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309" codeName="{51196F13-6AD0-C1B8-E2B4-A1F9AE17003E}"/>
  <workbookPr updateLinks="never" codeName="ThisWorkbook"/>
  <mc:AlternateContent xmlns:mc="http://schemas.openxmlformats.org/markup-compatibility/2006">
    <mc:Choice Requires="x15">
      <x15ac:absPath xmlns:x15ac="http://schemas.microsoft.com/office/spreadsheetml/2010/11/ac" url="/Users/sweston2/Google Drive/Work/Teaching/Courses/Undergraduate/Psych 302/2019 Spring/Demonstrations/Ch 5 sampling/"/>
    </mc:Choice>
  </mc:AlternateContent>
  <xr:revisionPtr revIDLastSave="0" documentId="13_ncr:1_{A5606FB6-548C-1F4C-A962-2645E1104F59}" xr6:coauthVersionLast="43" xr6:coauthVersionMax="43" xr10:uidLastSave="{00000000-0000-0000-0000-000000000000}"/>
  <bookViews>
    <workbookView xWindow="0" yWindow="460" windowWidth="28800" windowHeight="17540" xr2:uid="{00000000-000D-0000-FFFF-FFFF00000000}"/>
  </bookViews>
  <sheets>
    <sheet name="CIjumping" sheetId="6" r:id="rId1"/>
  </sheets>
  <functionGroups builtInGroupCount="19"/>
  <externalReferences>
    <externalReference r:id="rId2"/>
    <externalReference r:id="rId3"/>
    <externalReference r:id="rId4"/>
    <externalReference r:id="rId5"/>
    <externalReference r:id="rId6"/>
    <externalReference r:id="rId7"/>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s>
  <definedNames>
    <definedName name="_big1" localSheetId="0">'[1]MA  Standardised units'!$AG$6:$AH$6</definedName>
    <definedName name="_big1">'[1]MA  Standardised units'!$AG$6:$AH$6</definedName>
    <definedName name="_big10" localSheetId="0">'[1]MA  Standardised units'!$AG$15:$AH$15</definedName>
    <definedName name="_big10">'[1]MA  Standardised units'!$AG$15:$AH$15</definedName>
    <definedName name="_big11" localSheetId="0">'[1]MA  Standardised units'!$AG$18:$AH$18</definedName>
    <definedName name="_big11">'[1]MA  Standardised units'!$AG$18:$AH$18</definedName>
    <definedName name="_big12" localSheetId="0">'[1]MA  Standardised units'!$AG$21:$AH$21</definedName>
    <definedName name="_big12">'[1]MA  Standardised units'!$AG$21:$AH$21</definedName>
    <definedName name="_big13" localSheetId="0">'[1]MA  Standardised units'!$AG$24:$AH$24</definedName>
    <definedName name="_big13">'[1]MA  Standardised units'!$AG$24:$AH$24</definedName>
    <definedName name="_big2" localSheetId="0">'[1]MA  Standardised units'!$AG$7:$AH$7</definedName>
    <definedName name="_big2">'[1]MA  Standardised units'!$AG$7:$AH$7</definedName>
    <definedName name="_big3" localSheetId="0">'[1]MA  Standardised units'!$AG$8:$AH$8</definedName>
    <definedName name="_big3">'[1]MA  Standardised units'!$AG$8:$AH$8</definedName>
    <definedName name="_big4" localSheetId="0">'[1]MA  Standardised units'!$AG$9:$AH$9</definedName>
    <definedName name="_big4">'[1]MA  Standardised units'!$AG$9:$AH$9</definedName>
    <definedName name="_big5" localSheetId="0">'[1]MA  Standardised units'!$AG$10:$AH$10</definedName>
    <definedName name="_big5">'[1]MA  Standardised units'!$AG$10:$AH$10</definedName>
    <definedName name="_big6" localSheetId="0">'[1]MA  Standardised units'!$AG$11:$AH$11</definedName>
    <definedName name="_big6">'[1]MA  Standardised units'!$AG$11:$AH$11</definedName>
    <definedName name="_big7" localSheetId="0">'[1]MA  Standardised units'!$AG$12:$AH$12</definedName>
    <definedName name="_big7">'[1]MA  Standardised units'!$AG$12:$AH$12</definedName>
    <definedName name="_big8" localSheetId="0">'[1]MA  Standardised units'!$AG$13:$AH$13</definedName>
    <definedName name="_big8">'[1]MA  Standardised units'!$AG$13:$AH$13</definedName>
    <definedName name="_big9" localSheetId="0">'[1]MA  Standardised units'!$AG$14:$AH$14</definedName>
    <definedName name="_big9">'[1]MA  Standardised units'!$AG$14:$AH$14</definedName>
    <definedName name="_cid1" localSheetId="0">'[1]MA  Standardised units'!$J$6</definedName>
    <definedName name="_cid1">'[1]MA  Standardised units'!$J$6</definedName>
    <definedName name="_cid10" localSheetId="0">'[1]MA  Standardised units'!$J$15</definedName>
    <definedName name="_cid10">'[1]MA  Standardised units'!$J$15</definedName>
    <definedName name="_cid11" localSheetId="0">'[1]MA  Standardised units'!$J$18</definedName>
    <definedName name="_cid11">'[1]MA  Standardised units'!$J$18</definedName>
    <definedName name="_cid12" localSheetId="0">'[1]MA  Standardised units'!$J$21</definedName>
    <definedName name="_cid12">'[1]MA  Standardised units'!$J$21</definedName>
    <definedName name="_cid13" localSheetId="0">'[1]MA  Standardised units'!$J$24</definedName>
    <definedName name="_cid13">'[1]MA  Standardised units'!$J$24</definedName>
    <definedName name="_cid2" localSheetId="0">'[1]MA  Standardised units'!$J$7</definedName>
    <definedName name="_cid2">'[1]MA  Standardised units'!$J$7</definedName>
    <definedName name="_cid3" localSheetId="0">'[1]MA  Standardised units'!$J$8</definedName>
    <definedName name="_cid3">'[1]MA  Standardised units'!$J$8</definedName>
    <definedName name="_cid4" localSheetId="0">'[1]MA  Standardised units'!$J$9</definedName>
    <definedName name="_cid4">'[1]MA  Standardised units'!$J$9</definedName>
    <definedName name="_cid5" localSheetId="0">'[1]MA  Standardised units'!$J$10</definedName>
    <definedName name="_cid5">'[1]MA  Standardised units'!$J$10</definedName>
    <definedName name="_cid6" localSheetId="0">'[1]MA  Standardised units'!$J$11</definedName>
    <definedName name="_cid6">'[1]MA  Standardised units'!$J$11</definedName>
    <definedName name="_cid7" localSheetId="0">'[1]MA  Standardised units'!$J$12</definedName>
    <definedName name="_cid7">'[1]MA  Standardised units'!$J$12</definedName>
    <definedName name="_cid8" localSheetId="0">'[1]MA  Standardised units'!$J$13</definedName>
    <definedName name="_cid8">'[1]MA  Standardised units'!$J$13</definedName>
    <definedName name="_cid9" localSheetId="0">'[1]MA  Standardised units'!$J$14</definedName>
    <definedName name="_cid9">'[1]MA  Standardised units'!$J$14</definedName>
    <definedName name="_frr1">'[2]Overlap two correlations (n1)'!$O$5</definedName>
    <definedName name="_frr10">'[2]Overlap two correlations (n1)'!$O$14</definedName>
    <definedName name="_frr11">'[2]Overlap two correlations (n1)'!$O$15</definedName>
    <definedName name="_frr12">'[2]Overlap two correlations (n1)'!$O$16</definedName>
    <definedName name="_frr13">'[2]Overlap two correlations (n1)'!$O$17</definedName>
    <definedName name="_frr14">'[2]Overlap two correlations (n1)'!$O$18</definedName>
    <definedName name="_frr15">'[2]Overlap two correlations (n1)'!$O$19</definedName>
    <definedName name="_frr16">'[2]Overlap two correlations (n1)'!$O$20</definedName>
    <definedName name="_frr17">'[2]Overlap two correlations (n1)'!$O$21</definedName>
    <definedName name="_frr18">'[2]Overlap two correlations (n1)'!$O$22</definedName>
    <definedName name="_frr19">'[2]Overlap two correlations (n1)'!$O$23</definedName>
    <definedName name="_frr2">'[2]Overlap two correlations (n1)'!$O$6</definedName>
    <definedName name="_frr20">'[2]Overlap two correlations (n1)'!$O$24</definedName>
    <definedName name="_frr21">'[2]Overlap two correlations (n1)'!$O$25</definedName>
    <definedName name="_frr22">'[2]Overlap two correlations (n1)'!$O$26</definedName>
    <definedName name="_frr23">'[2]Overlap two correlations (n1)'!$O$27</definedName>
    <definedName name="_frr24">'[2]Overlap two correlations (n1)'!$O$28</definedName>
    <definedName name="_frr25">'[2]Overlap two correlations (n1)'!$O$29</definedName>
    <definedName name="_frr26">'[2]Overlap two correlations (n1)'!$O$30</definedName>
    <definedName name="_frr27">'[2]Overlap two correlations (n1)'!$O$31</definedName>
    <definedName name="_frr28">'[2]Overlap two correlations (n1)'!$O$32</definedName>
    <definedName name="_frr29">'[2]Overlap two correlations (n1)'!$O$33</definedName>
    <definedName name="_frr3">'[2]Overlap two correlations (n1)'!$O$7</definedName>
    <definedName name="_frr30">'[2]Overlap two correlations (n1)'!$O$34</definedName>
    <definedName name="_frr31">'[2]Overlap two correlations (n1)'!$O$35</definedName>
    <definedName name="_frr32">'[2]Overlap two correlations (n1)'!$O$36</definedName>
    <definedName name="_frr33">'[2]Overlap two correlations (n1)'!$O$37</definedName>
    <definedName name="_frr34">'[2]Overlap two correlations (n1)'!$O$38</definedName>
    <definedName name="_frr35">'[2]Overlap two correlations (n1)'!$O$39</definedName>
    <definedName name="_frr36">'[2]Overlap two correlations (n1)'!$O$40</definedName>
    <definedName name="_frr37">'[2]Overlap two correlations (n1)'!$O$41</definedName>
    <definedName name="_frr38">'[2]Overlap two correlations (n1)'!$O$42</definedName>
    <definedName name="_frr39">'[2]Overlap two correlations (n1)'!$O$43</definedName>
    <definedName name="_frr4">'[2]Overlap two correlations (n1)'!$O$8</definedName>
    <definedName name="_frr40">'[2]Overlap two correlations (n1)'!$O$44</definedName>
    <definedName name="_frr41">'[2]Overlap two correlations (n1)'!$O$45</definedName>
    <definedName name="_frr42">'[2]Overlap two correlations (n1)'!$O$46</definedName>
    <definedName name="_frr43">'[2]Overlap two correlations (n1)'!$O$47</definedName>
    <definedName name="_frr44">'[2]Overlap two correlations (n1)'!$O$48</definedName>
    <definedName name="_frr45">'[2]Overlap two correlations (n1)'!$O$49</definedName>
    <definedName name="_frr46">'[2]Overlap two correlations (n1)'!$O$50</definedName>
    <definedName name="_frr47">'[2]Overlap two correlations (n1)'!$O$51</definedName>
    <definedName name="_frr48">'[2]Overlap two correlations (n1)'!$O$52</definedName>
    <definedName name="_frr49">'[2]Overlap two correlations (n1)'!$O$53</definedName>
    <definedName name="_frr5">'[2]Overlap two correlations (n1)'!$O$9</definedName>
    <definedName name="_frr50">'[2]Overlap two correlations (n1)'!$O$54</definedName>
    <definedName name="_frr51">'[2]Overlap two correlations (n1)'!$O$55</definedName>
    <definedName name="_frr52">'[2]Overlap two correlations (n1)'!$O$56</definedName>
    <definedName name="_frr53">'[2]Overlap two correlations (n1)'!$O$57</definedName>
    <definedName name="_frr54">'[2]Overlap two correlations (n1)'!$O$58</definedName>
    <definedName name="_frr55">'[2]Overlap two correlations (n1)'!$O$59</definedName>
    <definedName name="_frr56">'[2]Overlap two correlations (n1)'!$O$60</definedName>
    <definedName name="_frr57">'[2]Overlap two correlations (n1)'!$O$61</definedName>
    <definedName name="_frr58">'[2]Overlap two correlations (n1)'!$O$62</definedName>
    <definedName name="_frr59">'[2]Overlap two correlations (n1)'!$O$63</definedName>
    <definedName name="_frr6">'[2]Overlap two correlations (n1)'!$O$10</definedName>
    <definedName name="_frr60">'[2]Overlap two correlations (n1)'!$O$64</definedName>
    <definedName name="_frr7">'[2]Overlap two correlations (n1)'!$O$11</definedName>
    <definedName name="_frr8">'[2]Overlap two correlations (n1)'!$O$12</definedName>
    <definedName name="_frr9">'[2]Overlap two correlations (n1)'!$O$13</definedName>
    <definedName name="_tbz1">'[2]Overlap two proportions'!$AI$8</definedName>
    <definedName name="_tbz10">'[2]Overlap two proportions'!$AI$17</definedName>
    <definedName name="_tbz11">'[2]Overlap two proportions'!$AI$18</definedName>
    <definedName name="_tbz12">'[2]Overlap two proportions'!$AI$19</definedName>
    <definedName name="_tbz13">'[2]Overlap two proportions'!$AI$20</definedName>
    <definedName name="_tbz14">'[2]Overlap two proportions'!$AI$21</definedName>
    <definedName name="_tbz15">'[2]Overlap two proportions'!$AI$22</definedName>
    <definedName name="_tbz16">'[2]Overlap two proportions'!$AI$23</definedName>
    <definedName name="_tbz17">'[2]Overlap two proportions'!$AI$24</definedName>
    <definedName name="_tbz18">'[2]Overlap two proportions'!$AI$25</definedName>
    <definedName name="_tbz19">'[2]Overlap two proportions'!$AI$26</definedName>
    <definedName name="_tbz2">'[2]Overlap two proportions'!$AI$9</definedName>
    <definedName name="_tbz20">'[2]Overlap two proportions'!$AI$27</definedName>
    <definedName name="_tbz21">'[2]Overlap two proportions'!$AI$28</definedName>
    <definedName name="_tbz22">'[2]Overlap two proportions'!$AI$29</definedName>
    <definedName name="_tbz23">'[2]Overlap two proportions'!$AI$30</definedName>
    <definedName name="_tbz24">'[2]Overlap two proportions'!$AI$31</definedName>
    <definedName name="_tbz25">'[2]Overlap two proportions'!$AI$32</definedName>
    <definedName name="_tbz26">'[2]Overlap two proportions'!$AI$33</definedName>
    <definedName name="_tbz27">'[2]Overlap two proportions'!$AI$34</definedName>
    <definedName name="_tbz28">'[2]Overlap two proportions'!$AI$35</definedName>
    <definedName name="_tbz29">'[2]Overlap two proportions'!$AI$36</definedName>
    <definedName name="_tbz3">'[2]Overlap two proportions'!$AI$10</definedName>
    <definedName name="_tbz30">'[2]Overlap two proportions'!$AI$37</definedName>
    <definedName name="_tbz31">'[2]Overlap two proportions'!$AI$38</definedName>
    <definedName name="_tbz32">'[2]Overlap two proportions'!$AI$39</definedName>
    <definedName name="_tbz33">'[2]Overlap two proportions'!$AI$40</definedName>
    <definedName name="_tbz34">'[2]Overlap two proportions'!$AI$41</definedName>
    <definedName name="_tbz35">'[2]Overlap two proportions'!$AI$42</definedName>
    <definedName name="_tbz36">'[2]Overlap two proportions'!$AI$43</definedName>
    <definedName name="_tbz37">'[2]Overlap two proportions'!$AI$44</definedName>
    <definedName name="_tbz38">'[2]Overlap two proportions'!$AI$45</definedName>
    <definedName name="_tbz39">'[2]Overlap two proportions'!$AI$46</definedName>
    <definedName name="_tbz4">'[2]Overlap two proportions'!$AI$11</definedName>
    <definedName name="_tbz40">'[2]Overlap two proportions'!$AI$47</definedName>
    <definedName name="_tbz41">'[2]Overlap two proportions'!$AI$48</definedName>
    <definedName name="_tbz42">'[2]Overlap two proportions'!$AI$49</definedName>
    <definedName name="_tbz43">'[2]Overlap two proportions'!$AI$50</definedName>
    <definedName name="_tbz44">'[2]Overlap two proportions'!$AI$51</definedName>
    <definedName name="_tbz45">'[2]Overlap two proportions'!$AI$52</definedName>
    <definedName name="_tbz46">'[2]Overlap two proportions'!$AI$53</definedName>
    <definedName name="_tbz47">'[2]Overlap two proportions'!$AI$54</definedName>
    <definedName name="_tbz48">'[2]Overlap two proportions'!$AI$55</definedName>
    <definedName name="_tbz49">'[2]Overlap two proportions'!$AI$56</definedName>
    <definedName name="_tbz5">'[2]Overlap two proportions'!$AI$12</definedName>
    <definedName name="_tbz50">'[2]Overlap two proportions'!$AI$57</definedName>
    <definedName name="_tbz51">'[2]Overlap two proportions'!$AI$58</definedName>
    <definedName name="_tbz52">'[2]Overlap two proportions'!$AI$59</definedName>
    <definedName name="_tbz53">'[2]Overlap two proportions'!$AI$60</definedName>
    <definedName name="_tbz54">'[2]Overlap two proportions'!$AI$61</definedName>
    <definedName name="_tbz55">'[2]Overlap two proportions'!$AI$62</definedName>
    <definedName name="_tbz56">'[2]Overlap two proportions'!$AI$63</definedName>
    <definedName name="_tbz57">'[2]Overlap two proportions'!$AI$64</definedName>
    <definedName name="_tbz58">'[2]Overlap two proportions'!$AI$65</definedName>
    <definedName name="_tbz59">'[2]Overlap two proportions'!$AI$66</definedName>
    <definedName name="_tbz6">'[2]Overlap two proportions'!$AI$13</definedName>
    <definedName name="_tbz60">'[2]Overlap two proportions'!$AI$67</definedName>
    <definedName name="_tbz7">'[2]Overlap two proportions'!$AI$14</definedName>
    <definedName name="_tbz8">'[2]Overlap two proportions'!$AI$15</definedName>
    <definedName name="_tbz9">'[2]Overlap two proportions'!$AI$16</definedName>
    <definedName name="ally">#REF!</definedName>
    <definedName name="alph">'[3]Precision one'!$AP$140</definedName>
    <definedName name="ancount">#REF!</definedName>
    <definedName name="approxll">'[3]CI for d'!$AS$8</definedName>
    <definedName name="approxul">'[3]CI for d'!$AS$9</definedName>
    <definedName name="approxz">'[4]One proportion'!$B$11</definedName>
    <definedName name="approxzz">'[5]Two proportions'!$C$12</definedName>
    <definedName name="barsind" localSheetId="0">CIjumping!$BZ$2</definedName>
    <definedName name="barsind">[6]CIjumping!$AI$2</definedName>
    <definedName name="botty">#REF!</definedName>
    <definedName name="calc20switch">'[7]Fig 1'!$M$12</definedName>
    <definedName name="calcddp">'[4]Data paired'!$C$11</definedName>
    <definedName name="calcddt">#REF!</definedName>
    <definedName name="calcdst">#REF!</definedName>
    <definedName name="calcswitch" localSheetId="0">CIjumping!$N$2</definedName>
    <definedName name="calcswitch">[6]CIjumping!$U$2</definedName>
    <definedName name="calcswitch2prop">'[2]Two proportions'!$O$4</definedName>
    <definedName name="calcswitchone" localSheetId="0">#REF!</definedName>
    <definedName name="calcswitchone">#REF!</definedName>
    <definedName name="calcswitchpair" localSheetId="0">#REF!</definedName>
    <definedName name="calcswitchpair">#REF!</definedName>
    <definedName name="calcswitchtwo" localSheetId="0">#REF!</definedName>
    <definedName name="calcswitchtwo">#REF!</definedName>
    <definedName name="calct1" localSheetId="0">'[1]MA  Standardised units'!$X$6</definedName>
    <definedName name="calct1">'[1]MA  Standardised units'!$X$6</definedName>
    <definedName name="calct10" localSheetId="0">'[1]MA  Standardised units'!$X$15</definedName>
    <definedName name="calct10">'[1]MA  Standardised units'!$X$15</definedName>
    <definedName name="calct11" localSheetId="0">'[1]MA  Standardised units'!$X$18</definedName>
    <definedName name="calct11">'[1]MA  Standardised units'!$X$18</definedName>
    <definedName name="calct12" localSheetId="0">'[1]MA  Standardised units'!$X$21</definedName>
    <definedName name="calct12">'[1]MA  Standardised units'!$X$21</definedName>
    <definedName name="calct13" localSheetId="0">'[1]MA  Standardised units'!$X$24</definedName>
    <definedName name="calct13">'[1]MA  Standardised units'!$X$24</definedName>
    <definedName name="calct2" localSheetId="0">'[1]MA  Standardised units'!$X$7</definedName>
    <definedName name="calct2">'[1]MA  Standardised units'!$X$7</definedName>
    <definedName name="calct3" localSheetId="0">'[1]MA  Standardised units'!$X$8</definedName>
    <definedName name="calct3">'[1]MA  Standardised units'!$X$8</definedName>
    <definedName name="calct4" localSheetId="0">'[1]MA  Standardised units'!$X$9</definedName>
    <definedName name="calct4">'[1]MA  Standardised units'!$X$9</definedName>
    <definedName name="calct5" localSheetId="0">'[1]MA  Standardised units'!$X$10</definedName>
    <definedName name="calct5">'[1]MA  Standardised units'!$X$10</definedName>
    <definedName name="calct6" localSheetId="0">'[1]MA  Standardised units'!$X$11</definedName>
    <definedName name="calct6">'[1]MA  Standardised units'!$X$11</definedName>
    <definedName name="calct7" localSheetId="0">'[1]MA  Standardised units'!$X$12</definedName>
    <definedName name="calct7">'[1]MA  Standardised units'!$X$12</definedName>
    <definedName name="calct8" localSheetId="0">'[1]MA  Standardised units'!$X$13</definedName>
    <definedName name="calct8">'[1]MA  Standardised units'!$X$13</definedName>
    <definedName name="calct9" localSheetId="0">'[1]MA  Standardised units'!$X$14</definedName>
    <definedName name="calct9">'[1]MA  Standardised units'!$X$14</definedName>
    <definedName name="calib1">#REF!</definedName>
    <definedName name="calib2">#REF!</definedName>
    <definedName name="calibpark">#REF!</definedName>
    <definedName name="caporigget">'[8]Capture probabilities'!$R$21:$S$520</definedName>
    <definedName name="caporigput">'[8]Capture probabilities'!$R$22:$S$521</definedName>
    <definedName name="cdata1000">'[9]Sample r'!$I$15:$K$1014</definedName>
    <definedName name="cdatanew">'[9]Sample r'!$I$16:$K$16</definedName>
    <definedName name="cdatath">'[10]Sample r'!$A$11:$C$1010</definedName>
    <definedName name="CElabel">#REF!</definedName>
    <definedName name="CforC">'[11]Vary C'!$C$20</definedName>
    <definedName name="Cforcalculator">#REF!</definedName>
    <definedName name="Cformula">#REF!</definedName>
    <definedName name="ChooseMod">'[2]Two proportions'!$R$14</definedName>
    <definedName name="CI1L">'[12]p value function'!$M$4</definedName>
    <definedName name="CI1R">'[12]p value function'!$M$5</definedName>
    <definedName name="CI2s">'[12]p value function'!$M$3</definedName>
    <definedName name="cid" localSheetId="0">'[1]MA  Standardised units'!$Z$4:$AA$4</definedName>
    <definedName name="cid">'[1]MA  Standardised units'!$Z$4:$AA$4</definedName>
    <definedName name="cidpl">'[4]Data paired'!$B$17</definedName>
    <definedName name="cidptbzl">'[4]Data paired'!$B$15</definedName>
    <definedName name="cidptbzu">'[4]Data paired'!$C$15</definedName>
    <definedName name="cidpu">'[4]Data paired'!$C$17</definedName>
    <definedName name="cidtl">#REF!</definedName>
    <definedName name="cidttbzl">#REF!</definedName>
    <definedName name="cidttbzu">#REF!</definedName>
    <definedName name="cidtu">#REF!</definedName>
    <definedName name="cijgrab" localSheetId="0">CIjumping!$P$17</definedName>
    <definedName name="cijgrab">[6]CIjumping!$W$14</definedName>
    <definedName name="cijput" localSheetId="0">CIjumping!$P$18</definedName>
    <definedName name="cijput">[6]CIjumping!$W$15</definedName>
    <definedName name="cilh1" localSheetId="0">'[1]MA  Standardised units'!$Z$6</definedName>
    <definedName name="cilh1">'[1]MA  Standardised units'!$Z$6</definedName>
    <definedName name="cilh10" localSheetId="0">'[1]MA  Standardised units'!$Z$15</definedName>
    <definedName name="cilh10">'[1]MA  Standardised units'!$Z$15</definedName>
    <definedName name="cilh11" localSheetId="0">'[1]MA  Standardised units'!$Z$18</definedName>
    <definedName name="cilh11">'[1]MA  Standardised units'!$Z$18</definedName>
    <definedName name="cilh12" localSheetId="0">'[1]MA  Standardised units'!$Z$21</definedName>
    <definedName name="cilh12">'[1]MA  Standardised units'!$Z$21</definedName>
    <definedName name="cilh13" localSheetId="0">'[1]MA  Standardised units'!$Z$24</definedName>
    <definedName name="cilh13">'[1]MA  Standardised units'!$Z$24</definedName>
    <definedName name="cilh2" localSheetId="0">'[1]MA  Standardised units'!$Z$7</definedName>
    <definedName name="cilh2">'[1]MA  Standardised units'!$Z$7</definedName>
    <definedName name="cilh3" localSheetId="0">'[1]MA  Standardised units'!$Z$8</definedName>
    <definedName name="cilh3">'[1]MA  Standardised units'!$Z$8</definedName>
    <definedName name="cilh4" localSheetId="0">'[1]MA  Standardised units'!$Z$9</definedName>
    <definedName name="cilh4">'[1]MA  Standardised units'!$Z$9</definedName>
    <definedName name="cilh5" localSheetId="0">'[1]MA  Standardised units'!$Z$10</definedName>
    <definedName name="cilh5">'[1]MA  Standardised units'!$Z$10</definedName>
    <definedName name="cilh6" localSheetId="0">'[1]MA  Standardised units'!$Z$11</definedName>
    <definedName name="cilh6">'[1]MA  Standardised units'!$Z$11</definedName>
    <definedName name="cilh7" localSheetId="0">'[1]MA  Standardised units'!$Z$12</definedName>
    <definedName name="cilh7">'[1]MA  Standardised units'!$Z$12</definedName>
    <definedName name="cilh8" localSheetId="0">'[1]MA  Standardised units'!$Z$13</definedName>
    <definedName name="cilh8">'[1]MA  Standardised units'!$Z$13</definedName>
    <definedName name="cilh9" localSheetId="0">'[1]MA  Standardised units'!$Z$14</definedName>
    <definedName name="cilh9">'[1]MA  Standardised units'!$Z$14</definedName>
    <definedName name="CIoL">'[13]CI and p'!$O$3</definedName>
    <definedName name="CIoR">'[13]CI and p'!$O$5</definedName>
    <definedName name="cispl">#REF!</definedName>
    <definedName name="cisptbzl">#REF!</definedName>
    <definedName name="cisptbzu">#REF!</definedName>
    <definedName name="cispu">#REF!</definedName>
    <definedName name="cistl">#REF!</definedName>
    <definedName name="cisttbzl">#REF!</definedName>
    <definedName name="cisttbzu">#REF!</definedName>
    <definedName name="cistu">#REF!</definedName>
    <definedName name="CIts">'[13]CI function'!$AK$3</definedName>
    <definedName name="cldata1000">'[9]Sample r'!$I$16:$K$1015</definedName>
    <definedName name="cldatath">'[10]Sample r'!$A$12:$C$1011</definedName>
    <definedName name="clear20">'[7]Fig 1'!$M$11</definedName>
    <definedName name="cleardisp" localSheetId="0">CIjumping!$CB$6</definedName>
    <definedName name="cleardisp">[6]CIjumping!$AK$6</definedName>
    <definedName name="cleardisp1" localSheetId="0">#REF!</definedName>
    <definedName name="cleardisp1">#REF!</definedName>
    <definedName name="cleardispo">'[3]d heap'!$BD$4</definedName>
    <definedName name="cleardisps">[3]Sampling!$BD$4</definedName>
    <definedName name="conf" localSheetId="0">'[1]MA  Standardised units'!$K$2</definedName>
    <definedName name="conf">'[1]MA  Standardised units'!$K$2</definedName>
    <definedName name="conf1" localSheetId="0">'[1]MA  Standardised units'!$AD$6</definedName>
    <definedName name="conf1">'[1]MA  Standardised units'!$AD$6</definedName>
    <definedName name="conf10" localSheetId="0">'[1]MA  Standardised units'!$AD$15</definedName>
    <definedName name="conf10">'[1]MA  Standardised units'!$AD$15</definedName>
    <definedName name="conf11" localSheetId="0">'[1]MA  Standardised units'!$AD$18</definedName>
    <definedName name="conf11">'[1]MA  Standardised units'!$AD$18</definedName>
    <definedName name="conf12" localSheetId="0">'[1]MA  Standardised units'!$AD$21</definedName>
    <definedName name="conf12">'[1]MA  Standardised units'!$AD$21</definedName>
    <definedName name="conf13" localSheetId="0">'[1]MA  Standardised units'!$AD$24</definedName>
    <definedName name="conf13">'[1]MA  Standardised units'!$AD$24</definedName>
    <definedName name="conf2" localSheetId="0">'[1]MA  Standardised units'!$AD$7</definedName>
    <definedName name="conf2">'[1]MA  Standardised units'!$AD$7</definedName>
    <definedName name="conf3" localSheetId="0">'[1]MA  Standardised units'!$AD$8</definedName>
    <definedName name="conf3">'[1]MA  Standardised units'!$AD$8</definedName>
    <definedName name="conf4" localSheetId="0">'[1]MA  Standardised units'!$AD$9</definedName>
    <definedName name="conf4">'[1]MA  Standardised units'!$AD$9</definedName>
    <definedName name="conf5" localSheetId="0">'[1]MA  Standardised units'!$AD$10</definedName>
    <definedName name="conf5">'[1]MA  Standardised units'!$AD$10</definedName>
    <definedName name="conf6" localSheetId="0">'[1]MA  Standardised units'!$AD$11</definedName>
    <definedName name="conf6">'[1]MA  Standardised units'!$AD$11</definedName>
    <definedName name="conf7" localSheetId="0">'[1]MA  Standardised units'!$AD$12</definedName>
    <definedName name="conf7">'[1]MA  Standardised units'!$AD$12</definedName>
    <definedName name="conf8" localSheetId="0">'[1]MA  Standardised units'!$AD$13</definedName>
    <definedName name="conf8">'[1]MA  Standardised units'!$AD$13</definedName>
    <definedName name="conf9" localSheetId="0">'[1]MA  Standardised units'!$AD$14</definedName>
    <definedName name="conf9">'[1]MA  Standardised units'!$AD$14</definedName>
    <definedName name="copyn" localSheetId="0">'[1]MA  Standardised units'!$AC$2</definedName>
    <definedName name="copyn">'[1]MA  Standardised units'!$AC$2</definedName>
    <definedName name="copyt" localSheetId="0">'[1]MA  Standardised units'!$AC$3</definedName>
    <definedName name="copyt">'[1]MA  Standardised units'!$AC$3</definedName>
    <definedName name="copyt1" localSheetId="0">'[1]MA  Standardised units'!$Y$6</definedName>
    <definedName name="copyt1">'[1]MA  Standardised units'!$Y$6</definedName>
    <definedName name="copyt10" localSheetId="0">'[1]MA  Standardised units'!$Y$15</definedName>
    <definedName name="copyt10">'[1]MA  Standardised units'!$Y$15</definedName>
    <definedName name="copyt11" localSheetId="0">'[1]MA  Standardised units'!$Y$18</definedName>
    <definedName name="copyt11">'[1]MA  Standardised units'!$Y$18</definedName>
    <definedName name="copyt12" localSheetId="0">'[1]MA  Standardised units'!$Y$21</definedName>
    <definedName name="copyt12">'[1]MA  Standardised units'!$Y$21</definedName>
    <definedName name="copyt13" localSheetId="0">'[1]MA  Standardised units'!$Y$24</definedName>
    <definedName name="copyt13">'[1]MA  Standardised units'!$Y$24</definedName>
    <definedName name="copyt2" localSheetId="0">'[1]MA  Standardised units'!$Y$7</definedName>
    <definedName name="copyt2">'[1]MA  Standardised units'!$Y$7</definedName>
    <definedName name="copyt3" localSheetId="0">'[1]MA  Standardised units'!$Y$8</definedName>
    <definedName name="copyt3">'[1]MA  Standardised units'!$Y$8</definedName>
    <definedName name="copyt4" localSheetId="0">'[1]MA  Standardised units'!$Y$9</definedName>
    <definedName name="copyt4">'[1]MA  Standardised units'!$Y$9</definedName>
    <definedName name="copyt5" localSheetId="0">'[1]MA  Standardised units'!$Y$10</definedName>
    <definedName name="copyt5">'[1]MA  Standardised units'!$Y$10</definedName>
    <definedName name="copyt6" localSheetId="0">'[1]MA  Standardised units'!$Y$11</definedName>
    <definedName name="copyt6">'[1]MA  Standardised units'!$Y$11</definedName>
    <definedName name="copyt7" localSheetId="0">'[1]MA  Standardised units'!$Y$12</definedName>
    <definedName name="copyt7">'[1]MA  Standardised units'!$Y$12</definedName>
    <definedName name="copyt8" localSheetId="0">'[1]MA  Standardised units'!$Y$13</definedName>
    <definedName name="copyt8">'[1]MA  Standardised units'!$Y$13</definedName>
    <definedName name="copyt9" localSheetId="0">'[1]MA  Standardised units'!$Y$14</definedName>
    <definedName name="copyt9">'[1]MA  Standardised units'!$Y$14</definedName>
    <definedName name="countcapt" localSheetId="0">CIjumping!$CD$8</definedName>
    <definedName name="countcapt">[6]CIjumping!$AM$8</definedName>
    <definedName name="countcaptM">[14]Replication!$AS$6</definedName>
    <definedName name="countnextcapt">CIjumping!$CZ$11</definedName>
    <definedName name="countsone" localSheetId="0">#REF!</definedName>
    <definedName name="countsone">#REF!</definedName>
    <definedName name="ctgforseed">#REF!</definedName>
    <definedName name="ctgseed">#REF!</definedName>
    <definedName name="Ctobezero">'[11]Vary C'!$N$8</definedName>
    <definedName name="dancep">#REF!</definedName>
    <definedName name="dancespeed">#REF!</definedName>
    <definedName name="dat11two">#REF!</definedName>
    <definedName name="dat12two">#REF!</definedName>
    <definedName name="dat1two">#REF!,#REF!</definedName>
    <definedName name="dat21two">#REF!</definedName>
    <definedName name="dat22two">#REF!</definedName>
    <definedName name="dat31two">#REF!</definedName>
    <definedName name="dat32two">#REF!</definedName>
    <definedName name="data1two">#REF!</definedName>
    <definedName name="data2two">#REF!</definedName>
    <definedName name="data300a">#REF!</definedName>
    <definedName name="data300b">#REF!</definedName>
    <definedName name="data300c">#REF!</definedName>
    <definedName name="data300x">#REF!</definedName>
    <definedName name="DataPairedGrab">'[4]Data paired'!$C$5:$C$10</definedName>
    <definedName name="DataPairedPut">'[4]Data paired'!$B$5:$B$10</definedName>
    <definedName name="dataport">#REF!</definedName>
    <definedName name="dataportkbins" localSheetId="0">[15]Data!$F$2:$F$37,[15]Data!$T$37</definedName>
    <definedName name="dataportkbins">#REF!,#REF!</definedName>
    <definedName name="datapts">'[16]Case 1 Single Group'!$C$7:$C$106</definedName>
    <definedName name="datapts1">#REF!</definedName>
    <definedName name="datapts2">#REF!</definedName>
    <definedName name="dataput">#REF!</definedName>
    <definedName name="DataTwoGrab">#REF!</definedName>
    <definedName name="DataTwoPut">#REF!</definedName>
    <definedName name="descaone">#REF!</definedName>
    <definedName name="descathree">#REF!</definedName>
    <definedName name="descatwo">#REF!</definedName>
    <definedName name="descbone">#REF!</definedName>
    <definedName name="descbthree">#REF!</definedName>
    <definedName name="descbtwo">#REF!</definedName>
    <definedName name="desclaba">#REF!</definedName>
    <definedName name="desclabb">#REF!</definedName>
    <definedName name="diffzero">'[2]Two proportions'!$AC$3</definedName>
    <definedName name="dispaxes">'[9]Calculate r'!$AX$4</definedName>
    <definedName name="DispBin">'[2]Two proportions'!$AT$6</definedName>
    <definedName name="dispcidsp">#REF!</definedName>
    <definedName name="DispComp">'[2]Two proportions'!$P$22</definedName>
    <definedName name="dispddp">'[4]Data paired'!$C$3</definedName>
    <definedName name="dispddt">#REF!</definedName>
    <definedName name="dispdiffaxis">#REF!</definedName>
    <definedName name="DispDiffProp">'[2]Two proportions'!$R$23</definedName>
    <definedName name="DispDiffsData">'[2]Two proportions'!$AO$6</definedName>
    <definedName name="dispdsp">#REF!</definedName>
    <definedName name="dispdst">#REF!</definedName>
    <definedName name="disph">'[4]One proportion'!$B$7</definedName>
    <definedName name="dispmean">CIjumping!$CD$6</definedName>
    <definedName name="dispmeans">'[9]Calculate r'!$AX$3</definedName>
    <definedName name="dispnow">#REF!</definedName>
    <definedName name="dispOK">'[9]Sample r'!$N$19</definedName>
    <definedName name="dispp">'[5]Two proportions'!$C$9</definedName>
    <definedName name="disppowerspair">#REF!</definedName>
    <definedName name="disppowerst">#REF!</definedName>
    <definedName name="dispreg">[4]Scatterplots!$DS$2</definedName>
    <definedName name="Dispt">'[7]Fig 5'!$O$2</definedName>
    <definedName name="dispzplot">[4]Scatterplots!$DH$1</definedName>
    <definedName name="dispzzplot">[4]Scatterplots!$DK$1</definedName>
    <definedName name="dlend">#REF!</definedName>
    <definedName name="dll">'[3]CI for d'!$Q$32</definedName>
    <definedName name="dotstf">#REF!</definedName>
    <definedName name="dpark">#REF!</definedName>
    <definedName name="dpd1dat">'[4]Data paired'!$BH$7:$BI$307</definedName>
    <definedName name="dpd1name">'[4]Data paired'!$BI$4:$BI$5</definedName>
    <definedName name="dpd2dat">'[4]Data paired'!$BM$7:$BN$307</definedName>
    <definedName name="dpd2name">'[4]Data paired'!$BN$4:$BN$5</definedName>
    <definedName name="dpd3dat">'[4]Data paired'!$BR$7:$BS$307</definedName>
    <definedName name="dpd3name">'[4]Data paired'!$BS$4:$BS$5</definedName>
    <definedName name="dpddat">'[4]Data paired'!$F$8:$G$8</definedName>
    <definedName name="dpdname">'[4]Data paired'!$G$5:$G$6</definedName>
    <definedName name="dptsone" localSheetId="0">#REF!</definedName>
    <definedName name="dptsone">#REF!</definedName>
    <definedName name="dptspair" localSheetId="0">#REF!</definedName>
    <definedName name="dptspair">#REF!</definedName>
    <definedName name="dptsprops" localSheetId="0">#REF!,#REF!,#REF!,#REF!</definedName>
    <definedName name="dptsprops">#REF!,#REF!,#REF!,#REF!</definedName>
    <definedName name="dptstwo" localSheetId="0">'[17]Data Two'!$B$7:$B$1006,'[17]Data Two'!$E$7:$E$1006</definedName>
    <definedName name="dptstwo">#REF!,#REF!</definedName>
    <definedName name="drawdata300">#REF!</definedName>
    <definedName name="drend">#REF!</definedName>
    <definedName name="dropmean">CIjumping!$CG$2</definedName>
    <definedName name="dul">'[3]CI for d'!$U$32</definedName>
    <definedName name="Dunits">#REF!</definedName>
    <definedName name="dval1" localSheetId="0">'[1]MA  Standardised units'!$F$6</definedName>
    <definedName name="dval1">'[1]MA  Standardised units'!$F$6</definedName>
    <definedName name="dval10" localSheetId="0">'[1]MA  Standardised units'!$F$15</definedName>
    <definedName name="dval10">'[1]MA  Standardised units'!$F$15</definedName>
    <definedName name="dval11" localSheetId="0">'[1]MA  Standardised units'!$F$18</definedName>
    <definedName name="dval11">'[1]MA  Standardised units'!$F$18</definedName>
    <definedName name="dval12" localSheetId="0">'[1]MA  Standardised units'!$F$21</definedName>
    <definedName name="dval12">'[1]MA  Standardised units'!$F$21</definedName>
    <definedName name="dval13" localSheetId="0">'[1]MA  Standardised units'!$F$24</definedName>
    <definedName name="dval13">'[1]MA  Standardised units'!$F$24</definedName>
    <definedName name="dval2" localSheetId="0">'[1]MA  Standardised units'!$F$7</definedName>
    <definedName name="dval2">'[1]MA  Standardised units'!$F$7</definedName>
    <definedName name="dval3" localSheetId="0">'[1]MA  Standardised units'!$F$8</definedName>
    <definedName name="dval3">'[1]MA  Standardised units'!$F$8</definedName>
    <definedName name="dval4" localSheetId="0">'[1]MA  Standardised units'!$F$9</definedName>
    <definedName name="dval4">'[1]MA  Standardised units'!$F$9</definedName>
    <definedName name="dval5" localSheetId="0">'[1]MA  Standardised units'!$F$10</definedName>
    <definedName name="dval5">'[1]MA  Standardised units'!$F$10</definedName>
    <definedName name="dval6" localSheetId="0">'[1]MA  Standardised units'!$F$11</definedName>
    <definedName name="dval6">'[1]MA  Standardised units'!$F$11</definedName>
    <definedName name="dval7" localSheetId="0">'[1]MA  Standardised units'!$F$12</definedName>
    <definedName name="dval7">'[1]MA  Standardised units'!$F$12</definedName>
    <definedName name="dval8" localSheetId="0">'[1]MA  Standardised units'!$F$13</definedName>
    <definedName name="dval8">'[1]MA  Standardised units'!$F$13</definedName>
    <definedName name="dval9" localSheetId="0">'[1]MA  Standardised units'!$F$14</definedName>
    <definedName name="dval9">'[1]MA  Standardised units'!$F$14</definedName>
    <definedName name="equivncpdp">'[4]Data paired'!$B$21:$C$21</definedName>
    <definedName name="equivncpdt">#REF!</definedName>
    <definedName name="equivncpsp">#REF!</definedName>
    <definedName name="equivncpst">#REF!</definedName>
    <definedName name="f9za1">#REF!</definedName>
    <definedName name="f9za2">#REF!</definedName>
    <definedName name="f9za3">#REF!</definedName>
    <definedName name="f9za4">#REF!</definedName>
    <definedName name="f9zb3">#REF!</definedName>
    <definedName name="f9zb4">#REF!</definedName>
    <definedName name="fig1disp">#REF!</definedName>
    <definedName name="Fig1Rand">'[7]Fig 1'!$M$8:$R$8</definedName>
    <definedName name="Fig1SeedN">'[7]Fig 1'!$M$9</definedName>
    <definedName name="fig2disp">#REF!</definedName>
    <definedName name="Fig2Rand">'[11]Fig 2'!$J$13:$L$13</definedName>
    <definedName name="Fig2SeedN">'[11]Fig 2'!$J$14:$L$14</definedName>
    <definedName name="fig3disp">#REF!</definedName>
    <definedName name="fig4disp">#REF!</definedName>
    <definedName name="fig5disp">#REF!</definedName>
    <definedName name="figdisplength">#REF!</definedName>
    <definedName name="figfivedisp">#REF!</definedName>
    <definedName name="figfourdisp">#REF!</definedName>
    <definedName name="figonedisp">#REF!</definedName>
    <definedName name="figthreedisp">#REF!</definedName>
    <definedName name="figtwodisp">#REF!</definedName>
    <definedName name="firstptdp">'[4]Data paired'!$F$9</definedName>
    <definedName name="firstptdt">#REF!</definedName>
    <definedName name="firstptxy">[4]Scatterplots!$B$13</definedName>
    <definedName name="fninezafour">#REF!</definedName>
    <definedName name="fninezaone">#REF!</definedName>
    <definedName name="fninezathree">#REF!</definedName>
    <definedName name="fninezatwo">#REF!</definedName>
    <definedName name="fninezbfour">#REF!</definedName>
    <definedName name="fninezbthree">#REF!</definedName>
    <definedName name="for2p1">'[2]Overlap two proportions'!$N$8</definedName>
    <definedName name="for2p10">'[2]Overlap two proportions'!$N$17</definedName>
    <definedName name="for2p11">'[2]Overlap two proportions'!$N$18</definedName>
    <definedName name="for2p12">'[2]Overlap two proportions'!$N$19</definedName>
    <definedName name="for2p13">'[2]Overlap two proportions'!$N$20</definedName>
    <definedName name="for2p14">'[2]Overlap two proportions'!$N$21</definedName>
    <definedName name="for2p15">'[2]Overlap two proportions'!$N$22</definedName>
    <definedName name="for2p16">'[2]Overlap two proportions'!$N$23</definedName>
    <definedName name="for2p17">'[2]Overlap two proportions'!$N$24</definedName>
    <definedName name="for2p18">'[2]Overlap two proportions'!$N$25</definedName>
    <definedName name="for2p19">'[2]Overlap two proportions'!$N$26</definedName>
    <definedName name="for2p2">'[2]Overlap two proportions'!$N$9</definedName>
    <definedName name="for2p20">'[2]Overlap two proportions'!$N$27</definedName>
    <definedName name="for2p21">'[2]Overlap two proportions'!$N$28</definedName>
    <definedName name="for2p22">'[2]Overlap two proportions'!$N$29</definedName>
    <definedName name="for2p23">'[2]Overlap two proportions'!$N$30</definedName>
    <definedName name="for2p24">'[2]Overlap two proportions'!$N$31</definedName>
    <definedName name="for2p25">'[2]Overlap two proportions'!$N$32</definedName>
    <definedName name="for2p26">'[2]Overlap two proportions'!$N$33</definedName>
    <definedName name="for2p27">'[2]Overlap two proportions'!$N$34</definedName>
    <definedName name="for2p28">'[2]Overlap two proportions'!$N$35</definedName>
    <definedName name="for2p29">'[2]Overlap two proportions'!$N$36</definedName>
    <definedName name="for2p3">'[2]Overlap two proportions'!$N$10</definedName>
    <definedName name="for2p30">'[2]Overlap two proportions'!$N$37</definedName>
    <definedName name="for2p31">'[2]Overlap two proportions'!$N$38</definedName>
    <definedName name="for2p32">'[2]Overlap two proportions'!$N$39</definedName>
    <definedName name="for2p33">'[2]Overlap two proportions'!$N$40</definedName>
    <definedName name="for2p34">'[2]Overlap two proportions'!$N$41</definedName>
    <definedName name="for2p35">'[2]Overlap two proportions'!$N$42</definedName>
    <definedName name="for2p36">'[2]Overlap two proportions'!$N$43</definedName>
    <definedName name="for2p37">'[2]Overlap two proportions'!$N$44</definedName>
    <definedName name="for2p38">'[2]Overlap two proportions'!$N$45</definedName>
    <definedName name="for2p39">'[2]Overlap two proportions'!$N$46</definedName>
    <definedName name="for2p4">'[2]Overlap two proportions'!$N$11</definedName>
    <definedName name="for2p40">'[2]Overlap two proportions'!$N$47</definedName>
    <definedName name="for2p41">'[2]Overlap two proportions'!$N$48</definedName>
    <definedName name="for2p42">'[2]Overlap two proportions'!$N$49</definedName>
    <definedName name="for2p43">'[2]Overlap two proportions'!$N$50</definedName>
    <definedName name="for2p44">'[2]Overlap two proportions'!$N$51</definedName>
    <definedName name="for2p45">'[2]Overlap two proportions'!$N$52</definedName>
    <definedName name="for2p46">'[2]Overlap two proportions'!$N$53</definedName>
    <definedName name="for2p47">'[2]Overlap two proportions'!$N$54</definedName>
    <definedName name="for2p48">'[2]Overlap two proportions'!$N$55</definedName>
    <definedName name="for2p49">'[2]Overlap two proportions'!$N$56</definedName>
    <definedName name="for2p5">'[2]Overlap two proportions'!$N$12</definedName>
    <definedName name="for2p50">'[2]Overlap two proportions'!$N$57</definedName>
    <definedName name="for2p51">'[2]Overlap two proportions'!$N$58</definedName>
    <definedName name="for2p52">'[2]Overlap two proportions'!$N$59</definedName>
    <definedName name="for2p53">'[2]Overlap two proportions'!$N$60</definedName>
    <definedName name="for2p54">'[2]Overlap two proportions'!$N$61</definedName>
    <definedName name="for2p55">'[2]Overlap two proportions'!$N$62</definedName>
    <definedName name="for2p56">'[2]Overlap two proportions'!$N$63</definedName>
    <definedName name="for2p57">'[2]Overlap two proportions'!$N$64</definedName>
    <definedName name="for2p58">'[2]Overlap two proportions'!$N$65</definedName>
    <definedName name="for2p59">'[2]Overlap two proportions'!$N$66</definedName>
    <definedName name="for2p6">'[2]Overlap two proportions'!$N$13</definedName>
    <definedName name="for2p60">'[2]Overlap two proportions'!$N$67</definedName>
    <definedName name="for2p7">'[2]Overlap two proportions'!$N$14</definedName>
    <definedName name="for2p8">'[2]Overlap two proportions'!$N$15</definedName>
    <definedName name="for2p9">'[2]Overlap two proportions'!$N$16</definedName>
    <definedName name="ForC">'[2]Two proportions'!$AL$5</definedName>
    <definedName name="forC1">'[2]Overlap two proportions'!$AL$8</definedName>
    <definedName name="forC10">'[2]Overlap two proportions'!$AL$17</definedName>
    <definedName name="forC11">'[2]Overlap two proportions'!$AL$18</definedName>
    <definedName name="forC12">'[2]Overlap two proportions'!$AL$19</definedName>
    <definedName name="forC13">'[2]Overlap two proportions'!$AL$20</definedName>
    <definedName name="forC14">'[2]Overlap two proportions'!$AL$21</definedName>
    <definedName name="forC15">'[2]Overlap two proportions'!$AL$22</definedName>
    <definedName name="forC16">'[2]Overlap two proportions'!$AL$23</definedName>
    <definedName name="forC17">'[2]Overlap two proportions'!$AL$24</definedName>
    <definedName name="forC18">'[2]Overlap two proportions'!$AL$25</definedName>
    <definedName name="forC19">'[2]Overlap two proportions'!$AL$26</definedName>
    <definedName name="forC2">'[2]Overlap two proportions'!$AL$9</definedName>
    <definedName name="forC20">'[2]Overlap two proportions'!$AL$27</definedName>
    <definedName name="forC21">'[2]Overlap two proportions'!$AL$28</definedName>
    <definedName name="forC22">'[2]Overlap two proportions'!$AL$29</definedName>
    <definedName name="forC23">'[2]Overlap two proportions'!$AL$30</definedName>
    <definedName name="forC24">'[2]Overlap two proportions'!$AL$31</definedName>
    <definedName name="forC25">'[2]Overlap two proportions'!$AL$32</definedName>
    <definedName name="forC26">'[2]Overlap two proportions'!$AL$33</definedName>
    <definedName name="forC27">'[2]Overlap two proportions'!$AL$34</definedName>
    <definedName name="forC28">'[2]Overlap two proportions'!$AL$35</definedName>
    <definedName name="forC29">'[2]Overlap two proportions'!$AL$36</definedName>
    <definedName name="forC3">'[2]Overlap two proportions'!$AL$10</definedName>
    <definedName name="forC30">'[2]Overlap two proportions'!$AL$37</definedName>
    <definedName name="forC31">'[2]Overlap two proportions'!$AL$38</definedName>
    <definedName name="forC32">'[2]Overlap two proportions'!$AL$39</definedName>
    <definedName name="forC33">'[2]Overlap two proportions'!$AL$40</definedName>
    <definedName name="forC34">'[2]Overlap two proportions'!$AL$41</definedName>
    <definedName name="forC35">'[2]Overlap two proportions'!$AL$42</definedName>
    <definedName name="forC36">'[2]Overlap two proportions'!$AL$43</definedName>
    <definedName name="forC37">'[2]Overlap two proportions'!$AL$44</definedName>
    <definedName name="forC38">'[2]Overlap two proportions'!$AL$45</definedName>
    <definedName name="forC39">'[2]Overlap two proportions'!$AL$46</definedName>
    <definedName name="forC4">'[2]Overlap two proportions'!$AL$11</definedName>
    <definedName name="forC40">'[2]Overlap two proportions'!$AL$47</definedName>
    <definedName name="forC41">'[2]Overlap two proportions'!$AL$48</definedName>
    <definedName name="forC42">'[2]Overlap two proportions'!$AL$49</definedName>
    <definedName name="forC43">'[2]Overlap two proportions'!$AL$50</definedName>
    <definedName name="forC44">'[2]Overlap two proportions'!$AL$51</definedName>
    <definedName name="forC45">'[2]Overlap two proportions'!$AL$52</definedName>
    <definedName name="forC46">'[2]Overlap two proportions'!$AL$53</definedName>
    <definedName name="forC47">'[2]Overlap two proportions'!$AL$54</definedName>
    <definedName name="forC48">'[2]Overlap two proportions'!$AL$55</definedName>
    <definedName name="forC49">'[2]Overlap two proportions'!$AL$56</definedName>
    <definedName name="forC5">'[2]Overlap two proportions'!$AL$12</definedName>
    <definedName name="forC50">'[2]Overlap two proportions'!$AL$57</definedName>
    <definedName name="forC51">'[2]Overlap two proportions'!$AL$58</definedName>
    <definedName name="forC52">'[2]Overlap two proportions'!$AL$59</definedName>
    <definedName name="forC53">'[2]Overlap two proportions'!$AL$60</definedName>
    <definedName name="forC54">'[2]Overlap two proportions'!$AL$61</definedName>
    <definedName name="forC55">'[2]Overlap two proportions'!$AL$62</definedName>
    <definedName name="forC56">'[2]Overlap two proportions'!$AL$63</definedName>
    <definedName name="forC57">'[2]Overlap two proportions'!$AL$64</definedName>
    <definedName name="forC58">'[2]Overlap two proportions'!$AL$65</definedName>
    <definedName name="forC59">'[2]Overlap two proportions'!$AL$66</definedName>
    <definedName name="forC6">'[2]Overlap two proportions'!$AL$13</definedName>
    <definedName name="forC60">'[2]Overlap two proportions'!$AL$67</definedName>
    <definedName name="forC7">'[2]Overlap two proportions'!$AL$14</definedName>
    <definedName name="forC8">'[2]Overlap two proportions'!$AL$15</definedName>
    <definedName name="forC9">'[2]Overlap two proportions'!$AL$16</definedName>
    <definedName name="forCd1">'[2]Overlap two proportions'!$BN$8</definedName>
    <definedName name="forCd10">'[2]Overlap two proportions'!$BN$17</definedName>
    <definedName name="forCd11">'[2]Overlap two proportions'!$BN$18</definedName>
    <definedName name="forCd12">'[2]Overlap two proportions'!$BN$19</definedName>
    <definedName name="forCd13">'[2]Overlap two proportions'!$BN$20</definedName>
    <definedName name="forCd14">'[2]Overlap two proportions'!$BN$21</definedName>
    <definedName name="forCd15">'[2]Overlap two proportions'!$BN$22</definedName>
    <definedName name="forCd16">'[2]Overlap two proportions'!$BN$23</definedName>
    <definedName name="forCd17">'[2]Overlap two proportions'!$BN$24</definedName>
    <definedName name="forCd18">'[2]Overlap two proportions'!$BN$25</definedName>
    <definedName name="forCd19">'[2]Overlap two proportions'!$BN$26</definedName>
    <definedName name="forCd2">'[2]Overlap two proportions'!$BN$9</definedName>
    <definedName name="forCd20">'[2]Overlap two proportions'!$BN$27</definedName>
    <definedName name="forCd21">'[2]Overlap two proportions'!$BN$28</definedName>
    <definedName name="forCd22">'[2]Overlap two proportions'!$BN$29</definedName>
    <definedName name="forCd23">'[2]Overlap two proportions'!$BN$30</definedName>
    <definedName name="forCd24">'[2]Overlap two proportions'!$BN$31</definedName>
    <definedName name="forCd25">'[2]Overlap two proportions'!$BN$32</definedName>
    <definedName name="forCd26">'[2]Overlap two proportions'!$BN$33</definedName>
    <definedName name="forCd27">'[2]Overlap two proportions'!$BN$34</definedName>
    <definedName name="forCd28">'[2]Overlap two proportions'!$BN$35</definedName>
    <definedName name="forCd29">'[2]Overlap two proportions'!$BN$36</definedName>
    <definedName name="forCd3">'[2]Overlap two proportions'!$BN$10</definedName>
    <definedName name="forCd30">'[2]Overlap two proportions'!$BN$37</definedName>
    <definedName name="forCd31">'[2]Overlap two proportions'!$BN$38</definedName>
    <definedName name="forCd32">'[2]Overlap two proportions'!$BN$39</definedName>
    <definedName name="forCd33">'[2]Overlap two proportions'!$BN$40</definedName>
    <definedName name="forCd34">'[2]Overlap two proportions'!$BN$41</definedName>
    <definedName name="forCd35">'[2]Overlap two proportions'!$BN$42</definedName>
    <definedName name="forCd36">'[2]Overlap two proportions'!$BN$43</definedName>
    <definedName name="forCd37">'[2]Overlap two proportions'!$BN$44</definedName>
    <definedName name="forCd38">'[2]Overlap two proportions'!$BN$45</definedName>
    <definedName name="forCd39">'[2]Overlap two proportions'!$BN$46</definedName>
    <definedName name="forCd4">'[2]Overlap two proportions'!$BN$11</definedName>
    <definedName name="forCd40">'[2]Overlap two proportions'!$BN$47</definedName>
    <definedName name="forCd41">'[2]Overlap two proportions'!$BN$48</definedName>
    <definedName name="forCd42">'[2]Overlap two proportions'!$BN$49</definedName>
    <definedName name="forCd43">'[2]Overlap two proportions'!$BN$50</definedName>
    <definedName name="forCd44">'[2]Overlap two proportions'!$BN$51</definedName>
    <definedName name="forCd45">'[2]Overlap two proportions'!$BN$52</definedName>
    <definedName name="forCd46">'[2]Overlap two proportions'!$BN$53</definedName>
    <definedName name="forCd47">'[2]Overlap two proportions'!$BN$54</definedName>
    <definedName name="forCd48">'[2]Overlap two proportions'!$BN$55</definedName>
    <definedName name="forCd49">'[2]Overlap two proportions'!$BN$56</definedName>
    <definedName name="forCd5">'[2]Overlap two proportions'!$BN$12</definedName>
    <definedName name="forCd50">'[2]Overlap two proportions'!$BN$57</definedName>
    <definedName name="forCd51">'[2]Overlap two proportions'!$BN$58</definedName>
    <definedName name="forCd52">'[2]Overlap two proportions'!$BN$59</definedName>
    <definedName name="forCd53">'[2]Overlap two proportions'!$BN$60</definedName>
    <definedName name="forCd54">'[2]Overlap two proportions'!$BN$61</definedName>
    <definedName name="forCd55">'[2]Overlap two proportions'!$BN$62</definedName>
    <definedName name="forCd56">'[2]Overlap two proportions'!$BN$63</definedName>
    <definedName name="forCd57">'[2]Overlap two proportions'!$BN$64</definedName>
    <definedName name="forCd58">'[2]Overlap two proportions'!$BN$65</definedName>
    <definedName name="forCd59">'[2]Overlap two proportions'!$BN$66</definedName>
    <definedName name="forCd6">'[2]Overlap two proportions'!$BN$13</definedName>
    <definedName name="forCd60">'[2]Overlap two proportions'!$BN$67</definedName>
    <definedName name="forCd7">'[2]Overlap two proportions'!$BN$14</definedName>
    <definedName name="forCd8">'[2]Overlap two proportions'!$BN$15</definedName>
    <definedName name="forCd9">'[2]Overlap two proportions'!$BN$16</definedName>
    <definedName name="forchange">'[4]See r'!$B$7:$B$8</definedName>
    <definedName name="forLR">#REF!</definedName>
    <definedName name="forLzero">#REF!</definedName>
    <definedName name="forLzerotwo">'[13]Two studies'!$AK$12</definedName>
    <definedName name="formean" localSheetId="0">#REF!</definedName>
    <definedName name="forMean">#REF!</definedName>
    <definedName name="formeantwo">'[13]Two studies'!$AN$23</definedName>
    <definedName name="formu">'[16]Case 1 Single Group'!$I$16</definedName>
    <definedName name="formul">'[16]Case 1 Single Group'!$K$14</definedName>
    <definedName name="formulaport">#REF!</definedName>
    <definedName name="forMX">'[9]Calculate r'!$AD$3</definedName>
    <definedName name="forMY">'[9]Calculate r'!$AG$3</definedName>
    <definedName name="forn" localSheetId="0">'[9]Calculate r'!$AG$2</definedName>
    <definedName name="forn">#REF!</definedName>
    <definedName name="forna">'[4]Two proportions'!$O$11</definedName>
    <definedName name="fornb">'[4]Two proportions'!$V$11</definedName>
    <definedName name="Forr2">#REF!</definedName>
    <definedName name="forRho">'[9]Calculate r'!$AG$1</definedName>
    <definedName name="forRound" localSheetId="0">'[9]Calculate r'!$AD$5</definedName>
    <definedName name="forRound">#REF!</definedName>
    <definedName name="Forrtwo">'[10]Two correlations'!$AT$19</definedName>
    <definedName name="forSD">#REF!</definedName>
    <definedName name="forSDX">'[9]Calculate r'!$AD$4</definedName>
    <definedName name="forSDY">'[9]Calculate r'!$AG$4</definedName>
    <definedName name="forseed" localSheetId="0">'[9]See r'!$K$4</definedName>
    <definedName name="forseed">#REF!</definedName>
    <definedName name="forx">'[4]One proportion'!$F$8</definedName>
    <definedName name="forxa">'[4]Two proportions'!$O$9</definedName>
    <definedName name="forxb">'[4]Two proportions'!$V$9</definedName>
    <definedName name="forxx">'[5]Two proportions'!$B$4:$C$4</definedName>
    <definedName name="forzero">'[9]See r'!$AB$5</definedName>
    <definedName name="forzoom">'[9]See r'!$Z$1</definedName>
    <definedName name="four20">'[7]Fig 1'!$N$19:$N$22</definedName>
    <definedName name="four20old">'[7]Fig 1'!$O$19:$O$22</definedName>
    <definedName name="freezetf">#REF!</definedName>
    <definedName name="freezeXtf">#REF!</definedName>
    <definedName name="freq11">'[2]Two proportions'!$G$8</definedName>
    <definedName name="freq12">'[2]Two proportions'!$I$8</definedName>
    <definedName name="freq21">'[2]Two proportions'!$G$11</definedName>
    <definedName name="freq22">'[2]Two proportions'!$I$11</definedName>
    <definedName name="Freqs1">'[2]Two proportions'!$G$8:$G$11</definedName>
    <definedName name="Freqs2">'[2]Two proportions'!$I$8:$I$11</definedName>
    <definedName name="FullRawData">'[2]Two proportions'!$AT$9:$AV$508</definedName>
    <definedName name="gamm">'[3]Precision one'!$AP$135</definedName>
    <definedName name="genXY">'[9]Calculate r'!$AH$8:$AI$307</definedName>
    <definedName name="getfour">'[3]Precision one'!$AE$1:$AE$4</definedName>
    <definedName name="getfourg">'[3]Precision one'!$AA$1:$AA$4</definedName>
    <definedName name="getgamma">'[3]Precision one'!$AI$1</definedName>
    <definedName name="getht">#REF!</definedName>
    <definedName name="getoneprop">'[4]One proportion'!$B$20:$B$21</definedName>
    <definedName name="getrand" localSheetId="0">'[9]Calculate r'!$AD$2</definedName>
    <definedName name="getrand">#REF!</definedName>
    <definedName name="gettwoprop">'[4]Two proportions'!$C$18:$C$21</definedName>
    <definedName name="hictr">#REF!</definedName>
    <definedName name="holdfive">#REF!</definedName>
    <definedName name="holdthree">#REF!</definedName>
    <definedName name="iscaptg" localSheetId="0">CIjumping!$CC$15</definedName>
    <definedName name="iscaptg">[6]CIjumping!$AL$15</definedName>
    <definedName name="kbins">#REF!</definedName>
    <definedName name="Kclear">[18]APR!$Y$19:$AF$1016</definedName>
    <definedName name="Kcounter">[18]APR!$Z$6</definedName>
    <definedName name="KDswitch">[18]APR!$Z$9</definedName>
    <definedName name="Kfill">[18]APR!$Z$18:$AF$1016</definedName>
    <definedName name="Kformulas">[18]APR!$Z$18:$AF$18</definedName>
    <definedName name="Kmaxy">[18]APR!$AD$5</definedName>
    <definedName name="Knum">[18]APR!$AD$7</definedName>
    <definedName name="Kpark">[18]APR!$N$2</definedName>
    <definedName name="Krand">[18]APR!$Z$8</definedName>
    <definedName name="Kseed">[18]APR!$N$3</definedName>
    <definedName name="Kseries">[18]APR!$Y$18</definedName>
    <definedName name="Kspeed">[18]APR!$J$17</definedName>
    <definedName name="Kswitch">[18]APR!$Z$5</definedName>
    <definedName name="Ktest">[18]APR!$Y$19</definedName>
    <definedName name="Ktopswitch">[18]APR!$Z$7</definedName>
    <definedName name="Kxinc">[18]APR!$U$32</definedName>
    <definedName name="Kxinc2">[18]APR!$AE$4</definedName>
    <definedName name="Kxinc3">[18]APR!$AE$3</definedName>
    <definedName name="Kxinc4">[18]APR!$AE$2</definedName>
    <definedName name="Kyinc">[18]APR!$U$35</definedName>
    <definedName name="Kyinc2">[18]APR!$AF$4</definedName>
    <definedName name="Kyinc3">[18]APR!$AF$3</definedName>
    <definedName name="Kyinc4">[18]APR!$AF$2</definedName>
    <definedName name="labelsprops">'[19]Two proportions'!$B$9:$C$10,'[19]Two proportions'!$E$8,'[19]Two proportions'!$E$11,'[19]Two proportions'!$G$4:$I$4,'[19]Two proportions'!$G$6,'[19]Two proportions'!$I$6</definedName>
    <definedName name="labs1two">#REF!,#REF!,#REF!,#REF!</definedName>
    <definedName name="labstwo">#REF!,#REF!,#REF!,#REF!</definedName>
    <definedName name="lcapt">'[9]Sample r'!$N$20</definedName>
    <definedName name="leftx">#REF!</definedName>
    <definedName name="lforz">#REF!</definedName>
    <definedName name="limitedx">'[4]One proportion'!$B$1</definedName>
    <definedName name="limitedxx">'[5]Two proportions'!$B$3:$C$3</definedName>
    <definedName name="lncp">#REF!</definedName>
    <definedName name="lowctr">#REF!</definedName>
    <definedName name="Lpvf">'[7]p value function'!$O$4</definedName>
    <definedName name="MatchOrig">'[2]Two proportions'!$R$15</definedName>
    <definedName name="MAtunits">#REF!</definedName>
    <definedName name="MAunits">#REF!</definedName>
    <definedName name="maxnosamps" localSheetId="0">#REF!</definedName>
    <definedName name="maxnosamps">#REF!</definedName>
    <definedName name="MeanHeapSwitch" localSheetId="0">CIjumping!$CD$1</definedName>
    <definedName name="MeanHeapSwitch">[6]CIjumping!$AM$1</definedName>
    <definedName name="mindist">#REF!</definedName>
    <definedName name="MU" localSheetId="0">#REF!</definedName>
    <definedName name="MU">#REF!</definedName>
    <definedName name="mue">#REF!</definedName>
    <definedName name="MUone" localSheetId="0">#REF!</definedName>
    <definedName name="MUone">#REF!</definedName>
    <definedName name="MUREP" localSheetId="0">#REF!</definedName>
    <definedName name="MUREP">#REF!</definedName>
    <definedName name="MUtwo" localSheetId="0">#REF!</definedName>
    <definedName name="MUtwo">#REF!</definedName>
    <definedName name="N" localSheetId="0">#REF!</definedName>
    <definedName name="N">#REF!</definedName>
    <definedName name="nam1two">#REF!</definedName>
    <definedName name="nam2two">#REF!</definedName>
    <definedName name="nam3two">#REF!</definedName>
    <definedName name="namtwo">#REF!</definedName>
    <definedName name="nawtone" localSheetId="0">#REF!</definedName>
    <definedName name="nawtone">#REF!</definedName>
    <definedName name="ncaptg" localSheetId="0">CIjumping!$P$20</definedName>
    <definedName name="ncaptg">[6]CIjumping!$W$17</definedName>
    <definedName name="ncaptgM">[14]Replication!$W$26</definedName>
    <definedName name="ncplh" localSheetId="0">'[1]MA  Standardised units'!$Z$4</definedName>
    <definedName name="ncplh">'[1]MA  Standardised units'!$Z$4</definedName>
    <definedName name="ncprh" localSheetId="0">'[1]MA  Standardised units'!$AA$4</definedName>
    <definedName name="ncprh">'[1]MA  Standardised units'!$AA$4</definedName>
    <definedName name="ncpstartdp">'[4]Data paired'!$B$17:$C$17</definedName>
    <definedName name="ncpstartdt">#REF!</definedName>
    <definedName name="ncpstartsp">#REF!</definedName>
    <definedName name="ncpstartst">#REF!</definedName>
    <definedName name="newsamps" localSheetId="0">CIjumping!$M$4:$O$4</definedName>
    <definedName name="newsamps">[6]CIjumping!$T$4:$V$4</definedName>
    <definedName name="newsamps1" localSheetId="0">#REF!</definedName>
    <definedName name="newsamps1">#REF!</definedName>
    <definedName name="newsampso">'[3]d heap'!$A$4:$B$4</definedName>
    <definedName name="newsampss">[3]Sampling!$D$4:$E$4</definedName>
    <definedName name="nextcapnext">CIjumping!$P$27</definedName>
    <definedName name="nextcaptg" localSheetId="0">CIjumping!$P$21</definedName>
    <definedName name="nextcaptg">[6]CIjumping!$W$18</definedName>
    <definedName name="nextcaptgM">[14]Replication!$W$27</definedName>
    <definedName name="nextsamples" localSheetId="0">[20]CIjumping!$G$27</definedName>
    <definedName name="nextsamples">[21]CIjumping!$G$27</definedName>
    <definedName name="nhisto">#REF!</definedName>
    <definedName name="nlcapt">'[9]Sample r'!$P$21</definedName>
    <definedName name="nlu">'[9]Sample r'!$P$20:$P$22</definedName>
    <definedName name="NN" localSheetId="0">#REF!</definedName>
    <definedName name="NN">#REF!</definedName>
    <definedName name="nof">#REF!</definedName>
    <definedName name="None" localSheetId="0">#REF!</definedName>
    <definedName name="None">#REF!</definedName>
    <definedName name="nopts">#REF!</definedName>
    <definedName name="normdata">#REF!</definedName>
    <definedName name="notcapnext">CIjumping!$P$26</definedName>
    <definedName name="NP" localSheetId="0">#REF!</definedName>
    <definedName name="NP">#REF!</definedName>
    <definedName name="nrep" localSheetId="0">#REF!</definedName>
    <definedName name="nrep">#REF!</definedName>
    <definedName name="nsamp1" localSheetId="0">'[1]MA  Standardised units'!$G$6</definedName>
    <definedName name="nsamp1">'[1]MA  Standardised units'!$G$6</definedName>
    <definedName name="nsamp10" localSheetId="0">'[1]MA  Standardised units'!$G$15</definedName>
    <definedName name="nsamp10">'[1]MA  Standardised units'!$G$15</definedName>
    <definedName name="nsamp11" localSheetId="0">'[1]MA  Standardised units'!$G$18</definedName>
    <definedName name="nsamp11">'[1]MA  Standardised units'!$G$18</definedName>
    <definedName name="nsamp12" localSheetId="0">'[1]MA  Standardised units'!$G$21</definedName>
    <definedName name="nsamp12">'[1]MA  Standardised units'!$G$21</definedName>
    <definedName name="nsamp13" localSheetId="0">'[1]MA  Standardised units'!$G$24</definedName>
    <definedName name="nsamp13">'[1]MA  Standardised units'!$G$24</definedName>
    <definedName name="nsamp2" localSheetId="0">'[1]MA  Standardised units'!$G$7</definedName>
    <definedName name="nsamp2">'[1]MA  Standardised units'!$G$7</definedName>
    <definedName name="nsamp3" localSheetId="0">'[1]MA  Standardised units'!$G$8</definedName>
    <definedName name="nsamp3">'[1]MA  Standardised units'!$G$8</definedName>
    <definedName name="nsamp4" localSheetId="0">'[1]MA  Standardised units'!$G$9</definedName>
    <definedName name="nsamp4">'[1]MA  Standardised units'!$G$9</definedName>
    <definedName name="nsamp5" localSheetId="0">'[1]MA  Standardised units'!$G$10</definedName>
    <definedName name="nsamp5">'[1]MA  Standardised units'!$G$10</definedName>
    <definedName name="nsamp6" localSheetId="0">'[1]MA  Standardised units'!$G$11</definedName>
    <definedName name="nsamp6">'[1]MA  Standardised units'!$G$11</definedName>
    <definedName name="nsamp7" localSheetId="0">'[1]MA  Standardised units'!$G$12</definedName>
    <definedName name="nsamp7">'[1]MA  Standardised units'!$G$12</definedName>
    <definedName name="nsamp8" localSheetId="0">'[1]MA  Standardised units'!$G$13</definedName>
    <definedName name="nsamp8">'[1]MA  Standardised units'!$G$13</definedName>
    <definedName name="nsamp9" localSheetId="0">'[1]MA  Standardised units'!$G$14</definedName>
    <definedName name="nsamp9">'[1]MA  Standardised units'!$G$14</definedName>
    <definedName name="nsamples" localSheetId="0">CIjumping!$O$4</definedName>
    <definedName name="nsamples">[6]CIjumping!$V$4</definedName>
    <definedName name="nsamps" localSheetId="0">#REF!</definedName>
    <definedName name="nsamps">#REF!</definedName>
    <definedName name="nsamps1" localSheetId="0">#REF!</definedName>
    <definedName name="nsamps1">#REF!</definedName>
    <definedName name="nsampso">'[3]d heap'!$N$18</definedName>
    <definedName name="nsampss">[3]Sampling!$T$17</definedName>
    <definedName name="nsets">'[9]Sample r'!$P$20</definedName>
    <definedName name="Ntwo" localSheetId="0">#REF!</definedName>
    <definedName name="Ntwo">#REF!</definedName>
    <definedName name="nucapt">'[9]Sample r'!$P$22</definedName>
    <definedName name="nullctr">'[16]Case 1 Single Group'!$K$2</definedName>
    <definedName name="NumFreqSets">'[2]Two proportions'!$L$31</definedName>
    <definedName name="numinitsamps">#REF!</definedName>
    <definedName name="oldsamps" localSheetId="0">CIjumping!$M$3:$O$634</definedName>
    <definedName name="oldsamps">[6]CIjumping!$T$3:$V$304</definedName>
    <definedName name="oldsamps1" localSheetId="0">#REF!</definedName>
    <definedName name="oldsamps1">#REF!</definedName>
    <definedName name="oldsampso">'[3]d heap'!$A$3:$B$304</definedName>
    <definedName name="oldsampss">[3]Sampling!$D$3:$E$304</definedName>
    <definedName name="onealso" localSheetId="0">#REF!</definedName>
    <definedName name="onealso">#REF!</definedName>
    <definedName name="OneSpeed" localSheetId="0">#REF!</definedName>
    <definedName name="OneSpeed">#REF!</definedName>
    <definedName name="orddata300">#REF!</definedName>
    <definedName name="orddataput">#REF!</definedName>
    <definedName name="Oscrollcount">#REF!</definedName>
    <definedName name="overflow">'[11]Vary C'!$N$14</definedName>
    <definedName name="p9obt">#REF!</definedName>
    <definedName name="p9vala1">#REF!</definedName>
    <definedName name="p9vala2">#REF!</definedName>
    <definedName name="p9vala3">#REF!</definedName>
    <definedName name="p9vala4">#REF!</definedName>
    <definedName name="p9valb3">#REF!</definedName>
    <definedName name="p9valb4">#REF!</definedName>
    <definedName name="PairSpeed" localSheetId="0">#REF!</definedName>
    <definedName name="PairSpeed">#REF!</definedName>
    <definedName name="paraminto" localSheetId="0">CIjumping!$A$4</definedName>
    <definedName name="paraminto">[6]CIjumping!$W$2</definedName>
    <definedName name="paraminto1" localSheetId="0">#REF!</definedName>
    <definedName name="paraminto1">#REF!</definedName>
    <definedName name="paramintoo">'[3]d heap'!$D$10</definedName>
    <definedName name="paramintos">[3]Sampling!$G$10</definedName>
    <definedName name="params" localSheetId="0">CIjumping!$Q$2:$Q$13</definedName>
    <definedName name="params">[6]CIjumping!$X$2:$X$10</definedName>
    <definedName name="params1" localSheetId="0">#REF!</definedName>
    <definedName name="params1">#REF!</definedName>
    <definedName name="paramso">'[3]d heap'!$E$10:$E$13</definedName>
    <definedName name="paramss">[3]Sampling!$H$10:$H$13</definedName>
    <definedName name="paramsx">CIjumping!$A$3:$L$3</definedName>
    <definedName name="park">'[9]Calculate r'!$K$2</definedName>
    <definedName name="parkr">'[9]See r'!$C$14</definedName>
    <definedName name="parkr2">#REF!</definedName>
    <definedName name="parkrtwo">'[10]Two correlations'!$J$2</definedName>
    <definedName name="parkrz">'[10]r to z'!$J$2</definedName>
    <definedName name="parksr">'[9]Sample r'!$N$2</definedName>
    <definedName name="pccursortf">#REF!</definedName>
    <definedName name="persist">#REF!</definedName>
    <definedName name="pnineobt">#REF!</definedName>
    <definedName name="pnvalafour">#REF!</definedName>
    <definedName name="pnvalaone">#REF!</definedName>
    <definedName name="pnvalathree">#REF!</definedName>
    <definedName name="pnvalatwo">#REF!</definedName>
    <definedName name="pnvalbfour">#REF!</definedName>
    <definedName name="pnvalbthree">#REF!</definedName>
    <definedName name="POPMEAN" localSheetId="0">#REF!</definedName>
    <definedName name="POPMEAN">#REF!</definedName>
    <definedName name="POPMEANDIFF" localSheetId="0">#REF!</definedName>
    <definedName name="POPMEANDIFF">#REF!</definedName>
    <definedName name="POPSIGMA" localSheetId="0">#REF!</definedName>
    <definedName name="POPSIGMA">#REF!</definedName>
    <definedName name="preplabel">[14]Replication!$AS$8</definedName>
    <definedName name="Prop1">'[2]Two proportions'!$G$31</definedName>
    <definedName name="Prop2">'[2]Two proportions'!$I$31</definedName>
    <definedName name="ptrs">#REF!</definedName>
    <definedName name="putfour">'[3]Precision one'!$AD$1:$AD$4</definedName>
    <definedName name="putfourg">'[3]Precision one'!$Z$1:$Z$4</definedName>
    <definedName name="putgamma">'[3]Precision one'!$AH$1</definedName>
    <definedName name="putht">#REF!</definedName>
    <definedName name="putoneprop">'[4]One proportion'!$A$20</definedName>
    <definedName name="putrand" localSheetId="0">'[9]Calculate r'!$AE$2</definedName>
    <definedName name="putrand">#REF!</definedName>
    <definedName name="puttwoprop">'[4]Two proportions'!$B$18</definedName>
    <definedName name="putXY">'[9]Calculate r'!$B$8</definedName>
    <definedName name="pvallabel">[14]Replication!$AS$7</definedName>
    <definedName name="RangeSliders">'[9]Calculate r'!$AX$5</definedName>
    <definedName name="rectdata">#REF!</definedName>
    <definedName name="Rep4copy">#REF!</definedName>
    <definedName name="Rep4paste">#REF!</definedName>
    <definedName name="Rep5copy">#REF!</definedName>
    <definedName name="Rep5paste">#REF!</definedName>
    <definedName name="Repchange">#REF!</definedName>
    <definedName name="Repfivecopy">#REF!</definedName>
    <definedName name="Repfivepaste">#REF!</definedName>
    <definedName name="repindex">#REF!</definedName>
    <definedName name="Replast">#REF!</definedName>
    <definedName name="Repnew">#REF!</definedName>
    <definedName name="repnow">#REF!</definedName>
    <definedName name="Repold">#REF!</definedName>
    <definedName name="repseed">#REF!</definedName>
    <definedName name="Repsing2switch">#REF!</definedName>
    <definedName name="repsingswitch">#REF!</definedName>
    <definedName name="RepSingtwoSwitch">#REF!</definedName>
    <definedName name="RepSpeed">#REF!</definedName>
    <definedName name="Repswitch">#REF!</definedName>
    <definedName name="revchi">'[4]Two proportions'!$BM$3</definedName>
    <definedName name="RevCI">'[13]Two studies'!$AN$18</definedName>
    <definedName name="revdatatwo">#REF!</definedName>
    <definedName name="RevealMoren">'[2]Two proportions'!$AN$1</definedName>
    <definedName name="RevealSimn">'[2]Two proportions'!$AN$2</definedName>
    <definedName name="RevMA">'[13]Two studies'!$AN$19</definedName>
    <definedName name="RevNHST">'[13]Two studies'!$AN$17</definedName>
    <definedName name="Revpaired">#REF!</definedName>
    <definedName name="rforz">#REF!</definedName>
    <definedName name="rfyinc">'[9]Sample r'!$V$36</definedName>
    <definedName name="rightx">#REF!</definedName>
    <definedName name="rmaxy">'[9]Sample r'!$AD$8</definedName>
    <definedName name="rparams">'[9]Sample r'!$P$15:$P$19</definedName>
    <definedName name="rparamsinto">'[9]Sample r'!$O$15</definedName>
    <definedName name="Rpvf">'[7]p value function'!$O$5</definedName>
    <definedName name="rseed">'[9]See r'!$K$5</definedName>
    <definedName name="rswitch">'[9]Sample r'!$N$17</definedName>
    <definedName name="rtzshow">#REF!</definedName>
    <definedName name="ryinitial">'[9]Sample r'!$AB$1</definedName>
    <definedName name="samplefix">'[4]See r'!$AY$9</definedName>
    <definedName name="samps" localSheetId="0">CIjumping!$M$4:$O$635</definedName>
    <definedName name="samps">[6]CIjumping!$T$4:$V$305</definedName>
    <definedName name="samps1" localSheetId="0">#REF!</definedName>
    <definedName name="samps1">#REF!</definedName>
    <definedName name="sampso">'[3]d heap'!$A$4:$B$305</definedName>
    <definedName name="sampss">[3]Sampling!$D$4:$E$305</definedName>
    <definedName name="save11">'[2]Two proportions'!$AD$5</definedName>
    <definedName name="save12">'[2]Two proportions'!$AE$5</definedName>
    <definedName name="save21">'[2]Two proportions'!$AD$6</definedName>
    <definedName name="save22">'[2]Two proportions'!$AE$6</definedName>
    <definedName name="savetotal1">'[2]Two proportions'!$AD$7</definedName>
    <definedName name="savetotal2">'[2]Two proportions'!$AE$7</definedName>
    <definedName name="savexinc">#REF!</definedName>
    <definedName name="scatd1name">[4]Scatterplots!$BC$4</definedName>
    <definedName name="scatd2name">[4]Scatterplots!$BH$4</definedName>
    <definedName name="scatd3name">[4]Scatterplots!$BM$4</definedName>
    <definedName name="scatd4name">[4]Scatterplots!$BR$4</definedName>
    <definedName name="scatd5name">[4]Scatterplots!$BW$4</definedName>
    <definedName name="scatd6name">[4]Scatterplots!$CB$4</definedName>
    <definedName name="scatdatafive">[4]Scatterplots!$BV$7:$BW$306</definedName>
    <definedName name="scatdatafour">[4]Scatterplots!$BQ$7:$BR$306</definedName>
    <definedName name="scatdataone">[4]Scatterplots!$BB$7:$BC$306</definedName>
    <definedName name="scatdatasix">[4]Scatterplots!$CA$7:$CB$306</definedName>
    <definedName name="scatdatathree">[4]Scatterplots!$BL$7:$BM$306</definedName>
    <definedName name="scatdatatwo">[4]Scatterplots!$BG$7:$BH$306</definedName>
    <definedName name="scatdname">[4]Scatterplots!$C$6</definedName>
    <definedName name="scatlabels">[4]Scatterplots!$B$12:$C$12</definedName>
    <definedName name="scatlabfive">[4]Scatterplots!$BV$6:$BW$6</definedName>
    <definedName name="scatlabfour">[4]Scatterplots!$BQ$6:$BR$6</definedName>
    <definedName name="scatlabone">[4]Scatterplots!$BB$6:$BC$6</definedName>
    <definedName name="scatlabsix">[4]Scatterplots!$CA$6:$CB$6</definedName>
    <definedName name="scatlabthree">[4]Scatterplots!$BL$6:$BM$6</definedName>
    <definedName name="scatlabtwo">[4]Scatterplots!$BG$6:$BH$6</definedName>
    <definedName name="seed">#REF!</definedName>
    <definedName name="seriesfourtf">[10]Figure!$AC$96</definedName>
    <definedName name="seriesolabel">[10]Figure!$B$12</definedName>
    <definedName name="seriesonetf">[10]Figure!$AC$84</definedName>
    <definedName name="seriesthreetf">[10]Figure!$AC$92</definedName>
    <definedName name="seriestwotf">[10]Figure!$AC$88</definedName>
    <definedName name="setfive">#REF!</definedName>
    <definedName name="showcapt" localSheetId="0">CIjumping!$CB$5</definedName>
    <definedName name="showcapt">[6]CIjumping!$AK$5</definedName>
    <definedName name="showmu" localSheetId="0">CIjumping!$CB$1</definedName>
    <definedName name="showmu">[6]CIjumping!$AK$1</definedName>
    <definedName name="ShowOrigFreq">'[2]Two proportions'!$R$16</definedName>
    <definedName name="Showp">'[2]Two proportions'!$AL$6</definedName>
    <definedName name="showthree">#REF!</definedName>
    <definedName name="SIGMA" localSheetId="0">#REF!</definedName>
    <definedName name="SIGMA">#REF!</definedName>
    <definedName name="SIGMADIFF" localSheetId="0">#REF!</definedName>
    <definedName name="SIGMADIFF">#REF!</definedName>
    <definedName name="SIGMAREP" localSheetId="0">#REF!</definedName>
    <definedName name="SIGMAREP">#REF!</definedName>
    <definedName name="SimOneGrab" localSheetId="0">#REF!</definedName>
    <definedName name="SimOneGrab">#REF!</definedName>
    <definedName name="SimOnePut" localSheetId="0">#REF!</definedName>
    <definedName name="SimOnePut">#REF!</definedName>
    <definedName name="SimPairGrab" localSheetId="0">#REF!</definedName>
    <definedName name="SimPairGrab">#REF!</definedName>
    <definedName name="SimPairPut" localSheetId="0">#REF!</definedName>
    <definedName name="SimPairPut">#REF!</definedName>
    <definedName name="SimTwoGrab" localSheetId="0">#REF!</definedName>
    <definedName name="SimTwoGrab">#REF!</definedName>
    <definedName name="SimTwoPut" localSheetId="0">#REF!</definedName>
    <definedName name="SimTwoPut">#REF!</definedName>
    <definedName name="skewLdata">#REF!</definedName>
    <definedName name="skewRdata">#REF!</definedName>
    <definedName name="slidersget">'[9]Calculate r'!$AB$11:$AB$14</definedName>
    <definedName name="slidersput">'[9]Calculate r'!$AB$2</definedName>
    <definedName name="sometrue">[10]Figure!$R$89</definedName>
    <definedName name="soundflag">#REF!</definedName>
    <definedName name="spadjsl">[4]Scatterplots!$DS$1</definedName>
    <definedName name="spcim">[4]Scatterplots!$DU$1</definedName>
    <definedName name="spparticx">[4]Scatterplots!$DW$2</definedName>
    <definedName name="spregl">[4]Scatterplots!$DM$1</definedName>
    <definedName name="spxy">[4]Scatterplots!$DS$3</definedName>
    <definedName name="spyerr">[4]Scatterplots!$DO$1</definedName>
    <definedName name="spypr">[4]Scatterplots!$DW$1</definedName>
    <definedName name="stack">#REF!</definedName>
    <definedName name="StartC">'[2]Overlap two proportions'!$AL$8:$AL$67</definedName>
    <definedName name="StartCd">'[2]Overlap two proportions'!$BN$8:$BN$67</definedName>
    <definedName name="startncp">#REF!</definedName>
    <definedName name="Startp2">'[2]Overlap two proportions'!$V$8:$V$67</definedName>
    <definedName name="startpos">#REF!</definedName>
    <definedName name="Startr2">'[2]Overlap two correlations (n1)'!$P$5:$P$64</definedName>
    <definedName name="StartRawData">'[2]Two proportions'!$AT$9:$AV$9</definedName>
    <definedName name="Stz">#REF!</definedName>
    <definedName name="Stzz">#REF!</definedName>
    <definedName name="t" localSheetId="0">#REF!</definedName>
    <definedName name="t">#REF!</definedName>
    <definedName name="tbzlh" localSheetId="0">'[1]MA  Standardised units'!$Z$3</definedName>
    <definedName name="tbzlh">'[1]MA  Standardised units'!$Z$3</definedName>
    <definedName name="tbzlld">'[3]CI for d'!$AS$5</definedName>
    <definedName name="tbzoneprop">'[4]One proportion'!$B$14</definedName>
    <definedName name="tbzrh" localSheetId="0">'[1]MA  Standardised units'!$AA$3</definedName>
    <definedName name="tbzrh">'[1]MA  Standardised units'!$AA$3</definedName>
    <definedName name="tbztwoprop">'[5]Two proportions'!$C$15</definedName>
    <definedName name="tbzuld">'[3]CI for d'!$AS$6</definedName>
    <definedName name="tbzz1">'[2]Overlap two proportions'!$CD$8</definedName>
    <definedName name="tbzz10">'[2]Overlap two proportions'!$CD$17</definedName>
    <definedName name="tbzz11">'[2]Overlap two proportions'!$CD$18</definedName>
    <definedName name="tbzz12">'[2]Overlap two proportions'!$CD$19</definedName>
    <definedName name="tbzz13">'[2]Overlap two proportions'!$CD$20</definedName>
    <definedName name="tbzz14">'[2]Overlap two proportions'!$CD$21</definedName>
    <definedName name="tbzz15">'[2]Overlap two proportions'!$CD$22</definedName>
    <definedName name="tbzz16">'[2]Overlap two proportions'!$CD$23</definedName>
    <definedName name="tbzz17">'[2]Overlap two proportions'!$CD$24</definedName>
    <definedName name="tbzz18">'[2]Overlap two proportions'!$CD$25</definedName>
    <definedName name="tbzz19">'[2]Overlap two proportions'!$CD$26</definedName>
    <definedName name="tbzz2">'[2]Overlap two proportions'!$CD$9</definedName>
    <definedName name="tbzz20">'[2]Overlap two proportions'!$CD$27</definedName>
    <definedName name="tbzz21">'[2]Overlap two proportions'!$CD$28</definedName>
    <definedName name="tbzz22">'[2]Overlap two proportions'!$CD$29</definedName>
    <definedName name="tbzz23">'[2]Overlap two proportions'!$CD$30</definedName>
    <definedName name="tbzz24">'[2]Overlap two proportions'!$CD$31</definedName>
    <definedName name="tbzz25">'[2]Overlap two proportions'!$CD$32</definedName>
    <definedName name="tbzz26">'[2]Overlap two proportions'!$CD$33</definedName>
    <definedName name="tbzz27">'[2]Overlap two proportions'!$CD$34</definedName>
    <definedName name="tbzz28">'[2]Overlap two proportions'!$CD$35</definedName>
    <definedName name="tbzz29">'[2]Overlap two proportions'!$CD$36</definedName>
    <definedName name="tbzz3">'[2]Overlap two proportions'!$CD$10</definedName>
    <definedName name="tbzz30">'[2]Overlap two proportions'!$CD$37</definedName>
    <definedName name="tbzz31">'[2]Overlap two proportions'!$CD$38</definedName>
    <definedName name="tbzz32">'[2]Overlap two proportions'!$CD$39</definedName>
    <definedName name="tbzz33">'[2]Overlap two proportions'!$CD$40</definedName>
    <definedName name="tbzz34">'[2]Overlap two proportions'!$CD$41</definedName>
    <definedName name="tbzz35">'[2]Overlap two proportions'!$CD$42</definedName>
    <definedName name="tbzz36">'[2]Overlap two proportions'!$CD$43</definedName>
    <definedName name="tbzz37">'[2]Overlap two proportions'!$CD$44</definedName>
    <definedName name="tbzz38">'[2]Overlap two proportions'!$CD$45</definedName>
    <definedName name="tbzz39">'[2]Overlap two proportions'!$CD$46</definedName>
    <definedName name="tbzz4">'[2]Overlap two proportions'!$CD$11</definedName>
    <definedName name="tbzz40">'[2]Overlap two proportions'!$CD$47</definedName>
    <definedName name="tbzz41">'[2]Overlap two proportions'!$CD$48</definedName>
    <definedName name="tbzz42">'[2]Overlap two proportions'!$CD$49</definedName>
    <definedName name="tbzz43">'[2]Overlap two proportions'!$CD$50</definedName>
    <definedName name="tbzz44">'[2]Overlap two proportions'!$CD$51</definedName>
    <definedName name="tbzz45">'[2]Overlap two proportions'!$CD$52</definedName>
    <definedName name="tbzz46">'[2]Overlap two proportions'!$CD$53</definedName>
    <definedName name="tbzz47">'[2]Overlap two proportions'!$CD$54</definedName>
    <definedName name="tbzz48">'[2]Overlap two proportions'!$CD$55</definedName>
    <definedName name="tbzz49">'[2]Overlap two proportions'!$CD$56</definedName>
    <definedName name="tbzz5">'[2]Overlap two proportions'!$CD$12</definedName>
    <definedName name="tbzz50">'[2]Overlap two proportions'!$CD$57</definedName>
    <definedName name="tbzz51">'[2]Overlap two proportions'!$CD$58</definedName>
    <definedName name="tbzz52">'[2]Overlap two proportions'!$CD$59</definedName>
    <definedName name="tbzz53">'[2]Overlap two proportions'!$CD$60</definedName>
    <definedName name="tbzz54">'[2]Overlap two proportions'!$CD$61</definedName>
    <definedName name="tbzz55">'[2]Overlap two proportions'!$CD$62</definedName>
    <definedName name="tbzz56">'[2]Overlap two proportions'!$CD$63</definedName>
    <definedName name="tbzz57">'[2]Overlap two proportions'!$CD$64</definedName>
    <definedName name="tbzz58">'[2]Overlap two proportions'!$CD$65</definedName>
    <definedName name="tbzz59">'[2]Overlap two proportions'!$CD$66</definedName>
    <definedName name="tbzz6">'[2]Overlap two proportions'!$CD$13</definedName>
    <definedName name="tbzz60">'[2]Overlap two proportions'!$CD$67</definedName>
    <definedName name="tbzz7">'[2]Overlap two proportions'!$CD$14</definedName>
    <definedName name="tbzz8">'[2]Overlap two proportions'!$CD$15</definedName>
    <definedName name="tbzz9">'[2]Overlap two proportions'!$CD$16</definedName>
    <definedName name="thisisc">'[3]Precision paired'!$V$140</definedName>
    <definedName name="tobez1">'[2]Overlap two proportions'!$BB$8</definedName>
    <definedName name="tobez10">'[2]Overlap two proportions'!$BB$17</definedName>
    <definedName name="tobez11">'[2]Overlap two proportions'!$BB$18</definedName>
    <definedName name="tobez12">'[2]Overlap two proportions'!$BB$19</definedName>
    <definedName name="tobez13">'[2]Overlap two proportions'!$BB$20</definedName>
    <definedName name="tobez14">'[2]Overlap two proportions'!$BB$21</definedName>
    <definedName name="tobez15">'[2]Overlap two proportions'!$BB$22</definedName>
    <definedName name="tobez16">'[2]Overlap two proportions'!$BB$23</definedName>
    <definedName name="tobez17">'[2]Overlap two proportions'!$BB$24</definedName>
    <definedName name="tobez18">'[2]Overlap two proportions'!$BB$25</definedName>
    <definedName name="tobez19">'[2]Overlap two proportions'!$BB$26</definedName>
    <definedName name="tobez2">'[2]Overlap two proportions'!$BB$9</definedName>
    <definedName name="tobez20">'[2]Overlap two proportions'!$BB$27</definedName>
    <definedName name="tobez21">'[2]Overlap two proportions'!$BB$28</definedName>
    <definedName name="tobez22">'[2]Overlap two proportions'!$BB$29</definedName>
    <definedName name="tobez23">'[2]Overlap two proportions'!$BB$30</definedName>
    <definedName name="tobez24">'[2]Overlap two proportions'!$BB$31</definedName>
    <definedName name="tobez25">'[2]Overlap two proportions'!$BB$32</definedName>
    <definedName name="tobez26">'[2]Overlap two proportions'!$BB$33</definedName>
    <definedName name="tobez27">'[2]Overlap two proportions'!$BB$34</definedName>
    <definedName name="tobez28">'[2]Overlap two proportions'!$BB$35</definedName>
    <definedName name="tobez29">'[2]Overlap two proportions'!$BB$36</definedName>
    <definedName name="tobez3">'[2]Overlap two proportions'!$BB$10</definedName>
    <definedName name="tobez30">'[2]Overlap two proportions'!$BB$37</definedName>
    <definedName name="tobez31">'[2]Overlap two proportions'!$BB$38</definedName>
    <definedName name="tobez32">'[2]Overlap two proportions'!$BB$39</definedName>
    <definedName name="tobez33">'[2]Overlap two proportions'!$BB$40</definedName>
    <definedName name="tobez34">'[2]Overlap two proportions'!$BB$41</definedName>
    <definedName name="tobez35">'[2]Overlap two proportions'!$BB$42</definedName>
    <definedName name="tobez36">'[2]Overlap two proportions'!$BB$43</definedName>
    <definedName name="tobez37">'[2]Overlap two proportions'!$BB$44</definedName>
    <definedName name="tobez38">'[2]Overlap two proportions'!$BB$45</definedName>
    <definedName name="tobez39">'[2]Overlap two proportions'!$BB$46</definedName>
    <definedName name="tobez4">'[2]Overlap two proportions'!$BB$11</definedName>
    <definedName name="tobez40">'[2]Overlap two proportions'!$BB$47</definedName>
    <definedName name="tobez41">'[2]Overlap two proportions'!$BB$48</definedName>
    <definedName name="tobez42">'[2]Overlap two proportions'!$BB$49</definedName>
    <definedName name="tobez43">'[2]Overlap two proportions'!$BB$50</definedName>
    <definedName name="tobez44">'[2]Overlap two proportions'!$BB$51</definedName>
    <definedName name="tobez45">'[2]Overlap two proportions'!$BB$52</definedName>
    <definedName name="tobez46">'[2]Overlap two proportions'!$BB$53</definedName>
    <definedName name="tobez47">'[2]Overlap two proportions'!$BB$54</definedName>
    <definedName name="tobez48">'[2]Overlap two proportions'!$BB$55</definedName>
    <definedName name="tobez49">'[2]Overlap two proportions'!$BB$56</definedName>
    <definedName name="tobez5">'[2]Overlap two proportions'!$BB$12</definedName>
    <definedName name="tobez50">'[2]Overlap two proportions'!$BB$57</definedName>
    <definedName name="tobez51">'[2]Overlap two proportions'!$BB$58</definedName>
    <definedName name="tobez52">'[2]Overlap two proportions'!$BB$59</definedName>
    <definedName name="tobez53">'[2]Overlap two proportions'!$BB$60</definedName>
    <definedName name="tobez54">'[2]Overlap two proportions'!$BB$61</definedName>
    <definedName name="tobez55">'[2]Overlap two proportions'!$BB$62</definedName>
    <definedName name="tobez56">'[2]Overlap two proportions'!$BB$63</definedName>
    <definedName name="tobez57">'[2]Overlap two proportions'!$BB$64</definedName>
    <definedName name="tobez58">'[2]Overlap two proportions'!$BB$65</definedName>
    <definedName name="tobez59">'[2]Overlap two proportions'!$BB$66</definedName>
    <definedName name="tobez6">'[2]Overlap two proportions'!$BB$13</definedName>
    <definedName name="tobez60">'[2]Overlap two proportions'!$BB$67</definedName>
    <definedName name="tobez7">'[2]Overlap two proportions'!$BB$14</definedName>
    <definedName name="tobez8">'[2]Overlap two proportions'!$BB$15</definedName>
    <definedName name="tobez9">'[2]Overlap two proportions'!$BB$16</definedName>
    <definedName name="tochange">'[4]See r'!$A$7:$A$8</definedName>
    <definedName name="topleft" localSheetId="0">#REF!</definedName>
    <definedName name="topleft">#REF!</definedName>
    <definedName name="topleftg">'[3]Precision one'!$U$7</definedName>
    <definedName name="topy">#REF!</definedName>
    <definedName name="Total1">'[2]Two proportions'!$G$13</definedName>
    <definedName name="Total2">'[2]Two proportions'!$I$13</definedName>
    <definedName name="ttbz1">'[2]Overlap two correlations (n1)'!$T$5</definedName>
    <definedName name="ttbz10">'[2]Overlap two correlations (n1)'!$T$14</definedName>
    <definedName name="ttbz11">'[2]Overlap two correlations (n1)'!$T$15</definedName>
    <definedName name="ttbz12">'[2]Overlap two correlations (n1)'!$T$16</definedName>
    <definedName name="ttbz13">'[2]Overlap two correlations (n1)'!$T$17</definedName>
    <definedName name="ttbz14">'[2]Overlap two correlations (n1)'!$T$18</definedName>
    <definedName name="ttbz15">'[2]Overlap two correlations (n1)'!$T$19</definedName>
    <definedName name="ttbz16">'[2]Overlap two correlations (n1)'!$T$20</definedName>
    <definedName name="ttbz17">'[2]Overlap two correlations (n1)'!$T$21</definedName>
    <definedName name="ttbz18">'[2]Overlap two correlations (n1)'!$T$22</definedName>
    <definedName name="ttbz19">'[2]Overlap two correlations (n1)'!$T$23</definedName>
    <definedName name="ttbz2">'[2]Overlap two correlations (n1)'!$T$6</definedName>
    <definedName name="ttbz20">'[2]Overlap two correlations (n1)'!$T$24</definedName>
    <definedName name="ttbz21">'[2]Overlap two correlations (n1)'!$T$25</definedName>
    <definedName name="ttbz22">'[2]Overlap two correlations (n1)'!$T$26</definedName>
    <definedName name="ttbz23">'[2]Overlap two correlations (n1)'!$T$27</definedName>
    <definedName name="ttbz24">'[2]Overlap two correlations (n1)'!$T$28</definedName>
    <definedName name="ttbz25">'[2]Overlap two correlations (n1)'!$T$29</definedName>
    <definedName name="ttbz26">'[2]Overlap two correlations (n1)'!$T$30</definedName>
    <definedName name="ttbz27">'[2]Overlap two correlations (n1)'!$T$31</definedName>
    <definedName name="ttbz28">'[2]Overlap two correlations (n1)'!$T$32</definedName>
    <definedName name="ttbz29">'[2]Overlap two correlations (n1)'!$T$33</definedName>
    <definedName name="ttbz3">'[2]Overlap two correlations (n1)'!$T$7</definedName>
    <definedName name="ttbz30">'[2]Overlap two correlations (n1)'!$T$34</definedName>
    <definedName name="ttbz31">'[2]Overlap two correlations (n1)'!$T$35</definedName>
    <definedName name="ttbz32">'[2]Overlap two correlations (n1)'!$T$36</definedName>
    <definedName name="ttbz33">'[2]Overlap two correlations (n1)'!$T$37</definedName>
    <definedName name="ttbz34">'[2]Overlap two correlations (n1)'!$T$38</definedName>
    <definedName name="ttbz35">'[2]Overlap two correlations (n1)'!$T$39</definedName>
    <definedName name="ttbz36">'[2]Overlap two correlations (n1)'!$T$40</definedName>
    <definedName name="ttbz37">'[2]Overlap two correlations (n1)'!$T$41</definedName>
    <definedName name="ttbz38">'[2]Overlap two correlations (n1)'!$T$42</definedName>
    <definedName name="ttbz39">'[2]Overlap two correlations (n1)'!$T$43</definedName>
    <definedName name="ttbz4">'[2]Overlap two correlations (n1)'!$T$8</definedName>
    <definedName name="ttbz40">'[2]Overlap two correlations (n1)'!$T$44</definedName>
    <definedName name="ttbz41">'[2]Overlap two correlations (n1)'!$T$45</definedName>
    <definedName name="ttbz42">'[2]Overlap two correlations (n1)'!$T$46</definedName>
    <definedName name="ttbz43">'[2]Overlap two correlations (n1)'!$T$47</definedName>
    <definedName name="ttbz44">'[2]Overlap two correlations (n1)'!$T$48</definedName>
    <definedName name="ttbz45">'[2]Overlap two correlations (n1)'!$T$49</definedName>
    <definedName name="ttbz46">'[2]Overlap two correlations (n1)'!$T$50</definedName>
    <definedName name="ttbz47">'[2]Overlap two correlations (n1)'!$T$51</definedName>
    <definedName name="ttbz48">'[2]Overlap two correlations (n1)'!$T$52</definedName>
    <definedName name="ttbz49">'[2]Overlap two correlations (n1)'!$T$53</definedName>
    <definedName name="ttbz5">'[2]Overlap two correlations (n1)'!$T$9</definedName>
    <definedName name="ttbz50">'[2]Overlap two correlations (n1)'!$T$54</definedName>
    <definedName name="ttbz51">'[2]Overlap two correlations (n1)'!$T$55</definedName>
    <definedName name="ttbz52">'[2]Overlap two correlations (n1)'!$T$56</definedName>
    <definedName name="ttbz53">'[2]Overlap two correlations (n1)'!$T$57</definedName>
    <definedName name="ttbz54">'[2]Overlap two correlations (n1)'!$T$58</definedName>
    <definedName name="ttbz55">'[2]Overlap two correlations (n1)'!$T$59</definedName>
    <definedName name="ttbz56">'[2]Overlap two correlations (n1)'!$T$60</definedName>
    <definedName name="ttbz57">'[2]Overlap two correlations (n1)'!$T$61</definedName>
    <definedName name="ttbz58">'[2]Overlap two correlations (n1)'!$T$62</definedName>
    <definedName name="ttbz59">'[2]Overlap two correlations (n1)'!$T$63</definedName>
    <definedName name="ttbz6">'[2]Overlap two correlations (n1)'!$T$10</definedName>
    <definedName name="ttbz60">'[2]Overlap two correlations (n1)'!$T$64</definedName>
    <definedName name="ttbz7">'[2]Overlap two correlations (n1)'!$T$11</definedName>
    <definedName name="ttbz8">'[2]Overlap two correlations (n1)'!$T$12</definedName>
    <definedName name="ttbz9">'[2]Overlap two correlations (n1)'!$T$13</definedName>
    <definedName name="tweak">'[9]See r'!$AB$4</definedName>
    <definedName name="TwoPropDispCI">'[2]Two proportions'!$P$21</definedName>
    <definedName name="TwoPropGT">'[2]Two proportions'!$R$21</definedName>
    <definedName name="TwoPropLT">'[2]Two proportions'!$R$22</definedName>
    <definedName name="TwoPropSpeed">'[2]Two proportions'!$L$29</definedName>
    <definedName name="TwoPropsSaveFreq">'[2]Two proportions'!$AD$5:$AE$6</definedName>
    <definedName name="TwoSpeed" localSheetId="0">#REF!</definedName>
    <definedName name="TwoSpeed">#REF!</definedName>
    <definedName name="ucapt">'[9]Sample r'!$N$21</definedName>
    <definedName name="un1two">#REF!</definedName>
    <definedName name="un2two">#REF!</definedName>
    <definedName name="un3two">#REF!</definedName>
    <definedName name="uncp">#REF!</definedName>
    <definedName name="units">#REF!</definedName>
    <definedName name="untwo">#REF!</definedName>
    <definedName name="vareq">#REF!</definedName>
    <definedName name="xandn">'[4]One proportion'!$B$4</definedName>
    <definedName name="XaxisInt">#REF!</definedName>
    <definedName name="XaxisL">#REF!</definedName>
    <definedName name="XaxisU">#REF!</definedName>
    <definedName name="Xcounter">#REF!</definedName>
    <definedName name="xinc">#REF!</definedName>
    <definedName name="Xl">#REF!</definedName>
    <definedName name="Xmajoru">'[9]Calculate r'!$AB$28</definedName>
    <definedName name="Xmax">'[9]Calculate r'!$AB$27</definedName>
    <definedName name="Xmin">'[9]Calculate r'!$AB$26</definedName>
    <definedName name="xpeek">#REF!</definedName>
    <definedName name="XRend">#REF!</definedName>
    <definedName name="Xscaleunit">#REF!</definedName>
    <definedName name="Xscrollcount">#REF!</definedName>
    <definedName name="Xscrollput">#REF!</definedName>
    <definedName name="Xscrollstart">#REF!</definedName>
    <definedName name="Xu">#REF!</definedName>
    <definedName name="Xunits">'[9]Calculate r'!$B$6</definedName>
    <definedName name="Xwide">#REF!</definedName>
    <definedName name="xxandnn">'[5]Two proportions'!$C$7</definedName>
    <definedName name="xxx" localSheetId="0">#REF!</definedName>
    <definedName name="xxx">#REF!</definedName>
    <definedName name="xydata">'[9]Calculate r'!$B$8:$C$307</definedName>
    <definedName name="xygaps">#REF!</definedName>
    <definedName name="xytr">#REF!</definedName>
    <definedName name="yaxismax">#REF!</definedName>
    <definedName name="Yaxmax">#REF!</definedName>
    <definedName name="yinc">#REF!</definedName>
    <definedName name="Yl">#REF!</definedName>
    <definedName name="Ymajoru">'[9]Calculate r'!$AB$25</definedName>
    <definedName name="ymajunit">#REF!</definedName>
    <definedName name="Ymax">'[9]Calculate r'!$AB$24</definedName>
    <definedName name="Ymin">'[9]Calculate r'!$AB$23</definedName>
    <definedName name="yminunit">#REF!</definedName>
    <definedName name="ypeek">#REF!</definedName>
    <definedName name="Yu">#REF!</definedName>
    <definedName name="zbigl" localSheetId="0">'[1]MA  Standardised units'!$AE$2</definedName>
    <definedName name="zbigl">'[1]MA  Standardised units'!$AE$2</definedName>
    <definedName name="zbigu" localSheetId="0">'[1]MA  Standardised units'!$AE$3</definedName>
    <definedName name="zbigu">'[1]MA  Standardised units'!$AE$3</definedName>
    <definedName name="zcursortf">#REF!</definedName>
    <definedName name="zoneprop">'[4]One proportion'!$B$13</definedName>
    <definedName name="ztwoprop">'[5]Two proportions'!$C$14</definedName>
  </definedNames>
  <calcPr calcId="191029" concurrentCalc="0"/>
  <extLst>
    <ext xmlns:mx="http://schemas.microsoft.com/office/mac/excel/2008/main" uri="{7523E5D3-25F3-A5E0-1632-64F254C22452}">
      <mx:ArchID Flags="2"/>
    </ext>
  </extLst>
</workbook>
</file>

<file path=xl/calcChain.xml><?xml version="1.0" encoding="utf-8"?>
<calcChain xmlns="http://schemas.openxmlformats.org/spreadsheetml/2006/main">
  <c r="I3" i="6" l="1"/>
  <c r="D3" i="6"/>
  <c r="F3" i="6"/>
  <c r="C3" i="6"/>
  <c r="BW8" i="6"/>
  <c r="J3" i="6"/>
  <c r="CB106" i="6"/>
  <c r="CD106" i="6"/>
  <c r="CB704" i="6"/>
  <c r="CD704" i="6"/>
  <c r="CB703" i="6"/>
  <c r="CH703" i="6"/>
  <c r="CB702" i="6"/>
  <c r="CB701" i="6"/>
  <c r="CD701" i="6"/>
  <c r="CB700" i="6"/>
  <c r="CB699" i="6"/>
  <c r="CH699" i="6"/>
  <c r="CB698" i="6"/>
  <c r="CB697" i="6"/>
  <c r="CD697" i="6"/>
  <c r="CB696" i="6"/>
  <c r="CB695" i="6"/>
  <c r="CH695" i="6"/>
  <c r="CB694" i="6"/>
  <c r="CB693" i="6"/>
  <c r="CB692" i="6"/>
  <c r="CB691" i="6"/>
  <c r="CH691" i="6"/>
  <c r="CB690" i="6"/>
  <c r="CB689" i="6"/>
  <c r="CH689" i="6"/>
  <c r="CB688" i="6"/>
  <c r="CB687" i="6"/>
  <c r="CH687" i="6"/>
  <c r="CB686" i="6"/>
  <c r="CB685" i="6"/>
  <c r="CD685" i="6"/>
  <c r="CB684" i="6"/>
  <c r="CD684" i="6"/>
  <c r="CB683" i="6"/>
  <c r="CH683" i="6"/>
  <c r="CB682" i="6"/>
  <c r="CB681" i="6"/>
  <c r="CD681" i="6"/>
  <c r="CB680" i="6"/>
  <c r="CB679" i="6"/>
  <c r="CH679" i="6"/>
  <c r="CB678" i="6"/>
  <c r="CB677" i="6"/>
  <c r="CB676" i="6"/>
  <c r="CB675" i="6"/>
  <c r="CH675" i="6"/>
  <c r="CB674" i="6"/>
  <c r="CB673" i="6"/>
  <c r="CH673" i="6"/>
  <c r="CB672" i="6"/>
  <c r="CD672" i="6"/>
  <c r="CB671" i="6"/>
  <c r="CH671" i="6"/>
  <c r="CB670" i="6"/>
  <c r="CB669" i="6"/>
  <c r="CD669" i="6"/>
  <c r="CB668" i="6"/>
  <c r="CB667" i="6"/>
  <c r="CH667" i="6"/>
  <c r="CB666" i="6"/>
  <c r="CB665" i="6"/>
  <c r="CD665" i="6"/>
  <c r="CB664" i="6"/>
  <c r="CD664" i="6"/>
  <c r="CB663" i="6"/>
  <c r="CH663" i="6"/>
  <c r="CB662" i="6"/>
  <c r="CB661" i="6"/>
  <c r="CB660" i="6"/>
  <c r="CB659" i="6"/>
  <c r="CH659" i="6"/>
  <c r="CB658" i="6"/>
  <c r="CB657" i="6"/>
  <c r="CH657" i="6"/>
  <c r="CB656" i="6"/>
  <c r="CB655" i="6"/>
  <c r="CH655" i="6"/>
  <c r="CB654" i="6"/>
  <c r="CB653" i="6"/>
  <c r="CH653" i="6"/>
  <c r="CB652" i="6"/>
  <c r="CD652" i="6"/>
  <c r="CB651" i="6"/>
  <c r="CH651" i="6"/>
  <c r="CB650" i="6"/>
  <c r="CB649" i="6"/>
  <c r="CD649" i="6"/>
  <c r="CB648" i="6"/>
  <c r="CB647" i="6"/>
  <c r="CH647" i="6"/>
  <c r="CB646" i="6"/>
  <c r="CB645" i="6"/>
  <c r="CB644" i="6"/>
  <c r="CB643" i="6"/>
  <c r="CH643" i="6"/>
  <c r="CB642" i="6"/>
  <c r="CB641" i="6"/>
  <c r="CH641" i="6"/>
  <c r="CB640" i="6"/>
  <c r="CD640" i="6"/>
  <c r="CB639" i="6"/>
  <c r="CH639" i="6"/>
  <c r="CB638" i="6"/>
  <c r="CB637" i="6"/>
  <c r="CH637" i="6"/>
  <c r="CB636" i="6"/>
  <c r="CB635" i="6"/>
  <c r="CH635" i="6"/>
  <c r="CB634" i="6"/>
  <c r="CB633" i="6"/>
  <c r="CD633" i="6"/>
  <c r="CB632" i="6"/>
  <c r="CD632" i="6"/>
  <c r="CB631" i="6"/>
  <c r="CH631" i="6"/>
  <c r="CB630" i="6"/>
  <c r="CB629" i="6"/>
  <c r="CB628" i="6"/>
  <c r="CB627" i="6"/>
  <c r="CH627" i="6"/>
  <c r="CB626" i="6"/>
  <c r="CB625" i="6"/>
  <c r="CH625" i="6"/>
  <c r="CB624" i="6"/>
  <c r="CH624" i="6"/>
  <c r="CB623" i="6"/>
  <c r="CH623" i="6"/>
  <c r="CB622" i="6"/>
  <c r="CB621" i="6"/>
  <c r="CD621" i="6"/>
  <c r="CB620" i="6"/>
  <c r="CH620" i="6"/>
  <c r="CB619" i="6"/>
  <c r="CH619" i="6"/>
  <c r="CB618" i="6"/>
  <c r="CB617" i="6"/>
  <c r="CD617" i="6"/>
  <c r="CB616" i="6"/>
  <c r="CH616" i="6"/>
  <c r="CB615" i="6"/>
  <c r="CH615" i="6"/>
  <c r="CB614" i="6"/>
  <c r="CB613" i="6"/>
  <c r="CB612" i="6"/>
  <c r="CH612" i="6"/>
  <c r="CB611" i="6"/>
  <c r="CH611" i="6"/>
  <c r="CB610" i="6"/>
  <c r="CB609" i="6"/>
  <c r="CH609" i="6"/>
  <c r="CB608" i="6"/>
  <c r="CD608" i="6"/>
  <c r="CB607" i="6"/>
  <c r="CH607" i="6"/>
  <c r="CB606" i="6"/>
  <c r="CB605" i="6"/>
  <c r="CD605" i="6"/>
  <c r="CB604" i="6"/>
  <c r="CH604" i="6"/>
  <c r="CB603" i="6"/>
  <c r="CH603" i="6"/>
  <c r="CB602" i="6"/>
  <c r="CB601" i="6"/>
  <c r="CB600" i="6"/>
  <c r="CD600" i="6"/>
  <c r="CB599" i="6"/>
  <c r="CH599" i="6"/>
  <c r="CB598" i="6"/>
  <c r="CB597" i="6"/>
  <c r="CB596" i="6"/>
  <c r="CH596" i="6"/>
  <c r="CB595" i="6"/>
  <c r="CH595" i="6"/>
  <c r="CB594" i="6"/>
  <c r="CB593" i="6"/>
  <c r="CH593" i="6"/>
  <c r="CB592" i="6"/>
  <c r="CB591" i="6"/>
  <c r="CH591" i="6"/>
  <c r="CB590" i="6"/>
  <c r="CB589" i="6"/>
  <c r="CD589" i="6"/>
  <c r="CB588" i="6"/>
  <c r="CD588" i="6"/>
  <c r="CB587" i="6"/>
  <c r="CH587" i="6"/>
  <c r="CB586" i="6"/>
  <c r="CB585" i="6"/>
  <c r="CB584" i="6"/>
  <c r="CD584" i="6"/>
  <c r="CB583" i="6"/>
  <c r="CH583" i="6"/>
  <c r="CB582" i="6"/>
  <c r="CB581" i="6"/>
  <c r="CH581" i="6"/>
  <c r="CB580" i="6"/>
  <c r="CD580" i="6"/>
  <c r="CB579" i="6"/>
  <c r="CH579" i="6"/>
  <c r="CB578" i="6"/>
  <c r="CB577" i="6"/>
  <c r="CD577" i="6"/>
  <c r="CB576" i="6"/>
  <c r="CD576" i="6"/>
  <c r="CB575" i="6"/>
  <c r="CH575" i="6"/>
  <c r="CB574" i="6"/>
  <c r="CB573" i="6"/>
  <c r="CH573" i="6"/>
  <c r="CB572" i="6"/>
  <c r="CD572" i="6"/>
  <c r="CB571" i="6"/>
  <c r="CH571" i="6"/>
  <c r="CB570" i="6"/>
  <c r="CB569" i="6"/>
  <c r="CD569" i="6"/>
  <c r="CB568" i="6"/>
  <c r="CD568" i="6"/>
  <c r="CB567" i="6"/>
  <c r="CH567" i="6"/>
  <c r="CB566" i="6"/>
  <c r="CB565" i="6"/>
  <c r="CH565" i="6"/>
  <c r="CB564" i="6"/>
  <c r="CD564" i="6"/>
  <c r="CB563" i="6"/>
  <c r="CH563" i="6"/>
  <c r="CB562" i="6"/>
  <c r="CB561" i="6"/>
  <c r="CD561" i="6"/>
  <c r="CB560" i="6"/>
  <c r="CD560" i="6"/>
  <c r="CB559" i="6"/>
  <c r="CH559" i="6"/>
  <c r="CB558" i="6"/>
  <c r="CB557" i="6"/>
  <c r="CH557" i="6"/>
  <c r="CB556" i="6"/>
  <c r="CD556" i="6"/>
  <c r="CB555" i="6"/>
  <c r="CH555" i="6"/>
  <c r="CB554" i="6"/>
  <c r="CB553" i="6"/>
  <c r="CB552" i="6"/>
  <c r="CD552" i="6"/>
  <c r="CB551" i="6"/>
  <c r="CH551" i="6"/>
  <c r="CB550" i="6"/>
  <c r="CB549" i="6"/>
  <c r="CH549" i="6"/>
  <c r="CB548" i="6"/>
  <c r="CD548" i="6"/>
  <c r="CB547" i="6"/>
  <c r="CH547" i="6"/>
  <c r="CB546" i="6"/>
  <c r="CB545" i="6"/>
  <c r="CD545" i="6"/>
  <c r="CB544" i="6"/>
  <c r="CD544" i="6"/>
  <c r="CB543" i="6"/>
  <c r="CH543" i="6"/>
  <c r="CB542" i="6"/>
  <c r="CB541" i="6"/>
  <c r="CH541" i="6"/>
  <c r="CB540" i="6"/>
  <c r="CD540" i="6"/>
  <c r="CB539" i="6"/>
  <c r="CH539" i="6"/>
  <c r="CB538" i="6"/>
  <c r="CB537" i="6"/>
  <c r="CD537" i="6"/>
  <c r="CB536" i="6"/>
  <c r="CD536" i="6"/>
  <c r="CB535" i="6"/>
  <c r="CH535" i="6"/>
  <c r="CB534" i="6"/>
  <c r="CB533" i="6"/>
  <c r="CH533" i="6"/>
  <c r="CB532" i="6"/>
  <c r="CD532" i="6"/>
  <c r="CB531" i="6"/>
  <c r="CH531" i="6"/>
  <c r="CB530" i="6"/>
  <c r="CB529" i="6"/>
  <c r="CD529" i="6"/>
  <c r="CB528" i="6"/>
  <c r="CD528" i="6"/>
  <c r="CB527" i="6"/>
  <c r="CH527" i="6"/>
  <c r="CB526" i="6"/>
  <c r="CB525" i="6"/>
  <c r="CH525" i="6"/>
  <c r="CB524" i="6"/>
  <c r="CD524" i="6"/>
  <c r="CB523" i="6"/>
  <c r="CH523" i="6"/>
  <c r="CB522" i="6"/>
  <c r="CB521" i="6"/>
  <c r="CB520" i="6"/>
  <c r="CD520" i="6"/>
  <c r="CB519" i="6"/>
  <c r="CH519" i="6"/>
  <c r="CB518" i="6"/>
  <c r="CH518" i="6"/>
  <c r="CB517" i="6"/>
  <c r="CH517" i="6"/>
  <c r="CB516" i="6"/>
  <c r="CD516" i="6"/>
  <c r="CB515" i="6"/>
  <c r="CH515" i="6"/>
  <c r="CB514" i="6"/>
  <c r="CH514" i="6"/>
  <c r="CB513" i="6"/>
  <c r="CD513" i="6"/>
  <c r="CB512" i="6"/>
  <c r="CD512" i="6"/>
  <c r="CB511" i="6"/>
  <c r="CH511" i="6"/>
  <c r="CB510" i="6"/>
  <c r="CH510" i="6"/>
  <c r="CB509" i="6"/>
  <c r="CH509" i="6"/>
  <c r="CB508" i="6"/>
  <c r="CD508" i="6"/>
  <c r="CB507" i="6"/>
  <c r="CH507" i="6"/>
  <c r="CB506" i="6"/>
  <c r="CH506" i="6"/>
  <c r="CB505" i="6"/>
  <c r="CD505" i="6"/>
  <c r="CB504" i="6"/>
  <c r="CD504" i="6"/>
  <c r="CB503" i="6"/>
  <c r="CH503" i="6"/>
  <c r="CB502" i="6"/>
  <c r="CH502" i="6"/>
  <c r="CB501" i="6"/>
  <c r="CH501" i="6"/>
  <c r="CB500" i="6"/>
  <c r="CD500" i="6"/>
  <c r="CB499" i="6"/>
  <c r="CH499" i="6"/>
  <c r="CB498" i="6"/>
  <c r="CH498" i="6"/>
  <c r="CB497" i="6"/>
  <c r="CD497" i="6"/>
  <c r="CB496" i="6"/>
  <c r="CD496" i="6"/>
  <c r="CB495" i="6"/>
  <c r="CH495" i="6"/>
  <c r="CB494" i="6"/>
  <c r="CH494" i="6"/>
  <c r="CB493" i="6"/>
  <c r="CH493" i="6"/>
  <c r="CB492" i="6"/>
  <c r="CD492" i="6"/>
  <c r="CB491" i="6"/>
  <c r="CH491" i="6"/>
  <c r="CB490" i="6"/>
  <c r="CH490" i="6"/>
  <c r="CB489" i="6"/>
  <c r="CB488" i="6"/>
  <c r="CD488" i="6"/>
  <c r="CB487" i="6"/>
  <c r="CH487" i="6"/>
  <c r="CB486" i="6"/>
  <c r="CH486" i="6"/>
  <c r="CB485" i="6"/>
  <c r="CH485" i="6"/>
  <c r="CB484" i="6"/>
  <c r="CB483" i="6"/>
  <c r="CH483" i="6"/>
  <c r="CB482" i="6"/>
  <c r="CH482" i="6"/>
  <c r="CB481" i="6"/>
  <c r="CD481" i="6"/>
  <c r="CB480" i="6"/>
  <c r="CD480" i="6"/>
  <c r="CB479" i="6"/>
  <c r="CH479" i="6"/>
  <c r="CB478" i="6"/>
  <c r="CH478" i="6"/>
  <c r="CB477" i="6"/>
  <c r="CD477" i="6"/>
  <c r="CB476" i="6"/>
  <c r="CB475" i="6"/>
  <c r="CH475" i="6"/>
  <c r="CB474" i="6"/>
  <c r="CH474" i="6"/>
  <c r="CB473" i="6"/>
  <c r="CB472" i="6"/>
  <c r="CB471" i="6"/>
  <c r="CH471" i="6"/>
  <c r="CB470" i="6"/>
  <c r="CH470" i="6"/>
  <c r="CB469" i="6"/>
  <c r="CH469" i="6"/>
  <c r="CB468" i="6"/>
  <c r="CD468" i="6"/>
  <c r="CB467" i="6"/>
  <c r="CH467" i="6"/>
  <c r="CB466" i="6"/>
  <c r="CH466" i="6"/>
  <c r="CB465" i="6"/>
  <c r="CD465" i="6"/>
  <c r="CB464" i="6"/>
  <c r="CB463" i="6"/>
  <c r="CH463" i="6"/>
  <c r="CB462" i="6"/>
  <c r="CH462" i="6"/>
  <c r="CB461" i="6"/>
  <c r="CD461" i="6"/>
  <c r="CB460" i="6"/>
  <c r="CB459" i="6"/>
  <c r="CH459" i="6"/>
  <c r="CB458" i="6"/>
  <c r="CH458" i="6"/>
  <c r="CB457" i="6"/>
  <c r="CB456" i="6"/>
  <c r="CB455" i="6"/>
  <c r="CH455" i="6"/>
  <c r="CB454" i="6"/>
  <c r="CH454" i="6"/>
  <c r="CB453" i="6"/>
  <c r="CH453" i="6"/>
  <c r="CB452" i="6"/>
  <c r="CB451" i="6"/>
  <c r="CH451" i="6"/>
  <c r="CB450" i="6"/>
  <c r="CH450" i="6"/>
  <c r="CB449" i="6"/>
  <c r="CH449" i="6"/>
  <c r="CB448" i="6"/>
  <c r="CB447" i="6"/>
  <c r="CH447" i="6"/>
  <c r="CB446" i="6"/>
  <c r="CH446" i="6"/>
  <c r="CB445" i="6"/>
  <c r="CD445" i="6"/>
  <c r="CB444" i="6"/>
  <c r="CB443" i="6"/>
  <c r="CH443" i="6"/>
  <c r="CB442" i="6"/>
  <c r="CH442" i="6"/>
  <c r="CB441" i="6"/>
  <c r="CB440" i="6"/>
  <c r="CB439" i="6"/>
  <c r="CH439" i="6"/>
  <c r="CB438" i="6"/>
  <c r="CH438" i="6"/>
  <c r="CB437" i="6"/>
  <c r="CH437" i="6"/>
  <c r="CB436" i="6"/>
  <c r="CB435" i="6"/>
  <c r="CH435" i="6"/>
  <c r="CB434" i="6"/>
  <c r="CH434" i="6"/>
  <c r="CB433" i="6"/>
  <c r="CH433" i="6"/>
  <c r="CB432" i="6"/>
  <c r="CD432" i="6"/>
  <c r="CB431" i="6"/>
  <c r="CH431" i="6"/>
  <c r="CB430" i="6"/>
  <c r="CH430" i="6"/>
  <c r="CB429" i="6"/>
  <c r="CB428" i="6"/>
  <c r="CD428" i="6"/>
  <c r="CB427" i="6"/>
  <c r="CH427" i="6"/>
  <c r="CB426" i="6"/>
  <c r="CH426" i="6"/>
  <c r="CB425" i="6"/>
  <c r="CD425" i="6"/>
  <c r="CB424" i="6"/>
  <c r="CD424" i="6"/>
  <c r="CB423" i="6"/>
  <c r="CH423" i="6"/>
  <c r="CB422" i="6"/>
  <c r="CH422" i="6"/>
  <c r="CB421" i="6"/>
  <c r="CB420" i="6"/>
  <c r="CD420" i="6"/>
  <c r="CB419" i="6"/>
  <c r="CH419" i="6"/>
  <c r="CB418" i="6"/>
  <c r="CH418" i="6"/>
  <c r="CB417" i="6"/>
  <c r="CH417" i="6"/>
  <c r="CB416" i="6"/>
  <c r="CD416" i="6"/>
  <c r="CB415" i="6"/>
  <c r="CH415" i="6"/>
  <c r="CB414" i="6"/>
  <c r="CB413" i="6"/>
  <c r="CB412" i="6"/>
  <c r="CD412" i="6"/>
  <c r="CB411" i="6"/>
  <c r="CH411" i="6"/>
  <c r="CB410" i="6"/>
  <c r="CB409" i="6"/>
  <c r="CD409" i="6"/>
  <c r="CB408" i="6"/>
  <c r="CD408" i="6"/>
  <c r="CB407" i="6"/>
  <c r="CH407" i="6"/>
  <c r="CB406" i="6"/>
  <c r="CH406" i="6"/>
  <c r="CB405" i="6"/>
  <c r="CB404" i="6"/>
  <c r="CD404" i="6"/>
  <c r="CB403" i="6"/>
  <c r="CH403" i="6"/>
  <c r="CB402" i="6"/>
  <c r="CH402" i="6"/>
  <c r="CB401" i="6"/>
  <c r="CD401" i="6"/>
  <c r="CB400" i="6"/>
  <c r="CD400" i="6"/>
  <c r="CB399" i="6"/>
  <c r="CH399" i="6"/>
  <c r="CB398" i="6"/>
  <c r="CB397" i="6"/>
  <c r="CB396" i="6"/>
  <c r="CD396" i="6"/>
  <c r="CB395" i="6"/>
  <c r="CB394" i="6"/>
  <c r="CB393" i="6"/>
  <c r="CD393" i="6"/>
  <c r="CB392" i="6"/>
  <c r="CD392" i="6"/>
  <c r="CB391" i="6"/>
  <c r="CB390" i="6"/>
  <c r="CH390" i="6"/>
  <c r="CB389" i="6"/>
  <c r="CB388" i="6"/>
  <c r="CD388" i="6"/>
  <c r="CB387" i="6"/>
  <c r="CD387" i="6"/>
  <c r="CB386" i="6"/>
  <c r="CH386" i="6"/>
  <c r="CB385" i="6"/>
  <c r="CH385" i="6"/>
  <c r="CB384" i="6"/>
  <c r="CD384" i="6"/>
  <c r="CB383" i="6"/>
  <c r="CB382" i="6"/>
  <c r="CB381" i="6"/>
  <c r="CB380" i="6"/>
  <c r="CD380" i="6"/>
  <c r="CB379" i="6"/>
  <c r="CB378" i="6"/>
  <c r="CB377" i="6"/>
  <c r="CD377" i="6"/>
  <c r="CB376" i="6"/>
  <c r="CD376" i="6"/>
  <c r="CB375" i="6"/>
  <c r="CB374" i="6"/>
  <c r="CH374" i="6"/>
  <c r="CB373" i="6"/>
  <c r="CB372" i="6"/>
  <c r="CD372" i="6"/>
  <c r="CB371" i="6"/>
  <c r="CB370" i="6"/>
  <c r="CH370" i="6"/>
  <c r="CB369" i="6"/>
  <c r="CD369" i="6"/>
  <c r="CB368" i="6"/>
  <c r="CD368" i="6"/>
  <c r="CB367" i="6"/>
  <c r="CB366" i="6"/>
  <c r="CB365" i="6"/>
  <c r="CB364" i="6"/>
  <c r="CD364" i="6"/>
  <c r="CB363" i="6"/>
  <c r="CH363" i="6"/>
  <c r="CB362" i="6"/>
  <c r="CB361" i="6"/>
  <c r="CD361" i="6"/>
  <c r="CB360" i="6"/>
  <c r="CD360" i="6"/>
  <c r="CB359" i="6"/>
  <c r="CH359" i="6"/>
  <c r="CB358" i="6"/>
  <c r="CH358" i="6"/>
  <c r="CB357" i="6"/>
  <c r="CB356" i="6"/>
  <c r="CD356" i="6"/>
  <c r="CB355" i="6"/>
  <c r="CH355" i="6"/>
  <c r="CB354" i="6"/>
  <c r="CH354" i="6"/>
  <c r="CB353" i="6"/>
  <c r="CH353" i="6"/>
  <c r="CB352" i="6"/>
  <c r="CD352" i="6"/>
  <c r="CB351" i="6"/>
  <c r="CH351" i="6"/>
  <c r="CB350" i="6"/>
  <c r="CB349" i="6"/>
  <c r="CB348" i="6"/>
  <c r="CD348" i="6"/>
  <c r="CB347" i="6"/>
  <c r="CH347" i="6"/>
  <c r="CB346" i="6"/>
  <c r="CB345" i="6"/>
  <c r="CD345" i="6"/>
  <c r="CB344" i="6"/>
  <c r="CD344" i="6"/>
  <c r="CB343" i="6"/>
  <c r="CH343" i="6"/>
  <c r="CB342" i="6"/>
  <c r="CH342" i="6"/>
  <c r="CB341" i="6"/>
  <c r="CB340" i="6"/>
  <c r="CD340" i="6"/>
  <c r="CB339" i="6"/>
  <c r="CH339" i="6"/>
  <c r="CB338" i="6"/>
  <c r="CH338" i="6"/>
  <c r="CB337" i="6"/>
  <c r="CD337" i="6"/>
  <c r="CB336" i="6"/>
  <c r="CD336" i="6"/>
  <c r="CB335" i="6"/>
  <c r="CH335" i="6"/>
  <c r="CB334" i="6"/>
  <c r="CB333" i="6"/>
  <c r="CB332" i="6"/>
  <c r="CD332" i="6"/>
  <c r="CB331" i="6"/>
  <c r="CB330" i="6"/>
  <c r="CB329" i="6"/>
  <c r="CD329" i="6"/>
  <c r="CB328" i="6"/>
  <c r="CD328" i="6"/>
  <c r="CB327" i="6"/>
  <c r="CB326" i="6"/>
  <c r="CH326" i="6"/>
  <c r="CB325" i="6"/>
  <c r="CB324" i="6"/>
  <c r="CD324" i="6"/>
  <c r="CB323" i="6"/>
  <c r="CD323" i="6"/>
  <c r="CB322" i="6"/>
  <c r="CH322" i="6"/>
  <c r="CB321" i="6"/>
  <c r="CH321" i="6"/>
  <c r="CB320" i="6"/>
  <c r="CD320" i="6"/>
  <c r="CB319" i="6"/>
  <c r="CB318" i="6"/>
  <c r="CB317" i="6"/>
  <c r="CB316" i="6"/>
  <c r="CD316" i="6"/>
  <c r="CB315" i="6"/>
  <c r="CB314" i="6"/>
  <c r="CB313" i="6"/>
  <c r="CD313" i="6"/>
  <c r="CB312" i="6"/>
  <c r="CD312" i="6"/>
  <c r="CB311" i="6"/>
  <c r="CB310" i="6"/>
  <c r="CH310" i="6"/>
  <c r="CB309" i="6"/>
  <c r="CB308" i="6"/>
  <c r="CD308" i="6"/>
  <c r="CB307" i="6"/>
  <c r="CB306" i="6"/>
  <c r="CH306" i="6"/>
  <c r="CB305" i="6"/>
  <c r="CD305" i="6"/>
  <c r="CB304" i="6"/>
  <c r="CD304" i="6"/>
  <c r="CB303" i="6"/>
  <c r="CB302" i="6"/>
  <c r="CB301" i="6"/>
  <c r="CB300" i="6"/>
  <c r="CD300" i="6"/>
  <c r="CB299" i="6"/>
  <c r="CH299" i="6"/>
  <c r="CB298" i="6"/>
  <c r="CB297" i="6"/>
  <c r="CD297" i="6"/>
  <c r="CB296" i="6"/>
  <c r="CD296" i="6"/>
  <c r="CB295" i="6"/>
  <c r="CH295" i="6"/>
  <c r="CB294" i="6"/>
  <c r="CH294" i="6"/>
  <c r="CB293" i="6"/>
  <c r="CB292" i="6"/>
  <c r="CD292" i="6"/>
  <c r="CB291" i="6"/>
  <c r="CH291" i="6"/>
  <c r="CB290" i="6"/>
  <c r="CH290" i="6"/>
  <c r="CB289" i="6"/>
  <c r="CH289" i="6"/>
  <c r="CB288" i="6"/>
  <c r="CD288" i="6"/>
  <c r="CB287" i="6"/>
  <c r="CH287" i="6"/>
  <c r="CB286" i="6"/>
  <c r="CB285" i="6"/>
  <c r="CB284" i="6"/>
  <c r="CD284" i="6"/>
  <c r="CB283" i="6"/>
  <c r="CH283" i="6"/>
  <c r="CB282" i="6"/>
  <c r="CB281" i="6"/>
  <c r="CD281" i="6"/>
  <c r="CB280" i="6"/>
  <c r="CD280" i="6"/>
  <c r="CB279" i="6"/>
  <c r="CH279" i="6"/>
  <c r="CB278" i="6"/>
  <c r="CH278" i="6"/>
  <c r="CB277" i="6"/>
  <c r="CB276" i="6"/>
  <c r="CD276" i="6"/>
  <c r="CB275" i="6"/>
  <c r="CH275" i="6"/>
  <c r="CB274" i="6"/>
  <c r="CH274" i="6"/>
  <c r="CB273" i="6"/>
  <c r="CD273" i="6"/>
  <c r="CB272" i="6"/>
  <c r="CD272" i="6"/>
  <c r="CB271" i="6"/>
  <c r="CH271" i="6"/>
  <c r="CB270" i="6"/>
  <c r="CB269" i="6"/>
  <c r="CB268" i="6"/>
  <c r="CD268" i="6"/>
  <c r="CB267" i="6"/>
  <c r="CB266" i="6"/>
  <c r="CB265" i="6"/>
  <c r="CD265" i="6"/>
  <c r="CB264" i="6"/>
  <c r="CD264" i="6"/>
  <c r="CB263" i="6"/>
  <c r="CB262" i="6"/>
  <c r="CH262" i="6"/>
  <c r="CB261" i="6"/>
  <c r="CB260" i="6"/>
  <c r="CD260" i="6"/>
  <c r="CB259" i="6"/>
  <c r="CD259" i="6"/>
  <c r="CB258" i="6"/>
  <c r="CH258" i="6"/>
  <c r="CB257" i="6"/>
  <c r="CH257" i="6"/>
  <c r="CB256" i="6"/>
  <c r="CD256" i="6"/>
  <c r="CB255" i="6"/>
  <c r="CB254" i="6"/>
  <c r="CB253" i="6"/>
  <c r="CB252" i="6"/>
  <c r="CD252" i="6"/>
  <c r="CB251" i="6"/>
  <c r="CB250" i="6"/>
  <c r="CB249" i="6"/>
  <c r="CB248" i="6"/>
  <c r="CD248" i="6"/>
  <c r="CB247" i="6"/>
  <c r="CB246" i="6"/>
  <c r="CH246" i="6"/>
  <c r="CB245" i="6"/>
  <c r="CB244" i="6"/>
  <c r="CD244" i="6"/>
  <c r="CB243" i="6"/>
  <c r="CD243" i="6"/>
  <c r="CB242" i="6"/>
  <c r="CH242" i="6"/>
  <c r="CB241" i="6"/>
  <c r="CB240" i="6"/>
  <c r="CD240" i="6"/>
  <c r="CB239" i="6"/>
  <c r="CB238" i="6"/>
  <c r="CB237" i="6"/>
  <c r="CB236" i="6"/>
  <c r="CD236" i="6"/>
  <c r="CB235" i="6"/>
  <c r="CH235" i="6"/>
  <c r="CB234" i="6"/>
  <c r="CB233" i="6"/>
  <c r="CB232" i="6"/>
  <c r="CD232" i="6"/>
  <c r="CB231" i="6"/>
  <c r="CH231" i="6"/>
  <c r="CB230" i="6"/>
  <c r="CH230" i="6"/>
  <c r="CB229" i="6"/>
  <c r="CB228" i="6"/>
  <c r="CD228" i="6"/>
  <c r="CB227" i="6"/>
  <c r="CH227" i="6"/>
  <c r="CB226" i="6"/>
  <c r="CH226" i="6"/>
  <c r="CB225" i="6"/>
  <c r="CB224" i="6"/>
  <c r="CD224" i="6"/>
  <c r="CB223" i="6"/>
  <c r="CH223" i="6"/>
  <c r="CB222" i="6"/>
  <c r="CB221" i="6"/>
  <c r="CB220" i="6"/>
  <c r="CD220" i="6"/>
  <c r="CB219" i="6"/>
  <c r="CH219" i="6"/>
  <c r="CB218" i="6"/>
  <c r="CB217" i="6"/>
  <c r="CB216" i="6"/>
  <c r="CD216" i="6"/>
  <c r="CB215" i="6"/>
  <c r="CH215" i="6"/>
  <c r="CB214" i="6"/>
  <c r="CH214" i="6"/>
  <c r="CB213" i="6"/>
  <c r="CB212" i="6"/>
  <c r="CD212" i="6"/>
  <c r="CB211" i="6"/>
  <c r="CH211" i="6"/>
  <c r="CB210" i="6"/>
  <c r="CH210" i="6"/>
  <c r="CB209" i="6"/>
  <c r="CB208" i="6"/>
  <c r="CD208" i="6"/>
  <c r="CB207" i="6"/>
  <c r="CH207" i="6"/>
  <c r="CB206" i="6"/>
  <c r="CB205" i="6"/>
  <c r="CB204" i="6"/>
  <c r="CD204" i="6"/>
  <c r="CB203" i="6"/>
  <c r="CD203" i="6"/>
  <c r="CB202" i="6"/>
  <c r="CB201" i="6"/>
  <c r="CB200" i="6"/>
  <c r="CB199" i="6"/>
  <c r="CD199" i="6"/>
  <c r="CB198" i="6"/>
  <c r="CB197" i="6"/>
  <c r="CB196" i="6"/>
  <c r="CB195" i="6"/>
  <c r="CD195" i="6"/>
  <c r="CB194" i="6"/>
  <c r="CB193" i="6"/>
  <c r="CB192" i="6"/>
  <c r="CB191" i="6"/>
  <c r="CH191" i="6"/>
  <c r="CB190" i="6"/>
  <c r="CH190" i="6"/>
  <c r="CB189" i="6"/>
  <c r="CB188" i="6"/>
  <c r="CB187" i="6"/>
  <c r="CH187" i="6"/>
  <c r="CB186" i="6"/>
  <c r="CB185" i="6"/>
  <c r="CB184" i="6"/>
  <c r="CB183" i="6"/>
  <c r="CH183" i="6"/>
  <c r="CB182" i="6"/>
  <c r="CB181" i="6"/>
  <c r="CB180" i="6"/>
  <c r="CB179" i="6"/>
  <c r="CD179" i="6"/>
  <c r="CB178" i="6"/>
  <c r="CB177" i="6"/>
  <c r="CB176" i="6"/>
  <c r="CB175" i="6"/>
  <c r="CD175" i="6"/>
  <c r="CB174" i="6"/>
  <c r="CH174" i="6"/>
  <c r="CB173" i="6"/>
  <c r="CB172" i="6"/>
  <c r="CB171" i="6"/>
  <c r="CD171" i="6"/>
  <c r="CB170" i="6"/>
  <c r="CB169" i="6"/>
  <c r="CB168" i="6"/>
  <c r="CB167" i="6"/>
  <c r="CD167" i="6"/>
  <c r="CB166" i="6"/>
  <c r="CB165" i="6"/>
  <c r="CB164" i="6"/>
  <c r="CB163" i="6"/>
  <c r="CD163" i="6"/>
  <c r="CB162" i="6"/>
  <c r="CB161" i="6"/>
  <c r="CB160" i="6"/>
  <c r="CB159" i="6"/>
  <c r="CH159" i="6"/>
  <c r="CB158" i="6"/>
  <c r="CH158" i="6"/>
  <c r="CB157" i="6"/>
  <c r="CB156" i="6"/>
  <c r="CB155" i="6"/>
  <c r="CH155" i="6"/>
  <c r="CB154" i="6"/>
  <c r="CD154" i="6"/>
  <c r="CB153" i="6"/>
  <c r="CB152" i="6"/>
  <c r="CB151" i="6"/>
  <c r="CH151" i="6"/>
  <c r="CB150" i="6"/>
  <c r="CD150" i="6"/>
  <c r="CB149" i="6"/>
  <c r="CB148" i="6"/>
  <c r="CB147" i="6"/>
  <c r="CH147" i="6"/>
  <c r="CB146" i="6"/>
  <c r="CD146" i="6"/>
  <c r="CB145" i="6"/>
  <c r="CB144" i="6"/>
  <c r="CB143" i="6"/>
  <c r="CH143" i="6"/>
  <c r="CB142" i="6"/>
  <c r="CH142" i="6"/>
  <c r="CB141" i="6"/>
  <c r="CB140" i="6"/>
  <c r="CD140" i="6"/>
  <c r="CB139" i="6"/>
  <c r="CH139" i="6"/>
  <c r="CK139" i="6"/>
  <c r="CB138" i="6"/>
  <c r="CH138" i="6"/>
  <c r="CB137" i="6"/>
  <c r="CB136" i="6"/>
  <c r="CB135" i="6"/>
  <c r="CH135" i="6"/>
  <c r="CB134" i="6"/>
  <c r="CD134" i="6"/>
  <c r="CB133" i="6"/>
  <c r="CB132" i="6"/>
  <c r="CB131" i="6"/>
  <c r="CH131" i="6"/>
  <c r="CK131" i="6"/>
  <c r="CB130" i="6"/>
  <c r="CD130" i="6"/>
  <c r="CB129" i="6"/>
  <c r="CD129" i="6"/>
  <c r="CB128" i="6"/>
  <c r="CD128" i="6"/>
  <c r="CB127" i="6"/>
  <c r="CD127" i="6"/>
  <c r="CB126" i="6"/>
  <c r="CD126" i="6"/>
  <c r="CB125" i="6"/>
  <c r="CD125" i="6"/>
  <c r="CB124" i="6"/>
  <c r="CD124" i="6"/>
  <c r="CB123" i="6"/>
  <c r="CD123" i="6"/>
  <c r="CB122" i="6"/>
  <c r="CD122" i="6"/>
  <c r="CB121" i="6"/>
  <c r="CD121" i="6"/>
  <c r="CB120" i="6"/>
  <c r="CD120" i="6"/>
  <c r="CB119" i="6"/>
  <c r="CD119" i="6"/>
  <c r="CB118" i="6"/>
  <c r="CD118" i="6"/>
  <c r="CB117" i="6"/>
  <c r="CD117" i="6"/>
  <c r="CB116" i="6"/>
  <c r="CD116" i="6"/>
  <c r="CB115" i="6"/>
  <c r="CD115" i="6"/>
  <c r="CB114" i="6"/>
  <c r="CD114" i="6"/>
  <c r="CB113" i="6"/>
  <c r="CD113" i="6"/>
  <c r="CB112" i="6"/>
  <c r="CD112" i="6"/>
  <c r="CB111" i="6"/>
  <c r="CD111" i="6"/>
  <c r="CB110" i="6"/>
  <c r="CD110" i="6"/>
  <c r="CB109" i="6"/>
  <c r="CD109" i="6"/>
  <c r="CB108" i="6"/>
  <c r="CD108" i="6"/>
  <c r="CB107" i="6"/>
  <c r="CD107" i="6"/>
  <c r="CD2" i="6"/>
  <c r="CB105" i="6"/>
  <c r="CD105" i="6"/>
  <c r="CD103" i="6"/>
  <c r="BZ2" i="6"/>
  <c r="B3" i="6"/>
  <c r="CD5" i="6"/>
  <c r="L3" i="6"/>
  <c r="E3" i="6"/>
  <c r="CB2" i="6"/>
  <c r="H3" i="6"/>
  <c r="K3" i="6"/>
  <c r="CF1" i="6"/>
  <c r="P24" i="6"/>
  <c r="CD7" i="6"/>
  <c r="P23" i="6"/>
  <c r="A3" i="6"/>
  <c r="AM115" i="6"/>
  <c r="AN115" i="6"/>
  <c r="AM116" i="6"/>
  <c r="AN116" i="6"/>
  <c r="AM117" i="6"/>
  <c r="BY43" i="6"/>
  <c r="BX9" i="6"/>
  <c r="BX10" i="6"/>
  <c r="BX11" i="6"/>
  <c r="BX12" i="6"/>
  <c r="BX13" i="6"/>
  <c r="BU42" i="6"/>
  <c r="BU43" i="6"/>
  <c r="BU44" i="6"/>
  <c r="BU47" i="6"/>
  <c r="BU48" i="6"/>
  <c r="BU49" i="6"/>
  <c r="BU50" i="6"/>
  <c r="BU51" i="6"/>
  <c r="BU52" i="6"/>
  <c r="BU53" i="6"/>
  <c r="BU54" i="6"/>
  <c r="BU55" i="6"/>
  <c r="BU56" i="6"/>
  <c r="BU57" i="6"/>
  <c r="BU58" i="6"/>
  <c r="BU59" i="6"/>
  <c r="BU60" i="6"/>
  <c r="BU61" i="6"/>
  <c r="BU62" i="6"/>
  <c r="BU63" i="6"/>
  <c r="BU64" i="6"/>
  <c r="BU65" i="6"/>
  <c r="BU66" i="6"/>
  <c r="BU67" i="6"/>
  <c r="BU68" i="6"/>
  <c r="BU69" i="6"/>
  <c r="BU70" i="6"/>
  <c r="BU71" i="6"/>
  <c r="BU72" i="6"/>
  <c r="BU73" i="6"/>
  <c r="BU74" i="6"/>
  <c r="BU75" i="6"/>
  <c r="BU76" i="6"/>
  <c r="BU77" i="6"/>
  <c r="BU78" i="6"/>
  <c r="BU79" i="6"/>
  <c r="BU80" i="6"/>
  <c r="BU81" i="6"/>
  <c r="BU82" i="6"/>
  <c r="BU83" i="6"/>
  <c r="BU84" i="6"/>
  <c r="BU85" i="6"/>
  <c r="BU86" i="6"/>
  <c r="BU87" i="6"/>
  <c r="BU88" i="6"/>
  <c r="BU89" i="6"/>
  <c r="BU90" i="6"/>
  <c r="BU91" i="6"/>
  <c r="BU92" i="6"/>
  <c r="BU93" i="6"/>
  <c r="BU94" i="6"/>
  <c r="BU95" i="6"/>
  <c r="BU96" i="6"/>
  <c r="BU97" i="6"/>
  <c r="BU98" i="6"/>
  <c r="BU99" i="6"/>
  <c r="BU100" i="6"/>
  <c r="BU101" i="6"/>
  <c r="BU102" i="6"/>
  <c r="BU103" i="6"/>
  <c r="BU104" i="6"/>
  <c r="BU105" i="6"/>
  <c r="BU106" i="6"/>
  <c r="BU107" i="6"/>
  <c r="BU108" i="6"/>
  <c r="BU109" i="6"/>
  <c r="BU110" i="6"/>
  <c r="BU111" i="6"/>
  <c r="BU112" i="6"/>
  <c r="BU113" i="6"/>
  <c r="BU114" i="6"/>
  <c r="BU115" i="6"/>
  <c r="BU116" i="6"/>
  <c r="BU117" i="6"/>
  <c r="BU118" i="6"/>
  <c r="BU119" i="6"/>
  <c r="BU120" i="6"/>
  <c r="BU121" i="6"/>
  <c r="BU122" i="6"/>
  <c r="BU123" i="6"/>
  <c r="BU124" i="6"/>
  <c r="BU125" i="6"/>
  <c r="BU126" i="6"/>
  <c r="BU127" i="6"/>
  <c r="BU128" i="6"/>
  <c r="BU129" i="6"/>
  <c r="BU130" i="6"/>
  <c r="BU131" i="6"/>
  <c r="BU132" i="6"/>
  <c r="BU133" i="6"/>
  <c r="BU134" i="6"/>
  <c r="BU135" i="6"/>
  <c r="BU136" i="6"/>
  <c r="BU137" i="6"/>
  <c r="BU138" i="6"/>
  <c r="BU139" i="6"/>
  <c r="BU140" i="6"/>
  <c r="BU141" i="6"/>
  <c r="BU142" i="6"/>
  <c r="BU143" i="6"/>
  <c r="BU144" i="6"/>
  <c r="BU145" i="6"/>
  <c r="BU146" i="6"/>
  <c r="BU147" i="6"/>
  <c r="BU148" i="6"/>
  <c r="BU149" i="6"/>
  <c r="BU150" i="6"/>
  <c r="BU151" i="6"/>
  <c r="BU152" i="6"/>
  <c r="BU153" i="6"/>
  <c r="BU154" i="6"/>
  <c r="BU155" i="6"/>
  <c r="BU156" i="6"/>
  <c r="BU157" i="6"/>
  <c r="BU158" i="6"/>
  <c r="BU159" i="6"/>
  <c r="BU160" i="6"/>
  <c r="BU161" i="6"/>
  <c r="BU162" i="6"/>
  <c r="BU163" i="6"/>
  <c r="BU164" i="6"/>
  <c r="BU165" i="6"/>
  <c r="BU166" i="6"/>
  <c r="BU167" i="6"/>
  <c r="BU168" i="6"/>
  <c r="BU169" i="6"/>
  <c r="BU170" i="6"/>
  <c r="BU171" i="6"/>
  <c r="BU172" i="6"/>
  <c r="BU173" i="6"/>
  <c r="BU174" i="6"/>
  <c r="BU175" i="6"/>
  <c r="BU176" i="6"/>
  <c r="BU177" i="6"/>
  <c r="BU178" i="6"/>
  <c r="BU179" i="6"/>
  <c r="BU180" i="6"/>
  <c r="BU181" i="6"/>
  <c r="BU182" i="6"/>
  <c r="BU183" i="6"/>
  <c r="BU184" i="6"/>
  <c r="BU185" i="6"/>
  <c r="BU186" i="6"/>
  <c r="BU187" i="6"/>
  <c r="BU188" i="6"/>
  <c r="BU189" i="6"/>
  <c r="BU190" i="6"/>
  <c r="BU191" i="6"/>
  <c r="BU192" i="6"/>
  <c r="BU193" i="6"/>
  <c r="BU194" i="6"/>
  <c r="BU195" i="6"/>
  <c r="BU196" i="6"/>
  <c r="BU197" i="6"/>
  <c r="BU198" i="6"/>
  <c r="BU199" i="6"/>
  <c r="BU200" i="6"/>
  <c r="BU201" i="6"/>
  <c r="BU202" i="6"/>
  <c r="BU203" i="6"/>
  <c r="BU204" i="6"/>
  <c r="BU205" i="6"/>
  <c r="BU206" i="6"/>
  <c r="BU207" i="6"/>
  <c r="BU208" i="6"/>
  <c r="BU209" i="6"/>
  <c r="BU210" i="6"/>
  <c r="BU211" i="6"/>
  <c r="BU212" i="6"/>
  <c r="BU213" i="6"/>
  <c r="BU214" i="6"/>
  <c r="BU215" i="6"/>
  <c r="BU216" i="6"/>
  <c r="BU217" i="6"/>
  <c r="BU218" i="6"/>
  <c r="BU219" i="6"/>
  <c r="BU220" i="6"/>
  <c r="BU221" i="6"/>
  <c r="BU222" i="6"/>
  <c r="BU223" i="6"/>
  <c r="BU224" i="6"/>
  <c r="BU225" i="6"/>
  <c r="BU226" i="6"/>
  <c r="BU227" i="6"/>
  <c r="BU228" i="6"/>
  <c r="BU229" i="6"/>
  <c r="BU230" i="6"/>
  <c r="BU231" i="6"/>
  <c r="BU232" i="6"/>
  <c r="BU233" i="6"/>
  <c r="BU234" i="6"/>
  <c r="BU235" i="6"/>
  <c r="BU236" i="6"/>
  <c r="BU237" i="6"/>
  <c r="BU238" i="6"/>
  <c r="BU239" i="6"/>
  <c r="BU240" i="6"/>
  <c r="BU241" i="6"/>
  <c r="BU242" i="6"/>
  <c r="BU243" i="6"/>
  <c r="BU244" i="6"/>
  <c r="BU245" i="6"/>
  <c r="BU246" i="6"/>
  <c r="BU247" i="6"/>
  <c r="BU248" i="6"/>
  <c r="BU249" i="6"/>
  <c r="BU250" i="6"/>
  <c r="BU251" i="6"/>
  <c r="BU252" i="6"/>
  <c r="BU253" i="6"/>
  <c r="BU254" i="6"/>
  <c r="BU255" i="6"/>
  <c r="BU256" i="6"/>
  <c r="BU257" i="6"/>
  <c r="BU258" i="6"/>
  <c r="BU259" i="6"/>
  <c r="BU260" i="6"/>
  <c r="BU261" i="6"/>
  <c r="BU262" i="6"/>
  <c r="BU263" i="6"/>
  <c r="BU264" i="6"/>
  <c r="BU265" i="6"/>
  <c r="BU266" i="6"/>
  <c r="BU267" i="6"/>
  <c r="BU268" i="6"/>
  <c r="BU269" i="6"/>
  <c r="BU270" i="6"/>
  <c r="BU271" i="6"/>
  <c r="BU272" i="6"/>
  <c r="BU273" i="6"/>
  <c r="BU274" i="6"/>
  <c r="BU275" i="6"/>
  <c r="BU276" i="6"/>
  <c r="BU277" i="6"/>
  <c r="BU278" i="6"/>
  <c r="BU279" i="6"/>
  <c r="BU280" i="6"/>
  <c r="BU281" i="6"/>
  <c r="BU282" i="6"/>
  <c r="BU283" i="6"/>
  <c r="BU284" i="6"/>
  <c r="BU285" i="6"/>
  <c r="BU286" i="6"/>
  <c r="BU287" i="6"/>
  <c r="BU288" i="6"/>
  <c r="BU289" i="6"/>
  <c r="BU290" i="6"/>
  <c r="BU291" i="6"/>
  <c r="BU292" i="6"/>
  <c r="BU293" i="6"/>
  <c r="BU294" i="6"/>
  <c r="BU295" i="6"/>
  <c r="BU296" i="6"/>
  <c r="BU297" i="6"/>
  <c r="BU298" i="6"/>
  <c r="BU299" i="6"/>
  <c r="BU300" i="6"/>
  <c r="BU301" i="6"/>
  <c r="BU302" i="6"/>
  <c r="BU303" i="6"/>
  <c r="BU304" i="6"/>
  <c r="BU305" i="6"/>
  <c r="BU306" i="6"/>
  <c r="BU307" i="6"/>
  <c r="BU308" i="6"/>
  <c r="BU309" i="6"/>
  <c r="BU310" i="6"/>
  <c r="BU311" i="6"/>
  <c r="BU312" i="6"/>
  <c r="BU313" i="6"/>
  <c r="BU314" i="6"/>
  <c r="BU315" i="6"/>
  <c r="BU316" i="6"/>
  <c r="BU317" i="6"/>
  <c r="BU318" i="6"/>
  <c r="BU319" i="6"/>
  <c r="BU320" i="6"/>
  <c r="BU321" i="6"/>
  <c r="BU322" i="6"/>
  <c r="BU323" i="6"/>
  <c r="BU324" i="6"/>
  <c r="BU325" i="6"/>
  <c r="BU326" i="6"/>
  <c r="BU327" i="6"/>
  <c r="BU328" i="6"/>
  <c r="BU329" i="6"/>
  <c r="BU330" i="6"/>
  <c r="BU331" i="6"/>
  <c r="BU332" i="6"/>
  <c r="BU333" i="6"/>
  <c r="BU334" i="6"/>
  <c r="BU335" i="6"/>
  <c r="BU336" i="6"/>
  <c r="BU337" i="6"/>
  <c r="BU338" i="6"/>
  <c r="BU339" i="6"/>
  <c r="BU340" i="6"/>
  <c r="BU341" i="6"/>
  <c r="BU342" i="6"/>
  <c r="BU343" i="6"/>
  <c r="BU344" i="6"/>
  <c r="BU345" i="6"/>
  <c r="BU346" i="6"/>
  <c r="BU347" i="6"/>
  <c r="BU348" i="6"/>
  <c r="BU349" i="6"/>
  <c r="BU350" i="6"/>
  <c r="BU351" i="6"/>
  <c r="BU352" i="6"/>
  <c r="BU353" i="6"/>
  <c r="BU354" i="6"/>
  <c r="BU355" i="6"/>
  <c r="BU356" i="6"/>
  <c r="BU357" i="6"/>
  <c r="BU358" i="6"/>
  <c r="BU359" i="6"/>
  <c r="BU360" i="6"/>
  <c r="BU361" i="6"/>
  <c r="BU362" i="6"/>
  <c r="BU363" i="6"/>
  <c r="BU364" i="6"/>
  <c r="BU365" i="6"/>
  <c r="BU366" i="6"/>
  <c r="BU367" i="6"/>
  <c r="BU368" i="6"/>
  <c r="BU369" i="6"/>
  <c r="BU370" i="6"/>
  <c r="BU371" i="6"/>
  <c r="BU372" i="6"/>
  <c r="BU373" i="6"/>
  <c r="BU374" i="6"/>
  <c r="BU375" i="6"/>
  <c r="BU376" i="6"/>
  <c r="BU377" i="6"/>
  <c r="BU378" i="6"/>
  <c r="BU379" i="6"/>
  <c r="BU380" i="6"/>
  <c r="BU381" i="6"/>
  <c r="BU382" i="6"/>
  <c r="BU383" i="6"/>
  <c r="BU384" i="6"/>
  <c r="BU385" i="6"/>
  <c r="BU386" i="6"/>
  <c r="BU387" i="6"/>
  <c r="BU388" i="6"/>
  <c r="BU389" i="6"/>
  <c r="BU390" i="6"/>
  <c r="BU391" i="6"/>
  <c r="BU392" i="6"/>
  <c r="BU393" i="6"/>
  <c r="BU394" i="6"/>
  <c r="BU395" i="6"/>
  <c r="BU396" i="6"/>
  <c r="BU397" i="6"/>
  <c r="BU398" i="6"/>
  <c r="BU399" i="6"/>
  <c r="BU400" i="6"/>
  <c r="BU401" i="6"/>
  <c r="BU402" i="6"/>
  <c r="BU403" i="6"/>
  <c r="BU404" i="6"/>
  <c r="BU405" i="6"/>
  <c r="BU406" i="6"/>
  <c r="BU407" i="6"/>
  <c r="BU408" i="6"/>
  <c r="BU409" i="6"/>
  <c r="BU410" i="6"/>
  <c r="BU411" i="6"/>
  <c r="BU412" i="6"/>
  <c r="BU413" i="6"/>
  <c r="BU414" i="6"/>
  <c r="BU415" i="6"/>
  <c r="BU416" i="6"/>
  <c r="BU417" i="6"/>
  <c r="BU418" i="6"/>
  <c r="BU419" i="6"/>
  <c r="BU420" i="6"/>
  <c r="BU421" i="6"/>
  <c r="BU422" i="6"/>
  <c r="BU423" i="6"/>
  <c r="BU424" i="6"/>
  <c r="BU425" i="6"/>
  <c r="BU426" i="6"/>
  <c r="BU427" i="6"/>
  <c r="BU428" i="6"/>
  <c r="BU429" i="6"/>
  <c r="BU430" i="6"/>
  <c r="BU431" i="6"/>
  <c r="BU432" i="6"/>
  <c r="BU433" i="6"/>
  <c r="BU434" i="6"/>
  <c r="BU435" i="6"/>
  <c r="BU436" i="6"/>
  <c r="BU437" i="6"/>
  <c r="BU438" i="6"/>
  <c r="BU439" i="6"/>
  <c r="BU440" i="6"/>
  <c r="BU441" i="6"/>
  <c r="BU442" i="6"/>
  <c r="BU443" i="6"/>
  <c r="BU444" i="6"/>
  <c r="BU445" i="6"/>
  <c r="BU446" i="6"/>
  <c r="BU447" i="6"/>
  <c r="BU448" i="6"/>
  <c r="BU449" i="6"/>
  <c r="BU450" i="6"/>
  <c r="BU451" i="6"/>
  <c r="BU452" i="6"/>
  <c r="BU453" i="6"/>
  <c r="BU454" i="6"/>
  <c r="BU455" i="6"/>
  <c r="BU456" i="6"/>
  <c r="BU457" i="6"/>
  <c r="BU458" i="6"/>
  <c r="BU459" i="6"/>
  <c r="BU460" i="6"/>
  <c r="BU461" i="6"/>
  <c r="BU462" i="6"/>
  <c r="BU463" i="6"/>
  <c r="BU464" i="6"/>
  <c r="BU465" i="6"/>
  <c r="BU466" i="6"/>
  <c r="BU467" i="6"/>
  <c r="BU468" i="6"/>
  <c r="BU469" i="6"/>
  <c r="BU470" i="6"/>
  <c r="BU471" i="6"/>
  <c r="BU472" i="6"/>
  <c r="BU473" i="6"/>
  <c r="BU474" i="6"/>
  <c r="BU475" i="6"/>
  <c r="BU476" i="6"/>
  <c r="BU477" i="6"/>
  <c r="BU478" i="6"/>
  <c r="BU479" i="6"/>
  <c r="BU480" i="6"/>
  <c r="BU481" i="6"/>
  <c r="BU482" i="6"/>
  <c r="BU483" i="6"/>
  <c r="BU484" i="6"/>
  <c r="BU485" i="6"/>
  <c r="BU486" i="6"/>
  <c r="BU487" i="6"/>
  <c r="BU488" i="6"/>
  <c r="BU489" i="6"/>
  <c r="BU490" i="6"/>
  <c r="BU491" i="6"/>
  <c r="BU492" i="6"/>
  <c r="BU493" i="6"/>
  <c r="BU494" i="6"/>
  <c r="BU495" i="6"/>
  <c r="BU496" i="6"/>
  <c r="BU497" i="6"/>
  <c r="BU498" i="6"/>
  <c r="BU499" i="6"/>
  <c r="BU500" i="6"/>
  <c r="BU501" i="6"/>
  <c r="BU502" i="6"/>
  <c r="BU503" i="6"/>
  <c r="BU504" i="6"/>
  <c r="BU505" i="6"/>
  <c r="BU506" i="6"/>
  <c r="BU507" i="6"/>
  <c r="BU508" i="6"/>
  <c r="BU509" i="6"/>
  <c r="BU510" i="6"/>
  <c r="BU511" i="6"/>
  <c r="BU512" i="6"/>
  <c r="BU513" i="6"/>
  <c r="BU514" i="6"/>
  <c r="BU515" i="6"/>
  <c r="BU516" i="6"/>
  <c r="BU517" i="6"/>
  <c r="BU518" i="6"/>
  <c r="BU519" i="6"/>
  <c r="BU520" i="6"/>
  <c r="BU521" i="6"/>
  <c r="BU522" i="6"/>
  <c r="BU523" i="6"/>
  <c r="BU524" i="6"/>
  <c r="BU525" i="6"/>
  <c r="BU526" i="6"/>
  <c r="BU527" i="6"/>
  <c r="BU528" i="6"/>
  <c r="BU529" i="6"/>
  <c r="BU530" i="6"/>
  <c r="BU531" i="6"/>
  <c r="BU532" i="6"/>
  <c r="BU533" i="6"/>
  <c r="BU534" i="6"/>
  <c r="BU535" i="6"/>
  <c r="BU536" i="6"/>
  <c r="BU537" i="6"/>
  <c r="BU538" i="6"/>
  <c r="BU539" i="6"/>
  <c r="BU540" i="6"/>
  <c r="BU541" i="6"/>
  <c r="BU542" i="6"/>
  <c r="BU543" i="6"/>
  <c r="BU544" i="6"/>
  <c r="BU545" i="6"/>
  <c r="BU546" i="6"/>
  <c r="BU547" i="6"/>
  <c r="BU548" i="6"/>
  <c r="BU549" i="6"/>
  <c r="BU550" i="6"/>
  <c r="BU551" i="6"/>
  <c r="BU552" i="6"/>
  <c r="BU553" i="6"/>
  <c r="BU554" i="6"/>
  <c r="BU555" i="6"/>
  <c r="BU556" i="6"/>
  <c r="BU557" i="6"/>
  <c r="BU558" i="6"/>
  <c r="BU559" i="6"/>
  <c r="BU560" i="6"/>
  <c r="BU561" i="6"/>
  <c r="BU562" i="6"/>
  <c r="BU563" i="6"/>
  <c r="BU564" i="6"/>
  <c r="BU565" i="6"/>
  <c r="BU566" i="6"/>
  <c r="BU567" i="6"/>
  <c r="BU568" i="6"/>
  <c r="BU569" i="6"/>
  <c r="BU570" i="6"/>
  <c r="BU571" i="6"/>
  <c r="BU572" i="6"/>
  <c r="BU573" i="6"/>
  <c r="BU574" i="6"/>
  <c r="BU575" i="6"/>
  <c r="BU576" i="6"/>
  <c r="BU577" i="6"/>
  <c r="BU578" i="6"/>
  <c r="BU579" i="6"/>
  <c r="BU580" i="6"/>
  <c r="BU581" i="6"/>
  <c r="BU582" i="6"/>
  <c r="BU583" i="6"/>
  <c r="BU584" i="6"/>
  <c r="BU585" i="6"/>
  <c r="BU586" i="6"/>
  <c r="BU587" i="6"/>
  <c r="BU588" i="6"/>
  <c r="BU589" i="6"/>
  <c r="BU590" i="6"/>
  <c r="BU591" i="6"/>
  <c r="BU592" i="6"/>
  <c r="BU593" i="6"/>
  <c r="BU594" i="6"/>
  <c r="BU595" i="6"/>
  <c r="BU596" i="6"/>
  <c r="BU597" i="6"/>
  <c r="BU598" i="6"/>
  <c r="BU599" i="6"/>
  <c r="BU600" i="6"/>
  <c r="BU601" i="6"/>
  <c r="BU602" i="6"/>
  <c r="BU603" i="6"/>
  <c r="BU604" i="6"/>
  <c r="BU605" i="6"/>
  <c r="BU606" i="6"/>
  <c r="BU607" i="6"/>
  <c r="BU608" i="6"/>
  <c r="BU609" i="6"/>
  <c r="BU610" i="6"/>
  <c r="BU611" i="6"/>
  <c r="BU612" i="6"/>
  <c r="BU613" i="6"/>
  <c r="BU614" i="6"/>
  <c r="BU615" i="6"/>
  <c r="BU616" i="6"/>
  <c r="BU617" i="6"/>
  <c r="BU618" i="6"/>
  <c r="BU619" i="6"/>
  <c r="BU620" i="6"/>
  <c r="BU621" i="6"/>
  <c r="BU622" i="6"/>
  <c r="BU623" i="6"/>
  <c r="BU624" i="6"/>
  <c r="BU625" i="6"/>
  <c r="BU626" i="6"/>
  <c r="BU627" i="6"/>
  <c r="BU628" i="6"/>
  <c r="BU629" i="6"/>
  <c r="BU630" i="6"/>
  <c r="BU631" i="6"/>
  <c r="BU632" i="6"/>
  <c r="BU633" i="6"/>
  <c r="BU634" i="6"/>
  <c r="BU635" i="6"/>
  <c r="BU636" i="6"/>
  <c r="BU637" i="6"/>
  <c r="BU638" i="6"/>
  <c r="BU639" i="6"/>
  <c r="BU640" i="6"/>
  <c r="BU641" i="6"/>
  <c r="BU642" i="6"/>
  <c r="BU643" i="6"/>
  <c r="BU644" i="6"/>
  <c r="BU645" i="6"/>
  <c r="BU646" i="6"/>
  <c r="BU647" i="6"/>
  <c r="BU648" i="6"/>
  <c r="BU649" i="6"/>
  <c r="BU650" i="6"/>
  <c r="BU651" i="6"/>
  <c r="BU652" i="6"/>
  <c r="BU653" i="6"/>
  <c r="BU654" i="6"/>
  <c r="BU655" i="6"/>
  <c r="BU656" i="6"/>
  <c r="BU657" i="6"/>
  <c r="BU658" i="6"/>
  <c r="BU659" i="6"/>
  <c r="BU660" i="6"/>
  <c r="BU661" i="6"/>
  <c r="BU662" i="6"/>
  <c r="BU663" i="6"/>
  <c r="BU664" i="6"/>
  <c r="BU665" i="6"/>
  <c r="BU666" i="6"/>
  <c r="BU667" i="6"/>
  <c r="BU668" i="6"/>
  <c r="BU669" i="6"/>
  <c r="BU670" i="6"/>
  <c r="BU671" i="6"/>
  <c r="BU672" i="6"/>
  <c r="BU673" i="6"/>
  <c r="BU674" i="6"/>
  <c r="BU675" i="6"/>
  <c r="BU676" i="6"/>
  <c r="BU677" i="6"/>
  <c r="BU678" i="6"/>
  <c r="BU679" i="6"/>
  <c r="BU680" i="6"/>
  <c r="BU681" i="6"/>
  <c r="BU682" i="6"/>
  <c r="BU683" i="6"/>
  <c r="BU684" i="6"/>
  <c r="BU685" i="6"/>
  <c r="BU686" i="6"/>
  <c r="BU687" i="6"/>
  <c r="BU688" i="6"/>
  <c r="BU689" i="6"/>
  <c r="BU690" i="6"/>
  <c r="BU691" i="6"/>
  <c r="BU692" i="6"/>
  <c r="BU693" i="6"/>
  <c r="BU694" i="6"/>
  <c r="BU695" i="6"/>
  <c r="BU696" i="6"/>
  <c r="BU697" i="6"/>
  <c r="BU698" i="6"/>
  <c r="BU699" i="6"/>
  <c r="BU700" i="6"/>
  <c r="BU701" i="6"/>
  <c r="BU702" i="6"/>
  <c r="BU703" i="6"/>
  <c r="BU704" i="6"/>
  <c r="BU705" i="6"/>
  <c r="BU706" i="6"/>
  <c r="BU707" i="6"/>
  <c r="BU708" i="6"/>
  <c r="BU709" i="6"/>
  <c r="BU710" i="6"/>
  <c r="BU711" i="6"/>
  <c r="BU712" i="6"/>
  <c r="BU713" i="6"/>
  <c r="BU714" i="6"/>
  <c r="BU715" i="6"/>
  <c r="BU716" i="6"/>
  <c r="BU717" i="6"/>
  <c r="BU718" i="6"/>
  <c r="BU719" i="6"/>
  <c r="BU720" i="6"/>
  <c r="BU721" i="6"/>
  <c r="BU722" i="6"/>
  <c r="BU723" i="6"/>
  <c r="BU724" i="6"/>
  <c r="BU725" i="6"/>
  <c r="BU726" i="6"/>
  <c r="BU727" i="6"/>
  <c r="BU728" i="6"/>
  <c r="BU729" i="6"/>
  <c r="BU730" i="6"/>
  <c r="BU731" i="6"/>
  <c r="BU732" i="6"/>
  <c r="BU733" i="6"/>
  <c r="BU734" i="6"/>
  <c r="BU735" i="6"/>
  <c r="BU736" i="6"/>
  <c r="BU737" i="6"/>
  <c r="BU738" i="6"/>
  <c r="BU739" i="6"/>
  <c r="BU740" i="6"/>
  <c r="BU741" i="6"/>
  <c r="BU742" i="6"/>
  <c r="BU743" i="6"/>
  <c r="BU744" i="6"/>
  <c r="BU745" i="6"/>
  <c r="BU746" i="6"/>
  <c r="BU747" i="6"/>
  <c r="BU748" i="6"/>
  <c r="BU749" i="6"/>
  <c r="BU750" i="6"/>
  <c r="BU751" i="6"/>
  <c r="BU752" i="6"/>
  <c r="BU753" i="6"/>
  <c r="BU754" i="6"/>
  <c r="BU755" i="6"/>
  <c r="BU756" i="6"/>
  <c r="BU757" i="6"/>
  <c r="BU758" i="6"/>
  <c r="BU759" i="6"/>
  <c r="BU760" i="6"/>
  <c r="BU761" i="6"/>
  <c r="BU762" i="6"/>
  <c r="BU763" i="6"/>
  <c r="BU764" i="6"/>
  <c r="BU765" i="6"/>
  <c r="BU766" i="6"/>
  <c r="BU767" i="6"/>
  <c r="BU768" i="6"/>
  <c r="BU769" i="6"/>
  <c r="BU770" i="6"/>
  <c r="BU771" i="6"/>
  <c r="BU772" i="6"/>
  <c r="BU773" i="6"/>
  <c r="BU774" i="6"/>
  <c r="BU775" i="6"/>
  <c r="BU776" i="6"/>
  <c r="BU777" i="6"/>
  <c r="BU778" i="6"/>
  <c r="BU779" i="6"/>
  <c r="BU780" i="6"/>
  <c r="BU781" i="6"/>
  <c r="BU782" i="6"/>
  <c r="BU783" i="6"/>
  <c r="BU784" i="6"/>
  <c r="BU785" i="6"/>
  <c r="BU786" i="6"/>
  <c r="BU787" i="6"/>
  <c r="BU788" i="6"/>
  <c r="BU789" i="6"/>
  <c r="BU790" i="6"/>
  <c r="BU791" i="6"/>
  <c r="BU792" i="6"/>
  <c r="BU793" i="6"/>
  <c r="BU794" i="6"/>
  <c r="BU795" i="6"/>
  <c r="BU796" i="6"/>
  <c r="BU797" i="6"/>
  <c r="BU798" i="6"/>
  <c r="BU799" i="6"/>
  <c r="BU800" i="6"/>
  <c r="BU801" i="6"/>
  <c r="BU802" i="6"/>
  <c r="BU803" i="6"/>
  <c r="BU804" i="6"/>
  <c r="BU805" i="6"/>
  <c r="BU806" i="6"/>
  <c r="BU807" i="6"/>
  <c r="BU808" i="6"/>
  <c r="BU809" i="6"/>
  <c r="BU810" i="6"/>
  <c r="BU811" i="6"/>
  <c r="BU812" i="6"/>
  <c r="BU813" i="6"/>
  <c r="BU814" i="6"/>
  <c r="BU815" i="6"/>
  <c r="BU816" i="6"/>
  <c r="BU817" i="6"/>
  <c r="BU818" i="6"/>
  <c r="BU819" i="6"/>
  <c r="BU820" i="6"/>
  <c r="BU821" i="6"/>
  <c r="BU822" i="6"/>
  <c r="BU823" i="6"/>
  <c r="BU824" i="6"/>
  <c r="BU825" i="6"/>
  <c r="BU826" i="6"/>
  <c r="BU827" i="6"/>
  <c r="BU828" i="6"/>
  <c r="BU829" i="6"/>
  <c r="BU830" i="6"/>
  <c r="BU831" i="6"/>
  <c r="BU832" i="6"/>
  <c r="BU833" i="6"/>
  <c r="BU834" i="6"/>
  <c r="BU835" i="6"/>
  <c r="BU836" i="6"/>
  <c r="BU837" i="6"/>
  <c r="BU838" i="6"/>
  <c r="BU839" i="6"/>
  <c r="BU840" i="6"/>
  <c r="BU841" i="6"/>
  <c r="BU842" i="6"/>
  <c r="BU843" i="6"/>
  <c r="BU844" i="6"/>
  <c r="BU845" i="6"/>
  <c r="BU846" i="6"/>
  <c r="BU847" i="6"/>
  <c r="BU848" i="6"/>
  <c r="BU849" i="6"/>
  <c r="BU850" i="6"/>
  <c r="BU851" i="6"/>
  <c r="BU852" i="6"/>
  <c r="BU853" i="6"/>
  <c r="BU854" i="6"/>
  <c r="BU855" i="6"/>
  <c r="BU856" i="6"/>
  <c r="BU857" i="6"/>
  <c r="BU858" i="6"/>
  <c r="BU859" i="6"/>
  <c r="BU860" i="6"/>
  <c r="BU861" i="6"/>
  <c r="BU862" i="6"/>
  <c r="BU863" i="6"/>
  <c r="BU864" i="6"/>
  <c r="BU865" i="6"/>
  <c r="BU866" i="6"/>
  <c r="BU867" i="6"/>
  <c r="BU868" i="6"/>
  <c r="BU869" i="6"/>
  <c r="BU870" i="6"/>
  <c r="BU871" i="6"/>
  <c r="BU872" i="6"/>
  <c r="BU873" i="6"/>
  <c r="BU874" i="6"/>
  <c r="BU875" i="6"/>
  <c r="BU876" i="6"/>
  <c r="BU877" i="6"/>
  <c r="BU878" i="6"/>
  <c r="BU879" i="6"/>
  <c r="BU880" i="6"/>
  <c r="BU881" i="6"/>
  <c r="BU882" i="6"/>
  <c r="BU883" i="6"/>
  <c r="BU884" i="6"/>
  <c r="BU885" i="6"/>
  <c r="BU886" i="6"/>
  <c r="BU887" i="6"/>
  <c r="BU888" i="6"/>
  <c r="BU889" i="6"/>
  <c r="BU890" i="6"/>
  <c r="BU891" i="6"/>
  <c r="BU892" i="6"/>
  <c r="BU893" i="6"/>
  <c r="BU894" i="6"/>
  <c r="BU895" i="6"/>
  <c r="BU896" i="6"/>
  <c r="BU897" i="6"/>
  <c r="BU898" i="6"/>
  <c r="BU899" i="6"/>
  <c r="BU900" i="6"/>
  <c r="BU901" i="6"/>
  <c r="BU902" i="6"/>
  <c r="BU903" i="6"/>
  <c r="BU904" i="6"/>
  <c r="BU905" i="6"/>
  <c r="BU906" i="6"/>
  <c r="BU907" i="6"/>
  <c r="BU908" i="6"/>
  <c r="BU909" i="6"/>
  <c r="BU910" i="6"/>
  <c r="BU911" i="6"/>
  <c r="BU912" i="6"/>
  <c r="BU913" i="6"/>
  <c r="BU914" i="6"/>
  <c r="BU915" i="6"/>
  <c r="BU916" i="6"/>
  <c r="BU917" i="6"/>
  <c r="BU918" i="6"/>
  <c r="BU919" i="6"/>
  <c r="BU920" i="6"/>
  <c r="BU921" i="6"/>
  <c r="BU922" i="6"/>
  <c r="BU923" i="6"/>
  <c r="BU924" i="6"/>
  <c r="BU925" i="6"/>
  <c r="BU926" i="6"/>
  <c r="BU927" i="6"/>
  <c r="BU928" i="6"/>
  <c r="BU929" i="6"/>
  <c r="BU930" i="6"/>
  <c r="BU931" i="6"/>
  <c r="BU932" i="6"/>
  <c r="BU933" i="6"/>
  <c r="BU934" i="6"/>
  <c r="BU935" i="6"/>
  <c r="BU936" i="6"/>
  <c r="BU937" i="6"/>
  <c r="BU938" i="6"/>
  <c r="BU939" i="6"/>
  <c r="BU940" i="6"/>
  <c r="BU941" i="6"/>
  <c r="BU942" i="6"/>
  <c r="BU943" i="6"/>
  <c r="BU944" i="6"/>
  <c r="BU945" i="6"/>
  <c r="BU946" i="6"/>
  <c r="BU947" i="6"/>
  <c r="BU948" i="6"/>
  <c r="BU949" i="6"/>
  <c r="BU950" i="6"/>
  <c r="BU951" i="6"/>
  <c r="BU952" i="6"/>
  <c r="BU953" i="6"/>
  <c r="BU954" i="6"/>
  <c r="BU955" i="6"/>
  <c r="BU956" i="6"/>
  <c r="BU957" i="6"/>
  <c r="BU958" i="6"/>
  <c r="BU959" i="6"/>
  <c r="BU960" i="6"/>
  <c r="BU961" i="6"/>
  <c r="BU962" i="6"/>
  <c r="BU963" i="6"/>
  <c r="BU964" i="6"/>
  <c r="BU965" i="6"/>
  <c r="BU966" i="6"/>
  <c r="BU967" i="6"/>
  <c r="BU968" i="6"/>
  <c r="BU969" i="6"/>
  <c r="BU970" i="6"/>
  <c r="BU971" i="6"/>
  <c r="BU972" i="6"/>
  <c r="BU973" i="6"/>
  <c r="BU974" i="6"/>
  <c r="BU975" i="6"/>
  <c r="BU976" i="6"/>
  <c r="BU977" i="6"/>
  <c r="BU978" i="6"/>
  <c r="BU979" i="6"/>
  <c r="BU980" i="6"/>
  <c r="BU981" i="6"/>
  <c r="BU982" i="6"/>
  <c r="BU983" i="6"/>
  <c r="BU984" i="6"/>
  <c r="BU985" i="6"/>
  <c r="BU986" i="6"/>
  <c r="BU987" i="6"/>
  <c r="BU988" i="6"/>
  <c r="BU989" i="6"/>
  <c r="BU990" i="6"/>
  <c r="BU991" i="6"/>
  <c r="BU992" i="6"/>
  <c r="BU993" i="6"/>
  <c r="BU994" i="6"/>
  <c r="BU995" i="6"/>
  <c r="BU996" i="6"/>
  <c r="BU997" i="6"/>
  <c r="BU998" i="6"/>
  <c r="BU999" i="6"/>
  <c r="BU1000" i="6"/>
  <c r="BU1001" i="6"/>
  <c r="BU1002" i="6"/>
  <c r="BU1003" i="6"/>
  <c r="BU1004" i="6"/>
  <c r="BU1005" i="6"/>
  <c r="BU1006" i="6"/>
  <c r="BU1007" i="6"/>
  <c r="BU1008" i="6"/>
  <c r="BU1009" i="6"/>
  <c r="BU1010" i="6"/>
  <c r="BU1011" i="6"/>
  <c r="BU1012" i="6"/>
  <c r="BU1013" i="6"/>
  <c r="BU1014" i="6"/>
  <c r="BU1015" i="6"/>
  <c r="BU1016" i="6"/>
  <c r="BU1017" i="6"/>
  <c r="BU1018" i="6"/>
  <c r="BU1019" i="6"/>
  <c r="BU1020" i="6"/>
  <c r="BU1021" i="6"/>
  <c r="BU1022" i="6"/>
  <c r="BU1023" i="6"/>
  <c r="BU1024" i="6"/>
  <c r="BU1025" i="6"/>
  <c r="BU1026" i="6"/>
  <c r="BU1027" i="6"/>
  <c r="BU1028" i="6"/>
  <c r="BU1029" i="6"/>
  <c r="BU1030" i="6"/>
  <c r="BU1031" i="6"/>
  <c r="BU1032" i="6"/>
  <c r="BU1033" i="6"/>
  <c r="BU1034" i="6"/>
  <c r="BU1035" i="6"/>
  <c r="BU1036" i="6"/>
  <c r="BU1037" i="6"/>
  <c r="BU1038" i="6"/>
  <c r="BU1039" i="6"/>
  <c r="BU1040" i="6"/>
  <c r="BU1041" i="6"/>
  <c r="BU1042" i="6"/>
  <c r="BU1043" i="6"/>
  <c r="BU1044" i="6"/>
  <c r="BU1045" i="6"/>
  <c r="BU1046" i="6"/>
  <c r="BU1047" i="6"/>
  <c r="BU1048" i="6"/>
  <c r="BU1049" i="6"/>
  <c r="BU1050" i="6"/>
  <c r="BU1051" i="6"/>
  <c r="BU1052" i="6"/>
  <c r="BU1053" i="6"/>
  <c r="BU1054" i="6"/>
  <c r="BU1055" i="6"/>
  <c r="BU1056" i="6"/>
  <c r="BU1057" i="6"/>
  <c r="BU1058" i="6"/>
  <c r="BU1059" i="6"/>
  <c r="BU1060" i="6"/>
  <c r="BU1061" i="6"/>
  <c r="BU1062" i="6"/>
  <c r="BU1063" i="6"/>
  <c r="BU1064" i="6"/>
  <c r="BU1065" i="6"/>
  <c r="BU1066" i="6"/>
  <c r="BU1067" i="6"/>
  <c r="BU1068" i="6"/>
  <c r="BU1069" i="6"/>
  <c r="BU1070" i="6"/>
  <c r="BU1071" i="6"/>
  <c r="BU1072" i="6"/>
  <c r="BU1073" i="6"/>
  <c r="BU1074" i="6"/>
  <c r="BU1075" i="6"/>
  <c r="BU1076" i="6"/>
  <c r="BU1077" i="6"/>
  <c r="BU1078" i="6"/>
  <c r="BU1079" i="6"/>
  <c r="BU1080" i="6"/>
  <c r="BU1081" i="6"/>
  <c r="BU1082" i="6"/>
  <c r="BU1083" i="6"/>
  <c r="BU1084" i="6"/>
  <c r="BU1085" i="6"/>
  <c r="BU1086" i="6"/>
  <c r="BU1087" i="6"/>
  <c r="BU1088" i="6"/>
  <c r="BU1089" i="6"/>
  <c r="BU1090" i="6"/>
  <c r="BU1091" i="6"/>
  <c r="BU1092" i="6"/>
  <c r="BU1093" i="6"/>
  <c r="BU1094" i="6"/>
  <c r="BU1095" i="6"/>
  <c r="BU1096" i="6"/>
  <c r="BU1097" i="6"/>
  <c r="BU1098" i="6"/>
  <c r="BU1099" i="6"/>
  <c r="BU1100" i="6"/>
  <c r="BU1101" i="6"/>
  <c r="BU1102" i="6"/>
  <c r="BU1103" i="6"/>
  <c r="BU1104" i="6"/>
  <c r="BU1105" i="6"/>
  <c r="BU1106" i="6"/>
  <c r="BU1107" i="6"/>
  <c r="BU1108" i="6"/>
  <c r="BU1109" i="6"/>
  <c r="BU1110" i="6"/>
  <c r="BU1111" i="6"/>
  <c r="BU1112" i="6"/>
  <c r="BU1113" i="6"/>
  <c r="BU1114" i="6"/>
  <c r="BU1115" i="6"/>
  <c r="BU1116" i="6"/>
  <c r="BU1117" i="6"/>
  <c r="BU1118" i="6"/>
  <c r="BU1119" i="6"/>
  <c r="BU1120" i="6"/>
  <c r="BU1121" i="6"/>
  <c r="BU1122" i="6"/>
  <c r="BU1123" i="6"/>
  <c r="BU1124" i="6"/>
  <c r="BU1125" i="6"/>
  <c r="BU1126" i="6"/>
  <c r="BU1127" i="6"/>
  <c r="BU1128" i="6"/>
  <c r="BU1129" i="6"/>
  <c r="BU1130" i="6"/>
  <c r="BU1131" i="6"/>
  <c r="BU1132" i="6"/>
  <c r="BU1133" i="6"/>
  <c r="BU1134" i="6"/>
  <c r="BU1135" i="6"/>
  <c r="BU1136" i="6"/>
  <c r="BU1137" i="6"/>
  <c r="BU1138" i="6"/>
  <c r="BU1139" i="6"/>
  <c r="BU1140" i="6"/>
  <c r="BU1141" i="6"/>
  <c r="BU1142" i="6"/>
  <c r="BU1143" i="6"/>
  <c r="BU1144" i="6"/>
  <c r="BU1145" i="6"/>
  <c r="BU1146" i="6"/>
  <c r="BU1147" i="6"/>
  <c r="BU1148" i="6"/>
  <c r="BU1149" i="6"/>
  <c r="BU1150" i="6"/>
  <c r="BU1151" i="6"/>
  <c r="BU1152" i="6"/>
  <c r="BU1153" i="6"/>
  <c r="BU1154" i="6"/>
  <c r="BU1155" i="6"/>
  <c r="BU1156" i="6"/>
  <c r="BU1157" i="6"/>
  <c r="BU1158" i="6"/>
  <c r="BU1159" i="6"/>
  <c r="BU1160" i="6"/>
  <c r="BU1161" i="6"/>
  <c r="BU1162" i="6"/>
  <c r="BU1163" i="6"/>
  <c r="BU1164" i="6"/>
  <c r="BU1165" i="6"/>
  <c r="BU1166" i="6"/>
  <c r="BU1167" i="6"/>
  <c r="BU1168" i="6"/>
  <c r="BU1169" i="6"/>
  <c r="BU1170" i="6"/>
  <c r="BU1171" i="6"/>
  <c r="BU1172" i="6"/>
  <c r="BU1173" i="6"/>
  <c r="BU1174" i="6"/>
  <c r="BU1175" i="6"/>
  <c r="BU1176" i="6"/>
  <c r="BU1177" i="6"/>
  <c r="BU1178" i="6"/>
  <c r="BU1179" i="6"/>
  <c r="BU1180" i="6"/>
  <c r="BU1181" i="6"/>
  <c r="BU1182" i="6"/>
  <c r="BU1183" i="6"/>
  <c r="BU1184" i="6"/>
  <c r="BU1185" i="6"/>
  <c r="BU1186" i="6"/>
  <c r="BU1187" i="6"/>
  <c r="BU1188" i="6"/>
  <c r="BU1189" i="6"/>
  <c r="BU1190" i="6"/>
  <c r="BU1191" i="6"/>
  <c r="BU1192" i="6"/>
  <c r="BU1193" i="6"/>
  <c r="BU1194" i="6"/>
  <c r="BU1195" i="6"/>
  <c r="BU1196" i="6"/>
  <c r="BU1197" i="6"/>
  <c r="BU1198" i="6"/>
  <c r="BU1199" i="6"/>
  <c r="BU1200" i="6"/>
  <c r="BU1201" i="6"/>
  <c r="BU1202" i="6"/>
  <c r="BU1203" i="6"/>
  <c r="BU1204" i="6"/>
  <c r="BU1205" i="6"/>
  <c r="BU1206" i="6"/>
  <c r="BU1207" i="6"/>
  <c r="BU1208" i="6"/>
  <c r="BU1209" i="6"/>
  <c r="BU1210" i="6"/>
  <c r="BU1211" i="6"/>
  <c r="BU1212" i="6"/>
  <c r="BU1213" i="6"/>
  <c r="BU1214" i="6"/>
  <c r="BU1215" i="6"/>
  <c r="BU1216" i="6"/>
  <c r="BU1217" i="6"/>
  <c r="BU1218" i="6"/>
  <c r="BU1219" i="6"/>
  <c r="BU1220" i="6"/>
  <c r="BU1221" i="6"/>
  <c r="BU1222" i="6"/>
  <c r="BU1223" i="6"/>
  <c r="BU1224" i="6"/>
  <c r="BU1225" i="6"/>
  <c r="BU1226" i="6"/>
  <c r="BU1227" i="6"/>
  <c r="BU1228" i="6"/>
  <c r="BU1229" i="6"/>
  <c r="BU1230" i="6"/>
  <c r="BU1231" i="6"/>
  <c r="BU1232" i="6"/>
  <c r="BU1233" i="6"/>
  <c r="BU1234" i="6"/>
  <c r="BU1235" i="6"/>
  <c r="BU1236" i="6"/>
  <c r="BU1237" i="6"/>
  <c r="BU1238" i="6"/>
  <c r="BU1239" i="6"/>
  <c r="BU1240" i="6"/>
  <c r="BU1241" i="6"/>
  <c r="BU1242" i="6"/>
  <c r="BU1243" i="6"/>
  <c r="BU1244" i="6"/>
  <c r="BU1245" i="6"/>
  <c r="BU1246" i="6"/>
  <c r="BU1247" i="6"/>
  <c r="BU1248" i="6"/>
  <c r="BU1249" i="6"/>
  <c r="BU1250" i="6"/>
  <c r="BU1251" i="6"/>
  <c r="BU1252" i="6"/>
  <c r="BU1253" i="6"/>
  <c r="BU1254" i="6"/>
  <c r="BU1255" i="6"/>
  <c r="BU1256" i="6"/>
  <c r="BU1257" i="6"/>
  <c r="BU1258" i="6"/>
  <c r="BU1259" i="6"/>
  <c r="BU1260" i="6"/>
  <c r="BU1261" i="6"/>
  <c r="BU1262" i="6"/>
  <c r="BU1263" i="6"/>
  <c r="BU1264" i="6"/>
  <c r="BU1265" i="6"/>
  <c r="BU1266" i="6"/>
  <c r="BU1267" i="6"/>
  <c r="BU1268" i="6"/>
  <c r="BU1269" i="6"/>
  <c r="BU1270" i="6"/>
  <c r="BU1271" i="6"/>
  <c r="BU1272" i="6"/>
  <c r="BU1273" i="6"/>
  <c r="BU1274" i="6"/>
  <c r="BU1275" i="6"/>
  <c r="BU1276" i="6"/>
  <c r="BU1277" i="6"/>
  <c r="BU1278" i="6"/>
  <c r="BU1279" i="6"/>
  <c r="BU1280" i="6"/>
  <c r="BU1281" i="6"/>
  <c r="BU1282" i="6"/>
  <c r="BU1283" i="6"/>
  <c r="BU1284" i="6"/>
  <c r="BU1285" i="6"/>
  <c r="BU1286" i="6"/>
  <c r="BU1287" i="6"/>
  <c r="BU1288" i="6"/>
  <c r="BU1289" i="6"/>
  <c r="BU1290" i="6"/>
  <c r="BU1291" i="6"/>
  <c r="BU1292" i="6"/>
  <c r="BU1293" i="6"/>
  <c r="BU1294" i="6"/>
  <c r="BU1295" i="6"/>
  <c r="BU1296" i="6"/>
  <c r="BU1297" i="6"/>
  <c r="BU1298" i="6"/>
  <c r="BU1299" i="6"/>
  <c r="BU1300" i="6"/>
  <c r="BU1301" i="6"/>
  <c r="BU1302" i="6"/>
  <c r="BU1303" i="6"/>
  <c r="BU1304" i="6"/>
  <c r="BU1305" i="6"/>
  <c r="BU1306" i="6"/>
  <c r="BU1307" i="6"/>
  <c r="BU1308" i="6"/>
  <c r="BU1309" i="6"/>
  <c r="BU1310" i="6"/>
  <c r="BU1311" i="6"/>
  <c r="BU1312" i="6"/>
  <c r="BU1313" i="6"/>
  <c r="BU1314" i="6"/>
  <c r="BU1315" i="6"/>
  <c r="BU1316" i="6"/>
  <c r="BU1317" i="6"/>
  <c r="BU1318" i="6"/>
  <c r="BU1319" i="6"/>
  <c r="BU1320" i="6"/>
  <c r="BU1321" i="6"/>
  <c r="BU1322" i="6"/>
  <c r="BU1323" i="6"/>
  <c r="BU1324" i="6"/>
  <c r="BU1325" i="6"/>
  <c r="BU1326" i="6"/>
  <c r="BU1327" i="6"/>
  <c r="BU1328" i="6"/>
  <c r="BU1329" i="6"/>
  <c r="BU1330" i="6"/>
  <c r="BU1331" i="6"/>
  <c r="BU1332" i="6"/>
  <c r="BU1333" i="6"/>
  <c r="BU1334" i="6"/>
  <c r="BU1335" i="6"/>
  <c r="BU1336" i="6"/>
  <c r="BU1337" i="6"/>
  <c r="BU1338" i="6"/>
  <c r="BU1339" i="6"/>
  <c r="BU1340" i="6"/>
  <c r="BU1341" i="6"/>
  <c r="BU1342" i="6"/>
  <c r="BU1343" i="6"/>
  <c r="BU1344" i="6"/>
  <c r="BU1345" i="6"/>
  <c r="BU1346" i="6"/>
  <c r="BU1347" i="6"/>
  <c r="BU1348" i="6"/>
  <c r="BU1349" i="6"/>
  <c r="BU1350" i="6"/>
  <c r="BU1351" i="6"/>
  <c r="BU1352" i="6"/>
  <c r="BU1353" i="6"/>
  <c r="BU1354" i="6"/>
  <c r="BU1355" i="6"/>
  <c r="BU1356" i="6"/>
  <c r="BU1357" i="6"/>
  <c r="BU1358" i="6"/>
  <c r="BU1359" i="6"/>
  <c r="BU1360" i="6"/>
  <c r="BU1361" i="6"/>
  <c r="BU1362" i="6"/>
  <c r="BU1363" i="6"/>
  <c r="BU1364" i="6"/>
  <c r="BU1365" i="6"/>
  <c r="BU1366" i="6"/>
  <c r="BU1367" i="6"/>
  <c r="BU1368" i="6"/>
  <c r="BU1369" i="6"/>
  <c r="BU1370" i="6"/>
  <c r="BU1371" i="6"/>
  <c r="BU1372" i="6"/>
  <c r="BU1373" i="6"/>
  <c r="BU1374" i="6"/>
  <c r="BU1375" i="6"/>
  <c r="BU1376" i="6"/>
  <c r="BU1377" i="6"/>
  <c r="BU1378" i="6"/>
  <c r="BU1379" i="6"/>
  <c r="BU1380" i="6"/>
  <c r="BU1381" i="6"/>
  <c r="BU1382" i="6"/>
  <c r="BU1383" i="6"/>
  <c r="BU1384" i="6"/>
  <c r="BU1385" i="6"/>
  <c r="BU1386" i="6"/>
  <c r="BU1387" i="6"/>
  <c r="BU1388" i="6"/>
  <c r="BU1389" i="6"/>
  <c r="BU1390" i="6"/>
  <c r="BU1391" i="6"/>
  <c r="BU1392" i="6"/>
  <c r="BU1393" i="6"/>
  <c r="BU1394" i="6"/>
  <c r="BU1395" i="6"/>
  <c r="BU1396" i="6"/>
  <c r="BU1397" i="6"/>
  <c r="BU1398" i="6"/>
  <c r="BU1399" i="6"/>
  <c r="BU1400" i="6"/>
  <c r="BU1401" i="6"/>
  <c r="BU1402" i="6"/>
  <c r="BU1403" i="6"/>
  <c r="BU1404" i="6"/>
  <c r="BU1405" i="6"/>
  <c r="BU1406" i="6"/>
  <c r="BU1407" i="6"/>
  <c r="BU1408" i="6"/>
  <c r="BU1409" i="6"/>
  <c r="BU1410" i="6"/>
  <c r="BU1411" i="6"/>
  <c r="BU1412" i="6"/>
  <c r="BU1413" i="6"/>
  <c r="BU1414" i="6"/>
  <c r="BU1415" i="6"/>
  <c r="BU1416" i="6"/>
  <c r="BU1417" i="6"/>
  <c r="BU1418" i="6"/>
  <c r="BU1419" i="6"/>
  <c r="BU1420" i="6"/>
  <c r="BU1421" i="6"/>
  <c r="BU1422" i="6"/>
  <c r="BU1423" i="6"/>
  <c r="BU1424" i="6"/>
  <c r="BU1425" i="6"/>
  <c r="BU1426" i="6"/>
  <c r="BU1427" i="6"/>
  <c r="BU1428" i="6"/>
  <c r="BU1429" i="6"/>
  <c r="BU1430" i="6"/>
  <c r="BU1431" i="6"/>
  <c r="BU1432" i="6"/>
  <c r="BU1433" i="6"/>
  <c r="BU1434" i="6"/>
  <c r="BU1435" i="6"/>
  <c r="BU1436" i="6"/>
  <c r="BU1437" i="6"/>
  <c r="BU1438" i="6"/>
  <c r="BU1439" i="6"/>
  <c r="BU1440" i="6"/>
  <c r="BU1441" i="6"/>
  <c r="BU1442" i="6"/>
  <c r="BU1443" i="6"/>
  <c r="BU1444" i="6"/>
  <c r="BU1445" i="6"/>
  <c r="BU1446" i="6"/>
  <c r="BU1447" i="6"/>
  <c r="BU1448" i="6"/>
  <c r="BU1449" i="6"/>
  <c r="BU1450" i="6"/>
  <c r="BU1451" i="6"/>
  <c r="BU1452" i="6"/>
  <c r="BU1453" i="6"/>
  <c r="BU1454" i="6"/>
  <c r="BU1455" i="6"/>
  <c r="BU1456" i="6"/>
  <c r="BU1457" i="6"/>
  <c r="BU1458" i="6"/>
  <c r="BU1459" i="6"/>
  <c r="BU1460" i="6"/>
  <c r="BU1461" i="6"/>
  <c r="BU1462" i="6"/>
  <c r="BU1463" i="6"/>
  <c r="BU1464" i="6"/>
  <c r="BU1465" i="6"/>
  <c r="BU1466" i="6"/>
  <c r="BU1467" i="6"/>
  <c r="BU1468" i="6"/>
  <c r="BU1469" i="6"/>
  <c r="BU1470" i="6"/>
  <c r="BU1471" i="6"/>
  <c r="BU1472" i="6"/>
  <c r="BU1473" i="6"/>
  <c r="BU1474" i="6"/>
  <c r="BU1475" i="6"/>
  <c r="BU1476" i="6"/>
  <c r="BU1477" i="6"/>
  <c r="BU1478" i="6"/>
  <c r="BU1479" i="6"/>
  <c r="BU1480" i="6"/>
  <c r="BU1481" i="6"/>
  <c r="BU1482" i="6"/>
  <c r="BU1483" i="6"/>
  <c r="BU1484" i="6"/>
  <c r="BU1485" i="6"/>
  <c r="BU1486" i="6"/>
  <c r="BU1487" i="6"/>
  <c r="BU1488" i="6"/>
  <c r="BU1489" i="6"/>
  <c r="BU1490" i="6"/>
  <c r="BU1491" i="6"/>
  <c r="BU1492" i="6"/>
  <c r="BU1493" i="6"/>
  <c r="BU1494" i="6"/>
  <c r="BU1495" i="6"/>
  <c r="BU1496" i="6"/>
  <c r="BU1497" i="6"/>
  <c r="BU1498" i="6"/>
  <c r="BU1499" i="6"/>
  <c r="BU1500" i="6"/>
  <c r="BU1501" i="6"/>
  <c r="BU1502" i="6"/>
  <c r="BU1503" i="6"/>
  <c r="BU1504" i="6"/>
  <c r="BU1505" i="6"/>
  <c r="BU1506" i="6"/>
  <c r="BU1507" i="6"/>
  <c r="BU1508" i="6"/>
  <c r="BU1509" i="6"/>
  <c r="BU1510" i="6"/>
  <c r="BU1511" i="6"/>
  <c r="BU1512" i="6"/>
  <c r="BU1513" i="6"/>
  <c r="BU1514" i="6"/>
  <c r="BU1515" i="6"/>
  <c r="BU1516" i="6"/>
  <c r="BU1517" i="6"/>
  <c r="BU1518" i="6"/>
  <c r="BU1519" i="6"/>
  <c r="BU1520" i="6"/>
  <c r="BU1521" i="6"/>
  <c r="BU1522" i="6"/>
  <c r="BU1523" i="6"/>
  <c r="BU1524" i="6"/>
  <c r="BU1525" i="6"/>
  <c r="BU1526" i="6"/>
  <c r="BU1527" i="6"/>
  <c r="BU1528" i="6"/>
  <c r="BU1529" i="6"/>
  <c r="BU1530" i="6"/>
  <c r="BU1531" i="6"/>
  <c r="BU1532" i="6"/>
  <c r="BU1533" i="6"/>
  <c r="BU1534" i="6"/>
  <c r="BU1535" i="6"/>
  <c r="BU1536" i="6"/>
  <c r="BU1537" i="6"/>
  <c r="BU1538" i="6"/>
  <c r="BU1539" i="6"/>
  <c r="BU1540" i="6"/>
  <c r="BU1541" i="6"/>
  <c r="BU1542" i="6"/>
  <c r="BU1543" i="6"/>
  <c r="BU1544" i="6"/>
  <c r="BU1545" i="6"/>
  <c r="BU1546" i="6"/>
  <c r="BU1547" i="6"/>
  <c r="BU1548" i="6"/>
  <c r="BU1549" i="6"/>
  <c r="BU1550" i="6"/>
  <c r="BU1551" i="6"/>
  <c r="BU1552" i="6"/>
  <c r="BU1553" i="6"/>
  <c r="BU1554" i="6"/>
  <c r="BU1555" i="6"/>
  <c r="BU1556" i="6"/>
  <c r="BU1557" i="6"/>
  <c r="BU1558" i="6"/>
  <c r="BU1559" i="6"/>
  <c r="BU1560" i="6"/>
  <c r="BU1561" i="6"/>
  <c r="BU1562" i="6"/>
  <c r="BU1563" i="6"/>
  <c r="BU1564" i="6"/>
  <c r="BU1565" i="6"/>
  <c r="BU1566" i="6"/>
  <c r="BU1567" i="6"/>
  <c r="BU1568" i="6"/>
  <c r="BU1569" i="6"/>
  <c r="BU1570" i="6"/>
  <c r="BU1571" i="6"/>
  <c r="BU1572" i="6"/>
  <c r="BU1573" i="6"/>
  <c r="BU1574" i="6"/>
  <c r="BU1575" i="6"/>
  <c r="BU1576" i="6"/>
  <c r="BU1577" i="6"/>
  <c r="BU1578" i="6"/>
  <c r="BU1579" i="6"/>
  <c r="BU1580" i="6"/>
  <c r="BU1581" i="6"/>
  <c r="BU1582" i="6"/>
  <c r="BU1583" i="6"/>
  <c r="BU1584" i="6"/>
  <c r="BU1585" i="6"/>
  <c r="BU1586" i="6"/>
  <c r="BU1587" i="6"/>
  <c r="BU1588" i="6"/>
  <c r="BU1589" i="6"/>
  <c r="BU1590" i="6"/>
  <c r="BU1591" i="6"/>
  <c r="BU1592" i="6"/>
  <c r="BU1593" i="6"/>
  <c r="BU1594" i="6"/>
  <c r="BU1595" i="6"/>
  <c r="BU1596" i="6"/>
  <c r="BU1597" i="6"/>
  <c r="BU1598" i="6"/>
  <c r="BU1599" i="6"/>
  <c r="BU1600" i="6"/>
  <c r="BU1601" i="6"/>
  <c r="BU1602" i="6"/>
  <c r="BU1603" i="6"/>
  <c r="BU1604" i="6"/>
  <c r="BU1605" i="6"/>
  <c r="BU1606" i="6"/>
  <c r="BU1607" i="6"/>
  <c r="BU1608" i="6"/>
  <c r="BU1609" i="6"/>
  <c r="BU1610" i="6"/>
  <c r="BU1611" i="6"/>
  <c r="BU1612" i="6"/>
  <c r="BU1613" i="6"/>
  <c r="BU1614" i="6"/>
  <c r="BU1615" i="6"/>
  <c r="BU1616" i="6"/>
  <c r="BU1617" i="6"/>
  <c r="BU1618" i="6"/>
  <c r="BU1619" i="6"/>
  <c r="BU1620" i="6"/>
  <c r="BU1621" i="6"/>
  <c r="BU1622" i="6"/>
  <c r="BU1623" i="6"/>
  <c r="BU1624" i="6"/>
  <c r="BU1625" i="6"/>
  <c r="BU1626" i="6"/>
  <c r="BU1627" i="6"/>
  <c r="BU1628" i="6"/>
  <c r="BU1629" i="6"/>
  <c r="BU1630" i="6"/>
  <c r="BU1631" i="6"/>
  <c r="BU1632" i="6"/>
  <c r="BU1633" i="6"/>
  <c r="BU1634" i="6"/>
  <c r="BU1635" i="6"/>
  <c r="BU1636" i="6"/>
  <c r="BU1637" i="6"/>
  <c r="BU1638" i="6"/>
  <c r="BU1639" i="6"/>
  <c r="BU1640" i="6"/>
  <c r="BU1641" i="6"/>
  <c r="BU1642" i="6"/>
  <c r="BU1643" i="6"/>
  <c r="BU1644" i="6"/>
  <c r="BU1645" i="6"/>
  <c r="BU1646" i="6"/>
  <c r="BU1647" i="6"/>
  <c r="BU1648" i="6"/>
  <c r="BU1649" i="6"/>
  <c r="BU1650" i="6"/>
  <c r="BU1651" i="6"/>
  <c r="BU1652" i="6"/>
  <c r="BU1653" i="6"/>
  <c r="BU1654" i="6"/>
  <c r="BU1655" i="6"/>
  <c r="BU1656" i="6"/>
  <c r="BU1657" i="6"/>
  <c r="BU1658" i="6"/>
  <c r="BU1659" i="6"/>
  <c r="BU1660" i="6"/>
  <c r="BU1661" i="6"/>
  <c r="BU1662" i="6"/>
  <c r="BU1663" i="6"/>
  <c r="BU1664" i="6"/>
  <c r="BU1665" i="6"/>
  <c r="BU1666" i="6"/>
  <c r="BU1667" i="6"/>
  <c r="BU1668" i="6"/>
  <c r="BU1669" i="6"/>
  <c r="BU1670" i="6"/>
  <c r="BU1671" i="6"/>
  <c r="BU1672" i="6"/>
  <c r="BU1673" i="6"/>
  <c r="BU1674" i="6"/>
  <c r="BU1675" i="6"/>
  <c r="BU1676" i="6"/>
  <c r="BU1677" i="6"/>
  <c r="BU1678" i="6"/>
  <c r="BU1679" i="6"/>
  <c r="BU1680" i="6"/>
  <c r="BU1681" i="6"/>
  <c r="BU1682" i="6"/>
  <c r="BU1683" i="6"/>
  <c r="BU1684" i="6"/>
  <c r="BU1685" i="6"/>
  <c r="BU1686" i="6"/>
  <c r="BU1687" i="6"/>
  <c r="BU1688" i="6"/>
  <c r="BU1689" i="6"/>
  <c r="BU1690" i="6"/>
  <c r="BU1691" i="6"/>
  <c r="BU1692" i="6"/>
  <c r="BU1693" i="6"/>
  <c r="BU1694" i="6"/>
  <c r="BU1695" i="6"/>
  <c r="BU1696" i="6"/>
  <c r="BU1697" i="6"/>
  <c r="BU1698" i="6"/>
  <c r="BU1699" i="6"/>
  <c r="BU1700" i="6"/>
  <c r="BU1701" i="6"/>
  <c r="BU1702" i="6"/>
  <c r="BU1703" i="6"/>
  <c r="BU1704" i="6"/>
  <c r="BU1705" i="6"/>
  <c r="BU1706" i="6"/>
  <c r="BU1707" i="6"/>
  <c r="BU1708" i="6"/>
  <c r="BU1709" i="6"/>
  <c r="BU1710" i="6"/>
  <c r="BU1711" i="6"/>
  <c r="BU1712" i="6"/>
  <c r="BU1713" i="6"/>
  <c r="BU1714" i="6"/>
  <c r="BU1715" i="6"/>
  <c r="BU1716" i="6"/>
  <c r="BU1717" i="6"/>
  <c r="BU1718" i="6"/>
  <c r="BU1719" i="6"/>
  <c r="BU1720" i="6"/>
  <c r="BU1721" i="6"/>
  <c r="BU1722" i="6"/>
  <c r="BU1723" i="6"/>
  <c r="BU1724" i="6"/>
  <c r="BU1725" i="6"/>
  <c r="BU1726" i="6"/>
  <c r="BU1727" i="6"/>
  <c r="BU1728" i="6"/>
  <c r="BU1729" i="6"/>
  <c r="BU1730" i="6"/>
  <c r="BU1731" i="6"/>
  <c r="BU1732" i="6"/>
  <c r="BU1733" i="6"/>
  <c r="BU1734" i="6"/>
  <c r="BU1735" i="6"/>
  <c r="BU1736" i="6"/>
  <c r="BU1737" i="6"/>
  <c r="BU1738" i="6"/>
  <c r="BU1739" i="6"/>
  <c r="BU1740" i="6"/>
  <c r="BU1741" i="6"/>
  <c r="BU1742" i="6"/>
  <c r="BU1743" i="6"/>
  <c r="BU1744" i="6"/>
  <c r="BU1745" i="6"/>
  <c r="BU1746" i="6"/>
  <c r="BU1747" i="6"/>
  <c r="BU1748" i="6"/>
  <c r="BU1749" i="6"/>
  <c r="BU1750" i="6"/>
  <c r="BU1751" i="6"/>
  <c r="BU1752" i="6"/>
  <c r="BU1753" i="6"/>
  <c r="BU1754" i="6"/>
  <c r="BU1755" i="6"/>
  <c r="BU1756" i="6"/>
  <c r="BU1757" i="6"/>
  <c r="BU1758" i="6"/>
  <c r="BU1759" i="6"/>
  <c r="BU1760" i="6"/>
  <c r="BU1761" i="6"/>
  <c r="BU1762" i="6"/>
  <c r="BU1763" i="6"/>
  <c r="BU1764" i="6"/>
  <c r="BU1765" i="6"/>
  <c r="BU1766" i="6"/>
  <c r="BU1767" i="6"/>
  <c r="BU1768" i="6"/>
  <c r="BU1769" i="6"/>
  <c r="BU1770" i="6"/>
  <c r="BU1771" i="6"/>
  <c r="BU1772" i="6"/>
  <c r="BU1773" i="6"/>
  <c r="BU1774" i="6"/>
  <c r="BU1775" i="6"/>
  <c r="BU1776" i="6"/>
  <c r="BU1777" i="6"/>
  <c r="BU1778" i="6"/>
  <c r="BU1779" i="6"/>
  <c r="BU1780" i="6"/>
  <c r="BU1781" i="6"/>
  <c r="BU1782" i="6"/>
  <c r="BU1783" i="6"/>
  <c r="BU1784" i="6"/>
  <c r="BU1785" i="6"/>
  <c r="BU1786" i="6"/>
  <c r="BU1787" i="6"/>
  <c r="BU1788" i="6"/>
  <c r="BU1789" i="6"/>
  <c r="BU1790" i="6"/>
  <c r="BU1791" i="6"/>
  <c r="BU1792" i="6"/>
  <c r="BU1793" i="6"/>
  <c r="BU1794" i="6"/>
  <c r="BU1795" i="6"/>
  <c r="BU1796" i="6"/>
  <c r="BU1797" i="6"/>
  <c r="BU1798" i="6"/>
  <c r="BU1799" i="6"/>
  <c r="BU1800" i="6"/>
  <c r="BU1801" i="6"/>
  <c r="BU1802" i="6"/>
  <c r="BU1803" i="6"/>
  <c r="BU1804" i="6"/>
  <c r="BU1805" i="6"/>
  <c r="BU1806" i="6"/>
  <c r="BU1807" i="6"/>
  <c r="BU1808" i="6"/>
  <c r="BU1809" i="6"/>
  <c r="BU1810" i="6"/>
  <c r="BU1811" i="6"/>
  <c r="BU1812" i="6"/>
  <c r="BU1813" i="6"/>
  <c r="BU1814" i="6"/>
  <c r="BU1815" i="6"/>
  <c r="BU1816" i="6"/>
  <c r="BU1817" i="6"/>
  <c r="BU1818" i="6"/>
  <c r="BU1819" i="6"/>
  <c r="BU1820" i="6"/>
  <c r="BU1821" i="6"/>
  <c r="BU1822" i="6"/>
  <c r="BU1823" i="6"/>
  <c r="BU1824" i="6"/>
  <c r="BU1825" i="6"/>
  <c r="BU1826" i="6"/>
  <c r="BU1827" i="6"/>
  <c r="BU1828" i="6"/>
  <c r="BU1829" i="6"/>
  <c r="BU1830" i="6"/>
  <c r="BU1831" i="6"/>
  <c r="BU1832" i="6"/>
  <c r="BU1833" i="6"/>
  <c r="BU1834" i="6"/>
  <c r="BU1835" i="6"/>
  <c r="BU1836" i="6"/>
  <c r="BU1837" i="6"/>
  <c r="BU1838" i="6"/>
  <c r="BU1839" i="6"/>
  <c r="BU1840" i="6"/>
  <c r="BU1841" i="6"/>
  <c r="BU1842" i="6"/>
  <c r="BU1843" i="6"/>
  <c r="BU1844" i="6"/>
  <c r="BU1845" i="6"/>
  <c r="BU1846" i="6"/>
  <c r="BU1847" i="6"/>
  <c r="BU1848" i="6"/>
  <c r="BU1849" i="6"/>
  <c r="BU1850" i="6"/>
  <c r="BU1851" i="6"/>
  <c r="BU1852" i="6"/>
  <c r="BU1853" i="6"/>
  <c r="BU1854" i="6"/>
  <c r="BU1855" i="6"/>
  <c r="BU1856" i="6"/>
  <c r="BU1857" i="6"/>
  <c r="BU1858" i="6"/>
  <c r="BU1859" i="6"/>
  <c r="BU1860" i="6"/>
  <c r="BU1861" i="6"/>
  <c r="BU1862" i="6"/>
  <c r="BU1863" i="6"/>
  <c r="BU1864" i="6"/>
  <c r="BU1865" i="6"/>
  <c r="BU1866" i="6"/>
  <c r="BU1867" i="6"/>
  <c r="BU1868" i="6"/>
  <c r="BU1869" i="6"/>
  <c r="BU1870" i="6"/>
  <c r="BU1871" i="6"/>
  <c r="BU1872" i="6"/>
  <c r="BU1873" i="6"/>
  <c r="BU1874" i="6"/>
  <c r="BU1875" i="6"/>
  <c r="BU1876" i="6"/>
  <c r="BU1877" i="6"/>
  <c r="BU1878" i="6"/>
  <c r="BU1879" i="6"/>
  <c r="BU1880" i="6"/>
  <c r="BU1881" i="6"/>
  <c r="BU1882" i="6"/>
  <c r="BU1883" i="6"/>
  <c r="BU1884" i="6"/>
  <c r="BU1885" i="6"/>
  <c r="BU1886" i="6"/>
  <c r="BU1887" i="6"/>
  <c r="BU1888" i="6"/>
  <c r="BU1889" i="6"/>
  <c r="BU1890" i="6"/>
  <c r="BU1891" i="6"/>
  <c r="BU1892" i="6"/>
  <c r="BU1893" i="6"/>
  <c r="BU1894" i="6"/>
  <c r="BU1895" i="6"/>
  <c r="BU1896" i="6"/>
  <c r="BU1897" i="6"/>
  <c r="BU1898" i="6"/>
  <c r="BU1899" i="6"/>
  <c r="BU1900" i="6"/>
  <c r="BU1901" i="6"/>
  <c r="BU1902" i="6"/>
  <c r="BU1903" i="6"/>
  <c r="BU1904" i="6"/>
  <c r="BU1905" i="6"/>
  <c r="BU1906" i="6"/>
  <c r="BU1907" i="6"/>
  <c r="BU1908" i="6"/>
  <c r="BU1909" i="6"/>
  <c r="BU1910" i="6"/>
  <c r="BU1911" i="6"/>
  <c r="BU1912" i="6"/>
  <c r="BU1913" i="6"/>
  <c r="BU1914" i="6"/>
  <c r="BU1915" i="6"/>
  <c r="BU1916" i="6"/>
  <c r="BU1917" i="6"/>
  <c r="BU1918" i="6"/>
  <c r="BU1919" i="6"/>
  <c r="BU1920" i="6"/>
  <c r="BU1921" i="6"/>
  <c r="BU1922" i="6"/>
  <c r="BU1923" i="6"/>
  <c r="BU1924" i="6"/>
  <c r="BU1925" i="6"/>
  <c r="BU1926" i="6"/>
  <c r="BU1927" i="6"/>
  <c r="BU1928" i="6"/>
  <c r="BU1929" i="6"/>
  <c r="BU1930" i="6"/>
  <c r="BU1931" i="6"/>
  <c r="BU1932" i="6"/>
  <c r="BU1933" i="6"/>
  <c r="BU1934" i="6"/>
  <c r="BU1935" i="6"/>
  <c r="BU1936" i="6"/>
  <c r="BU1937" i="6"/>
  <c r="BU1938" i="6"/>
  <c r="BU1939" i="6"/>
  <c r="BU1940" i="6"/>
  <c r="BU1941" i="6"/>
  <c r="BU1942" i="6"/>
  <c r="BU1943" i="6"/>
  <c r="BU1944" i="6"/>
  <c r="BU1945" i="6"/>
  <c r="BU1946" i="6"/>
  <c r="BU1947" i="6"/>
  <c r="BU1948" i="6"/>
  <c r="BU1949" i="6"/>
  <c r="BU1950" i="6"/>
  <c r="BU1951" i="6"/>
  <c r="BU1952" i="6"/>
  <c r="BU1953" i="6"/>
  <c r="BU1954" i="6"/>
  <c r="BU1955" i="6"/>
  <c r="BU1956" i="6"/>
  <c r="BU1957" i="6"/>
  <c r="BU1958" i="6"/>
  <c r="BU1959" i="6"/>
  <c r="BU1960" i="6"/>
  <c r="BU1961" i="6"/>
  <c r="BU1962" i="6"/>
  <c r="BU1963" i="6"/>
  <c r="BU1964" i="6"/>
  <c r="BU1965" i="6"/>
  <c r="BU1966" i="6"/>
  <c r="BU1967" i="6"/>
  <c r="BU1968" i="6"/>
  <c r="BU1969" i="6"/>
  <c r="BU1970" i="6"/>
  <c r="BU1971" i="6"/>
  <c r="BU1972" i="6"/>
  <c r="BU1973" i="6"/>
  <c r="BU1974" i="6"/>
  <c r="BU1975" i="6"/>
  <c r="BU1976" i="6"/>
  <c r="BU1977" i="6"/>
  <c r="BU1978" i="6"/>
  <c r="BU1979" i="6"/>
  <c r="BU1980" i="6"/>
  <c r="BU1981" i="6"/>
  <c r="BU1982" i="6"/>
  <c r="BU1983" i="6"/>
  <c r="BU1984" i="6"/>
  <c r="BU1985" i="6"/>
  <c r="BU1986" i="6"/>
  <c r="BU1987" i="6"/>
  <c r="BU1988" i="6"/>
  <c r="BU1989" i="6"/>
  <c r="BU1990" i="6"/>
  <c r="BU1991" i="6"/>
  <c r="BU1992" i="6"/>
  <c r="BU1993" i="6"/>
  <c r="BU1994" i="6"/>
  <c r="BU1995" i="6"/>
  <c r="BU1996" i="6"/>
  <c r="BU1997" i="6"/>
  <c r="BU1998" i="6"/>
  <c r="BU1999" i="6"/>
  <c r="BU2000" i="6"/>
  <c r="BU2001" i="6"/>
  <c r="BU2002" i="6"/>
  <c r="BU2003" i="6"/>
  <c r="BU2004" i="6"/>
  <c r="BU2005" i="6"/>
  <c r="BU2006" i="6"/>
  <c r="BU2007" i="6"/>
  <c r="BU2008" i="6"/>
  <c r="BU2009" i="6"/>
  <c r="BU2010" i="6"/>
  <c r="BU2011" i="6"/>
  <c r="BU2012" i="6"/>
  <c r="BU2013" i="6"/>
  <c r="BU2014" i="6"/>
  <c r="BU2015" i="6"/>
  <c r="BU2016" i="6"/>
  <c r="BU2017" i="6"/>
  <c r="BU2018" i="6"/>
  <c r="BU2019" i="6"/>
  <c r="BU2020" i="6"/>
  <c r="BU2021" i="6"/>
  <c r="BU2022" i="6"/>
  <c r="BU2023" i="6"/>
  <c r="BU2024" i="6"/>
  <c r="BU2025" i="6"/>
  <c r="BU2026" i="6"/>
  <c r="BU2027" i="6"/>
  <c r="BU2028" i="6"/>
  <c r="BU2029" i="6"/>
  <c r="BU2030" i="6"/>
  <c r="BU2031" i="6"/>
  <c r="BU2032" i="6"/>
  <c r="BU2033" i="6"/>
  <c r="BU2034" i="6"/>
  <c r="BU2035" i="6"/>
  <c r="BU2036" i="6"/>
  <c r="BU2037" i="6"/>
  <c r="BU2038" i="6"/>
  <c r="BU2039" i="6"/>
  <c r="BU2040" i="6"/>
  <c r="BU2041" i="6"/>
  <c r="BU2042" i="6"/>
  <c r="BU2043" i="6"/>
  <c r="BU2044" i="6"/>
  <c r="BU2045" i="6"/>
  <c r="BU2046" i="6"/>
  <c r="BU2047" i="6"/>
  <c r="BU2048" i="6"/>
  <c r="BU2049" i="6"/>
  <c r="BU2050" i="6"/>
  <c r="BU2051" i="6"/>
  <c r="BU2052" i="6"/>
  <c r="BU2053" i="6"/>
  <c r="BU2054" i="6"/>
  <c r="BU2055" i="6"/>
  <c r="BU2056" i="6"/>
  <c r="BU2057" i="6"/>
  <c r="BU2058" i="6"/>
  <c r="BU2059" i="6"/>
  <c r="BU2060" i="6"/>
  <c r="BU2061" i="6"/>
  <c r="BU2062" i="6"/>
  <c r="BU2063" i="6"/>
  <c r="BU2064" i="6"/>
  <c r="BU2065" i="6"/>
  <c r="BU2066" i="6"/>
  <c r="BU2067" i="6"/>
  <c r="BU2068" i="6"/>
  <c r="BU2069" i="6"/>
  <c r="BU2070" i="6"/>
  <c r="BU2071" i="6"/>
  <c r="BU2072" i="6"/>
  <c r="BU2073" i="6"/>
  <c r="BU2074" i="6"/>
  <c r="BU2075" i="6"/>
  <c r="BU2076" i="6"/>
  <c r="BU2077" i="6"/>
  <c r="BU2078" i="6"/>
  <c r="BU2079" i="6"/>
  <c r="BU2080" i="6"/>
  <c r="BU2081" i="6"/>
  <c r="BU2082" i="6"/>
  <c r="BU2083" i="6"/>
  <c r="BU2084" i="6"/>
  <c r="BU2085" i="6"/>
  <c r="BU2086" i="6"/>
  <c r="BU2087" i="6"/>
  <c r="BU2088" i="6"/>
  <c r="BU2089" i="6"/>
  <c r="BU2090" i="6"/>
  <c r="BU2091" i="6"/>
  <c r="BU2092" i="6"/>
  <c r="BU2093" i="6"/>
  <c r="BU2094" i="6"/>
  <c r="BU2095" i="6"/>
  <c r="BU2096" i="6"/>
  <c r="BU2097" i="6"/>
  <c r="BU2098" i="6"/>
  <c r="BU2099" i="6"/>
  <c r="BU2100" i="6"/>
  <c r="BU2101" i="6"/>
  <c r="BU2102" i="6"/>
  <c r="BU2103" i="6"/>
  <c r="BU2104" i="6"/>
  <c r="BU2105" i="6"/>
  <c r="BU2106" i="6"/>
  <c r="BU2107" i="6"/>
  <c r="BU2108" i="6"/>
  <c r="BU2109" i="6"/>
  <c r="BU2110" i="6"/>
  <c r="BU2111" i="6"/>
  <c r="BU2112" i="6"/>
  <c r="BU2113" i="6"/>
  <c r="BU2114" i="6"/>
  <c r="BU2115" i="6"/>
  <c r="BU2116" i="6"/>
  <c r="BU2117" i="6"/>
  <c r="BU2118" i="6"/>
  <c r="BU2119" i="6"/>
  <c r="BU2120" i="6"/>
  <c r="BU2121" i="6"/>
  <c r="BU2122" i="6"/>
  <c r="BU2123" i="6"/>
  <c r="BU2124" i="6"/>
  <c r="BU2125" i="6"/>
  <c r="BU2126" i="6"/>
  <c r="BU2127" i="6"/>
  <c r="BU2128" i="6"/>
  <c r="BU2129" i="6"/>
  <c r="BU2130" i="6"/>
  <c r="BU2131" i="6"/>
  <c r="BU2132" i="6"/>
  <c r="BU2133" i="6"/>
  <c r="BU2134" i="6"/>
  <c r="BU2135" i="6"/>
  <c r="BU2136" i="6"/>
  <c r="BU2137" i="6"/>
  <c r="BU2138" i="6"/>
  <c r="BU2139" i="6"/>
  <c r="BU2140" i="6"/>
  <c r="BU2141" i="6"/>
  <c r="BU2142" i="6"/>
  <c r="BU2143" i="6"/>
  <c r="BU2144" i="6"/>
  <c r="BU2145" i="6"/>
  <c r="BU2146" i="6"/>
  <c r="BU2147" i="6"/>
  <c r="BU2148" i="6"/>
  <c r="BU2149" i="6"/>
  <c r="BU2150" i="6"/>
  <c r="BU2151" i="6"/>
  <c r="BU2152" i="6"/>
  <c r="BU2153" i="6"/>
  <c r="BU2154" i="6"/>
  <c r="BU2155" i="6"/>
  <c r="BU2156" i="6"/>
  <c r="BU2157" i="6"/>
  <c r="BU2158" i="6"/>
  <c r="BU2159" i="6"/>
  <c r="BU2160" i="6"/>
  <c r="BU2161" i="6"/>
  <c r="BU2162" i="6"/>
  <c r="BU2163" i="6"/>
  <c r="BU2164" i="6"/>
  <c r="BU2165" i="6"/>
  <c r="BU2166" i="6"/>
  <c r="BU2167" i="6"/>
  <c r="BU2168" i="6"/>
  <c r="BU2169" i="6"/>
  <c r="BU2170" i="6"/>
  <c r="BU2171" i="6"/>
  <c r="BU2172" i="6"/>
  <c r="BU2173" i="6"/>
  <c r="BU2174" i="6"/>
  <c r="BU2175" i="6"/>
  <c r="BU2176" i="6"/>
  <c r="BU2177" i="6"/>
  <c r="BU2178" i="6"/>
  <c r="BU2179" i="6"/>
  <c r="BU2180" i="6"/>
  <c r="BU2181" i="6"/>
  <c r="BU2182" i="6"/>
  <c r="BU2183" i="6"/>
  <c r="BU2184" i="6"/>
  <c r="BU2185" i="6"/>
  <c r="BU2186" i="6"/>
  <c r="BU2187" i="6"/>
  <c r="BU2188" i="6"/>
  <c r="BU2189" i="6"/>
  <c r="BU2190" i="6"/>
  <c r="BU2191" i="6"/>
  <c r="BU2192" i="6"/>
  <c r="BU2193" i="6"/>
  <c r="BU2194" i="6"/>
  <c r="BU2195" i="6"/>
  <c r="BU2196" i="6"/>
  <c r="BU2197" i="6"/>
  <c r="BU2198" i="6"/>
  <c r="BU2199" i="6"/>
  <c r="BU2200" i="6"/>
  <c r="BU2201" i="6"/>
  <c r="BU2202" i="6"/>
  <c r="BU2203" i="6"/>
  <c r="BU2204" i="6"/>
  <c r="BU2205" i="6"/>
  <c r="BU2206" i="6"/>
  <c r="BU2207" i="6"/>
  <c r="BU2208" i="6"/>
  <c r="BU2209" i="6"/>
  <c r="BU2210" i="6"/>
  <c r="BU2211" i="6"/>
  <c r="BU2212" i="6"/>
  <c r="BU2213" i="6"/>
  <c r="BU2214" i="6"/>
  <c r="BU2215" i="6"/>
  <c r="BU2216" i="6"/>
  <c r="BU2217" i="6"/>
  <c r="BU2218" i="6"/>
  <c r="BU2219" i="6"/>
  <c r="BU2220" i="6"/>
  <c r="BU2221" i="6"/>
  <c r="BU2222" i="6"/>
  <c r="BU2223" i="6"/>
  <c r="BU2224" i="6"/>
  <c r="BU2225" i="6"/>
  <c r="BU2226" i="6"/>
  <c r="BU2227" i="6"/>
  <c r="BU2228" i="6"/>
  <c r="BU2229" i="6"/>
  <c r="BU2230" i="6"/>
  <c r="BU2231" i="6"/>
  <c r="BU2232" i="6"/>
  <c r="BU2233" i="6"/>
  <c r="BU2234" i="6"/>
  <c r="BU2235" i="6"/>
  <c r="BU2236" i="6"/>
  <c r="BU2237" i="6"/>
  <c r="BU2238" i="6"/>
  <c r="BU2239" i="6"/>
  <c r="BU2240" i="6"/>
  <c r="BU2241" i="6"/>
  <c r="BU2242" i="6"/>
  <c r="BU2243" i="6"/>
  <c r="BU2244" i="6"/>
  <c r="BU2245" i="6"/>
  <c r="BU2246" i="6"/>
  <c r="BU2247" i="6"/>
  <c r="BU2248" i="6"/>
  <c r="BU2249" i="6"/>
  <c r="BU2250" i="6"/>
  <c r="BU2251" i="6"/>
  <c r="BU2252" i="6"/>
  <c r="BU2253" i="6"/>
  <c r="BU2254" i="6"/>
  <c r="BU2255" i="6"/>
  <c r="BU2256" i="6"/>
  <c r="BU2257" i="6"/>
  <c r="BU2258" i="6"/>
  <c r="BU2259" i="6"/>
  <c r="BU2260" i="6"/>
  <c r="BU2261" i="6"/>
  <c r="BU2262" i="6"/>
  <c r="BU2263" i="6"/>
  <c r="BU2264" i="6"/>
  <c r="BU2265" i="6"/>
  <c r="BU2266" i="6"/>
  <c r="BU2267" i="6"/>
  <c r="BU2268" i="6"/>
  <c r="BU2269" i="6"/>
  <c r="BU2270" i="6"/>
  <c r="BU2271" i="6"/>
  <c r="BU2272" i="6"/>
  <c r="BU2273" i="6"/>
  <c r="BU2274" i="6"/>
  <c r="BU2275" i="6"/>
  <c r="BU2276" i="6"/>
  <c r="BU2277" i="6"/>
  <c r="BU2278" i="6"/>
  <c r="BU2279" i="6"/>
  <c r="BU2280" i="6"/>
  <c r="BU2281" i="6"/>
  <c r="BU2282" i="6"/>
  <c r="BU2283" i="6"/>
  <c r="BU2284" i="6"/>
  <c r="BU2285" i="6"/>
  <c r="BU2286" i="6"/>
  <c r="BU2287" i="6"/>
  <c r="BU2288" i="6"/>
  <c r="BU2289" i="6"/>
  <c r="BU2290" i="6"/>
  <c r="BU2291" i="6"/>
  <c r="BU2292" i="6"/>
  <c r="BU2293" i="6"/>
  <c r="BU2294" i="6"/>
  <c r="BU2295" i="6"/>
  <c r="BU2296" i="6"/>
  <c r="BU2297" i="6"/>
  <c r="BU2298" i="6"/>
  <c r="BU2299" i="6"/>
  <c r="BU2300" i="6"/>
  <c r="BU2301" i="6"/>
  <c r="BU2302" i="6"/>
  <c r="BU2303" i="6"/>
  <c r="BU2304" i="6"/>
  <c r="BU2305" i="6"/>
  <c r="BU2306" i="6"/>
  <c r="BU2307" i="6"/>
  <c r="BU2308" i="6"/>
  <c r="BU2309" i="6"/>
  <c r="BU2310" i="6"/>
  <c r="BU2311" i="6"/>
  <c r="BU2312" i="6"/>
  <c r="BU2313" i="6"/>
  <c r="BU2314" i="6"/>
  <c r="BU2315" i="6"/>
  <c r="BU2316" i="6"/>
  <c r="BU2317" i="6"/>
  <c r="BU2318" i="6"/>
  <c r="BU2319" i="6"/>
  <c r="BU2320" i="6"/>
  <c r="BU2321" i="6"/>
  <c r="BU2322" i="6"/>
  <c r="BU2323" i="6"/>
  <c r="BU2324" i="6"/>
  <c r="BU2325" i="6"/>
  <c r="BU2326" i="6"/>
  <c r="BU2327" i="6"/>
  <c r="BU2328" i="6"/>
  <c r="BU2329" i="6"/>
  <c r="BU2330" i="6"/>
  <c r="BU2331" i="6"/>
  <c r="BU2332" i="6"/>
  <c r="BU2333" i="6"/>
  <c r="BU2334" i="6"/>
  <c r="BU2335" i="6"/>
  <c r="BU2336" i="6"/>
  <c r="BU2337" i="6"/>
  <c r="BU2338" i="6"/>
  <c r="BU2339" i="6"/>
  <c r="BU2340" i="6"/>
  <c r="BU2341" i="6"/>
  <c r="BU2342" i="6"/>
  <c r="BU2343" i="6"/>
  <c r="BU2344" i="6"/>
  <c r="BU2345" i="6"/>
  <c r="BU2346" i="6"/>
  <c r="BU2347" i="6"/>
  <c r="BU2348" i="6"/>
  <c r="BU2349" i="6"/>
  <c r="BU2350" i="6"/>
  <c r="BU2351" i="6"/>
  <c r="BU2352" i="6"/>
  <c r="BU2353" i="6"/>
  <c r="BU2354" i="6"/>
  <c r="BU2355" i="6"/>
  <c r="BU2356" i="6"/>
  <c r="BU2357" i="6"/>
  <c r="BU2358" i="6"/>
  <c r="BU2359" i="6"/>
  <c r="BU2360" i="6"/>
  <c r="BU2361" i="6"/>
  <c r="BU2362" i="6"/>
  <c r="BU2363" i="6"/>
  <c r="BU2364" i="6"/>
  <c r="BU2365" i="6"/>
  <c r="BU2366" i="6"/>
  <c r="BU2367" i="6"/>
  <c r="BU2368" i="6"/>
  <c r="BU2369" i="6"/>
  <c r="BU2370" i="6"/>
  <c r="BU2371" i="6"/>
  <c r="BU2372" i="6"/>
  <c r="BU2373" i="6"/>
  <c r="BU2374" i="6"/>
  <c r="BU2375" i="6"/>
  <c r="BU2376" i="6"/>
  <c r="BU2377" i="6"/>
  <c r="BU2378" i="6"/>
  <c r="BU2379" i="6"/>
  <c r="BU2380" i="6"/>
  <c r="BU2381" i="6"/>
  <c r="BU2382" i="6"/>
  <c r="BU2383" i="6"/>
  <c r="BU2384" i="6"/>
  <c r="BU2385" i="6"/>
  <c r="BU2386" i="6"/>
  <c r="BU2387" i="6"/>
  <c r="BU2388" i="6"/>
  <c r="BU2389" i="6"/>
  <c r="BU2390" i="6"/>
  <c r="BU2391" i="6"/>
  <c r="BU2392" i="6"/>
  <c r="BU2393" i="6"/>
  <c r="BU2394" i="6"/>
  <c r="BU2395" i="6"/>
  <c r="BU2396" i="6"/>
  <c r="BU2397" i="6"/>
  <c r="BU2398" i="6"/>
  <c r="BU2399" i="6"/>
  <c r="BU2400" i="6"/>
  <c r="BU2401" i="6"/>
  <c r="BU2402" i="6"/>
  <c r="BU2403" i="6"/>
  <c r="BU2404" i="6"/>
  <c r="BU2405" i="6"/>
  <c r="BU2406" i="6"/>
  <c r="BU2407" i="6"/>
  <c r="BU2408" i="6"/>
  <c r="BU2409" i="6"/>
  <c r="BU2410" i="6"/>
  <c r="BU2411" i="6"/>
  <c r="BU2412" i="6"/>
  <c r="BU2413" i="6"/>
  <c r="BU2414" i="6"/>
  <c r="BU2415" i="6"/>
  <c r="BU2416" i="6"/>
  <c r="BU2417" i="6"/>
  <c r="BU2418" i="6"/>
  <c r="BU2419" i="6"/>
  <c r="BU2420" i="6"/>
  <c r="BU2421" i="6"/>
  <c r="BU2422" i="6"/>
  <c r="BU2423" i="6"/>
  <c r="BU2424" i="6"/>
  <c r="BU2425" i="6"/>
  <c r="BU2426" i="6"/>
  <c r="BU2427" i="6"/>
  <c r="BU2428" i="6"/>
  <c r="BU2429" i="6"/>
  <c r="BU2430" i="6"/>
  <c r="BU2431" i="6"/>
  <c r="BU2432" i="6"/>
  <c r="BU2433" i="6"/>
  <c r="BU2434" i="6"/>
  <c r="BU2435" i="6"/>
  <c r="BU2436" i="6"/>
  <c r="BU2437" i="6"/>
  <c r="BU2438" i="6"/>
  <c r="BU2439" i="6"/>
  <c r="BU2440" i="6"/>
  <c r="BU2441" i="6"/>
  <c r="BU2442" i="6"/>
  <c r="BU2443" i="6"/>
  <c r="BU2444" i="6"/>
  <c r="BU2445" i="6"/>
  <c r="BU2446" i="6"/>
  <c r="BU2447" i="6"/>
  <c r="BU2448" i="6"/>
  <c r="BU2449" i="6"/>
  <c r="BU2450" i="6"/>
  <c r="BU2451" i="6"/>
  <c r="BU2452" i="6"/>
  <c r="BU2453" i="6"/>
  <c r="BU2454" i="6"/>
  <c r="BU2455" i="6"/>
  <c r="BU2456" i="6"/>
  <c r="BU2457" i="6"/>
  <c r="BU2458" i="6"/>
  <c r="BU2459" i="6"/>
  <c r="BU2460" i="6"/>
  <c r="BU2461" i="6"/>
  <c r="BU2462" i="6"/>
  <c r="BU2463" i="6"/>
  <c r="BU2464" i="6"/>
  <c r="BU2465" i="6"/>
  <c r="BU2466" i="6"/>
  <c r="BU2467" i="6"/>
  <c r="BU2468" i="6"/>
  <c r="BU2469" i="6"/>
  <c r="BU2470" i="6"/>
  <c r="BU2471" i="6"/>
  <c r="BU2472" i="6"/>
  <c r="BU2473" i="6"/>
  <c r="BU2474" i="6"/>
  <c r="BU2475" i="6"/>
  <c r="BU2476" i="6"/>
  <c r="BU2477" i="6"/>
  <c r="BU2478" i="6"/>
  <c r="BU2479" i="6"/>
  <c r="BU2480" i="6"/>
  <c r="BU2481" i="6"/>
  <c r="BU2482" i="6"/>
  <c r="BU2483" i="6"/>
  <c r="BU2484" i="6"/>
  <c r="BU2485" i="6"/>
  <c r="BU2486" i="6"/>
  <c r="BU2487" i="6"/>
  <c r="BU2488" i="6"/>
  <c r="BU2489" i="6"/>
  <c r="BU2490" i="6"/>
  <c r="BU2491" i="6"/>
  <c r="BU2492" i="6"/>
  <c r="BU2493" i="6"/>
  <c r="BU2494" i="6"/>
  <c r="BU2495" i="6"/>
  <c r="BU2496" i="6"/>
  <c r="BU2497" i="6"/>
  <c r="BU2498" i="6"/>
  <c r="BU2499" i="6"/>
  <c r="BU2500" i="6"/>
  <c r="BU2501" i="6"/>
  <c r="BU2502" i="6"/>
  <c r="BU2503" i="6"/>
  <c r="BU2504" i="6"/>
  <c r="BU2505" i="6"/>
  <c r="BU2506" i="6"/>
  <c r="BU2507" i="6"/>
  <c r="BU2508" i="6"/>
  <c r="BU2509" i="6"/>
  <c r="BU2510" i="6"/>
  <c r="BU2511" i="6"/>
  <c r="BU2512" i="6"/>
  <c r="BU2513" i="6"/>
  <c r="BU2514" i="6"/>
  <c r="BU2515" i="6"/>
  <c r="BU2516" i="6"/>
  <c r="BU2517" i="6"/>
  <c r="BU2518" i="6"/>
  <c r="BU2519" i="6"/>
  <c r="BU2520" i="6"/>
  <c r="BU2521" i="6"/>
  <c r="BU2522" i="6"/>
  <c r="BU2523" i="6"/>
  <c r="BU2524" i="6"/>
  <c r="BU2525" i="6"/>
  <c r="BU2526" i="6"/>
  <c r="BU2527" i="6"/>
  <c r="BU2528" i="6"/>
  <c r="BU2529" i="6"/>
  <c r="BU2530" i="6"/>
  <c r="BU2531" i="6"/>
  <c r="BU2532" i="6"/>
  <c r="BU2533" i="6"/>
  <c r="BU2534" i="6"/>
  <c r="BU2535" i="6"/>
  <c r="BU2536" i="6"/>
  <c r="BU2537" i="6"/>
  <c r="BU2538" i="6"/>
  <c r="BU2539" i="6"/>
  <c r="BU2540" i="6"/>
  <c r="BU2541" i="6"/>
  <c r="BU2542" i="6"/>
  <c r="BU2543" i="6"/>
  <c r="BU2544" i="6"/>
  <c r="BU2545" i="6"/>
  <c r="BU2546" i="6"/>
  <c r="BU2547" i="6"/>
  <c r="BU2548" i="6"/>
  <c r="BU2549" i="6"/>
  <c r="BU2550" i="6"/>
  <c r="BU2551" i="6"/>
  <c r="BU2552" i="6"/>
  <c r="BU2553" i="6"/>
  <c r="BU2554" i="6"/>
  <c r="BU2555" i="6"/>
  <c r="BU2556" i="6"/>
  <c r="BU2557" i="6"/>
  <c r="BU2558" i="6"/>
  <c r="BU2559" i="6"/>
  <c r="BU2560" i="6"/>
  <c r="BU2561" i="6"/>
  <c r="BU2562" i="6"/>
  <c r="BU2563" i="6"/>
  <c r="BU2564" i="6"/>
  <c r="BU2565" i="6"/>
  <c r="BU2566" i="6"/>
  <c r="BU2567" i="6"/>
  <c r="BU2568" i="6"/>
  <c r="BU2569" i="6"/>
  <c r="BU2570" i="6"/>
  <c r="BU2571" i="6"/>
  <c r="BU2572" i="6"/>
  <c r="BU2573" i="6"/>
  <c r="BU2574" i="6"/>
  <c r="BU2575" i="6"/>
  <c r="BU2576" i="6"/>
  <c r="BU2577" i="6"/>
  <c r="BU2578" i="6"/>
  <c r="BU2579" i="6"/>
  <c r="BU2580" i="6"/>
  <c r="BU2581" i="6"/>
  <c r="BU2582" i="6"/>
  <c r="BU2583" i="6"/>
  <c r="BU2584" i="6"/>
  <c r="BU2585" i="6"/>
  <c r="BU2586" i="6"/>
  <c r="BU2587" i="6"/>
  <c r="BU2588" i="6"/>
  <c r="BU2589" i="6"/>
  <c r="BU2590" i="6"/>
  <c r="BU2591" i="6"/>
  <c r="BU2592" i="6"/>
  <c r="BU2593" i="6"/>
  <c r="BU2594" i="6"/>
  <c r="BU2595" i="6"/>
  <c r="BU2596" i="6"/>
  <c r="BU2597" i="6"/>
  <c r="BU2598" i="6"/>
  <c r="BU2599" i="6"/>
  <c r="BU2600" i="6"/>
  <c r="BU2601" i="6"/>
  <c r="BU2602" i="6"/>
  <c r="BU2603" i="6"/>
  <c r="BU2604" i="6"/>
  <c r="BU2605" i="6"/>
  <c r="BU2606" i="6"/>
  <c r="BU2607" i="6"/>
  <c r="BU2608" i="6"/>
  <c r="BU2609" i="6"/>
  <c r="BU2610" i="6"/>
  <c r="BU2611" i="6"/>
  <c r="BU2612" i="6"/>
  <c r="BU2613" i="6"/>
  <c r="BU2614" i="6"/>
  <c r="BU2615" i="6"/>
  <c r="BU2616" i="6"/>
  <c r="BU2617" i="6"/>
  <c r="BU2618" i="6"/>
  <c r="BU2619" i="6"/>
  <c r="BU2620" i="6"/>
  <c r="BU2621" i="6"/>
  <c r="BU2622" i="6"/>
  <c r="BU2623" i="6"/>
  <c r="BU2624" i="6"/>
  <c r="BU2625" i="6"/>
  <c r="BU2626" i="6"/>
  <c r="BU2627" i="6"/>
  <c r="BU2628" i="6"/>
  <c r="BU2629" i="6"/>
  <c r="BU2630" i="6"/>
  <c r="BU2631" i="6"/>
  <c r="BU2632" i="6"/>
  <c r="BU2633" i="6"/>
  <c r="BU2634" i="6"/>
  <c r="BU2635" i="6"/>
  <c r="BU2636" i="6"/>
  <c r="BU2637" i="6"/>
  <c r="BU2638" i="6"/>
  <c r="BU2639" i="6"/>
  <c r="BU2640" i="6"/>
  <c r="BU2641" i="6"/>
  <c r="BU2642" i="6"/>
  <c r="BU2643" i="6"/>
  <c r="BU2644" i="6"/>
  <c r="BU2645" i="6"/>
  <c r="BU2646" i="6"/>
  <c r="BU2647" i="6"/>
  <c r="BU2648" i="6"/>
  <c r="BU2649" i="6"/>
  <c r="BU2650" i="6"/>
  <c r="BU2651" i="6"/>
  <c r="BU2652" i="6"/>
  <c r="BU2653" i="6"/>
  <c r="BU2654" i="6"/>
  <c r="BU2655" i="6"/>
  <c r="BU2656" i="6"/>
  <c r="BU2657" i="6"/>
  <c r="BU2658" i="6"/>
  <c r="BU2659" i="6"/>
  <c r="BU2660" i="6"/>
  <c r="BU2661" i="6"/>
  <c r="BU2662" i="6"/>
  <c r="BU2663" i="6"/>
  <c r="BU2664" i="6"/>
  <c r="BU2665" i="6"/>
  <c r="BU2666" i="6"/>
  <c r="BU2667" i="6"/>
  <c r="BU2668" i="6"/>
  <c r="BU2669" i="6"/>
  <c r="BU2670" i="6"/>
  <c r="BU2671" i="6"/>
  <c r="BU2672" i="6"/>
  <c r="BU2673" i="6"/>
  <c r="BU2674" i="6"/>
  <c r="BU2675" i="6"/>
  <c r="BU2676" i="6"/>
  <c r="BU2677" i="6"/>
  <c r="BU2678" i="6"/>
  <c r="BU2679" i="6"/>
  <c r="BU2680" i="6"/>
  <c r="BU2681" i="6"/>
  <c r="BU2682" i="6"/>
  <c r="BU2683" i="6"/>
  <c r="BU2684" i="6"/>
  <c r="BU2685" i="6"/>
  <c r="BU2686" i="6"/>
  <c r="BU2687" i="6"/>
  <c r="BU2688" i="6"/>
  <c r="BU2689" i="6"/>
  <c r="BU2690" i="6"/>
  <c r="BU2691" i="6"/>
  <c r="BU2692" i="6"/>
  <c r="BU2693" i="6"/>
  <c r="BU2694" i="6"/>
  <c r="BU2695" i="6"/>
  <c r="BU2696" i="6"/>
  <c r="BU2697" i="6"/>
  <c r="BU2698" i="6"/>
  <c r="BU2699" i="6"/>
  <c r="BU2700" i="6"/>
  <c r="BU2701" i="6"/>
  <c r="BU2702" i="6"/>
  <c r="BU2703" i="6"/>
  <c r="BU2704" i="6"/>
  <c r="BU2705" i="6"/>
  <c r="BU2706" i="6"/>
  <c r="BU2707" i="6"/>
  <c r="BU2708" i="6"/>
  <c r="BU2709" i="6"/>
  <c r="BU2710" i="6"/>
  <c r="BU2711" i="6"/>
  <c r="BU2712" i="6"/>
  <c r="BU2713" i="6"/>
  <c r="BU2714" i="6"/>
  <c r="BU2715" i="6"/>
  <c r="BU2716" i="6"/>
  <c r="BU2717" i="6"/>
  <c r="BU2718" i="6"/>
  <c r="BU2719" i="6"/>
  <c r="BU2720" i="6"/>
  <c r="BU2721" i="6"/>
  <c r="BU2722" i="6"/>
  <c r="BU2723" i="6"/>
  <c r="BU2724" i="6"/>
  <c r="BU2725" i="6"/>
  <c r="BU2726" i="6"/>
  <c r="BU2727" i="6"/>
  <c r="BU2728" i="6"/>
  <c r="BU2729" i="6"/>
  <c r="BU2730" i="6"/>
  <c r="BU2731" i="6"/>
  <c r="BU2732" i="6"/>
  <c r="BU2733" i="6"/>
  <c r="BU2734" i="6"/>
  <c r="BU2735" i="6"/>
  <c r="BU2736" i="6"/>
  <c r="BU2737" i="6"/>
  <c r="BU2738" i="6"/>
  <c r="BU2739" i="6"/>
  <c r="BU2740" i="6"/>
  <c r="BU2741" i="6"/>
  <c r="BU2742" i="6"/>
  <c r="BU2743" i="6"/>
  <c r="BU2744" i="6"/>
  <c r="BU2745" i="6"/>
  <c r="BU2746" i="6"/>
  <c r="BU2747" i="6"/>
  <c r="BU2748" i="6"/>
  <c r="BU2749" i="6"/>
  <c r="BU2750" i="6"/>
  <c r="BU2751" i="6"/>
  <c r="BU2752" i="6"/>
  <c r="BU2753" i="6"/>
  <c r="BU2754" i="6"/>
  <c r="BU2755" i="6"/>
  <c r="BU2756" i="6"/>
  <c r="BU2757" i="6"/>
  <c r="BU2758" i="6"/>
  <c r="BU2759" i="6"/>
  <c r="BU2760" i="6"/>
  <c r="BU2761" i="6"/>
  <c r="BU2762" i="6"/>
  <c r="BU2763" i="6"/>
  <c r="BU2764" i="6"/>
  <c r="BU2765" i="6"/>
  <c r="BU2766" i="6"/>
  <c r="BU2767" i="6"/>
  <c r="BU2768" i="6"/>
  <c r="BU2769" i="6"/>
  <c r="BU2770" i="6"/>
  <c r="BU2771" i="6"/>
  <c r="BU2772" i="6"/>
  <c r="BU2773" i="6"/>
  <c r="BU2774" i="6"/>
  <c r="BU2775" i="6"/>
  <c r="BU2776" i="6"/>
  <c r="BU2777" i="6"/>
  <c r="BU2778" i="6"/>
  <c r="BU2779" i="6"/>
  <c r="BU2780" i="6"/>
  <c r="BU2781" i="6"/>
  <c r="BU2782" i="6"/>
  <c r="BU2783" i="6"/>
  <c r="BU2784" i="6"/>
  <c r="BU2785" i="6"/>
  <c r="BU2786" i="6"/>
  <c r="BU2787" i="6"/>
  <c r="BU2788" i="6"/>
  <c r="BU2789" i="6"/>
  <c r="BU2790" i="6"/>
  <c r="BU2791" i="6"/>
  <c r="BU2792" i="6"/>
  <c r="BU2793" i="6"/>
  <c r="BU2794" i="6"/>
  <c r="BU2795" i="6"/>
  <c r="BU2796" i="6"/>
  <c r="BU2797" i="6"/>
  <c r="BU2798" i="6"/>
  <c r="BU2799" i="6"/>
  <c r="BU2800" i="6"/>
  <c r="BU2801" i="6"/>
  <c r="BU2802" i="6"/>
  <c r="BU2803" i="6"/>
  <c r="BU2804" i="6"/>
  <c r="BU2805" i="6"/>
  <c r="BU2806" i="6"/>
  <c r="BU2807" i="6"/>
  <c r="BU2808" i="6"/>
  <c r="BU2809" i="6"/>
  <c r="BU2810" i="6"/>
  <c r="BU2811" i="6"/>
  <c r="BU2812" i="6"/>
  <c r="BU2813" i="6"/>
  <c r="BU2814" i="6"/>
  <c r="BU2815" i="6"/>
  <c r="BU2816" i="6"/>
  <c r="BU2817" i="6"/>
  <c r="BU2818" i="6"/>
  <c r="BU2819" i="6"/>
  <c r="BU2820" i="6"/>
  <c r="BU2821" i="6"/>
  <c r="BU2822" i="6"/>
  <c r="BU2823" i="6"/>
  <c r="BU2824" i="6"/>
  <c r="BU2825" i="6"/>
  <c r="BU2826" i="6"/>
  <c r="BU2827" i="6"/>
  <c r="BU2828" i="6"/>
  <c r="BU2829" i="6"/>
  <c r="BU2830" i="6"/>
  <c r="BU2831" i="6"/>
  <c r="BU2832" i="6"/>
  <c r="BU2833" i="6"/>
  <c r="BU2834" i="6"/>
  <c r="BU2835" i="6"/>
  <c r="BU2836" i="6"/>
  <c r="BU2837" i="6"/>
  <c r="BU2838" i="6"/>
  <c r="BU2839" i="6"/>
  <c r="BU2840" i="6"/>
  <c r="BU2841" i="6"/>
  <c r="BU2842" i="6"/>
  <c r="BU2843" i="6"/>
  <c r="BU2844" i="6"/>
  <c r="BU2845" i="6"/>
  <c r="BU2846" i="6"/>
  <c r="BU2847" i="6"/>
  <c r="BU2848" i="6"/>
  <c r="BU2849" i="6"/>
  <c r="BU2850" i="6"/>
  <c r="BU2851" i="6"/>
  <c r="BU2852" i="6"/>
  <c r="BU2853" i="6"/>
  <c r="BU2854" i="6"/>
  <c r="BU2855" i="6"/>
  <c r="BU2856" i="6"/>
  <c r="BU2857" i="6"/>
  <c r="BU2858" i="6"/>
  <c r="BU2859" i="6"/>
  <c r="BU2860" i="6"/>
  <c r="BU2861" i="6"/>
  <c r="BU2862" i="6"/>
  <c r="BU2863" i="6"/>
  <c r="BU2864" i="6"/>
  <c r="BU2865" i="6"/>
  <c r="BU2866" i="6"/>
  <c r="BU2867" i="6"/>
  <c r="BU2868" i="6"/>
  <c r="BU2869" i="6"/>
  <c r="BU2870" i="6"/>
  <c r="BU2871" i="6"/>
  <c r="BU2872" i="6"/>
  <c r="BU2873" i="6"/>
  <c r="BU2874" i="6"/>
  <c r="BU2875" i="6"/>
  <c r="BU2876" i="6"/>
  <c r="BU2877" i="6"/>
  <c r="BU2878" i="6"/>
  <c r="BU2879" i="6"/>
  <c r="BU2880" i="6"/>
  <c r="BU2881" i="6"/>
  <c r="BU2882" i="6"/>
  <c r="BU2883" i="6"/>
  <c r="BU2884" i="6"/>
  <c r="BU2885" i="6"/>
  <c r="BU2886" i="6"/>
  <c r="BU2887" i="6"/>
  <c r="BU2888" i="6"/>
  <c r="BU2889" i="6"/>
  <c r="BU2890" i="6"/>
  <c r="BU2891" i="6"/>
  <c r="BU2892" i="6"/>
  <c r="BU2893" i="6"/>
  <c r="BU2894" i="6"/>
  <c r="BU2895" i="6"/>
  <c r="BU2896" i="6"/>
  <c r="BU2897" i="6"/>
  <c r="BU2898" i="6"/>
  <c r="BU2899" i="6"/>
  <c r="BU2900" i="6"/>
  <c r="BU2901" i="6"/>
  <c r="BU2902" i="6"/>
  <c r="BU2903" i="6"/>
  <c r="BU2904" i="6"/>
  <c r="BU2905" i="6"/>
  <c r="BU2906" i="6"/>
  <c r="BU2907" i="6"/>
  <c r="BU2908" i="6"/>
  <c r="BU2909" i="6"/>
  <c r="BU2910" i="6"/>
  <c r="BU2911" i="6"/>
  <c r="BU2912" i="6"/>
  <c r="BU2913" i="6"/>
  <c r="BU2914" i="6"/>
  <c r="BU2915" i="6"/>
  <c r="BU2916" i="6"/>
  <c r="BU2917" i="6"/>
  <c r="BU2918" i="6"/>
  <c r="BU2919" i="6"/>
  <c r="BU2920" i="6"/>
  <c r="BU2921" i="6"/>
  <c r="BU2922" i="6"/>
  <c r="BU2923" i="6"/>
  <c r="BU2924" i="6"/>
  <c r="BU2925" i="6"/>
  <c r="BU2926" i="6"/>
  <c r="BU2927" i="6"/>
  <c r="BU2928" i="6"/>
  <c r="BU2929" i="6"/>
  <c r="BU2930" i="6"/>
  <c r="BU2931" i="6"/>
  <c r="BU2932" i="6"/>
  <c r="BU2933" i="6"/>
  <c r="BU2934" i="6"/>
  <c r="BU2935" i="6"/>
  <c r="BU2936" i="6"/>
  <c r="BU2937" i="6"/>
  <c r="BU2938" i="6"/>
  <c r="BU2939" i="6"/>
  <c r="BU2940" i="6"/>
  <c r="BU2941" i="6"/>
  <c r="BU2942" i="6"/>
  <c r="BU2943" i="6"/>
  <c r="BU2944" i="6"/>
  <c r="BU2945" i="6"/>
  <c r="BU2946" i="6"/>
  <c r="BU2947" i="6"/>
  <c r="BU2948" i="6"/>
  <c r="BU2949" i="6"/>
  <c r="BU2950" i="6"/>
  <c r="BU2951" i="6"/>
  <c r="BU2952" i="6"/>
  <c r="BU2953" i="6"/>
  <c r="BU2954" i="6"/>
  <c r="BU2955" i="6"/>
  <c r="BU2956" i="6"/>
  <c r="BU2957" i="6"/>
  <c r="BU2958" i="6"/>
  <c r="BU2959" i="6"/>
  <c r="BU2960" i="6"/>
  <c r="BU2961" i="6"/>
  <c r="BU2962" i="6"/>
  <c r="BU2963" i="6"/>
  <c r="BU2964" i="6"/>
  <c r="BU2965" i="6"/>
  <c r="BU2966" i="6"/>
  <c r="BU2967" i="6"/>
  <c r="BU2968" i="6"/>
  <c r="BU2969" i="6"/>
  <c r="BU2970" i="6"/>
  <c r="BU2971" i="6"/>
  <c r="BU2972" i="6"/>
  <c r="BU2973" i="6"/>
  <c r="BU2974" i="6"/>
  <c r="BU2975" i="6"/>
  <c r="BU2976" i="6"/>
  <c r="BU2977" i="6"/>
  <c r="BU2978" i="6"/>
  <c r="BU2979" i="6"/>
  <c r="BU2980" i="6"/>
  <c r="BU2981" i="6"/>
  <c r="BU2982" i="6"/>
  <c r="BU2983" i="6"/>
  <c r="BU2984" i="6"/>
  <c r="BU2985" i="6"/>
  <c r="BU2986" i="6"/>
  <c r="BU2987" i="6"/>
  <c r="BU2988" i="6"/>
  <c r="BU2989" i="6"/>
  <c r="BU2990" i="6"/>
  <c r="BU2991" i="6"/>
  <c r="BU2992" i="6"/>
  <c r="BU2993" i="6"/>
  <c r="BU2994" i="6"/>
  <c r="BU2995" i="6"/>
  <c r="BU2996" i="6"/>
  <c r="BU2997" i="6"/>
  <c r="BU2998" i="6"/>
  <c r="BU2999" i="6"/>
  <c r="BU3000" i="6"/>
  <c r="BU3001" i="6"/>
  <c r="BU3002" i="6"/>
  <c r="BU3003" i="6"/>
  <c r="BU3004" i="6"/>
  <c r="BU3005" i="6"/>
  <c r="BU3006" i="6"/>
  <c r="BU3007" i="6"/>
  <c r="BU3008" i="6"/>
  <c r="BU3009" i="6"/>
  <c r="BU3010" i="6"/>
  <c r="BU3011" i="6"/>
  <c r="BU3012" i="6"/>
  <c r="BU3013" i="6"/>
  <c r="BU3014" i="6"/>
  <c r="BU3015" i="6"/>
  <c r="BU3016" i="6"/>
  <c r="BU3017" i="6"/>
  <c r="BU3018" i="6"/>
  <c r="BU3019" i="6"/>
  <c r="BU3020" i="6"/>
  <c r="BU3021" i="6"/>
  <c r="BU3022" i="6"/>
  <c r="BU3023" i="6"/>
  <c r="BU3024" i="6"/>
  <c r="BU3025" i="6"/>
  <c r="BU3026" i="6"/>
  <c r="BU3027" i="6"/>
  <c r="BU3028" i="6"/>
  <c r="BU3029" i="6"/>
  <c r="BU3030" i="6"/>
  <c r="BU3031" i="6"/>
  <c r="BU3032" i="6"/>
  <c r="BU3033" i="6"/>
  <c r="BU3034" i="6"/>
  <c r="BU3035" i="6"/>
  <c r="BU3036" i="6"/>
  <c r="BU3037" i="6"/>
  <c r="BU3038" i="6"/>
  <c r="BU3039" i="6"/>
  <c r="BU3040" i="6"/>
  <c r="BU3041" i="6"/>
  <c r="BU3042" i="6"/>
  <c r="BU3043" i="6"/>
  <c r="BU3044" i="6"/>
  <c r="BU3045" i="6"/>
  <c r="BU3046" i="6"/>
  <c r="BU3047" i="6"/>
  <c r="BU3048" i="6"/>
  <c r="BU3049" i="6"/>
  <c r="BU3050" i="6"/>
  <c r="BU3051" i="6"/>
  <c r="BU3052" i="6"/>
  <c r="BU3053" i="6"/>
  <c r="BU3054" i="6"/>
  <c r="BU3055" i="6"/>
  <c r="BU3056" i="6"/>
  <c r="BU3057" i="6"/>
  <c r="BU3058" i="6"/>
  <c r="BU3059" i="6"/>
  <c r="BU3060" i="6"/>
  <c r="BU3061" i="6"/>
  <c r="BU3062" i="6"/>
  <c r="BU3063" i="6"/>
  <c r="BU3064" i="6"/>
  <c r="BU3065" i="6"/>
  <c r="BU3066" i="6"/>
  <c r="BU3067" i="6"/>
  <c r="BU3068" i="6"/>
  <c r="BU3069" i="6"/>
  <c r="BU3070" i="6"/>
  <c r="BU3071" i="6"/>
  <c r="BU3072" i="6"/>
  <c r="BU3073" i="6"/>
  <c r="BU3074" i="6"/>
  <c r="BU3075" i="6"/>
  <c r="BU3076" i="6"/>
  <c r="BU3077" i="6"/>
  <c r="BU3078" i="6"/>
  <c r="BU3079" i="6"/>
  <c r="BU3080" i="6"/>
  <c r="BU3081" i="6"/>
  <c r="BU3082" i="6"/>
  <c r="BU3083" i="6"/>
  <c r="BU3084" i="6"/>
  <c r="BU3085" i="6"/>
  <c r="BU3086" i="6"/>
  <c r="BU3087" i="6"/>
  <c r="BU3088" i="6"/>
  <c r="BU3089" i="6"/>
  <c r="BU3090" i="6"/>
  <c r="BU3091" i="6"/>
  <c r="BU3092" i="6"/>
  <c r="BU3093" i="6"/>
  <c r="BU3094" i="6"/>
  <c r="BU3095" i="6"/>
  <c r="BU3096" i="6"/>
  <c r="BU3097" i="6"/>
  <c r="BU3098" i="6"/>
  <c r="BU3099" i="6"/>
  <c r="BU3100" i="6"/>
  <c r="BU3101" i="6"/>
  <c r="BU3102" i="6"/>
  <c r="BU3103" i="6"/>
  <c r="BU3104" i="6"/>
  <c r="BU3105" i="6"/>
  <c r="BU3106" i="6"/>
  <c r="BU3107" i="6"/>
  <c r="BU3108" i="6"/>
  <c r="BU3109" i="6"/>
  <c r="BU3110" i="6"/>
  <c r="BU3111" i="6"/>
  <c r="BU3112" i="6"/>
  <c r="BU3113" i="6"/>
  <c r="BU3114" i="6"/>
  <c r="BU3115" i="6"/>
  <c r="BU3116" i="6"/>
  <c r="BU3117" i="6"/>
  <c r="BU3118" i="6"/>
  <c r="BU3119" i="6"/>
  <c r="BU3120" i="6"/>
  <c r="BU3121" i="6"/>
  <c r="BU3122" i="6"/>
  <c r="BU3123" i="6"/>
  <c r="BU3124" i="6"/>
  <c r="BU3125" i="6"/>
  <c r="BU3126" i="6"/>
  <c r="BU3127" i="6"/>
  <c r="BU3128" i="6"/>
  <c r="BU3129" i="6"/>
  <c r="BU3130" i="6"/>
  <c r="BU3131" i="6"/>
  <c r="BU3132" i="6"/>
  <c r="BU3133" i="6"/>
  <c r="BU3134" i="6"/>
  <c r="BU3135" i="6"/>
  <c r="BU3136" i="6"/>
  <c r="BU3137" i="6"/>
  <c r="BU3138" i="6"/>
  <c r="BU3139" i="6"/>
  <c r="BU3140" i="6"/>
  <c r="BU3141" i="6"/>
  <c r="BU3142" i="6"/>
  <c r="BU3143" i="6"/>
  <c r="BU3144" i="6"/>
  <c r="BU3145" i="6"/>
  <c r="BU3146" i="6"/>
  <c r="BU3147" i="6"/>
  <c r="BU3148" i="6"/>
  <c r="BU3149" i="6"/>
  <c r="BU3150" i="6"/>
  <c r="BU3151" i="6"/>
  <c r="BU3152" i="6"/>
  <c r="BU3153" i="6"/>
  <c r="BU3154" i="6"/>
  <c r="BU3155" i="6"/>
  <c r="BU3156" i="6"/>
  <c r="BU3157" i="6"/>
  <c r="BU3158" i="6"/>
  <c r="BU3159" i="6"/>
  <c r="BU3160" i="6"/>
  <c r="BU3161" i="6"/>
  <c r="BU3162" i="6"/>
  <c r="BU3163" i="6"/>
  <c r="BU3164" i="6"/>
  <c r="BU3165" i="6"/>
  <c r="BU3166" i="6"/>
  <c r="BU3167" i="6"/>
  <c r="BU3168" i="6"/>
  <c r="BU3169" i="6"/>
  <c r="BU3170" i="6"/>
  <c r="BU3171" i="6"/>
  <c r="BU3172" i="6"/>
  <c r="BU3173" i="6"/>
  <c r="BU3174" i="6"/>
  <c r="BU3175" i="6"/>
  <c r="BU3176" i="6"/>
  <c r="BU3177" i="6"/>
  <c r="BU3178" i="6"/>
  <c r="BU3179" i="6"/>
  <c r="BU3180" i="6"/>
  <c r="BU3181" i="6"/>
  <c r="BU3182" i="6"/>
  <c r="BU3183" i="6"/>
  <c r="BU3184" i="6"/>
  <c r="BU3185" i="6"/>
  <c r="BU3186" i="6"/>
  <c r="BU3187" i="6"/>
  <c r="BU3188" i="6"/>
  <c r="BU3189" i="6"/>
  <c r="BU3190" i="6"/>
  <c r="BU3191" i="6"/>
  <c r="BU3192" i="6"/>
  <c r="BU3193" i="6"/>
  <c r="BU3194" i="6"/>
  <c r="BU3195" i="6"/>
  <c r="BU3196" i="6"/>
  <c r="BU3197" i="6"/>
  <c r="BU3198" i="6"/>
  <c r="BU3199" i="6"/>
  <c r="BU3200" i="6"/>
  <c r="BU3201" i="6"/>
  <c r="BU3202" i="6"/>
  <c r="BU3203" i="6"/>
  <c r="BU3204" i="6"/>
  <c r="BU3205" i="6"/>
  <c r="BU3206" i="6"/>
  <c r="BU3207" i="6"/>
  <c r="BU3208" i="6"/>
  <c r="BU3209" i="6"/>
  <c r="BU3210" i="6"/>
  <c r="BU3211" i="6"/>
  <c r="BU3212" i="6"/>
  <c r="BU3213" i="6"/>
  <c r="BU3214" i="6"/>
  <c r="BU3215" i="6"/>
  <c r="BU3216" i="6"/>
  <c r="BU3217" i="6"/>
  <c r="BU3218" i="6"/>
  <c r="BU3219" i="6"/>
  <c r="BU3220" i="6"/>
  <c r="BU3221" i="6"/>
  <c r="BU3222" i="6"/>
  <c r="BU3223" i="6"/>
  <c r="BU3224" i="6"/>
  <c r="BU3225" i="6"/>
  <c r="BU3226" i="6"/>
  <c r="BU3227" i="6"/>
  <c r="BU3228" i="6"/>
  <c r="BU3229" i="6"/>
  <c r="BU3230" i="6"/>
  <c r="BU3231" i="6"/>
  <c r="BU3232" i="6"/>
  <c r="BU3233" i="6"/>
  <c r="BU3234" i="6"/>
  <c r="BU3235" i="6"/>
  <c r="BU3236" i="6"/>
  <c r="BU3237" i="6"/>
  <c r="BU3238" i="6"/>
  <c r="BU3239" i="6"/>
  <c r="BU3240" i="6"/>
  <c r="BU3241" i="6"/>
  <c r="BU3242" i="6"/>
  <c r="BU3243" i="6"/>
  <c r="BU3244" i="6"/>
  <c r="BU3245" i="6"/>
  <c r="BU3246" i="6"/>
  <c r="BU3247" i="6"/>
  <c r="BU3248" i="6"/>
  <c r="BU3249" i="6"/>
  <c r="BU3250" i="6"/>
  <c r="BU3251" i="6"/>
  <c r="BU3252" i="6"/>
  <c r="BU3253" i="6"/>
  <c r="BU3254" i="6"/>
  <c r="BU3255" i="6"/>
  <c r="BU3256" i="6"/>
  <c r="BU3257" i="6"/>
  <c r="BU3258" i="6"/>
  <c r="BU3259" i="6"/>
  <c r="BU3260" i="6"/>
  <c r="BU3261" i="6"/>
  <c r="BU3262" i="6"/>
  <c r="BU3263" i="6"/>
  <c r="BU3264" i="6"/>
  <c r="BU3265" i="6"/>
  <c r="BU3266" i="6"/>
  <c r="BU3267" i="6"/>
  <c r="BU3268" i="6"/>
  <c r="BU3269" i="6"/>
  <c r="BU3270" i="6"/>
  <c r="BU3271" i="6"/>
  <c r="BU3272" i="6"/>
  <c r="BU3273" i="6"/>
  <c r="BU3274" i="6"/>
  <c r="BU3275" i="6"/>
  <c r="BU3276" i="6"/>
  <c r="BU3277" i="6"/>
  <c r="BU3278" i="6"/>
  <c r="BU3279" i="6"/>
  <c r="BU3280" i="6"/>
  <c r="BU3281" i="6"/>
  <c r="BU3282" i="6"/>
  <c r="BU3283" i="6"/>
  <c r="BU3284" i="6"/>
  <c r="BU3285" i="6"/>
  <c r="BU3286" i="6"/>
  <c r="BU3287" i="6"/>
  <c r="BU3288" i="6"/>
  <c r="BU3289" i="6"/>
  <c r="BU3290" i="6"/>
  <c r="BU3291" i="6"/>
  <c r="BU3292" i="6"/>
  <c r="BU3293" i="6"/>
  <c r="BU3294" i="6"/>
  <c r="BU3295" i="6"/>
  <c r="BU3296" i="6"/>
  <c r="BU3297" i="6"/>
  <c r="BU3298" i="6"/>
  <c r="BU3299" i="6"/>
  <c r="BU3300" i="6"/>
  <c r="BU3301" i="6"/>
  <c r="BU3302" i="6"/>
  <c r="BU3303" i="6"/>
  <c r="BU3304" i="6"/>
  <c r="BU3305" i="6"/>
  <c r="BU3306" i="6"/>
  <c r="BU3307" i="6"/>
  <c r="BU3308" i="6"/>
  <c r="BU3309" i="6"/>
  <c r="BU3310" i="6"/>
  <c r="BU3311" i="6"/>
  <c r="BU3312" i="6"/>
  <c r="BU3313" i="6"/>
  <c r="BU3314" i="6"/>
  <c r="BU3315" i="6"/>
  <c r="BU3316" i="6"/>
  <c r="BU3317" i="6"/>
  <c r="BU3318" i="6"/>
  <c r="BU3319" i="6"/>
  <c r="BU3320" i="6"/>
  <c r="BU3321" i="6"/>
  <c r="BU3322" i="6"/>
  <c r="BU3323" i="6"/>
  <c r="BU3324" i="6"/>
  <c r="BU3325" i="6"/>
  <c r="BU3326" i="6"/>
  <c r="BU3327" i="6"/>
  <c r="BU3328" i="6"/>
  <c r="BU3329" i="6"/>
  <c r="BU3330" i="6"/>
  <c r="BU3331" i="6"/>
  <c r="BU3332" i="6"/>
  <c r="BU3333" i="6"/>
  <c r="BU3334" i="6"/>
  <c r="BU3335" i="6"/>
  <c r="BU3336" i="6"/>
  <c r="BU3337" i="6"/>
  <c r="BU3338" i="6"/>
  <c r="BU3339" i="6"/>
  <c r="BU3340" i="6"/>
  <c r="BU3341" i="6"/>
  <c r="BU3342" i="6"/>
  <c r="BU3343" i="6"/>
  <c r="BU3344" i="6"/>
  <c r="BU3345" i="6"/>
  <c r="BU3346" i="6"/>
  <c r="BU3347" i="6"/>
  <c r="BU3348" i="6"/>
  <c r="BU3349" i="6"/>
  <c r="BU3350" i="6"/>
  <c r="BU3351" i="6"/>
  <c r="BU3352" i="6"/>
  <c r="BU3353" i="6"/>
  <c r="BU3354" i="6"/>
  <c r="BU3355" i="6"/>
  <c r="BU3356" i="6"/>
  <c r="BU3357" i="6"/>
  <c r="BU3358" i="6"/>
  <c r="BU3359" i="6"/>
  <c r="BU3360" i="6"/>
  <c r="BU3361" i="6"/>
  <c r="BU3362" i="6"/>
  <c r="BU3363" i="6"/>
  <c r="BU3364" i="6"/>
  <c r="BU3365" i="6"/>
  <c r="BU3366" i="6"/>
  <c r="BU3367" i="6"/>
  <c r="BU3368" i="6"/>
  <c r="BU3369" i="6"/>
  <c r="BU3370" i="6"/>
  <c r="BU3371" i="6"/>
  <c r="BU3372" i="6"/>
  <c r="BU3373" i="6"/>
  <c r="BU3374" i="6"/>
  <c r="BU3375" i="6"/>
  <c r="BU3376" i="6"/>
  <c r="BU3377" i="6"/>
  <c r="BU3378" i="6"/>
  <c r="BU3379" i="6"/>
  <c r="BU3380" i="6"/>
  <c r="BU3381" i="6"/>
  <c r="BU3382" i="6"/>
  <c r="BU3383" i="6"/>
  <c r="BU3384" i="6"/>
  <c r="BU3385" i="6"/>
  <c r="BU3386" i="6"/>
  <c r="BU3387" i="6"/>
  <c r="BU3388" i="6"/>
  <c r="BU3389" i="6"/>
  <c r="BU3390" i="6"/>
  <c r="BU3391" i="6"/>
  <c r="BU3392" i="6"/>
  <c r="BU3393" i="6"/>
  <c r="BU3394" i="6"/>
  <c r="BU3395" i="6"/>
  <c r="BU3396" i="6"/>
  <c r="BU3397" i="6"/>
  <c r="BU3398" i="6"/>
  <c r="BU3399" i="6"/>
  <c r="BU3400" i="6"/>
  <c r="BU3401" i="6"/>
  <c r="BU3402" i="6"/>
  <c r="BU3403" i="6"/>
  <c r="BU3404" i="6"/>
  <c r="BU3405" i="6"/>
  <c r="BU3406" i="6"/>
  <c r="BU3407" i="6"/>
  <c r="BU3408" i="6"/>
  <c r="BU3409" i="6"/>
  <c r="BU3410" i="6"/>
  <c r="BU3411" i="6"/>
  <c r="BU3412" i="6"/>
  <c r="BU3413" i="6"/>
  <c r="BU3414" i="6"/>
  <c r="BU3415" i="6"/>
  <c r="BU3416" i="6"/>
  <c r="BU3417" i="6"/>
  <c r="BU3418" i="6"/>
  <c r="BU3419" i="6"/>
  <c r="BU3420" i="6"/>
  <c r="BU3421" i="6"/>
  <c r="BU3422" i="6"/>
  <c r="BU3423" i="6"/>
  <c r="BU3424" i="6"/>
  <c r="BU3425" i="6"/>
  <c r="BU3426" i="6"/>
  <c r="BU3427" i="6"/>
  <c r="BU3428" i="6"/>
  <c r="BU3429" i="6"/>
  <c r="BU3430" i="6"/>
  <c r="BU3431" i="6"/>
  <c r="BU3432" i="6"/>
  <c r="BU3433" i="6"/>
  <c r="BU3434" i="6"/>
  <c r="BU3435" i="6"/>
  <c r="BU3436" i="6"/>
  <c r="BU3437" i="6"/>
  <c r="BU3438" i="6"/>
  <c r="BU3439" i="6"/>
  <c r="BU3440" i="6"/>
  <c r="BU3441" i="6"/>
  <c r="BU3442" i="6"/>
  <c r="BU3443" i="6"/>
  <c r="BU3444" i="6"/>
  <c r="BU3445" i="6"/>
  <c r="BU3446" i="6"/>
  <c r="BU3447" i="6"/>
  <c r="BU3448" i="6"/>
  <c r="BU3449" i="6"/>
  <c r="BU3450" i="6"/>
  <c r="BU3451" i="6"/>
  <c r="BU3452" i="6"/>
  <c r="BU3453" i="6"/>
  <c r="BU3454" i="6"/>
  <c r="BU3455" i="6"/>
  <c r="BU3456" i="6"/>
  <c r="BU3457" i="6"/>
  <c r="BU3458" i="6"/>
  <c r="BU3459" i="6"/>
  <c r="BU3460" i="6"/>
  <c r="BU3461" i="6"/>
  <c r="BU3462" i="6"/>
  <c r="BU3463" i="6"/>
  <c r="BU3464" i="6"/>
  <c r="BU3465" i="6"/>
  <c r="BU3466" i="6"/>
  <c r="BU3467" i="6"/>
  <c r="BU3468" i="6"/>
  <c r="BU3469" i="6"/>
  <c r="BU3470" i="6"/>
  <c r="BU3471" i="6"/>
  <c r="BU3472" i="6"/>
  <c r="BU3473" i="6"/>
  <c r="BU3474" i="6"/>
  <c r="BU3475" i="6"/>
  <c r="BU3476" i="6"/>
  <c r="BU3477" i="6"/>
  <c r="BU3478" i="6"/>
  <c r="BU3479" i="6"/>
  <c r="BU3480" i="6"/>
  <c r="BU3481" i="6"/>
  <c r="BU3482" i="6"/>
  <c r="BU3483" i="6"/>
  <c r="BU3484" i="6"/>
  <c r="BU3485" i="6"/>
  <c r="BU3486" i="6"/>
  <c r="BU3487" i="6"/>
  <c r="BU3488" i="6"/>
  <c r="BU3489" i="6"/>
  <c r="BU3490" i="6"/>
  <c r="BU3491" i="6"/>
  <c r="BU3492" i="6"/>
  <c r="BU3493" i="6"/>
  <c r="BU3494" i="6"/>
  <c r="BU3495" i="6"/>
  <c r="BU3496" i="6"/>
  <c r="BU3497" i="6"/>
  <c r="BU3498" i="6"/>
  <c r="BU3499" i="6"/>
  <c r="BU3500" i="6"/>
  <c r="BU3501" i="6"/>
  <c r="BU3502" i="6"/>
  <c r="BU3503" i="6"/>
  <c r="BU3504" i="6"/>
  <c r="BU3505" i="6"/>
  <c r="BU3506" i="6"/>
  <c r="BU3507" i="6"/>
  <c r="BU3508" i="6"/>
  <c r="BU3509" i="6"/>
  <c r="BU3510" i="6"/>
  <c r="BU3511" i="6"/>
  <c r="BU3512" i="6"/>
  <c r="BU3513" i="6"/>
  <c r="BU3514" i="6"/>
  <c r="BU3515" i="6"/>
  <c r="BU3516" i="6"/>
  <c r="BU3517" i="6"/>
  <c r="BU3518" i="6"/>
  <c r="BU3519" i="6"/>
  <c r="BU3520" i="6"/>
  <c r="BU3521" i="6"/>
  <c r="BU3522" i="6"/>
  <c r="BU3523" i="6"/>
  <c r="BU3524" i="6"/>
  <c r="BU3525" i="6"/>
  <c r="BU3526" i="6"/>
  <c r="BU3527" i="6"/>
  <c r="BU3528" i="6"/>
  <c r="BU3529" i="6"/>
  <c r="BU3530" i="6"/>
  <c r="BU3531" i="6"/>
  <c r="BU3532" i="6"/>
  <c r="BU3533" i="6"/>
  <c r="BU3534" i="6"/>
  <c r="BU3535" i="6"/>
  <c r="BU3536" i="6"/>
  <c r="BU3537" i="6"/>
  <c r="BU3538" i="6"/>
  <c r="BU3539" i="6"/>
  <c r="BU3540" i="6"/>
  <c r="BU3541" i="6"/>
  <c r="BU3542" i="6"/>
  <c r="BU3543" i="6"/>
  <c r="BU3544" i="6"/>
  <c r="BU3545" i="6"/>
  <c r="BU3546" i="6"/>
  <c r="BU3547" i="6"/>
  <c r="BU3548" i="6"/>
  <c r="BU3549" i="6"/>
  <c r="BU3550" i="6"/>
  <c r="BU3551" i="6"/>
  <c r="BU3552" i="6"/>
  <c r="BU3553" i="6"/>
  <c r="BU3554" i="6"/>
  <c r="BU3555" i="6"/>
  <c r="BU3556" i="6"/>
  <c r="BU3557" i="6"/>
  <c r="BU3558" i="6"/>
  <c r="BU3559" i="6"/>
  <c r="BU3560" i="6"/>
  <c r="BU3561" i="6"/>
  <c r="BU3562" i="6"/>
  <c r="BU3563" i="6"/>
  <c r="BU3564" i="6"/>
  <c r="BU3565" i="6"/>
  <c r="BU3566" i="6"/>
  <c r="BU3567" i="6"/>
  <c r="BU3568" i="6"/>
  <c r="BU3569" i="6"/>
  <c r="BU3570" i="6"/>
  <c r="BU3571" i="6"/>
  <c r="BU3572" i="6"/>
  <c r="BU3573" i="6"/>
  <c r="BU3574" i="6"/>
  <c r="BU3575" i="6"/>
  <c r="BU3576" i="6"/>
  <c r="BU3577" i="6"/>
  <c r="BU3578" i="6"/>
  <c r="BU3579" i="6"/>
  <c r="BU3580" i="6"/>
  <c r="BU3581" i="6"/>
  <c r="BU3582" i="6"/>
  <c r="BU3583" i="6"/>
  <c r="BU3584" i="6"/>
  <c r="BU3585" i="6"/>
  <c r="BU3586" i="6"/>
  <c r="BU3587" i="6"/>
  <c r="BU3588" i="6"/>
  <c r="BU3589" i="6"/>
  <c r="BU3590" i="6"/>
  <c r="BU3591" i="6"/>
  <c r="BU3592" i="6"/>
  <c r="BU3593" i="6"/>
  <c r="BU3594" i="6"/>
  <c r="BU3595" i="6"/>
  <c r="BU3596" i="6"/>
  <c r="BU3597" i="6"/>
  <c r="BU3598" i="6"/>
  <c r="BU3599" i="6"/>
  <c r="BU3600" i="6"/>
  <c r="BU3601" i="6"/>
  <c r="BU3602" i="6"/>
  <c r="BU3603" i="6"/>
  <c r="BU3604" i="6"/>
  <c r="BU3605" i="6"/>
  <c r="BU3606" i="6"/>
  <c r="BU3607" i="6"/>
  <c r="BU3608" i="6"/>
  <c r="BU3609" i="6"/>
  <c r="BU3610" i="6"/>
  <c r="BU3611" i="6"/>
  <c r="BU3612" i="6"/>
  <c r="BU3613" i="6"/>
  <c r="BU3614" i="6"/>
  <c r="BU3615" i="6"/>
  <c r="BU3616" i="6"/>
  <c r="BU3617" i="6"/>
  <c r="BU3618" i="6"/>
  <c r="BU3619" i="6"/>
  <c r="BU3620" i="6"/>
  <c r="BU3621" i="6"/>
  <c r="BU3622" i="6"/>
  <c r="BU3623" i="6"/>
  <c r="BU3624" i="6"/>
  <c r="BU3625" i="6"/>
  <c r="BU3626" i="6"/>
  <c r="BU3627" i="6"/>
  <c r="BU3628" i="6"/>
  <c r="BU3629" i="6"/>
  <c r="BU3630" i="6"/>
  <c r="BU3631" i="6"/>
  <c r="BU3632" i="6"/>
  <c r="BU3633" i="6"/>
  <c r="BU3634" i="6"/>
  <c r="BU3635" i="6"/>
  <c r="BU3636" i="6"/>
  <c r="BU3637" i="6"/>
  <c r="BU3638" i="6"/>
  <c r="BU3639" i="6"/>
  <c r="BU3640" i="6"/>
  <c r="BU3641" i="6"/>
  <c r="BU3642" i="6"/>
  <c r="BU3643" i="6"/>
  <c r="BU3644" i="6"/>
  <c r="BU3645" i="6"/>
  <c r="BU3646" i="6"/>
  <c r="BU3647" i="6"/>
  <c r="BU3648" i="6"/>
  <c r="BU3649" i="6"/>
  <c r="BU3650" i="6"/>
  <c r="BU3651" i="6"/>
  <c r="BU3652" i="6"/>
  <c r="BU3653" i="6"/>
  <c r="BU3654" i="6"/>
  <c r="BU3655" i="6"/>
  <c r="BU3656" i="6"/>
  <c r="BU3657" i="6"/>
  <c r="BU3658" i="6"/>
  <c r="BU3659" i="6"/>
  <c r="BU3660" i="6"/>
  <c r="BU3661" i="6"/>
  <c r="BU3662" i="6"/>
  <c r="BU3663" i="6"/>
  <c r="BU3664" i="6"/>
  <c r="BU3665" i="6"/>
  <c r="BU3666" i="6"/>
  <c r="BU3667" i="6"/>
  <c r="BU3668" i="6"/>
  <c r="BU3669" i="6"/>
  <c r="BU3670" i="6"/>
  <c r="BU3671" i="6"/>
  <c r="BU3672" i="6"/>
  <c r="BU3673" i="6"/>
  <c r="BU3674" i="6"/>
  <c r="BU3675" i="6"/>
  <c r="BU3676" i="6"/>
  <c r="BU3677" i="6"/>
  <c r="BU3678" i="6"/>
  <c r="BU3679" i="6"/>
  <c r="BU3680" i="6"/>
  <c r="BU3681" i="6"/>
  <c r="BU3682" i="6"/>
  <c r="BU3683" i="6"/>
  <c r="BU3684" i="6"/>
  <c r="BU3685" i="6"/>
  <c r="BU3686" i="6"/>
  <c r="BU3687" i="6"/>
  <c r="BU3688" i="6"/>
  <c r="BU3689" i="6"/>
  <c r="BU3690" i="6"/>
  <c r="BU3691" i="6"/>
  <c r="BU3692" i="6"/>
  <c r="BU3693" i="6"/>
  <c r="BU3694" i="6"/>
  <c r="BU3695" i="6"/>
  <c r="BU3696" i="6"/>
  <c r="BU3697" i="6"/>
  <c r="BU3698" i="6"/>
  <c r="BU3699" i="6"/>
  <c r="BU3700" i="6"/>
  <c r="BU3701" i="6"/>
  <c r="BU3702" i="6"/>
  <c r="BU3703" i="6"/>
  <c r="BU3704" i="6"/>
  <c r="BU3705" i="6"/>
  <c r="BU3706" i="6"/>
  <c r="BU3707" i="6"/>
  <c r="BU3708" i="6"/>
  <c r="BU3709" i="6"/>
  <c r="BU3710" i="6"/>
  <c r="BU3711" i="6"/>
  <c r="BU3712" i="6"/>
  <c r="BU3713" i="6"/>
  <c r="BU3714" i="6"/>
  <c r="BU3715" i="6"/>
  <c r="BU3716" i="6"/>
  <c r="BU3717" i="6"/>
  <c r="BU3718" i="6"/>
  <c r="BU3719" i="6"/>
  <c r="BU3720" i="6"/>
  <c r="BU3721" i="6"/>
  <c r="BU3722" i="6"/>
  <c r="BU3723" i="6"/>
  <c r="BU3724" i="6"/>
  <c r="BU3725" i="6"/>
  <c r="BU3726" i="6"/>
  <c r="BU3727" i="6"/>
  <c r="BU3728" i="6"/>
  <c r="BU3729" i="6"/>
  <c r="BU3730" i="6"/>
  <c r="BU3731" i="6"/>
  <c r="BU3732" i="6"/>
  <c r="BU3733" i="6"/>
  <c r="BU3734" i="6"/>
  <c r="BU3735" i="6"/>
  <c r="BU3736" i="6"/>
  <c r="BU3737" i="6"/>
  <c r="BU3738" i="6"/>
  <c r="BU3739" i="6"/>
  <c r="BU3740" i="6"/>
  <c r="BU3741" i="6"/>
  <c r="BU3742" i="6"/>
  <c r="BU3743" i="6"/>
  <c r="BU3744" i="6"/>
  <c r="BU3745" i="6"/>
  <c r="BU3746" i="6"/>
  <c r="BU3747" i="6"/>
  <c r="BU3748" i="6"/>
  <c r="BU3749" i="6"/>
  <c r="BU3750" i="6"/>
  <c r="BU3751" i="6"/>
  <c r="BU3752" i="6"/>
  <c r="BU3753" i="6"/>
  <c r="BU3754" i="6"/>
  <c r="BU3755" i="6"/>
  <c r="BU3756" i="6"/>
  <c r="BU3757" i="6"/>
  <c r="BU3758" i="6"/>
  <c r="BU3759" i="6"/>
  <c r="BU3760" i="6"/>
  <c r="BU3761" i="6"/>
  <c r="BU3762" i="6"/>
  <c r="BU3763" i="6"/>
  <c r="BU3764" i="6"/>
  <c r="BU3765" i="6"/>
  <c r="BU3766" i="6"/>
  <c r="BU3767" i="6"/>
  <c r="BU3768" i="6"/>
  <c r="BU3769" i="6"/>
  <c r="BU3770" i="6"/>
  <c r="BU3771" i="6"/>
  <c r="BU3772" i="6"/>
  <c r="BU3773" i="6"/>
  <c r="BU3774" i="6"/>
  <c r="BU3775" i="6"/>
  <c r="BU3776" i="6"/>
  <c r="BU3777" i="6"/>
  <c r="BU3778" i="6"/>
  <c r="BU3779" i="6"/>
  <c r="BU3780" i="6"/>
  <c r="BU3781" i="6"/>
  <c r="BU3782" i="6"/>
  <c r="BU3783" i="6"/>
  <c r="BU3784" i="6"/>
  <c r="BU3785" i="6"/>
  <c r="BU3786" i="6"/>
  <c r="BU3787" i="6"/>
  <c r="BU3788" i="6"/>
  <c r="BU3789" i="6"/>
  <c r="BU3790" i="6"/>
  <c r="BU3791" i="6"/>
  <c r="BU3792" i="6"/>
  <c r="BU3793" i="6"/>
  <c r="BU3794" i="6"/>
  <c r="BU3795" i="6"/>
  <c r="BU3796" i="6"/>
  <c r="BU3797" i="6"/>
  <c r="BU3798" i="6"/>
  <c r="BU3799" i="6"/>
  <c r="BU3800" i="6"/>
  <c r="BU3801" i="6"/>
  <c r="BU3802" i="6"/>
  <c r="BU3803" i="6"/>
  <c r="BU3804" i="6"/>
  <c r="BU3805" i="6"/>
  <c r="BU3806" i="6"/>
  <c r="BU3807" i="6"/>
  <c r="BU3808" i="6"/>
  <c r="BU3809" i="6"/>
  <c r="BU3810" i="6"/>
  <c r="BU3811" i="6"/>
  <c r="BU3812" i="6"/>
  <c r="BU3813" i="6"/>
  <c r="BU3814" i="6"/>
  <c r="BU3815" i="6"/>
  <c r="BU3816" i="6"/>
  <c r="BU3817" i="6"/>
  <c r="BU3818" i="6"/>
  <c r="BU3819" i="6"/>
  <c r="BU3820" i="6"/>
  <c r="BU3821" i="6"/>
  <c r="BU3822" i="6"/>
  <c r="BU3823" i="6"/>
  <c r="BU3824" i="6"/>
  <c r="BU3825" i="6"/>
  <c r="BU3826" i="6"/>
  <c r="BU3827" i="6"/>
  <c r="BU3828" i="6"/>
  <c r="BU3829" i="6"/>
  <c r="BU3830" i="6"/>
  <c r="BU3831" i="6"/>
  <c r="BU3832" i="6"/>
  <c r="BU3833" i="6"/>
  <c r="BU3834" i="6"/>
  <c r="BU3835" i="6"/>
  <c r="BU3836" i="6"/>
  <c r="BU3837" i="6"/>
  <c r="BU3838" i="6"/>
  <c r="BU3839" i="6"/>
  <c r="BU3840" i="6"/>
  <c r="BU3841" i="6"/>
  <c r="BU3842" i="6"/>
  <c r="BU3843" i="6"/>
  <c r="BU3844" i="6"/>
  <c r="BU3845" i="6"/>
  <c r="BU3846" i="6"/>
  <c r="BU3847" i="6"/>
  <c r="BU3848" i="6"/>
  <c r="BU3849" i="6"/>
  <c r="BU3850" i="6"/>
  <c r="BU3851" i="6"/>
  <c r="BU3852" i="6"/>
  <c r="BU3853" i="6"/>
  <c r="BU3854" i="6"/>
  <c r="BU3855" i="6"/>
  <c r="BU3856" i="6"/>
  <c r="BU3857" i="6"/>
  <c r="BU3858" i="6"/>
  <c r="BU3859" i="6"/>
  <c r="BU3860" i="6"/>
  <c r="BU3861" i="6"/>
  <c r="BU3862" i="6"/>
  <c r="BU3863" i="6"/>
  <c r="BU3864" i="6"/>
  <c r="BU3865" i="6"/>
  <c r="BU3866" i="6"/>
  <c r="BU3867" i="6"/>
  <c r="BU3868" i="6"/>
  <c r="BU3869" i="6"/>
  <c r="BU3870" i="6"/>
  <c r="BU3871" i="6"/>
  <c r="BU3872" i="6"/>
  <c r="BU3873" i="6"/>
  <c r="BU3874" i="6"/>
  <c r="BU3875" i="6"/>
  <c r="BU3876" i="6"/>
  <c r="BU3877" i="6"/>
  <c r="BU3878" i="6"/>
  <c r="BU3879" i="6"/>
  <c r="BU3880" i="6"/>
  <c r="BU3881" i="6"/>
  <c r="BU3882" i="6"/>
  <c r="BU3883" i="6"/>
  <c r="BU3884" i="6"/>
  <c r="BU3885" i="6"/>
  <c r="BU3886" i="6"/>
  <c r="BU3887" i="6"/>
  <c r="BU3888" i="6"/>
  <c r="BU3889" i="6"/>
  <c r="BU3890" i="6"/>
  <c r="BU3891" i="6"/>
  <c r="BU3892" i="6"/>
  <c r="BU3893" i="6"/>
  <c r="BU3894" i="6"/>
  <c r="BU3895" i="6"/>
  <c r="BU3896" i="6"/>
  <c r="BU3897" i="6"/>
  <c r="BU3898" i="6"/>
  <c r="BU3899" i="6"/>
  <c r="BU3900" i="6"/>
  <c r="BU3901" i="6"/>
  <c r="BU3902" i="6"/>
  <c r="BU3903" i="6"/>
  <c r="BU3904" i="6"/>
  <c r="BU3905" i="6"/>
  <c r="BU3906" i="6"/>
  <c r="BU3907" i="6"/>
  <c r="BU3908" i="6"/>
  <c r="BU3909" i="6"/>
  <c r="BU3910" i="6"/>
  <c r="BU3911" i="6"/>
  <c r="BU3912" i="6"/>
  <c r="BU3913" i="6"/>
  <c r="BU3914" i="6"/>
  <c r="BU3915" i="6"/>
  <c r="BU3916" i="6"/>
  <c r="BU3917" i="6"/>
  <c r="BU3918" i="6"/>
  <c r="BU3919" i="6"/>
  <c r="BU3920" i="6"/>
  <c r="BU3921" i="6"/>
  <c r="BU3922" i="6"/>
  <c r="BU3923" i="6"/>
  <c r="BU3924" i="6"/>
  <c r="BU3925" i="6"/>
  <c r="BU3926" i="6"/>
  <c r="BU3927" i="6"/>
  <c r="BU3928" i="6"/>
  <c r="BU3929" i="6"/>
  <c r="BU3930" i="6"/>
  <c r="BU3931" i="6"/>
  <c r="BU3932" i="6"/>
  <c r="BU3933" i="6"/>
  <c r="BU3934" i="6"/>
  <c r="BU3935" i="6"/>
  <c r="BU3936" i="6"/>
  <c r="BU3937" i="6"/>
  <c r="BU3938" i="6"/>
  <c r="BU3939" i="6"/>
  <c r="BU3940" i="6"/>
  <c r="BU3941" i="6"/>
  <c r="BU3942" i="6"/>
  <c r="BU3943" i="6"/>
  <c r="BU3944" i="6"/>
  <c r="BU3945" i="6"/>
  <c r="BU3946" i="6"/>
  <c r="BU3947" i="6"/>
  <c r="BU3948" i="6"/>
  <c r="BU3949" i="6"/>
  <c r="BU3950" i="6"/>
  <c r="BU3951" i="6"/>
  <c r="BU3952" i="6"/>
  <c r="BU3953" i="6"/>
  <c r="BU3954" i="6"/>
  <c r="BU3955" i="6"/>
  <c r="BU3956" i="6"/>
  <c r="BU3957" i="6"/>
  <c r="BU3958" i="6"/>
  <c r="BU3959" i="6"/>
  <c r="BU3960" i="6"/>
  <c r="BU3961" i="6"/>
  <c r="BU3962" i="6"/>
  <c r="BU3963" i="6"/>
  <c r="BU3964" i="6"/>
  <c r="BU3965" i="6"/>
  <c r="BU3966" i="6"/>
  <c r="BU3967" i="6"/>
  <c r="BU3968" i="6"/>
  <c r="BU3969" i="6"/>
  <c r="BU3970" i="6"/>
  <c r="BU3971" i="6"/>
  <c r="BU3972" i="6"/>
  <c r="BU3973" i="6"/>
  <c r="BU3974" i="6"/>
  <c r="BU3975" i="6"/>
  <c r="BU3976" i="6"/>
  <c r="BU3977" i="6"/>
  <c r="BU3978" i="6"/>
  <c r="BU3979" i="6"/>
  <c r="BU3980" i="6"/>
  <c r="BU3981" i="6"/>
  <c r="BU3982" i="6"/>
  <c r="BU3983" i="6"/>
  <c r="BU3984" i="6"/>
  <c r="BU3985" i="6"/>
  <c r="BU3986" i="6"/>
  <c r="BU3987" i="6"/>
  <c r="BU3988" i="6"/>
  <c r="BU3989" i="6"/>
  <c r="BU3990" i="6"/>
  <c r="BU3991" i="6"/>
  <c r="BU3992" i="6"/>
  <c r="BU3993" i="6"/>
  <c r="BU3994" i="6"/>
  <c r="BU3995" i="6"/>
  <c r="BU3996" i="6"/>
  <c r="BU3997" i="6"/>
  <c r="BU3998" i="6"/>
  <c r="BU3999" i="6"/>
  <c r="BU4000" i="6"/>
  <c r="BU4001" i="6"/>
  <c r="BU4002" i="6"/>
  <c r="BU4003" i="6"/>
  <c r="BU4004" i="6"/>
  <c r="BU4005" i="6"/>
  <c r="BU4006" i="6"/>
  <c r="BU4007" i="6"/>
  <c r="BU4008" i="6"/>
  <c r="BU4009" i="6"/>
  <c r="BU4010" i="6"/>
  <c r="BU4011" i="6"/>
  <c r="BU4012" i="6"/>
  <c r="BU4013" i="6"/>
  <c r="BU4014" i="6"/>
  <c r="BU4015" i="6"/>
  <c r="BU4016" i="6"/>
  <c r="BU4017" i="6"/>
  <c r="BU4018" i="6"/>
  <c r="BU4019" i="6"/>
  <c r="BU4020" i="6"/>
  <c r="BU4021" i="6"/>
  <c r="BU4022" i="6"/>
  <c r="BU4023" i="6"/>
  <c r="BU4024" i="6"/>
  <c r="BU4025" i="6"/>
  <c r="BU4026" i="6"/>
  <c r="BU4027" i="6"/>
  <c r="BU4028" i="6"/>
  <c r="BU4029" i="6"/>
  <c r="BU4030" i="6"/>
  <c r="BU4031" i="6"/>
  <c r="BU4032" i="6"/>
  <c r="BU4033" i="6"/>
  <c r="BU4034" i="6"/>
  <c r="BU4035" i="6"/>
  <c r="BU4036" i="6"/>
  <c r="BU4037" i="6"/>
  <c r="BU4038" i="6"/>
  <c r="BU4039" i="6"/>
  <c r="BU4040" i="6"/>
  <c r="BU4041" i="6"/>
  <c r="BU4042" i="6"/>
  <c r="BZ42" i="6"/>
  <c r="BW42" i="6"/>
  <c r="CH705" i="6"/>
  <c r="CK705" i="6"/>
  <c r="CH706" i="6"/>
  <c r="CH707" i="6"/>
  <c r="CK707" i="6"/>
  <c r="CH708" i="6"/>
  <c r="CK708" i="6"/>
  <c r="CH709" i="6"/>
  <c r="CK709" i="6"/>
  <c r="CH710" i="6"/>
  <c r="CH711" i="6"/>
  <c r="CK711" i="6"/>
  <c r="CH712" i="6"/>
  <c r="CK712" i="6"/>
  <c r="CH713" i="6"/>
  <c r="CK713" i="6"/>
  <c r="CH714" i="6"/>
  <c r="CK714" i="6"/>
  <c r="CH715" i="6"/>
  <c r="CK715" i="6"/>
  <c r="CH716" i="6"/>
  <c r="CH717" i="6"/>
  <c r="CK717" i="6"/>
  <c r="CH718" i="6"/>
  <c r="CK718" i="6"/>
  <c r="CH719" i="6"/>
  <c r="CK719" i="6"/>
  <c r="CH720" i="6"/>
  <c r="CH721" i="6"/>
  <c r="CK721" i="6"/>
  <c r="CH722" i="6"/>
  <c r="CH723" i="6"/>
  <c r="CK723" i="6"/>
  <c r="CH724" i="6"/>
  <c r="CK724" i="6"/>
  <c r="CH725" i="6"/>
  <c r="CK725" i="6"/>
  <c r="CH726" i="6"/>
  <c r="CH727" i="6"/>
  <c r="CK727" i="6"/>
  <c r="CH728" i="6"/>
  <c r="CK728" i="6"/>
  <c r="CH729" i="6"/>
  <c r="CK729" i="6"/>
  <c r="CH730" i="6"/>
  <c r="CK730" i="6"/>
  <c r="CH731" i="6"/>
  <c r="CK731" i="6"/>
  <c r="CH732" i="6"/>
  <c r="CH733" i="6"/>
  <c r="CK733" i="6"/>
  <c r="CH734" i="6"/>
  <c r="CK734" i="6"/>
  <c r="CH735" i="6"/>
  <c r="CK735" i="6"/>
  <c r="CH736" i="6"/>
  <c r="CH737" i="6"/>
  <c r="CK737" i="6"/>
  <c r="CH738" i="6"/>
  <c r="CH739" i="6"/>
  <c r="CK739" i="6"/>
  <c r="CH740" i="6"/>
  <c r="CK740" i="6"/>
  <c r="CH741" i="6"/>
  <c r="CK741" i="6"/>
  <c r="CH742" i="6"/>
  <c r="CH743" i="6"/>
  <c r="CK743" i="6"/>
  <c r="CH744" i="6"/>
  <c r="CK744" i="6"/>
  <c r="CH745" i="6"/>
  <c r="CK745" i="6"/>
  <c r="CH746" i="6"/>
  <c r="CK746" i="6"/>
  <c r="CH747" i="6"/>
  <c r="CK747" i="6"/>
  <c r="CH748" i="6"/>
  <c r="CH749" i="6"/>
  <c r="CK749" i="6"/>
  <c r="CH750" i="6"/>
  <c r="CK750" i="6"/>
  <c r="CH751" i="6"/>
  <c r="CK751" i="6"/>
  <c r="CH752" i="6"/>
  <c r="CH753" i="6"/>
  <c r="CK753" i="6"/>
  <c r="CH754" i="6"/>
  <c r="CH755" i="6"/>
  <c r="CK755" i="6"/>
  <c r="CH756" i="6"/>
  <c r="CK756" i="6"/>
  <c r="CH757" i="6"/>
  <c r="CK757" i="6"/>
  <c r="CH758" i="6"/>
  <c r="CH759" i="6"/>
  <c r="CK759" i="6"/>
  <c r="CH760" i="6"/>
  <c r="CK760" i="6"/>
  <c r="CH761" i="6"/>
  <c r="CK761" i="6"/>
  <c r="CH762" i="6"/>
  <c r="CK762" i="6"/>
  <c r="CH763" i="6"/>
  <c r="CK763" i="6"/>
  <c r="CH764" i="6"/>
  <c r="CH765" i="6"/>
  <c r="CH766" i="6"/>
  <c r="CK766" i="6"/>
  <c r="CH767" i="6"/>
  <c r="CK767" i="6"/>
  <c r="CH768" i="6"/>
  <c r="CH769" i="6"/>
  <c r="CK769" i="6"/>
  <c r="CH770" i="6"/>
  <c r="CH771" i="6"/>
  <c r="CK771" i="6"/>
  <c r="CH772" i="6"/>
  <c r="CK772" i="6"/>
  <c r="CH773" i="6"/>
  <c r="CK773" i="6"/>
  <c r="CH774" i="6"/>
  <c r="CH775" i="6"/>
  <c r="CK775" i="6"/>
  <c r="CH776" i="6"/>
  <c r="CK776" i="6"/>
  <c r="CH777" i="6"/>
  <c r="CK777" i="6"/>
  <c r="CH778" i="6"/>
  <c r="CK778" i="6"/>
  <c r="CH779" i="6"/>
  <c r="CK779" i="6"/>
  <c r="CH780" i="6"/>
  <c r="CH781" i="6"/>
  <c r="CK781" i="6"/>
  <c r="CH782" i="6"/>
  <c r="CK782" i="6"/>
  <c r="CH783" i="6"/>
  <c r="CK783" i="6"/>
  <c r="CH784" i="6"/>
  <c r="CH785" i="6"/>
  <c r="CK785" i="6"/>
  <c r="CH786" i="6"/>
  <c r="CH787" i="6"/>
  <c r="CK787" i="6"/>
  <c r="CH788" i="6"/>
  <c r="CK788" i="6"/>
  <c r="CH789" i="6"/>
  <c r="CK789" i="6"/>
  <c r="CH790" i="6"/>
  <c r="CH791" i="6"/>
  <c r="CK791" i="6"/>
  <c r="CH792" i="6"/>
  <c r="CK792" i="6"/>
  <c r="CH793" i="6"/>
  <c r="CK793" i="6"/>
  <c r="CH794" i="6"/>
  <c r="CK794" i="6"/>
  <c r="CH795" i="6"/>
  <c r="CK795" i="6"/>
  <c r="CH796" i="6"/>
  <c r="CH797" i="6"/>
  <c r="CK797" i="6"/>
  <c r="CH798" i="6"/>
  <c r="CK798" i="6"/>
  <c r="CH799" i="6"/>
  <c r="CK799" i="6"/>
  <c r="CH800" i="6"/>
  <c r="CH801" i="6"/>
  <c r="CK801" i="6"/>
  <c r="CH802" i="6"/>
  <c r="CH803" i="6"/>
  <c r="CK803" i="6"/>
  <c r="CH804" i="6"/>
  <c r="CK804" i="6"/>
  <c r="CH805" i="6"/>
  <c r="CK805" i="6"/>
  <c r="CH806" i="6"/>
  <c r="CH807" i="6"/>
  <c r="CK807" i="6"/>
  <c r="CH808" i="6"/>
  <c r="CK808" i="6"/>
  <c r="CH809" i="6"/>
  <c r="CK809" i="6"/>
  <c r="CH810" i="6"/>
  <c r="CK810" i="6"/>
  <c r="CH811" i="6"/>
  <c r="CK811" i="6"/>
  <c r="CH812" i="6"/>
  <c r="CH813" i="6"/>
  <c r="CK813" i="6"/>
  <c r="CH814" i="6"/>
  <c r="CK814" i="6"/>
  <c r="CH815" i="6"/>
  <c r="CK815" i="6"/>
  <c r="CH816" i="6"/>
  <c r="CH817" i="6"/>
  <c r="CK817" i="6"/>
  <c r="CH818" i="6"/>
  <c r="CH819" i="6"/>
  <c r="CK819" i="6"/>
  <c r="CH820" i="6"/>
  <c r="CK820" i="6"/>
  <c r="CH821" i="6"/>
  <c r="CK821" i="6"/>
  <c r="CH822" i="6"/>
  <c r="CH823" i="6"/>
  <c r="CK823" i="6"/>
  <c r="CH824" i="6"/>
  <c r="CK824" i="6"/>
  <c r="CH825" i="6"/>
  <c r="CK825" i="6"/>
  <c r="CH826" i="6"/>
  <c r="CK826" i="6"/>
  <c r="CH827" i="6"/>
  <c r="CK827" i="6"/>
  <c r="CH828" i="6"/>
  <c r="CH829" i="6"/>
  <c r="CH830" i="6"/>
  <c r="CK830" i="6"/>
  <c r="CH831" i="6"/>
  <c r="CK831" i="6"/>
  <c r="CH832" i="6"/>
  <c r="CH833" i="6"/>
  <c r="CK833" i="6"/>
  <c r="CH834" i="6"/>
  <c r="CH835" i="6"/>
  <c r="CK835" i="6"/>
  <c r="CH836" i="6"/>
  <c r="CK836" i="6"/>
  <c r="CH837" i="6"/>
  <c r="CK837" i="6"/>
  <c r="CH838" i="6"/>
  <c r="CH839" i="6"/>
  <c r="CK839" i="6"/>
  <c r="CH840" i="6"/>
  <c r="CK840" i="6"/>
  <c r="CH841" i="6"/>
  <c r="CK841" i="6"/>
  <c r="CH842" i="6"/>
  <c r="CK842" i="6"/>
  <c r="CH843" i="6"/>
  <c r="CK843" i="6"/>
  <c r="CH844" i="6"/>
  <c r="CH845" i="6"/>
  <c r="CK845" i="6"/>
  <c r="CH846" i="6"/>
  <c r="CK846" i="6"/>
  <c r="CH847" i="6"/>
  <c r="CK847" i="6"/>
  <c r="CH848" i="6"/>
  <c r="CH849" i="6"/>
  <c r="CK849" i="6"/>
  <c r="CH850" i="6"/>
  <c r="CH851" i="6"/>
  <c r="CK851" i="6"/>
  <c r="CH852" i="6"/>
  <c r="CK852" i="6"/>
  <c r="CH853" i="6"/>
  <c r="CK853" i="6"/>
  <c r="CH854" i="6"/>
  <c r="CH855" i="6"/>
  <c r="CK855" i="6"/>
  <c r="CH856" i="6"/>
  <c r="CK856" i="6"/>
  <c r="CH857" i="6"/>
  <c r="CK857" i="6"/>
  <c r="CH858" i="6"/>
  <c r="CK858" i="6"/>
  <c r="CH859" i="6"/>
  <c r="CK859" i="6"/>
  <c r="CH860" i="6"/>
  <c r="CH861" i="6"/>
  <c r="CK861" i="6"/>
  <c r="CH862" i="6"/>
  <c r="CK862" i="6"/>
  <c r="CH863" i="6"/>
  <c r="CK863" i="6"/>
  <c r="CH864" i="6"/>
  <c r="CH865" i="6"/>
  <c r="CK865" i="6"/>
  <c r="CH866" i="6"/>
  <c r="CH867" i="6"/>
  <c r="CK867" i="6"/>
  <c r="CH868" i="6"/>
  <c r="CK868" i="6"/>
  <c r="CH869" i="6"/>
  <c r="CK869" i="6"/>
  <c r="CH870" i="6"/>
  <c r="CH871" i="6"/>
  <c r="CK871" i="6"/>
  <c r="CH872" i="6"/>
  <c r="CK872" i="6"/>
  <c r="CH873" i="6"/>
  <c r="CK873" i="6"/>
  <c r="CH874" i="6"/>
  <c r="CK874" i="6"/>
  <c r="CH875" i="6"/>
  <c r="CK875" i="6"/>
  <c r="CH876" i="6"/>
  <c r="CH877" i="6"/>
  <c r="CK877" i="6"/>
  <c r="CH878" i="6"/>
  <c r="CK878" i="6"/>
  <c r="CH879" i="6"/>
  <c r="CK879" i="6"/>
  <c r="CH880" i="6"/>
  <c r="CH881" i="6"/>
  <c r="CK881" i="6"/>
  <c r="CH882" i="6"/>
  <c r="CH883" i="6"/>
  <c r="CK883" i="6"/>
  <c r="CH884" i="6"/>
  <c r="CK884" i="6"/>
  <c r="CH885" i="6"/>
  <c r="CK885" i="6"/>
  <c r="CH886" i="6"/>
  <c r="CH887" i="6"/>
  <c r="CK887" i="6"/>
  <c r="CH888" i="6"/>
  <c r="CK888" i="6"/>
  <c r="CH889" i="6"/>
  <c r="CK889" i="6"/>
  <c r="CH890" i="6"/>
  <c r="CK890" i="6"/>
  <c r="CH891" i="6"/>
  <c r="CK891" i="6"/>
  <c r="CH892" i="6"/>
  <c r="CH893" i="6"/>
  <c r="CK893" i="6"/>
  <c r="CH894" i="6"/>
  <c r="CK894" i="6"/>
  <c r="CH895" i="6"/>
  <c r="CK895" i="6"/>
  <c r="CH896" i="6"/>
  <c r="CH897" i="6"/>
  <c r="CK897" i="6"/>
  <c r="CH898" i="6"/>
  <c r="CH899" i="6"/>
  <c r="CK899" i="6"/>
  <c r="CH900" i="6"/>
  <c r="CK900" i="6"/>
  <c r="CH901" i="6"/>
  <c r="CK901" i="6"/>
  <c r="CH902" i="6"/>
  <c r="CH903" i="6"/>
  <c r="CK903" i="6"/>
  <c r="CH904" i="6"/>
  <c r="CK904" i="6"/>
  <c r="CH905" i="6"/>
  <c r="CK905" i="6"/>
  <c r="CH906" i="6"/>
  <c r="CK906" i="6"/>
  <c r="CH907" i="6"/>
  <c r="CK907" i="6"/>
  <c r="CH908" i="6"/>
  <c r="CH909" i="6"/>
  <c r="CK909" i="6"/>
  <c r="CH910" i="6"/>
  <c r="CK910" i="6"/>
  <c r="CH911" i="6"/>
  <c r="CK911" i="6"/>
  <c r="CH912" i="6"/>
  <c r="CH913" i="6"/>
  <c r="CK913" i="6"/>
  <c r="CH914" i="6"/>
  <c r="CH915" i="6"/>
  <c r="CK915" i="6"/>
  <c r="CH916" i="6"/>
  <c r="CK916" i="6"/>
  <c r="CH917" i="6"/>
  <c r="CK917" i="6"/>
  <c r="CH918" i="6"/>
  <c r="CH919" i="6"/>
  <c r="CK919" i="6"/>
  <c r="CH920" i="6"/>
  <c r="CK920" i="6"/>
  <c r="CH921" i="6"/>
  <c r="CK921" i="6"/>
  <c r="CH922" i="6"/>
  <c r="CK922" i="6"/>
  <c r="CH923" i="6"/>
  <c r="CK923" i="6"/>
  <c r="CH924" i="6"/>
  <c r="CH925" i="6"/>
  <c r="CK925" i="6"/>
  <c r="CH926" i="6"/>
  <c r="CK926" i="6"/>
  <c r="CH927" i="6"/>
  <c r="CK927" i="6"/>
  <c r="CH928" i="6"/>
  <c r="CH929" i="6"/>
  <c r="CK929" i="6"/>
  <c r="CH930" i="6"/>
  <c r="CH931" i="6"/>
  <c r="CK931" i="6"/>
  <c r="CH932" i="6"/>
  <c r="CK932" i="6"/>
  <c r="CH933" i="6"/>
  <c r="CK933" i="6"/>
  <c r="CH934" i="6"/>
  <c r="CH935" i="6"/>
  <c r="CK935" i="6"/>
  <c r="CH936" i="6"/>
  <c r="CK936" i="6"/>
  <c r="CH937" i="6"/>
  <c r="CK937" i="6"/>
  <c r="CH938" i="6"/>
  <c r="CK938" i="6"/>
  <c r="CH939" i="6"/>
  <c r="CK939" i="6"/>
  <c r="CH940" i="6"/>
  <c r="CH941" i="6"/>
  <c r="CK941" i="6"/>
  <c r="CH942" i="6"/>
  <c r="CK942" i="6"/>
  <c r="CH943" i="6"/>
  <c r="CK943" i="6"/>
  <c r="CH944" i="6"/>
  <c r="CH945" i="6"/>
  <c r="CK945" i="6"/>
  <c r="CH946" i="6"/>
  <c r="CH947" i="6"/>
  <c r="CK947" i="6"/>
  <c r="CH948" i="6"/>
  <c r="CK948" i="6"/>
  <c r="CH949" i="6"/>
  <c r="CK949" i="6"/>
  <c r="CH950" i="6"/>
  <c r="CH951" i="6"/>
  <c r="CK951" i="6"/>
  <c r="CH952" i="6"/>
  <c r="CK952" i="6"/>
  <c r="CH953" i="6"/>
  <c r="CK953" i="6"/>
  <c r="CH954" i="6"/>
  <c r="CK954" i="6"/>
  <c r="CH955" i="6"/>
  <c r="CK955" i="6"/>
  <c r="CH956" i="6"/>
  <c r="CH957" i="6"/>
  <c r="CH958" i="6"/>
  <c r="CK958" i="6"/>
  <c r="CH959" i="6"/>
  <c r="CK959" i="6"/>
  <c r="CH960" i="6"/>
  <c r="CH961" i="6"/>
  <c r="CK961" i="6"/>
  <c r="CH962" i="6"/>
  <c r="CH963" i="6"/>
  <c r="CK963" i="6"/>
  <c r="CH964" i="6"/>
  <c r="CK964" i="6"/>
  <c r="CH965" i="6"/>
  <c r="CK965" i="6"/>
  <c r="CH966" i="6"/>
  <c r="CH967" i="6"/>
  <c r="CK967" i="6"/>
  <c r="CH968" i="6"/>
  <c r="CK968" i="6"/>
  <c r="CH969" i="6"/>
  <c r="CK969" i="6"/>
  <c r="CH970" i="6"/>
  <c r="CK970" i="6"/>
  <c r="CH971" i="6"/>
  <c r="CK971" i="6"/>
  <c r="CH972" i="6"/>
  <c r="CH973" i="6"/>
  <c r="CK973" i="6"/>
  <c r="CH974" i="6"/>
  <c r="CK974" i="6"/>
  <c r="CH975" i="6"/>
  <c r="CK975" i="6"/>
  <c r="CH976" i="6"/>
  <c r="CH977" i="6"/>
  <c r="CK977" i="6"/>
  <c r="CH978" i="6"/>
  <c r="CH979" i="6"/>
  <c r="CK979" i="6"/>
  <c r="CH980" i="6"/>
  <c r="CK980" i="6"/>
  <c r="CH981" i="6"/>
  <c r="CK981" i="6"/>
  <c r="CH982" i="6"/>
  <c r="CH983" i="6"/>
  <c r="CK983" i="6"/>
  <c r="CH984" i="6"/>
  <c r="CK984" i="6"/>
  <c r="CH985" i="6"/>
  <c r="CK985" i="6"/>
  <c r="CH986" i="6"/>
  <c r="CK986" i="6"/>
  <c r="CH987" i="6"/>
  <c r="CK987" i="6"/>
  <c r="CH988" i="6"/>
  <c r="CH989" i="6"/>
  <c r="CK989" i="6"/>
  <c r="CH990" i="6"/>
  <c r="CK990" i="6"/>
  <c r="CH991" i="6"/>
  <c r="CK991" i="6"/>
  <c r="CH992" i="6"/>
  <c r="CH993" i="6"/>
  <c r="CK993" i="6"/>
  <c r="CH994" i="6"/>
  <c r="CH995" i="6"/>
  <c r="CK995" i="6"/>
  <c r="CH996" i="6"/>
  <c r="CK996" i="6"/>
  <c r="CH997" i="6"/>
  <c r="CK997" i="6"/>
  <c r="CH998" i="6"/>
  <c r="CH999" i="6"/>
  <c r="CK999" i="6"/>
  <c r="CH1000" i="6"/>
  <c r="CK1000" i="6"/>
  <c r="CH1001" i="6"/>
  <c r="CK1001" i="6"/>
  <c r="CH1002" i="6"/>
  <c r="CK1002" i="6"/>
  <c r="CH1003" i="6"/>
  <c r="CK1003" i="6"/>
  <c r="CH1004" i="6"/>
  <c r="CH1005" i="6"/>
  <c r="CK1005" i="6"/>
  <c r="CH1006" i="6"/>
  <c r="CK1006" i="6"/>
  <c r="CH1007" i="6"/>
  <c r="CK1007" i="6"/>
  <c r="CH1008" i="6"/>
  <c r="CH1009" i="6"/>
  <c r="CK1009" i="6"/>
  <c r="CH1010" i="6"/>
  <c r="CH1011" i="6"/>
  <c r="CK1011" i="6"/>
  <c r="CH1012" i="6"/>
  <c r="CK1012" i="6"/>
  <c r="CH1013" i="6"/>
  <c r="CK1013" i="6"/>
  <c r="CH1014" i="6"/>
  <c r="CH1015" i="6"/>
  <c r="CK1015" i="6"/>
  <c r="CH1016" i="6"/>
  <c r="CK1016" i="6"/>
  <c r="CH1017" i="6"/>
  <c r="CK1017" i="6"/>
  <c r="CH1018" i="6"/>
  <c r="CK1018" i="6"/>
  <c r="CH1019" i="6"/>
  <c r="CK1019" i="6"/>
  <c r="CH1020" i="6"/>
  <c r="CH1021" i="6"/>
  <c r="CK1021" i="6"/>
  <c r="CH1022" i="6"/>
  <c r="CK1022" i="6"/>
  <c r="CH1023" i="6"/>
  <c r="CK1023" i="6"/>
  <c r="CH1024" i="6"/>
  <c r="CH1025" i="6"/>
  <c r="CK1025" i="6"/>
  <c r="CH1026" i="6"/>
  <c r="CH1027" i="6"/>
  <c r="CK1027" i="6"/>
  <c r="CH1028" i="6"/>
  <c r="CK1028" i="6"/>
  <c r="CH1029" i="6"/>
  <c r="CK1029" i="6"/>
  <c r="CH1030" i="6"/>
  <c r="CH1031" i="6"/>
  <c r="CK1031" i="6"/>
  <c r="CH1032" i="6"/>
  <c r="CK1032" i="6"/>
  <c r="CH1033" i="6"/>
  <c r="CK1033" i="6"/>
  <c r="CH1034" i="6"/>
  <c r="CK1034" i="6"/>
  <c r="CH1035" i="6"/>
  <c r="CK1035" i="6"/>
  <c r="CH1036" i="6"/>
  <c r="CH1037" i="6"/>
  <c r="CK1037" i="6"/>
  <c r="CH1038" i="6"/>
  <c r="CK1038" i="6"/>
  <c r="CH1039" i="6"/>
  <c r="CK1039" i="6"/>
  <c r="CH1040" i="6"/>
  <c r="CH1041" i="6"/>
  <c r="CK1041" i="6"/>
  <c r="CH1042" i="6"/>
  <c r="CH1043" i="6"/>
  <c r="CK1043" i="6"/>
  <c r="CH1044" i="6"/>
  <c r="CK1044" i="6"/>
  <c r="CH1045" i="6"/>
  <c r="CK1045" i="6"/>
  <c r="CH1046" i="6"/>
  <c r="CH1047" i="6"/>
  <c r="CK1047" i="6"/>
  <c r="CH1048" i="6"/>
  <c r="CK1048" i="6"/>
  <c r="CH1049" i="6"/>
  <c r="CK1049" i="6"/>
  <c r="CH1050" i="6"/>
  <c r="CK1050" i="6"/>
  <c r="CH1051" i="6"/>
  <c r="CK1051" i="6"/>
  <c r="CH1052" i="6"/>
  <c r="CH1053" i="6"/>
  <c r="CK1053" i="6"/>
  <c r="CH1054" i="6"/>
  <c r="CK1054" i="6"/>
  <c r="CH1055" i="6"/>
  <c r="CK1055" i="6"/>
  <c r="CH1056" i="6"/>
  <c r="CH1057" i="6"/>
  <c r="CK1057" i="6"/>
  <c r="CH1058" i="6"/>
  <c r="CH1059" i="6"/>
  <c r="CK1059" i="6"/>
  <c r="CH1060" i="6"/>
  <c r="CK1060" i="6"/>
  <c r="CH1061" i="6"/>
  <c r="CK1061" i="6"/>
  <c r="CH1062" i="6"/>
  <c r="CH1063" i="6"/>
  <c r="CK1063" i="6"/>
  <c r="CH1064" i="6"/>
  <c r="CK1064" i="6"/>
  <c r="CH1065" i="6"/>
  <c r="CK1065" i="6"/>
  <c r="CH1066" i="6"/>
  <c r="CK1066" i="6"/>
  <c r="CH1067" i="6"/>
  <c r="CK1067" i="6"/>
  <c r="CH1068" i="6"/>
  <c r="CH1069" i="6"/>
  <c r="CK1069" i="6"/>
  <c r="CH1070" i="6"/>
  <c r="CK1070" i="6"/>
  <c r="CH1071" i="6"/>
  <c r="CK1071" i="6"/>
  <c r="CH1072" i="6"/>
  <c r="CH1073" i="6"/>
  <c r="CK1073" i="6"/>
  <c r="CH1074" i="6"/>
  <c r="CH1075" i="6"/>
  <c r="CK1075" i="6"/>
  <c r="CH1076" i="6"/>
  <c r="CK1076" i="6"/>
  <c r="CH1077" i="6"/>
  <c r="CK1077" i="6"/>
  <c r="CH1078" i="6"/>
  <c r="CH1079" i="6"/>
  <c r="CK1079" i="6"/>
  <c r="CH1080" i="6"/>
  <c r="CK1080" i="6"/>
  <c r="CH1081" i="6"/>
  <c r="CK1081" i="6"/>
  <c r="CH1082" i="6"/>
  <c r="CK1082" i="6"/>
  <c r="CH1083" i="6"/>
  <c r="CK1083" i="6"/>
  <c r="CH1084" i="6"/>
  <c r="CH1085" i="6"/>
  <c r="CH1086" i="6"/>
  <c r="CK1086" i="6"/>
  <c r="CH1087" i="6"/>
  <c r="CK1087" i="6"/>
  <c r="CH1088" i="6"/>
  <c r="CH1089" i="6"/>
  <c r="CK1089" i="6"/>
  <c r="CH1090" i="6"/>
  <c r="CH1091" i="6"/>
  <c r="CK1091" i="6"/>
  <c r="CH1092" i="6"/>
  <c r="CK1092" i="6"/>
  <c r="CH1093" i="6"/>
  <c r="CK1093" i="6"/>
  <c r="CH1094" i="6"/>
  <c r="CH1095" i="6"/>
  <c r="CK1095" i="6"/>
  <c r="CH1096" i="6"/>
  <c r="CK1096" i="6"/>
  <c r="CH1097" i="6"/>
  <c r="CK1097" i="6"/>
  <c r="CH1098" i="6"/>
  <c r="CK1098" i="6"/>
  <c r="CH1099" i="6"/>
  <c r="CK1099" i="6"/>
  <c r="CH1100" i="6"/>
  <c r="CH1101" i="6"/>
  <c r="CK1101" i="6"/>
  <c r="CH1102" i="6"/>
  <c r="CK1102" i="6"/>
  <c r="CH1103" i="6"/>
  <c r="CK1103" i="6"/>
  <c r="CH1104" i="6"/>
  <c r="CH1105" i="6"/>
  <c r="CK1105" i="6"/>
  <c r="CH1106" i="6"/>
  <c r="CH1107" i="6"/>
  <c r="CK1107" i="6"/>
  <c r="CH1108" i="6"/>
  <c r="CK1108" i="6"/>
  <c r="CH1109" i="6"/>
  <c r="CK1109" i="6"/>
  <c r="CH1110" i="6"/>
  <c r="CH1111" i="6"/>
  <c r="CK1111" i="6"/>
  <c r="CH1112" i="6"/>
  <c r="CK1112" i="6"/>
  <c r="CH1113" i="6"/>
  <c r="CK1113" i="6"/>
  <c r="CH1114" i="6"/>
  <c r="CK1114" i="6"/>
  <c r="CH1115" i="6"/>
  <c r="CK1115" i="6"/>
  <c r="CH1116" i="6"/>
  <c r="CH1117" i="6"/>
  <c r="CK1117" i="6"/>
  <c r="CH1118" i="6"/>
  <c r="CK1118" i="6"/>
  <c r="CH1119" i="6"/>
  <c r="CK1119" i="6"/>
  <c r="CH1120" i="6"/>
  <c r="CH1121" i="6"/>
  <c r="CK1121" i="6"/>
  <c r="CH1122" i="6"/>
  <c r="CH1123" i="6"/>
  <c r="CK1123" i="6"/>
  <c r="CH1124" i="6"/>
  <c r="CK1124" i="6"/>
  <c r="CH1125" i="6"/>
  <c r="CK1125" i="6"/>
  <c r="CH1126" i="6"/>
  <c r="CH1127" i="6"/>
  <c r="CK1127" i="6"/>
  <c r="CH1128" i="6"/>
  <c r="CK1128" i="6"/>
  <c r="CH1129" i="6"/>
  <c r="CK1129" i="6"/>
  <c r="CH1130" i="6"/>
  <c r="CK1130" i="6"/>
  <c r="CH1131" i="6"/>
  <c r="CK1131" i="6"/>
  <c r="CH1132" i="6"/>
  <c r="CH1133" i="6"/>
  <c r="CK1133" i="6"/>
  <c r="CH1134" i="6"/>
  <c r="CK1134" i="6"/>
  <c r="CH1135" i="6"/>
  <c r="CK1135" i="6"/>
  <c r="CH1136" i="6"/>
  <c r="CH1137" i="6"/>
  <c r="CK1137" i="6"/>
  <c r="CH1138" i="6"/>
  <c r="CH1139" i="6"/>
  <c r="CK1139" i="6"/>
  <c r="CH1140" i="6"/>
  <c r="CK1140" i="6"/>
  <c r="CH1141" i="6"/>
  <c r="CK1141" i="6"/>
  <c r="CH1142" i="6"/>
  <c r="CH1143" i="6"/>
  <c r="CK1143" i="6"/>
  <c r="CH1144" i="6"/>
  <c r="CK1144" i="6"/>
  <c r="CH1145" i="6"/>
  <c r="CK1145" i="6"/>
  <c r="CH1146" i="6"/>
  <c r="CK1146" i="6"/>
  <c r="CH1147" i="6"/>
  <c r="CK1147" i="6"/>
  <c r="CH1148" i="6"/>
  <c r="CH1149" i="6"/>
  <c r="CK1149" i="6"/>
  <c r="CH1150" i="6"/>
  <c r="CK1150" i="6"/>
  <c r="CH1151" i="6"/>
  <c r="CK1151" i="6"/>
  <c r="CH1152" i="6"/>
  <c r="CH1153" i="6"/>
  <c r="CK1153" i="6"/>
  <c r="CH1154" i="6"/>
  <c r="CH1155" i="6"/>
  <c r="CK1155" i="6"/>
  <c r="CH1156" i="6"/>
  <c r="CK1156" i="6"/>
  <c r="CH1157" i="6"/>
  <c r="CK1157" i="6"/>
  <c r="CH1158" i="6"/>
  <c r="CH1159" i="6"/>
  <c r="CK1159" i="6"/>
  <c r="CH1160" i="6"/>
  <c r="CK1160" i="6"/>
  <c r="CH1161" i="6"/>
  <c r="CK1161" i="6"/>
  <c r="CH1162" i="6"/>
  <c r="CK1162" i="6"/>
  <c r="CH1163" i="6"/>
  <c r="CK1163" i="6"/>
  <c r="CH1164" i="6"/>
  <c r="CH1165" i="6"/>
  <c r="CK1165" i="6"/>
  <c r="CH1166" i="6"/>
  <c r="CK1166" i="6"/>
  <c r="CH1167" i="6"/>
  <c r="CK1167" i="6"/>
  <c r="CH1168" i="6"/>
  <c r="CH1169" i="6"/>
  <c r="CK1169" i="6"/>
  <c r="CH1170" i="6"/>
  <c r="CH1171" i="6"/>
  <c r="CK1171" i="6"/>
  <c r="CH1172" i="6"/>
  <c r="CK1172" i="6"/>
  <c r="CH1173" i="6"/>
  <c r="CK1173" i="6"/>
  <c r="CH1174" i="6"/>
  <c r="CH1175" i="6"/>
  <c r="CK1175" i="6"/>
  <c r="CH1176" i="6"/>
  <c r="CK1176" i="6"/>
  <c r="CH1177" i="6"/>
  <c r="CK1177" i="6"/>
  <c r="CH1178" i="6"/>
  <c r="CK1178" i="6"/>
  <c r="CH1179" i="6"/>
  <c r="CK1179" i="6"/>
  <c r="CH1180" i="6"/>
  <c r="CH1181" i="6"/>
  <c r="CK1181" i="6"/>
  <c r="CH1182" i="6"/>
  <c r="CK1182" i="6"/>
  <c r="CH1183" i="6"/>
  <c r="CK1183" i="6"/>
  <c r="CH1184" i="6"/>
  <c r="CH1185" i="6"/>
  <c r="CK1185" i="6"/>
  <c r="CH1186" i="6"/>
  <c r="CH1187" i="6"/>
  <c r="CK1187" i="6"/>
  <c r="CH1188" i="6"/>
  <c r="CK1188" i="6"/>
  <c r="CH1189" i="6"/>
  <c r="CK1189" i="6"/>
  <c r="CH1190" i="6"/>
  <c r="CH1191" i="6"/>
  <c r="CK1191" i="6"/>
  <c r="CH1192" i="6"/>
  <c r="CK1192" i="6"/>
  <c r="CH1193" i="6"/>
  <c r="CK1193" i="6"/>
  <c r="CH1194" i="6"/>
  <c r="CK1194" i="6"/>
  <c r="CH1195" i="6"/>
  <c r="CK1195" i="6"/>
  <c r="CH1196" i="6"/>
  <c r="CH1197" i="6"/>
  <c r="CK1197" i="6"/>
  <c r="CH1198" i="6"/>
  <c r="CK1198" i="6"/>
  <c r="CH1199" i="6"/>
  <c r="CK1199" i="6"/>
  <c r="CH1200" i="6"/>
  <c r="CH1201" i="6"/>
  <c r="CK1201" i="6"/>
  <c r="CH1202" i="6"/>
  <c r="CH1203" i="6"/>
  <c r="CK1203" i="6"/>
  <c r="CH1204" i="6"/>
  <c r="CK1204" i="6"/>
  <c r="CH1205" i="6"/>
  <c r="CK1205" i="6"/>
  <c r="CH1206" i="6"/>
  <c r="CH1207" i="6"/>
  <c r="CK1207" i="6"/>
  <c r="CH1208" i="6"/>
  <c r="CK1208" i="6"/>
  <c r="CH1209" i="6"/>
  <c r="CK1209" i="6"/>
  <c r="CH1210" i="6"/>
  <c r="CK1210" i="6"/>
  <c r="CH1211" i="6"/>
  <c r="CK1211" i="6"/>
  <c r="CH1212" i="6"/>
  <c r="CH1213" i="6"/>
  <c r="CH1214" i="6"/>
  <c r="CK1214" i="6"/>
  <c r="CH1215" i="6"/>
  <c r="CK1215" i="6"/>
  <c r="CH1216" i="6"/>
  <c r="CH1217" i="6"/>
  <c r="CK1217" i="6"/>
  <c r="CH1218" i="6"/>
  <c r="CH1219" i="6"/>
  <c r="CK1219" i="6"/>
  <c r="CH1220" i="6"/>
  <c r="CK1220" i="6"/>
  <c r="CH1221" i="6"/>
  <c r="CK1221" i="6"/>
  <c r="CH1222" i="6"/>
  <c r="CH1223" i="6"/>
  <c r="CK1223" i="6"/>
  <c r="CH1224" i="6"/>
  <c r="CK1224" i="6"/>
  <c r="CH1225" i="6"/>
  <c r="CK1225" i="6"/>
  <c r="CH1226" i="6"/>
  <c r="CK1226" i="6"/>
  <c r="CH1227" i="6"/>
  <c r="CK1227" i="6"/>
  <c r="CH1228" i="6"/>
  <c r="CH1229" i="6"/>
  <c r="CK1229" i="6"/>
  <c r="CH1230" i="6"/>
  <c r="CK1230" i="6"/>
  <c r="CH1231" i="6"/>
  <c r="CK1231" i="6"/>
  <c r="CH1232" i="6"/>
  <c r="CH1233" i="6"/>
  <c r="CK1233" i="6"/>
  <c r="CH1234" i="6"/>
  <c r="CH1235" i="6"/>
  <c r="CK1235" i="6"/>
  <c r="CH1236" i="6"/>
  <c r="CK1236" i="6"/>
  <c r="CH1237" i="6"/>
  <c r="CK1237" i="6"/>
  <c r="CH1238" i="6"/>
  <c r="CH1239" i="6"/>
  <c r="CK1239" i="6"/>
  <c r="CH1240" i="6"/>
  <c r="CK1240" i="6"/>
  <c r="CH1241" i="6"/>
  <c r="CK1241" i="6"/>
  <c r="CH1242" i="6"/>
  <c r="CK1242" i="6"/>
  <c r="CH1243" i="6"/>
  <c r="CK1243" i="6"/>
  <c r="CH1244" i="6"/>
  <c r="CH1245" i="6"/>
  <c r="CK1245" i="6"/>
  <c r="CH1246" i="6"/>
  <c r="CK1246" i="6"/>
  <c r="CH1247" i="6"/>
  <c r="CK1247" i="6"/>
  <c r="CH1248" i="6"/>
  <c r="CH1249" i="6"/>
  <c r="CK1249" i="6"/>
  <c r="CH1250" i="6"/>
  <c r="CH1251" i="6"/>
  <c r="CK1251" i="6"/>
  <c r="CH1252" i="6"/>
  <c r="CK1252" i="6"/>
  <c r="CH1253" i="6"/>
  <c r="CK1253" i="6"/>
  <c r="CH1254" i="6"/>
  <c r="CH1255" i="6"/>
  <c r="CK1255" i="6"/>
  <c r="CH1256" i="6"/>
  <c r="CK1256" i="6"/>
  <c r="CH1257" i="6"/>
  <c r="CK1257" i="6"/>
  <c r="CH1258" i="6"/>
  <c r="CK1258" i="6"/>
  <c r="CH1259" i="6"/>
  <c r="CK1259" i="6"/>
  <c r="CH1260" i="6"/>
  <c r="CH1261" i="6"/>
  <c r="CK1261" i="6"/>
  <c r="CH1262" i="6"/>
  <c r="CK1262" i="6"/>
  <c r="CH1263" i="6"/>
  <c r="CK1263" i="6"/>
  <c r="CH1264" i="6"/>
  <c r="CH1265" i="6"/>
  <c r="CK1265" i="6"/>
  <c r="CH1266" i="6"/>
  <c r="CH1267" i="6"/>
  <c r="CK1267" i="6"/>
  <c r="CH1268" i="6"/>
  <c r="CK1268" i="6"/>
  <c r="CH1269" i="6"/>
  <c r="CK1269" i="6"/>
  <c r="CH1270" i="6"/>
  <c r="CK1270" i="6"/>
  <c r="CH1271" i="6"/>
  <c r="CK1271" i="6"/>
  <c r="CH1272" i="6"/>
  <c r="CH1273" i="6"/>
  <c r="CK1273" i="6"/>
  <c r="CH1274" i="6"/>
  <c r="CH1275" i="6"/>
  <c r="CK1275" i="6"/>
  <c r="CH1276" i="6"/>
  <c r="CK1276" i="6"/>
  <c r="CH1277" i="6"/>
  <c r="CK1277" i="6"/>
  <c r="CH1278" i="6"/>
  <c r="CK1278" i="6"/>
  <c r="CH1279" i="6"/>
  <c r="CK1279" i="6"/>
  <c r="CH1280" i="6"/>
  <c r="CH1281" i="6"/>
  <c r="CK1281" i="6"/>
  <c r="CH1282" i="6"/>
  <c r="CH1283" i="6"/>
  <c r="CK1283" i="6"/>
  <c r="CH1284" i="6"/>
  <c r="CK1284" i="6"/>
  <c r="CH1285" i="6"/>
  <c r="CK1285" i="6"/>
  <c r="CH1286" i="6"/>
  <c r="CK1286" i="6"/>
  <c r="CH1287" i="6"/>
  <c r="CK1287" i="6"/>
  <c r="CH1288" i="6"/>
  <c r="CH1289" i="6"/>
  <c r="CK1289" i="6"/>
  <c r="CH1290" i="6"/>
  <c r="CH1291" i="6"/>
  <c r="CK1291" i="6"/>
  <c r="CH1292" i="6"/>
  <c r="CK1292" i="6"/>
  <c r="CH1293" i="6"/>
  <c r="CK1293" i="6"/>
  <c r="CH1294" i="6"/>
  <c r="CK1294" i="6"/>
  <c r="CH1295" i="6"/>
  <c r="CK1295" i="6"/>
  <c r="CH1296" i="6"/>
  <c r="CH1297" i="6"/>
  <c r="CK1297" i="6"/>
  <c r="CH1298" i="6"/>
  <c r="CH1299" i="6"/>
  <c r="CK1299" i="6"/>
  <c r="CH1300" i="6"/>
  <c r="CK1300" i="6"/>
  <c r="CH1301" i="6"/>
  <c r="CK1301" i="6"/>
  <c r="CH1302" i="6"/>
  <c r="CK1302" i="6"/>
  <c r="CH1303" i="6"/>
  <c r="CK1303" i="6"/>
  <c r="CH1304" i="6"/>
  <c r="CH1305" i="6"/>
  <c r="CK1305" i="6"/>
  <c r="CH1306" i="6"/>
  <c r="CH1307" i="6"/>
  <c r="CK1307" i="6"/>
  <c r="CH1308" i="6"/>
  <c r="CK1308" i="6"/>
  <c r="CH1309" i="6"/>
  <c r="CK1309" i="6"/>
  <c r="CH1310" i="6"/>
  <c r="CK1310" i="6"/>
  <c r="CH1311" i="6"/>
  <c r="CK1311" i="6"/>
  <c r="CH1312" i="6"/>
  <c r="CH1313" i="6"/>
  <c r="CK1313" i="6"/>
  <c r="CH1314" i="6"/>
  <c r="CH1315" i="6"/>
  <c r="CK1315" i="6"/>
  <c r="CH1316" i="6"/>
  <c r="CK1316" i="6"/>
  <c r="CH1317" i="6"/>
  <c r="CK1317" i="6"/>
  <c r="CH1318" i="6"/>
  <c r="CK1318" i="6"/>
  <c r="CH1319" i="6"/>
  <c r="CK1319" i="6"/>
  <c r="CH1320" i="6"/>
  <c r="CH1321" i="6"/>
  <c r="CK1321" i="6"/>
  <c r="CH1322" i="6"/>
  <c r="CH1323" i="6"/>
  <c r="CK1323" i="6"/>
  <c r="CH1324" i="6"/>
  <c r="CK1324" i="6"/>
  <c r="CH1325" i="6"/>
  <c r="CK1325" i="6"/>
  <c r="CH1326" i="6"/>
  <c r="CK1326" i="6"/>
  <c r="CH1327" i="6"/>
  <c r="CK1327" i="6"/>
  <c r="CH1328" i="6"/>
  <c r="CH1329" i="6"/>
  <c r="CK1329" i="6"/>
  <c r="CH1330" i="6"/>
  <c r="CH1331" i="6"/>
  <c r="CK1331" i="6"/>
  <c r="CH1332" i="6"/>
  <c r="CK1332" i="6"/>
  <c r="CH1333" i="6"/>
  <c r="CK1333" i="6"/>
  <c r="CH1334" i="6"/>
  <c r="CK1334" i="6"/>
  <c r="CH1335" i="6"/>
  <c r="CH1336" i="6"/>
  <c r="CH1337" i="6"/>
  <c r="CK1337" i="6"/>
  <c r="CH1338" i="6"/>
  <c r="CH1339" i="6"/>
  <c r="CH1340" i="6"/>
  <c r="CK1340" i="6"/>
  <c r="CH1341" i="6"/>
  <c r="CK1341" i="6"/>
  <c r="CH1342" i="6"/>
  <c r="CK1342" i="6"/>
  <c r="CH1343" i="6"/>
  <c r="CH1344" i="6"/>
  <c r="CH1345" i="6"/>
  <c r="CK1345" i="6"/>
  <c r="CH1346" i="6"/>
  <c r="CH1347" i="6"/>
  <c r="CH1348" i="6"/>
  <c r="CK1348" i="6"/>
  <c r="CH1349" i="6"/>
  <c r="CK1349" i="6"/>
  <c r="CH1350" i="6"/>
  <c r="CK1350" i="6"/>
  <c r="CH1351" i="6"/>
  <c r="CH1352" i="6"/>
  <c r="CH1353" i="6"/>
  <c r="CK1353" i="6"/>
  <c r="CH1354" i="6"/>
  <c r="CH1355" i="6"/>
  <c r="CH1356" i="6"/>
  <c r="CK1356" i="6"/>
  <c r="CH1357" i="6"/>
  <c r="CK1357" i="6"/>
  <c r="CH1358" i="6"/>
  <c r="CK1358" i="6"/>
  <c r="CH1359" i="6"/>
  <c r="CH1360" i="6"/>
  <c r="CH1361" i="6"/>
  <c r="CK1361" i="6"/>
  <c r="CH1362" i="6"/>
  <c r="CH1363" i="6"/>
  <c r="CH1364" i="6"/>
  <c r="CK1364" i="6"/>
  <c r="CH1365" i="6"/>
  <c r="CK1365" i="6"/>
  <c r="CH1366" i="6"/>
  <c r="CK1366" i="6"/>
  <c r="CH1367" i="6"/>
  <c r="CH1368" i="6"/>
  <c r="CH1369" i="6"/>
  <c r="CK1369" i="6"/>
  <c r="CH1370" i="6"/>
  <c r="CH1371" i="6"/>
  <c r="CH1372" i="6"/>
  <c r="CK1372" i="6"/>
  <c r="CH1373" i="6"/>
  <c r="CK1373" i="6"/>
  <c r="CH1374" i="6"/>
  <c r="CK1374" i="6"/>
  <c r="CH1375" i="6"/>
  <c r="CH1376" i="6"/>
  <c r="CH1377" i="6"/>
  <c r="CK1377" i="6"/>
  <c r="CH1378" i="6"/>
  <c r="CH1379" i="6"/>
  <c r="CH1380" i="6"/>
  <c r="CK1380" i="6"/>
  <c r="CH1381" i="6"/>
  <c r="CK1381" i="6"/>
  <c r="CH1382" i="6"/>
  <c r="CK1382" i="6"/>
  <c r="CH1383" i="6"/>
  <c r="CH1384" i="6"/>
  <c r="CH1385" i="6"/>
  <c r="CK1385" i="6"/>
  <c r="CH1386" i="6"/>
  <c r="CH1387" i="6"/>
  <c r="CH1388" i="6"/>
  <c r="CK1388" i="6"/>
  <c r="CH1389" i="6"/>
  <c r="CK1389" i="6"/>
  <c r="CH1390" i="6"/>
  <c r="CK1390" i="6"/>
  <c r="CH1391" i="6"/>
  <c r="CH1392" i="6"/>
  <c r="CH1393" i="6"/>
  <c r="CK1393" i="6"/>
  <c r="CH1394" i="6"/>
  <c r="CH1395" i="6"/>
  <c r="CH1396" i="6"/>
  <c r="CK1396" i="6"/>
  <c r="CH1397" i="6"/>
  <c r="CK1397" i="6"/>
  <c r="CH1398" i="6"/>
  <c r="CK1398" i="6"/>
  <c r="CH1399" i="6"/>
  <c r="CH1400" i="6"/>
  <c r="CH1401" i="6"/>
  <c r="CK1401" i="6"/>
  <c r="CH1402" i="6"/>
  <c r="CH1403" i="6"/>
  <c r="CH1404" i="6"/>
  <c r="CK1404" i="6"/>
  <c r="CH1405" i="6"/>
  <c r="CK1405" i="6"/>
  <c r="CH1406" i="6"/>
  <c r="CK1406" i="6"/>
  <c r="CH1407" i="6"/>
  <c r="CH1408" i="6"/>
  <c r="CH1409" i="6"/>
  <c r="CK1409" i="6"/>
  <c r="CH1410" i="6"/>
  <c r="CH1411" i="6"/>
  <c r="CH1412" i="6"/>
  <c r="CK1412" i="6"/>
  <c r="CH1413" i="6"/>
  <c r="CK1413" i="6"/>
  <c r="CH1414" i="6"/>
  <c r="CK1414" i="6"/>
  <c r="CH1415" i="6"/>
  <c r="CH1416" i="6"/>
  <c r="CH1417" i="6"/>
  <c r="CK1417" i="6"/>
  <c r="CH1418" i="6"/>
  <c r="CH1419" i="6"/>
  <c r="CH1420" i="6"/>
  <c r="CK1420" i="6"/>
  <c r="CH1421" i="6"/>
  <c r="CK1421" i="6"/>
  <c r="CH1422" i="6"/>
  <c r="CK1422" i="6"/>
  <c r="CH1423" i="6"/>
  <c r="CH1424" i="6"/>
  <c r="CH1425" i="6"/>
  <c r="CK1425" i="6"/>
  <c r="CH1426" i="6"/>
  <c r="CH1427" i="6"/>
  <c r="CH1428" i="6"/>
  <c r="CK1428" i="6"/>
  <c r="CH1429" i="6"/>
  <c r="CK1429" i="6"/>
  <c r="CH1430" i="6"/>
  <c r="CK1430" i="6"/>
  <c r="CH1431" i="6"/>
  <c r="CH1432" i="6"/>
  <c r="CH1433" i="6"/>
  <c r="CK1433" i="6"/>
  <c r="CH1434" i="6"/>
  <c r="CH1435" i="6"/>
  <c r="CH1436" i="6"/>
  <c r="CK1436" i="6"/>
  <c r="CH1437" i="6"/>
  <c r="CK1437" i="6"/>
  <c r="CH1438" i="6"/>
  <c r="CK1438" i="6"/>
  <c r="CH1439" i="6"/>
  <c r="CH1440" i="6"/>
  <c r="CH1441" i="6"/>
  <c r="CK1441" i="6"/>
  <c r="CH1442" i="6"/>
  <c r="CH1443" i="6"/>
  <c r="CH1444" i="6"/>
  <c r="CK1444" i="6"/>
  <c r="CH1445" i="6"/>
  <c r="CK1445" i="6"/>
  <c r="CH1446" i="6"/>
  <c r="CK1446" i="6"/>
  <c r="CH1447" i="6"/>
  <c r="CH1448" i="6"/>
  <c r="CH1449" i="6"/>
  <c r="CK1449" i="6"/>
  <c r="CH1450" i="6"/>
  <c r="CH1451" i="6"/>
  <c r="CH1452" i="6"/>
  <c r="CK1452" i="6"/>
  <c r="CH1453" i="6"/>
  <c r="CK1453" i="6"/>
  <c r="CH1454" i="6"/>
  <c r="CK1454" i="6"/>
  <c r="CH1455" i="6"/>
  <c r="CH1456" i="6"/>
  <c r="CH1457" i="6"/>
  <c r="CK1457" i="6"/>
  <c r="CH1458" i="6"/>
  <c r="CH1459" i="6"/>
  <c r="CH1460" i="6"/>
  <c r="CK1460" i="6"/>
  <c r="CH1461" i="6"/>
  <c r="CK1461" i="6"/>
  <c r="CH1462" i="6"/>
  <c r="CK1462" i="6"/>
  <c r="CH1463" i="6"/>
  <c r="CH1464" i="6"/>
  <c r="CH1465" i="6"/>
  <c r="CK1465" i="6"/>
  <c r="CH1466" i="6"/>
  <c r="CH1467" i="6"/>
  <c r="CH1468" i="6"/>
  <c r="CK1468" i="6"/>
  <c r="CH1469" i="6"/>
  <c r="CK1469" i="6"/>
  <c r="CH1470" i="6"/>
  <c r="CK1470" i="6"/>
  <c r="CH1471" i="6"/>
  <c r="CH1472" i="6"/>
  <c r="CH1473" i="6"/>
  <c r="CK1473" i="6"/>
  <c r="CH1474" i="6"/>
  <c r="CH1475" i="6"/>
  <c r="CH1476" i="6"/>
  <c r="CK1476" i="6"/>
  <c r="CH1477" i="6"/>
  <c r="CK1477" i="6"/>
  <c r="CH1478" i="6"/>
  <c r="CK1478" i="6"/>
  <c r="CH1479" i="6"/>
  <c r="CH1480" i="6"/>
  <c r="CH1481" i="6"/>
  <c r="CK1481" i="6"/>
  <c r="CH1482" i="6"/>
  <c r="CH1483" i="6"/>
  <c r="CH1484" i="6"/>
  <c r="CK1484" i="6"/>
  <c r="CH1485" i="6"/>
  <c r="CK1485" i="6"/>
  <c r="CH1486" i="6"/>
  <c r="CK1486" i="6"/>
  <c r="CH1487" i="6"/>
  <c r="CH1488" i="6"/>
  <c r="CH1489" i="6"/>
  <c r="CK1489" i="6"/>
  <c r="CH1490" i="6"/>
  <c r="CH1491" i="6"/>
  <c r="CH1492" i="6"/>
  <c r="CK1492" i="6"/>
  <c r="CH1493" i="6"/>
  <c r="CK1493" i="6"/>
  <c r="CH1494" i="6"/>
  <c r="CK1494" i="6"/>
  <c r="CH1495" i="6"/>
  <c r="CH1496" i="6"/>
  <c r="CH1497" i="6"/>
  <c r="CK1497" i="6"/>
  <c r="CH1498" i="6"/>
  <c r="CH1499" i="6"/>
  <c r="CH1500" i="6"/>
  <c r="CK1500" i="6"/>
  <c r="CH1501" i="6"/>
  <c r="CK1501" i="6"/>
  <c r="CH1502" i="6"/>
  <c r="CK1502" i="6"/>
  <c r="CH1503" i="6"/>
  <c r="CH1504" i="6"/>
  <c r="CH1505" i="6"/>
  <c r="CK1505" i="6"/>
  <c r="CH1506" i="6"/>
  <c r="CH1507" i="6"/>
  <c r="CH1508" i="6"/>
  <c r="CK1508" i="6"/>
  <c r="CH1509" i="6"/>
  <c r="CK1509" i="6"/>
  <c r="CH1510" i="6"/>
  <c r="CK1510" i="6"/>
  <c r="CH1511" i="6"/>
  <c r="CH1512" i="6"/>
  <c r="CH1513" i="6"/>
  <c r="CK1513" i="6"/>
  <c r="CH1514" i="6"/>
  <c r="CH1515" i="6"/>
  <c r="CH1516" i="6"/>
  <c r="CK1516" i="6"/>
  <c r="CH1517" i="6"/>
  <c r="CK1517" i="6"/>
  <c r="CH1518" i="6"/>
  <c r="CK1518" i="6"/>
  <c r="CH1519" i="6"/>
  <c r="CH1520" i="6"/>
  <c r="CH1521" i="6"/>
  <c r="CK1521" i="6"/>
  <c r="CH1522" i="6"/>
  <c r="CH1523" i="6"/>
  <c r="CH1524" i="6"/>
  <c r="CK1524" i="6"/>
  <c r="CH1525" i="6"/>
  <c r="CK1525" i="6"/>
  <c r="CH1526" i="6"/>
  <c r="CK1526" i="6"/>
  <c r="CH1527" i="6"/>
  <c r="CH1528" i="6"/>
  <c r="CH1529" i="6"/>
  <c r="CK1529" i="6"/>
  <c r="CH1530" i="6"/>
  <c r="CH1531" i="6"/>
  <c r="CH1532" i="6"/>
  <c r="CK1532" i="6"/>
  <c r="CH1533" i="6"/>
  <c r="CK1533" i="6"/>
  <c r="CH1534" i="6"/>
  <c r="CK1534" i="6"/>
  <c r="CH1535" i="6"/>
  <c r="CH1536" i="6"/>
  <c r="CH1537" i="6"/>
  <c r="CK1537" i="6"/>
  <c r="CH1538" i="6"/>
  <c r="CH1539" i="6"/>
  <c r="CH1540" i="6"/>
  <c r="CK1540" i="6"/>
  <c r="CH1541" i="6"/>
  <c r="CK1541" i="6"/>
  <c r="CH1542" i="6"/>
  <c r="CK1542" i="6"/>
  <c r="CH1543" i="6"/>
  <c r="CH1544" i="6"/>
  <c r="CH1545" i="6"/>
  <c r="CK1545" i="6"/>
  <c r="CH1546" i="6"/>
  <c r="CH1547" i="6"/>
  <c r="CH1548" i="6"/>
  <c r="CK1548" i="6"/>
  <c r="CH1549" i="6"/>
  <c r="CK1549" i="6"/>
  <c r="CH1550" i="6"/>
  <c r="CK1550" i="6"/>
  <c r="CH1551" i="6"/>
  <c r="CH1552" i="6"/>
  <c r="CH1553" i="6"/>
  <c r="CK1553" i="6"/>
  <c r="CH1554" i="6"/>
  <c r="CH1555" i="6"/>
  <c r="CH1556" i="6"/>
  <c r="CK1556" i="6"/>
  <c r="CH1557" i="6"/>
  <c r="CK1557" i="6"/>
  <c r="CH1558" i="6"/>
  <c r="CK1558" i="6"/>
  <c r="CH1559" i="6"/>
  <c r="CH1560" i="6"/>
  <c r="CH1561" i="6"/>
  <c r="CK1561" i="6"/>
  <c r="CH1562" i="6"/>
  <c r="CH1563" i="6"/>
  <c r="CH1564" i="6"/>
  <c r="CK1564" i="6"/>
  <c r="CH1565" i="6"/>
  <c r="CK1565" i="6"/>
  <c r="CH1566" i="6"/>
  <c r="CK1566" i="6"/>
  <c r="CH1567" i="6"/>
  <c r="CH1568" i="6"/>
  <c r="CH1569" i="6"/>
  <c r="CK1569" i="6"/>
  <c r="CH1570" i="6"/>
  <c r="CH1571" i="6"/>
  <c r="CH1572" i="6"/>
  <c r="CK1572" i="6"/>
  <c r="CH1573" i="6"/>
  <c r="CK1573" i="6"/>
  <c r="CH1574" i="6"/>
  <c r="CK1574" i="6"/>
  <c r="CH1575" i="6"/>
  <c r="CH1576" i="6"/>
  <c r="CH1577" i="6"/>
  <c r="CK1577" i="6"/>
  <c r="CH1578" i="6"/>
  <c r="CH1579" i="6"/>
  <c r="CH1580" i="6"/>
  <c r="CK1580" i="6"/>
  <c r="CH1581" i="6"/>
  <c r="CK1581" i="6"/>
  <c r="CH1582" i="6"/>
  <c r="CK1582" i="6"/>
  <c r="CH1583" i="6"/>
  <c r="CH1584" i="6"/>
  <c r="CH1585" i="6"/>
  <c r="CK1585" i="6"/>
  <c r="CH1586" i="6"/>
  <c r="CH1587" i="6"/>
  <c r="CH1588" i="6"/>
  <c r="CK1588" i="6"/>
  <c r="CH1589" i="6"/>
  <c r="CK1589" i="6"/>
  <c r="CH1590" i="6"/>
  <c r="CK1590" i="6"/>
  <c r="CH1591" i="6"/>
  <c r="CH1592" i="6"/>
  <c r="CH1593" i="6"/>
  <c r="CK1593" i="6"/>
  <c r="CH1594" i="6"/>
  <c r="CH1595" i="6"/>
  <c r="CH1596" i="6"/>
  <c r="CK1596" i="6"/>
  <c r="CH1597" i="6"/>
  <c r="CK1597" i="6"/>
  <c r="CH1598" i="6"/>
  <c r="CK1598" i="6"/>
  <c r="CH1599" i="6"/>
  <c r="CH1600" i="6"/>
  <c r="CH1601" i="6"/>
  <c r="CK1601" i="6"/>
  <c r="CH1602" i="6"/>
  <c r="CH1603" i="6"/>
  <c r="CH1604" i="6"/>
  <c r="CK1604" i="6"/>
  <c r="CH1605" i="6"/>
  <c r="CK1605" i="6"/>
  <c r="CH1606" i="6"/>
  <c r="CK1606" i="6"/>
  <c r="CH1607" i="6"/>
  <c r="CH1608" i="6"/>
  <c r="CK1608" i="6"/>
  <c r="CH1609" i="6"/>
  <c r="CK1609" i="6"/>
  <c r="CH1610" i="6"/>
  <c r="CH1611" i="6"/>
  <c r="CH1612" i="6"/>
  <c r="CK1612" i="6"/>
  <c r="CH1613" i="6"/>
  <c r="CK1613" i="6"/>
  <c r="CH1614" i="6"/>
  <c r="CK1614" i="6"/>
  <c r="CH1615" i="6"/>
  <c r="CH1616" i="6"/>
  <c r="CK1616" i="6"/>
  <c r="CH1617" i="6"/>
  <c r="CK1617" i="6"/>
  <c r="CH1618" i="6"/>
  <c r="CH1619" i="6"/>
  <c r="CH1620" i="6"/>
  <c r="CK1620" i="6"/>
  <c r="CH1621" i="6"/>
  <c r="CK1621" i="6"/>
  <c r="CH1622" i="6"/>
  <c r="CK1622" i="6"/>
  <c r="CH1623" i="6"/>
  <c r="CH1624" i="6"/>
  <c r="CK1624" i="6"/>
  <c r="CH1625" i="6"/>
  <c r="CK1625" i="6"/>
  <c r="CH1626" i="6"/>
  <c r="CH1627" i="6"/>
  <c r="CH1628" i="6"/>
  <c r="CK1628" i="6"/>
  <c r="CH1629" i="6"/>
  <c r="CK1629" i="6"/>
  <c r="CH1630" i="6"/>
  <c r="CK1630" i="6"/>
  <c r="CH1631" i="6"/>
  <c r="CH1632" i="6"/>
  <c r="CK1632" i="6"/>
  <c r="CH1633" i="6"/>
  <c r="CK1633" i="6"/>
  <c r="CH1634" i="6"/>
  <c r="CH1635" i="6"/>
  <c r="CH1636" i="6"/>
  <c r="CK1636" i="6"/>
  <c r="CH1637" i="6"/>
  <c r="CK1637" i="6"/>
  <c r="CH1638" i="6"/>
  <c r="CK1638" i="6"/>
  <c r="CH1639" i="6"/>
  <c r="CH1640" i="6"/>
  <c r="CK1640" i="6"/>
  <c r="CH1641" i="6"/>
  <c r="CK1641" i="6"/>
  <c r="CH1642" i="6"/>
  <c r="CH1643" i="6"/>
  <c r="CH1644" i="6"/>
  <c r="CK1644" i="6"/>
  <c r="CH1645" i="6"/>
  <c r="CK1645" i="6"/>
  <c r="CH1646" i="6"/>
  <c r="CK1646" i="6"/>
  <c r="CH1647" i="6"/>
  <c r="CH1648" i="6"/>
  <c r="CK1648" i="6"/>
  <c r="CH1649" i="6"/>
  <c r="CK1649" i="6"/>
  <c r="CH1650" i="6"/>
  <c r="CH1651" i="6"/>
  <c r="CH1652" i="6"/>
  <c r="CK1652" i="6"/>
  <c r="CH1653" i="6"/>
  <c r="CK1653" i="6"/>
  <c r="CH1654" i="6"/>
  <c r="CK1654" i="6"/>
  <c r="CH1655" i="6"/>
  <c r="CH1656" i="6"/>
  <c r="CK1656" i="6"/>
  <c r="CH1657" i="6"/>
  <c r="CK1657" i="6"/>
  <c r="CH1658" i="6"/>
  <c r="CH1659" i="6"/>
  <c r="CH1660" i="6"/>
  <c r="CK1660" i="6"/>
  <c r="CH1661" i="6"/>
  <c r="CK1661" i="6"/>
  <c r="CH1662" i="6"/>
  <c r="CK1662" i="6"/>
  <c r="CH1663" i="6"/>
  <c r="CH1664" i="6"/>
  <c r="CK1664" i="6"/>
  <c r="CH1665" i="6"/>
  <c r="CK1665" i="6"/>
  <c r="CH1666" i="6"/>
  <c r="CH1667" i="6"/>
  <c r="CH1668" i="6"/>
  <c r="CK1668" i="6"/>
  <c r="CH1669" i="6"/>
  <c r="CK1669" i="6"/>
  <c r="CH1670" i="6"/>
  <c r="CH1671" i="6"/>
  <c r="CH1672" i="6"/>
  <c r="CK1672" i="6"/>
  <c r="CH1673" i="6"/>
  <c r="CK1673" i="6"/>
  <c r="CH1674" i="6"/>
  <c r="CH1675" i="6"/>
  <c r="CH1676" i="6"/>
  <c r="CK1676" i="6"/>
  <c r="CH1677" i="6"/>
  <c r="CK1677" i="6"/>
  <c r="CH1678" i="6"/>
  <c r="CK1678" i="6"/>
  <c r="CH1679" i="6"/>
  <c r="CH1680" i="6"/>
  <c r="CH1681" i="6"/>
  <c r="CK1681" i="6"/>
  <c r="CH1682" i="6"/>
  <c r="CH1683" i="6"/>
  <c r="CH1684" i="6"/>
  <c r="CK1684" i="6"/>
  <c r="CH1685" i="6"/>
  <c r="CK1685" i="6"/>
  <c r="CH1686" i="6"/>
  <c r="CH1687" i="6"/>
  <c r="CH1688" i="6"/>
  <c r="CH1689" i="6"/>
  <c r="CK1689" i="6"/>
  <c r="CH1690" i="6"/>
  <c r="CK1690" i="6"/>
  <c r="CH1691" i="6"/>
  <c r="CH1692" i="6"/>
  <c r="CH1693" i="6"/>
  <c r="CK1693" i="6"/>
  <c r="CH1694" i="6"/>
  <c r="CK1694" i="6"/>
  <c r="CH1695" i="6"/>
  <c r="CH1696" i="6"/>
  <c r="CK1696" i="6"/>
  <c r="CH1697" i="6"/>
  <c r="CK1697" i="6"/>
  <c r="CH1698" i="6"/>
  <c r="CH1699" i="6"/>
  <c r="CH1700" i="6"/>
  <c r="CK1700" i="6"/>
  <c r="CH1701" i="6"/>
  <c r="CK1701" i="6"/>
  <c r="CH1702" i="6"/>
  <c r="CH1703" i="6"/>
  <c r="CH1704" i="6"/>
  <c r="CK1704" i="6"/>
  <c r="CH1705" i="6"/>
  <c r="CK1705" i="6"/>
  <c r="CH1706" i="6"/>
  <c r="CH1707" i="6"/>
  <c r="CH1708" i="6"/>
  <c r="CK1708" i="6"/>
  <c r="CH1709" i="6"/>
  <c r="CK1709" i="6"/>
  <c r="CH1710" i="6"/>
  <c r="CK1710" i="6"/>
  <c r="CH1711" i="6"/>
  <c r="CH1712" i="6"/>
  <c r="CH1713" i="6"/>
  <c r="CK1713" i="6"/>
  <c r="CH1714" i="6"/>
  <c r="CH1715" i="6"/>
  <c r="CH1716" i="6"/>
  <c r="CK1716" i="6"/>
  <c r="CH1717" i="6"/>
  <c r="CK1717" i="6"/>
  <c r="CH1718" i="6"/>
  <c r="CH1719" i="6"/>
  <c r="CH1720" i="6"/>
  <c r="CH1721" i="6"/>
  <c r="CK1721" i="6"/>
  <c r="CH1722" i="6"/>
  <c r="CK1722" i="6"/>
  <c r="CH1723" i="6"/>
  <c r="CH1724" i="6"/>
  <c r="CH1725" i="6"/>
  <c r="CK1725" i="6"/>
  <c r="CH1726" i="6"/>
  <c r="CK1726" i="6"/>
  <c r="CH1727" i="6"/>
  <c r="CH1728" i="6"/>
  <c r="CK1728" i="6"/>
  <c r="CH1729" i="6"/>
  <c r="CK1729" i="6"/>
  <c r="CH1730" i="6"/>
  <c r="CH1731" i="6"/>
  <c r="CH1732" i="6"/>
  <c r="CK1732" i="6"/>
  <c r="CH1733" i="6"/>
  <c r="CK1733" i="6"/>
  <c r="CH1734" i="6"/>
  <c r="CH1735" i="6"/>
  <c r="CH1736" i="6"/>
  <c r="CK1736" i="6"/>
  <c r="CH1737" i="6"/>
  <c r="CK1737" i="6"/>
  <c r="CH1738" i="6"/>
  <c r="CH1739" i="6"/>
  <c r="CH1740" i="6"/>
  <c r="CK1740" i="6"/>
  <c r="CH1741" i="6"/>
  <c r="CK1741" i="6"/>
  <c r="CH1742" i="6"/>
  <c r="CK1742" i="6"/>
  <c r="CH1743" i="6"/>
  <c r="CH1744" i="6"/>
  <c r="CH1745" i="6"/>
  <c r="CK1745" i="6"/>
  <c r="CH1746" i="6"/>
  <c r="CH1747" i="6"/>
  <c r="CH1748" i="6"/>
  <c r="CK1748" i="6"/>
  <c r="CH1749" i="6"/>
  <c r="CK1749" i="6"/>
  <c r="CH1750" i="6"/>
  <c r="CH1751" i="6"/>
  <c r="CH1752" i="6"/>
  <c r="CH1753" i="6"/>
  <c r="CK1753" i="6"/>
  <c r="CH1754" i="6"/>
  <c r="CK1754" i="6"/>
  <c r="CH1755" i="6"/>
  <c r="CH1756" i="6"/>
  <c r="CH1757" i="6"/>
  <c r="CK1757" i="6"/>
  <c r="CH1758" i="6"/>
  <c r="CK1758" i="6"/>
  <c r="CH1759" i="6"/>
  <c r="CH1760" i="6"/>
  <c r="CK1760" i="6"/>
  <c r="CH1761" i="6"/>
  <c r="CK1761" i="6"/>
  <c r="CH1762" i="6"/>
  <c r="CH1763" i="6"/>
  <c r="CJ1763" i="6"/>
  <c r="CH1764" i="6"/>
  <c r="CK1764" i="6"/>
  <c r="CH1765" i="6"/>
  <c r="CK1765" i="6"/>
  <c r="CH1766" i="6"/>
  <c r="CH1767" i="6"/>
  <c r="CJ1767" i="6"/>
  <c r="CH1768" i="6"/>
  <c r="CK1768" i="6"/>
  <c r="CH1769" i="6"/>
  <c r="CH1770" i="6"/>
  <c r="CH1771" i="6"/>
  <c r="CJ1771" i="6"/>
  <c r="CH1772" i="6"/>
  <c r="CK1772" i="6"/>
  <c r="CH1773" i="6"/>
  <c r="CK1773" i="6"/>
  <c r="CH1774" i="6"/>
  <c r="CH1775" i="6"/>
  <c r="CJ1775" i="6"/>
  <c r="CH1776" i="6"/>
  <c r="CK1776" i="6"/>
  <c r="CH1777" i="6"/>
  <c r="CK1777" i="6"/>
  <c r="CH1778" i="6"/>
  <c r="CH1779" i="6"/>
  <c r="CJ1779" i="6"/>
  <c r="CH1780" i="6"/>
  <c r="CK1780" i="6"/>
  <c r="CH1781" i="6"/>
  <c r="CK1781" i="6"/>
  <c r="CH1782" i="6"/>
  <c r="CH1783" i="6"/>
  <c r="CJ1783" i="6"/>
  <c r="CH1784" i="6"/>
  <c r="CK1784" i="6"/>
  <c r="CH1785" i="6"/>
  <c r="CK1785" i="6"/>
  <c r="CH1786" i="6"/>
  <c r="CH1787" i="6"/>
  <c r="CJ1787" i="6"/>
  <c r="CH1788" i="6"/>
  <c r="CK1788" i="6"/>
  <c r="CH1789" i="6"/>
  <c r="CK1789" i="6"/>
  <c r="CH1790" i="6"/>
  <c r="CH1791" i="6"/>
  <c r="CJ1791" i="6"/>
  <c r="CH1792" i="6"/>
  <c r="CK1792" i="6"/>
  <c r="CH1793" i="6"/>
  <c r="CK1793" i="6"/>
  <c r="CH1794" i="6"/>
  <c r="CH1795" i="6"/>
  <c r="CJ1795" i="6"/>
  <c r="CH1796" i="6"/>
  <c r="CK1796" i="6"/>
  <c r="CH1797" i="6"/>
  <c r="CK1797" i="6"/>
  <c r="CH1798" i="6"/>
  <c r="CH1799" i="6"/>
  <c r="CJ1799" i="6"/>
  <c r="CH1800" i="6"/>
  <c r="CK1800" i="6"/>
  <c r="CH1801" i="6"/>
  <c r="CK1801" i="6"/>
  <c r="CH1802" i="6"/>
  <c r="CH1803" i="6"/>
  <c r="CJ1803" i="6"/>
  <c r="CH1804" i="6"/>
  <c r="CK1804" i="6"/>
  <c r="CH1805" i="6"/>
  <c r="CK1805" i="6"/>
  <c r="CH1806" i="6"/>
  <c r="CH1807" i="6"/>
  <c r="CJ1807" i="6"/>
  <c r="CH1808" i="6"/>
  <c r="CK1808" i="6"/>
  <c r="CH1809" i="6"/>
  <c r="CK1809" i="6"/>
  <c r="CH1810" i="6"/>
  <c r="CH1811" i="6"/>
  <c r="CJ1811" i="6"/>
  <c r="CH1812" i="6"/>
  <c r="CK1812" i="6"/>
  <c r="CH1813" i="6"/>
  <c r="CK1813" i="6"/>
  <c r="CH1814" i="6"/>
  <c r="CH1815" i="6"/>
  <c r="CJ1815" i="6"/>
  <c r="CH1816" i="6"/>
  <c r="CK1816" i="6"/>
  <c r="CH1817" i="6"/>
  <c r="CK1817" i="6"/>
  <c r="CH1818" i="6"/>
  <c r="CH1819" i="6"/>
  <c r="CJ1819" i="6"/>
  <c r="CH1820" i="6"/>
  <c r="CK1820" i="6"/>
  <c r="CH1821" i="6"/>
  <c r="CK1821" i="6"/>
  <c r="CH1822" i="6"/>
  <c r="CH1823" i="6"/>
  <c r="CJ1823" i="6"/>
  <c r="CH1824" i="6"/>
  <c r="CK1824" i="6"/>
  <c r="CH1825" i="6"/>
  <c r="CK1825" i="6"/>
  <c r="CH1826" i="6"/>
  <c r="CH1827" i="6"/>
  <c r="CJ1827" i="6"/>
  <c r="CH1828" i="6"/>
  <c r="CK1828" i="6"/>
  <c r="CH1829" i="6"/>
  <c r="CK1829" i="6"/>
  <c r="CH1830" i="6"/>
  <c r="CH1831" i="6"/>
  <c r="CJ1831" i="6"/>
  <c r="CH1832" i="6"/>
  <c r="CK1832" i="6"/>
  <c r="CH1833" i="6"/>
  <c r="CK1833" i="6"/>
  <c r="CH1834" i="6"/>
  <c r="CH1835" i="6"/>
  <c r="CJ1835" i="6"/>
  <c r="CH1836" i="6"/>
  <c r="CK1836" i="6"/>
  <c r="CH1837" i="6"/>
  <c r="CK1837" i="6"/>
  <c r="CH1838" i="6"/>
  <c r="CH1839" i="6"/>
  <c r="CJ1839" i="6"/>
  <c r="CH1840" i="6"/>
  <c r="CK1840" i="6"/>
  <c r="CH1841" i="6"/>
  <c r="CK1841" i="6"/>
  <c r="CH1842" i="6"/>
  <c r="CH1843" i="6"/>
  <c r="CJ1843" i="6"/>
  <c r="CH1844" i="6"/>
  <c r="CK1844" i="6"/>
  <c r="CH1845" i="6"/>
  <c r="CK1845" i="6"/>
  <c r="CH1846" i="6"/>
  <c r="CH1847" i="6"/>
  <c r="CJ1847" i="6"/>
  <c r="CH1848" i="6"/>
  <c r="CK1848" i="6"/>
  <c r="CH1849" i="6"/>
  <c r="CK1849" i="6"/>
  <c r="CH1850" i="6"/>
  <c r="CH1851" i="6"/>
  <c r="CJ1851" i="6"/>
  <c r="CH1852" i="6"/>
  <c r="CK1852" i="6"/>
  <c r="CH1853" i="6"/>
  <c r="CK1853" i="6"/>
  <c r="CH1854" i="6"/>
  <c r="CH1855" i="6"/>
  <c r="CJ1855" i="6"/>
  <c r="CH1856" i="6"/>
  <c r="CK1856" i="6"/>
  <c r="CH1857" i="6"/>
  <c r="CK1857" i="6"/>
  <c r="CH1858" i="6"/>
  <c r="CH1859" i="6"/>
  <c r="CJ1859" i="6"/>
  <c r="CH1860" i="6"/>
  <c r="CK1860" i="6"/>
  <c r="CH1861" i="6"/>
  <c r="CK1861" i="6"/>
  <c r="CH1862" i="6"/>
  <c r="CH1863" i="6"/>
  <c r="CJ1863" i="6"/>
  <c r="CH1864" i="6"/>
  <c r="CK1864" i="6"/>
  <c r="CH1865" i="6"/>
  <c r="CK1865" i="6"/>
  <c r="CH1866" i="6"/>
  <c r="CH1867" i="6"/>
  <c r="CJ1867" i="6"/>
  <c r="CH1868" i="6"/>
  <c r="CK1868" i="6"/>
  <c r="CH1869" i="6"/>
  <c r="CK1869" i="6"/>
  <c r="CH1870" i="6"/>
  <c r="CH1871" i="6"/>
  <c r="CJ1871" i="6"/>
  <c r="CH1872" i="6"/>
  <c r="CK1872" i="6"/>
  <c r="CH1873" i="6"/>
  <c r="CK1873" i="6"/>
  <c r="CH1874" i="6"/>
  <c r="CH1875" i="6"/>
  <c r="CJ1875" i="6"/>
  <c r="CH1876" i="6"/>
  <c r="CK1876" i="6"/>
  <c r="CH1877" i="6"/>
  <c r="CK1877" i="6"/>
  <c r="CH1878" i="6"/>
  <c r="CH1879" i="6"/>
  <c r="CJ1879" i="6"/>
  <c r="CH1880" i="6"/>
  <c r="CK1880" i="6"/>
  <c r="CH1881" i="6"/>
  <c r="CK1881" i="6"/>
  <c r="CH1882" i="6"/>
  <c r="CH1883" i="6"/>
  <c r="CJ1883" i="6"/>
  <c r="CH1884" i="6"/>
  <c r="CK1884" i="6"/>
  <c r="CH1885" i="6"/>
  <c r="CK1885" i="6"/>
  <c r="CH1886" i="6"/>
  <c r="CH1887" i="6"/>
  <c r="CJ1887" i="6"/>
  <c r="CH1888" i="6"/>
  <c r="CK1888" i="6"/>
  <c r="CH1889" i="6"/>
  <c r="CK1889" i="6"/>
  <c r="CH1890" i="6"/>
  <c r="CH1891" i="6"/>
  <c r="CJ1891" i="6"/>
  <c r="CH1892" i="6"/>
  <c r="CK1892" i="6"/>
  <c r="CH1893" i="6"/>
  <c r="CK1893" i="6"/>
  <c r="CH1894" i="6"/>
  <c r="CH1895" i="6"/>
  <c r="CJ1895" i="6"/>
  <c r="CH1896" i="6"/>
  <c r="CK1896" i="6"/>
  <c r="CH1897" i="6"/>
  <c r="CK1897" i="6"/>
  <c r="CH1898" i="6"/>
  <c r="CH1899" i="6"/>
  <c r="CJ1899" i="6"/>
  <c r="CH1900" i="6"/>
  <c r="CK1900" i="6"/>
  <c r="CH1901" i="6"/>
  <c r="CK1901" i="6"/>
  <c r="CH1902" i="6"/>
  <c r="CH1903" i="6"/>
  <c r="CJ1903" i="6"/>
  <c r="CH1904" i="6"/>
  <c r="CK1904" i="6"/>
  <c r="CH1905" i="6"/>
  <c r="CK1905" i="6"/>
  <c r="CH1906" i="6"/>
  <c r="CH1907" i="6"/>
  <c r="CJ1907" i="6"/>
  <c r="CH1908" i="6"/>
  <c r="CK1908" i="6"/>
  <c r="CH1909" i="6"/>
  <c r="CK1909" i="6"/>
  <c r="CH1910" i="6"/>
  <c r="CH1911" i="6"/>
  <c r="CJ1911" i="6"/>
  <c r="CH1912" i="6"/>
  <c r="CK1912" i="6"/>
  <c r="CH1913" i="6"/>
  <c r="CK1913" i="6"/>
  <c r="CH1914" i="6"/>
  <c r="CH1915" i="6"/>
  <c r="CJ1915" i="6"/>
  <c r="CH1916" i="6"/>
  <c r="CK1916" i="6"/>
  <c r="CH1917" i="6"/>
  <c r="CK1917" i="6"/>
  <c r="CH1918" i="6"/>
  <c r="CH1919" i="6"/>
  <c r="CJ1919" i="6"/>
  <c r="CH1920" i="6"/>
  <c r="CK1920" i="6"/>
  <c r="CH1921" i="6"/>
  <c r="CK1921" i="6"/>
  <c r="CH1922" i="6"/>
  <c r="CH1923" i="6"/>
  <c r="CJ1923" i="6"/>
  <c r="CH1924" i="6"/>
  <c r="CK1924" i="6"/>
  <c r="CH1925" i="6"/>
  <c r="CK1925" i="6"/>
  <c r="CH1926" i="6"/>
  <c r="CH1927" i="6"/>
  <c r="CJ1927" i="6"/>
  <c r="CH1928" i="6"/>
  <c r="CK1928" i="6"/>
  <c r="CH1929" i="6"/>
  <c r="CK1929" i="6"/>
  <c r="CH1930" i="6"/>
  <c r="CH1931" i="6"/>
  <c r="CJ1931" i="6"/>
  <c r="CH1932" i="6"/>
  <c r="CK1932" i="6"/>
  <c r="CH1933" i="6"/>
  <c r="CK1933" i="6"/>
  <c r="CH1934" i="6"/>
  <c r="CH1935" i="6"/>
  <c r="CJ1935" i="6"/>
  <c r="CH1936" i="6"/>
  <c r="CK1936" i="6"/>
  <c r="CH1937" i="6"/>
  <c r="CK1937" i="6"/>
  <c r="CH1938" i="6"/>
  <c r="CH1939" i="6"/>
  <c r="CJ1939" i="6"/>
  <c r="CH1940" i="6"/>
  <c r="CK1940" i="6"/>
  <c r="CH1941" i="6"/>
  <c r="CK1941" i="6"/>
  <c r="CH1942" i="6"/>
  <c r="CH1943" i="6"/>
  <c r="CJ1943" i="6"/>
  <c r="CH1944" i="6"/>
  <c r="CK1944" i="6"/>
  <c r="CH1945" i="6"/>
  <c r="CK1945" i="6"/>
  <c r="CH1946" i="6"/>
  <c r="CH1947" i="6"/>
  <c r="CJ1947" i="6"/>
  <c r="CH1948" i="6"/>
  <c r="CK1948" i="6"/>
  <c r="CH1949" i="6"/>
  <c r="CK1949" i="6"/>
  <c r="CH1950" i="6"/>
  <c r="CH1951" i="6"/>
  <c r="CJ1951" i="6"/>
  <c r="CH1952" i="6"/>
  <c r="CK1952" i="6"/>
  <c r="CH1953" i="6"/>
  <c r="CK1953" i="6"/>
  <c r="CH1954" i="6"/>
  <c r="CH1955" i="6"/>
  <c r="CJ1955" i="6"/>
  <c r="CH1956" i="6"/>
  <c r="CK1956" i="6"/>
  <c r="CH1957" i="6"/>
  <c r="CK1957" i="6"/>
  <c r="CH1958" i="6"/>
  <c r="CH1959" i="6"/>
  <c r="CJ1959" i="6"/>
  <c r="CH1960" i="6"/>
  <c r="CK1960" i="6"/>
  <c r="CH1961" i="6"/>
  <c r="CK1961" i="6"/>
  <c r="CH1962" i="6"/>
  <c r="CH1963" i="6"/>
  <c r="CJ1963" i="6"/>
  <c r="CH1964" i="6"/>
  <c r="CK1964" i="6"/>
  <c r="CH1965" i="6"/>
  <c r="CK1965" i="6"/>
  <c r="CH1966" i="6"/>
  <c r="CH1967" i="6"/>
  <c r="CJ1967" i="6"/>
  <c r="CH1968" i="6"/>
  <c r="CK1968" i="6"/>
  <c r="CH1969" i="6"/>
  <c r="CK1969" i="6"/>
  <c r="CH1970" i="6"/>
  <c r="CH1971" i="6"/>
  <c r="CJ1971" i="6"/>
  <c r="CH1972" i="6"/>
  <c r="CK1972" i="6"/>
  <c r="CH1973" i="6"/>
  <c r="CK1973" i="6"/>
  <c r="CH1974" i="6"/>
  <c r="CH1975" i="6"/>
  <c r="CJ1975" i="6"/>
  <c r="CH1976" i="6"/>
  <c r="CK1976" i="6"/>
  <c r="CH1977" i="6"/>
  <c r="CK1977" i="6"/>
  <c r="CH1978" i="6"/>
  <c r="CH1979" i="6"/>
  <c r="CJ1979" i="6"/>
  <c r="CH1980" i="6"/>
  <c r="CK1980" i="6"/>
  <c r="CH1981" i="6"/>
  <c r="CK1981" i="6"/>
  <c r="CH1982" i="6"/>
  <c r="CH1983" i="6"/>
  <c r="CJ1983" i="6"/>
  <c r="CH1984" i="6"/>
  <c r="CK1984" i="6"/>
  <c r="CH1985" i="6"/>
  <c r="CH1986" i="6"/>
  <c r="CH1987" i="6"/>
  <c r="CJ1987" i="6"/>
  <c r="CH1988" i="6"/>
  <c r="CK1988" i="6"/>
  <c r="CH1989" i="6"/>
  <c r="CK1989" i="6"/>
  <c r="CH1990" i="6"/>
  <c r="CH1991" i="6"/>
  <c r="CJ1991" i="6"/>
  <c r="CH1992" i="6"/>
  <c r="CK1992" i="6"/>
  <c r="CH1993" i="6"/>
  <c r="CK1993" i="6"/>
  <c r="CH1994" i="6"/>
  <c r="CH1995" i="6"/>
  <c r="CJ1995" i="6"/>
  <c r="CH1996" i="6"/>
  <c r="CK1996" i="6"/>
  <c r="CH1997" i="6"/>
  <c r="CK1997" i="6"/>
  <c r="CH1998" i="6"/>
  <c r="CH1999" i="6"/>
  <c r="CJ1999" i="6"/>
  <c r="CH2000" i="6"/>
  <c r="CK2000" i="6"/>
  <c r="CH2001" i="6"/>
  <c r="CK2001" i="6"/>
  <c r="CH2002" i="6"/>
  <c r="CH2003" i="6"/>
  <c r="CJ2003" i="6"/>
  <c r="CH2004" i="6"/>
  <c r="CK2004" i="6"/>
  <c r="CH2005" i="6"/>
  <c r="CK2005" i="6"/>
  <c r="CH2006" i="6"/>
  <c r="CH2007" i="6"/>
  <c r="CJ2007" i="6"/>
  <c r="CH2008" i="6"/>
  <c r="CK2008" i="6"/>
  <c r="CH2009" i="6"/>
  <c r="CK2009" i="6"/>
  <c r="CH2010" i="6"/>
  <c r="CH2011" i="6"/>
  <c r="CJ2011" i="6"/>
  <c r="CH2012" i="6"/>
  <c r="CK2012" i="6"/>
  <c r="CH2013" i="6"/>
  <c r="CK2013" i="6"/>
  <c r="CH2014" i="6"/>
  <c r="CH2015" i="6"/>
  <c r="CJ2015" i="6"/>
  <c r="CH2016" i="6"/>
  <c r="CK2016" i="6"/>
  <c r="CH2017" i="6"/>
  <c r="CK2017" i="6"/>
  <c r="CH2018" i="6"/>
  <c r="CH2019" i="6"/>
  <c r="CJ2019" i="6"/>
  <c r="CH2020" i="6"/>
  <c r="CK2020" i="6"/>
  <c r="CH2021" i="6"/>
  <c r="CK2021" i="6"/>
  <c r="CH2022" i="6"/>
  <c r="CH2023" i="6"/>
  <c r="CJ2023" i="6"/>
  <c r="CH2024" i="6"/>
  <c r="CK2024" i="6"/>
  <c r="CH2025" i="6"/>
  <c r="CK2025" i="6"/>
  <c r="CH2026" i="6"/>
  <c r="CH2027" i="6"/>
  <c r="CJ2027" i="6"/>
  <c r="CH2028" i="6"/>
  <c r="CK2028" i="6"/>
  <c r="CH2029" i="6"/>
  <c r="CH2030" i="6"/>
  <c r="CH2031" i="6"/>
  <c r="CJ2031" i="6"/>
  <c r="CH2032" i="6"/>
  <c r="CK2032" i="6"/>
  <c r="CH2033" i="6"/>
  <c r="CK2033" i="6"/>
  <c r="CH2034" i="6"/>
  <c r="CH2035" i="6"/>
  <c r="CJ2035" i="6"/>
  <c r="CH2036" i="6"/>
  <c r="CK2036" i="6"/>
  <c r="CH2037" i="6"/>
  <c r="CK2037" i="6"/>
  <c r="CH2038" i="6"/>
  <c r="CH2039" i="6"/>
  <c r="CJ2039" i="6"/>
  <c r="CH2040" i="6"/>
  <c r="CK2040" i="6"/>
  <c r="CH2041" i="6"/>
  <c r="CK2041" i="6"/>
  <c r="CH2042" i="6"/>
  <c r="CH2043" i="6"/>
  <c r="CJ2043" i="6"/>
  <c r="CH2044" i="6"/>
  <c r="CK2044" i="6"/>
  <c r="CH2045" i="6"/>
  <c r="CK2045" i="6"/>
  <c r="CH2046" i="6"/>
  <c r="CH2047" i="6"/>
  <c r="CJ2047" i="6"/>
  <c r="CH2048" i="6"/>
  <c r="CK2048" i="6"/>
  <c r="CH2049" i="6"/>
  <c r="CK2049" i="6"/>
  <c r="CH2050" i="6"/>
  <c r="CH2051" i="6"/>
  <c r="CJ2051" i="6"/>
  <c r="CH2052" i="6"/>
  <c r="CK2052" i="6"/>
  <c r="CH2053" i="6"/>
  <c r="CK2053" i="6"/>
  <c r="CH2054" i="6"/>
  <c r="CH2055" i="6"/>
  <c r="CJ2055" i="6"/>
  <c r="CH2056" i="6"/>
  <c r="CK2056" i="6"/>
  <c r="CH2057" i="6"/>
  <c r="CK2057" i="6"/>
  <c r="CH2058" i="6"/>
  <c r="CH2059" i="6"/>
  <c r="CJ2059" i="6"/>
  <c r="CH2060" i="6"/>
  <c r="CK2060" i="6"/>
  <c r="CH2061" i="6"/>
  <c r="CK2061" i="6"/>
  <c r="CH2062" i="6"/>
  <c r="CH2063" i="6"/>
  <c r="CJ2063" i="6"/>
  <c r="CH2064" i="6"/>
  <c r="CK2064" i="6"/>
  <c r="CH2065" i="6"/>
  <c r="CK2065" i="6"/>
  <c r="CH2066" i="6"/>
  <c r="CH2067" i="6"/>
  <c r="CJ2067" i="6"/>
  <c r="CH2068" i="6"/>
  <c r="CK2068" i="6"/>
  <c r="CH2069" i="6"/>
  <c r="CK2069" i="6"/>
  <c r="CH2070" i="6"/>
  <c r="CH2071" i="6"/>
  <c r="CJ2071" i="6"/>
  <c r="CH2072" i="6"/>
  <c r="CK2072" i="6"/>
  <c r="CH2073" i="6"/>
  <c r="CH2074" i="6"/>
  <c r="CH2075" i="6"/>
  <c r="CJ2075" i="6"/>
  <c r="CH2076" i="6"/>
  <c r="CK2076" i="6"/>
  <c r="CH2077" i="6"/>
  <c r="CK2077" i="6"/>
  <c r="CH2078" i="6"/>
  <c r="CH2079" i="6"/>
  <c r="CJ2079" i="6"/>
  <c r="CH2080" i="6"/>
  <c r="CK2080" i="6"/>
  <c r="CH2081" i="6"/>
  <c r="CK2081" i="6"/>
  <c r="CH2082" i="6"/>
  <c r="CH2083" i="6"/>
  <c r="CJ2083" i="6"/>
  <c r="CH2084" i="6"/>
  <c r="CK2084" i="6"/>
  <c r="CH2085" i="6"/>
  <c r="CK2085" i="6"/>
  <c r="CH2086" i="6"/>
  <c r="CH2087" i="6"/>
  <c r="CJ2087" i="6"/>
  <c r="CH2088" i="6"/>
  <c r="CK2088" i="6"/>
  <c r="CH2089" i="6"/>
  <c r="CK2089" i="6"/>
  <c r="CH2090" i="6"/>
  <c r="CH2091" i="6"/>
  <c r="CJ2091" i="6"/>
  <c r="CH2092" i="6"/>
  <c r="CK2092" i="6"/>
  <c r="CH2093" i="6"/>
  <c r="CK2093" i="6"/>
  <c r="CH2094" i="6"/>
  <c r="CH2095" i="6"/>
  <c r="CJ2095" i="6"/>
  <c r="CH2096" i="6"/>
  <c r="CK2096" i="6"/>
  <c r="CH2097" i="6"/>
  <c r="CK2097" i="6"/>
  <c r="CH2098" i="6"/>
  <c r="CH2099" i="6"/>
  <c r="CJ2099" i="6"/>
  <c r="CH2100" i="6"/>
  <c r="CK2100" i="6"/>
  <c r="CH2101" i="6"/>
  <c r="CK2101" i="6"/>
  <c r="CH2102" i="6"/>
  <c r="CH2103" i="6"/>
  <c r="CJ2103" i="6"/>
  <c r="CH2104" i="6"/>
  <c r="CK2104" i="6"/>
  <c r="CH2105" i="6"/>
  <c r="CK2105" i="6"/>
  <c r="CH2106" i="6"/>
  <c r="CH2107" i="6"/>
  <c r="CJ2107" i="6"/>
  <c r="CH2108" i="6"/>
  <c r="CK2108" i="6"/>
  <c r="CH2109" i="6"/>
  <c r="CH2110" i="6"/>
  <c r="CH2111" i="6"/>
  <c r="CJ2111" i="6"/>
  <c r="CH2112" i="6"/>
  <c r="CK2112" i="6"/>
  <c r="CH2113" i="6"/>
  <c r="CK2113" i="6"/>
  <c r="CH2114" i="6"/>
  <c r="CH2115" i="6"/>
  <c r="CJ2115" i="6"/>
  <c r="CH2116" i="6"/>
  <c r="CK2116" i="6"/>
  <c r="CH2117" i="6"/>
  <c r="CK2117" i="6"/>
  <c r="CH2118" i="6"/>
  <c r="CH2119" i="6"/>
  <c r="CJ2119" i="6"/>
  <c r="CH2120" i="6"/>
  <c r="CK2120" i="6"/>
  <c r="CH2121" i="6"/>
  <c r="CK2121" i="6"/>
  <c r="CH2122" i="6"/>
  <c r="CH2123" i="6"/>
  <c r="CJ2123" i="6"/>
  <c r="CH2124" i="6"/>
  <c r="CK2124" i="6"/>
  <c r="CH2125" i="6"/>
  <c r="CK2125" i="6"/>
  <c r="CH2126" i="6"/>
  <c r="CH2127" i="6"/>
  <c r="CJ2127" i="6"/>
  <c r="CH2128" i="6"/>
  <c r="CK2128" i="6"/>
  <c r="CH2129" i="6"/>
  <c r="CK2129" i="6"/>
  <c r="CH2130" i="6"/>
  <c r="CH2131" i="6"/>
  <c r="CJ2131" i="6"/>
  <c r="CH2132" i="6"/>
  <c r="CK2132" i="6"/>
  <c r="CH2133" i="6"/>
  <c r="CK2133" i="6"/>
  <c r="CH2134" i="6"/>
  <c r="CH2135" i="6"/>
  <c r="CJ2135" i="6"/>
  <c r="CH2136" i="6"/>
  <c r="CK2136" i="6"/>
  <c r="CH2137" i="6"/>
  <c r="CK2137" i="6"/>
  <c r="CH2138" i="6"/>
  <c r="CH2139" i="6"/>
  <c r="CJ2139" i="6"/>
  <c r="CH2140" i="6"/>
  <c r="CK2140" i="6"/>
  <c r="CH2141" i="6"/>
  <c r="CK2141" i="6"/>
  <c r="CH2142" i="6"/>
  <c r="CH2143" i="6"/>
  <c r="CJ2143" i="6"/>
  <c r="CH2144" i="6"/>
  <c r="CK2144" i="6"/>
  <c r="CH2145" i="6"/>
  <c r="CK2145" i="6"/>
  <c r="CH2146" i="6"/>
  <c r="CH2147" i="6"/>
  <c r="CJ2147" i="6"/>
  <c r="CH2148" i="6"/>
  <c r="CK2148" i="6"/>
  <c r="CH2149" i="6"/>
  <c r="CK2149" i="6"/>
  <c r="CH2150" i="6"/>
  <c r="CH2151" i="6"/>
  <c r="CJ2151" i="6"/>
  <c r="CH2152" i="6"/>
  <c r="CK2152" i="6"/>
  <c r="CH2153" i="6"/>
  <c r="CK2153" i="6"/>
  <c r="CH2154" i="6"/>
  <c r="CH2155" i="6"/>
  <c r="CJ2155" i="6"/>
  <c r="CH2156" i="6"/>
  <c r="CK2156" i="6"/>
  <c r="CH2157" i="6"/>
  <c r="CK2157" i="6"/>
  <c r="CH2158" i="6"/>
  <c r="CH2159" i="6"/>
  <c r="CJ2159" i="6"/>
  <c r="CH2160" i="6"/>
  <c r="CK2160" i="6"/>
  <c r="CH2161" i="6"/>
  <c r="CK2161" i="6"/>
  <c r="CH2162" i="6"/>
  <c r="CH2163" i="6"/>
  <c r="CJ2163" i="6"/>
  <c r="CH2164" i="6"/>
  <c r="CK2164" i="6"/>
  <c r="CH2165" i="6"/>
  <c r="CK2165" i="6"/>
  <c r="CH2166" i="6"/>
  <c r="CH2167" i="6"/>
  <c r="CJ2167" i="6"/>
  <c r="CH2168" i="6"/>
  <c r="CK2168" i="6"/>
  <c r="CH2169" i="6"/>
  <c r="CK2169" i="6"/>
  <c r="CH2170" i="6"/>
  <c r="CH2171" i="6"/>
  <c r="CJ2171" i="6"/>
  <c r="CH2172" i="6"/>
  <c r="CK2172" i="6"/>
  <c r="CH2173" i="6"/>
  <c r="CH2174" i="6"/>
  <c r="CH2175" i="6"/>
  <c r="CJ2175" i="6"/>
  <c r="CH2176" i="6"/>
  <c r="CK2176" i="6"/>
  <c r="CH2177" i="6"/>
  <c r="CK2177" i="6"/>
  <c r="CH2178" i="6"/>
  <c r="CH2179" i="6"/>
  <c r="CJ2179" i="6"/>
  <c r="CH2180" i="6"/>
  <c r="CK2180" i="6"/>
  <c r="CH2181" i="6"/>
  <c r="CK2181" i="6"/>
  <c r="CH2182" i="6"/>
  <c r="CH2183" i="6"/>
  <c r="CJ2183" i="6"/>
  <c r="CH2184" i="6"/>
  <c r="CK2184" i="6"/>
  <c r="CH2185" i="6"/>
  <c r="CK2185" i="6"/>
  <c r="CH2186" i="6"/>
  <c r="CH2187" i="6"/>
  <c r="CJ2187" i="6"/>
  <c r="CH2188" i="6"/>
  <c r="CK2188" i="6"/>
  <c r="CH2189" i="6"/>
  <c r="CK2189" i="6"/>
  <c r="CH2190" i="6"/>
  <c r="CH2191" i="6"/>
  <c r="CJ2191" i="6"/>
  <c r="CH2192" i="6"/>
  <c r="CK2192" i="6"/>
  <c r="CH2193" i="6"/>
  <c r="CK2193" i="6"/>
  <c r="CH2194" i="6"/>
  <c r="CH2195" i="6"/>
  <c r="CJ2195" i="6"/>
  <c r="CH2196" i="6"/>
  <c r="CK2196" i="6"/>
  <c r="CH2197" i="6"/>
  <c r="CK2197" i="6"/>
  <c r="CH2198" i="6"/>
  <c r="CH2199" i="6"/>
  <c r="CJ2199" i="6"/>
  <c r="CH2200" i="6"/>
  <c r="CK2200" i="6"/>
  <c r="CH2201" i="6"/>
  <c r="CK2201" i="6"/>
  <c r="CH2202" i="6"/>
  <c r="CH2203" i="6"/>
  <c r="CJ2203" i="6"/>
  <c r="CH2204" i="6"/>
  <c r="CK2204" i="6"/>
  <c r="CH2205" i="6"/>
  <c r="CK2205" i="6"/>
  <c r="CH2206" i="6"/>
  <c r="CH2207" i="6"/>
  <c r="CJ2207" i="6"/>
  <c r="CH2208" i="6"/>
  <c r="CK2208" i="6"/>
  <c r="CH2209" i="6"/>
  <c r="CK2209" i="6"/>
  <c r="CH2210" i="6"/>
  <c r="CH2211" i="6"/>
  <c r="CJ2211" i="6"/>
  <c r="CH2212" i="6"/>
  <c r="CK2212" i="6"/>
  <c r="CH2213" i="6"/>
  <c r="CK2213" i="6"/>
  <c r="CH2214" i="6"/>
  <c r="CH2215" i="6"/>
  <c r="CJ2215" i="6"/>
  <c r="CH2216" i="6"/>
  <c r="CK2216" i="6"/>
  <c r="CH2217" i="6"/>
  <c r="CK2217" i="6"/>
  <c r="CH2218" i="6"/>
  <c r="CH2219" i="6"/>
  <c r="CJ2219" i="6"/>
  <c r="CH2220" i="6"/>
  <c r="CK2220" i="6"/>
  <c r="CH2221" i="6"/>
  <c r="CK2221" i="6"/>
  <c r="CH2222" i="6"/>
  <c r="CH2223" i="6"/>
  <c r="CJ2223" i="6"/>
  <c r="CH2224" i="6"/>
  <c r="CK2224" i="6"/>
  <c r="CH2225" i="6"/>
  <c r="CK2225" i="6"/>
  <c r="CH2226" i="6"/>
  <c r="CH2227" i="6"/>
  <c r="CJ2227" i="6"/>
  <c r="CH2228" i="6"/>
  <c r="CK2228" i="6"/>
  <c r="CH2229" i="6"/>
  <c r="CH2230" i="6"/>
  <c r="CH2231" i="6"/>
  <c r="CJ2231" i="6"/>
  <c r="CH2232" i="6"/>
  <c r="CK2232" i="6"/>
  <c r="CH2233" i="6"/>
  <c r="CK2233" i="6"/>
  <c r="CH2234" i="6"/>
  <c r="CH2235" i="6"/>
  <c r="CJ2235" i="6"/>
  <c r="CH2236" i="6"/>
  <c r="CK2236" i="6"/>
  <c r="CH2237" i="6"/>
  <c r="CK2237" i="6"/>
  <c r="CH2238" i="6"/>
  <c r="CH2239" i="6"/>
  <c r="CJ2239" i="6"/>
  <c r="CH2240" i="6"/>
  <c r="CK2240" i="6"/>
  <c r="CH2241" i="6"/>
  <c r="CK2241" i="6"/>
  <c r="CH2242" i="6"/>
  <c r="CH2243" i="6"/>
  <c r="CJ2243" i="6"/>
  <c r="CH2244" i="6"/>
  <c r="CK2244" i="6"/>
  <c r="CH2245" i="6"/>
  <c r="CK2245" i="6"/>
  <c r="CH2246" i="6"/>
  <c r="CH2247" i="6"/>
  <c r="CJ2247" i="6"/>
  <c r="CH2248" i="6"/>
  <c r="CK2248" i="6"/>
  <c r="CH2249" i="6"/>
  <c r="CK2249" i="6"/>
  <c r="CH2250" i="6"/>
  <c r="CH2251" i="6"/>
  <c r="CJ2251" i="6"/>
  <c r="CH2252" i="6"/>
  <c r="CK2252" i="6"/>
  <c r="CH2253" i="6"/>
  <c r="CK2253" i="6"/>
  <c r="CH2254" i="6"/>
  <c r="CH2255" i="6"/>
  <c r="CJ2255" i="6"/>
  <c r="CH2256" i="6"/>
  <c r="CK2256" i="6"/>
  <c r="CH2257" i="6"/>
  <c r="CK2257" i="6"/>
  <c r="CH2258" i="6"/>
  <c r="CH2259" i="6"/>
  <c r="CJ2259" i="6"/>
  <c r="CH2260" i="6"/>
  <c r="CK2260" i="6"/>
  <c r="CH2261" i="6"/>
  <c r="CK2261" i="6"/>
  <c r="CH2262" i="6"/>
  <c r="CH2263" i="6"/>
  <c r="CJ2263" i="6"/>
  <c r="CH2264" i="6"/>
  <c r="CK2264" i="6"/>
  <c r="CH2265" i="6"/>
  <c r="CK2265" i="6"/>
  <c r="CH2266" i="6"/>
  <c r="CH2267" i="6"/>
  <c r="CJ2267" i="6"/>
  <c r="CH2268" i="6"/>
  <c r="CK2268" i="6"/>
  <c r="CH2269" i="6"/>
  <c r="CH2270" i="6"/>
  <c r="CH2271" i="6"/>
  <c r="CJ2271" i="6"/>
  <c r="CH2272" i="6"/>
  <c r="CK2272" i="6"/>
  <c r="CH2273" i="6"/>
  <c r="CK2273" i="6"/>
  <c r="CH2274" i="6"/>
  <c r="CH2275" i="6"/>
  <c r="CJ2275" i="6"/>
  <c r="CH2276" i="6"/>
  <c r="CK2276" i="6"/>
  <c r="CH2277" i="6"/>
  <c r="CK2277" i="6"/>
  <c r="CH2278" i="6"/>
  <c r="CH2279" i="6"/>
  <c r="CJ2279" i="6"/>
  <c r="CH2280" i="6"/>
  <c r="CK2280" i="6"/>
  <c r="CH2281" i="6"/>
  <c r="CK2281" i="6"/>
  <c r="CH2282" i="6"/>
  <c r="CH2283" i="6"/>
  <c r="CJ2283" i="6"/>
  <c r="CH2284" i="6"/>
  <c r="CK2284" i="6"/>
  <c r="CH2285" i="6"/>
  <c r="CK2285" i="6"/>
  <c r="CH2286" i="6"/>
  <c r="CH2287" i="6"/>
  <c r="CJ2287" i="6"/>
  <c r="CH2288" i="6"/>
  <c r="CK2288" i="6"/>
  <c r="CH2289" i="6"/>
  <c r="CK2289" i="6"/>
  <c r="CH2290" i="6"/>
  <c r="CH2291" i="6"/>
  <c r="CJ2291" i="6"/>
  <c r="CH2292" i="6"/>
  <c r="CK2292" i="6"/>
  <c r="CH2293" i="6"/>
  <c r="CK2293" i="6"/>
  <c r="CH2294" i="6"/>
  <c r="CH2295" i="6"/>
  <c r="CJ2295" i="6"/>
  <c r="CH2296" i="6"/>
  <c r="CK2296" i="6"/>
  <c r="CH2297" i="6"/>
  <c r="CK2297" i="6"/>
  <c r="CH2298" i="6"/>
  <c r="CH2299" i="6"/>
  <c r="CJ2299" i="6"/>
  <c r="CH2300" i="6"/>
  <c r="CK2300" i="6"/>
  <c r="CH2301" i="6"/>
  <c r="CH2302" i="6"/>
  <c r="CH2303" i="6"/>
  <c r="CJ2303" i="6"/>
  <c r="CH2304" i="6"/>
  <c r="CK2304" i="6"/>
  <c r="CH2305" i="6"/>
  <c r="CK2305" i="6"/>
  <c r="CH2306" i="6"/>
  <c r="CH2307" i="6"/>
  <c r="CJ2307" i="6"/>
  <c r="CH2308" i="6"/>
  <c r="CK2308" i="6"/>
  <c r="CH2309" i="6"/>
  <c r="CK2309" i="6"/>
  <c r="CH2310" i="6"/>
  <c r="CH2311" i="6"/>
  <c r="CJ2311" i="6"/>
  <c r="CH2312" i="6"/>
  <c r="CK2312" i="6"/>
  <c r="CH2313" i="6"/>
  <c r="CK2313" i="6"/>
  <c r="CH2314" i="6"/>
  <c r="CH2315" i="6"/>
  <c r="CJ2315" i="6"/>
  <c r="CH2316" i="6"/>
  <c r="CK2316" i="6"/>
  <c r="CH2317" i="6"/>
  <c r="CK2317" i="6"/>
  <c r="CH2318" i="6"/>
  <c r="CH2319" i="6"/>
  <c r="CJ2319" i="6"/>
  <c r="CH2320" i="6"/>
  <c r="CK2320" i="6"/>
  <c r="CH2321" i="6"/>
  <c r="CK2321" i="6"/>
  <c r="CH2322" i="6"/>
  <c r="CH2323" i="6"/>
  <c r="CJ2323" i="6"/>
  <c r="CH2324" i="6"/>
  <c r="CK2324" i="6"/>
  <c r="CH2325" i="6"/>
  <c r="CK2325" i="6"/>
  <c r="CH2326" i="6"/>
  <c r="CH2327" i="6"/>
  <c r="CJ2327" i="6"/>
  <c r="CH2328" i="6"/>
  <c r="CK2328" i="6"/>
  <c r="CH2329" i="6"/>
  <c r="CK2329" i="6"/>
  <c r="CH2330" i="6"/>
  <c r="CH2331" i="6"/>
  <c r="CJ2331" i="6"/>
  <c r="CH2332" i="6"/>
  <c r="CK2332" i="6"/>
  <c r="CH2333" i="6"/>
  <c r="CH2334" i="6"/>
  <c r="CH2335" i="6"/>
  <c r="CJ2335" i="6"/>
  <c r="CH2336" i="6"/>
  <c r="CK2336" i="6"/>
  <c r="CH2337" i="6"/>
  <c r="CK2337" i="6"/>
  <c r="CH2338" i="6"/>
  <c r="CH2339" i="6"/>
  <c r="CJ2339" i="6"/>
  <c r="CH2340" i="6"/>
  <c r="CK2340" i="6"/>
  <c r="CH2341" i="6"/>
  <c r="CK2341" i="6"/>
  <c r="CH2342" i="6"/>
  <c r="CH2343" i="6"/>
  <c r="CJ2343" i="6"/>
  <c r="CH2344" i="6"/>
  <c r="CK2344" i="6"/>
  <c r="CH2345" i="6"/>
  <c r="CK2345" i="6"/>
  <c r="CH2346" i="6"/>
  <c r="CH2347" i="6"/>
  <c r="CJ2347" i="6"/>
  <c r="CH2348" i="6"/>
  <c r="CK2348" i="6"/>
  <c r="CH2349" i="6"/>
  <c r="CK2349" i="6"/>
  <c r="CH2350" i="6"/>
  <c r="CH2351" i="6"/>
  <c r="CJ2351" i="6"/>
  <c r="CH2352" i="6"/>
  <c r="CK2352" i="6"/>
  <c r="CH2353" i="6"/>
  <c r="CK2353" i="6"/>
  <c r="CH2354" i="6"/>
  <c r="CH2355" i="6"/>
  <c r="CJ2355" i="6"/>
  <c r="CH2356" i="6"/>
  <c r="CK2356" i="6"/>
  <c r="CH2357" i="6"/>
  <c r="CK2357" i="6"/>
  <c r="CH2358" i="6"/>
  <c r="CH2359" i="6"/>
  <c r="CJ2359" i="6"/>
  <c r="CG2359" i="6"/>
  <c r="CH2360" i="6"/>
  <c r="CK2360" i="6"/>
  <c r="CH2361" i="6"/>
  <c r="CK2361" i="6"/>
  <c r="CH2362" i="6"/>
  <c r="CH2363" i="6"/>
  <c r="CJ2363" i="6"/>
  <c r="CH2364" i="6"/>
  <c r="CK2364" i="6"/>
  <c r="CH2365" i="6"/>
  <c r="CH2366" i="6"/>
  <c r="CH2367" i="6"/>
  <c r="CJ2367" i="6"/>
  <c r="CH2368" i="6"/>
  <c r="CK2368" i="6"/>
  <c r="CH2369" i="6"/>
  <c r="CK2369" i="6"/>
  <c r="CH2370" i="6"/>
  <c r="CH2371" i="6"/>
  <c r="CJ2371" i="6"/>
  <c r="CG2371" i="6"/>
  <c r="CH2372" i="6"/>
  <c r="CK2372" i="6"/>
  <c r="CH2373" i="6"/>
  <c r="CK2373" i="6"/>
  <c r="CH2374" i="6"/>
  <c r="CH2375" i="6"/>
  <c r="CJ2375" i="6"/>
  <c r="CH2376" i="6"/>
  <c r="CK2376" i="6"/>
  <c r="CH2377" i="6"/>
  <c r="CK2377" i="6"/>
  <c r="CH2378" i="6"/>
  <c r="CH2379" i="6"/>
  <c r="CJ2379" i="6"/>
  <c r="CH2380" i="6"/>
  <c r="CK2380" i="6"/>
  <c r="CH2381" i="6"/>
  <c r="CK2381" i="6"/>
  <c r="CH2382" i="6"/>
  <c r="CH2383" i="6"/>
  <c r="CJ2383" i="6"/>
  <c r="CH2384" i="6"/>
  <c r="CK2384" i="6"/>
  <c r="CH2385" i="6"/>
  <c r="CK2385" i="6"/>
  <c r="CH2386" i="6"/>
  <c r="CH2387" i="6"/>
  <c r="CJ2387" i="6"/>
  <c r="CH2388" i="6"/>
  <c r="CH2389" i="6"/>
  <c r="CK2389" i="6"/>
  <c r="CH2390" i="6"/>
  <c r="CH2391" i="6"/>
  <c r="CJ2391" i="6"/>
  <c r="CG2391" i="6"/>
  <c r="CH2392" i="6"/>
  <c r="CH2393" i="6"/>
  <c r="CK2393" i="6"/>
  <c r="CH2394" i="6"/>
  <c r="CH2395" i="6"/>
  <c r="CJ2395" i="6"/>
  <c r="CH2396" i="6"/>
  <c r="CH2397" i="6"/>
  <c r="CK2397" i="6"/>
  <c r="CH2398" i="6"/>
  <c r="CH2399" i="6"/>
  <c r="CJ2399" i="6"/>
  <c r="CH2400" i="6"/>
  <c r="CH2401" i="6"/>
  <c r="CK2401" i="6"/>
  <c r="CH2402" i="6"/>
  <c r="CH2403" i="6"/>
  <c r="CJ2403" i="6"/>
  <c r="CG2403" i="6"/>
  <c r="CH2404" i="6"/>
  <c r="CH2405" i="6"/>
  <c r="CK2405" i="6"/>
  <c r="CH2406" i="6"/>
  <c r="CH2407" i="6"/>
  <c r="CJ2407" i="6"/>
  <c r="CH2408" i="6"/>
  <c r="CH2409" i="6"/>
  <c r="CK2409" i="6"/>
  <c r="CH2410" i="6"/>
  <c r="CH2411" i="6"/>
  <c r="CJ2411" i="6"/>
  <c r="CH2412" i="6"/>
  <c r="CH2413" i="6"/>
  <c r="CK2413" i="6"/>
  <c r="CH2414" i="6"/>
  <c r="CH2415" i="6"/>
  <c r="CJ2415" i="6"/>
  <c r="CH2416" i="6"/>
  <c r="CH2417" i="6"/>
  <c r="CK2417" i="6"/>
  <c r="CH2418" i="6"/>
  <c r="CH2419" i="6"/>
  <c r="CJ2419" i="6"/>
  <c r="CH2420" i="6"/>
  <c r="CH2421" i="6"/>
  <c r="CK2421" i="6"/>
  <c r="CH2422" i="6"/>
  <c r="CH2423" i="6"/>
  <c r="CJ2423" i="6"/>
  <c r="CG2423" i="6"/>
  <c r="CH2424" i="6"/>
  <c r="CH2425" i="6"/>
  <c r="CK2425" i="6"/>
  <c r="CH2426" i="6"/>
  <c r="CH2427" i="6"/>
  <c r="CJ2427" i="6"/>
  <c r="CH2428" i="6"/>
  <c r="CH2429" i="6"/>
  <c r="CK2429" i="6"/>
  <c r="CH2430" i="6"/>
  <c r="CH2431" i="6"/>
  <c r="CJ2431" i="6"/>
  <c r="CH2432" i="6"/>
  <c r="CH2433" i="6"/>
  <c r="CK2433" i="6"/>
  <c r="CH2434" i="6"/>
  <c r="CH2435" i="6"/>
  <c r="CJ2435" i="6"/>
  <c r="CG2435" i="6"/>
  <c r="CH2436" i="6"/>
  <c r="CH2437" i="6"/>
  <c r="CK2437" i="6"/>
  <c r="CH2438" i="6"/>
  <c r="CH2439" i="6"/>
  <c r="CJ2439" i="6"/>
  <c r="CH2440" i="6"/>
  <c r="CH2441" i="6"/>
  <c r="CK2441" i="6"/>
  <c r="CH2442" i="6"/>
  <c r="CH2443" i="6"/>
  <c r="CJ2443" i="6"/>
  <c r="CH2444" i="6"/>
  <c r="CH2445" i="6"/>
  <c r="CK2445" i="6"/>
  <c r="CH2446" i="6"/>
  <c r="CH2447" i="6"/>
  <c r="CJ2447" i="6"/>
  <c r="CG2447" i="6"/>
  <c r="CH2448" i="6"/>
  <c r="CH2449" i="6"/>
  <c r="CK2449" i="6"/>
  <c r="CH2450" i="6"/>
  <c r="CH2451" i="6"/>
  <c r="CJ2451" i="6"/>
  <c r="CH2452" i="6"/>
  <c r="CH2453" i="6"/>
  <c r="CK2453" i="6"/>
  <c r="CH2454" i="6"/>
  <c r="CH2455" i="6"/>
  <c r="CJ2455" i="6"/>
  <c r="CG2455" i="6"/>
  <c r="CH2456" i="6"/>
  <c r="CH2457" i="6"/>
  <c r="CK2457" i="6"/>
  <c r="CH2458" i="6"/>
  <c r="CH2459" i="6"/>
  <c r="CJ2459" i="6"/>
  <c r="CH2460" i="6"/>
  <c r="CH2461" i="6"/>
  <c r="CK2461" i="6"/>
  <c r="CH2462" i="6"/>
  <c r="CH2463" i="6"/>
  <c r="CJ2463" i="6"/>
  <c r="CH2464" i="6"/>
  <c r="CH2465" i="6"/>
  <c r="CK2465" i="6"/>
  <c r="CH2466" i="6"/>
  <c r="CH2467" i="6"/>
  <c r="CJ2467" i="6"/>
  <c r="CH2468" i="6"/>
  <c r="CH2469" i="6"/>
  <c r="CK2469" i="6"/>
  <c r="CH2470" i="6"/>
  <c r="CH2471" i="6"/>
  <c r="CJ2471" i="6"/>
  <c r="CH2472" i="6"/>
  <c r="CH2473" i="6"/>
  <c r="CK2473" i="6"/>
  <c r="CH2474" i="6"/>
  <c r="CH2475" i="6"/>
  <c r="CJ2475" i="6"/>
  <c r="CG2475" i="6"/>
  <c r="CH2476" i="6"/>
  <c r="CH2477" i="6"/>
  <c r="CK2477" i="6"/>
  <c r="CH2478" i="6"/>
  <c r="CH2479" i="6"/>
  <c r="CJ2479" i="6"/>
  <c r="CG2479" i="6"/>
  <c r="CH2480" i="6"/>
  <c r="CH2481" i="6"/>
  <c r="CK2481" i="6"/>
  <c r="CH2482" i="6"/>
  <c r="CH2483" i="6"/>
  <c r="CJ2483" i="6"/>
  <c r="CH2484" i="6"/>
  <c r="CH2485" i="6"/>
  <c r="CK2485" i="6"/>
  <c r="CH2486" i="6"/>
  <c r="CH2487" i="6"/>
  <c r="CJ2487" i="6"/>
  <c r="CH2488" i="6"/>
  <c r="CH2489" i="6"/>
  <c r="CK2489" i="6"/>
  <c r="CH2490" i="6"/>
  <c r="CH2491" i="6"/>
  <c r="CJ2491" i="6"/>
  <c r="CH2492" i="6"/>
  <c r="CH2493" i="6"/>
  <c r="CK2493" i="6"/>
  <c r="CH2494" i="6"/>
  <c r="CH2495" i="6"/>
  <c r="CJ2495" i="6"/>
  <c r="CH2496" i="6"/>
  <c r="CH2497" i="6"/>
  <c r="CK2497" i="6"/>
  <c r="CH2498" i="6"/>
  <c r="CH2499" i="6"/>
  <c r="CJ2499" i="6"/>
  <c r="CH2500" i="6"/>
  <c r="CH2501" i="6"/>
  <c r="CK2501" i="6"/>
  <c r="CH2502" i="6"/>
  <c r="CH2503" i="6"/>
  <c r="CJ2503" i="6"/>
  <c r="CH2504" i="6"/>
  <c r="CH2505" i="6"/>
  <c r="CK2505" i="6"/>
  <c r="CH2506" i="6"/>
  <c r="CH2507" i="6"/>
  <c r="CJ2507" i="6"/>
  <c r="CG2507" i="6"/>
  <c r="CH2508" i="6"/>
  <c r="CH2509" i="6"/>
  <c r="CK2509" i="6"/>
  <c r="CH2510" i="6"/>
  <c r="CH2511" i="6"/>
  <c r="CJ2511" i="6"/>
  <c r="CG2511" i="6"/>
  <c r="CH2512" i="6"/>
  <c r="CH2513" i="6"/>
  <c r="CK2513" i="6"/>
  <c r="CH2514" i="6"/>
  <c r="CH2515" i="6"/>
  <c r="CJ2515" i="6"/>
  <c r="CH2516" i="6"/>
  <c r="CH2517" i="6"/>
  <c r="CK2517" i="6"/>
  <c r="CH2518" i="6"/>
  <c r="CH2519" i="6"/>
  <c r="CJ2519" i="6"/>
  <c r="CH2520" i="6"/>
  <c r="CH2521" i="6"/>
  <c r="CK2521" i="6"/>
  <c r="CH2522" i="6"/>
  <c r="CH2523" i="6"/>
  <c r="CJ2523" i="6"/>
  <c r="CH2524" i="6"/>
  <c r="CH2525" i="6"/>
  <c r="CK2525" i="6"/>
  <c r="CH2526" i="6"/>
  <c r="CH2527" i="6"/>
  <c r="CJ2527" i="6"/>
  <c r="CG2527" i="6"/>
  <c r="CH2528" i="6"/>
  <c r="CH2529" i="6"/>
  <c r="CK2529" i="6"/>
  <c r="CH2530" i="6"/>
  <c r="CH2531" i="6"/>
  <c r="CJ2531" i="6"/>
  <c r="CH2532" i="6"/>
  <c r="CH2533" i="6"/>
  <c r="CK2533" i="6"/>
  <c r="CH2534" i="6"/>
  <c r="CH2535" i="6"/>
  <c r="CJ2535" i="6"/>
  <c r="CG2535" i="6"/>
  <c r="CH2536" i="6"/>
  <c r="CH2537" i="6"/>
  <c r="CK2537" i="6"/>
  <c r="CH2538" i="6"/>
  <c r="CH2539" i="6"/>
  <c r="CJ2539" i="6"/>
  <c r="CH2540" i="6"/>
  <c r="CH2541" i="6"/>
  <c r="CK2541" i="6"/>
  <c r="CH2542" i="6"/>
  <c r="CH2543" i="6"/>
  <c r="CJ2543" i="6"/>
  <c r="CH2544" i="6"/>
  <c r="CH2545" i="6"/>
  <c r="CK2545" i="6"/>
  <c r="CH2546" i="6"/>
  <c r="CH2547" i="6"/>
  <c r="CJ2547" i="6"/>
  <c r="CH2548" i="6"/>
  <c r="CH2549" i="6"/>
  <c r="CK2549" i="6"/>
  <c r="CH2550" i="6"/>
  <c r="CH2551" i="6"/>
  <c r="CJ2551" i="6"/>
  <c r="CH2552" i="6"/>
  <c r="CH2553" i="6"/>
  <c r="CK2553" i="6"/>
  <c r="CH2554" i="6"/>
  <c r="CH2555" i="6"/>
  <c r="CJ2555" i="6"/>
  <c r="CH2556" i="6"/>
  <c r="CH2557" i="6"/>
  <c r="CK2557" i="6"/>
  <c r="CH2558" i="6"/>
  <c r="CH2559" i="6"/>
  <c r="CJ2559" i="6"/>
  <c r="CH2560" i="6"/>
  <c r="CH2561" i="6"/>
  <c r="CK2561" i="6"/>
  <c r="CH2562" i="6"/>
  <c r="CH2563" i="6"/>
  <c r="CJ2563" i="6"/>
  <c r="CH2564" i="6"/>
  <c r="CH2565" i="6"/>
  <c r="CK2565" i="6"/>
  <c r="CH2566" i="6"/>
  <c r="CH2567" i="6"/>
  <c r="CJ2567" i="6"/>
  <c r="CG2567" i="6"/>
  <c r="CH2568" i="6"/>
  <c r="CH2569" i="6"/>
  <c r="CK2569" i="6"/>
  <c r="CH2570" i="6"/>
  <c r="CH2571" i="6"/>
  <c r="CJ2571" i="6"/>
  <c r="CH2572" i="6"/>
  <c r="CH2573" i="6"/>
  <c r="CK2573" i="6"/>
  <c r="CH2574" i="6"/>
  <c r="CH2575" i="6"/>
  <c r="CJ2575" i="6"/>
  <c r="CG2575" i="6"/>
  <c r="CH2576" i="6"/>
  <c r="CH2577" i="6"/>
  <c r="CK2577" i="6"/>
  <c r="CH2578" i="6"/>
  <c r="CH2579" i="6"/>
  <c r="CJ2579" i="6"/>
  <c r="CH2580" i="6"/>
  <c r="CH2581" i="6"/>
  <c r="CK2581" i="6"/>
  <c r="CH2582" i="6"/>
  <c r="CH2583" i="6"/>
  <c r="CJ2583" i="6"/>
  <c r="CH2584" i="6"/>
  <c r="CH2585" i="6"/>
  <c r="CK2585" i="6"/>
  <c r="CH2586" i="6"/>
  <c r="CH2587" i="6"/>
  <c r="CJ2587" i="6"/>
  <c r="CG2587" i="6"/>
  <c r="CH2588" i="6"/>
  <c r="CH2589" i="6"/>
  <c r="CK2589" i="6"/>
  <c r="CH2590" i="6"/>
  <c r="CH2591" i="6"/>
  <c r="CJ2591" i="6"/>
  <c r="CG2591" i="6"/>
  <c r="CH2592" i="6"/>
  <c r="CH2593" i="6"/>
  <c r="CK2593" i="6"/>
  <c r="CH2594" i="6"/>
  <c r="CH2595" i="6"/>
  <c r="CJ2595" i="6"/>
  <c r="CH2596" i="6"/>
  <c r="CH2597" i="6"/>
  <c r="CK2597" i="6"/>
  <c r="CH2598" i="6"/>
  <c r="CH2599" i="6"/>
  <c r="CJ2599" i="6"/>
  <c r="CH2600" i="6"/>
  <c r="CH2601" i="6"/>
  <c r="CK2601" i="6"/>
  <c r="CH2602" i="6"/>
  <c r="CH2603" i="6"/>
  <c r="CJ2603" i="6"/>
  <c r="CH2604" i="6"/>
  <c r="CH2605" i="6"/>
  <c r="CK2605" i="6"/>
  <c r="CH2606" i="6"/>
  <c r="CH2607" i="6"/>
  <c r="CJ2607" i="6"/>
  <c r="CH2608" i="6"/>
  <c r="CH2609" i="6"/>
  <c r="CK2609" i="6"/>
  <c r="CH2610" i="6"/>
  <c r="CH2611" i="6"/>
  <c r="CJ2611" i="6"/>
  <c r="CG2611" i="6"/>
  <c r="CH2612" i="6"/>
  <c r="CH2613" i="6"/>
  <c r="CK2613" i="6"/>
  <c r="CH2614" i="6"/>
  <c r="CH2615" i="6"/>
  <c r="CJ2615" i="6"/>
  <c r="CG2615" i="6"/>
  <c r="CH2616" i="6"/>
  <c r="CH2617" i="6"/>
  <c r="CK2617" i="6"/>
  <c r="CH2618" i="6"/>
  <c r="CH2619" i="6"/>
  <c r="CJ2619" i="6"/>
  <c r="CH2620" i="6"/>
  <c r="CH2621" i="6"/>
  <c r="CK2621" i="6"/>
  <c r="CH2622" i="6"/>
  <c r="CH2623" i="6"/>
  <c r="CJ2623" i="6"/>
  <c r="CH2624" i="6"/>
  <c r="CH2625" i="6"/>
  <c r="CK2625" i="6"/>
  <c r="CH2626" i="6"/>
  <c r="CH2627" i="6"/>
  <c r="CJ2627" i="6"/>
  <c r="CH2628" i="6"/>
  <c r="CH2629" i="6"/>
  <c r="CK2629" i="6"/>
  <c r="CH2630" i="6"/>
  <c r="CH2631" i="6"/>
  <c r="CJ2631" i="6"/>
  <c r="CH2632" i="6"/>
  <c r="CH2633" i="6"/>
  <c r="CK2633" i="6"/>
  <c r="CH2634" i="6"/>
  <c r="CH2635" i="6"/>
  <c r="CJ2635" i="6"/>
  <c r="CH2636" i="6"/>
  <c r="CH2637" i="6"/>
  <c r="CK2637" i="6"/>
  <c r="CH2638" i="6"/>
  <c r="CH2639" i="6"/>
  <c r="CJ2639" i="6"/>
  <c r="CH2640" i="6"/>
  <c r="CH2641" i="6"/>
  <c r="CK2641" i="6"/>
  <c r="CH2642" i="6"/>
  <c r="CH2643" i="6"/>
  <c r="CJ2643" i="6"/>
  <c r="CH2644" i="6"/>
  <c r="CH2645" i="6"/>
  <c r="CK2645" i="6"/>
  <c r="CH2646" i="6"/>
  <c r="CH2647" i="6"/>
  <c r="CJ2647" i="6"/>
  <c r="CG2647" i="6"/>
  <c r="CH2648" i="6"/>
  <c r="CH2649" i="6"/>
  <c r="CK2649" i="6"/>
  <c r="CH2650" i="6"/>
  <c r="CH2651" i="6"/>
  <c r="CJ2651" i="6"/>
  <c r="CG2651" i="6"/>
  <c r="CH2652" i="6"/>
  <c r="CH2653" i="6"/>
  <c r="CK2653" i="6"/>
  <c r="CH2654" i="6"/>
  <c r="CH2655" i="6"/>
  <c r="CJ2655" i="6"/>
  <c r="CH2656" i="6"/>
  <c r="CH2657" i="6"/>
  <c r="CK2657" i="6"/>
  <c r="CH2658" i="6"/>
  <c r="CH2659" i="6"/>
  <c r="CJ2659" i="6"/>
  <c r="CH2660" i="6"/>
  <c r="CH2661" i="6"/>
  <c r="CK2661" i="6"/>
  <c r="CH2662" i="6"/>
  <c r="CH2663" i="6"/>
  <c r="CJ2663" i="6"/>
  <c r="CH2664" i="6"/>
  <c r="CH2665" i="6"/>
  <c r="CK2665" i="6"/>
  <c r="CH2666" i="6"/>
  <c r="CH2667" i="6"/>
  <c r="CJ2667" i="6"/>
  <c r="CH2668" i="6"/>
  <c r="CH2669" i="6"/>
  <c r="CK2669" i="6"/>
  <c r="CH2670" i="6"/>
  <c r="CH2671" i="6"/>
  <c r="CJ2671" i="6"/>
  <c r="CH2672" i="6"/>
  <c r="CH2673" i="6"/>
  <c r="CK2673" i="6"/>
  <c r="CH2674" i="6"/>
  <c r="CH2675" i="6"/>
  <c r="CJ2675" i="6"/>
  <c r="CG2675" i="6"/>
  <c r="CH2676" i="6"/>
  <c r="CH2677" i="6"/>
  <c r="CK2677" i="6"/>
  <c r="CH2678" i="6"/>
  <c r="CH2679" i="6"/>
  <c r="CJ2679" i="6"/>
  <c r="CG2679" i="6"/>
  <c r="CH2680" i="6"/>
  <c r="CH2681" i="6"/>
  <c r="CK2681" i="6"/>
  <c r="CH2682" i="6"/>
  <c r="CH2683" i="6"/>
  <c r="CJ2683" i="6"/>
  <c r="CH2684" i="6"/>
  <c r="CH2685" i="6"/>
  <c r="CK2685" i="6"/>
  <c r="CH2686" i="6"/>
  <c r="CH2687" i="6"/>
  <c r="CJ2687" i="6"/>
  <c r="CH2688" i="6"/>
  <c r="CH2689" i="6"/>
  <c r="CK2689" i="6"/>
  <c r="CH2690" i="6"/>
  <c r="CH2691" i="6"/>
  <c r="CJ2691" i="6"/>
  <c r="CH2692" i="6"/>
  <c r="CH2693" i="6"/>
  <c r="CK2693" i="6"/>
  <c r="CH2694" i="6"/>
  <c r="CH2695" i="6"/>
  <c r="CJ2695" i="6"/>
  <c r="CH2696" i="6"/>
  <c r="CH2697" i="6"/>
  <c r="CK2697" i="6"/>
  <c r="CH2698" i="6"/>
  <c r="CH2699" i="6"/>
  <c r="CJ2699" i="6"/>
  <c r="CH2700" i="6"/>
  <c r="CH2701" i="6"/>
  <c r="CK2701" i="6"/>
  <c r="CH2702" i="6"/>
  <c r="CH2703" i="6"/>
  <c r="CJ2703" i="6"/>
  <c r="CH2704" i="6"/>
  <c r="CH2705" i="6"/>
  <c r="CK2705" i="6"/>
  <c r="CH2706" i="6"/>
  <c r="CH2707" i="6"/>
  <c r="CJ2707" i="6"/>
  <c r="CH2708" i="6"/>
  <c r="CH2709" i="6"/>
  <c r="CK2709" i="6"/>
  <c r="CH2710" i="6"/>
  <c r="CH2711" i="6"/>
  <c r="CJ2711" i="6"/>
  <c r="CG2711" i="6"/>
  <c r="CH2712" i="6"/>
  <c r="CH2713" i="6"/>
  <c r="CK2713" i="6"/>
  <c r="CH2714" i="6"/>
  <c r="CH2715" i="6"/>
  <c r="CJ2715" i="6"/>
  <c r="CG2715" i="6"/>
  <c r="CH2716" i="6"/>
  <c r="CH2717" i="6"/>
  <c r="CK2717" i="6"/>
  <c r="CH2718" i="6"/>
  <c r="CH2719" i="6"/>
  <c r="CJ2719" i="6"/>
  <c r="CH2720" i="6"/>
  <c r="CH2721" i="6"/>
  <c r="CK2721" i="6"/>
  <c r="CH2722" i="6"/>
  <c r="CH2723" i="6"/>
  <c r="CJ2723" i="6"/>
  <c r="CH2724" i="6"/>
  <c r="CH2725" i="6"/>
  <c r="CK2725" i="6"/>
  <c r="CH2726" i="6"/>
  <c r="CH2727" i="6"/>
  <c r="CJ2727" i="6"/>
  <c r="CH2728" i="6"/>
  <c r="CH2729" i="6"/>
  <c r="CK2729" i="6"/>
  <c r="CH2730" i="6"/>
  <c r="CH2731" i="6"/>
  <c r="CJ2731" i="6"/>
  <c r="CH2732" i="6"/>
  <c r="CH2733" i="6"/>
  <c r="CK2733" i="6"/>
  <c r="CH2734" i="6"/>
  <c r="CH2735" i="6"/>
  <c r="CJ2735" i="6"/>
  <c r="CG2735" i="6"/>
  <c r="CH2736" i="6"/>
  <c r="CH2737" i="6"/>
  <c r="CK2737" i="6"/>
  <c r="CH2738" i="6"/>
  <c r="CH2739" i="6"/>
  <c r="CJ2739" i="6"/>
  <c r="CG2739" i="6"/>
  <c r="CH2740" i="6"/>
  <c r="CH2741" i="6"/>
  <c r="CK2741" i="6"/>
  <c r="CH2742" i="6"/>
  <c r="CH2743" i="6"/>
  <c r="CJ2743" i="6"/>
  <c r="CH2744" i="6"/>
  <c r="CH2745" i="6"/>
  <c r="CK2745" i="6"/>
  <c r="CH2746" i="6"/>
  <c r="CH2747" i="6"/>
  <c r="CJ2747" i="6"/>
  <c r="CH2748" i="6"/>
  <c r="CH2749" i="6"/>
  <c r="CK2749" i="6"/>
  <c r="CH2750" i="6"/>
  <c r="CH2751" i="6"/>
  <c r="CJ2751" i="6"/>
  <c r="CH2752" i="6"/>
  <c r="CH2753" i="6"/>
  <c r="CK2753" i="6"/>
  <c r="CH2754" i="6"/>
  <c r="CH2755" i="6"/>
  <c r="CJ2755" i="6"/>
  <c r="CG2755" i="6"/>
  <c r="CH2756" i="6"/>
  <c r="CH2757" i="6"/>
  <c r="CK2757" i="6"/>
  <c r="CH2758" i="6"/>
  <c r="CH2759" i="6"/>
  <c r="CJ2759" i="6"/>
  <c r="CG2759" i="6"/>
  <c r="CH2760" i="6"/>
  <c r="CH2761" i="6"/>
  <c r="CK2761" i="6"/>
  <c r="CH2762" i="6"/>
  <c r="CH2763" i="6"/>
  <c r="CJ2763" i="6"/>
  <c r="CH2764" i="6"/>
  <c r="CH2765" i="6"/>
  <c r="CK2765" i="6"/>
  <c r="CH2766" i="6"/>
  <c r="CH2767" i="6"/>
  <c r="CJ2767" i="6"/>
  <c r="CH2768" i="6"/>
  <c r="CH2769" i="6"/>
  <c r="CK2769" i="6"/>
  <c r="CH2770" i="6"/>
  <c r="CH2771" i="6"/>
  <c r="CJ2771" i="6"/>
  <c r="CG2771" i="6"/>
  <c r="CH2772" i="6"/>
  <c r="CH2773" i="6"/>
  <c r="CK2773" i="6"/>
  <c r="CH2774" i="6"/>
  <c r="CH2775" i="6"/>
  <c r="CJ2775" i="6"/>
  <c r="CG2775" i="6"/>
  <c r="CH2776" i="6"/>
  <c r="CH2777" i="6"/>
  <c r="CK2777" i="6"/>
  <c r="CH2778" i="6"/>
  <c r="CH2779" i="6"/>
  <c r="CJ2779" i="6"/>
  <c r="CH2780" i="6"/>
  <c r="CH2781" i="6"/>
  <c r="CK2781" i="6"/>
  <c r="CH2782" i="6"/>
  <c r="CH2783" i="6"/>
  <c r="CJ2783" i="6"/>
  <c r="CH2784" i="6"/>
  <c r="CH2785" i="6"/>
  <c r="CK2785" i="6"/>
  <c r="CH2786" i="6"/>
  <c r="CH2787" i="6"/>
  <c r="CJ2787" i="6"/>
  <c r="CG2787" i="6"/>
  <c r="CH2788" i="6"/>
  <c r="CH2789" i="6"/>
  <c r="CK2789" i="6"/>
  <c r="CH2790" i="6"/>
  <c r="CH2791" i="6"/>
  <c r="CJ2791" i="6"/>
  <c r="CG2791" i="6"/>
  <c r="CH2792" i="6"/>
  <c r="CH2793" i="6"/>
  <c r="CK2793" i="6"/>
  <c r="CH2794" i="6"/>
  <c r="CH2795" i="6"/>
  <c r="CJ2795" i="6"/>
  <c r="CH2796" i="6"/>
  <c r="CH2797" i="6"/>
  <c r="CK2797" i="6"/>
  <c r="CH2798" i="6"/>
  <c r="CH2799" i="6"/>
  <c r="CJ2799" i="6"/>
  <c r="CH2800" i="6"/>
  <c r="CH2801" i="6"/>
  <c r="CK2801" i="6"/>
  <c r="CH2802" i="6"/>
  <c r="CH2803" i="6"/>
  <c r="CJ2803" i="6"/>
  <c r="CG2803" i="6"/>
  <c r="CH2804" i="6"/>
  <c r="CH2805" i="6"/>
  <c r="CK2805" i="6"/>
  <c r="CH2806" i="6"/>
  <c r="CH2807" i="6"/>
  <c r="CJ2807" i="6"/>
  <c r="CG2807" i="6"/>
  <c r="CH2808" i="6"/>
  <c r="CH2809" i="6"/>
  <c r="CK2809" i="6"/>
  <c r="CH2810" i="6"/>
  <c r="CH2811" i="6"/>
  <c r="CJ2811" i="6"/>
  <c r="CH2812" i="6"/>
  <c r="CH2813" i="6"/>
  <c r="CK2813" i="6"/>
  <c r="CH2814" i="6"/>
  <c r="CH2815" i="6"/>
  <c r="CJ2815" i="6"/>
  <c r="CH2816" i="6"/>
  <c r="CH2817" i="6"/>
  <c r="CK2817" i="6"/>
  <c r="CH2818" i="6"/>
  <c r="CH2819" i="6"/>
  <c r="CJ2819" i="6"/>
  <c r="CG2819" i="6"/>
  <c r="CH2820" i="6"/>
  <c r="CH2821" i="6"/>
  <c r="CK2821" i="6"/>
  <c r="CH2822" i="6"/>
  <c r="CH2823" i="6"/>
  <c r="CJ2823" i="6"/>
  <c r="CG2823" i="6"/>
  <c r="CH2824" i="6"/>
  <c r="CH2825" i="6"/>
  <c r="CK2825" i="6"/>
  <c r="CH2826" i="6"/>
  <c r="CH2827" i="6"/>
  <c r="CJ2827" i="6"/>
  <c r="CH2828" i="6"/>
  <c r="CH2829" i="6"/>
  <c r="CK2829" i="6"/>
  <c r="CH2830" i="6"/>
  <c r="CH2831" i="6"/>
  <c r="CJ2831" i="6"/>
  <c r="CH2832" i="6"/>
  <c r="CH2833" i="6"/>
  <c r="CK2833" i="6"/>
  <c r="CH2834" i="6"/>
  <c r="CH2835" i="6"/>
  <c r="CJ2835" i="6"/>
  <c r="CG2835" i="6"/>
  <c r="CH2836" i="6"/>
  <c r="CH2837" i="6"/>
  <c r="CK2837" i="6"/>
  <c r="CH2838" i="6"/>
  <c r="CH2839" i="6"/>
  <c r="CJ2839" i="6"/>
  <c r="CG2839" i="6"/>
  <c r="CH2840" i="6"/>
  <c r="CH2841" i="6"/>
  <c r="CK2841" i="6"/>
  <c r="CH2842" i="6"/>
  <c r="CH2843" i="6"/>
  <c r="CJ2843" i="6"/>
  <c r="CH2844" i="6"/>
  <c r="CH2845" i="6"/>
  <c r="CK2845" i="6"/>
  <c r="CH2846" i="6"/>
  <c r="CH2847" i="6"/>
  <c r="CJ2847" i="6"/>
  <c r="CH2848" i="6"/>
  <c r="CH2849" i="6"/>
  <c r="CK2849" i="6"/>
  <c r="CH2850" i="6"/>
  <c r="CH2851" i="6"/>
  <c r="CJ2851" i="6"/>
  <c r="CG2851" i="6"/>
  <c r="CH2852" i="6"/>
  <c r="CH2853" i="6"/>
  <c r="CK2853" i="6"/>
  <c r="CH2854" i="6"/>
  <c r="CH2855" i="6"/>
  <c r="CJ2855" i="6"/>
  <c r="CG2855" i="6"/>
  <c r="CH2856" i="6"/>
  <c r="CH2857" i="6"/>
  <c r="CK2857" i="6"/>
  <c r="CH2858" i="6"/>
  <c r="CH2859" i="6"/>
  <c r="CJ2859" i="6"/>
  <c r="CH2860" i="6"/>
  <c r="CH2861" i="6"/>
  <c r="CK2861" i="6"/>
  <c r="CH2862" i="6"/>
  <c r="CH2863" i="6"/>
  <c r="CJ2863" i="6"/>
  <c r="CH2864" i="6"/>
  <c r="CH2865" i="6"/>
  <c r="CK2865" i="6"/>
  <c r="CH2866" i="6"/>
  <c r="CH2867" i="6"/>
  <c r="CJ2867" i="6"/>
  <c r="CG2867" i="6"/>
  <c r="CH2868" i="6"/>
  <c r="CH2869" i="6"/>
  <c r="CK2869" i="6"/>
  <c r="CH2870" i="6"/>
  <c r="CH2871" i="6"/>
  <c r="CJ2871" i="6"/>
  <c r="CG2871" i="6"/>
  <c r="CH2872" i="6"/>
  <c r="CH2873" i="6"/>
  <c r="CK2873" i="6"/>
  <c r="CH2874" i="6"/>
  <c r="CH2875" i="6"/>
  <c r="CJ2875" i="6"/>
  <c r="CH2876" i="6"/>
  <c r="CH2877" i="6"/>
  <c r="CK2877" i="6"/>
  <c r="CH2878" i="6"/>
  <c r="CH2879" i="6"/>
  <c r="CJ2879" i="6"/>
  <c r="CH2880" i="6"/>
  <c r="CH2881" i="6"/>
  <c r="CK2881" i="6"/>
  <c r="CH2882" i="6"/>
  <c r="CH2883" i="6"/>
  <c r="CJ2883" i="6"/>
  <c r="CG2883" i="6"/>
  <c r="CH2884" i="6"/>
  <c r="CH2885" i="6"/>
  <c r="CK2885" i="6"/>
  <c r="CH2886" i="6"/>
  <c r="CH2887" i="6"/>
  <c r="CJ2887" i="6"/>
  <c r="CG2887" i="6"/>
  <c r="CH2888" i="6"/>
  <c r="CH2889" i="6"/>
  <c r="CK2889" i="6"/>
  <c r="CH2890" i="6"/>
  <c r="CH2891" i="6"/>
  <c r="CJ2891" i="6"/>
  <c r="CH2892" i="6"/>
  <c r="CH2893" i="6"/>
  <c r="CK2893" i="6"/>
  <c r="CH2894" i="6"/>
  <c r="CH2895" i="6"/>
  <c r="CJ2895" i="6"/>
  <c r="CH2896" i="6"/>
  <c r="CH2897" i="6"/>
  <c r="CK2897" i="6"/>
  <c r="CH2898" i="6"/>
  <c r="CH2899" i="6"/>
  <c r="CJ2899" i="6"/>
  <c r="CG2899" i="6"/>
  <c r="CH2900" i="6"/>
  <c r="CH2901" i="6"/>
  <c r="CK2901" i="6"/>
  <c r="CH2902" i="6"/>
  <c r="CH2903" i="6"/>
  <c r="CJ2903" i="6"/>
  <c r="CG2903" i="6"/>
  <c r="CH2904" i="6"/>
  <c r="CH2905" i="6"/>
  <c r="CK2905" i="6"/>
  <c r="CH2906" i="6"/>
  <c r="CH2907" i="6"/>
  <c r="CJ2907" i="6"/>
  <c r="CH2908" i="6"/>
  <c r="CH2909" i="6"/>
  <c r="CK2909" i="6"/>
  <c r="CH2910" i="6"/>
  <c r="CH2911" i="6"/>
  <c r="CJ2911" i="6"/>
  <c r="CH2912" i="6"/>
  <c r="CH2913" i="6"/>
  <c r="CK2913" i="6"/>
  <c r="CH2914" i="6"/>
  <c r="CH2915" i="6"/>
  <c r="CJ2915" i="6"/>
  <c r="CG2915" i="6"/>
  <c r="CH2916" i="6"/>
  <c r="CH2917" i="6"/>
  <c r="CK2917" i="6"/>
  <c r="CH2918" i="6"/>
  <c r="CH2919" i="6"/>
  <c r="CJ2919" i="6"/>
  <c r="CG2919" i="6"/>
  <c r="CH2920" i="6"/>
  <c r="CH2921" i="6"/>
  <c r="CK2921" i="6"/>
  <c r="CH2922" i="6"/>
  <c r="CH2923" i="6"/>
  <c r="CJ2923" i="6"/>
  <c r="CH2924" i="6"/>
  <c r="CH2925" i="6"/>
  <c r="CK2925" i="6"/>
  <c r="CH2926" i="6"/>
  <c r="CH2927" i="6"/>
  <c r="CJ2927" i="6"/>
  <c r="CH2928" i="6"/>
  <c r="CH2929" i="6"/>
  <c r="CK2929" i="6"/>
  <c r="CH2930" i="6"/>
  <c r="CH2931" i="6"/>
  <c r="CJ2931" i="6"/>
  <c r="CG2931" i="6"/>
  <c r="CH2932" i="6"/>
  <c r="CH2933" i="6"/>
  <c r="CK2933" i="6"/>
  <c r="CH2934" i="6"/>
  <c r="CH2935" i="6"/>
  <c r="CJ2935" i="6"/>
  <c r="CG2935" i="6"/>
  <c r="CH2936" i="6"/>
  <c r="CH2937" i="6"/>
  <c r="CK2937" i="6"/>
  <c r="CH2938" i="6"/>
  <c r="CH2939" i="6"/>
  <c r="CJ2939" i="6"/>
  <c r="CH2940" i="6"/>
  <c r="CH2941" i="6"/>
  <c r="CK2941" i="6"/>
  <c r="CH2942" i="6"/>
  <c r="CH2943" i="6"/>
  <c r="CJ2943" i="6"/>
  <c r="CH2944" i="6"/>
  <c r="CH2945" i="6"/>
  <c r="CK2945" i="6"/>
  <c r="CH2946" i="6"/>
  <c r="CH2947" i="6"/>
  <c r="CJ2947" i="6"/>
  <c r="CG2947" i="6"/>
  <c r="CH2948" i="6"/>
  <c r="CH2949" i="6"/>
  <c r="CH2950" i="6"/>
  <c r="CH2951" i="6"/>
  <c r="CJ2951" i="6"/>
  <c r="CG2951" i="6"/>
  <c r="CH2952" i="6"/>
  <c r="CH2953" i="6"/>
  <c r="CH2954" i="6"/>
  <c r="CH2955" i="6"/>
  <c r="CJ2955" i="6"/>
  <c r="CH2956" i="6"/>
  <c r="CH2957" i="6"/>
  <c r="CH2958" i="6"/>
  <c r="CH2959" i="6"/>
  <c r="CJ2959" i="6"/>
  <c r="CH2960" i="6"/>
  <c r="CH2961" i="6"/>
  <c r="CH2962" i="6"/>
  <c r="CH2963" i="6"/>
  <c r="CJ2963" i="6"/>
  <c r="CG2963" i="6"/>
  <c r="CH2964" i="6"/>
  <c r="CH2965" i="6"/>
  <c r="CH2966" i="6"/>
  <c r="CH2967" i="6"/>
  <c r="CJ2967" i="6"/>
  <c r="CG2967" i="6"/>
  <c r="CH2968" i="6"/>
  <c r="CH2969" i="6"/>
  <c r="CH2970" i="6"/>
  <c r="CH2971" i="6"/>
  <c r="CJ2971" i="6"/>
  <c r="CH2972" i="6"/>
  <c r="CH2973" i="6"/>
  <c r="CH2974" i="6"/>
  <c r="CH2975" i="6"/>
  <c r="CJ2975" i="6"/>
  <c r="CH2976" i="6"/>
  <c r="CH2977" i="6"/>
  <c r="CH2978" i="6"/>
  <c r="CH2979" i="6"/>
  <c r="CJ2979" i="6"/>
  <c r="CG2979" i="6"/>
  <c r="CH2980" i="6"/>
  <c r="CH2981" i="6"/>
  <c r="CH2982" i="6"/>
  <c r="CH2983" i="6"/>
  <c r="CJ2983" i="6"/>
  <c r="CH2984" i="6"/>
  <c r="CH2985" i="6"/>
  <c r="CH2986" i="6"/>
  <c r="CH2987" i="6"/>
  <c r="CJ2987" i="6"/>
  <c r="CH2988" i="6"/>
  <c r="CH2989" i="6"/>
  <c r="CH2990" i="6"/>
  <c r="CH2991" i="6"/>
  <c r="CJ2991" i="6"/>
  <c r="CG2991" i="6"/>
  <c r="CH2992" i="6"/>
  <c r="CH2993" i="6"/>
  <c r="CH2994" i="6"/>
  <c r="CH2995" i="6"/>
  <c r="CJ2995" i="6"/>
  <c r="CG2995" i="6"/>
  <c r="CH2996" i="6"/>
  <c r="CH2997" i="6"/>
  <c r="CH2998" i="6"/>
  <c r="CH2999" i="6"/>
  <c r="CJ2999" i="6"/>
  <c r="CH3000" i="6"/>
  <c r="CH3001" i="6"/>
  <c r="CH3002" i="6"/>
  <c r="CH3003" i="6"/>
  <c r="CJ3003" i="6"/>
  <c r="CH3004" i="6"/>
  <c r="CH3005" i="6"/>
  <c r="CH3006" i="6"/>
  <c r="CH3007" i="6"/>
  <c r="CJ3007" i="6"/>
  <c r="CG3007" i="6"/>
  <c r="CH3008" i="6"/>
  <c r="CH3009" i="6"/>
  <c r="CH3010" i="6"/>
  <c r="CH3011" i="6"/>
  <c r="CJ3011" i="6"/>
  <c r="CG3011" i="6"/>
  <c r="CH3012" i="6"/>
  <c r="CH3013" i="6"/>
  <c r="CH3014" i="6"/>
  <c r="CH3015" i="6"/>
  <c r="CJ3015" i="6"/>
  <c r="CH3016" i="6"/>
  <c r="CH3017" i="6"/>
  <c r="CH3018" i="6"/>
  <c r="CH3019" i="6"/>
  <c r="CJ3019" i="6"/>
  <c r="CH3020" i="6"/>
  <c r="CH3021" i="6"/>
  <c r="CH3022" i="6"/>
  <c r="CH3023" i="6"/>
  <c r="CJ3023" i="6"/>
  <c r="CG3023" i="6"/>
  <c r="CH3024" i="6"/>
  <c r="CH3025" i="6"/>
  <c r="CH3026" i="6"/>
  <c r="CH3027" i="6"/>
  <c r="CJ3027" i="6"/>
  <c r="CG3027" i="6"/>
  <c r="CH3028" i="6"/>
  <c r="CH3029" i="6"/>
  <c r="CH3030" i="6"/>
  <c r="CH3031" i="6"/>
  <c r="CJ3031" i="6"/>
  <c r="CH3032" i="6"/>
  <c r="CH3033" i="6"/>
  <c r="CH3034" i="6"/>
  <c r="CH3035" i="6"/>
  <c r="CJ3035" i="6"/>
  <c r="CH3036" i="6"/>
  <c r="CH3037" i="6"/>
  <c r="CH3038" i="6"/>
  <c r="CH3039" i="6"/>
  <c r="CJ3039" i="6"/>
  <c r="CG3039" i="6"/>
  <c r="CH3040" i="6"/>
  <c r="CH3041" i="6"/>
  <c r="CH3042" i="6"/>
  <c r="CH3043" i="6"/>
  <c r="CJ3043" i="6"/>
  <c r="CG3043" i="6"/>
  <c r="CH3044" i="6"/>
  <c r="CH3045" i="6"/>
  <c r="CH3046" i="6"/>
  <c r="CH3047" i="6"/>
  <c r="CJ3047" i="6"/>
  <c r="CH3048" i="6"/>
  <c r="CH3049" i="6"/>
  <c r="CH3050" i="6"/>
  <c r="CH3051" i="6"/>
  <c r="CJ3051" i="6"/>
  <c r="CH3052" i="6"/>
  <c r="CH3053" i="6"/>
  <c r="CH3054" i="6"/>
  <c r="CH3055" i="6"/>
  <c r="CJ3055" i="6"/>
  <c r="CG3055" i="6"/>
  <c r="CH3056" i="6"/>
  <c r="CH3057" i="6"/>
  <c r="CH3058" i="6"/>
  <c r="CH3059" i="6"/>
  <c r="CJ3059" i="6"/>
  <c r="CG3059" i="6"/>
  <c r="CH3060" i="6"/>
  <c r="CH3061" i="6"/>
  <c r="CH3062" i="6"/>
  <c r="CH3063" i="6"/>
  <c r="CJ3063" i="6"/>
  <c r="CH3064" i="6"/>
  <c r="CH3065" i="6"/>
  <c r="CH3066" i="6"/>
  <c r="CH3067" i="6"/>
  <c r="CJ3067" i="6"/>
  <c r="CH3068" i="6"/>
  <c r="CH3069" i="6"/>
  <c r="CH3070" i="6"/>
  <c r="CH3071" i="6"/>
  <c r="CJ3071" i="6"/>
  <c r="CG3071" i="6"/>
  <c r="CH3072" i="6"/>
  <c r="CH3073" i="6"/>
  <c r="CH3074" i="6"/>
  <c r="CH3075" i="6"/>
  <c r="CJ3075" i="6"/>
  <c r="CG3075" i="6"/>
  <c r="CH3076" i="6"/>
  <c r="CH3077" i="6"/>
  <c r="CH3078" i="6"/>
  <c r="CH3079" i="6"/>
  <c r="CJ3079" i="6"/>
  <c r="CH3080" i="6"/>
  <c r="CH3081" i="6"/>
  <c r="CH3082" i="6"/>
  <c r="CH3083" i="6"/>
  <c r="CJ3083" i="6"/>
  <c r="CG3083" i="6"/>
  <c r="CH3084" i="6"/>
  <c r="CH3085" i="6"/>
  <c r="CH3086" i="6"/>
  <c r="CH3087" i="6"/>
  <c r="CJ3087" i="6"/>
  <c r="CG3087" i="6"/>
  <c r="CH3088" i="6"/>
  <c r="CH3089" i="6"/>
  <c r="CH3090" i="6"/>
  <c r="CH3091" i="6"/>
  <c r="CJ3091" i="6"/>
  <c r="CG3091" i="6"/>
  <c r="CH3092" i="6"/>
  <c r="CH3093" i="6"/>
  <c r="CH3094" i="6"/>
  <c r="CH3095" i="6"/>
  <c r="CJ3095" i="6"/>
  <c r="CG3095" i="6"/>
  <c r="CH3096" i="6"/>
  <c r="CH3097" i="6"/>
  <c r="CH3098" i="6"/>
  <c r="CH3099" i="6"/>
  <c r="CJ3099" i="6"/>
  <c r="CH3100" i="6"/>
  <c r="CH3101" i="6"/>
  <c r="CH3102" i="6"/>
  <c r="CH3103" i="6"/>
  <c r="CJ3103" i="6"/>
  <c r="CH3104" i="6"/>
  <c r="CH3105" i="6"/>
  <c r="CH3106" i="6"/>
  <c r="CH3107" i="6"/>
  <c r="CJ3107" i="6"/>
  <c r="CG3107" i="6"/>
  <c r="CH3108" i="6"/>
  <c r="CH3109" i="6"/>
  <c r="CH3110" i="6"/>
  <c r="CH3111" i="6"/>
  <c r="CJ3111" i="6"/>
  <c r="CG3111" i="6"/>
  <c r="CH3112" i="6"/>
  <c r="CH3113" i="6"/>
  <c r="CH3114" i="6"/>
  <c r="CH3115" i="6"/>
  <c r="CJ3115" i="6"/>
  <c r="CH3116" i="6"/>
  <c r="CH3117" i="6"/>
  <c r="CH3118" i="6"/>
  <c r="CH3119" i="6"/>
  <c r="CJ3119" i="6"/>
  <c r="CH3120" i="6"/>
  <c r="CH3121" i="6"/>
  <c r="CH3122" i="6"/>
  <c r="CH3123" i="6"/>
  <c r="CJ3123" i="6"/>
  <c r="CG3123" i="6"/>
  <c r="CH3124" i="6"/>
  <c r="CH3125" i="6"/>
  <c r="CH3126" i="6"/>
  <c r="CH3127" i="6"/>
  <c r="CJ3127" i="6"/>
  <c r="CG3127" i="6"/>
  <c r="CH3128" i="6"/>
  <c r="CH3129" i="6"/>
  <c r="CH3130" i="6"/>
  <c r="CH3131" i="6"/>
  <c r="CJ3131" i="6"/>
  <c r="CH3132" i="6"/>
  <c r="CH3133" i="6"/>
  <c r="CH3134" i="6"/>
  <c r="CH3135" i="6"/>
  <c r="CJ3135" i="6"/>
  <c r="CH3136" i="6"/>
  <c r="CH3137" i="6"/>
  <c r="CH3138" i="6"/>
  <c r="CH3139" i="6"/>
  <c r="CJ3139" i="6"/>
  <c r="CG3139" i="6"/>
  <c r="CH3140" i="6"/>
  <c r="CH3141" i="6"/>
  <c r="CH3142" i="6"/>
  <c r="CH3143" i="6"/>
  <c r="CJ3143" i="6"/>
  <c r="CG3143" i="6"/>
  <c r="CH3144" i="6"/>
  <c r="CH3145" i="6"/>
  <c r="CH3146" i="6"/>
  <c r="CH3147" i="6"/>
  <c r="CJ3147" i="6"/>
  <c r="CH3148" i="6"/>
  <c r="CH3149" i="6"/>
  <c r="CH3150" i="6"/>
  <c r="CH3151" i="6"/>
  <c r="CJ3151" i="6"/>
  <c r="CH3152" i="6"/>
  <c r="CH3153" i="6"/>
  <c r="CH3154" i="6"/>
  <c r="CH3155" i="6"/>
  <c r="CJ3155" i="6"/>
  <c r="CG3155" i="6"/>
  <c r="CH3156" i="6"/>
  <c r="CH3157" i="6"/>
  <c r="CH3158" i="6"/>
  <c r="CH3159" i="6"/>
  <c r="CJ3159" i="6"/>
  <c r="CG3159" i="6"/>
  <c r="CH3160" i="6"/>
  <c r="CH3161" i="6"/>
  <c r="CH3162" i="6"/>
  <c r="CH3163" i="6"/>
  <c r="CJ3163" i="6"/>
  <c r="CH3164" i="6"/>
  <c r="CH3165" i="6"/>
  <c r="CH3166" i="6"/>
  <c r="CH3167" i="6"/>
  <c r="CJ3167" i="6"/>
  <c r="CH3168" i="6"/>
  <c r="CH3169" i="6"/>
  <c r="CH3170" i="6"/>
  <c r="CH3171" i="6"/>
  <c r="CJ3171" i="6"/>
  <c r="CG3171" i="6"/>
  <c r="CH3172" i="6"/>
  <c r="CH3173" i="6"/>
  <c r="CH3174" i="6"/>
  <c r="CH3175" i="6"/>
  <c r="CJ3175" i="6"/>
  <c r="CH3176" i="6"/>
  <c r="CH3177" i="6"/>
  <c r="CH3178" i="6"/>
  <c r="CH3179" i="6"/>
  <c r="CJ3179" i="6"/>
  <c r="CH3180" i="6"/>
  <c r="CH3181" i="6"/>
  <c r="CH3182" i="6"/>
  <c r="CH3183" i="6"/>
  <c r="CJ3183" i="6"/>
  <c r="CG3183" i="6"/>
  <c r="CH3184" i="6"/>
  <c r="CH3185" i="6"/>
  <c r="CH3186" i="6"/>
  <c r="CH3187" i="6"/>
  <c r="CJ3187" i="6"/>
  <c r="CG3187" i="6"/>
  <c r="CH3188" i="6"/>
  <c r="CH3189" i="6"/>
  <c r="CH3190" i="6"/>
  <c r="CH3191" i="6"/>
  <c r="CJ3191" i="6"/>
  <c r="CH3192" i="6"/>
  <c r="CH3193" i="6"/>
  <c r="CH3194" i="6"/>
  <c r="CH3195" i="6"/>
  <c r="CJ3195" i="6"/>
  <c r="CH3196" i="6"/>
  <c r="CH3197" i="6"/>
  <c r="CH3198" i="6"/>
  <c r="CH3199" i="6"/>
  <c r="CJ3199" i="6"/>
  <c r="CG3199" i="6"/>
  <c r="CH3200" i="6"/>
  <c r="CH3201" i="6"/>
  <c r="CH3202" i="6"/>
  <c r="CH3203" i="6"/>
  <c r="CJ3203" i="6"/>
  <c r="CG3203" i="6"/>
  <c r="CH3204" i="6"/>
  <c r="CH3205" i="6"/>
  <c r="CH3206" i="6"/>
  <c r="CH3207" i="6"/>
  <c r="CJ3207" i="6"/>
  <c r="CH3208" i="6"/>
  <c r="CH3209" i="6"/>
  <c r="CH3210" i="6"/>
  <c r="CH3211" i="6"/>
  <c r="CJ3211" i="6"/>
  <c r="CH3212" i="6"/>
  <c r="CH3213" i="6"/>
  <c r="CH3214" i="6"/>
  <c r="CH3215" i="6"/>
  <c r="CJ3215" i="6"/>
  <c r="CG3215" i="6"/>
  <c r="CH3216" i="6"/>
  <c r="CH3217" i="6"/>
  <c r="CH3218" i="6"/>
  <c r="CH3219" i="6"/>
  <c r="CJ3219" i="6"/>
  <c r="CH3220" i="6"/>
  <c r="CH3221" i="6"/>
  <c r="CH3222" i="6"/>
  <c r="CH3223" i="6"/>
  <c r="CJ3223" i="6"/>
  <c r="CH3224" i="6"/>
  <c r="CH3225" i="6"/>
  <c r="CH3226" i="6"/>
  <c r="CH3227" i="6"/>
  <c r="CJ3227" i="6"/>
  <c r="CG3227" i="6"/>
  <c r="CH3228" i="6"/>
  <c r="CH3229" i="6"/>
  <c r="CH3230" i="6"/>
  <c r="CH3231" i="6"/>
  <c r="CJ3231" i="6"/>
  <c r="CG3231" i="6"/>
  <c r="CH3232" i="6"/>
  <c r="CH3233" i="6"/>
  <c r="CH3234" i="6"/>
  <c r="CH3235" i="6"/>
  <c r="CJ3235" i="6"/>
  <c r="CH3236" i="6"/>
  <c r="CH3237" i="6"/>
  <c r="CH3238" i="6"/>
  <c r="CH3239" i="6"/>
  <c r="CJ3239" i="6"/>
  <c r="CH3240" i="6"/>
  <c r="CH3241" i="6"/>
  <c r="CH3242" i="6"/>
  <c r="CH3243" i="6"/>
  <c r="CJ3243" i="6"/>
  <c r="CG3243" i="6"/>
  <c r="CH3244" i="6"/>
  <c r="CH3245" i="6"/>
  <c r="CH3246" i="6"/>
  <c r="CH3247" i="6"/>
  <c r="CJ3247" i="6"/>
  <c r="CG3247" i="6"/>
  <c r="CH3248" i="6"/>
  <c r="CH3249" i="6"/>
  <c r="CH3250" i="6"/>
  <c r="CH3251" i="6"/>
  <c r="CJ3251" i="6"/>
  <c r="CH3252" i="6"/>
  <c r="CH3253" i="6"/>
  <c r="CH3254" i="6"/>
  <c r="CH3255" i="6"/>
  <c r="CJ3255" i="6"/>
  <c r="CH3256" i="6"/>
  <c r="CH3257" i="6"/>
  <c r="CH3258" i="6"/>
  <c r="CH3259" i="6"/>
  <c r="CJ3259" i="6"/>
  <c r="CG3259" i="6"/>
  <c r="CH3260" i="6"/>
  <c r="CH3261" i="6"/>
  <c r="CH3262" i="6"/>
  <c r="CH3263" i="6"/>
  <c r="CJ3263" i="6"/>
  <c r="CG3263" i="6"/>
  <c r="CH3264" i="6"/>
  <c r="CH3265" i="6"/>
  <c r="CH3266" i="6"/>
  <c r="CH3267" i="6"/>
  <c r="CJ3267" i="6"/>
  <c r="CH3268" i="6"/>
  <c r="CH3269" i="6"/>
  <c r="CH3270" i="6"/>
  <c r="CH3271" i="6"/>
  <c r="CJ3271" i="6"/>
  <c r="CH3272" i="6"/>
  <c r="CH3273" i="6"/>
  <c r="CH3274" i="6"/>
  <c r="CH3275" i="6"/>
  <c r="CJ3275" i="6"/>
  <c r="CG3275" i="6"/>
  <c r="CH3276" i="6"/>
  <c r="CH3277" i="6"/>
  <c r="CH3278" i="6"/>
  <c r="CH3279" i="6"/>
  <c r="CJ3279" i="6"/>
  <c r="CG3279" i="6"/>
  <c r="CH3280" i="6"/>
  <c r="CH3281" i="6"/>
  <c r="CH3282" i="6"/>
  <c r="CH3283" i="6"/>
  <c r="CJ3283" i="6"/>
  <c r="CH3284" i="6"/>
  <c r="CH3285" i="6"/>
  <c r="CH3286" i="6"/>
  <c r="CH3287" i="6"/>
  <c r="CJ3287" i="6"/>
  <c r="CH3288" i="6"/>
  <c r="CH3289" i="6"/>
  <c r="CH3290" i="6"/>
  <c r="CH3291" i="6"/>
  <c r="CJ3291" i="6"/>
  <c r="CG3291" i="6"/>
  <c r="CH3292" i="6"/>
  <c r="CH3293" i="6"/>
  <c r="CH3294" i="6"/>
  <c r="CH3295" i="6"/>
  <c r="CJ3295" i="6"/>
  <c r="CG3295" i="6"/>
  <c r="CH3296" i="6"/>
  <c r="CH3297" i="6"/>
  <c r="CH3298" i="6"/>
  <c r="CH3299" i="6"/>
  <c r="CJ3299" i="6"/>
  <c r="CH3300" i="6"/>
  <c r="CH3301" i="6"/>
  <c r="CH3302" i="6"/>
  <c r="CH3303" i="6"/>
  <c r="CJ3303" i="6"/>
  <c r="CH3304" i="6"/>
  <c r="CH3305" i="6"/>
  <c r="CH3306" i="6"/>
  <c r="CH3307" i="6"/>
  <c r="CJ3307" i="6"/>
  <c r="CG3307" i="6"/>
  <c r="CH3308" i="6"/>
  <c r="CH3309" i="6"/>
  <c r="CH3310" i="6"/>
  <c r="CH3311" i="6"/>
  <c r="CJ3311" i="6"/>
  <c r="CG3311" i="6"/>
  <c r="CH3312" i="6"/>
  <c r="CH3313" i="6"/>
  <c r="CH3314" i="6"/>
  <c r="CH3315" i="6"/>
  <c r="CJ3315" i="6"/>
  <c r="CH3316" i="6"/>
  <c r="CH3317" i="6"/>
  <c r="CH3318" i="6"/>
  <c r="CH3319" i="6"/>
  <c r="CJ3319" i="6"/>
  <c r="CG3319" i="6"/>
  <c r="CH3320" i="6"/>
  <c r="CH3321" i="6"/>
  <c r="CH3322" i="6"/>
  <c r="CH3323" i="6"/>
  <c r="CJ3323" i="6"/>
  <c r="CG3323" i="6"/>
  <c r="CH3324" i="6"/>
  <c r="CH3325" i="6"/>
  <c r="CH3326" i="6"/>
  <c r="CH3327" i="6"/>
  <c r="CJ3327" i="6"/>
  <c r="CH3328" i="6"/>
  <c r="CH3329" i="6"/>
  <c r="CH3330" i="6"/>
  <c r="CH3331" i="6"/>
  <c r="CJ3331" i="6"/>
  <c r="CH3332" i="6"/>
  <c r="CH3333" i="6"/>
  <c r="CH3334" i="6"/>
  <c r="CH3335" i="6"/>
  <c r="CJ3335" i="6"/>
  <c r="CG3335" i="6"/>
  <c r="CH3336" i="6"/>
  <c r="CH3337" i="6"/>
  <c r="CH3338" i="6"/>
  <c r="CH3339" i="6"/>
  <c r="CJ3339" i="6"/>
  <c r="CG3339" i="6"/>
  <c r="CH3340" i="6"/>
  <c r="CH3341" i="6"/>
  <c r="CH3342" i="6"/>
  <c r="CH3343" i="6"/>
  <c r="CJ3343" i="6"/>
  <c r="CH3344" i="6"/>
  <c r="CH3345" i="6"/>
  <c r="CH3346" i="6"/>
  <c r="CH3347" i="6"/>
  <c r="CJ3347" i="6"/>
  <c r="CH3348" i="6"/>
  <c r="CH3349" i="6"/>
  <c r="CH3350" i="6"/>
  <c r="CH3351" i="6"/>
  <c r="CJ3351" i="6"/>
  <c r="CG3351" i="6"/>
  <c r="CH3352" i="6"/>
  <c r="CH3353" i="6"/>
  <c r="CH3354" i="6"/>
  <c r="CH3355" i="6"/>
  <c r="CJ3355" i="6"/>
  <c r="CG3355" i="6"/>
  <c r="CH3356" i="6"/>
  <c r="CH3357" i="6"/>
  <c r="CH3358" i="6"/>
  <c r="CH3359" i="6"/>
  <c r="CJ3359" i="6"/>
  <c r="CH3360" i="6"/>
  <c r="CH3361" i="6"/>
  <c r="CH3362" i="6"/>
  <c r="CH3363" i="6"/>
  <c r="CJ3363" i="6"/>
  <c r="CG3363" i="6"/>
  <c r="CH3364" i="6"/>
  <c r="CH3365" i="6"/>
  <c r="CH3366" i="6"/>
  <c r="CH3367" i="6"/>
  <c r="CJ3367" i="6"/>
  <c r="CG3367" i="6"/>
  <c r="CH3368" i="6"/>
  <c r="CH3369" i="6"/>
  <c r="CH3370" i="6"/>
  <c r="CH3371" i="6"/>
  <c r="CJ3371" i="6"/>
  <c r="CH3372" i="6"/>
  <c r="CH3373" i="6"/>
  <c r="CH3374" i="6"/>
  <c r="CH3375" i="6"/>
  <c r="CJ3375" i="6"/>
  <c r="CH3376" i="6"/>
  <c r="CH3377" i="6"/>
  <c r="CH3378" i="6"/>
  <c r="CH3379" i="6"/>
  <c r="CJ3379" i="6"/>
  <c r="CG3379" i="6"/>
  <c r="CH3380" i="6"/>
  <c r="CH3381" i="6"/>
  <c r="CH3382" i="6"/>
  <c r="CH3383" i="6"/>
  <c r="CJ3383" i="6"/>
  <c r="CG3383" i="6"/>
  <c r="CH3384" i="6"/>
  <c r="CH3385" i="6"/>
  <c r="CH3386" i="6"/>
  <c r="CH3387" i="6"/>
  <c r="CJ3387" i="6"/>
  <c r="CH3388" i="6"/>
  <c r="CH3389" i="6"/>
  <c r="CH3390" i="6"/>
  <c r="CH3391" i="6"/>
  <c r="CJ3391" i="6"/>
  <c r="CH3392" i="6"/>
  <c r="CH3393" i="6"/>
  <c r="CH3394" i="6"/>
  <c r="CH3395" i="6"/>
  <c r="CJ3395" i="6"/>
  <c r="CG3395" i="6"/>
  <c r="CH3396" i="6"/>
  <c r="CH3397" i="6"/>
  <c r="CH3398" i="6"/>
  <c r="CH3399" i="6"/>
  <c r="CJ3399" i="6"/>
  <c r="CG3399" i="6"/>
  <c r="CH3400" i="6"/>
  <c r="CH3401" i="6"/>
  <c r="CH3402" i="6"/>
  <c r="CH3403" i="6"/>
  <c r="CJ3403" i="6"/>
  <c r="CH3404" i="6"/>
  <c r="CH3405" i="6"/>
  <c r="CH3406" i="6"/>
  <c r="CH3407" i="6"/>
  <c r="CJ3407" i="6"/>
  <c r="CH3408" i="6"/>
  <c r="CH3409" i="6"/>
  <c r="CH3410" i="6"/>
  <c r="CH3411" i="6"/>
  <c r="CJ3411" i="6"/>
  <c r="CG3411" i="6"/>
  <c r="CH3412" i="6"/>
  <c r="CH3413" i="6"/>
  <c r="CH3414" i="6"/>
  <c r="CH3415" i="6"/>
  <c r="CJ3415" i="6"/>
  <c r="CG3415" i="6"/>
  <c r="CH3416" i="6"/>
  <c r="CH3417" i="6"/>
  <c r="CH3418" i="6"/>
  <c r="CH3419" i="6"/>
  <c r="CJ3419" i="6"/>
  <c r="CH3420" i="6"/>
  <c r="CH3421" i="6"/>
  <c r="CH3422" i="6"/>
  <c r="CH3423" i="6"/>
  <c r="CJ3423" i="6"/>
  <c r="CH3424" i="6"/>
  <c r="CH3425" i="6"/>
  <c r="CH3426" i="6"/>
  <c r="CH3427" i="6"/>
  <c r="CJ3427" i="6"/>
  <c r="CG3427" i="6"/>
  <c r="CH3428" i="6"/>
  <c r="CH3429" i="6"/>
  <c r="CH3430" i="6"/>
  <c r="CH3431" i="6"/>
  <c r="CJ3431" i="6"/>
  <c r="CG3431" i="6"/>
  <c r="CH3432" i="6"/>
  <c r="CH3433" i="6"/>
  <c r="CH3434" i="6"/>
  <c r="CH3435" i="6"/>
  <c r="CJ3435" i="6"/>
  <c r="CH3436" i="6"/>
  <c r="CH3437" i="6"/>
  <c r="CH3438" i="6"/>
  <c r="CH3439" i="6"/>
  <c r="CJ3439" i="6"/>
  <c r="CH3440" i="6"/>
  <c r="CH3441" i="6"/>
  <c r="CH3442" i="6"/>
  <c r="CH3443" i="6"/>
  <c r="CJ3443" i="6"/>
  <c r="CG3443" i="6"/>
  <c r="CH3444" i="6"/>
  <c r="CH3445" i="6"/>
  <c r="CH3446" i="6"/>
  <c r="CH3447" i="6"/>
  <c r="CJ3447" i="6"/>
  <c r="CG3447" i="6"/>
  <c r="CH3448" i="6"/>
  <c r="CH3449" i="6"/>
  <c r="CH3450" i="6"/>
  <c r="CH3451" i="6"/>
  <c r="CJ3451" i="6"/>
  <c r="CH3452" i="6"/>
  <c r="CH3453" i="6"/>
  <c r="CH3454" i="6"/>
  <c r="CH3455" i="6"/>
  <c r="CJ3455" i="6"/>
  <c r="CH3456" i="6"/>
  <c r="CH3457" i="6"/>
  <c r="CH3458" i="6"/>
  <c r="CH3459" i="6"/>
  <c r="CJ3459" i="6"/>
  <c r="CG3459" i="6"/>
  <c r="CH3460" i="6"/>
  <c r="CH3461" i="6"/>
  <c r="CH3462" i="6"/>
  <c r="CH3463" i="6"/>
  <c r="CJ3463" i="6"/>
  <c r="CG3463" i="6"/>
  <c r="CH3464" i="6"/>
  <c r="CH3465" i="6"/>
  <c r="CH3466" i="6"/>
  <c r="CH3467" i="6"/>
  <c r="CJ3467" i="6"/>
  <c r="CH3468" i="6"/>
  <c r="CH3469" i="6"/>
  <c r="CH3470" i="6"/>
  <c r="CH3471" i="6"/>
  <c r="CJ3471" i="6"/>
  <c r="CH3472" i="6"/>
  <c r="CH3473" i="6"/>
  <c r="CH3474" i="6"/>
  <c r="CH3475" i="6"/>
  <c r="CJ3475" i="6"/>
  <c r="CH3476" i="6"/>
  <c r="CH3477" i="6"/>
  <c r="CH3478" i="6"/>
  <c r="CH3479" i="6"/>
  <c r="CJ3479" i="6"/>
  <c r="CH3480" i="6"/>
  <c r="CH3481" i="6"/>
  <c r="CH3482" i="6"/>
  <c r="CH3483" i="6"/>
  <c r="CJ3483" i="6"/>
  <c r="CH3484" i="6"/>
  <c r="CH3485" i="6"/>
  <c r="CH3486" i="6"/>
  <c r="CH3487" i="6"/>
  <c r="CJ3487" i="6"/>
  <c r="CH3488" i="6"/>
  <c r="CH3489" i="6"/>
  <c r="CH3490" i="6"/>
  <c r="CH3491" i="6"/>
  <c r="CJ3491" i="6"/>
  <c r="CH3492" i="6"/>
  <c r="CH3493" i="6"/>
  <c r="CH3494" i="6"/>
  <c r="CH3495" i="6"/>
  <c r="CJ3495" i="6"/>
  <c r="CH3496" i="6"/>
  <c r="CH3497" i="6"/>
  <c r="CH3498" i="6"/>
  <c r="CH3499" i="6"/>
  <c r="CJ3499" i="6"/>
  <c r="CH3500" i="6"/>
  <c r="CH3501" i="6"/>
  <c r="CH3502" i="6"/>
  <c r="CH3503" i="6"/>
  <c r="CJ3503" i="6"/>
  <c r="CH3504" i="6"/>
  <c r="CH3505" i="6"/>
  <c r="CH3506" i="6"/>
  <c r="CH3507" i="6"/>
  <c r="CJ3507" i="6"/>
  <c r="CH3508" i="6"/>
  <c r="CH3509" i="6"/>
  <c r="CH3510" i="6"/>
  <c r="CH3511" i="6"/>
  <c r="CJ3511" i="6"/>
  <c r="CH3512" i="6"/>
  <c r="CH3513" i="6"/>
  <c r="CH3514" i="6"/>
  <c r="CH3515" i="6"/>
  <c r="CJ3515" i="6"/>
  <c r="CH3516" i="6"/>
  <c r="CH3517" i="6"/>
  <c r="CH3518" i="6"/>
  <c r="CH3519" i="6"/>
  <c r="CJ3519" i="6"/>
  <c r="CH3520" i="6"/>
  <c r="CH3521" i="6"/>
  <c r="CH3522" i="6"/>
  <c r="CH3523" i="6"/>
  <c r="CJ3523" i="6"/>
  <c r="CH3524" i="6"/>
  <c r="CH3525" i="6"/>
  <c r="CH3526" i="6"/>
  <c r="CH3527" i="6"/>
  <c r="CJ3527" i="6"/>
  <c r="CH3528" i="6"/>
  <c r="CH3529" i="6"/>
  <c r="CH3530" i="6"/>
  <c r="CH3531" i="6"/>
  <c r="CJ3531" i="6"/>
  <c r="CH3532" i="6"/>
  <c r="CH3533" i="6"/>
  <c r="CH3534" i="6"/>
  <c r="CH3535" i="6"/>
  <c r="CJ3535" i="6"/>
  <c r="CH3536" i="6"/>
  <c r="CH3537" i="6"/>
  <c r="CH3538" i="6"/>
  <c r="CH3539" i="6"/>
  <c r="CJ3539" i="6"/>
  <c r="CH3540" i="6"/>
  <c r="CH3541" i="6"/>
  <c r="CH3542" i="6"/>
  <c r="CH3543" i="6"/>
  <c r="CJ3543" i="6"/>
  <c r="CH3544" i="6"/>
  <c r="CH3545" i="6"/>
  <c r="CH3546" i="6"/>
  <c r="CH3547" i="6"/>
  <c r="CJ3547" i="6"/>
  <c r="CH3548" i="6"/>
  <c r="CH3549" i="6"/>
  <c r="CH3550" i="6"/>
  <c r="CH3551" i="6"/>
  <c r="CJ3551" i="6"/>
  <c r="CH3552" i="6"/>
  <c r="CH3553" i="6"/>
  <c r="CH3554" i="6"/>
  <c r="CH3555" i="6"/>
  <c r="CJ3555" i="6"/>
  <c r="CH3556" i="6"/>
  <c r="CH3557" i="6"/>
  <c r="CH3558" i="6"/>
  <c r="CH3559" i="6"/>
  <c r="CJ3559" i="6"/>
  <c r="CH3560" i="6"/>
  <c r="CH3561" i="6"/>
  <c r="CH3562" i="6"/>
  <c r="CH3563" i="6"/>
  <c r="CJ3563" i="6"/>
  <c r="CH3564" i="6"/>
  <c r="CH3565" i="6"/>
  <c r="CH3566" i="6"/>
  <c r="CH3567" i="6"/>
  <c r="CJ3567" i="6"/>
  <c r="CH3568" i="6"/>
  <c r="CH3569" i="6"/>
  <c r="CH3570" i="6"/>
  <c r="CH3571" i="6"/>
  <c r="CJ3571" i="6"/>
  <c r="CH3572" i="6"/>
  <c r="CH3573" i="6"/>
  <c r="CH3574" i="6"/>
  <c r="CH3575" i="6"/>
  <c r="CJ3575" i="6"/>
  <c r="CH3576" i="6"/>
  <c r="CH3577" i="6"/>
  <c r="CH3578" i="6"/>
  <c r="CH3579" i="6"/>
  <c r="CJ3579" i="6"/>
  <c r="CH3580" i="6"/>
  <c r="CH3581" i="6"/>
  <c r="CH3582" i="6"/>
  <c r="CH3583" i="6"/>
  <c r="CJ3583" i="6"/>
  <c r="CH3584" i="6"/>
  <c r="CH3585" i="6"/>
  <c r="CH3586" i="6"/>
  <c r="CH3587" i="6"/>
  <c r="CJ3587" i="6"/>
  <c r="CH3588" i="6"/>
  <c r="CH3589" i="6"/>
  <c r="CH3590" i="6"/>
  <c r="CH3591" i="6"/>
  <c r="CJ3591" i="6"/>
  <c r="CH3592" i="6"/>
  <c r="CH3593" i="6"/>
  <c r="CH3594" i="6"/>
  <c r="CH3595" i="6"/>
  <c r="CJ3595" i="6"/>
  <c r="CH3596" i="6"/>
  <c r="CH3597" i="6"/>
  <c r="CH3598" i="6"/>
  <c r="CH3599" i="6"/>
  <c r="CJ3599" i="6"/>
  <c r="CH3600" i="6"/>
  <c r="CH3601" i="6"/>
  <c r="CH3602" i="6"/>
  <c r="CH3603" i="6"/>
  <c r="CJ3603" i="6"/>
  <c r="CH3604" i="6"/>
  <c r="CH3605" i="6"/>
  <c r="CH3606" i="6"/>
  <c r="CH3607" i="6"/>
  <c r="CJ3607" i="6"/>
  <c r="CH3608" i="6"/>
  <c r="CH3609" i="6"/>
  <c r="CH3610" i="6"/>
  <c r="CH3611" i="6"/>
  <c r="CJ3611" i="6"/>
  <c r="CH3612" i="6"/>
  <c r="CH3613" i="6"/>
  <c r="CH3614" i="6"/>
  <c r="CH3615" i="6"/>
  <c r="CJ3615" i="6"/>
  <c r="CH3616" i="6"/>
  <c r="CH3617" i="6"/>
  <c r="CH3618" i="6"/>
  <c r="CH3619" i="6"/>
  <c r="CJ3619" i="6"/>
  <c r="CH3620" i="6"/>
  <c r="CH3621" i="6"/>
  <c r="CH3622" i="6"/>
  <c r="CH3623" i="6"/>
  <c r="CJ3623" i="6"/>
  <c r="CH3624" i="6"/>
  <c r="CH3625" i="6"/>
  <c r="CH3626" i="6"/>
  <c r="CH3627" i="6"/>
  <c r="CJ3627" i="6"/>
  <c r="CH3628" i="6"/>
  <c r="CH3629" i="6"/>
  <c r="CH3630" i="6"/>
  <c r="CH3631" i="6"/>
  <c r="CJ3631" i="6"/>
  <c r="CH3632" i="6"/>
  <c r="CH3633" i="6"/>
  <c r="CH3634" i="6"/>
  <c r="CH3635" i="6"/>
  <c r="CJ3635" i="6"/>
  <c r="CH3636" i="6"/>
  <c r="CH3637" i="6"/>
  <c r="CH3638" i="6"/>
  <c r="CH3639" i="6"/>
  <c r="CJ3639" i="6"/>
  <c r="CH3640" i="6"/>
  <c r="CH3641" i="6"/>
  <c r="CH3642" i="6"/>
  <c r="CH3643" i="6"/>
  <c r="CJ3643" i="6"/>
  <c r="CH3644" i="6"/>
  <c r="CH3645" i="6"/>
  <c r="CH3646" i="6"/>
  <c r="CH3647" i="6"/>
  <c r="CJ3647" i="6"/>
  <c r="CH3648" i="6"/>
  <c r="CH3649" i="6"/>
  <c r="CH3650" i="6"/>
  <c r="CH3651" i="6"/>
  <c r="CJ3651" i="6"/>
  <c r="CH3652" i="6"/>
  <c r="CH3653" i="6"/>
  <c r="CH3654" i="6"/>
  <c r="CH3655" i="6"/>
  <c r="CJ3655" i="6"/>
  <c r="CH3656" i="6"/>
  <c r="CH3657" i="6"/>
  <c r="CH3658" i="6"/>
  <c r="CH3659" i="6"/>
  <c r="CJ3659" i="6"/>
  <c r="CH3660" i="6"/>
  <c r="CH3661" i="6"/>
  <c r="CH3662" i="6"/>
  <c r="CH3663" i="6"/>
  <c r="CJ3663" i="6"/>
  <c r="CH3664" i="6"/>
  <c r="CH3665" i="6"/>
  <c r="CH3666" i="6"/>
  <c r="CH3667" i="6"/>
  <c r="CJ3667" i="6"/>
  <c r="CH3668" i="6"/>
  <c r="CH3669" i="6"/>
  <c r="CH3670" i="6"/>
  <c r="CH3671" i="6"/>
  <c r="CJ3671" i="6"/>
  <c r="CH3672" i="6"/>
  <c r="CH3673" i="6"/>
  <c r="CH3674" i="6"/>
  <c r="CH3675" i="6"/>
  <c r="CJ3675" i="6"/>
  <c r="CH3676" i="6"/>
  <c r="CH3677" i="6"/>
  <c r="CH3678" i="6"/>
  <c r="CH3679" i="6"/>
  <c r="CJ3679" i="6"/>
  <c r="CH3680" i="6"/>
  <c r="CH3681" i="6"/>
  <c r="CH3682" i="6"/>
  <c r="CH3683" i="6"/>
  <c r="CJ3683" i="6"/>
  <c r="CH3684" i="6"/>
  <c r="CH3685" i="6"/>
  <c r="CH3686" i="6"/>
  <c r="CH3687" i="6"/>
  <c r="CJ3687" i="6"/>
  <c r="CH3688" i="6"/>
  <c r="CH3689" i="6"/>
  <c r="CH3690" i="6"/>
  <c r="CH3691" i="6"/>
  <c r="CJ3691" i="6"/>
  <c r="CH3692" i="6"/>
  <c r="CH3693" i="6"/>
  <c r="CH3694" i="6"/>
  <c r="CH3695" i="6"/>
  <c r="CJ3695" i="6"/>
  <c r="CH3696" i="6"/>
  <c r="CH3697" i="6"/>
  <c r="CH3698" i="6"/>
  <c r="CH3699" i="6"/>
  <c r="CJ3699" i="6"/>
  <c r="CH3700" i="6"/>
  <c r="CH3701" i="6"/>
  <c r="CH3702" i="6"/>
  <c r="CH3703" i="6"/>
  <c r="CJ3703" i="6"/>
  <c r="CH3704" i="6"/>
  <c r="CH3705" i="6"/>
  <c r="CH3706" i="6"/>
  <c r="CH3707" i="6"/>
  <c r="CJ3707" i="6"/>
  <c r="CH3708" i="6"/>
  <c r="CH3709" i="6"/>
  <c r="CH3710" i="6"/>
  <c r="CH3711" i="6"/>
  <c r="CJ3711" i="6"/>
  <c r="CH3712" i="6"/>
  <c r="CH3713" i="6"/>
  <c r="CH3714" i="6"/>
  <c r="CH3715" i="6"/>
  <c r="CJ3715" i="6"/>
  <c r="CH3716" i="6"/>
  <c r="CH3717" i="6"/>
  <c r="CH3718" i="6"/>
  <c r="CH3719" i="6"/>
  <c r="CJ3719" i="6"/>
  <c r="CH3720" i="6"/>
  <c r="CH3721" i="6"/>
  <c r="CH3722" i="6"/>
  <c r="CH3723" i="6"/>
  <c r="CJ3723" i="6"/>
  <c r="CG3723" i="6"/>
  <c r="CH3724" i="6"/>
  <c r="CH3725" i="6"/>
  <c r="CH3726" i="6"/>
  <c r="CH3727" i="6"/>
  <c r="CJ3727" i="6"/>
  <c r="CH3728" i="6"/>
  <c r="CH3729" i="6"/>
  <c r="CH3730" i="6"/>
  <c r="CH3731" i="6"/>
  <c r="CJ3731" i="6"/>
  <c r="CH3732" i="6"/>
  <c r="CH3733" i="6"/>
  <c r="CH3734" i="6"/>
  <c r="CH3735" i="6"/>
  <c r="CJ3735" i="6"/>
  <c r="CH3736" i="6"/>
  <c r="CH3737" i="6"/>
  <c r="CH3738" i="6"/>
  <c r="CH3739" i="6"/>
  <c r="CJ3739" i="6"/>
  <c r="CH3740" i="6"/>
  <c r="CH3741" i="6"/>
  <c r="CH3742" i="6"/>
  <c r="CH3743" i="6"/>
  <c r="CJ3743" i="6"/>
  <c r="CH3744" i="6"/>
  <c r="CH3745" i="6"/>
  <c r="CH3746" i="6"/>
  <c r="CH3747" i="6"/>
  <c r="CJ3747" i="6"/>
  <c r="CH3748" i="6"/>
  <c r="CH3749" i="6"/>
  <c r="CH3750" i="6"/>
  <c r="CH3751" i="6"/>
  <c r="CJ3751" i="6"/>
  <c r="CH3752" i="6"/>
  <c r="CH3753" i="6"/>
  <c r="CH3754" i="6"/>
  <c r="CH3755" i="6"/>
  <c r="CJ3755" i="6"/>
  <c r="CH3756" i="6"/>
  <c r="CH3757" i="6"/>
  <c r="CH3758" i="6"/>
  <c r="CH3759" i="6"/>
  <c r="CJ3759" i="6"/>
  <c r="CH3760" i="6"/>
  <c r="CH3761" i="6"/>
  <c r="CH3762" i="6"/>
  <c r="CH3763" i="6"/>
  <c r="CJ3763" i="6"/>
  <c r="CH3764" i="6"/>
  <c r="CH3765" i="6"/>
  <c r="CH3766" i="6"/>
  <c r="CH3767" i="6"/>
  <c r="CJ3767" i="6"/>
  <c r="CH3768" i="6"/>
  <c r="CH3769" i="6"/>
  <c r="CH3770" i="6"/>
  <c r="CH3771" i="6"/>
  <c r="CJ3771" i="6"/>
  <c r="CH3772" i="6"/>
  <c r="CH3773" i="6"/>
  <c r="CH3774" i="6"/>
  <c r="CH3775" i="6"/>
  <c r="CJ3775" i="6"/>
  <c r="CH3776" i="6"/>
  <c r="CH3777" i="6"/>
  <c r="CH3778" i="6"/>
  <c r="CH3779" i="6"/>
  <c r="CJ3779" i="6"/>
  <c r="CH3780" i="6"/>
  <c r="CH3781" i="6"/>
  <c r="CH3782" i="6"/>
  <c r="CH3783" i="6"/>
  <c r="CJ3783" i="6"/>
  <c r="CH3784" i="6"/>
  <c r="CH3785" i="6"/>
  <c r="CH3786" i="6"/>
  <c r="CH3787" i="6"/>
  <c r="CJ3787" i="6"/>
  <c r="CH3788" i="6"/>
  <c r="CH3789" i="6"/>
  <c r="CH3790" i="6"/>
  <c r="CH3791" i="6"/>
  <c r="CJ3791" i="6"/>
  <c r="CH3792" i="6"/>
  <c r="CH3793" i="6"/>
  <c r="CH3794" i="6"/>
  <c r="CH3795" i="6"/>
  <c r="CJ3795" i="6"/>
  <c r="CH3796" i="6"/>
  <c r="CH3797" i="6"/>
  <c r="CH3798" i="6"/>
  <c r="CH3799" i="6"/>
  <c r="CJ3799" i="6"/>
  <c r="CH3800" i="6"/>
  <c r="CH3801" i="6"/>
  <c r="CH3802" i="6"/>
  <c r="CH3803" i="6"/>
  <c r="CJ3803" i="6"/>
  <c r="CH3804" i="6"/>
  <c r="CH3805" i="6"/>
  <c r="CH3806" i="6"/>
  <c r="CH3807" i="6"/>
  <c r="CJ3807" i="6"/>
  <c r="CF3807" i="6"/>
  <c r="CH3808" i="6"/>
  <c r="CH3809" i="6"/>
  <c r="CH3810" i="6"/>
  <c r="CH3811" i="6"/>
  <c r="CJ3811" i="6"/>
  <c r="CF3811" i="6"/>
  <c r="CH3812" i="6"/>
  <c r="CH3813" i="6"/>
  <c r="CH3814" i="6"/>
  <c r="CH3815" i="6"/>
  <c r="CJ3815" i="6"/>
  <c r="CF3815" i="6"/>
  <c r="CH3816" i="6"/>
  <c r="CH3817" i="6"/>
  <c r="CH3818" i="6"/>
  <c r="CH3819" i="6"/>
  <c r="CJ3819" i="6"/>
  <c r="CF3819" i="6"/>
  <c r="CH3820" i="6"/>
  <c r="CH3821" i="6"/>
  <c r="CH3822" i="6"/>
  <c r="CH3823" i="6"/>
  <c r="CJ3823" i="6"/>
  <c r="CF3823" i="6"/>
  <c r="CH3824" i="6"/>
  <c r="CH3825" i="6"/>
  <c r="CH3826" i="6"/>
  <c r="CH3827" i="6"/>
  <c r="CJ3827" i="6"/>
  <c r="CF3827" i="6"/>
  <c r="CH3828" i="6"/>
  <c r="CH3829" i="6"/>
  <c r="CH3830" i="6"/>
  <c r="CH3831" i="6"/>
  <c r="CJ3831" i="6"/>
  <c r="CF3831" i="6"/>
  <c r="CH3832" i="6"/>
  <c r="CH3833" i="6"/>
  <c r="CH3834" i="6"/>
  <c r="CH3835" i="6"/>
  <c r="CJ3835" i="6"/>
  <c r="CF3835" i="6"/>
  <c r="CH3836" i="6"/>
  <c r="CH3837" i="6"/>
  <c r="CH3838" i="6"/>
  <c r="CH3839" i="6"/>
  <c r="CJ3839" i="6"/>
  <c r="CF3839" i="6"/>
  <c r="CH3840" i="6"/>
  <c r="CH3841" i="6"/>
  <c r="CH3842" i="6"/>
  <c r="CH3843" i="6"/>
  <c r="CJ3843" i="6"/>
  <c r="CF3843" i="6"/>
  <c r="CH3844" i="6"/>
  <c r="CH3845" i="6"/>
  <c r="CH3846" i="6"/>
  <c r="CH3847" i="6"/>
  <c r="CJ3847" i="6"/>
  <c r="CF3847" i="6"/>
  <c r="CH3848" i="6"/>
  <c r="CH3849" i="6"/>
  <c r="CH3850" i="6"/>
  <c r="CH3851" i="6"/>
  <c r="CJ3851" i="6"/>
  <c r="CF3851" i="6"/>
  <c r="CH3852" i="6"/>
  <c r="CH3853" i="6"/>
  <c r="CH3854" i="6"/>
  <c r="CH3855" i="6"/>
  <c r="CJ3855" i="6"/>
  <c r="CF3855" i="6"/>
  <c r="CH3856" i="6"/>
  <c r="CH3857" i="6"/>
  <c r="CH3858" i="6"/>
  <c r="CH3859" i="6"/>
  <c r="CJ3859" i="6"/>
  <c r="CF3859" i="6"/>
  <c r="CH3860" i="6"/>
  <c r="CH3861" i="6"/>
  <c r="CH3862" i="6"/>
  <c r="CH3863" i="6"/>
  <c r="CJ3863" i="6"/>
  <c r="CF3863" i="6"/>
  <c r="CH3864" i="6"/>
  <c r="CH3865" i="6"/>
  <c r="CH3866" i="6"/>
  <c r="CH3867" i="6"/>
  <c r="CJ3867" i="6"/>
  <c r="CF3867" i="6"/>
  <c r="CH3868" i="6"/>
  <c r="CH3869" i="6"/>
  <c r="CH3870" i="6"/>
  <c r="CH3871" i="6"/>
  <c r="CJ3871" i="6"/>
  <c r="CF3871" i="6"/>
  <c r="CH3872" i="6"/>
  <c r="CH3873" i="6"/>
  <c r="CH3874" i="6"/>
  <c r="CH3875" i="6"/>
  <c r="CJ3875" i="6"/>
  <c r="CF3875" i="6"/>
  <c r="CH3876" i="6"/>
  <c r="CH3877" i="6"/>
  <c r="CH3878" i="6"/>
  <c r="CH3879" i="6"/>
  <c r="CJ3879" i="6"/>
  <c r="CF3879" i="6"/>
  <c r="CH3880" i="6"/>
  <c r="CH3881" i="6"/>
  <c r="CH3882" i="6"/>
  <c r="CH3883" i="6"/>
  <c r="CJ3883" i="6"/>
  <c r="CF3883" i="6"/>
  <c r="CH3884" i="6"/>
  <c r="CH3885" i="6"/>
  <c r="CH3886" i="6"/>
  <c r="CH3887" i="6"/>
  <c r="CJ3887" i="6"/>
  <c r="CF3887" i="6"/>
  <c r="CH3888" i="6"/>
  <c r="CH3889" i="6"/>
  <c r="CH3890" i="6"/>
  <c r="CH3891" i="6"/>
  <c r="CJ3891" i="6"/>
  <c r="CF3891" i="6"/>
  <c r="CH3892" i="6"/>
  <c r="CH3893" i="6"/>
  <c r="CH3894" i="6"/>
  <c r="CH3895" i="6"/>
  <c r="CJ3895" i="6"/>
  <c r="CF3895" i="6"/>
  <c r="CH3896" i="6"/>
  <c r="CH3897" i="6"/>
  <c r="CH3898" i="6"/>
  <c r="CH3899" i="6"/>
  <c r="CJ3899" i="6"/>
  <c r="CF3899" i="6"/>
  <c r="CH3900" i="6"/>
  <c r="CH3901" i="6"/>
  <c r="CH3902" i="6"/>
  <c r="CH3903" i="6"/>
  <c r="CJ3903" i="6"/>
  <c r="CF3903" i="6"/>
  <c r="CH3904" i="6"/>
  <c r="CH3905" i="6"/>
  <c r="CH3906" i="6"/>
  <c r="CH3907" i="6"/>
  <c r="CJ3907" i="6"/>
  <c r="CF3907" i="6"/>
  <c r="CH3908" i="6"/>
  <c r="CH3909" i="6"/>
  <c r="CH3910" i="6"/>
  <c r="CH3911" i="6"/>
  <c r="CJ3911" i="6"/>
  <c r="CF3911" i="6"/>
  <c r="CH3912" i="6"/>
  <c r="CH3913" i="6"/>
  <c r="CH3914" i="6"/>
  <c r="CH3915" i="6"/>
  <c r="CJ3915" i="6"/>
  <c r="CF3915" i="6"/>
  <c r="CH3916" i="6"/>
  <c r="CH3917" i="6"/>
  <c r="CH3918" i="6"/>
  <c r="CH3919" i="6"/>
  <c r="CJ3919" i="6"/>
  <c r="CF3919" i="6"/>
  <c r="CH3920" i="6"/>
  <c r="CH3921" i="6"/>
  <c r="CH3922" i="6"/>
  <c r="CH3923" i="6"/>
  <c r="CJ3923" i="6"/>
  <c r="CF3923" i="6"/>
  <c r="CH3924" i="6"/>
  <c r="CH3925" i="6"/>
  <c r="CH3926" i="6"/>
  <c r="CH3927" i="6"/>
  <c r="CJ3927" i="6"/>
  <c r="CF3927" i="6"/>
  <c r="CH3928" i="6"/>
  <c r="CH3929" i="6"/>
  <c r="CH3930" i="6"/>
  <c r="CH3931" i="6"/>
  <c r="CJ3931" i="6"/>
  <c r="CF3931" i="6"/>
  <c r="CH3932" i="6"/>
  <c r="CH3933" i="6"/>
  <c r="CH3934" i="6"/>
  <c r="CH3935" i="6"/>
  <c r="CJ3935" i="6"/>
  <c r="CF3935" i="6"/>
  <c r="CH3936" i="6"/>
  <c r="CH3937" i="6"/>
  <c r="CH3938" i="6"/>
  <c r="CH3939" i="6"/>
  <c r="CJ3939" i="6"/>
  <c r="CF3939" i="6"/>
  <c r="CH3940" i="6"/>
  <c r="CH3941" i="6"/>
  <c r="CH3942" i="6"/>
  <c r="CH3943" i="6"/>
  <c r="CJ3943" i="6"/>
  <c r="CF3943" i="6"/>
  <c r="CH3944" i="6"/>
  <c r="CH3945" i="6"/>
  <c r="CH3946" i="6"/>
  <c r="CH3947" i="6"/>
  <c r="CJ3947" i="6"/>
  <c r="CF3947" i="6"/>
  <c r="CH3948" i="6"/>
  <c r="CH3949" i="6"/>
  <c r="CH3950" i="6"/>
  <c r="CH3951" i="6"/>
  <c r="CJ3951" i="6"/>
  <c r="CF3951" i="6"/>
  <c r="CH3952" i="6"/>
  <c r="CH3953" i="6"/>
  <c r="CH3954" i="6"/>
  <c r="CH3955" i="6"/>
  <c r="CJ3955" i="6"/>
  <c r="CF3955" i="6"/>
  <c r="CH3956" i="6"/>
  <c r="CH3957" i="6"/>
  <c r="CH3958" i="6"/>
  <c r="CH3959" i="6"/>
  <c r="CJ3959" i="6"/>
  <c r="CF3959" i="6"/>
  <c r="CH3960" i="6"/>
  <c r="CH3961" i="6"/>
  <c r="CH3962" i="6"/>
  <c r="CH3963" i="6"/>
  <c r="CJ3963" i="6"/>
  <c r="CF3963" i="6"/>
  <c r="CH3964" i="6"/>
  <c r="CH3965" i="6"/>
  <c r="CH3966" i="6"/>
  <c r="CH3967" i="6"/>
  <c r="CJ3967" i="6"/>
  <c r="CF3967" i="6"/>
  <c r="CH3968" i="6"/>
  <c r="CH3969" i="6"/>
  <c r="CH3970" i="6"/>
  <c r="CH3971" i="6"/>
  <c r="CJ3971" i="6"/>
  <c r="CF3971" i="6"/>
  <c r="CH3972" i="6"/>
  <c r="CH3973" i="6"/>
  <c r="CH3974" i="6"/>
  <c r="CH3975" i="6"/>
  <c r="CJ3975" i="6"/>
  <c r="CF3975" i="6"/>
  <c r="CH3976" i="6"/>
  <c r="CH3977" i="6"/>
  <c r="CH3978" i="6"/>
  <c r="CH3979" i="6"/>
  <c r="CJ3979" i="6"/>
  <c r="CG3979" i="6"/>
  <c r="CH3980" i="6"/>
  <c r="CH3981" i="6"/>
  <c r="CH3982" i="6"/>
  <c r="CH3983" i="6"/>
  <c r="CJ3983" i="6"/>
  <c r="CF3983" i="6"/>
  <c r="CH3984" i="6"/>
  <c r="CH3985" i="6"/>
  <c r="CH3986" i="6"/>
  <c r="CH3987" i="6"/>
  <c r="CJ3987" i="6"/>
  <c r="CF3987" i="6"/>
  <c r="CH3988" i="6"/>
  <c r="CH3989" i="6"/>
  <c r="CH3990" i="6"/>
  <c r="CH3991" i="6"/>
  <c r="CJ3991" i="6"/>
  <c r="CF3991" i="6"/>
  <c r="CH3992" i="6"/>
  <c r="CH3993" i="6"/>
  <c r="CH3994" i="6"/>
  <c r="CH3995" i="6"/>
  <c r="CJ3995" i="6"/>
  <c r="CF3995" i="6"/>
  <c r="CH3996" i="6"/>
  <c r="CH3997" i="6"/>
  <c r="CH3998" i="6"/>
  <c r="CH3999" i="6"/>
  <c r="CJ3999" i="6"/>
  <c r="CF3999" i="6"/>
  <c r="CH4000" i="6"/>
  <c r="CH4001" i="6"/>
  <c r="CH4002" i="6"/>
  <c r="CH4003" i="6"/>
  <c r="CJ4003" i="6"/>
  <c r="CF4003" i="6"/>
  <c r="CH4004" i="6"/>
  <c r="CH4005" i="6"/>
  <c r="CH4006" i="6"/>
  <c r="CH4007" i="6"/>
  <c r="CJ4007" i="6"/>
  <c r="CF4007" i="6"/>
  <c r="CH4008" i="6"/>
  <c r="CH4009" i="6"/>
  <c r="CH4010" i="6"/>
  <c r="CH4011" i="6"/>
  <c r="CJ4011" i="6"/>
  <c r="CF4011" i="6"/>
  <c r="CH4012" i="6"/>
  <c r="CH4013" i="6"/>
  <c r="CH4014" i="6"/>
  <c r="CH4015" i="6"/>
  <c r="CJ4015" i="6"/>
  <c r="CF4015" i="6"/>
  <c r="CH4016" i="6"/>
  <c r="CH4017" i="6"/>
  <c r="CH4018" i="6"/>
  <c r="CH4019" i="6"/>
  <c r="CJ4019" i="6"/>
  <c r="CF4019" i="6"/>
  <c r="CH4020" i="6"/>
  <c r="CH4021" i="6"/>
  <c r="CH4022" i="6"/>
  <c r="CH4023" i="6"/>
  <c r="CJ4023" i="6"/>
  <c r="CF4023" i="6"/>
  <c r="CH4024" i="6"/>
  <c r="CH4025" i="6"/>
  <c r="CH4026" i="6"/>
  <c r="CH4027" i="6"/>
  <c r="CJ4027" i="6"/>
  <c r="CF4027" i="6"/>
  <c r="CH4028" i="6"/>
  <c r="CH4029" i="6"/>
  <c r="CH4030" i="6"/>
  <c r="CH4031" i="6"/>
  <c r="CJ4031" i="6"/>
  <c r="CF4031" i="6"/>
  <c r="CH4032" i="6"/>
  <c r="CH4033" i="6"/>
  <c r="CH4034" i="6"/>
  <c r="CH4035" i="6"/>
  <c r="CJ4035" i="6"/>
  <c r="CF4035" i="6"/>
  <c r="CH4036" i="6"/>
  <c r="CH4037" i="6"/>
  <c r="CH4038" i="6"/>
  <c r="CH4039" i="6"/>
  <c r="CJ4039" i="6"/>
  <c r="CF4039" i="6"/>
  <c r="CH4040" i="6"/>
  <c r="CH4041" i="6"/>
  <c r="CH4042" i="6"/>
  <c r="CK706" i="6"/>
  <c r="CK710" i="6"/>
  <c r="CK716" i="6"/>
  <c r="CK720" i="6"/>
  <c r="CK722" i="6"/>
  <c r="CK726" i="6"/>
  <c r="CK732" i="6"/>
  <c r="CK736" i="6"/>
  <c r="CK738" i="6"/>
  <c r="CK742" i="6"/>
  <c r="CK748" i="6"/>
  <c r="CK752" i="6"/>
  <c r="CK754" i="6"/>
  <c r="CK758" i="6"/>
  <c r="CK764" i="6"/>
  <c r="CK765" i="6"/>
  <c r="CK768" i="6"/>
  <c r="CK770" i="6"/>
  <c r="CK774" i="6"/>
  <c r="CK780" i="6"/>
  <c r="CK784" i="6"/>
  <c r="CK786" i="6"/>
  <c r="CK790" i="6"/>
  <c r="CK796" i="6"/>
  <c r="CK800" i="6"/>
  <c r="CK802" i="6"/>
  <c r="CK806" i="6"/>
  <c r="CK812" i="6"/>
  <c r="CK816" i="6"/>
  <c r="CK818" i="6"/>
  <c r="CK822" i="6"/>
  <c r="CK828" i="6"/>
  <c r="CK829" i="6"/>
  <c r="CK832" i="6"/>
  <c r="CK834" i="6"/>
  <c r="CK838" i="6"/>
  <c r="CK844" i="6"/>
  <c r="CK848" i="6"/>
  <c r="CK850" i="6"/>
  <c r="CK854" i="6"/>
  <c r="CK860" i="6"/>
  <c r="CK864" i="6"/>
  <c r="CK866" i="6"/>
  <c r="CK870" i="6"/>
  <c r="CK876" i="6"/>
  <c r="CK880" i="6"/>
  <c r="CK882" i="6"/>
  <c r="CK886" i="6"/>
  <c r="CK892" i="6"/>
  <c r="CK896" i="6"/>
  <c r="CK898" i="6"/>
  <c r="CK902" i="6"/>
  <c r="CK908" i="6"/>
  <c r="CK912" i="6"/>
  <c r="CK914" i="6"/>
  <c r="CK918" i="6"/>
  <c r="CK924" i="6"/>
  <c r="CK928" i="6"/>
  <c r="CK930" i="6"/>
  <c r="CK934" i="6"/>
  <c r="CK940" i="6"/>
  <c r="CK944" i="6"/>
  <c r="CK946" i="6"/>
  <c r="CK950" i="6"/>
  <c r="CK956" i="6"/>
  <c r="CK957" i="6"/>
  <c r="CK960" i="6"/>
  <c r="CK962" i="6"/>
  <c r="CK966" i="6"/>
  <c r="CK972" i="6"/>
  <c r="CK976" i="6"/>
  <c r="CK978" i="6"/>
  <c r="CK982" i="6"/>
  <c r="CK988" i="6"/>
  <c r="CK992" i="6"/>
  <c r="CK994" i="6"/>
  <c r="CK998" i="6"/>
  <c r="CK1004" i="6"/>
  <c r="CK1008" i="6"/>
  <c r="CK1010" i="6"/>
  <c r="CK1014" i="6"/>
  <c r="CK1020" i="6"/>
  <c r="CK1024" i="6"/>
  <c r="CK1026" i="6"/>
  <c r="CK1030" i="6"/>
  <c r="CK1036" i="6"/>
  <c r="CK1040" i="6"/>
  <c r="CK1042" i="6"/>
  <c r="CK1046" i="6"/>
  <c r="CK1052" i="6"/>
  <c r="CK1056" i="6"/>
  <c r="CK1058" i="6"/>
  <c r="CK1062" i="6"/>
  <c r="CK1068" i="6"/>
  <c r="CK1072" i="6"/>
  <c r="CK1074" i="6"/>
  <c r="CK1078" i="6"/>
  <c r="CK1084" i="6"/>
  <c r="CK1085" i="6"/>
  <c r="CK1088" i="6"/>
  <c r="CK1090" i="6"/>
  <c r="CK1094" i="6"/>
  <c r="CK1100" i="6"/>
  <c r="CK1104" i="6"/>
  <c r="CK1106" i="6"/>
  <c r="CK1110" i="6"/>
  <c r="CK1116" i="6"/>
  <c r="CK1120" i="6"/>
  <c r="CK1122" i="6"/>
  <c r="CK1126" i="6"/>
  <c r="CK1132" i="6"/>
  <c r="CK1136" i="6"/>
  <c r="CK1138" i="6"/>
  <c r="CK1142" i="6"/>
  <c r="CK1148" i="6"/>
  <c r="CK1152" i="6"/>
  <c r="CK1154" i="6"/>
  <c r="CK1158" i="6"/>
  <c r="CK1164" i="6"/>
  <c r="CK1168" i="6"/>
  <c r="CK1170" i="6"/>
  <c r="CK1174" i="6"/>
  <c r="CK1180" i="6"/>
  <c r="CK1184" i="6"/>
  <c r="CK1186" i="6"/>
  <c r="CK1190" i="6"/>
  <c r="CK1196" i="6"/>
  <c r="CK1200" i="6"/>
  <c r="CK1202" i="6"/>
  <c r="CK1206" i="6"/>
  <c r="CK1212" i="6"/>
  <c r="CK1213" i="6"/>
  <c r="CK1216" i="6"/>
  <c r="CK1218" i="6"/>
  <c r="CK1222" i="6"/>
  <c r="CK1228" i="6"/>
  <c r="CK1232" i="6"/>
  <c r="CK1234" i="6"/>
  <c r="CK1238" i="6"/>
  <c r="CK1244" i="6"/>
  <c r="CK1248" i="6"/>
  <c r="CK1250" i="6"/>
  <c r="CK1254" i="6"/>
  <c r="CK1260" i="6"/>
  <c r="CK1264" i="6"/>
  <c r="CK1266" i="6"/>
  <c r="CK1272" i="6"/>
  <c r="CK1274" i="6"/>
  <c r="CK1280" i="6"/>
  <c r="CK1282" i="6"/>
  <c r="CK1288" i="6"/>
  <c r="CK1290" i="6"/>
  <c r="CK1296" i="6"/>
  <c r="CK1298" i="6"/>
  <c r="CK1304" i="6"/>
  <c r="CK1306" i="6"/>
  <c r="CK1312" i="6"/>
  <c r="CK1314" i="6"/>
  <c r="CK1320" i="6"/>
  <c r="CK1322" i="6"/>
  <c r="CK1328" i="6"/>
  <c r="CK1330" i="6"/>
  <c r="CK1336" i="6"/>
  <c r="CK1338" i="6"/>
  <c r="CK1344" i="6"/>
  <c r="CK1346" i="6"/>
  <c r="CK1352" i="6"/>
  <c r="CK1354" i="6"/>
  <c r="CK1360" i="6"/>
  <c r="CK1362" i="6"/>
  <c r="CK1368" i="6"/>
  <c r="CK1370" i="6"/>
  <c r="CK1376" i="6"/>
  <c r="CK1378" i="6"/>
  <c r="CK1384" i="6"/>
  <c r="CK1386" i="6"/>
  <c r="CK1392" i="6"/>
  <c r="CK1394" i="6"/>
  <c r="CK1400" i="6"/>
  <c r="CK1402" i="6"/>
  <c r="CK1408" i="6"/>
  <c r="CK1410" i="6"/>
  <c r="CK1416" i="6"/>
  <c r="CK1418" i="6"/>
  <c r="CK1424" i="6"/>
  <c r="CK1426" i="6"/>
  <c r="CK1432" i="6"/>
  <c r="CK1434" i="6"/>
  <c r="CK1440" i="6"/>
  <c r="CK1442" i="6"/>
  <c r="CK1448" i="6"/>
  <c r="CK1450" i="6"/>
  <c r="CK1456" i="6"/>
  <c r="CK1458" i="6"/>
  <c r="CK1464" i="6"/>
  <c r="CK1466" i="6"/>
  <c r="CK1472" i="6"/>
  <c r="CK1474" i="6"/>
  <c r="CK1480" i="6"/>
  <c r="CK1482" i="6"/>
  <c r="CK1488" i="6"/>
  <c r="CK1490" i="6"/>
  <c r="CK1496" i="6"/>
  <c r="CK1498" i="6"/>
  <c r="CK1504" i="6"/>
  <c r="CK1506" i="6"/>
  <c r="CK1512" i="6"/>
  <c r="CK1514" i="6"/>
  <c r="CK1520" i="6"/>
  <c r="CK1522" i="6"/>
  <c r="CK1528" i="6"/>
  <c r="CK1530" i="6"/>
  <c r="CK1536" i="6"/>
  <c r="CK1538" i="6"/>
  <c r="CK1544" i="6"/>
  <c r="CK1546" i="6"/>
  <c r="CK1552" i="6"/>
  <c r="CK1554" i="6"/>
  <c r="CK1560" i="6"/>
  <c r="CK1562" i="6"/>
  <c r="CK1568" i="6"/>
  <c r="CK1570" i="6"/>
  <c r="CK1576" i="6"/>
  <c r="CK1578" i="6"/>
  <c r="CK1584" i="6"/>
  <c r="CK1586" i="6"/>
  <c r="CK1592" i="6"/>
  <c r="CK1594" i="6"/>
  <c r="CK1600" i="6"/>
  <c r="CK1602" i="6"/>
  <c r="CK1610" i="6"/>
  <c r="CK1618" i="6"/>
  <c r="CK1626" i="6"/>
  <c r="CK1634" i="6"/>
  <c r="CK1642" i="6"/>
  <c r="CK1650" i="6"/>
  <c r="CK1658" i="6"/>
  <c r="CK1666" i="6"/>
  <c r="CK1670" i="6"/>
  <c r="CK1674" i="6"/>
  <c r="CK1680" i="6"/>
  <c r="CK1682" i="6"/>
  <c r="CK1686" i="6"/>
  <c r="CK1688" i="6"/>
  <c r="CK1692" i="6"/>
  <c r="CK1698" i="6"/>
  <c r="CK1702" i="6"/>
  <c r="CK1706" i="6"/>
  <c r="CK1712" i="6"/>
  <c r="CK1714" i="6"/>
  <c r="CK1718" i="6"/>
  <c r="CK1720" i="6"/>
  <c r="CK1724" i="6"/>
  <c r="CK1730" i="6"/>
  <c r="CK1734" i="6"/>
  <c r="CK1738" i="6"/>
  <c r="CK1744" i="6"/>
  <c r="CK1746" i="6"/>
  <c r="CK1750" i="6"/>
  <c r="CK1752" i="6"/>
  <c r="CK1756" i="6"/>
  <c r="CK1762" i="6"/>
  <c r="CK1763" i="6"/>
  <c r="CK1766" i="6"/>
  <c r="CK1767" i="6"/>
  <c r="CK1769" i="6"/>
  <c r="CK1770" i="6"/>
  <c r="CK1771" i="6"/>
  <c r="CK1774" i="6"/>
  <c r="CK1775" i="6"/>
  <c r="CK1778" i="6"/>
  <c r="CK1779" i="6"/>
  <c r="CK1782" i="6"/>
  <c r="CK1783" i="6"/>
  <c r="CK1786" i="6"/>
  <c r="CK1787" i="6"/>
  <c r="CK1790" i="6"/>
  <c r="CK1791" i="6"/>
  <c r="CK1794" i="6"/>
  <c r="CK1795" i="6"/>
  <c r="CK1798" i="6"/>
  <c r="CK1799" i="6"/>
  <c r="CK1802" i="6"/>
  <c r="CK1803" i="6"/>
  <c r="CK1806" i="6"/>
  <c r="CK1807" i="6"/>
  <c r="CK1810" i="6"/>
  <c r="CK1811" i="6"/>
  <c r="CK1814" i="6"/>
  <c r="CK1815" i="6"/>
  <c r="CK1818" i="6"/>
  <c r="CK1819" i="6"/>
  <c r="CK1822" i="6"/>
  <c r="CK1823" i="6"/>
  <c r="CK1826" i="6"/>
  <c r="CK1827" i="6"/>
  <c r="CK1830" i="6"/>
  <c r="CK1831" i="6"/>
  <c r="CK1834" i="6"/>
  <c r="CK1835" i="6"/>
  <c r="CK1838" i="6"/>
  <c r="CK1839" i="6"/>
  <c r="CK1842" i="6"/>
  <c r="CK1843" i="6"/>
  <c r="CK1846" i="6"/>
  <c r="CK1847" i="6"/>
  <c r="CK1850" i="6"/>
  <c r="CK1851" i="6"/>
  <c r="CK1854" i="6"/>
  <c r="CK1855" i="6"/>
  <c r="CK1858" i="6"/>
  <c r="CK1859" i="6"/>
  <c r="CK1862" i="6"/>
  <c r="CK1863" i="6"/>
  <c r="CK1866" i="6"/>
  <c r="CK1867" i="6"/>
  <c r="CK1870" i="6"/>
  <c r="CK1871" i="6"/>
  <c r="CK1874" i="6"/>
  <c r="CK1875" i="6"/>
  <c r="CK1878" i="6"/>
  <c r="CK1879" i="6"/>
  <c r="CK1882" i="6"/>
  <c r="CK1883" i="6"/>
  <c r="CK1886" i="6"/>
  <c r="CK1887" i="6"/>
  <c r="CK1890" i="6"/>
  <c r="CK1891" i="6"/>
  <c r="CK1894" i="6"/>
  <c r="CK1895" i="6"/>
  <c r="CK1898" i="6"/>
  <c r="CK1899" i="6"/>
  <c r="CK1902" i="6"/>
  <c r="CK1903" i="6"/>
  <c r="CK1906" i="6"/>
  <c r="CK1907" i="6"/>
  <c r="CK1910" i="6"/>
  <c r="CK1911" i="6"/>
  <c r="CK1914" i="6"/>
  <c r="CK1915" i="6"/>
  <c r="CK1918" i="6"/>
  <c r="CK1919" i="6"/>
  <c r="CK1922" i="6"/>
  <c r="CK1923" i="6"/>
  <c r="CK1926" i="6"/>
  <c r="CK1927" i="6"/>
  <c r="CK1930" i="6"/>
  <c r="CK1931" i="6"/>
  <c r="CK1934" i="6"/>
  <c r="CK1935" i="6"/>
  <c r="CK1938" i="6"/>
  <c r="CK1939" i="6"/>
  <c r="CK1942" i="6"/>
  <c r="CK1943" i="6"/>
  <c r="CK1946" i="6"/>
  <c r="CK1947" i="6"/>
  <c r="CK1950" i="6"/>
  <c r="CK1951" i="6"/>
  <c r="CK1954" i="6"/>
  <c r="CK1955" i="6"/>
  <c r="CK1958" i="6"/>
  <c r="CK1959" i="6"/>
  <c r="CK1962" i="6"/>
  <c r="CK1963" i="6"/>
  <c r="CK1966" i="6"/>
  <c r="CK1967" i="6"/>
  <c r="CK1970" i="6"/>
  <c r="CK1971" i="6"/>
  <c r="CK1974" i="6"/>
  <c r="CK1975" i="6"/>
  <c r="CK1978" i="6"/>
  <c r="CK1979" i="6"/>
  <c r="CK1982" i="6"/>
  <c r="CK1983" i="6"/>
  <c r="CK1985" i="6"/>
  <c r="CK1986" i="6"/>
  <c r="CK1987" i="6"/>
  <c r="CK1990" i="6"/>
  <c r="CK1991" i="6"/>
  <c r="CK1994" i="6"/>
  <c r="CK1995" i="6"/>
  <c r="CK1998" i="6"/>
  <c r="CK1999" i="6"/>
  <c r="CK2002" i="6"/>
  <c r="CK2003" i="6"/>
  <c r="CK2006" i="6"/>
  <c r="CK2007" i="6"/>
  <c r="CK2010" i="6"/>
  <c r="CK2011" i="6"/>
  <c r="CK2014" i="6"/>
  <c r="CK2015" i="6"/>
  <c r="CK2018" i="6"/>
  <c r="CK2019" i="6"/>
  <c r="CK2022" i="6"/>
  <c r="CK2023" i="6"/>
  <c r="CK2026" i="6"/>
  <c r="CK2027" i="6"/>
  <c r="CK2029" i="6"/>
  <c r="CK2030" i="6"/>
  <c r="CK2031" i="6"/>
  <c r="CK2034" i="6"/>
  <c r="CK2035" i="6"/>
  <c r="CK2038" i="6"/>
  <c r="CK2039" i="6"/>
  <c r="CK2042" i="6"/>
  <c r="CK2043" i="6"/>
  <c r="CK2046" i="6"/>
  <c r="CK2047" i="6"/>
  <c r="CK2050" i="6"/>
  <c r="CK2051" i="6"/>
  <c r="CK2054" i="6"/>
  <c r="CK2055" i="6"/>
  <c r="CK2058" i="6"/>
  <c r="CK2059" i="6"/>
  <c r="CK2062" i="6"/>
  <c r="CK2063" i="6"/>
  <c r="CK2066" i="6"/>
  <c r="CK2067" i="6"/>
  <c r="CK2070" i="6"/>
  <c r="CK2071" i="6"/>
  <c r="CK2073" i="6"/>
  <c r="CK2074" i="6"/>
  <c r="CK2075" i="6"/>
  <c r="CK2078" i="6"/>
  <c r="CK2079" i="6"/>
  <c r="CK2082" i="6"/>
  <c r="CK2083" i="6"/>
  <c r="CK2086" i="6"/>
  <c r="CK2087" i="6"/>
  <c r="CK2090" i="6"/>
  <c r="CK2091" i="6"/>
  <c r="CK2094" i="6"/>
  <c r="CK2095" i="6"/>
  <c r="CK2098" i="6"/>
  <c r="CK2099" i="6"/>
  <c r="CK2102" i="6"/>
  <c r="CK2103" i="6"/>
  <c r="CK2106" i="6"/>
  <c r="CK2107" i="6"/>
  <c r="CK2109" i="6"/>
  <c r="CK2110" i="6"/>
  <c r="CK2111" i="6"/>
  <c r="CK2114" i="6"/>
  <c r="CK2115" i="6"/>
  <c r="CK2118" i="6"/>
  <c r="CK2119" i="6"/>
  <c r="CK2122" i="6"/>
  <c r="CK2123" i="6"/>
  <c r="CK2126" i="6"/>
  <c r="CK2127" i="6"/>
  <c r="CK2130" i="6"/>
  <c r="CK2131" i="6"/>
  <c r="CK2134" i="6"/>
  <c r="CK2135" i="6"/>
  <c r="CK2138" i="6"/>
  <c r="CK2139" i="6"/>
  <c r="CK2142" i="6"/>
  <c r="CK2143" i="6"/>
  <c r="CK2146" i="6"/>
  <c r="CK2147" i="6"/>
  <c r="CK2150" i="6"/>
  <c r="CK2151" i="6"/>
  <c r="CK2154" i="6"/>
  <c r="CK2155" i="6"/>
  <c r="CK2158" i="6"/>
  <c r="CK2159" i="6"/>
  <c r="CK2162" i="6"/>
  <c r="CK2163" i="6"/>
  <c r="CK2166" i="6"/>
  <c r="CK2167" i="6"/>
  <c r="CK2170" i="6"/>
  <c r="CK2171" i="6"/>
  <c r="CK2173" i="6"/>
  <c r="CK2174" i="6"/>
  <c r="CK2175" i="6"/>
  <c r="CK2178" i="6"/>
  <c r="CK2179" i="6"/>
  <c r="CK2182" i="6"/>
  <c r="CK2183" i="6"/>
  <c r="CK2186" i="6"/>
  <c r="CK2187" i="6"/>
  <c r="CK2190" i="6"/>
  <c r="CK2191" i="6"/>
  <c r="CK2194" i="6"/>
  <c r="CK2195" i="6"/>
  <c r="CK2198" i="6"/>
  <c r="CK2199" i="6"/>
  <c r="CK2202" i="6"/>
  <c r="CK2203" i="6"/>
  <c r="CK2206" i="6"/>
  <c r="CK2207" i="6"/>
  <c r="CK2210" i="6"/>
  <c r="CK2211" i="6"/>
  <c r="CK2214" i="6"/>
  <c r="CK2215" i="6"/>
  <c r="CK2218" i="6"/>
  <c r="CK2219" i="6"/>
  <c r="CK2222" i="6"/>
  <c r="CK2223" i="6"/>
  <c r="CK2226" i="6"/>
  <c r="CK2227" i="6"/>
  <c r="CK2229" i="6"/>
  <c r="CK2230" i="6"/>
  <c r="CK2231" i="6"/>
  <c r="CK2234" i="6"/>
  <c r="CK2235" i="6"/>
  <c r="CK2238" i="6"/>
  <c r="CK2239" i="6"/>
  <c r="CK2242" i="6"/>
  <c r="CK2243" i="6"/>
  <c r="CK2246" i="6"/>
  <c r="CK2247" i="6"/>
  <c r="CK2250" i="6"/>
  <c r="CK2251" i="6"/>
  <c r="CK2254" i="6"/>
  <c r="CK2255" i="6"/>
  <c r="CK2258" i="6"/>
  <c r="CK2259" i="6"/>
  <c r="CK2262" i="6"/>
  <c r="CK2263" i="6"/>
  <c r="CK2266" i="6"/>
  <c r="CK2267" i="6"/>
  <c r="CK2269" i="6"/>
  <c r="CK2270" i="6"/>
  <c r="CK2271" i="6"/>
  <c r="CK2274" i="6"/>
  <c r="CK2275" i="6"/>
  <c r="CK2278" i="6"/>
  <c r="CK2279" i="6"/>
  <c r="CK2282" i="6"/>
  <c r="CK2283" i="6"/>
  <c r="CK2286" i="6"/>
  <c r="CK2287" i="6"/>
  <c r="CK2290" i="6"/>
  <c r="CK2291" i="6"/>
  <c r="CK2294" i="6"/>
  <c r="CK2295" i="6"/>
  <c r="CK2298" i="6"/>
  <c r="CK2299" i="6"/>
  <c r="CK2301" i="6"/>
  <c r="CK2302" i="6"/>
  <c r="CK2303" i="6"/>
  <c r="CK2306" i="6"/>
  <c r="CK2307" i="6"/>
  <c r="CK2310" i="6"/>
  <c r="CK2311" i="6"/>
  <c r="CK2314" i="6"/>
  <c r="CK2315" i="6"/>
  <c r="CK2318" i="6"/>
  <c r="CK2319" i="6"/>
  <c r="CK2322" i="6"/>
  <c r="CK2323" i="6"/>
  <c r="CK2326" i="6"/>
  <c r="CK2327" i="6"/>
  <c r="CK2330" i="6"/>
  <c r="CK2331" i="6"/>
  <c r="CK2333" i="6"/>
  <c r="CK2334" i="6"/>
  <c r="CK2335" i="6"/>
  <c r="CK2338" i="6"/>
  <c r="CK2339" i="6"/>
  <c r="CK2342" i="6"/>
  <c r="CK2343" i="6"/>
  <c r="CK2346" i="6"/>
  <c r="CK2347" i="6"/>
  <c r="CK2350" i="6"/>
  <c r="CK2351" i="6"/>
  <c r="CK2354" i="6"/>
  <c r="CK2355" i="6"/>
  <c r="CK2358" i="6"/>
  <c r="CK2359" i="6"/>
  <c r="CK2362" i="6"/>
  <c r="CK2363" i="6"/>
  <c r="CK2365" i="6"/>
  <c r="CK2366" i="6"/>
  <c r="CK2367" i="6"/>
  <c r="CK2370" i="6"/>
  <c r="CK2371" i="6"/>
  <c r="CK2374" i="6"/>
  <c r="CK2375" i="6"/>
  <c r="CK2378" i="6"/>
  <c r="CK2379" i="6"/>
  <c r="CK2382" i="6"/>
  <c r="CK2383" i="6"/>
  <c r="CK2386" i="6"/>
  <c r="CK2387" i="6"/>
  <c r="CK2388" i="6"/>
  <c r="CK2390" i="6"/>
  <c r="CK2391" i="6"/>
  <c r="CK2392" i="6"/>
  <c r="CK2394" i="6"/>
  <c r="CK2395" i="6"/>
  <c r="CK2396" i="6"/>
  <c r="CK2398" i="6"/>
  <c r="CK2399" i="6"/>
  <c r="CK2400" i="6"/>
  <c r="CK2402" i="6"/>
  <c r="CK2403" i="6"/>
  <c r="CK2404" i="6"/>
  <c r="CK2406" i="6"/>
  <c r="CK2407" i="6"/>
  <c r="CK2408" i="6"/>
  <c r="CK2410" i="6"/>
  <c r="CK2411" i="6"/>
  <c r="CK2412" i="6"/>
  <c r="CK2414" i="6"/>
  <c r="CK2415" i="6"/>
  <c r="CK2416" i="6"/>
  <c r="CK2418" i="6"/>
  <c r="CK2419" i="6"/>
  <c r="CK2420" i="6"/>
  <c r="CK2422" i="6"/>
  <c r="CK2423" i="6"/>
  <c r="CK2424" i="6"/>
  <c r="CK2426" i="6"/>
  <c r="CK2427" i="6"/>
  <c r="CK2428" i="6"/>
  <c r="CK2430" i="6"/>
  <c r="CK2431" i="6"/>
  <c r="CK2432" i="6"/>
  <c r="CK2434" i="6"/>
  <c r="CK2435" i="6"/>
  <c r="CK2436" i="6"/>
  <c r="CK2438" i="6"/>
  <c r="CK2439" i="6"/>
  <c r="CK2440" i="6"/>
  <c r="CK2442" i="6"/>
  <c r="CK2443" i="6"/>
  <c r="CK2444" i="6"/>
  <c r="CK2446" i="6"/>
  <c r="CK2447" i="6"/>
  <c r="CK2448" i="6"/>
  <c r="CK2450" i="6"/>
  <c r="CK2451" i="6"/>
  <c r="CK2452" i="6"/>
  <c r="CK2454" i="6"/>
  <c r="CK2455" i="6"/>
  <c r="CK2456" i="6"/>
  <c r="CK2458" i="6"/>
  <c r="CK2459" i="6"/>
  <c r="CK2460" i="6"/>
  <c r="CK2462" i="6"/>
  <c r="CK2463" i="6"/>
  <c r="CK2464" i="6"/>
  <c r="CK2466" i="6"/>
  <c r="CK2467" i="6"/>
  <c r="CK2468" i="6"/>
  <c r="CK2470" i="6"/>
  <c r="CK2471" i="6"/>
  <c r="CK2472" i="6"/>
  <c r="CK2474" i="6"/>
  <c r="CK2475" i="6"/>
  <c r="CK2476" i="6"/>
  <c r="CK2478" i="6"/>
  <c r="CK2479" i="6"/>
  <c r="CK2480" i="6"/>
  <c r="CK2482" i="6"/>
  <c r="CK2483" i="6"/>
  <c r="CK2484" i="6"/>
  <c r="CK2486" i="6"/>
  <c r="CK2487" i="6"/>
  <c r="CK2488" i="6"/>
  <c r="CK2490" i="6"/>
  <c r="CK2491" i="6"/>
  <c r="CK2492" i="6"/>
  <c r="CK2494" i="6"/>
  <c r="CK2495" i="6"/>
  <c r="CK2496" i="6"/>
  <c r="CK2498" i="6"/>
  <c r="CK2499" i="6"/>
  <c r="CK2500" i="6"/>
  <c r="CK2502" i="6"/>
  <c r="CK2503" i="6"/>
  <c r="CK2504" i="6"/>
  <c r="CK2506" i="6"/>
  <c r="CK2507" i="6"/>
  <c r="CK2508" i="6"/>
  <c r="CK2510" i="6"/>
  <c r="CK2511" i="6"/>
  <c r="CK2512" i="6"/>
  <c r="CK2514" i="6"/>
  <c r="CK2515" i="6"/>
  <c r="CK2516" i="6"/>
  <c r="CK2518" i="6"/>
  <c r="CK2519" i="6"/>
  <c r="CK2520" i="6"/>
  <c r="CK2522" i="6"/>
  <c r="CK2523" i="6"/>
  <c r="CK2524" i="6"/>
  <c r="CK2526" i="6"/>
  <c r="CK2527" i="6"/>
  <c r="CK2528" i="6"/>
  <c r="CK2530" i="6"/>
  <c r="CK2531" i="6"/>
  <c r="CK2532" i="6"/>
  <c r="CK2534" i="6"/>
  <c r="CK2535" i="6"/>
  <c r="CK2536" i="6"/>
  <c r="CK2538" i="6"/>
  <c r="CK2539" i="6"/>
  <c r="CK2540" i="6"/>
  <c r="CK2542" i="6"/>
  <c r="CK2543" i="6"/>
  <c r="CK2544" i="6"/>
  <c r="CK2546" i="6"/>
  <c r="CK2547" i="6"/>
  <c r="CK2548" i="6"/>
  <c r="CK2550" i="6"/>
  <c r="CK2551" i="6"/>
  <c r="CK2552" i="6"/>
  <c r="CK2554" i="6"/>
  <c r="CK2555" i="6"/>
  <c r="CK2556" i="6"/>
  <c r="CK2558" i="6"/>
  <c r="CK2559" i="6"/>
  <c r="CK2560" i="6"/>
  <c r="CK2562" i="6"/>
  <c r="CK2563" i="6"/>
  <c r="CK2564" i="6"/>
  <c r="CK2566" i="6"/>
  <c r="CK2567" i="6"/>
  <c r="CK2568" i="6"/>
  <c r="CK2570" i="6"/>
  <c r="CK2571" i="6"/>
  <c r="CK2572" i="6"/>
  <c r="CK2574" i="6"/>
  <c r="CK2575" i="6"/>
  <c r="CK2576" i="6"/>
  <c r="CK2578" i="6"/>
  <c r="CK2579" i="6"/>
  <c r="CK2580" i="6"/>
  <c r="CK2582" i="6"/>
  <c r="CK2583" i="6"/>
  <c r="CK2584" i="6"/>
  <c r="CK2586" i="6"/>
  <c r="CK2587" i="6"/>
  <c r="CK2588" i="6"/>
  <c r="CK2590" i="6"/>
  <c r="CK2591" i="6"/>
  <c r="CK2592" i="6"/>
  <c r="CK2594" i="6"/>
  <c r="CK2595" i="6"/>
  <c r="CK2596" i="6"/>
  <c r="CK2598" i="6"/>
  <c r="CK2599" i="6"/>
  <c r="CK2600" i="6"/>
  <c r="CK2602" i="6"/>
  <c r="CK2603" i="6"/>
  <c r="CK2604" i="6"/>
  <c r="CK2606" i="6"/>
  <c r="CK2607" i="6"/>
  <c r="CK2608" i="6"/>
  <c r="CK2610" i="6"/>
  <c r="CK2611" i="6"/>
  <c r="CK2612" i="6"/>
  <c r="CK2614" i="6"/>
  <c r="CK2615" i="6"/>
  <c r="CK2616" i="6"/>
  <c r="CK2618" i="6"/>
  <c r="CK2619" i="6"/>
  <c r="CK2620" i="6"/>
  <c r="CK2622" i="6"/>
  <c r="CK2623" i="6"/>
  <c r="CK2624" i="6"/>
  <c r="CK2626" i="6"/>
  <c r="CK2627" i="6"/>
  <c r="CK2628" i="6"/>
  <c r="CK2630" i="6"/>
  <c r="CK2631" i="6"/>
  <c r="CK2632" i="6"/>
  <c r="CK2634" i="6"/>
  <c r="CK2635" i="6"/>
  <c r="CK2636" i="6"/>
  <c r="CK2638" i="6"/>
  <c r="CK2639" i="6"/>
  <c r="CK2640" i="6"/>
  <c r="CK2642" i="6"/>
  <c r="CK2643" i="6"/>
  <c r="CK2644" i="6"/>
  <c r="CK2646" i="6"/>
  <c r="CK2647" i="6"/>
  <c r="CK2648" i="6"/>
  <c r="CK2650" i="6"/>
  <c r="CK2651" i="6"/>
  <c r="CK2652" i="6"/>
  <c r="CK2654" i="6"/>
  <c r="CK2655" i="6"/>
  <c r="CK2656" i="6"/>
  <c r="CK2658" i="6"/>
  <c r="CK2659" i="6"/>
  <c r="CK2660" i="6"/>
  <c r="CK2662" i="6"/>
  <c r="CK2663" i="6"/>
  <c r="CK2664" i="6"/>
  <c r="CK2666" i="6"/>
  <c r="CK2667" i="6"/>
  <c r="CK2668" i="6"/>
  <c r="CK2670" i="6"/>
  <c r="CK2671" i="6"/>
  <c r="CK2672" i="6"/>
  <c r="CK2674" i="6"/>
  <c r="CK2675" i="6"/>
  <c r="CK2676" i="6"/>
  <c r="CK2678" i="6"/>
  <c r="CK2679" i="6"/>
  <c r="CK2680" i="6"/>
  <c r="CK2682" i="6"/>
  <c r="CK2683" i="6"/>
  <c r="CK2684" i="6"/>
  <c r="CK2686" i="6"/>
  <c r="CK2687" i="6"/>
  <c r="CK2688" i="6"/>
  <c r="CK2690" i="6"/>
  <c r="CK2691" i="6"/>
  <c r="CK2692" i="6"/>
  <c r="CK2694" i="6"/>
  <c r="CK2695" i="6"/>
  <c r="CK2696" i="6"/>
  <c r="CK2698" i="6"/>
  <c r="CK2699" i="6"/>
  <c r="CK2700" i="6"/>
  <c r="CK2702" i="6"/>
  <c r="CK2703" i="6"/>
  <c r="CK2704" i="6"/>
  <c r="CK2706" i="6"/>
  <c r="CK2707" i="6"/>
  <c r="CK2708" i="6"/>
  <c r="CK2710" i="6"/>
  <c r="CK2711" i="6"/>
  <c r="CK2712" i="6"/>
  <c r="CK2714" i="6"/>
  <c r="CK2715" i="6"/>
  <c r="CK2716" i="6"/>
  <c r="CK2718" i="6"/>
  <c r="CK2719" i="6"/>
  <c r="CK2720" i="6"/>
  <c r="CK2722" i="6"/>
  <c r="CK2723" i="6"/>
  <c r="CK2724" i="6"/>
  <c r="CK2726" i="6"/>
  <c r="CK2727" i="6"/>
  <c r="CK2728" i="6"/>
  <c r="CK2730" i="6"/>
  <c r="CK2731" i="6"/>
  <c r="CK2732" i="6"/>
  <c r="CK2734" i="6"/>
  <c r="CK2735" i="6"/>
  <c r="CK2736" i="6"/>
  <c r="CK2738" i="6"/>
  <c r="CK2739" i="6"/>
  <c r="CK2740" i="6"/>
  <c r="CK2742" i="6"/>
  <c r="CK2743" i="6"/>
  <c r="CK2744" i="6"/>
  <c r="CK2746" i="6"/>
  <c r="CK2747" i="6"/>
  <c r="CK2748" i="6"/>
  <c r="CK2750" i="6"/>
  <c r="CK2751" i="6"/>
  <c r="CK2752" i="6"/>
  <c r="CK2754" i="6"/>
  <c r="CK2755" i="6"/>
  <c r="CK2756" i="6"/>
  <c r="CK2758" i="6"/>
  <c r="CK2759" i="6"/>
  <c r="CK2760" i="6"/>
  <c r="CK2762" i="6"/>
  <c r="CK2763" i="6"/>
  <c r="CK2764" i="6"/>
  <c r="CK2766" i="6"/>
  <c r="CK2767" i="6"/>
  <c r="CK2768" i="6"/>
  <c r="CK2770" i="6"/>
  <c r="CK2771" i="6"/>
  <c r="CK2772" i="6"/>
  <c r="CK2774" i="6"/>
  <c r="CK2775" i="6"/>
  <c r="CK2776" i="6"/>
  <c r="CK2778" i="6"/>
  <c r="CK2779" i="6"/>
  <c r="CK2780" i="6"/>
  <c r="CK2782" i="6"/>
  <c r="CK2783" i="6"/>
  <c r="CK2784" i="6"/>
  <c r="CK2786" i="6"/>
  <c r="CK2787" i="6"/>
  <c r="CK2788" i="6"/>
  <c r="CK2790" i="6"/>
  <c r="CK2791" i="6"/>
  <c r="CK2792" i="6"/>
  <c r="CK2794" i="6"/>
  <c r="CK2795" i="6"/>
  <c r="CK2796" i="6"/>
  <c r="CK2798" i="6"/>
  <c r="CK2799" i="6"/>
  <c r="CK2800" i="6"/>
  <c r="CK2802" i="6"/>
  <c r="CK2803" i="6"/>
  <c r="CK2804" i="6"/>
  <c r="CK2806" i="6"/>
  <c r="CK2807" i="6"/>
  <c r="CK2808" i="6"/>
  <c r="CK2810" i="6"/>
  <c r="CK2811" i="6"/>
  <c r="CK2812" i="6"/>
  <c r="CK2814" i="6"/>
  <c r="CK2815" i="6"/>
  <c r="CK2816" i="6"/>
  <c r="CK2818" i="6"/>
  <c r="CK2819" i="6"/>
  <c r="CK2820" i="6"/>
  <c r="CK2822" i="6"/>
  <c r="CK2823" i="6"/>
  <c r="CK2824" i="6"/>
  <c r="CK2826" i="6"/>
  <c r="CK2827" i="6"/>
  <c r="CK2828" i="6"/>
  <c r="CK2830" i="6"/>
  <c r="CK2831" i="6"/>
  <c r="CK2832" i="6"/>
  <c r="CK2834" i="6"/>
  <c r="CK2835" i="6"/>
  <c r="CK2836" i="6"/>
  <c r="CK2838" i="6"/>
  <c r="CK2839" i="6"/>
  <c r="CK2840" i="6"/>
  <c r="CK2842" i="6"/>
  <c r="CK2843" i="6"/>
  <c r="CK2844" i="6"/>
  <c r="CK2846" i="6"/>
  <c r="CK2847" i="6"/>
  <c r="CK2848" i="6"/>
  <c r="CK2850" i="6"/>
  <c r="CK2851" i="6"/>
  <c r="CK2852" i="6"/>
  <c r="CK2854" i="6"/>
  <c r="CK2855" i="6"/>
  <c r="CK2856" i="6"/>
  <c r="CK2858" i="6"/>
  <c r="CK2859" i="6"/>
  <c r="CK2860" i="6"/>
  <c r="CK2862" i="6"/>
  <c r="CK2863" i="6"/>
  <c r="CK2864" i="6"/>
  <c r="CK2866" i="6"/>
  <c r="CK2867" i="6"/>
  <c r="CK2868" i="6"/>
  <c r="CK2870" i="6"/>
  <c r="CK2871" i="6"/>
  <c r="CK2872" i="6"/>
  <c r="CK2874" i="6"/>
  <c r="CK2875" i="6"/>
  <c r="CK2876" i="6"/>
  <c r="CK2878" i="6"/>
  <c r="CK2879" i="6"/>
  <c r="CK2880" i="6"/>
  <c r="CK2882" i="6"/>
  <c r="CK2883" i="6"/>
  <c r="CK2884" i="6"/>
  <c r="CK2886" i="6"/>
  <c r="CK2887" i="6"/>
  <c r="CK2888" i="6"/>
  <c r="CK2890" i="6"/>
  <c r="CK2891" i="6"/>
  <c r="CK2892" i="6"/>
  <c r="CK2894" i="6"/>
  <c r="CK2895" i="6"/>
  <c r="CK2896" i="6"/>
  <c r="CK2898" i="6"/>
  <c r="CK2899" i="6"/>
  <c r="CK2900" i="6"/>
  <c r="CK2902" i="6"/>
  <c r="CK2903" i="6"/>
  <c r="CK2904" i="6"/>
  <c r="CK2906" i="6"/>
  <c r="CK2907" i="6"/>
  <c r="CK2908" i="6"/>
  <c r="CK2910" i="6"/>
  <c r="CK2911" i="6"/>
  <c r="CK2912" i="6"/>
  <c r="CK2914" i="6"/>
  <c r="CK2915" i="6"/>
  <c r="CK2916" i="6"/>
  <c r="CK2918" i="6"/>
  <c r="CK2919" i="6"/>
  <c r="CK2920" i="6"/>
  <c r="CK2922" i="6"/>
  <c r="CK2923" i="6"/>
  <c r="CK2924" i="6"/>
  <c r="CK2926" i="6"/>
  <c r="CK2927" i="6"/>
  <c r="CK2928" i="6"/>
  <c r="CK2930" i="6"/>
  <c r="CK2931" i="6"/>
  <c r="CK2932" i="6"/>
  <c r="CK2934" i="6"/>
  <c r="CK2935" i="6"/>
  <c r="CK2936" i="6"/>
  <c r="CK2938" i="6"/>
  <c r="CK2939" i="6"/>
  <c r="CK2940" i="6"/>
  <c r="CK2942" i="6"/>
  <c r="CK2943" i="6"/>
  <c r="CK2944" i="6"/>
  <c r="CK2946" i="6"/>
  <c r="CK2947" i="6"/>
  <c r="CK2948" i="6"/>
  <c r="CK2949" i="6"/>
  <c r="CK2950" i="6"/>
  <c r="CK2951" i="6"/>
  <c r="CK2952" i="6"/>
  <c r="CK2953" i="6"/>
  <c r="CK2954" i="6"/>
  <c r="CK2955" i="6"/>
  <c r="CK2956" i="6"/>
  <c r="CK2957" i="6"/>
  <c r="CK2958" i="6"/>
  <c r="CK2959" i="6"/>
  <c r="CK2960" i="6"/>
  <c r="CK2961" i="6"/>
  <c r="CK2962" i="6"/>
  <c r="CK2963" i="6"/>
  <c r="CK2964" i="6"/>
  <c r="CK2965" i="6"/>
  <c r="CK2966" i="6"/>
  <c r="CK2967" i="6"/>
  <c r="CK2968" i="6"/>
  <c r="CK2969" i="6"/>
  <c r="CK2970" i="6"/>
  <c r="CK2971" i="6"/>
  <c r="CK2972" i="6"/>
  <c r="CK2973" i="6"/>
  <c r="CK2974" i="6"/>
  <c r="CK2975" i="6"/>
  <c r="CK2976" i="6"/>
  <c r="CK2977" i="6"/>
  <c r="CK2978" i="6"/>
  <c r="CK2979" i="6"/>
  <c r="CK2980" i="6"/>
  <c r="CK2981" i="6"/>
  <c r="CK2982" i="6"/>
  <c r="CK2983" i="6"/>
  <c r="CK2984" i="6"/>
  <c r="CK2985" i="6"/>
  <c r="CK2986" i="6"/>
  <c r="CK2987" i="6"/>
  <c r="CK2988" i="6"/>
  <c r="CK2989" i="6"/>
  <c r="CK2990" i="6"/>
  <c r="CK2991" i="6"/>
  <c r="CK2992" i="6"/>
  <c r="CK2993" i="6"/>
  <c r="CK2994" i="6"/>
  <c r="CK2995" i="6"/>
  <c r="CK2996" i="6"/>
  <c r="CK2997" i="6"/>
  <c r="CK2998" i="6"/>
  <c r="CK2999" i="6"/>
  <c r="CK3000" i="6"/>
  <c r="CK3001" i="6"/>
  <c r="CK3002" i="6"/>
  <c r="CK3003" i="6"/>
  <c r="CK3004" i="6"/>
  <c r="CK3005" i="6"/>
  <c r="CK3006" i="6"/>
  <c r="CK3007" i="6"/>
  <c r="CK3008" i="6"/>
  <c r="CK3009" i="6"/>
  <c r="CK3010" i="6"/>
  <c r="CK3011" i="6"/>
  <c r="CK3012" i="6"/>
  <c r="CK3013" i="6"/>
  <c r="CK3014" i="6"/>
  <c r="CK3015" i="6"/>
  <c r="CK3016" i="6"/>
  <c r="CK3017" i="6"/>
  <c r="CK3018" i="6"/>
  <c r="CK3019" i="6"/>
  <c r="CK3020" i="6"/>
  <c r="CK3021" i="6"/>
  <c r="CK3022" i="6"/>
  <c r="CK3023" i="6"/>
  <c r="CK3024" i="6"/>
  <c r="CK3025" i="6"/>
  <c r="CK3026" i="6"/>
  <c r="CK3027" i="6"/>
  <c r="CK3028" i="6"/>
  <c r="CK3029" i="6"/>
  <c r="CK3030" i="6"/>
  <c r="CK3031" i="6"/>
  <c r="CK3032" i="6"/>
  <c r="CK3033" i="6"/>
  <c r="CK3034" i="6"/>
  <c r="CK3035" i="6"/>
  <c r="CK3036" i="6"/>
  <c r="CK3037" i="6"/>
  <c r="CK3038" i="6"/>
  <c r="CK3039" i="6"/>
  <c r="CK3040" i="6"/>
  <c r="CK3041" i="6"/>
  <c r="CK3042" i="6"/>
  <c r="CK3043" i="6"/>
  <c r="CK3044" i="6"/>
  <c r="CK3045" i="6"/>
  <c r="CK3046" i="6"/>
  <c r="CK3047" i="6"/>
  <c r="CK3048" i="6"/>
  <c r="CK3049" i="6"/>
  <c r="CK3050" i="6"/>
  <c r="CK3051" i="6"/>
  <c r="CK3052" i="6"/>
  <c r="CK3053" i="6"/>
  <c r="CK3054" i="6"/>
  <c r="CK3055" i="6"/>
  <c r="CK3056" i="6"/>
  <c r="CK3057" i="6"/>
  <c r="CK3058" i="6"/>
  <c r="CK3059" i="6"/>
  <c r="CK3060" i="6"/>
  <c r="CK3061" i="6"/>
  <c r="CK3062" i="6"/>
  <c r="CK3063" i="6"/>
  <c r="CK3064" i="6"/>
  <c r="CK3065" i="6"/>
  <c r="CK3066" i="6"/>
  <c r="CK3067" i="6"/>
  <c r="CK3068" i="6"/>
  <c r="CK3069" i="6"/>
  <c r="CK3070" i="6"/>
  <c r="CK3071" i="6"/>
  <c r="CK3072" i="6"/>
  <c r="CK3073" i="6"/>
  <c r="CK3074" i="6"/>
  <c r="CK3075" i="6"/>
  <c r="CK3076" i="6"/>
  <c r="CK3077" i="6"/>
  <c r="CK3078" i="6"/>
  <c r="CK3079" i="6"/>
  <c r="CK3080" i="6"/>
  <c r="CK3081" i="6"/>
  <c r="CK3082" i="6"/>
  <c r="CK3083" i="6"/>
  <c r="CK3084" i="6"/>
  <c r="CK3085" i="6"/>
  <c r="CK3086" i="6"/>
  <c r="CK3087" i="6"/>
  <c r="CK3088" i="6"/>
  <c r="CK3089" i="6"/>
  <c r="CK3090" i="6"/>
  <c r="CK3091" i="6"/>
  <c r="CK3092" i="6"/>
  <c r="CK3093" i="6"/>
  <c r="CK3094" i="6"/>
  <c r="CK3095" i="6"/>
  <c r="CK3096" i="6"/>
  <c r="CK3097" i="6"/>
  <c r="CK3098" i="6"/>
  <c r="CK3099" i="6"/>
  <c r="CK3100" i="6"/>
  <c r="CK3101" i="6"/>
  <c r="CK3102" i="6"/>
  <c r="CK3103" i="6"/>
  <c r="CK3104" i="6"/>
  <c r="CK3105" i="6"/>
  <c r="CK3106" i="6"/>
  <c r="CK3107" i="6"/>
  <c r="CK3108" i="6"/>
  <c r="CK3109" i="6"/>
  <c r="CK3110" i="6"/>
  <c r="CK3111" i="6"/>
  <c r="CK3112" i="6"/>
  <c r="CK3113" i="6"/>
  <c r="CK3114" i="6"/>
  <c r="CK3115" i="6"/>
  <c r="CK3116" i="6"/>
  <c r="CK3117" i="6"/>
  <c r="CK3118" i="6"/>
  <c r="CK3119" i="6"/>
  <c r="CK3120" i="6"/>
  <c r="CK3121" i="6"/>
  <c r="CK3122" i="6"/>
  <c r="CK3123" i="6"/>
  <c r="CK3124" i="6"/>
  <c r="CK3125" i="6"/>
  <c r="CK3126" i="6"/>
  <c r="CK3127" i="6"/>
  <c r="CK3128" i="6"/>
  <c r="CK3129" i="6"/>
  <c r="CK3130" i="6"/>
  <c r="CK3131" i="6"/>
  <c r="CK3132" i="6"/>
  <c r="CK3133" i="6"/>
  <c r="CK3134" i="6"/>
  <c r="CK3135" i="6"/>
  <c r="CK3136" i="6"/>
  <c r="CK3137" i="6"/>
  <c r="CK3138" i="6"/>
  <c r="CK3139" i="6"/>
  <c r="CK3140" i="6"/>
  <c r="CK3141" i="6"/>
  <c r="CK3142" i="6"/>
  <c r="CK3143" i="6"/>
  <c r="CK3144" i="6"/>
  <c r="CK3145" i="6"/>
  <c r="CK3146" i="6"/>
  <c r="CK3147" i="6"/>
  <c r="CK3148" i="6"/>
  <c r="CK3149" i="6"/>
  <c r="CK3150" i="6"/>
  <c r="CK3151" i="6"/>
  <c r="CK3152" i="6"/>
  <c r="CK3153" i="6"/>
  <c r="CK3154" i="6"/>
  <c r="CK3155" i="6"/>
  <c r="CK3156" i="6"/>
  <c r="CK3157" i="6"/>
  <c r="CK3158" i="6"/>
  <c r="CK3159" i="6"/>
  <c r="CK3160" i="6"/>
  <c r="CK3161" i="6"/>
  <c r="CK3162" i="6"/>
  <c r="CK3163" i="6"/>
  <c r="CK3164" i="6"/>
  <c r="CK3165" i="6"/>
  <c r="CK3166" i="6"/>
  <c r="CK3167" i="6"/>
  <c r="CK3168" i="6"/>
  <c r="CK3169" i="6"/>
  <c r="CK3170" i="6"/>
  <c r="CK3171" i="6"/>
  <c r="CK3172" i="6"/>
  <c r="CK3173" i="6"/>
  <c r="CK3174" i="6"/>
  <c r="CK3175" i="6"/>
  <c r="CK3176" i="6"/>
  <c r="CK3177" i="6"/>
  <c r="CK3178" i="6"/>
  <c r="CK3179" i="6"/>
  <c r="CK3180" i="6"/>
  <c r="CK3181" i="6"/>
  <c r="CK3182" i="6"/>
  <c r="CK3183" i="6"/>
  <c r="CK3184" i="6"/>
  <c r="CK3185" i="6"/>
  <c r="CK3186" i="6"/>
  <c r="CK3187" i="6"/>
  <c r="CK3188" i="6"/>
  <c r="CK3189" i="6"/>
  <c r="CK3190" i="6"/>
  <c r="CK3191" i="6"/>
  <c r="CK3192" i="6"/>
  <c r="CK3193" i="6"/>
  <c r="CK3194" i="6"/>
  <c r="CK3195" i="6"/>
  <c r="CK3196" i="6"/>
  <c r="CK3197" i="6"/>
  <c r="CK3198" i="6"/>
  <c r="CK3199" i="6"/>
  <c r="CK3200" i="6"/>
  <c r="CK3201" i="6"/>
  <c r="CK3202" i="6"/>
  <c r="CK3203" i="6"/>
  <c r="CK3204" i="6"/>
  <c r="CK3205" i="6"/>
  <c r="CK3206" i="6"/>
  <c r="CK3207" i="6"/>
  <c r="CK3208" i="6"/>
  <c r="CK3209" i="6"/>
  <c r="CK3210" i="6"/>
  <c r="CK3211" i="6"/>
  <c r="CK3212" i="6"/>
  <c r="CK3213" i="6"/>
  <c r="CK3214" i="6"/>
  <c r="CK3215" i="6"/>
  <c r="CK3216" i="6"/>
  <c r="CK3217" i="6"/>
  <c r="CK3218" i="6"/>
  <c r="CK3219" i="6"/>
  <c r="CK3220" i="6"/>
  <c r="CK3221" i="6"/>
  <c r="CK3222" i="6"/>
  <c r="CK3223" i="6"/>
  <c r="CK3224" i="6"/>
  <c r="CK3225" i="6"/>
  <c r="CK3226" i="6"/>
  <c r="CK3227" i="6"/>
  <c r="CK3228" i="6"/>
  <c r="CK3229" i="6"/>
  <c r="CK3230" i="6"/>
  <c r="CK3231" i="6"/>
  <c r="CK3232" i="6"/>
  <c r="CK3233" i="6"/>
  <c r="CK3234" i="6"/>
  <c r="CK3235" i="6"/>
  <c r="CK3236" i="6"/>
  <c r="CK3237" i="6"/>
  <c r="CK3238" i="6"/>
  <c r="CK3239" i="6"/>
  <c r="CK3240" i="6"/>
  <c r="CK3241" i="6"/>
  <c r="CK3242" i="6"/>
  <c r="CK3243" i="6"/>
  <c r="CK3244" i="6"/>
  <c r="CK3245" i="6"/>
  <c r="CK3246" i="6"/>
  <c r="CK3247" i="6"/>
  <c r="CK3248" i="6"/>
  <c r="CK3249" i="6"/>
  <c r="CK3250" i="6"/>
  <c r="CK3251" i="6"/>
  <c r="CK3252" i="6"/>
  <c r="CK3253" i="6"/>
  <c r="CK3254" i="6"/>
  <c r="CK3255" i="6"/>
  <c r="CK3256" i="6"/>
  <c r="CK3257" i="6"/>
  <c r="CK3258" i="6"/>
  <c r="CK3259" i="6"/>
  <c r="CK3260" i="6"/>
  <c r="CK3261" i="6"/>
  <c r="CK3262" i="6"/>
  <c r="CK3263" i="6"/>
  <c r="CK3264" i="6"/>
  <c r="CK3265" i="6"/>
  <c r="CK3266" i="6"/>
  <c r="CK3267" i="6"/>
  <c r="CK3268" i="6"/>
  <c r="CK3269" i="6"/>
  <c r="CK3270" i="6"/>
  <c r="CK3271" i="6"/>
  <c r="CK3272" i="6"/>
  <c r="CK3273" i="6"/>
  <c r="CK3274" i="6"/>
  <c r="CK3275" i="6"/>
  <c r="CK3276" i="6"/>
  <c r="CK3277" i="6"/>
  <c r="CK3278" i="6"/>
  <c r="CK3279" i="6"/>
  <c r="CK3280" i="6"/>
  <c r="CK3281" i="6"/>
  <c r="CK3282" i="6"/>
  <c r="CK3283" i="6"/>
  <c r="CK3284" i="6"/>
  <c r="CK3285" i="6"/>
  <c r="CK3286" i="6"/>
  <c r="CK3287" i="6"/>
  <c r="CK3288" i="6"/>
  <c r="CK3289" i="6"/>
  <c r="CK3290" i="6"/>
  <c r="CK3291" i="6"/>
  <c r="CK3292" i="6"/>
  <c r="CK3293" i="6"/>
  <c r="CK3294" i="6"/>
  <c r="CK3295" i="6"/>
  <c r="CK3296" i="6"/>
  <c r="CK3297" i="6"/>
  <c r="CK3298" i="6"/>
  <c r="CK3299" i="6"/>
  <c r="CK3300" i="6"/>
  <c r="CK3301" i="6"/>
  <c r="CK3302" i="6"/>
  <c r="CK3303" i="6"/>
  <c r="CK3304" i="6"/>
  <c r="CK3305" i="6"/>
  <c r="CK3306" i="6"/>
  <c r="CK3307" i="6"/>
  <c r="CK3308" i="6"/>
  <c r="CK3309" i="6"/>
  <c r="CK3310" i="6"/>
  <c r="CK3311" i="6"/>
  <c r="CK3312" i="6"/>
  <c r="CK3313" i="6"/>
  <c r="CK3314" i="6"/>
  <c r="CK3315" i="6"/>
  <c r="CK3316" i="6"/>
  <c r="CK3317" i="6"/>
  <c r="CK3318" i="6"/>
  <c r="CK3319" i="6"/>
  <c r="CK3320" i="6"/>
  <c r="CK3321" i="6"/>
  <c r="CK3322" i="6"/>
  <c r="CK3323" i="6"/>
  <c r="CK3324" i="6"/>
  <c r="CK3325" i="6"/>
  <c r="CK3326" i="6"/>
  <c r="CK3327" i="6"/>
  <c r="CK3328" i="6"/>
  <c r="CK3329" i="6"/>
  <c r="CK3330" i="6"/>
  <c r="CK3331" i="6"/>
  <c r="CK3332" i="6"/>
  <c r="CK3333" i="6"/>
  <c r="CK3334" i="6"/>
  <c r="CK3335" i="6"/>
  <c r="CK3336" i="6"/>
  <c r="CK3337" i="6"/>
  <c r="CK3338" i="6"/>
  <c r="CK3339" i="6"/>
  <c r="CK3340" i="6"/>
  <c r="CK3341" i="6"/>
  <c r="CK3342" i="6"/>
  <c r="CK3343" i="6"/>
  <c r="CK3344" i="6"/>
  <c r="CK3345" i="6"/>
  <c r="CK3346" i="6"/>
  <c r="CK3347" i="6"/>
  <c r="CK3348" i="6"/>
  <c r="CK3349" i="6"/>
  <c r="CK3350" i="6"/>
  <c r="CK3351" i="6"/>
  <c r="CK3352" i="6"/>
  <c r="CK3353" i="6"/>
  <c r="CK3354" i="6"/>
  <c r="CK3355" i="6"/>
  <c r="CK3356" i="6"/>
  <c r="CK3357" i="6"/>
  <c r="CK3358" i="6"/>
  <c r="CK3359" i="6"/>
  <c r="CK3360" i="6"/>
  <c r="CK3361" i="6"/>
  <c r="CK3362" i="6"/>
  <c r="CK3363" i="6"/>
  <c r="CK3364" i="6"/>
  <c r="CK3365" i="6"/>
  <c r="CK3366" i="6"/>
  <c r="CK3367" i="6"/>
  <c r="CK3368" i="6"/>
  <c r="CK3369" i="6"/>
  <c r="CK3370" i="6"/>
  <c r="CK3371" i="6"/>
  <c r="CK3372" i="6"/>
  <c r="CK3373" i="6"/>
  <c r="CK3374" i="6"/>
  <c r="CK3375" i="6"/>
  <c r="CK3376" i="6"/>
  <c r="CK3377" i="6"/>
  <c r="CK3378" i="6"/>
  <c r="CK3379" i="6"/>
  <c r="CK3380" i="6"/>
  <c r="CK3381" i="6"/>
  <c r="CK3382" i="6"/>
  <c r="CK3383" i="6"/>
  <c r="CK3384" i="6"/>
  <c r="CK3385" i="6"/>
  <c r="CK3386" i="6"/>
  <c r="CK3387" i="6"/>
  <c r="CK3388" i="6"/>
  <c r="CK3389" i="6"/>
  <c r="CK3390" i="6"/>
  <c r="CK3391" i="6"/>
  <c r="CK3392" i="6"/>
  <c r="CK3393" i="6"/>
  <c r="CK3394" i="6"/>
  <c r="CK3395" i="6"/>
  <c r="CK3396" i="6"/>
  <c r="CK3397" i="6"/>
  <c r="CK3398" i="6"/>
  <c r="CK3399" i="6"/>
  <c r="CK3400" i="6"/>
  <c r="CK3401" i="6"/>
  <c r="CK3402" i="6"/>
  <c r="CK3403" i="6"/>
  <c r="CK3404" i="6"/>
  <c r="CK3405" i="6"/>
  <c r="CK3406" i="6"/>
  <c r="CK3407" i="6"/>
  <c r="CK3408" i="6"/>
  <c r="CK3409" i="6"/>
  <c r="CK3410" i="6"/>
  <c r="CK3411" i="6"/>
  <c r="CK3412" i="6"/>
  <c r="CK3413" i="6"/>
  <c r="CK3414" i="6"/>
  <c r="CK3415" i="6"/>
  <c r="CK3416" i="6"/>
  <c r="CK3417" i="6"/>
  <c r="CK3418" i="6"/>
  <c r="CK3419" i="6"/>
  <c r="CK3420" i="6"/>
  <c r="CK3421" i="6"/>
  <c r="CK3422" i="6"/>
  <c r="CK3423" i="6"/>
  <c r="CK3424" i="6"/>
  <c r="CK3425" i="6"/>
  <c r="CK3426" i="6"/>
  <c r="CK3427" i="6"/>
  <c r="CK3428" i="6"/>
  <c r="CK3429" i="6"/>
  <c r="CK3430" i="6"/>
  <c r="CK3431" i="6"/>
  <c r="CK3432" i="6"/>
  <c r="CK3433" i="6"/>
  <c r="CK3434" i="6"/>
  <c r="CK3435" i="6"/>
  <c r="CK3436" i="6"/>
  <c r="CK3437" i="6"/>
  <c r="CK3438" i="6"/>
  <c r="CK3439" i="6"/>
  <c r="CK3440" i="6"/>
  <c r="CK3441" i="6"/>
  <c r="CK3442" i="6"/>
  <c r="CK3443" i="6"/>
  <c r="CK3444" i="6"/>
  <c r="CK3445" i="6"/>
  <c r="CK3446" i="6"/>
  <c r="CK3447" i="6"/>
  <c r="CK3448" i="6"/>
  <c r="CK3449" i="6"/>
  <c r="CK3450" i="6"/>
  <c r="CK3451" i="6"/>
  <c r="CK3452" i="6"/>
  <c r="CK3453" i="6"/>
  <c r="CK3454" i="6"/>
  <c r="CK3455" i="6"/>
  <c r="CK3456" i="6"/>
  <c r="CK3457" i="6"/>
  <c r="CK3458" i="6"/>
  <c r="CK3459" i="6"/>
  <c r="CK3460" i="6"/>
  <c r="CK3461" i="6"/>
  <c r="CK3462" i="6"/>
  <c r="CK3463" i="6"/>
  <c r="CK3464" i="6"/>
  <c r="CK3465" i="6"/>
  <c r="CK3466" i="6"/>
  <c r="CK3467" i="6"/>
  <c r="CK3468" i="6"/>
  <c r="CK3469" i="6"/>
  <c r="CK3470" i="6"/>
  <c r="CK3471" i="6"/>
  <c r="CK3472" i="6"/>
  <c r="CK3473" i="6"/>
  <c r="CK3474" i="6"/>
  <c r="CK3475" i="6"/>
  <c r="CK3476" i="6"/>
  <c r="CK3477" i="6"/>
  <c r="CK3478" i="6"/>
  <c r="CK3479" i="6"/>
  <c r="CK3480" i="6"/>
  <c r="CK3481" i="6"/>
  <c r="CK3482" i="6"/>
  <c r="CK3483" i="6"/>
  <c r="CK3484" i="6"/>
  <c r="CK3485" i="6"/>
  <c r="CK3486" i="6"/>
  <c r="CK3487" i="6"/>
  <c r="CK3488" i="6"/>
  <c r="CK3489" i="6"/>
  <c r="CK3490" i="6"/>
  <c r="CK3491" i="6"/>
  <c r="CK3492" i="6"/>
  <c r="CK3493" i="6"/>
  <c r="CK3494" i="6"/>
  <c r="CK3495" i="6"/>
  <c r="CK3496" i="6"/>
  <c r="CK3497" i="6"/>
  <c r="CK3498" i="6"/>
  <c r="CK3499" i="6"/>
  <c r="CK3500" i="6"/>
  <c r="CK3501" i="6"/>
  <c r="CK3502" i="6"/>
  <c r="CK3503" i="6"/>
  <c r="CK3504" i="6"/>
  <c r="CK3505" i="6"/>
  <c r="CK3506" i="6"/>
  <c r="CK3507" i="6"/>
  <c r="CK3508" i="6"/>
  <c r="CK3509" i="6"/>
  <c r="CK3510" i="6"/>
  <c r="CK3511" i="6"/>
  <c r="CK3512" i="6"/>
  <c r="CK3513" i="6"/>
  <c r="CK3514" i="6"/>
  <c r="CK3515" i="6"/>
  <c r="CK3516" i="6"/>
  <c r="CK3517" i="6"/>
  <c r="CK3518" i="6"/>
  <c r="CK3519" i="6"/>
  <c r="CK3520" i="6"/>
  <c r="CK3521" i="6"/>
  <c r="CK3522" i="6"/>
  <c r="CK3523" i="6"/>
  <c r="CK3524" i="6"/>
  <c r="CK3525" i="6"/>
  <c r="CK3526" i="6"/>
  <c r="CK3527" i="6"/>
  <c r="CK3528" i="6"/>
  <c r="CK3529" i="6"/>
  <c r="CK3530" i="6"/>
  <c r="CK3531" i="6"/>
  <c r="CK3532" i="6"/>
  <c r="CK3533" i="6"/>
  <c r="CK3534" i="6"/>
  <c r="CK3535" i="6"/>
  <c r="CK3536" i="6"/>
  <c r="CK3537" i="6"/>
  <c r="CK3538" i="6"/>
  <c r="CK3539" i="6"/>
  <c r="CK3540" i="6"/>
  <c r="CK3541" i="6"/>
  <c r="CK3542" i="6"/>
  <c r="CK3543" i="6"/>
  <c r="CK3544" i="6"/>
  <c r="CK3545" i="6"/>
  <c r="CK3546" i="6"/>
  <c r="CK3547" i="6"/>
  <c r="CK3548" i="6"/>
  <c r="CK3549" i="6"/>
  <c r="CK3550" i="6"/>
  <c r="CK3551" i="6"/>
  <c r="CK3552" i="6"/>
  <c r="CK3553" i="6"/>
  <c r="CK3554" i="6"/>
  <c r="CK3555" i="6"/>
  <c r="CK3556" i="6"/>
  <c r="CK3557" i="6"/>
  <c r="CK3558" i="6"/>
  <c r="CK3559" i="6"/>
  <c r="CK3560" i="6"/>
  <c r="CK3561" i="6"/>
  <c r="CK3562" i="6"/>
  <c r="CK3563" i="6"/>
  <c r="CK3564" i="6"/>
  <c r="CK3565" i="6"/>
  <c r="CK3566" i="6"/>
  <c r="CK3567" i="6"/>
  <c r="CK3568" i="6"/>
  <c r="CK3569" i="6"/>
  <c r="CK3570" i="6"/>
  <c r="CK3571" i="6"/>
  <c r="CK3572" i="6"/>
  <c r="CK3573" i="6"/>
  <c r="CK3574" i="6"/>
  <c r="CK3575" i="6"/>
  <c r="CK3576" i="6"/>
  <c r="CK3577" i="6"/>
  <c r="CK3578" i="6"/>
  <c r="CK3579" i="6"/>
  <c r="CK3580" i="6"/>
  <c r="CK3581" i="6"/>
  <c r="CK3582" i="6"/>
  <c r="CK3583" i="6"/>
  <c r="CK3584" i="6"/>
  <c r="CK3585" i="6"/>
  <c r="CK3586" i="6"/>
  <c r="CK3587" i="6"/>
  <c r="CK3588" i="6"/>
  <c r="CK3589" i="6"/>
  <c r="CK3590" i="6"/>
  <c r="CK3591" i="6"/>
  <c r="CK3592" i="6"/>
  <c r="CK3593" i="6"/>
  <c r="CK3594" i="6"/>
  <c r="CK3595" i="6"/>
  <c r="CK3596" i="6"/>
  <c r="CK3597" i="6"/>
  <c r="CK3598" i="6"/>
  <c r="CK3599" i="6"/>
  <c r="CK3600" i="6"/>
  <c r="CK3601" i="6"/>
  <c r="CK3602" i="6"/>
  <c r="CK3603" i="6"/>
  <c r="CK3604" i="6"/>
  <c r="CK3605" i="6"/>
  <c r="CK3606" i="6"/>
  <c r="CK3607" i="6"/>
  <c r="CK3608" i="6"/>
  <c r="CK3609" i="6"/>
  <c r="CK3610" i="6"/>
  <c r="CK3611" i="6"/>
  <c r="CK3612" i="6"/>
  <c r="CK3613" i="6"/>
  <c r="CK3614" i="6"/>
  <c r="CK3615" i="6"/>
  <c r="CK3616" i="6"/>
  <c r="CK3617" i="6"/>
  <c r="CK3618" i="6"/>
  <c r="CK3619" i="6"/>
  <c r="CK3620" i="6"/>
  <c r="CK3621" i="6"/>
  <c r="CK3622" i="6"/>
  <c r="CK3623" i="6"/>
  <c r="CK3624" i="6"/>
  <c r="CK3625" i="6"/>
  <c r="CK3626" i="6"/>
  <c r="CK3627" i="6"/>
  <c r="CK3628" i="6"/>
  <c r="CK3629" i="6"/>
  <c r="CK3630" i="6"/>
  <c r="CK3631" i="6"/>
  <c r="CK3632" i="6"/>
  <c r="CK3633" i="6"/>
  <c r="CK3634" i="6"/>
  <c r="CK3635" i="6"/>
  <c r="CK3636" i="6"/>
  <c r="CK3637" i="6"/>
  <c r="CK3638" i="6"/>
  <c r="CK3639" i="6"/>
  <c r="CK3640" i="6"/>
  <c r="CK3641" i="6"/>
  <c r="CK3642" i="6"/>
  <c r="CK3643" i="6"/>
  <c r="CK3644" i="6"/>
  <c r="CK3645" i="6"/>
  <c r="CK3646" i="6"/>
  <c r="CK3647" i="6"/>
  <c r="CK3648" i="6"/>
  <c r="CK3649" i="6"/>
  <c r="CK3650" i="6"/>
  <c r="CK3651" i="6"/>
  <c r="CK3652" i="6"/>
  <c r="CK3653" i="6"/>
  <c r="CK3654" i="6"/>
  <c r="CK3655" i="6"/>
  <c r="CK3656" i="6"/>
  <c r="CK3657" i="6"/>
  <c r="CK3658" i="6"/>
  <c r="CK3659" i="6"/>
  <c r="CK3660" i="6"/>
  <c r="CK3661" i="6"/>
  <c r="CK3662" i="6"/>
  <c r="CK3663" i="6"/>
  <c r="CK3664" i="6"/>
  <c r="CK3665" i="6"/>
  <c r="CK3666" i="6"/>
  <c r="CK3667" i="6"/>
  <c r="CK3668" i="6"/>
  <c r="CK3669" i="6"/>
  <c r="CK3670" i="6"/>
  <c r="CK3671" i="6"/>
  <c r="CK3672" i="6"/>
  <c r="CK3673" i="6"/>
  <c r="CK3674" i="6"/>
  <c r="CK3675" i="6"/>
  <c r="CK3676" i="6"/>
  <c r="CK3677" i="6"/>
  <c r="CK3678" i="6"/>
  <c r="CK3679" i="6"/>
  <c r="CK3680" i="6"/>
  <c r="CK3681" i="6"/>
  <c r="CK3682" i="6"/>
  <c r="CK3683" i="6"/>
  <c r="CK3684" i="6"/>
  <c r="CK3685" i="6"/>
  <c r="CK3686" i="6"/>
  <c r="CK3687" i="6"/>
  <c r="CK3688" i="6"/>
  <c r="CK3689" i="6"/>
  <c r="CK3690" i="6"/>
  <c r="CK3691" i="6"/>
  <c r="CK3692" i="6"/>
  <c r="CK3693" i="6"/>
  <c r="CK3694" i="6"/>
  <c r="CK3695" i="6"/>
  <c r="CK3696" i="6"/>
  <c r="CK3697" i="6"/>
  <c r="CK3698" i="6"/>
  <c r="CK3699" i="6"/>
  <c r="CK3700" i="6"/>
  <c r="CK3701" i="6"/>
  <c r="CK3702" i="6"/>
  <c r="CK3703" i="6"/>
  <c r="CK3704" i="6"/>
  <c r="CK3705" i="6"/>
  <c r="CK3706" i="6"/>
  <c r="CK3707" i="6"/>
  <c r="CK3708" i="6"/>
  <c r="CK3709" i="6"/>
  <c r="CK3710" i="6"/>
  <c r="CK3711" i="6"/>
  <c r="CK3712" i="6"/>
  <c r="CK3713" i="6"/>
  <c r="CK3714" i="6"/>
  <c r="CK3715" i="6"/>
  <c r="CK3716" i="6"/>
  <c r="CK3717" i="6"/>
  <c r="CK3718" i="6"/>
  <c r="CK3719" i="6"/>
  <c r="CK3720" i="6"/>
  <c r="CK3721" i="6"/>
  <c r="CK3722" i="6"/>
  <c r="CK3723" i="6"/>
  <c r="CK3724" i="6"/>
  <c r="CK3725" i="6"/>
  <c r="CK3726" i="6"/>
  <c r="CK3727" i="6"/>
  <c r="CK3728" i="6"/>
  <c r="CK3729" i="6"/>
  <c r="CK3730" i="6"/>
  <c r="CK3731" i="6"/>
  <c r="CK3732" i="6"/>
  <c r="CK3733" i="6"/>
  <c r="CK3734" i="6"/>
  <c r="CK3735" i="6"/>
  <c r="CK3736" i="6"/>
  <c r="CK3737" i="6"/>
  <c r="CK3738" i="6"/>
  <c r="CK3739" i="6"/>
  <c r="CK3740" i="6"/>
  <c r="CK3741" i="6"/>
  <c r="CK3742" i="6"/>
  <c r="CK3743" i="6"/>
  <c r="CK3744" i="6"/>
  <c r="CK3745" i="6"/>
  <c r="CK3746" i="6"/>
  <c r="CK3747" i="6"/>
  <c r="CK3748" i="6"/>
  <c r="CK3749" i="6"/>
  <c r="CK3750" i="6"/>
  <c r="CK3751" i="6"/>
  <c r="CK3752" i="6"/>
  <c r="CK3753" i="6"/>
  <c r="CK3754" i="6"/>
  <c r="CK3755" i="6"/>
  <c r="CK3756" i="6"/>
  <c r="CK3757" i="6"/>
  <c r="CK3758" i="6"/>
  <c r="CK3759" i="6"/>
  <c r="CK3760" i="6"/>
  <c r="CK3761" i="6"/>
  <c r="CK3762" i="6"/>
  <c r="CK3763" i="6"/>
  <c r="CK3764" i="6"/>
  <c r="CK3765" i="6"/>
  <c r="CK3766" i="6"/>
  <c r="CK3767" i="6"/>
  <c r="CK3768" i="6"/>
  <c r="CK3769" i="6"/>
  <c r="CK3770" i="6"/>
  <c r="CK3771" i="6"/>
  <c r="CK3772" i="6"/>
  <c r="CK3773" i="6"/>
  <c r="CK3774" i="6"/>
  <c r="CK3775" i="6"/>
  <c r="CK3776" i="6"/>
  <c r="CK3777" i="6"/>
  <c r="CK3778" i="6"/>
  <c r="CK3779" i="6"/>
  <c r="CK3780" i="6"/>
  <c r="CK3781" i="6"/>
  <c r="CK3782" i="6"/>
  <c r="CK3783" i="6"/>
  <c r="CK3784" i="6"/>
  <c r="CK3785" i="6"/>
  <c r="CK3786" i="6"/>
  <c r="CK3787" i="6"/>
  <c r="CK3788" i="6"/>
  <c r="CK3789" i="6"/>
  <c r="CK3790" i="6"/>
  <c r="CK3791" i="6"/>
  <c r="CK3792" i="6"/>
  <c r="CK3793" i="6"/>
  <c r="CK3794" i="6"/>
  <c r="CK3795" i="6"/>
  <c r="CK3796" i="6"/>
  <c r="CK3797" i="6"/>
  <c r="CK3798" i="6"/>
  <c r="CK3799" i="6"/>
  <c r="CK3800" i="6"/>
  <c r="CK3801" i="6"/>
  <c r="CK3802" i="6"/>
  <c r="CK3803" i="6"/>
  <c r="CK3804" i="6"/>
  <c r="CK3805" i="6"/>
  <c r="CK3806" i="6"/>
  <c r="CK3807" i="6"/>
  <c r="CK3808" i="6"/>
  <c r="CK3809" i="6"/>
  <c r="CK3810" i="6"/>
  <c r="CK3811" i="6"/>
  <c r="CK3812" i="6"/>
  <c r="CK3813" i="6"/>
  <c r="CK3814" i="6"/>
  <c r="CK3815" i="6"/>
  <c r="CK3816" i="6"/>
  <c r="CK3817" i="6"/>
  <c r="CK3818" i="6"/>
  <c r="CK3819" i="6"/>
  <c r="CK3820" i="6"/>
  <c r="CK3821" i="6"/>
  <c r="CK3822" i="6"/>
  <c r="CK3823" i="6"/>
  <c r="CK3824" i="6"/>
  <c r="CK3825" i="6"/>
  <c r="CK3826" i="6"/>
  <c r="CK3827" i="6"/>
  <c r="CK3828" i="6"/>
  <c r="CK3829" i="6"/>
  <c r="CK3830" i="6"/>
  <c r="CK3831" i="6"/>
  <c r="CK3832" i="6"/>
  <c r="CK3833" i="6"/>
  <c r="CK3834" i="6"/>
  <c r="CK3835" i="6"/>
  <c r="CK3836" i="6"/>
  <c r="CK3837" i="6"/>
  <c r="CK3838" i="6"/>
  <c r="CK3839" i="6"/>
  <c r="CK3840" i="6"/>
  <c r="CK3841" i="6"/>
  <c r="CK3842" i="6"/>
  <c r="CK3843" i="6"/>
  <c r="CK3844" i="6"/>
  <c r="CK3845" i="6"/>
  <c r="CK3846" i="6"/>
  <c r="CK3847" i="6"/>
  <c r="CK3848" i="6"/>
  <c r="CK3849" i="6"/>
  <c r="CK3850" i="6"/>
  <c r="CK3851" i="6"/>
  <c r="CK3852" i="6"/>
  <c r="CK3853" i="6"/>
  <c r="CK3854" i="6"/>
  <c r="CK3855" i="6"/>
  <c r="CK3856" i="6"/>
  <c r="CK3857" i="6"/>
  <c r="CK3858" i="6"/>
  <c r="CK3859" i="6"/>
  <c r="CK3860" i="6"/>
  <c r="CK3861" i="6"/>
  <c r="CK3862" i="6"/>
  <c r="CK3863" i="6"/>
  <c r="CK3864" i="6"/>
  <c r="CK3865" i="6"/>
  <c r="CK3866" i="6"/>
  <c r="CK3867" i="6"/>
  <c r="CK3868" i="6"/>
  <c r="CK3869" i="6"/>
  <c r="CK3870" i="6"/>
  <c r="CK3871" i="6"/>
  <c r="CK3872" i="6"/>
  <c r="CK3873" i="6"/>
  <c r="CK3874" i="6"/>
  <c r="CK3875" i="6"/>
  <c r="CK3876" i="6"/>
  <c r="CK3877" i="6"/>
  <c r="CK3878" i="6"/>
  <c r="CK3879" i="6"/>
  <c r="CK3880" i="6"/>
  <c r="CK3881" i="6"/>
  <c r="CK3882" i="6"/>
  <c r="CK3883" i="6"/>
  <c r="CK3884" i="6"/>
  <c r="CK3885" i="6"/>
  <c r="CK3886" i="6"/>
  <c r="CK3887" i="6"/>
  <c r="CK3888" i="6"/>
  <c r="CK3889" i="6"/>
  <c r="CK3890" i="6"/>
  <c r="CK3891" i="6"/>
  <c r="CK3892" i="6"/>
  <c r="CK3893" i="6"/>
  <c r="CK3894" i="6"/>
  <c r="CK3895" i="6"/>
  <c r="CK3896" i="6"/>
  <c r="CK3897" i="6"/>
  <c r="CK3898" i="6"/>
  <c r="CK3899" i="6"/>
  <c r="CK3900" i="6"/>
  <c r="CK3901" i="6"/>
  <c r="CK3902" i="6"/>
  <c r="CK3903" i="6"/>
  <c r="CK3904" i="6"/>
  <c r="CK3905" i="6"/>
  <c r="CK3906" i="6"/>
  <c r="CK3907" i="6"/>
  <c r="CK3908" i="6"/>
  <c r="CK3909" i="6"/>
  <c r="CK3910" i="6"/>
  <c r="CK3911" i="6"/>
  <c r="CK3912" i="6"/>
  <c r="CK3913" i="6"/>
  <c r="CK3914" i="6"/>
  <c r="CK3915" i="6"/>
  <c r="CK3916" i="6"/>
  <c r="CK3917" i="6"/>
  <c r="CK3918" i="6"/>
  <c r="CK3919" i="6"/>
  <c r="CK3920" i="6"/>
  <c r="CK3921" i="6"/>
  <c r="CK3922" i="6"/>
  <c r="CK3923" i="6"/>
  <c r="CK3924" i="6"/>
  <c r="CK3925" i="6"/>
  <c r="CK3926" i="6"/>
  <c r="CK3927" i="6"/>
  <c r="CK3928" i="6"/>
  <c r="CK3929" i="6"/>
  <c r="CK3930" i="6"/>
  <c r="CK3931" i="6"/>
  <c r="CK3932" i="6"/>
  <c r="CK3933" i="6"/>
  <c r="CK3934" i="6"/>
  <c r="CK3935" i="6"/>
  <c r="CK3936" i="6"/>
  <c r="CK3937" i="6"/>
  <c r="CK3938" i="6"/>
  <c r="CK3939" i="6"/>
  <c r="CK3940" i="6"/>
  <c r="CK3941" i="6"/>
  <c r="CK3942" i="6"/>
  <c r="CK3943" i="6"/>
  <c r="CK3944" i="6"/>
  <c r="CK3945" i="6"/>
  <c r="CK3946" i="6"/>
  <c r="CK3947" i="6"/>
  <c r="CK3948" i="6"/>
  <c r="CK3949" i="6"/>
  <c r="CK3950" i="6"/>
  <c r="CK3951" i="6"/>
  <c r="CK3952" i="6"/>
  <c r="CK3953" i="6"/>
  <c r="CK3954" i="6"/>
  <c r="CK3955" i="6"/>
  <c r="CK3956" i="6"/>
  <c r="CK3957" i="6"/>
  <c r="CK3958" i="6"/>
  <c r="CK3959" i="6"/>
  <c r="CK3960" i="6"/>
  <c r="CK3961" i="6"/>
  <c r="CK3962" i="6"/>
  <c r="CK3963" i="6"/>
  <c r="CK3964" i="6"/>
  <c r="CK3965" i="6"/>
  <c r="CK3966" i="6"/>
  <c r="CK3967" i="6"/>
  <c r="CK3968" i="6"/>
  <c r="CK3969" i="6"/>
  <c r="CK3970" i="6"/>
  <c r="CK3971" i="6"/>
  <c r="CK3972" i="6"/>
  <c r="CK3973" i="6"/>
  <c r="CK3974" i="6"/>
  <c r="CK3975" i="6"/>
  <c r="CK3976" i="6"/>
  <c r="CK3977" i="6"/>
  <c r="CK3978" i="6"/>
  <c r="CK3979" i="6"/>
  <c r="CK3980" i="6"/>
  <c r="CK3981" i="6"/>
  <c r="CK3982" i="6"/>
  <c r="CK3983" i="6"/>
  <c r="CK3984" i="6"/>
  <c r="CK3985" i="6"/>
  <c r="CK3986" i="6"/>
  <c r="CK3987" i="6"/>
  <c r="CK3988" i="6"/>
  <c r="CK3989" i="6"/>
  <c r="CK3990" i="6"/>
  <c r="CK3991" i="6"/>
  <c r="CK3992" i="6"/>
  <c r="CK3993" i="6"/>
  <c r="CK3994" i="6"/>
  <c r="CK3995" i="6"/>
  <c r="CK3996" i="6"/>
  <c r="CK3997" i="6"/>
  <c r="CK3998" i="6"/>
  <c r="CK3999" i="6"/>
  <c r="CK4000" i="6"/>
  <c r="CK4001" i="6"/>
  <c r="CK4002" i="6"/>
  <c r="CK4003" i="6"/>
  <c r="CK4004" i="6"/>
  <c r="CK4005" i="6"/>
  <c r="CK4006" i="6"/>
  <c r="CK4007" i="6"/>
  <c r="CK4008" i="6"/>
  <c r="CK4009" i="6"/>
  <c r="CK4010" i="6"/>
  <c r="CK4011" i="6"/>
  <c r="CK4012" i="6"/>
  <c r="CK4013" i="6"/>
  <c r="CK4014" i="6"/>
  <c r="CK4015" i="6"/>
  <c r="CK4016" i="6"/>
  <c r="CK4017" i="6"/>
  <c r="CK4018" i="6"/>
  <c r="CK4019" i="6"/>
  <c r="CK4020" i="6"/>
  <c r="CK4021" i="6"/>
  <c r="CK4022" i="6"/>
  <c r="CK4023" i="6"/>
  <c r="CK4024" i="6"/>
  <c r="CK4025" i="6"/>
  <c r="CK4026" i="6"/>
  <c r="CK4027" i="6"/>
  <c r="CK4028" i="6"/>
  <c r="CK4029" i="6"/>
  <c r="CK4030" i="6"/>
  <c r="CK4031" i="6"/>
  <c r="CK4032" i="6"/>
  <c r="CK4033" i="6"/>
  <c r="CK4034" i="6"/>
  <c r="CK4035" i="6"/>
  <c r="CK4036" i="6"/>
  <c r="CK4037" i="6"/>
  <c r="CK4038" i="6"/>
  <c r="CK4039" i="6"/>
  <c r="CK4040" i="6"/>
  <c r="CK4041" i="6"/>
  <c r="CK4042" i="6"/>
  <c r="CM104" i="6"/>
  <c r="CJ705" i="6"/>
  <c r="CJ706" i="6"/>
  <c r="CJ707" i="6"/>
  <c r="CJ708" i="6"/>
  <c r="CJ709" i="6"/>
  <c r="CG709" i="6"/>
  <c r="CJ710" i="6"/>
  <c r="CG710" i="6"/>
  <c r="CJ711" i="6"/>
  <c r="CG711" i="6"/>
  <c r="CJ712" i="6"/>
  <c r="CJ713" i="6"/>
  <c r="CG713" i="6"/>
  <c r="CJ714" i="6"/>
  <c r="CJ715" i="6"/>
  <c r="CG715" i="6"/>
  <c r="CJ716" i="6"/>
  <c r="CJ717" i="6"/>
  <c r="CJ718" i="6"/>
  <c r="CG718" i="6"/>
  <c r="CJ719" i="6"/>
  <c r="CG719" i="6"/>
  <c r="CJ720" i="6"/>
  <c r="CJ721" i="6"/>
  <c r="CG721" i="6"/>
  <c r="CJ722" i="6"/>
  <c r="CG722" i="6"/>
  <c r="CJ723" i="6"/>
  <c r="CJ724" i="6"/>
  <c r="CJ725" i="6"/>
  <c r="CG725" i="6"/>
  <c r="CJ726" i="6"/>
  <c r="CG726" i="6"/>
  <c r="CJ727" i="6"/>
  <c r="CG727" i="6"/>
  <c r="CJ728" i="6"/>
  <c r="CJ729" i="6"/>
  <c r="CG729" i="6"/>
  <c r="CJ730" i="6"/>
  <c r="CJ731" i="6"/>
  <c r="CG731" i="6"/>
  <c r="CJ732" i="6"/>
  <c r="CJ733" i="6"/>
  <c r="CG733" i="6"/>
  <c r="CJ734" i="6"/>
  <c r="CG734" i="6"/>
  <c r="CJ735" i="6"/>
  <c r="CJ736" i="6"/>
  <c r="CJ737" i="6"/>
  <c r="CG737" i="6"/>
  <c r="CJ738" i="6"/>
  <c r="CG738" i="6"/>
  <c r="CJ739" i="6"/>
  <c r="CG739" i="6"/>
  <c r="CJ740" i="6"/>
  <c r="CJ741" i="6"/>
  <c r="CG741" i="6"/>
  <c r="CJ742" i="6"/>
  <c r="CJ743" i="6"/>
  <c r="CJ744" i="6"/>
  <c r="CJ745" i="6"/>
  <c r="CJ746" i="6"/>
  <c r="CJ747" i="6"/>
  <c r="CG747" i="6"/>
  <c r="CJ748" i="6"/>
  <c r="CJ749" i="6"/>
  <c r="CG749" i="6"/>
  <c r="CJ750" i="6"/>
  <c r="CG750" i="6"/>
  <c r="CJ751" i="6"/>
  <c r="CJ752" i="6"/>
  <c r="CJ753" i="6"/>
  <c r="CG753" i="6"/>
  <c r="CJ754" i="6"/>
  <c r="CG754" i="6"/>
  <c r="CJ755" i="6"/>
  <c r="CG755" i="6"/>
  <c r="CJ756" i="6"/>
  <c r="CJ757" i="6"/>
  <c r="CJ758" i="6"/>
  <c r="CG758" i="6"/>
  <c r="CJ759" i="6"/>
  <c r="CG759" i="6"/>
  <c r="CJ760" i="6"/>
  <c r="CJ761" i="6"/>
  <c r="CG761" i="6"/>
  <c r="CJ762" i="6"/>
  <c r="CJ763" i="6"/>
  <c r="CG763" i="6"/>
  <c r="CJ764" i="6"/>
  <c r="CJ765" i="6"/>
  <c r="CG765" i="6"/>
  <c r="CJ766" i="6"/>
  <c r="CJ767" i="6"/>
  <c r="CJ768" i="6"/>
  <c r="CJ769" i="6"/>
  <c r="CJ770" i="6"/>
  <c r="CG770" i="6"/>
  <c r="CJ771" i="6"/>
  <c r="CJ772" i="6"/>
  <c r="CJ773" i="6"/>
  <c r="CG773" i="6"/>
  <c r="CJ774" i="6"/>
  <c r="CG774" i="6"/>
  <c r="CJ775" i="6"/>
  <c r="CG775" i="6"/>
  <c r="CJ776" i="6"/>
  <c r="CJ777" i="6"/>
  <c r="CG777" i="6"/>
  <c r="CJ778" i="6"/>
  <c r="CJ779" i="6"/>
  <c r="CG779" i="6"/>
  <c r="CJ780" i="6"/>
  <c r="CJ781" i="6"/>
  <c r="CJ782" i="6"/>
  <c r="CG782" i="6"/>
  <c r="CJ783" i="6"/>
  <c r="CG783" i="6"/>
  <c r="CJ784" i="6"/>
  <c r="CJ785" i="6"/>
  <c r="CG785" i="6"/>
  <c r="CJ786" i="6"/>
  <c r="CG786" i="6"/>
  <c r="CJ787" i="6"/>
  <c r="CJ788" i="6"/>
  <c r="CJ789" i="6"/>
  <c r="CG789" i="6"/>
  <c r="CJ790" i="6"/>
  <c r="CJ791" i="6"/>
  <c r="CG791" i="6"/>
  <c r="CJ792" i="6"/>
  <c r="CJ793" i="6"/>
  <c r="CG793" i="6"/>
  <c r="CJ794" i="6"/>
  <c r="CJ795" i="6"/>
  <c r="CG795" i="6"/>
  <c r="CJ796" i="6"/>
  <c r="CJ797" i="6"/>
  <c r="CG797" i="6"/>
  <c r="CJ798" i="6"/>
  <c r="CJ799" i="6"/>
  <c r="CJ800" i="6"/>
  <c r="CJ801" i="6"/>
  <c r="CG801" i="6"/>
  <c r="CJ802" i="6"/>
  <c r="CJ803" i="6"/>
  <c r="CG803" i="6"/>
  <c r="CJ804" i="6"/>
  <c r="CJ805" i="6"/>
  <c r="CG805" i="6"/>
  <c r="CJ806" i="6"/>
  <c r="CG806" i="6"/>
  <c r="CJ807" i="6"/>
  <c r="CJ808" i="6"/>
  <c r="CJ809" i="6"/>
  <c r="CJ810" i="6"/>
  <c r="CJ811" i="6"/>
  <c r="CG811" i="6"/>
  <c r="CJ812" i="6"/>
  <c r="CJ813" i="6"/>
  <c r="CG813" i="6"/>
  <c r="CJ814" i="6"/>
  <c r="CG814" i="6"/>
  <c r="CJ815" i="6"/>
  <c r="CJ816" i="6"/>
  <c r="CJ817" i="6"/>
  <c r="CG817" i="6"/>
  <c r="CJ818" i="6"/>
  <c r="CG818" i="6"/>
  <c r="CJ819" i="6"/>
  <c r="CG819" i="6"/>
  <c r="CJ820" i="6"/>
  <c r="CJ821" i="6"/>
  <c r="CJ822" i="6"/>
  <c r="CG822" i="6"/>
  <c r="CJ823" i="6"/>
  <c r="CG823" i="6"/>
  <c r="CJ824" i="6"/>
  <c r="CJ825" i="6"/>
  <c r="CG825" i="6"/>
  <c r="CJ826" i="6"/>
  <c r="CJ827" i="6"/>
  <c r="CG827" i="6"/>
  <c r="CJ828" i="6"/>
  <c r="CJ829" i="6"/>
  <c r="CG829" i="6"/>
  <c r="CJ830" i="6"/>
  <c r="CJ831" i="6"/>
  <c r="CJ832" i="6"/>
  <c r="CJ833" i="6"/>
  <c r="CJ834" i="6"/>
  <c r="CG834" i="6"/>
  <c r="CJ835" i="6"/>
  <c r="CJ836" i="6"/>
  <c r="CJ837" i="6"/>
  <c r="CG837" i="6"/>
  <c r="CJ838" i="6"/>
  <c r="CG838" i="6"/>
  <c r="CJ839" i="6"/>
  <c r="CG839" i="6"/>
  <c r="CJ840" i="6"/>
  <c r="CJ841" i="6"/>
  <c r="CG841" i="6"/>
  <c r="CJ842" i="6"/>
  <c r="CJ843" i="6"/>
  <c r="CG843" i="6"/>
  <c r="CJ844" i="6"/>
  <c r="CJ845" i="6"/>
  <c r="CJ846" i="6"/>
  <c r="CG846" i="6"/>
  <c r="CJ847" i="6"/>
  <c r="CG847" i="6"/>
  <c r="CJ848" i="6"/>
  <c r="CJ849" i="6"/>
  <c r="CG849" i="6"/>
  <c r="CJ850" i="6"/>
  <c r="CG850" i="6"/>
  <c r="CJ851" i="6"/>
  <c r="CJ852" i="6"/>
  <c r="CJ853" i="6"/>
  <c r="CG853" i="6"/>
  <c r="CJ854" i="6"/>
  <c r="CJ855" i="6"/>
  <c r="CG855" i="6"/>
  <c r="CJ856" i="6"/>
  <c r="CJ857" i="6"/>
  <c r="CG857" i="6"/>
  <c r="CJ858" i="6"/>
  <c r="CJ859" i="6"/>
  <c r="CG859" i="6"/>
  <c r="CJ860" i="6"/>
  <c r="CJ861" i="6"/>
  <c r="CG861" i="6"/>
  <c r="CJ862" i="6"/>
  <c r="CJ863" i="6"/>
  <c r="CJ864" i="6"/>
  <c r="CJ865" i="6"/>
  <c r="CG865" i="6"/>
  <c r="CJ866" i="6"/>
  <c r="CG866" i="6"/>
  <c r="CJ867" i="6"/>
  <c r="CG867" i="6"/>
  <c r="CJ868" i="6"/>
  <c r="CJ869" i="6"/>
  <c r="CG869" i="6"/>
  <c r="CJ870" i="6"/>
  <c r="CG870" i="6"/>
  <c r="CJ871" i="6"/>
  <c r="CJ872" i="6"/>
  <c r="CJ873" i="6"/>
  <c r="CJ874" i="6"/>
  <c r="CJ875" i="6"/>
  <c r="CG875" i="6"/>
  <c r="CJ876" i="6"/>
  <c r="CJ877" i="6"/>
  <c r="CG877" i="6"/>
  <c r="CJ878" i="6"/>
  <c r="CJ879" i="6"/>
  <c r="CJ880" i="6"/>
  <c r="CJ881" i="6"/>
  <c r="CG881" i="6"/>
  <c r="CJ882" i="6"/>
  <c r="CG882" i="6"/>
  <c r="CJ883" i="6"/>
  <c r="CG883" i="6"/>
  <c r="CJ884" i="6"/>
  <c r="CJ885" i="6"/>
  <c r="CJ886" i="6"/>
  <c r="CJ887" i="6"/>
  <c r="CG887" i="6"/>
  <c r="CJ888" i="6"/>
  <c r="CJ889" i="6"/>
  <c r="CG889" i="6"/>
  <c r="CJ890" i="6"/>
  <c r="CJ891" i="6"/>
  <c r="CG891" i="6"/>
  <c r="CJ892" i="6"/>
  <c r="CJ893" i="6"/>
  <c r="CG893" i="6"/>
  <c r="CJ894" i="6"/>
  <c r="CG894" i="6"/>
  <c r="CJ895" i="6"/>
  <c r="CG895" i="6"/>
  <c r="CJ896" i="6"/>
  <c r="CG896" i="6"/>
  <c r="CJ897" i="6"/>
  <c r="CG897" i="6"/>
  <c r="CJ898" i="6"/>
  <c r="CJ899" i="6"/>
  <c r="CJ900" i="6"/>
  <c r="CJ901" i="6"/>
  <c r="CG901" i="6"/>
  <c r="CJ902" i="6"/>
  <c r="CJ903" i="6"/>
  <c r="CJ904" i="6"/>
  <c r="CG904" i="6"/>
  <c r="CJ905" i="6"/>
  <c r="CG905" i="6"/>
  <c r="CJ906" i="6"/>
  <c r="CJ907" i="6"/>
  <c r="CG907" i="6"/>
  <c r="CJ908" i="6"/>
  <c r="CJ909" i="6"/>
  <c r="CJ910" i="6"/>
  <c r="CG910" i="6"/>
  <c r="CJ911" i="6"/>
  <c r="CJ912" i="6"/>
  <c r="CG912" i="6"/>
  <c r="CJ913" i="6"/>
  <c r="CJ914" i="6"/>
  <c r="CJ915" i="6"/>
  <c r="CJ916" i="6"/>
  <c r="CG916" i="6"/>
  <c r="CJ917" i="6"/>
  <c r="CG917" i="6"/>
  <c r="CJ918" i="6"/>
  <c r="CG918" i="6"/>
  <c r="CJ919" i="6"/>
  <c r="CJ920" i="6"/>
  <c r="CJ921" i="6"/>
  <c r="CG921" i="6"/>
  <c r="CJ922" i="6"/>
  <c r="CJ923" i="6"/>
  <c r="CG923" i="6"/>
  <c r="CJ924" i="6"/>
  <c r="CG924" i="6"/>
  <c r="CJ925" i="6"/>
  <c r="CG925" i="6"/>
  <c r="CJ926" i="6"/>
  <c r="CG926" i="6"/>
  <c r="CJ927" i="6"/>
  <c r="CG927" i="6"/>
  <c r="CJ928" i="6"/>
  <c r="CJ929" i="6"/>
  <c r="CG929" i="6"/>
  <c r="CJ930" i="6"/>
  <c r="CJ931" i="6"/>
  <c r="CJ932" i="6"/>
  <c r="CG932" i="6"/>
  <c r="CJ933" i="6"/>
  <c r="CG933" i="6"/>
  <c r="CJ934" i="6"/>
  <c r="CG934" i="6"/>
  <c r="CJ935" i="6"/>
  <c r="CJ936" i="6"/>
  <c r="CG936" i="6"/>
  <c r="CJ937" i="6"/>
  <c r="CG937" i="6"/>
  <c r="CJ938" i="6"/>
  <c r="CJ939" i="6"/>
  <c r="CG939" i="6"/>
  <c r="CJ940" i="6"/>
  <c r="CJ941" i="6"/>
  <c r="CJ942" i="6"/>
  <c r="CG942" i="6"/>
  <c r="CJ943" i="6"/>
  <c r="CJ944" i="6"/>
  <c r="CG944" i="6"/>
  <c r="CJ945" i="6"/>
  <c r="CJ946" i="6"/>
  <c r="CJ947" i="6"/>
  <c r="CJ948" i="6"/>
  <c r="CG948" i="6"/>
  <c r="CJ949" i="6"/>
  <c r="CG949" i="6"/>
  <c r="CJ950" i="6"/>
  <c r="CG950" i="6"/>
  <c r="CJ951" i="6"/>
  <c r="CJ952" i="6"/>
  <c r="CG952" i="6"/>
  <c r="CJ953" i="6"/>
  <c r="CG953" i="6"/>
  <c r="CJ954" i="6"/>
  <c r="CJ955" i="6"/>
  <c r="CG955" i="6"/>
  <c r="CJ956" i="6"/>
  <c r="CJ957" i="6"/>
  <c r="CG957" i="6"/>
  <c r="CJ958" i="6"/>
  <c r="CG958" i="6"/>
  <c r="CJ959" i="6"/>
  <c r="CG959" i="6"/>
  <c r="CJ960" i="6"/>
  <c r="CG960" i="6"/>
  <c r="CJ961" i="6"/>
  <c r="CG961" i="6"/>
  <c r="CJ962" i="6"/>
  <c r="CJ963" i="6"/>
  <c r="CJ964" i="6"/>
  <c r="CJ965" i="6"/>
  <c r="CG965" i="6"/>
  <c r="CJ966" i="6"/>
  <c r="CG966" i="6"/>
  <c r="CJ967" i="6"/>
  <c r="CJ968" i="6"/>
  <c r="CG968" i="6"/>
  <c r="CJ969" i="6"/>
  <c r="CG969" i="6"/>
  <c r="CJ970" i="6"/>
  <c r="CJ971" i="6"/>
  <c r="CG971" i="6"/>
  <c r="CJ972" i="6"/>
  <c r="CJ973" i="6"/>
  <c r="CJ974" i="6"/>
  <c r="CJ975" i="6"/>
  <c r="CJ976" i="6"/>
  <c r="CJ977" i="6"/>
  <c r="CJ978" i="6"/>
  <c r="CJ979" i="6"/>
  <c r="CJ980" i="6"/>
  <c r="CG980" i="6"/>
  <c r="CJ981" i="6"/>
  <c r="CG981" i="6"/>
  <c r="CJ982" i="6"/>
  <c r="CJ983" i="6"/>
  <c r="CJ984" i="6"/>
  <c r="CJ985" i="6"/>
  <c r="CG985" i="6"/>
  <c r="CJ986" i="6"/>
  <c r="CJ987" i="6"/>
  <c r="CG987" i="6"/>
  <c r="CJ988" i="6"/>
  <c r="CG988" i="6"/>
  <c r="CJ989" i="6"/>
  <c r="CG989" i="6"/>
  <c r="CJ990" i="6"/>
  <c r="CG990" i="6"/>
  <c r="CJ991" i="6"/>
  <c r="CG991" i="6"/>
  <c r="CJ992" i="6"/>
  <c r="CJ993" i="6"/>
  <c r="CG993" i="6"/>
  <c r="CJ994" i="6"/>
  <c r="CJ995" i="6"/>
  <c r="CJ996" i="6"/>
  <c r="CG996" i="6"/>
  <c r="CJ997" i="6"/>
  <c r="CG997" i="6"/>
  <c r="CJ998" i="6"/>
  <c r="CJ999" i="6"/>
  <c r="CJ1000" i="6"/>
  <c r="CJ1001" i="6"/>
  <c r="CG1001" i="6"/>
  <c r="CJ1002" i="6"/>
  <c r="CJ1003" i="6"/>
  <c r="CG1003" i="6"/>
  <c r="CJ1004" i="6"/>
  <c r="CG1004" i="6"/>
  <c r="CJ1005" i="6"/>
  <c r="CJ1006" i="6"/>
  <c r="CG1006" i="6"/>
  <c r="CJ1007" i="6"/>
  <c r="CJ1008" i="6"/>
  <c r="CG1008" i="6"/>
  <c r="CJ1009" i="6"/>
  <c r="CJ1010" i="6"/>
  <c r="CJ1011" i="6"/>
  <c r="CJ1012" i="6"/>
  <c r="CJ1013" i="6"/>
  <c r="CG1013" i="6"/>
  <c r="CJ1014" i="6"/>
  <c r="CG1014" i="6"/>
  <c r="CJ1015" i="6"/>
  <c r="CJ1016" i="6"/>
  <c r="CG1016" i="6"/>
  <c r="CJ1017" i="6"/>
  <c r="CG1017" i="6"/>
  <c r="CJ1018" i="6"/>
  <c r="CJ1019" i="6"/>
  <c r="CG1019" i="6"/>
  <c r="CJ1020" i="6"/>
  <c r="CJ1021" i="6"/>
  <c r="CG1021" i="6"/>
  <c r="CJ1022" i="6"/>
  <c r="CG1022" i="6"/>
  <c r="CJ1023" i="6"/>
  <c r="CG1023" i="6"/>
  <c r="CJ1024" i="6"/>
  <c r="CG1024" i="6"/>
  <c r="CJ1025" i="6"/>
  <c r="CG1025" i="6"/>
  <c r="CJ1026" i="6"/>
  <c r="CJ1027" i="6"/>
  <c r="CJ1028" i="6"/>
  <c r="CJ1029" i="6"/>
  <c r="CG1029" i="6"/>
  <c r="CJ1030" i="6"/>
  <c r="CG1030" i="6"/>
  <c r="CJ1031" i="6"/>
  <c r="CJ1032" i="6"/>
  <c r="CG1032" i="6"/>
  <c r="CJ1033" i="6"/>
  <c r="CG1033" i="6"/>
  <c r="CJ1034" i="6"/>
  <c r="CJ1035" i="6"/>
  <c r="CG1035" i="6"/>
  <c r="CJ1036" i="6"/>
  <c r="CJ1037" i="6"/>
  <c r="CJ1038" i="6"/>
  <c r="CG1038" i="6"/>
  <c r="CJ1039" i="6"/>
  <c r="CJ1040" i="6"/>
  <c r="CG1040" i="6"/>
  <c r="CJ1041" i="6"/>
  <c r="CJ1042" i="6"/>
  <c r="CJ1043" i="6"/>
  <c r="CJ1044" i="6"/>
  <c r="CJ1045" i="6"/>
  <c r="CG1045" i="6"/>
  <c r="CJ1046" i="6"/>
  <c r="CG1046" i="6"/>
  <c r="CJ1047" i="6"/>
  <c r="CJ1048" i="6"/>
  <c r="CG1048" i="6"/>
  <c r="CJ1049" i="6"/>
  <c r="CG1049" i="6"/>
  <c r="CJ1050" i="6"/>
  <c r="CJ1051" i="6"/>
  <c r="CG1051" i="6"/>
  <c r="CJ1052" i="6"/>
  <c r="CJ1053" i="6"/>
  <c r="CG1053" i="6"/>
  <c r="CJ1054" i="6"/>
  <c r="CG1054" i="6"/>
  <c r="CJ1055" i="6"/>
  <c r="CG1055" i="6"/>
  <c r="CJ1056" i="6"/>
  <c r="CG1056" i="6"/>
  <c r="CJ1057" i="6"/>
  <c r="CG1057" i="6"/>
  <c r="CJ1058" i="6"/>
  <c r="CJ1059" i="6"/>
  <c r="CJ1060" i="6"/>
  <c r="CJ1061" i="6"/>
  <c r="CG1061" i="6"/>
  <c r="CJ1062" i="6"/>
  <c r="CJ1063" i="6"/>
  <c r="CJ1064" i="6"/>
  <c r="CG1064" i="6"/>
  <c r="CJ1065" i="6"/>
  <c r="CG1065" i="6"/>
  <c r="CJ1066" i="6"/>
  <c r="CJ1067" i="6"/>
  <c r="CG1067" i="6"/>
  <c r="CJ1068" i="6"/>
  <c r="CJ1069" i="6"/>
  <c r="CJ1070" i="6"/>
  <c r="CJ1071" i="6"/>
  <c r="CJ1072" i="6"/>
  <c r="CG1072" i="6"/>
  <c r="CJ1073" i="6"/>
  <c r="CJ1074" i="6"/>
  <c r="CJ1075" i="6"/>
  <c r="CJ1076" i="6"/>
  <c r="CG1076" i="6"/>
  <c r="CJ1077" i="6"/>
  <c r="CG1077" i="6"/>
  <c r="CJ1078" i="6"/>
  <c r="CJ1079" i="6"/>
  <c r="CJ1080" i="6"/>
  <c r="CJ1081" i="6"/>
  <c r="CG1081" i="6"/>
  <c r="CJ1082" i="6"/>
  <c r="CJ1083" i="6"/>
  <c r="CG1083" i="6"/>
  <c r="CJ1084" i="6"/>
  <c r="CJ1085" i="6"/>
  <c r="CG1085" i="6"/>
  <c r="CJ1086" i="6"/>
  <c r="CG1086" i="6"/>
  <c r="CJ1087" i="6"/>
  <c r="CG1087" i="6"/>
  <c r="CJ1088" i="6"/>
  <c r="CG1088" i="6"/>
  <c r="CJ1089" i="6"/>
  <c r="CG1089" i="6"/>
  <c r="CJ1090" i="6"/>
  <c r="CJ1091" i="6"/>
  <c r="CJ1092" i="6"/>
  <c r="CJ1093" i="6"/>
  <c r="CG1093" i="6"/>
  <c r="CJ1094" i="6"/>
  <c r="CJ1095" i="6"/>
  <c r="CJ1096" i="6"/>
  <c r="CG1096" i="6"/>
  <c r="CJ1097" i="6"/>
  <c r="CG1097" i="6"/>
  <c r="CJ1098" i="6"/>
  <c r="CJ1099" i="6"/>
  <c r="CG1099" i="6"/>
  <c r="CJ1100" i="6"/>
  <c r="CJ1101" i="6"/>
  <c r="CJ1102" i="6"/>
  <c r="CG1102" i="6"/>
  <c r="CJ1103" i="6"/>
  <c r="CJ1104" i="6"/>
  <c r="CJ1105" i="6"/>
  <c r="CJ1106" i="6"/>
  <c r="CJ1107" i="6"/>
  <c r="CJ1108" i="6"/>
  <c r="CG1108" i="6"/>
  <c r="CJ1109" i="6"/>
  <c r="CG1109" i="6"/>
  <c r="CJ1110" i="6"/>
  <c r="CG1110" i="6"/>
  <c r="CJ1111" i="6"/>
  <c r="CJ1112" i="6"/>
  <c r="CJ1113" i="6"/>
  <c r="CG1113" i="6"/>
  <c r="CJ1114" i="6"/>
  <c r="CJ1115" i="6"/>
  <c r="CG1115" i="6"/>
  <c r="CJ1116" i="6"/>
  <c r="CG1116" i="6"/>
  <c r="CJ1117" i="6"/>
  <c r="CG1117" i="6"/>
  <c r="CJ1118" i="6"/>
  <c r="CG1118" i="6"/>
  <c r="CJ1119" i="6"/>
  <c r="CG1119" i="6"/>
  <c r="CJ1120" i="6"/>
  <c r="CG1120" i="6"/>
  <c r="CJ1121" i="6"/>
  <c r="CG1121" i="6"/>
  <c r="CJ1122" i="6"/>
  <c r="CJ1123" i="6"/>
  <c r="CJ1124" i="6"/>
  <c r="CJ1125" i="6"/>
  <c r="CG1125" i="6"/>
  <c r="CJ1126" i="6"/>
  <c r="CG1126" i="6"/>
  <c r="CJ1127" i="6"/>
  <c r="CJ1128" i="6"/>
  <c r="CG1128" i="6"/>
  <c r="CJ1129" i="6"/>
  <c r="CG1129" i="6"/>
  <c r="CJ1130" i="6"/>
  <c r="CJ1131" i="6"/>
  <c r="CG1131" i="6"/>
  <c r="CJ1132" i="6"/>
  <c r="CJ1133" i="6"/>
  <c r="CJ1134" i="6"/>
  <c r="CG1134" i="6"/>
  <c r="CJ1135" i="6"/>
  <c r="CJ1136" i="6"/>
  <c r="CG1136" i="6"/>
  <c r="CJ1137" i="6"/>
  <c r="CJ1138" i="6"/>
  <c r="CJ1139" i="6"/>
  <c r="CJ1140" i="6"/>
  <c r="CG1140" i="6"/>
  <c r="CJ1141" i="6"/>
  <c r="CG1141" i="6"/>
  <c r="CJ1142" i="6"/>
  <c r="CG1142" i="6"/>
  <c r="CJ1143" i="6"/>
  <c r="CJ1144" i="6"/>
  <c r="CJ1145" i="6"/>
  <c r="CG1145" i="6"/>
  <c r="CJ1146" i="6"/>
  <c r="CJ1147" i="6"/>
  <c r="CG1147" i="6"/>
  <c r="CJ1148" i="6"/>
  <c r="CG1148" i="6"/>
  <c r="CJ1149" i="6"/>
  <c r="CG1149" i="6"/>
  <c r="CJ1150" i="6"/>
  <c r="CJ1151" i="6"/>
  <c r="CG1151" i="6"/>
  <c r="CJ1152" i="6"/>
  <c r="CG1152" i="6"/>
  <c r="CJ1153" i="6"/>
  <c r="CG1153" i="6"/>
  <c r="CJ1154" i="6"/>
  <c r="CJ1155" i="6"/>
  <c r="CJ1156" i="6"/>
  <c r="CJ1157" i="6"/>
  <c r="CG1157" i="6"/>
  <c r="CJ1158" i="6"/>
  <c r="CG1158" i="6"/>
  <c r="CJ1159" i="6"/>
  <c r="CJ1160" i="6"/>
  <c r="CG1160" i="6"/>
  <c r="CJ1161" i="6"/>
  <c r="CG1161" i="6"/>
  <c r="CJ1162" i="6"/>
  <c r="CJ1163" i="6"/>
  <c r="CG1163" i="6"/>
  <c r="CJ1164" i="6"/>
  <c r="CJ1165" i="6"/>
  <c r="CJ1166" i="6"/>
  <c r="CG1166" i="6"/>
  <c r="CJ1167" i="6"/>
  <c r="CJ1168" i="6"/>
  <c r="CJ1169" i="6"/>
  <c r="CJ1170" i="6"/>
  <c r="CJ1171" i="6"/>
  <c r="CJ1172" i="6"/>
  <c r="CG1172" i="6"/>
  <c r="CJ1173" i="6"/>
  <c r="CG1173" i="6"/>
  <c r="CJ1174" i="6"/>
  <c r="CG1174" i="6"/>
  <c r="CJ1175" i="6"/>
  <c r="CJ1176" i="6"/>
  <c r="CJ1177" i="6"/>
  <c r="CG1177" i="6"/>
  <c r="CJ1178" i="6"/>
  <c r="CJ1179" i="6"/>
  <c r="CG1179" i="6"/>
  <c r="CJ1180" i="6"/>
  <c r="CG1180" i="6"/>
  <c r="CJ1181" i="6"/>
  <c r="CG1181" i="6"/>
  <c r="CJ1182" i="6"/>
  <c r="CJ1183" i="6"/>
  <c r="CG1183" i="6"/>
  <c r="CJ1184" i="6"/>
  <c r="CJ1185" i="6"/>
  <c r="CG1185" i="6"/>
  <c r="CJ1186" i="6"/>
  <c r="CJ1187" i="6"/>
  <c r="CJ1188" i="6"/>
  <c r="CG1188" i="6"/>
  <c r="CJ1189" i="6"/>
  <c r="CG1189" i="6"/>
  <c r="CJ1190" i="6"/>
  <c r="CG1190" i="6"/>
  <c r="CJ1191" i="6"/>
  <c r="CJ1192" i="6"/>
  <c r="CJ1193" i="6"/>
  <c r="CG1193" i="6"/>
  <c r="CJ1194" i="6"/>
  <c r="CJ1195" i="6"/>
  <c r="CG1195" i="6"/>
  <c r="CJ1196" i="6"/>
  <c r="CG1196" i="6"/>
  <c r="CJ1197" i="6"/>
  <c r="CJ1198" i="6"/>
  <c r="CG1198" i="6"/>
  <c r="CJ1199" i="6"/>
  <c r="CJ1200" i="6"/>
  <c r="CG1200" i="6"/>
  <c r="CJ1201" i="6"/>
  <c r="CJ1202" i="6"/>
  <c r="CJ1203" i="6"/>
  <c r="CJ1204" i="6"/>
  <c r="CJ1205" i="6"/>
  <c r="CG1205" i="6"/>
  <c r="CJ1206" i="6"/>
  <c r="CG1206" i="6"/>
  <c r="CJ1207" i="6"/>
  <c r="CJ1208" i="6"/>
  <c r="CG1208" i="6"/>
  <c r="CJ1209" i="6"/>
  <c r="CG1209" i="6"/>
  <c r="CJ1210" i="6"/>
  <c r="CJ1211" i="6"/>
  <c r="CG1211" i="6"/>
  <c r="CJ1212" i="6"/>
  <c r="CJ1213" i="6"/>
  <c r="CG1213" i="6"/>
  <c r="CJ1214" i="6"/>
  <c r="CG1214" i="6"/>
  <c r="CJ1215" i="6"/>
  <c r="CG1215" i="6"/>
  <c r="CJ1216" i="6"/>
  <c r="CG1216" i="6"/>
  <c r="CJ1217" i="6"/>
  <c r="CG1217" i="6"/>
  <c r="CJ1218" i="6"/>
  <c r="CJ1219" i="6"/>
  <c r="CJ1220" i="6"/>
  <c r="CJ1221" i="6"/>
  <c r="CG1221" i="6"/>
  <c r="CJ1222" i="6"/>
  <c r="CG1222" i="6"/>
  <c r="CJ1223" i="6"/>
  <c r="CJ1224" i="6"/>
  <c r="CG1224" i="6"/>
  <c r="CJ1225" i="6"/>
  <c r="CG1225" i="6"/>
  <c r="CJ1226" i="6"/>
  <c r="CJ1227" i="6"/>
  <c r="CG1227" i="6"/>
  <c r="CJ1228" i="6"/>
  <c r="CJ1229" i="6"/>
  <c r="CJ1230" i="6"/>
  <c r="CG1230" i="6"/>
  <c r="CJ1231" i="6"/>
  <c r="CJ1232" i="6"/>
  <c r="CG1232" i="6"/>
  <c r="CJ1233" i="6"/>
  <c r="CJ1234" i="6"/>
  <c r="CJ1235" i="6"/>
  <c r="CJ1236" i="6"/>
  <c r="CG1236" i="6"/>
  <c r="CJ1237" i="6"/>
  <c r="CG1237" i="6"/>
  <c r="CJ1238" i="6"/>
  <c r="CG1238" i="6"/>
  <c r="CJ1239" i="6"/>
  <c r="CJ1240" i="6"/>
  <c r="CJ1241" i="6"/>
  <c r="CG1241" i="6"/>
  <c r="CJ1242" i="6"/>
  <c r="CJ1243" i="6"/>
  <c r="CG1243" i="6"/>
  <c r="CJ1244" i="6"/>
  <c r="CG1244" i="6"/>
  <c r="CJ1245" i="6"/>
  <c r="CG1245" i="6"/>
  <c r="CJ1246" i="6"/>
  <c r="CJ1247" i="6"/>
  <c r="CG1247" i="6"/>
  <c r="CJ1248" i="6"/>
  <c r="CJ1249" i="6"/>
  <c r="CG1249" i="6"/>
  <c r="CJ1250" i="6"/>
  <c r="CJ1251" i="6"/>
  <c r="CJ1252" i="6"/>
  <c r="CG1252" i="6"/>
  <c r="CJ1253" i="6"/>
  <c r="CG1253" i="6"/>
  <c r="CJ1254" i="6"/>
  <c r="CG1254" i="6"/>
  <c r="CJ1255" i="6"/>
  <c r="CJ1256" i="6"/>
  <c r="CJ1257" i="6"/>
  <c r="CG1257" i="6"/>
  <c r="CJ1258" i="6"/>
  <c r="CJ1259" i="6"/>
  <c r="CG1259" i="6"/>
  <c r="CJ1260" i="6"/>
  <c r="CG1260" i="6"/>
  <c r="CJ1261" i="6"/>
  <c r="CJ1262" i="6"/>
  <c r="CG1262" i="6"/>
  <c r="CJ1263" i="6"/>
  <c r="CJ1264" i="6"/>
  <c r="CJ1265" i="6"/>
  <c r="CJ1266" i="6"/>
  <c r="CJ1267" i="6"/>
  <c r="CJ1268" i="6"/>
  <c r="CJ1269" i="6"/>
  <c r="CG1269" i="6"/>
  <c r="CJ1270" i="6"/>
  <c r="CG1270" i="6"/>
  <c r="CJ1271" i="6"/>
  <c r="CJ1272" i="6"/>
  <c r="CG1272" i="6"/>
  <c r="CJ1273" i="6"/>
  <c r="CG1273" i="6"/>
  <c r="CJ1274" i="6"/>
  <c r="CJ1275" i="6"/>
  <c r="CG1275" i="6"/>
  <c r="CJ1276" i="6"/>
  <c r="CJ1277" i="6"/>
  <c r="CG1277" i="6"/>
  <c r="CJ1278" i="6"/>
  <c r="CG1278" i="6"/>
  <c r="CJ1279" i="6"/>
  <c r="CG1279" i="6"/>
  <c r="CJ1280" i="6"/>
  <c r="CG1280" i="6"/>
  <c r="CJ1281" i="6"/>
  <c r="CG1281" i="6"/>
  <c r="CJ1282" i="6"/>
  <c r="CJ1283" i="6"/>
  <c r="CJ1284" i="6"/>
  <c r="CJ1285" i="6"/>
  <c r="CG1285" i="6"/>
  <c r="CJ1286" i="6"/>
  <c r="CG1286" i="6"/>
  <c r="CJ1287" i="6"/>
  <c r="CJ1288" i="6"/>
  <c r="CG1288" i="6"/>
  <c r="CJ1289" i="6"/>
  <c r="CJ1290" i="6"/>
  <c r="CJ1291" i="6"/>
  <c r="CG1291" i="6"/>
  <c r="CJ1292" i="6"/>
  <c r="CJ1293" i="6"/>
  <c r="CG1293" i="6"/>
  <c r="CJ1294" i="6"/>
  <c r="CG1294" i="6"/>
  <c r="CJ1295" i="6"/>
  <c r="CG1295" i="6"/>
  <c r="CJ1296" i="6"/>
  <c r="CG1296" i="6"/>
  <c r="CJ1297" i="6"/>
  <c r="CG1297" i="6"/>
  <c r="CJ1298" i="6"/>
  <c r="CJ1299" i="6"/>
  <c r="CJ1300" i="6"/>
  <c r="CJ1301" i="6"/>
  <c r="CG1301" i="6"/>
  <c r="CJ1302" i="6"/>
  <c r="CG1302" i="6"/>
  <c r="CJ1303" i="6"/>
  <c r="CJ1304" i="6"/>
  <c r="CG1304" i="6"/>
  <c r="CJ1305" i="6"/>
  <c r="CG1305" i="6"/>
  <c r="CJ1306" i="6"/>
  <c r="CJ1307" i="6"/>
  <c r="CG1307" i="6"/>
  <c r="CJ1308" i="6"/>
  <c r="CJ1309" i="6"/>
  <c r="CG1309" i="6"/>
  <c r="CJ1310" i="6"/>
  <c r="CG1310" i="6"/>
  <c r="CJ1311" i="6"/>
  <c r="CG1311" i="6"/>
  <c r="CJ1312" i="6"/>
  <c r="CG1312" i="6"/>
  <c r="CJ1313" i="6"/>
  <c r="CG1313" i="6"/>
  <c r="CJ1314" i="6"/>
  <c r="CJ1315" i="6"/>
  <c r="CJ1316" i="6"/>
  <c r="CJ1317" i="6"/>
  <c r="CJ1318" i="6"/>
  <c r="CJ1319" i="6"/>
  <c r="CG1319" i="6"/>
  <c r="CJ1320" i="6"/>
  <c r="CG1320" i="6"/>
  <c r="CJ1321" i="6"/>
  <c r="CG1321" i="6"/>
  <c r="CJ1322" i="6"/>
  <c r="CJ1323" i="6"/>
  <c r="CG1323" i="6"/>
  <c r="CJ1324" i="6"/>
  <c r="CG1324" i="6"/>
  <c r="CJ1325" i="6"/>
  <c r="CG1325" i="6"/>
  <c r="CJ1326" i="6"/>
  <c r="CG1326" i="6"/>
  <c r="CJ1327" i="6"/>
  <c r="CG1327" i="6"/>
  <c r="CJ1328" i="6"/>
  <c r="CG1328" i="6"/>
  <c r="CJ1329" i="6"/>
  <c r="CG1329" i="6"/>
  <c r="CJ1330" i="6"/>
  <c r="CJ1331" i="6"/>
  <c r="CJ1332" i="6"/>
  <c r="CJ1333" i="6"/>
  <c r="CG1333" i="6"/>
  <c r="CJ1334" i="6"/>
  <c r="CG1334" i="6"/>
  <c r="CJ1336" i="6"/>
  <c r="CG1336" i="6"/>
  <c r="CJ1337" i="6"/>
  <c r="CJ1338" i="6"/>
  <c r="CJ1340" i="6"/>
  <c r="CJ1341" i="6"/>
  <c r="CG1341" i="6"/>
  <c r="CJ1342" i="6"/>
  <c r="CG1342" i="6"/>
  <c r="CJ1344" i="6"/>
  <c r="CJ1345" i="6"/>
  <c r="CG1345" i="6"/>
  <c r="CJ1346" i="6"/>
  <c r="CG1346" i="6"/>
  <c r="CJ1348" i="6"/>
  <c r="CG1348" i="6"/>
  <c r="CJ1349" i="6"/>
  <c r="CG1349" i="6"/>
  <c r="CJ1350" i="6"/>
  <c r="CG1350" i="6"/>
  <c r="CJ1352" i="6"/>
  <c r="CJ1353" i="6"/>
  <c r="CG1353" i="6"/>
  <c r="CJ1354" i="6"/>
  <c r="CG1354" i="6"/>
  <c r="CJ1356" i="6"/>
  <c r="CJ1357" i="6"/>
  <c r="CJ1358" i="6"/>
  <c r="CG1358" i="6"/>
  <c r="CJ1360" i="6"/>
  <c r="CG1360" i="6"/>
  <c r="CJ1361" i="6"/>
  <c r="CG1361" i="6"/>
  <c r="CJ1362" i="6"/>
  <c r="CG1362" i="6"/>
  <c r="CJ1364" i="6"/>
  <c r="CJ1365" i="6"/>
  <c r="CG1365" i="6"/>
  <c r="CJ1366" i="6"/>
  <c r="CG1366" i="6"/>
  <c r="CJ1368" i="6"/>
  <c r="CG1368" i="6"/>
  <c r="CJ1369" i="6"/>
  <c r="CG1369" i="6"/>
  <c r="CJ1370" i="6"/>
  <c r="CJ1372" i="6"/>
  <c r="CJ1373" i="6"/>
  <c r="CG1373" i="6"/>
  <c r="CJ1374" i="6"/>
  <c r="CG1374" i="6"/>
  <c r="CJ1376" i="6"/>
  <c r="CG1376" i="6"/>
  <c r="CJ1377" i="6"/>
  <c r="CG1377" i="6"/>
  <c r="CJ1378" i="6"/>
  <c r="CG1378" i="6"/>
  <c r="CJ1380" i="6"/>
  <c r="CJ1381" i="6"/>
  <c r="CG1381" i="6"/>
  <c r="CJ1382" i="6"/>
  <c r="CJ1384" i="6"/>
  <c r="CG1384" i="6"/>
  <c r="CJ1385" i="6"/>
  <c r="CJ1386" i="6"/>
  <c r="CG1386" i="6"/>
  <c r="CJ1388" i="6"/>
  <c r="CJ1389" i="6"/>
  <c r="CG1389" i="6"/>
  <c r="CJ1390" i="6"/>
  <c r="CJ1392" i="6"/>
  <c r="CJ1393" i="6"/>
  <c r="CG1393" i="6"/>
  <c r="CJ1394" i="6"/>
  <c r="CG1394" i="6"/>
  <c r="CJ1396" i="6"/>
  <c r="CG1396" i="6"/>
  <c r="CJ1397" i="6"/>
  <c r="CJ1398" i="6"/>
  <c r="CG1398" i="6"/>
  <c r="CJ1400" i="6"/>
  <c r="CG1400" i="6"/>
  <c r="CJ1401" i="6"/>
  <c r="CG1401" i="6"/>
  <c r="CJ1402" i="6"/>
  <c r="CG1402" i="6"/>
  <c r="CJ1404" i="6"/>
  <c r="CJ1405" i="6"/>
  <c r="CJ1406" i="6"/>
  <c r="CJ1408" i="6"/>
  <c r="CJ1409" i="6"/>
  <c r="CG1409" i="6"/>
  <c r="CJ1410" i="6"/>
  <c r="CG1410" i="6"/>
  <c r="CJ1412" i="6"/>
  <c r="CG1412" i="6"/>
  <c r="CJ1413" i="6"/>
  <c r="CG1413" i="6"/>
  <c r="CJ1414" i="6"/>
  <c r="CG1414" i="6"/>
  <c r="CJ1416" i="6"/>
  <c r="CG1416" i="6"/>
  <c r="CJ1417" i="6"/>
  <c r="CJ1418" i="6"/>
  <c r="CG1418" i="6"/>
  <c r="CJ1420" i="6"/>
  <c r="CJ1421" i="6"/>
  <c r="CG1421" i="6"/>
  <c r="CJ1422" i="6"/>
  <c r="CG1422" i="6"/>
  <c r="CJ1424" i="6"/>
  <c r="CJ1425" i="6"/>
  <c r="CG1425" i="6"/>
  <c r="CJ1426" i="6"/>
  <c r="CJ1428" i="6"/>
  <c r="CG1428" i="6"/>
  <c r="CJ1429" i="6"/>
  <c r="CJ1430" i="6"/>
  <c r="CG1430" i="6"/>
  <c r="CJ1432" i="6"/>
  <c r="CG1432" i="6"/>
  <c r="CJ1433" i="6"/>
  <c r="CG1433" i="6"/>
  <c r="CJ1434" i="6"/>
  <c r="CG1434" i="6"/>
  <c r="CJ1436" i="6"/>
  <c r="CJ1437" i="6"/>
  <c r="CG1437" i="6"/>
  <c r="CJ1438" i="6"/>
  <c r="CG1438" i="6"/>
  <c r="CJ1440" i="6"/>
  <c r="CJ1441" i="6"/>
  <c r="CJ1442" i="6"/>
  <c r="CG1442" i="6"/>
  <c r="CJ1444" i="6"/>
  <c r="CG1444" i="6"/>
  <c r="CJ1445" i="6"/>
  <c r="CG1445" i="6"/>
  <c r="CJ1446" i="6"/>
  <c r="CG1446" i="6"/>
  <c r="CJ1448" i="6"/>
  <c r="CG1448" i="6"/>
  <c r="CJ1449" i="6"/>
  <c r="CG1449" i="6"/>
  <c r="CJ1450" i="6"/>
  <c r="CG1450" i="6"/>
  <c r="CJ1452" i="6"/>
  <c r="CJ1453" i="6"/>
  <c r="CG1453" i="6"/>
  <c r="CJ1454" i="6"/>
  <c r="CG1454" i="6"/>
  <c r="CJ1456" i="6"/>
  <c r="CJ1457" i="6"/>
  <c r="CG1457" i="6"/>
  <c r="CJ1458" i="6"/>
  <c r="CJ1460" i="6"/>
  <c r="CG1460" i="6"/>
  <c r="CJ1461" i="6"/>
  <c r="CJ1462" i="6"/>
  <c r="CG1462" i="6"/>
  <c r="CJ1464" i="6"/>
  <c r="CJ1465" i="6"/>
  <c r="CG1465" i="6"/>
  <c r="CJ1466" i="6"/>
  <c r="CG1466" i="6"/>
  <c r="CJ1468" i="6"/>
  <c r="CJ1469" i="6"/>
  <c r="CG1469" i="6"/>
  <c r="CJ1470" i="6"/>
  <c r="CG1470" i="6"/>
  <c r="CJ1472" i="6"/>
  <c r="CG1472" i="6"/>
  <c r="CJ1473" i="6"/>
  <c r="CG1473" i="6"/>
  <c r="CJ1474" i="6"/>
  <c r="CG1474" i="6"/>
  <c r="CJ1476" i="6"/>
  <c r="CG1476" i="6"/>
  <c r="CJ1477" i="6"/>
  <c r="CG1477" i="6"/>
  <c r="CJ1478" i="6"/>
  <c r="CG1478" i="6"/>
  <c r="CJ1480" i="6"/>
  <c r="CJ1481" i="6"/>
  <c r="CJ1482" i="6"/>
  <c r="CG1482" i="6"/>
  <c r="CJ1484" i="6"/>
  <c r="CJ1485" i="6"/>
  <c r="CG1485" i="6"/>
  <c r="CJ1486" i="6"/>
  <c r="CG1486" i="6"/>
  <c r="CJ1488" i="6"/>
  <c r="CJ1489" i="6"/>
  <c r="CG1489" i="6"/>
  <c r="CJ1490" i="6"/>
  <c r="CJ1492" i="6"/>
  <c r="CG1492" i="6"/>
  <c r="CJ1493" i="6"/>
  <c r="CJ1494" i="6"/>
  <c r="CG1494" i="6"/>
  <c r="CJ1496" i="6"/>
  <c r="CG1496" i="6"/>
  <c r="CJ1497" i="6"/>
  <c r="CG1497" i="6"/>
  <c r="CJ1498" i="6"/>
  <c r="CG1498" i="6"/>
  <c r="CJ1500" i="6"/>
  <c r="CJ1501" i="6"/>
  <c r="CJ1502" i="6"/>
  <c r="CG1502" i="6"/>
  <c r="CJ1504" i="6"/>
  <c r="CG1504" i="6"/>
  <c r="CJ1505" i="6"/>
  <c r="CG1505" i="6"/>
  <c r="CJ1506" i="6"/>
  <c r="CG1506" i="6"/>
  <c r="CJ1508" i="6"/>
  <c r="CG1508" i="6"/>
  <c r="CJ1509" i="6"/>
  <c r="CG1509" i="6"/>
  <c r="CJ1510" i="6"/>
  <c r="CG1510" i="6"/>
  <c r="CJ1512" i="6"/>
  <c r="CG1512" i="6"/>
  <c r="CJ1513" i="6"/>
  <c r="CJ1514" i="6"/>
  <c r="CJ1516" i="6"/>
  <c r="CJ1517" i="6"/>
  <c r="CJ1518" i="6"/>
  <c r="CG1518" i="6"/>
  <c r="CJ1520" i="6"/>
  <c r="CG1520" i="6"/>
  <c r="CJ1521" i="6"/>
  <c r="CJ1522" i="6"/>
  <c r="CG1522" i="6"/>
  <c r="CJ1524" i="6"/>
  <c r="CG1524" i="6"/>
  <c r="CJ1525" i="6"/>
  <c r="CG1525" i="6"/>
  <c r="CJ1526" i="6"/>
  <c r="CG1526" i="6"/>
  <c r="CJ1528" i="6"/>
  <c r="CJ1529" i="6"/>
  <c r="CG1529" i="6"/>
  <c r="CJ1530" i="6"/>
  <c r="CJ1532" i="6"/>
  <c r="CJ1533" i="6"/>
  <c r="CJ1534" i="6"/>
  <c r="CG1534" i="6"/>
  <c r="CJ1536" i="6"/>
  <c r="CG1536" i="6"/>
  <c r="CJ1537" i="6"/>
  <c r="CG1537" i="6"/>
  <c r="CJ1538" i="6"/>
  <c r="CG1538" i="6"/>
  <c r="CJ1540" i="6"/>
  <c r="CG1540" i="6"/>
  <c r="CJ1541" i="6"/>
  <c r="CG1541" i="6"/>
  <c r="CJ1542" i="6"/>
  <c r="CG1542" i="6"/>
  <c r="CJ1544" i="6"/>
  <c r="CG1544" i="6"/>
  <c r="CJ1545" i="6"/>
  <c r="CG1545" i="6"/>
  <c r="CJ1546" i="6"/>
  <c r="CG1546" i="6"/>
  <c r="CJ1548" i="6"/>
  <c r="CJ1549" i="6"/>
  <c r="CG1549" i="6"/>
  <c r="CJ1550" i="6"/>
  <c r="CG1550" i="6"/>
  <c r="CJ1552" i="6"/>
  <c r="CJ1553" i="6"/>
  <c r="CJ1554" i="6"/>
  <c r="CG1554" i="6"/>
  <c r="CJ1556" i="6"/>
  <c r="CG1556" i="6"/>
  <c r="CJ1557" i="6"/>
  <c r="CG1557" i="6"/>
  <c r="CJ1558" i="6"/>
  <c r="CG1558" i="6"/>
  <c r="CJ1560" i="6"/>
  <c r="CG1560" i="6"/>
  <c r="CJ1561" i="6"/>
  <c r="CG1561" i="6"/>
  <c r="CJ1562" i="6"/>
  <c r="CG1562" i="6"/>
  <c r="CJ1564" i="6"/>
  <c r="CJ1565" i="6"/>
  <c r="CJ1566" i="6"/>
  <c r="CG1566" i="6"/>
  <c r="CJ1568" i="6"/>
  <c r="CG1568" i="6"/>
  <c r="CJ1569" i="6"/>
  <c r="CG1569" i="6"/>
  <c r="CJ1570" i="6"/>
  <c r="CG1570" i="6"/>
  <c r="CJ1572" i="6"/>
  <c r="CG1572" i="6"/>
  <c r="CJ1573" i="6"/>
  <c r="CJ1574" i="6"/>
  <c r="CG1574" i="6"/>
  <c r="CJ1576" i="6"/>
  <c r="CJ1577" i="6"/>
  <c r="CG1577" i="6"/>
  <c r="CJ1578" i="6"/>
  <c r="CG1578" i="6"/>
  <c r="CJ1580" i="6"/>
  <c r="CJ1581" i="6"/>
  <c r="CG1581" i="6"/>
  <c r="CJ1582" i="6"/>
  <c r="CG1582" i="6"/>
  <c r="CJ1584" i="6"/>
  <c r="CG1584" i="6"/>
  <c r="CJ1585" i="6"/>
  <c r="CJ1586" i="6"/>
  <c r="CJ1588" i="6"/>
  <c r="CG1588" i="6"/>
  <c r="CJ1589" i="6"/>
  <c r="CG1589" i="6"/>
  <c r="CJ1590" i="6"/>
  <c r="CG1590" i="6"/>
  <c r="CJ1592" i="6"/>
  <c r="CG1592" i="6"/>
  <c r="CJ1593" i="6"/>
  <c r="CG1593" i="6"/>
  <c r="CJ1594" i="6"/>
  <c r="CJ1596" i="6"/>
  <c r="CJ1597" i="6"/>
  <c r="CJ1598" i="6"/>
  <c r="CG1598" i="6"/>
  <c r="CJ1600" i="6"/>
  <c r="CG1600" i="6"/>
  <c r="CJ1601" i="6"/>
  <c r="CG1601" i="6"/>
  <c r="CJ1602" i="6"/>
  <c r="CG1602" i="6"/>
  <c r="CJ1604" i="6"/>
  <c r="CG1604" i="6"/>
  <c r="CJ1605" i="6"/>
  <c r="CJ1606" i="6"/>
  <c r="CG1606" i="6"/>
  <c r="CJ1608" i="6"/>
  <c r="CG1608" i="6"/>
  <c r="CJ1609" i="6"/>
  <c r="CG1609" i="6"/>
  <c r="CJ1610" i="6"/>
  <c r="CG1610" i="6"/>
  <c r="CJ1612" i="6"/>
  <c r="CJ1613" i="6"/>
  <c r="CJ1614" i="6"/>
  <c r="CG1614" i="6"/>
  <c r="CJ1616" i="6"/>
  <c r="CG1616" i="6"/>
  <c r="CJ1617" i="6"/>
  <c r="CG1617" i="6"/>
  <c r="CJ1618" i="6"/>
  <c r="CG1618" i="6"/>
  <c r="CJ1620" i="6"/>
  <c r="CG1620" i="6"/>
  <c r="CJ1621" i="6"/>
  <c r="CG1621" i="6"/>
  <c r="CJ1622" i="6"/>
  <c r="CG1622" i="6"/>
  <c r="CJ1624" i="6"/>
  <c r="CJ1625" i="6"/>
  <c r="CJ1626" i="6"/>
  <c r="CG1626" i="6"/>
  <c r="CJ1628" i="6"/>
  <c r="CJ1629" i="6"/>
  <c r="CG1629" i="6"/>
  <c r="CJ1630" i="6"/>
  <c r="CG1630" i="6"/>
  <c r="CJ1632" i="6"/>
  <c r="CJ1633" i="6"/>
  <c r="CG1633" i="6"/>
  <c r="CJ1634" i="6"/>
  <c r="CJ1636" i="6"/>
  <c r="CG1636" i="6"/>
  <c r="CJ1637" i="6"/>
  <c r="CJ1638" i="6"/>
  <c r="CG1638" i="6"/>
  <c r="CJ1640" i="6"/>
  <c r="CG1640" i="6"/>
  <c r="CJ1641" i="6"/>
  <c r="CG1641" i="6"/>
  <c r="CJ1642" i="6"/>
  <c r="CG1642" i="6"/>
  <c r="CJ1644" i="6"/>
  <c r="CJ1645" i="6"/>
  <c r="CJ1646" i="6"/>
  <c r="CG1646" i="6"/>
  <c r="CJ1648" i="6"/>
  <c r="CJ1649" i="6"/>
  <c r="CG1649" i="6"/>
  <c r="CJ1650" i="6"/>
  <c r="CJ1652" i="6"/>
  <c r="CG1652" i="6"/>
  <c r="CJ1653" i="6"/>
  <c r="CG1653" i="6"/>
  <c r="CJ1654" i="6"/>
  <c r="CG1654" i="6"/>
  <c r="CJ1656" i="6"/>
  <c r="CJ1657" i="6"/>
  <c r="CJ1658" i="6"/>
  <c r="CJ1660" i="6"/>
  <c r="CJ1661" i="6"/>
  <c r="CG1661" i="6"/>
  <c r="CJ1662" i="6"/>
  <c r="CG1662" i="6"/>
  <c r="CJ1664" i="6"/>
  <c r="CG1664" i="6"/>
  <c r="CJ1665" i="6"/>
  <c r="CJ1666" i="6"/>
  <c r="CG1666" i="6"/>
  <c r="CJ1668" i="6"/>
  <c r="CG1668" i="6"/>
  <c r="CJ1669" i="6"/>
  <c r="CG1669" i="6"/>
  <c r="CJ1670" i="6"/>
  <c r="CG1670" i="6"/>
  <c r="CJ1672" i="6"/>
  <c r="CG1672" i="6"/>
  <c r="CJ1673" i="6"/>
  <c r="CJ1674" i="6"/>
  <c r="CG1674" i="6"/>
  <c r="CJ1676" i="6"/>
  <c r="CJ1677" i="6"/>
  <c r="CG1677" i="6"/>
  <c r="CJ1678" i="6"/>
  <c r="CG1678" i="6"/>
  <c r="CJ1680" i="6"/>
  <c r="CJ1681" i="6"/>
  <c r="CG1681" i="6"/>
  <c r="CJ1682" i="6"/>
  <c r="CJ1684" i="6"/>
  <c r="CG1684" i="6"/>
  <c r="CJ1685" i="6"/>
  <c r="CG1685" i="6"/>
  <c r="CJ1686" i="6"/>
  <c r="CJ1688" i="6"/>
  <c r="CJ1689" i="6"/>
  <c r="CG1689" i="6"/>
  <c r="CJ1690" i="6"/>
  <c r="CG1690" i="6"/>
  <c r="CJ1692" i="6"/>
  <c r="CJ1693" i="6"/>
  <c r="CJ1694" i="6"/>
  <c r="CG1694" i="6"/>
  <c r="CJ1696" i="6"/>
  <c r="CG1696" i="6"/>
  <c r="CJ1697" i="6"/>
  <c r="CG1697" i="6"/>
  <c r="CJ1698" i="6"/>
  <c r="CJ1700" i="6"/>
  <c r="CG1700" i="6"/>
  <c r="CJ1701" i="6"/>
  <c r="CJ1702" i="6"/>
  <c r="CG1702" i="6"/>
  <c r="CJ1704" i="6"/>
  <c r="CG1704" i="6"/>
  <c r="CJ1705" i="6"/>
  <c r="CJ1706" i="6"/>
  <c r="CG1706" i="6"/>
  <c r="CJ1708" i="6"/>
  <c r="CJ1709" i="6"/>
  <c r="CG1709" i="6"/>
  <c r="CJ1710" i="6"/>
  <c r="CG1710" i="6"/>
  <c r="CJ1712" i="6"/>
  <c r="CG1712" i="6"/>
  <c r="CJ1713" i="6"/>
  <c r="CG1713" i="6"/>
  <c r="CJ1714" i="6"/>
  <c r="CJ1716" i="6"/>
  <c r="CG1716" i="6"/>
  <c r="CJ1717" i="6"/>
  <c r="CG1717" i="6"/>
  <c r="CJ1718" i="6"/>
  <c r="CG1718" i="6"/>
  <c r="CJ1720" i="6"/>
  <c r="CG1720" i="6"/>
  <c r="CJ1721" i="6"/>
  <c r="CG1721" i="6"/>
  <c r="CJ1722" i="6"/>
  <c r="CG1722" i="6"/>
  <c r="CJ1724" i="6"/>
  <c r="CJ1725" i="6"/>
  <c r="CJ1726" i="6"/>
  <c r="CG1726" i="6"/>
  <c r="CJ1728" i="6"/>
  <c r="CG1728" i="6"/>
  <c r="CJ1729" i="6"/>
  <c r="CG1729" i="6"/>
  <c r="CJ1730" i="6"/>
  <c r="CG1730" i="6"/>
  <c r="CJ1732" i="6"/>
  <c r="CG1732" i="6"/>
  <c r="CJ1733" i="6"/>
  <c r="CJ1734" i="6"/>
  <c r="CG1734" i="6"/>
  <c r="CJ1736" i="6"/>
  <c r="CG1736" i="6"/>
  <c r="CJ1737" i="6"/>
  <c r="CG1737" i="6"/>
  <c r="CJ1738" i="6"/>
  <c r="CG1738" i="6"/>
  <c r="CJ1740" i="6"/>
  <c r="CJ1741" i="6"/>
  <c r="CG1741" i="6"/>
  <c r="CJ1742" i="6"/>
  <c r="CG1742" i="6"/>
  <c r="CJ1744" i="6"/>
  <c r="CG1744" i="6"/>
  <c r="CJ1745" i="6"/>
  <c r="CJ1746" i="6"/>
  <c r="CG1746" i="6"/>
  <c r="CJ1748" i="6"/>
  <c r="CG1748" i="6"/>
  <c r="CJ1749" i="6"/>
  <c r="CG1749" i="6"/>
  <c r="CJ1750" i="6"/>
  <c r="CG1750" i="6"/>
  <c r="CJ1752" i="6"/>
  <c r="CJ1753" i="6"/>
  <c r="CG1753" i="6"/>
  <c r="CJ1754" i="6"/>
  <c r="CG1754" i="6"/>
  <c r="CJ1756" i="6"/>
  <c r="CJ1757" i="6"/>
  <c r="CJ1758" i="6"/>
  <c r="CG1758" i="6"/>
  <c r="CJ1760" i="6"/>
  <c r="CJ1761" i="6"/>
  <c r="CG1761" i="6"/>
  <c r="CJ1762" i="6"/>
  <c r="CJ1764" i="6"/>
  <c r="CG1764" i="6"/>
  <c r="CJ1765" i="6"/>
  <c r="CG1765" i="6"/>
  <c r="CJ1766" i="6"/>
  <c r="CG1766" i="6"/>
  <c r="CJ1768" i="6"/>
  <c r="CG1768" i="6"/>
  <c r="CJ1769" i="6"/>
  <c r="CG1769" i="6"/>
  <c r="CJ1770" i="6"/>
  <c r="CJ1772" i="6"/>
  <c r="CJ1773" i="6"/>
  <c r="CG1773" i="6"/>
  <c r="CJ1774" i="6"/>
  <c r="CG1774" i="6"/>
  <c r="CJ1776" i="6"/>
  <c r="CG1776" i="6"/>
  <c r="CJ1777" i="6"/>
  <c r="CJ1778" i="6"/>
  <c r="CG1778" i="6"/>
  <c r="CJ1780" i="6"/>
  <c r="CG1780" i="6"/>
  <c r="CJ1781" i="6"/>
  <c r="CG1781" i="6"/>
  <c r="CJ1782" i="6"/>
  <c r="CG1782" i="6"/>
  <c r="CJ1784" i="6"/>
  <c r="CJ1785" i="6"/>
  <c r="CG1785" i="6"/>
  <c r="CJ1786" i="6"/>
  <c r="CG1786" i="6"/>
  <c r="CJ1788" i="6"/>
  <c r="CJ1789" i="6"/>
  <c r="CG1789" i="6"/>
  <c r="CJ1790" i="6"/>
  <c r="CG1790" i="6"/>
  <c r="CJ1792" i="6"/>
  <c r="CJ1793" i="6"/>
  <c r="CG1793" i="6"/>
  <c r="CJ1794" i="6"/>
  <c r="CG1794" i="6"/>
  <c r="CJ1796" i="6"/>
  <c r="CG1796" i="6"/>
  <c r="CJ1797" i="6"/>
  <c r="CG1797" i="6"/>
  <c r="CJ1798" i="6"/>
  <c r="CG1798" i="6"/>
  <c r="CJ1800" i="6"/>
  <c r="CG1800" i="6"/>
  <c r="CJ1801" i="6"/>
  <c r="CG1801" i="6"/>
  <c r="CJ1802" i="6"/>
  <c r="CJ1804" i="6"/>
  <c r="CJ1805" i="6"/>
  <c r="CJ1806" i="6"/>
  <c r="CG1806" i="6"/>
  <c r="CJ1808" i="6"/>
  <c r="CG1808" i="6"/>
  <c r="CJ1809" i="6"/>
  <c r="CG1809" i="6"/>
  <c r="CJ1810" i="6"/>
  <c r="CG1810" i="6"/>
  <c r="CJ1812" i="6"/>
  <c r="CJ1813" i="6"/>
  <c r="CG1813" i="6"/>
  <c r="CJ1814" i="6"/>
  <c r="CG1814" i="6"/>
  <c r="CJ1816" i="6"/>
  <c r="CJ1817" i="6"/>
  <c r="CF1817" i="6"/>
  <c r="CJ1818" i="6"/>
  <c r="CG1818" i="6"/>
  <c r="CJ1820" i="6"/>
  <c r="CJ1821" i="6"/>
  <c r="CJ1822" i="6"/>
  <c r="CG1822" i="6"/>
  <c r="CJ1824" i="6"/>
  <c r="CG1824" i="6"/>
  <c r="CJ1825" i="6"/>
  <c r="CG1825" i="6"/>
  <c r="CJ1826" i="6"/>
  <c r="CG1826" i="6"/>
  <c r="CJ1828" i="6"/>
  <c r="CG1828" i="6"/>
  <c r="CJ1829" i="6"/>
  <c r="CG1829" i="6"/>
  <c r="CJ1830" i="6"/>
  <c r="CG1830" i="6"/>
  <c r="CJ1832" i="6"/>
  <c r="CJ1833" i="6"/>
  <c r="CG1833" i="6"/>
  <c r="CJ1834" i="6"/>
  <c r="CG1834" i="6"/>
  <c r="CJ1836" i="6"/>
  <c r="CJ1837" i="6"/>
  <c r="CG1837" i="6"/>
  <c r="CJ1838" i="6"/>
  <c r="CG1838" i="6"/>
  <c r="CJ1840" i="6"/>
  <c r="CG1840" i="6"/>
  <c r="CJ1841" i="6"/>
  <c r="CG1841" i="6"/>
  <c r="CJ1842" i="6"/>
  <c r="CJ1844" i="6"/>
  <c r="CJ1845" i="6"/>
  <c r="CG1845" i="6"/>
  <c r="CJ1846" i="6"/>
  <c r="CG1846" i="6"/>
  <c r="CJ1848" i="6"/>
  <c r="CG1848" i="6"/>
  <c r="CJ1849" i="6"/>
  <c r="CG1849" i="6"/>
  <c r="CJ1850" i="6"/>
  <c r="CG1850" i="6"/>
  <c r="CJ1852" i="6"/>
  <c r="CJ1853" i="6"/>
  <c r="CJ1854" i="6"/>
  <c r="CG1854" i="6"/>
  <c r="CJ1856" i="6"/>
  <c r="CJ1857" i="6"/>
  <c r="CG1857" i="6"/>
  <c r="CJ1858" i="6"/>
  <c r="CG1858" i="6"/>
  <c r="CJ1860" i="6"/>
  <c r="CG1860" i="6"/>
  <c r="CJ1861" i="6"/>
  <c r="CG1861" i="6"/>
  <c r="CJ1862" i="6"/>
  <c r="CG1862" i="6"/>
  <c r="CJ1864" i="6"/>
  <c r="CJ1865" i="6"/>
  <c r="CG1865" i="6"/>
  <c r="CJ1866" i="6"/>
  <c r="CG1866" i="6"/>
  <c r="CJ1868" i="6"/>
  <c r="CJ1869" i="6"/>
  <c r="CG1869" i="6"/>
  <c r="CJ1870" i="6"/>
  <c r="CG1870" i="6"/>
  <c r="CJ1872" i="6"/>
  <c r="CG1872" i="6"/>
  <c r="CJ1873" i="6"/>
  <c r="CG1873" i="6"/>
  <c r="CJ1874" i="6"/>
  <c r="CJ1876" i="6"/>
  <c r="CG1876" i="6"/>
  <c r="CJ1877" i="6"/>
  <c r="CG1877" i="6"/>
  <c r="CJ1878" i="6"/>
  <c r="CG1878" i="6"/>
  <c r="CJ1880" i="6"/>
  <c r="CG1880" i="6"/>
  <c r="CJ1881" i="6"/>
  <c r="CG1881" i="6"/>
  <c r="CJ1882" i="6"/>
  <c r="CG1882" i="6"/>
  <c r="CJ1884" i="6"/>
  <c r="CJ1885" i="6"/>
  <c r="CJ1886" i="6"/>
  <c r="CG1886" i="6"/>
  <c r="CJ1888" i="6"/>
  <c r="CJ1889" i="6"/>
  <c r="CG1889" i="6"/>
  <c r="CJ1890" i="6"/>
  <c r="CG1890" i="6"/>
  <c r="CJ1892" i="6"/>
  <c r="CG1892" i="6"/>
  <c r="CJ1893" i="6"/>
  <c r="CG1893" i="6"/>
  <c r="CJ1894" i="6"/>
  <c r="CG1894" i="6"/>
  <c r="CJ1896" i="6"/>
  <c r="CG1896" i="6"/>
  <c r="CJ1897" i="6"/>
  <c r="CG1897" i="6"/>
  <c r="CJ1898" i="6"/>
  <c r="CG1898" i="6"/>
  <c r="CJ1900" i="6"/>
  <c r="CJ1901" i="6"/>
  <c r="CJ1902" i="6"/>
  <c r="CG1902" i="6"/>
  <c r="CJ1904" i="6"/>
  <c r="CG1904" i="6"/>
  <c r="CJ1905" i="6"/>
  <c r="CG1905" i="6"/>
  <c r="CJ1906" i="6"/>
  <c r="CG1906" i="6"/>
  <c r="CJ1908" i="6"/>
  <c r="CG1908" i="6"/>
  <c r="CJ1909" i="6"/>
  <c r="CG1909" i="6"/>
  <c r="CJ1910" i="6"/>
  <c r="CG1910" i="6"/>
  <c r="CJ1912" i="6"/>
  <c r="CJ1913" i="6"/>
  <c r="CG1913" i="6"/>
  <c r="CJ1914" i="6"/>
  <c r="CG1914" i="6"/>
  <c r="CJ1916" i="6"/>
  <c r="CJ1917" i="6"/>
  <c r="CG1917" i="6"/>
  <c r="CJ1918" i="6"/>
  <c r="CG1918" i="6"/>
  <c r="CJ1920" i="6"/>
  <c r="CG1920" i="6"/>
  <c r="CJ1921" i="6"/>
  <c r="CG1921" i="6"/>
  <c r="CJ1922" i="6"/>
  <c r="CG1922" i="6"/>
  <c r="CJ1924" i="6"/>
  <c r="CG1924" i="6"/>
  <c r="CJ1925" i="6"/>
  <c r="CJ1926" i="6"/>
  <c r="CG1926" i="6"/>
  <c r="CJ1928" i="6"/>
  <c r="CJ1929" i="6"/>
  <c r="CG1929" i="6"/>
  <c r="CJ1930" i="6"/>
  <c r="CG1930" i="6"/>
  <c r="CJ1932" i="6"/>
  <c r="CJ1933" i="6"/>
  <c r="CG1933" i="6"/>
  <c r="CJ1934" i="6"/>
  <c r="CG1934" i="6"/>
  <c r="CJ1936" i="6"/>
  <c r="CG1936" i="6"/>
  <c r="CJ1937" i="6"/>
  <c r="CG1937" i="6"/>
  <c r="CJ1938" i="6"/>
  <c r="CJ1940" i="6"/>
  <c r="CG1940" i="6"/>
  <c r="CJ1941" i="6"/>
  <c r="CG1941" i="6"/>
  <c r="CJ1942" i="6"/>
  <c r="CG1942" i="6"/>
  <c r="CJ1944" i="6"/>
  <c r="CG1944" i="6"/>
  <c r="CJ1945" i="6"/>
  <c r="CG1945" i="6"/>
  <c r="CJ1946" i="6"/>
  <c r="CJ1948" i="6"/>
  <c r="CJ1949" i="6"/>
  <c r="CG1949" i="6"/>
  <c r="CJ1950" i="6"/>
  <c r="CG1950" i="6"/>
  <c r="CJ1952" i="6"/>
  <c r="CJ1953" i="6"/>
  <c r="CG1953" i="6"/>
  <c r="CJ1954" i="6"/>
  <c r="CJ1956" i="6"/>
  <c r="CJ1957" i="6"/>
  <c r="CJ1958" i="6"/>
  <c r="CG1958" i="6"/>
  <c r="CJ1960" i="6"/>
  <c r="CJ1961" i="6"/>
  <c r="CG1961" i="6"/>
  <c r="CJ1962" i="6"/>
  <c r="CG1962" i="6"/>
  <c r="CJ1964" i="6"/>
  <c r="CJ1965" i="6"/>
  <c r="CG1965" i="6"/>
  <c r="CJ1966" i="6"/>
  <c r="CG1966" i="6"/>
  <c r="CJ1968" i="6"/>
  <c r="CG1968" i="6"/>
  <c r="CJ1969" i="6"/>
  <c r="CG1969" i="6"/>
  <c r="CJ1970" i="6"/>
  <c r="CJ1972" i="6"/>
  <c r="CG1972" i="6"/>
  <c r="CJ1973" i="6"/>
  <c r="CG1973" i="6"/>
  <c r="CJ1974" i="6"/>
  <c r="CJ1976" i="6"/>
  <c r="CJ1977" i="6"/>
  <c r="CG1977" i="6"/>
  <c r="CJ1978" i="6"/>
  <c r="CG1978" i="6"/>
  <c r="CJ1980" i="6"/>
  <c r="CJ1981" i="6"/>
  <c r="CJ1982" i="6"/>
  <c r="CG1982" i="6"/>
  <c r="CJ1984" i="6"/>
  <c r="CG1984" i="6"/>
  <c r="CJ1985" i="6"/>
  <c r="CG1985" i="6"/>
  <c r="CJ1986" i="6"/>
  <c r="CG1986" i="6"/>
  <c r="CJ1988" i="6"/>
  <c r="CG1988" i="6"/>
  <c r="CJ1989" i="6"/>
  <c r="CG1989" i="6"/>
  <c r="CJ1990" i="6"/>
  <c r="CG1990" i="6"/>
  <c r="CJ1992" i="6"/>
  <c r="CJ1993" i="6"/>
  <c r="CJ1994" i="6"/>
  <c r="CG1994" i="6"/>
  <c r="CJ1996" i="6"/>
  <c r="CJ1997" i="6"/>
  <c r="CJ1998" i="6"/>
  <c r="CG1998" i="6"/>
  <c r="CJ2000" i="6"/>
  <c r="CJ2001" i="6"/>
  <c r="CG2001" i="6"/>
  <c r="CJ2002" i="6"/>
  <c r="CG2002" i="6"/>
  <c r="CJ2004" i="6"/>
  <c r="CG2004" i="6"/>
  <c r="CJ2005" i="6"/>
  <c r="CG2005" i="6"/>
  <c r="CJ2006" i="6"/>
  <c r="CG2006" i="6"/>
  <c r="CJ2008" i="6"/>
  <c r="CJ2009" i="6"/>
  <c r="CG2009" i="6"/>
  <c r="CJ2010" i="6"/>
  <c r="CG2010" i="6"/>
  <c r="CJ2012" i="6"/>
  <c r="CJ2013" i="6"/>
  <c r="CG2013" i="6"/>
  <c r="CJ2014" i="6"/>
  <c r="CG2014" i="6"/>
  <c r="CJ2016" i="6"/>
  <c r="CJ2017" i="6"/>
  <c r="CG2017" i="6"/>
  <c r="CJ2018" i="6"/>
  <c r="CJ2020" i="6"/>
  <c r="CG2020" i="6"/>
  <c r="CJ2021" i="6"/>
  <c r="CJ2022" i="6"/>
  <c r="CG2022" i="6"/>
  <c r="CJ2024" i="6"/>
  <c r="CJ2025" i="6"/>
  <c r="CG2025" i="6"/>
  <c r="CJ2026" i="6"/>
  <c r="CG2026" i="6"/>
  <c r="CJ2028" i="6"/>
  <c r="CJ2029" i="6"/>
  <c r="CJ2030" i="6"/>
  <c r="CG2030" i="6"/>
  <c r="CJ2032" i="6"/>
  <c r="CG2032" i="6"/>
  <c r="CJ2033" i="6"/>
  <c r="CG2033" i="6"/>
  <c r="CJ2034" i="6"/>
  <c r="CG2034" i="6"/>
  <c r="CJ2036" i="6"/>
  <c r="CJ2037" i="6"/>
  <c r="CJ2038" i="6"/>
  <c r="CG2038" i="6"/>
  <c r="CJ2040" i="6"/>
  <c r="CJ2041" i="6"/>
  <c r="CG2041" i="6"/>
  <c r="CJ2042" i="6"/>
  <c r="CG2042" i="6"/>
  <c r="CJ2044" i="6"/>
  <c r="CJ2045" i="6"/>
  <c r="CG2045" i="6"/>
  <c r="CJ2046" i="6"/>
  <c r="CG2046" i="6"/>
  <c r="CJ2048" i="6"/>
  <c r="CJ2049" i="6"/>
  <c r="CJ2050" i="6"/>
  <c r="CG2050" i="6"/>
  <c r="CJ2052" i="6"/>
  <c r="CG2052" i="6"/>
  <c r="CJ2053" i="6"/>
  <c r="CG2053" i="6"/>
  <c r="CJ2054" i="6"/>
  <c r="CG2054" i="6"/>
  <c r="CJ2056" i="6"/>
  <c r="CJ2057" i="6"/>
  <c r="CG2057" i="6"/>
  <c r="CJ2058" i="6"/>
  <c r="CG2058" i="6"/>
  <c r="CJ2060" i="6"/>
  <c r="CJ2061" i="6"/>
  <c r="CJ2062" i="6"/>
  <c r="CG2062" i="6"/>
  <c r="CJ2064" i="6"/>
  <c r="CJ2065" i="6"/>
  <c r="CG2065" i="6"/>
  <c r="CJ2066" i="6"/>
  <c r="CG2066" i="6"/>
  <c r="CJ2068" i="6"/>
  <c r="CG2068" i="6"/>
  <c r="CJ2069" i="6"/>
  <c r="CG2069" i="6"/>
  <c r="CJ2070" i="6"/>
  <c r="CG2070" i="6"/>
  <c r="CJ2072" i="6"/>
  <c r="CJ2073" i="6"/>
  <c r="CG2073" i="6"/>
  <c r="CJ2074" i="6"/>
  <c r="CG2074" i="6"/>
  <c r="CJ2076" i="6"/>
  <c r="CJ2077" i="6"/>
  <c r="CG2077" i="6"/>
  <c r="CJ2078" i="6"/>
  <c r="CG2078" i="6"/>
  <c r="CJ2080" i="6"/>
  <c r="CJ2081" i="6"/>
  <c r="CG2081" i="6"/>
  <c r="CJ2082" i="6"/>
  <c r="CJ2084" i="6"/>
  <c r="CG2084" i="6"/>
  <c r="CJ2085" i="6"/>
  <c r="CG2085" i="6"/>
  <c r="CJ2086" i="6"/>
  <c r="CG2086" i="6"/>
  <c r="CJ2088" i="6"/>
  <c r="CG2088" i="6"/>
  <c r="CJ2089" i="6"/>
  <c r="CG2089" i="6"/>
  <c r="CJ2090" i="6"/>
  <c r="CG2090" i="6"/>
  <c r="CJ2092" i="6"/>
  <c r="CJ2093" i="6"/>
  <c r="CJ2094" i="6"/>
  <c r="CG2094" i="6"/>
  <c r="CJ2096" i="6"/>
  <c r="CG2096" i="6"/>
  <c r="CJ2097" i="6"/>
  <c r="CJ2098" i="6"/>
  <c r="CG2098" i="6"/>
  <c r="CJ2100" i="6"/>
  <c r="CJ2101" i="6"/>
  <c r="CG2101" i="6"/>
  <c r="CJ2102" i="6"/>
  <c r="CG2102" i="6"/>
  <c r="CJ2104" i="6"/>
  <c r="CJ2105" i="6"/>
  <c r="CG2105" i="6"/>
  <c r="CJ2106" i="6"/>
  <c r="CG2106" i="6"/>
  <c r="CJ2108" i="6"/>
  <c r="CJ2109" i="6"/>
  <c r="CG2109" i="6"/>
  <c r="CJ2110" i="6"/>
  <c r="CG2110" i="6"/>
  <c r="CJ2112" i="6"/>
  <c r="CG2112" i="6"/>
  <c r="CJ2113" i="6"/>
  <c r="CG2113" i="6"/>
  <c r="CJ2114" i="6"/>
  <c r="CG2114" i="6"/>
  <c r="CJ2116" i="6"/>
  <c r="CJ2117" i="6"/>
  <c r="CG2117" i="6"/>
  <c r="CJ2118" i="6"/>
  <c r="CJ2120" i="6"/>
  <c r="CG2120" i="6"/>
  <c r="CJ2121" i="6"/>
  <c r="CG2121" i="6"/>
  <c r="CJ2122" i="6"/>
  <c r="CJ2124" i="6"/>
  <c r="CJ2125" i="6"/>
  <c r="CG2125" i="6"/>
  <c r="CJ2126" i="6"/>
  <c r="CG2126" i="6"/>
  <c r="CJ2128" i="6"/>
  <c r="CG2128" i="6"/>
  <c r="CJ2129" i="6"/>
  <c r="CG2129" i="6"/>
  <c r="CJ2130" i="6"/>
  <c r="CG2130" i="6"/>
  <c r="CJ2132" i="6"/>
  <c r="CG2132" i="6"/>
  <c r="CJ2133" i="6"/>
  <c r="CG2133" i="6"/>
  <c r="CJ2134" i="6"/>
  <c r="CJ2136" i="6"/>
  <c r="CG2136" i="6"/>
  <c r="CJ2137" i="6"/>
  <c r="CG2137" i="6"/>
  <c r="CJ2138" i="6"/>
  <c r="CG2138" i="6"/>
  <c r="CJ2140" i="6"/>
  <c r="CJ2141" i="6"/>
  <c r="CG2141" i="6"/>
  <c r="CJ2142" i="6"/>
  <c r="CG2142" i="6"/>
  <c r="CJ2144" i="6"/>
  <c r="CG2144" i="6"/>
  <c r="CJ2145" i="6"/>
  <c r="CJ2146" i="6"/>
  <c r="CJ2148" i="6"/>
  <c r="CG2148" i="6"/>
  <c r="CJ2149" i="6"/>
  <c r="CG2149" i="6"/>
  <c r="CJ2150" i="6"/>
  <c r="CJ2152" i="6"/>
  <c r="CJ2153" i="6"/>
  <c r="CG2153" i="6"/>
  <c r="CJ2154" i="6"/>
  <c r="CG2154" i="6"/>
  <c r="CJ2156" i="6"/>
  <c r="CJ2157" i="6"/>
  <c r="CG2157" i="6"/>
  <c r="CJ2158" i="6"/>
  <c r="CG2158" i="6"/>
  <c r="CJ2160" i="6"/>
  <c r="CJ2161" i="6"/>
  <c r="CG2161" i="6"/>
  <c r="CJ2162" i="6"/>
  <c r="CJ2164" i="6"/>
  <c r="CG2164" i="6"/>
  <c r="CJ2165" i="6"/>
  <c r="CJ2166" i="6"/>
  <c r="CJ2168" i="6"/>
  <c r="CG2168" i="6"/>
  <c r="CJ2169" i="6"/>
  <c r="CJ2170" i="6"/>
  <c r="CG2170" i="6"/>
  <c r="CJ2172" i="6"/>
  <c r="CJ2173" i="6"/>
  <c r="CG2173" i="6"/>
  <c r="CJ2174" i="6"/>
  <c r="CG2174" i="6"/>
  <c r="CJ2176" i="6"/>
  <c r="CG2176" i="6"/>
  <c r="CJ2177" i="6"/>
  <c r="CJ2178" i="6"/>
  <c r="CG2178" i="6"/>
  <c r="CJ2180" i="6"/>
  <c r="CG2180" i="6"/>
  <c r="CJ2181" i="6"/>
  <c r="CG2181" i="6"/>
  <c r="CJ2182" i="6"/>
  <c r="CJ2184" i="6"/>
  <c r="CG2184" i="6"/>
  <c r="CJ2185" i="6"/>
  <c r="CG2185" i="6"/>
  <c r="CJ2186" i="6"/>
  <c r="CJ2188" i="6"/>
  <c r="CJ2189" i="6"/>
  <c r="CG2189" i="6"/>
  <c r="CJ2190" i="6"/>
  <c r="CJ2192" i="6"/>
  <c r="CG2192" i="6"/>
  <c r="CJ2193" i="6"/>
  <c r="CG2193" i="6"/>
  <c r="CJ2194" i="6"/>
  <c r="CG2194" i="6"/>
  <c r="CJ2196" i="6"/>
  <c r="CJ2197" i="6"/>
  <c r="CJ2198" i="6"/>
  <c r="CG2198" i="6"/>
  <c r="CJ2200" i="6"/>
  <c r="CG2200" i="6"/>
  <c r="CJ2201" i="6"/>
  <c r="CJ2202" i="6"/>
  <c r="CJ2204" i="6"/>
  <c r="CJ2205" i="6"/>
  <c r="CJ2206" i="6"/>
  <c r="CJ2208" i="6"/>
  <c r="CG2208" i="6"/>
  <c r="CJ2209" i="6"/>
  <c r="CJ2210" i="6"/>
  <c r="CG2210" i="6"/>
  <c r="CJ2212" i="6"/>
  <c r="CG2212" i="6"/>
  <c r="CJ2213" i="6"/>
  <c r="CG2213" i="6"/>
  <c r="CJ2214" i="6"/>
  <c r="CG2214" i="6"/>
  <c r="CJ2216" i="6"/>
  <c r="CJ2217" i="6"/>
  <c r="CJ2218" i="6"/>
  <c r="CJ2220" i="6"/>
  <c r="CJ2221" i="6"/>
  <c r="CG2221" i="6"/>
  <c r="CJ2222" i="6"/>
  <c r="CJ2224" i="6"/>
  <c r="CG2224" i="6"/>
  <c r="CJ2225" i="6"/>
  <c r="CG2225" i="6"/>
  <c r="CJ2226" i="6"/>
  <c r="CG2226" i="6"/>
  <c r="CJ2228" i="6"/>
  <c r="CJ2229" i="6"/>
  <c r="CJ2230" i="6"/>
  <c r="CG2230" i="6"/>
  <c r="CJ2232" i="6"/>
  <c r="CG2232" i="6"/>
  <c r="CJ2233" i="6"/>
  <c r="CG2233" i="6"/>
  <c r="CJ2234" i="6"/>
  <c r="CJ2236" i="6"/>
  <c r="CJ2237" i="6"/>
  <c r="CJ2238" i="6"/>
  <c r="CJ2240" i="6"/>
  <c r="CG2240" i="6"/>
  <c r="CJ2241" i="6"/>
  <c r="CJ2242" i="6"/>
  <c r="CG2242" i="6"/>
  <c r="CJ2244" i="6"/>
  <c r="CG2244" i="6"/>
  <c r="CJ2245" i="6"/>
  <c r="CG2245" i="6"/>
  <c r="CJ2246" i="6"/>
  <c r="CJ2248" i="6"/>
  <c r="CJ2249" i="6"/>
  <c r="CJ2250" i="6"/>
  <c r="CG2250" i="6"/>
  <c r="CJ2252" i="6"/>
  <c r="CJ2253" i="6"/>
  <c r="CG2253" i="6"/>
  <c r="CJ2254" i="6"/>
  <c r="CJ2256" i="6"/>
  <c r="CJ2257" i="6"/>
  <c r="CJ2258" i="6"/>
  <c r="CJ2260" i="6"/>
  <c r="CG2260" i="6"/>
  <c r="CJ2261" i="6"/>
  <c r="CG2261" i="6"/>
  <c r="CJ2262" i="6"/>
  <c r="CG2262" i="6"/>
  <c r="CJ2264" i="6"/>
  <c r="CJ2265" i="6"/>
  <c r="CG2265" i="6"/>
  <c r="CJ2266" i="6"/>
  <c r="CG2266" i="6"/>
  <c r="CJ2268" i="6"/>
  <c r="CJ2269" i="6"/>
  <c r="CG2269" i="6"/>
  <c r="CJ2270" i="6"/>
  <c r="CG2270" i="6"/>
  <c r="CJ2272" i="6"/>
  <c r="CG2272" i="6"/>
  <c r="CJ2273" i="6"/>
  <c r="CJ2274" i="6"/>
  <c r="CG2274" i="6"/>
  <c r="CJ2276" i="6"/>
  <c r="CG2276" i="6"/>
  <c r="CJ2277" i="6"/>
  <c r="CJ2278" i="6"/>
  <c r="CG2278" i="6"/>
  <c r="CJ2280" i="6"/>
  <c r="CG2280" i="6"/>
  <c r="CJ2281" i="6"/>
  <c r="CG2281" i="6"/>
  <c r="CJ2282" i="6"/>
  <c r="CJ2284" i="6"/>
  <c r="CJ2285" i="6"/>
  <c r="CJ2286" i="6"/>
  <c r="CG2286" i="6"/>
  <c r="CJ2288" i="6"/>
  <c r="CJ2289" i="6"/>
  <c r="CG2289" i="6"/>
  <c r="CJ2290" i="6"/>
  <c r="CG2290" i="6"/>
  <c r="CJ2292" i="6"/>
  <c r="CJ2293" i="6"/>
  <c r="CJ2294" i="6"/>
  <c r="CG2294" i="6"/>
  <c r="CJ2296" i="6"/>
  <c r="CG2296" i="6"/>
  <c r="CJ2297" i="6"/>
  <c r="CG2297" i="6"/>
  <c r="CJ2298" i="6"/>
  <c r="CJ2300" i="6"/>
  <c r="CJ2301" i="6"/>
  <c r="CJ2302" i="6"/>
  <c r="CG2302" i="6"/>
  <c r="CJ2304" i="6"/>
  <c r="CG2304" i="6"/>
  <c r="CJ2305" i="6"/>
  <c r="CJ2306" i="6"/>
  <c r="CG2306" i="6"/>
  <c r="CJ2308" i="6"/>
  <c r="CG2308" i="6"/>
  <c r="CJ2309" i="6"/>
  <c r="CG2309" i="6"/>
  <c r="CJ2310" i="6"/>
  <c r="CG2310" i="6"/>
  <c r="CJ2312" i="6"/>
  <c r="CJ2313" i="6"/>
  <c r="CJ2314" i="6"/>
  <c r="CJ2316" i="6"/>
  <c r="CJ2317" i="6"/>
  <c r="CG2317" i="6"/>
  <c r="CJ2318" i="6"/>
  <c r="CJ2320" i="6"/>
  <c r="CJ2321" i="6"/>
  <c r="CJ2322" i="6"/>
  <c r="CG2322" i="6"/>
  <c r="CJ2324" i="6"/>
  <c r="CG2324" i="6"/>
  <c r="CJ2325" i="6"/>
  <c r="CG2325" i="6"/>
  <c r="CJ2326" i="6"/>
  <c r="CG2326" i="6"/>
  <c r="CJ2328" i="6"/>
  <c r="CJ2329" i="6"/>
  <c r="CG2329" i="6"/>
  <c r="CJ2330" i="6"/>
  <c r="CG2330" i="6"/>
  <c r="CJ2332" i="6"/>
  <c r="CJ2333" i="6"/>
  <c r="CG2333" i="6"/>
  <c r="CJ2334" i="6"/>
  <c r="CG2334" i="6"/>
  <c r="CJ2336" i="6"/>
  <c r="CG2336" i="6"/>
  <c r="CJ2337" i="6"/>
  <c r="CJ2338" i="6"/>
  <c r="CJ2340" i="6"/>
  <c r="CG2340" i="6"/>
  <c r="CJ2341" i="6"/>
  <c r="CJ2342" i="6"/>
  <c r="CG2342" i="6"/>
  <c r="CJ2344" i="6"/>
  <c r="CG2344" i="6"/>
  <c r="CJ2345" i="6"/>
  <c r="CG2345" i="6"/>
  <c r="CJ2346" i="6"/>
  <c r="CJ2348" i="6"/>
  <c r="CJ2349" i="6"/>
  <c r="CJ2350" i="6"/>
  <c r="CG2350" i="6"/>
  <c r="CJ2352" i="6"/>
  <c r="CG2352" i="6"/>
  <c r="CJ2353" i="6"/>
  <c r="CG2353" i="6"/>
  <c r="CJ2354" i="6"/>
  <c r="CG2354" i="6"/>
  <c r="CJ2356" i="6"/>
  <c r="CJ2357" i="6"/>
  <c r="CJ2358" i="6"/>
  <c r="CG2358" i="6"/>
  <c r="CJ2360" i="6"/>
  <c r="CJ2361" i="6"/>
  <c r="CG2361" i="6"/>
  <c r="CJ2362" i="6"/>
  <c r="CJ2364" i="6"/>
  <c r="CJ2365" i="6"/>
  <c r="CJ2366" i="6"/>
  <c r="CG2366" i="6"/>
  <c r="CJ2368" i="6"/>
  <c r="CJ2369" i="6"/>
  <c r="CG2369" i="6"/>
  <c r="CJ2370" i="6"/>
  <c r="CG2370" i="6"/>
  <c r="CJ2372" i="6"/>
  <c r="CG2372" i="6"/>
  <c r="CJ2373" i="6"/>
  <c r="CJ2374" i="6"/>
  <c r="CG2374" i="6"/>
  <c r="CJ2376" i="6"/>
  <c r="CJ2377" i="6"/>
  <c r="CG2377" i="6"/>
  <c r="CJ2378" i="6"/>
  <c r="CG2378" i="6"/>
  <c r="CJ2380" i="6"/>
  <c r="CJ2381" i="6"/>
  <c r="CJ2382" i="6"/>
  <c r="CG2382" i="6"/>
  <c r="CJ2384" i="6"/>
  <c r="CG2384" i="6"/>
  <c r="CJ2385" i="6"/>
  <c r="CJ2386" i="6"/>
  <c r="CG2386" i="6"/>
  <c r="CJ2388" i="6"/>
  <c r="CG2388" i="6"/>
  <c r="CJ2389" i="6"/>
  <c r="CJ2390" i="6"/>
  <c r="CG2390" i="6"/>
  <c r="CJ2392" i="6"/>
  <c r="CJ2393" i="6"/>
  <c r="CJ2394" i="6"/>
  <c r="CG2394" i="6"/>
  <c r="CJ2396" i="6"/>
  <c r="CJ2397" i="6"/>
  <c r="CG2397" i="6"/>
  <c r="CJ2398" i="6"/>
  <c r="CG2398" i="6"/>
  <c r="CJ2400" i="6"/>
  <c r="CJ2401" i="6"/>
  <c r="CJ2402" i="6"/>
  <c r="CG2402" i="6"/>
  <c r="CJ2404" i="6"/>
  <c r="CG2404" i="6"/>
  <c r="CJ2405" i="6"/>
  <c r="CJ2406" i="6"/>
  <c r="CG2406" i="6"/>
  <c r="CJ2408" i="6"/>
  <c r="CJ2409" i="6"/>
  <c r="CJ2410" i="6"/>
  <c r="CJ2412" i="6"/>
  <c r="CJ2413" i="6"/>
  <c r="CJ2414" i="6"/>
  <c r="CG2414" i="6"/>
  <c r="CJ2416" i="6"/>
  <c r="CG2416" i="6"/>
  <c r="CJ2417" i="6"/>
  <c r="CG2417" i="6"/>
  <c r="CJ2418" i="6"/>
  <c r="CG2418" i="6"/>
  <c r="CJ2420" i="6"/>
  <c r="CJ2421" i="6"/>
  <c r="CJ2422" i="6"/>
  <c r="CG2422" i="6"/>
  <c r="CJ2424" i="6"/>
  <c r="CJ2425" i="6"/>
  <c r="CG2425" i="6"/>
  <c r="CJ2426" i="6"/>
  <c r="CJ2428" i="6"/>
  <c r="CJ2429" i="6"/>
  <c r="CJ2430" i="6"/>
  <c r="CG2430" i="6"/>
  <c r="CJ2432" i="6"/>
  <c r="CJ2433" i="6"/>
  <c r="CG2433" i="6"/>
  <c r="CJ2434" i="6"/>
  <c r="CG2434" i="6"/>
  <c r="CJ2436" i="6"/>
  <c r="CG2436" i="6"/>
  <c r="CJ2437" i="6"/>
  <c r="CJ2438" i="6"/>
  <c r="CG2438" i="6"/>
  <c r="CJ2440" i="6"/>
  <c r="CJ2441" i="6"/>
  <c r="CG2441" i="6"/>
  <c r="CJ2442" i="6"/>
  <c r="CJ2444" i="6"/>
  <c r="CJ2445" i="6"/>
  <c r="CJ2446" i="6"/>
  <c r="CG2446" i="6"/>
  <c r="CJ2448" i="6"/>
  <c r="CG2448" i="6"/>
  <c r="CJ2449" i="6"/>
  <c r="CJ2450" i="6"/>
  <c r="CG2450" i="6"/>
  <c r="CJ2452" i="6"/>
  <c r="CG2452" i="6"/>
  <c r="CJ2453" i="6"/>
  <c r="CJ2454" i="6"/>
  <c r="CG2454" i="6"/>
  <c r="CJ2456" i="6"/>
  <c r="CJ2457" i="6"/>
  <c r="CJ2458" i="6"/>
  <c r="CG2458" i="6"/>
  <c r="CJ2460" i="6"/>
  <c r="CJ2461" i="6"/>
  <c r="CG2461" i="6"/>
  <c r="CJ2462" i="6"/>
  <c r="CG2462" i="6"/>
  <c r="CJ2464" i="6"/>
  <c r="CJ2465" i="6"/>
  <c r="CJ2466" i="6"/>
  <c r="CG2466" i="6"/>
  <c r="CJ2468" i="6"/>
  <c r="CG2468" i="6"/>
  <c r="CJ2469" i="6"/>
  <c r="CJ2470" i="6"/>
  <c r="CG2470" i="6"/>
  <c r="CJ2472" i="6"/>
  <c r="CJ2473" i="6"/>
  <c r="CJ2474" i="6"/>
  <c r="CJ2476" i="6"/>
  <c r="CJ2477" i="6"/>
  <c r="CJ2478" i="6"/>
  <c r="CG2478" i="6"/>
  <c r="CJ2480" i="6"/>
  <c r="CG2480" i="6"/>
  <c r="CJ2481" i="6"/>
  <c r="CG2481" i="6"/>
  <c r="CJ2482" i="6"/>
  <c r="CG2482" i="6"/>
  <c r="CJ2484" i="6"/>
  <c r="CJ2485" i="6"/>
  <c r="CJ2486" i="6"/>
  <c r="CG2486" i="6"/>
  <c r="CJ2488" i="6"/>
  <c r="CJ2489" i="6"/>
  <c r="CG2489" i="6"/>
  <c r="CJ2490" i="6"/>
  <c r="CJ2492" i="6"/>
  <c r="CJ2493" i="6"/>
  <c r="CJ2494" i="6"/>
  <c r="CG2494" i="6"/>
  <c r="CJ2496" i="6"/>
  <c r="CJ2497" i="6"/>
  <c r="CG2497" i="6"/>
  <c r="CJ2498" i="6"/>
  <c r="CG2498" i="6"/>
  <c r="CJ2500" i="6"/>
  <c r="CG2500" i="6"/>
  <c r="CJ2501" i="6"/>
  <c r="CJ2502" i="6"/>
  <c r="CG2502" i="6"/>
  <c r="CJ2504" i="6"/>
  <c r="CJ2505" i="6"/>
  <c r="CG2505" i="6"/>
  <c r="CJ2506" i="6"/>
  <c r="CG2506" i="6"/>
  <c r="CJ2508" i="6"/>
  <c r="CJ2509" i="6"/>
  <c r="CJ2510" i="6"/>
  <c r="CG2510" i="6"/>
  <c r="CJ2512" i="6"/>
  <c r="CG2512" i="6"/>
  <c r="CJ2513" i="6"/>
  <c r="CJ2514" i="6"/>
  <c r="CG2514" i="6"/>
  <c r="CJ2516" i="6"/>
  <c r="CG2516" i="6"/>
  <c r="CJ2517" i="6"/>
  <c r="CJ2518" i="6"/>
  <c r="CG2518" i="6"/>
  <c r="CJ2520" i="6"/>
  <c r="CJ2521" i="6"/>
  <c r="CG2521" i="6"/>
  <c r="CJ2522" i="6"/>
  <c r="CJ2524" i="6"/>
  <c r="CJ2525" i="6"/>
  <c r="CJ2526" i="6"/>
  <c r="CG2526" i="6"/>
  <c r="CJ2528" i="6"/>
  <c r="CG2528" i="6"/>
  <c r="CJ2529" i="6"/>
  <c r="CG2529" i="6"/>
  <c r="CJ2530" i="6"/>
  <c r="CG2530" i="6"/>
  <c r="CJ2532" i="6"/>
  <c r="CJ2533" i="6"/>
  <c r="CJ2534" i="6"/>
  <c r="CG2534" i="6"/>
  <c r="CJ2536" i="6"/>
  <c r="CJ2537" i="6"/>
  <c r="CG2537" i="6"/>
  <c r="CJ2538" i="6"/>
  <c r="CJ2540" i="6"/>
  <c r="CJ2541" i="6"/>
  <c r="CJ2542" i="6"/>
  <c r="CG2542" i="6"/>
  <c r="CJ2544" i="6"/>
  <c r="CJ2545" i="6"/>
  <c r="CG2545" i="6"/>
  <c r="CJ2546" i="6"/>
  <c r="CJ2548" i="6"/>
  <c r="CG2548" i="6"/>
  <c r="CJ2549" i="6"/>
  <c r="CG2549" i="6"/>
  <c r="CJ2550" i="6"/>
  <c r="CJ2552" i="6"/>
  <c r="CJ2553" i="6"/>
  <c r="CG2553" i="6"/>
  <c r="CJ2554" i="6"/>
  <c r="CG2554" i="6"/>
  <c r="CJ2556" i="6"/>
  <c r="CJ2557" i="6"/>
  <c r="CJ2558" i="6"/>
  <c r="CJ2560" i="6"/>
  <c r="CG2560" i="6"/>
  <c r="CJ2561" i="6"/>
  <c r="CG2561" i="6"/>
  <c r="CJ2562" i="6"/>
  <c r="CJ2564" i="6"/>
  <c r="CJ2565" i="6"/>
  <c r="CG2565" i="6"/>
  <c r="CJ2566" i="6"/>
  <c r="CJ2568" i="6"/>
  <c r="CJ2569" i="6"/>
  <c r="CJ2570" i="6"/>
  <c r="CG2570" i="6"/>
  <c r="CJ2572" i="6"/>
  <c r="CJ2573" i="6"/>
  <c r="CG2573" i="6"/>
  <c r="CJ2574" i="6"/>
  <c r="CJ2576" i="6"/>
  <c r="CG2576" i="6"/>
  <c r="CJ2577" i="6"/>
  <c r="CJ2578" i="6"/>
  <c r="CJ2580" i="6"/>
  <c r="CJ2581" i="6"/>
  <c r="CG2581" i="6"/>
  <c r="CJ2582" i="6"/>
  <c r="CJ2584" i="6"/>
  <c r="CJ2585" i="6"/>
  <c r="CG2585" i="6"/>
  <c r="CJ2586" i="6"/>
  <c r="CG2586" i="6"/>
  <c r="CJ2588" i="6"/>
  <c r="CJ2589" i="6"/>
  <c r="CG2589" i="6"/>
  <c r="CJ2590" i="6"/>
  <c r="CJ2592" i="6"/>
  <c r="CJ2593" i="6"/>
  <c r="CG2593" i="6"/>
  <c r="CJ2594" i="6"/>
  <c r="CJ2596" i="6"/>
  <c r="CG2596" i="6"/>
  <c r="CJ2597" i="6"/>
  <c r="CJ2598" i="6"/>
  <c r="CJ2600" i="6"/>
  <c r="CJ2601" i="6"/>
  <c r="CG2601" i="6"/>
  <c r="CJ2602" i="6"/>
  <c r="CJ2604" i="6"/>
  <c r="CJ2605" i="6"/>
  <c r="CJ2606" i="6"/>
  <c r="CJ2608" i="6"/>
  <c r="CG2608" i="6"/>
  <c r="CJ2609" i="6"/>
  <c r="CJ2610" i="6"/>
  <c r="CJ2612" i="6"/>
  <c r="CG2612" i="6"/>
  <c r="CJ2613" i="6"/>
  <c r="CG2613" i="6"/>
  <c r="CJ2614" i="6"/>
  <c r="CJ2616" i="6"/>
  <c r="CJ2617" i="6"/>
  <c r="CJ2618" i="6"/>
  <c r="CG2618" i="6"/>
  <c r="CJ2620" i="6"/>
  <c r="CJ2621" i="6"/>
  <c r="CJ2622" i="6"/>
  <c r="CJ2624" i="6"/>
  <c r="CG2624" i="6"/>
  <c r="CJ2625" i="6"/>
  <c r="CG2625" i="6"/>
  <c r="CJ2626" i="6"/>
  <c r="CJ2628" i="6"/>
  <c r="CG2628" i="6"/>
  <c r="CJ2629" i="6"/>
  <c r="CG2629" i="6"/>
  <c r="CJ2630" i="6"/>
  <c r="CJ2632" i="6"/>
  <c r="CJ2633" i="6"/>
  <c r="CJ2634" i="6"/>
  <c r="CG2634" i="6"/>
  <c r="CJ2636" i="6"/>
  <c r="CJ2637" i="6"/>
  <c r="CG2637" i="6"/>
  <c r="CJ2638" i="6"/>
  <c r="CJ2640" i="6"/>
  <c r="CG2640" i="6"/>
  <c r="CJ2641" i="6"/>
  <c r="CJ2642" i="6"/>
  <c r="CJ2644" i="6"/>
  <c r="CG2644" i="6"/>
  <c r="CJ2645" i="6"/>
  <c r="CG2645" i="6"/>
  <c r="CJ2646" i="6"/>
  <c r="CJ2648" i="6"/>
  <c r="CJ2649" i="6"/>
  <c r="CG2649" i="6"/>
  <c r="CJ2650" i="6"/>
  <c r="CJ2652" i="6"/>
  <c r="CJ2653" i="6"/>
  <c r="CG2653" i="6"/>
  <c r="CJ2654" i="6"/>
  <c r="CJ2656" i="6"/>
  <c r="CG2656" i="6"/>
  <c r="CJ2657" i="6"/>
  <c r="CG2657" i="6"/>
  <c r="CJ2658" i="6"/>
  <c r="CJ2660" i="6"/>
  <c r="CG2660" i="6"/>
  <c r="CJ2661" i="6"/>
  <c r="CJ2662" i="6"/>
  <c r="CJ2664" i="6"/>
  <c r="CJ2665" i="6"/>
  <c r="CG2665" i="6"/>
  <c r="CJ2666" i="6"/>
  <c r="CG2666" i="6"/>
  <c r="CJ2668" i="6"/>
  <c r="CJ2669" i="6"/>
  <c r="CJ2670" i="6"/>
  <c r="CJ2672" i="6"/>
  <c r="CG2672" i="6"/>
  <c r="CJ2673" i="6"/>
  <c r="CG2673" i="6"/>
  <c r="CJ2674" i="6"/>
  <c r="CJ2676" i="6"/>
  <c r="CG2676" i="6"/>
  <c r="CJ2677" i="6"/>
  <c r="CG2677" i="6"/>
  <c r="CJ2678" i="6"/>
  <c r="CJ2680" i="6"/>
  <c r="CJ2681" i="6"/>
  <c r="CG2681" i="6"/>
  <c r="CJ2682" i="6"/>
  <c r="CG2682" i="6"/>
  <c r="CJ2684" i="6"/>
  <c r="CJ2685" i="6"/>
  <c r="CJ2686" i="6"/>
  <c r="CJ2688" i="6"/>
  <c r="CG2688" i="6"/>
  <c r="CJ2689" i="6"/>
  <c r="CG2689" i="6"/>
  <c r="CJ2690" i="6"/>
  <c r="CJ2692" i="6"/>
  <c r="CG2692" i="6"/>
  <c r="CJ2693" i="6"/>
  <c r="CG2693" i="6"/>
  <c r="CJ2694" i="6"/>
  <c r="CJ2696" i="6"/>
  <c r="CJ2697" i="6"/>
  <c r="CJ2698" i="6"/>
  <c r="CG2698" i="6"/>
  <c r="CJ2700" i="6"/>
  <c r="CJ2701" i="6"/>
  <c r="CG2701" i="6"/>
  <c r="CJ2702" i="6"/>
  <c r="CJ2704" i="6"/>
  <c r="CG2704" i="6"/>
  <c r="CJ2705" i="6"/>
  <c r="CJ2706" i="6"/>
  <c r="CJ2708" i="6"/>
  <c r="CG2708" i="6"/>
  <c r="CJ2709" i="6"/>
  <c r="CG2709" i="6"/>
  <c r="CJ2710" i="6"/>
  <c r="CJ2712" i="6"/>
  <c r="CJ2713" i="6"/>
  <c r="CG2713" i="6"/>
  <c r="CJ2714" i="6"/>
  <c r="CG2714" i="6"/>
  <c r="CJ2716" i="6"/>
  <c r="CJ2717" i="6"/>
  <c r="CG2717" i="6"/>
  <c r="CJ2718" i="6"/>
  <c r="CJ2720" i="6"/>
  <c r="CG2720" i="6"/>
  <c r="CJ2721" i="6"/>
  <c r="CG2721" i="6"/>
  <c r="CJ2722" i="6"/>
  <c r="CJ2724" i="6"/>
  <c r="CG2724" i="6"/>
  <c r="CJ2725" i="6"/>
  <c r="CJ2726" i="6"/>
  <c r="CJ2728" i="6"/>
  <c r="CJ2729" i="6"/>
  <c r="CG2729" i="6"/>
  <c r="CJ2730" i="6"/>
  <c r="CG2730" i="6"/>
  <c r="CJ2732" i="6"/>
  <c r="CJ2733" i="6"/>
  <c r="CJ2734" i="6"/>
  <c r="CJ2736" i="6"/>
  <c r="CG2736" i="6"/>
  <c r="CJ2737" i="6"/>
  <c r="CG2737" i="6"/>
  <c r="CJ2738" i="6"/>
  <c r="CJ2740" i="6"/>
  <c r="CG2740" i="6"/>
  <c r="CJ2741" i="6"/>
  <c r="CG2741" i="6"/>
  <c r="CJ2742" i="6"/>
  <c r="CJ2744" i="6"/>
  <c r="CJ2745" i="6"/>
  <c r="CG2745" i="6"/>
  <c r="CJ2746" i="6"/>
  <c r="CG2746" i="6"/>
  <c r="CJ2748" i="6"/>
  <c r="CJ2749" i="6"/>
  <c r="CG2749" i="6"/>
  <c r="CJ2750" i="6"/>
  <c r="CJ2752" i="6"/>
  <c r="CG2752" i="6"/>
  <c r="CJ2753" i="6"/>
  <c r="CG2753" i="6"/>
  <c r="CJ2754" i="6"/>
  <c r="CJ2756" i="6"/>
  <c r="CG2756" i="6"/>
  <c r="CJ2757" i="6"/>
  <c r="CG2757" i="6"/>
  <c r="CJ2758" i="6"/>
  <c r="CJ2760" i="6"/>
  <c r="CJ2761" i="6"/>
  <c r="CJ2762" i="6"/>
  <c r="CG2762" i="6"/>
  <c r="CJ2764" i="6"/>
  <c r="CJ2765" i="6"/>
  <c r="CG2765" i="6"/>
  <c r="CJ2766" i="6"/>
  <c r="CJ2768" i="6"/>
  <c r="CG2768" i="6"/>
  <c r="CJ2769" i="6"/>
  <c r="CG2769" i="6"/>
  <c r="CJ2770" i="6"/>
  <c r="CJ2772" i="6"/>
  <c r="CG2772" i="6"/>
  <c r="CJ2773" i="6"/>
  <c r="CJ2774" i="6"/>
  <c r="CG2774" i="6"/>
  <c r="CJ2776" i="6"/>
  <c r="CJ2777" i="6"/>
  <c r="CJ2778" i="6"/>
  <c r="CG2778" i="6"/>
  <c r="CJ2780" i="6"/>
  <c r="CJ2781" i="6"/>
  <c r="CG2781" i="6"/>
  <c r="CJ2782" i="6"/>
  <c r="CJ2784" i="6"/>
  <c r="CG2784" i="6"/>
  <c r="CJ2785" i="6"/>
  <c r="CG2785" i="6"/>
  <c r="CJ2786" i="6"/>
  <c r="CG2786" i="6"/>
  <c r="CJ2788" i="6"/>
  <c r="CG2788" i="6"/>
  <c r="CJ2789" i="6"/>
  <c r="CG2789" i="6"/>
  <c r="CJ2790" i="6"/>
  <c r="CJ2792" i="6"/>
  <c r="CJ2793" i="6"/>
  <c r="CJ2794" i="6"/>
  <c r="CG2794" i="6"/>
  <c r="CJ2796" i="6"/>
  <c r="CJ2797" i="6"/>
  <c r="CG2797" i="6"/>
  <c r="CJ2798" i="6"/>
  <c r="CJ2800" i="6"/>
  <c r="CG2800" i="6"/>
  <c r="CJ2801" i="6"/>
  <c r="CG2801" i="6"/>
  <c r="CJ2802" i="6"/>
  <c r="CG2802" i="6"/>
  <c r="CJ2804" i="6"/>
  <c r="CG2804" i="6"/>
  <c r="CJ2805" i="6"/>
  <c r="CG2805" i="6"/>
  <c r="CJ2806" i="6"/>
  <c r="CG2806" i="6"/>
  <c r="CJ2808" i="6"/>
  <c r="CJ2809" i="6"/>
  <c r="CJ2810" i="6"/>
  <c r="CJ2812" i="6"/>
  <c r="CJ2813" i="6"/>
  <c r="CJ2814" i="6"/>
  <c r="CG2814" i="6"/>
  <c r="CJ2816" i="6"/>
  <c r="CG2816" i="6"/>
  <c r="CJ2817" i="6"/>
  <c r="CJ2818" i="6"/>
  <c r="CG2818" i="6"/>
  <c r="CJ2820" i="6"/>
  <c r="CG2820" i="6"/>
  <c r="CJ2821" i="6"/>
  <c r="CG2821" i="6"/>
  <c r="CJ2822" i="6"/>
  <c r="CG2822" i="6"/>
  <c r="CJ2824" i="6"/>
  <c r="CJ2825" i="6"/>
  <c r="CJ2826" i="6"/>
  <c r="CG2826" i="6"/>
  <c r="CJ2828" i="6"/>
  <c r="CJ2829" i="6"/>
  <c r="CG2829" i="6"/>
  <c r="CJ2830" i="6"/>
  <c r="CG2830" i="6"/>
  <c r="CJ2832" i="6"/>
  <c r="CG2832" i="6"/>
  <c r="CJ2833" i="6"/>
  <c r="CJ2834" i="6"/>
  <c r="CG2834" i="6"/>
  <c r="CJ2836" i="6"/>
  <c r="CG2836" i="6"/>
  <c r="CJ2837" i="6"/>
  <c r="CG2837" i="6"/>
  <c r="CJ2838" i="6"/>
  <c r="CG2838" i="6"/>
  <c r="CJ2840" i="6"/>
  <c r="CJ2841" i="6"/>
  <c r="CJ2842" i="6"/>
  <c r="CG2842" i="6"/>
  <c r="CJ2844" i="6"/>
  <c r="CJ2845" i="6"/>
  <c r="CG2845" i="6"/>
  <c r="CJ2846" i="6"/>
  <c r="CG2846" i="6"/>
  <c r="CJ2848" i="6"/>
  <c r="CG2848" i="6"/>
  <c r="CJ2849" i="6"/>
  <c r="CG2849" i="6"/>
  <c r="CJ2850" i="6"/>
  <c r="CG2850" i="6"/>
  <c r="CJ2852" i="6"/>
  <c r="CG2852" i="6"/>
  <c r="CJ2853" i="6"/>
  <c r="CG2853" i="6"/>
  <c r="CJ2854" i="6"/>
  <c r="CG2854" i="6"/>
  <c r="CJ2856" i="6"/>
  <c r="CJ2857" i="6"/>
  <c r="CJ2858" i="6"/>
  <c r="CG2858" i="6"/>
  <c r="CJ2860" i="6"/>
  <c r="CJ2861" i="6"/>
  <c r="CJ2862" i="6"/>
  <c r="CG2862" i="6"/>
  <c r="CJ2864" i="6"/>
  <c r="CG2864" i="6"/>
  <c r="CJ2865" i="6"/>
  <c r="CJ2866" i="6"/>
  <c r="CG2866" i="6"/>
  <c r="CJ2868" i="6"/>
  <c r="CG2868" i="6"/>
  <c r="CJ2869" i="6"/>
  <c r="CJ2870" i="6"/>
  <c r="CG2870" i="6"/>
  <c r="CJ2872" i="6"/>
  <c r="CJ2873" i="6"/>
  <c r="CJ2874" i="6"/>
  <c r="CG2874" i="6"/>
  <c r="CJ2876" i="6"/>
  <c r="CJ2877" i="6"/>
  <c r="CG2877" i="6"/>
  <c r="CJ2878" i="6"/>
  <c r="CG2878" i="6"/>
  <c r="CJ2880" i="6"/>
  <c r="CG2880" i="6"/>
  <c r="CJ2881" i="6"/>
  <c r="CG2881" i="6"/>
  <c r="CJ2882" i="6"/>
  <c r="CJ2884" i="6"/>
  <c r="CG2884" i="6"/>
  <c r="CJ2885" i="6"/>
  <c r="CG2885" i="6"/>
  <c r="CJ2886" i="6"/>
  <c r="CG2886" i="6"/>
  <c r="CJ2888" i="6"/>
  <c r="CJ2889" i="6"/>
  <c r="CJ2890" i="6"/>
  <c r="CG2890" i="6"/>
  <c r="CJ2892" i="6"/>
  <c r="CJ2893" i="6"/>
  <c r="CG2893" i="6"/>
  <c r="CJ2894" i="6"/>
  <c r="CG2894" i="6"/>
  <c r="CJ2896" i="6"/>
  <c r="CG2896" i="6"/>
  <c r="CJ2897" i="6"/>
  <c r="CG2897" i="6"/>
  <c r="CJ2898" i="6"/>
  <c r="CG2898" i="6"/>
  <c r="CJ2900" i="6"/>
  <c r="CG2900" i="6"/>
  <c r="CJ2901" i="6"/>
  <c r="CG2901" i="6"/>
  <c r="CJ2902" i="6"/>
  <c r="CG2902" i="6"/>
  <c r="CJ2904" i="6"/>
  <c r="CJ2905" i="6"/>
  <c r="CG2905" i="6"/>
  <c r="CJ2906" i="6"/>
  <c r="CG2906" i="6"/>
  <c r="CJ2908" i="6"/>
  <c r="CJ2909" i="6"/>
  <c r="CG2909" i="6"/>
  <c r="CJ2910" i="6"/>
  <c r="CG2910" i="6"/>
  <c r="CJ2912" i="6"/>
  <c r="CG2912" i="6"/>
  <c r="CJ2913" i="6"/>
  <c r="CJ2914" i="6"/>
  <c r="CG2914" i="6"/>
  <c r="CJ2916" i="6"/>
  <c r="CG2916" i="6"/>
  <c r="CJ2917" i="6"/>
  <c r="CG2917" i="6"/>
  <c r="CJ2918" i="6"/>
  <c r="CG2918" i="6"/>
  <c r="CJ2920" i="6"/>
  <c r="CJ2921" i="6"/>
  <c r="CJ2922" i="6"/>
  <c r="CG2922" i="6"/>
  <c r="CJ2924" i="6"/>
  <c r="CJ2925" i="6"/>
  <c r="CG2925" i="6"/>
  <c r="CJ2926" i="6"/>
  <c r="CG2926" i="6"/>
  <c r="CJ2928" i="6"/>
  <c r="CG2928" i="6"/>
  <c r="CJ2929" i="6"/>
  <c r="CG2929" i="6"/>
  <c r="CJ2930" i="6"/>
  <c r="CG2930" i="6"/>
  <c r="CJ2932" i="6"/>
  <c r="CG2932" i="6"/>
  <c r="CJ2933" i="6"/>
  <c r="CJ2934" i="6"/>
  <c r="CG2934" i="6"/>
  <c r="CJ2936" i="6"/>
  <c r="CJ2937" i="6"/>
  <c r="CG2937" i="6"/>
  <c r="CJ2938" i="6"/>
  <c r="CG2938" i="6"/>
  <c r="CJ2940" i="6"/>
  <c r="CJ2941" i="6"/>
  <c r="CJ2942" i="6"/>
  <c r="CG2942" i="6"/>
  <c r="CJ2944" i="6"/>
  <c r="CG2944" i="6"/>
  <c r="CJ2945" i="6"/>
  <c r="CG2945" i="6"/>
  <c r="CJ2946" i="6"/>
  <c r="CG2946" i="6"/>
  <c r="CJ2948" i="6"/>
  <c r="CG2948" i="6"/>
  <c r="CJ2949" i="6"/>
  <c r="CJ2950" i="6"/>
  <c r="CG2950" i="6"/>
  <c r="CJ2952" i="6"/>
  <c r="CJ2953" i="6"/>
  <c r="CJ2954" i="6"/>
  <c r="CG2954" i="6"/>
  <c r="CJ2956" i="6"/>
  <c r="CJ2957" i="6"/>
  <c r="CJ2958" i="6"/>
  <c r="CG2958" i="6"/>
  <c r="CJ2960" i="6"/>
  <c r="CG2960" i="6"/>
  <c r="CJ2961" i="6"/>
  <c r="CG2961" i="6"/>
  <c r="CJ2962" i="6"/>
  <c r="CG2962" i="6"/>
  <c r="CJ2964" i="6"/>
  <c r="CG2964" i="6"/>
  <c r="CJ2965" i="6"/>
  <c r="CJ2966" i="6"/>
  <c r="CG2966" i="6"/>
  <c r="CJ2968" i="6"/>
  <c r="CJ2969" i="6"/>
  <c r="CG2969" i="6"/>
  <c r="CJ2970" i="6"/>
  <c r="CG2970" i="6"/>
  <c r="CJ2972" i="6"/>
  <c r="CJ2973" i="6"/>
  <c r="CJ2974" i="6"/>
  <c r="CG2974" i="6"/>
  <c r="CJ2976" i="6"/>
  <c r="CG2976" i="6"/>
  <c r="CJ2977" i="6"/>
  <c r="CJ2978" i="6"/>
  <c r="CG2978" i="6"/>
  <c r="CJ2980" i="6"/>
  <c r="CG2980" i="6"/>
  <c r="CJ2981" i="6"/>
  <c r="CJ2982" i="6"/>
  <c r="CG2982" i="6"/>
  <c r="CJ2984" i="6"/>
  <c r="CJ2985" i="6"/>
  <c r="CG2985" i="6"/>
  <c r="CJ2986" i="6"/>
  <c r="CG2986" i="6"/>
  <c r="CJ2988" i="6"/>
  <c r="CJ2989" i="6"/>
  <c r="CG2989" i="6"/>
  <c r="CJ2990" i="6"/>
  <c r="CG2990" i="6"/>
  <c r="CJ2992" i="6"/>
  <c r="CG2992" i="6"/>
  <c r="CJ2993" i="6"/>
  <c r="CG2993" i="6"/>
  <c r="CJ2994" i="6"/>
  <c r="CG2994" i="6"/>
  <c r="CJ2996" i="6"/>
  <c r="CG2996" i="6"/>
  <c r="CJ2997" i="6"/>
  <c r="CG2997" i="6"/>
  <c r="CJ2998" i="6"/>
  <c r="CG2998" i="6"/>
  <c r="CJ3000" i="6"/>
  <c r="CJ3001" i="6"/>
  <c r="CG3001" i="6"/>
  <c r="CJ3002" i="6"/>
  <c r="CG3002" i="6"/>
  <c r="CJ3004" i="6"/>
  <c r="CJ3005" i="6"/>
  <c r="CG3005" i="6"/>
  <c r="CJ3006" i="6"/>
  <c r="CG3006" i="6"/>
  <c r="CJ3008" i="6"/>
  <c r="CG3008" i="6"/>
  <c r="CJ3009" i="6"/>
  <c r="CG3009" i="6"/>
  <c r="CJ3010" i="6"/>
  <c r="CJ3012" i="6"/>
  <c r="CG3012" i="6"/>
  <c r="CJ3013" i="6"/>
  <c r="CG3013" i="6"/>
  <c r="CJ3014" i="6"/>
  <c r="CG3014" i="6"/>
  <c r="CJ3016" i="6"/>
  <c r="CJ3017" i="6"/>
  <c r="CJ3018" i="6"/>
  <c r="CG3018" i="6"/>
  <c r="CJ3020" i="6"/>
  <c r="CJ3021" i="6"/>
  <c r="CG3021" i="6"/>
  <c r="CJ3022" i="6"/>
  <c r="CG3022" i="6"/>
  <c r="CJ3024" i="6"/>
  <c r="CG3024" i="6"/>
  <c r="CJ3025" i="6"/>
  <c r="CG3025" i="6"/>
  <c r="CJ3026" i="6"/>
  <c r="CG3026" i="6"/>
  <c r="CJ3028" i="6"/>
  <c r="CG3028" i="6"/>
  <c r="CJ3029" i="6"/>
  <c r="CG3029" i="6"/>
  <c r="CJ3030" i="6"/>
  <c r="CG3030" i="6"/>
  <c r="CJ3032" i="6"/>
  <c r="CJ3033" i="6"/>
  <c r="CJ3034" i="6"/>
  <c r="CG3034" i="6"/>
  <c r="CJ3036" i="6"/>
  <c r="CJ3037" i="6"/>
  <c r="CG3037" i="6"/>
  <c r="CJ3038" i="6"/>
  <c r="CG3038" i="6"/>
  <c r="CJ3040" i="6"/>
  <c r="CG3040" i="6"/>
  <c r="CJ3041" i="6"/>
  <c r="CG3041" i="6"/>
  <c r="CJ3042" i="6"/>
  <c r="CG3042" i="6"/>
  <c r="CJ3044" i="6"/>
  <c r="CG3044" i="6"/>
  <c r="CJ3045" i="6"/>
  <c r="CG3045" i="6"/>
  <c r="CJ3046" i="6"/>
  <c r="CG3046" i="6"/>
  <c r="CJ3048" i="6"/>
  <c r="CJ3049" i="6"/>
  <c r="CG3049" i="6"/>
  <c r="CJ3050" i="6"/>
  <c r="CG3050" i="6"/>
  <c r="CJ3052" i="6"/>
  <c r="CJ3053" i="6"/>
  <c r="CJ3054" i="6"/>
  <c r="CG3054" i="6"/>
  <c r="CJ3056" i="6"/>
  <c r="CG3056" i="6"/>
  <c r="CJ3057" i="6"/>
  <c r="CJ3058" i="6"/>
  <c r="CG3058" i="6"/>
  <c r="CJ3060" i="6"/>
  <c r="CG3060" i="6"/>
  <c r="CJ3061" i="6"/>
  <c r="CG3061" i="6"/>
  <c r="CJ3062" i="6"/>
  <c r="CG3062" i="6"/>
  <c r="CJ3064" i="6"/>
  <c r="CJ3065" i="6"/>
  <c r="CJ3066" i="6"/>
  <c r="CG3066" i="6"/>
  <c r="CJ3068" i="6"/>
  <c r="CJ3069" i="6"/>
  <c r="CG3069" i="6"/>
  <c r="CJ3070" i="6"/>
  <c r="CG3070" i="6"/>
  <c r="CJ3072" i="6"/>
  <c r="CG3072" i="6"/>
  <c r="CJ3073" i="6"/>
  <c r="CJ3074" i="6"/>
  <c r="CG3074" i="6"/>
  <c r="CJ3076" i="6"/>
  <c r="CJ3077" i="6"/>
  <c r="CG3077" i="6"/>
  <c r="CJ3078" i="6"/>
  <c r="CG3078" i="6"/>
  <c r="CJ3080" i="6"/>
  <c r="CJ3081" i="6"/>
  <c r="CG3081" i="6"/>
  <c r="CJ3082" i="6"/>
  <c r="CG3082" i="6"/>
  <c r="CJ3084" i="6"/>
  <c r="CJ3085" i="6"/>
  <c r="CG3085" i="6"/>
  <c r="CJ3086" i="6"/>
  <c r="CG3086" i="6"/>
  <c r="CJ3088" i="6"/>
  <c r="CJ3089" i="6"/>
  <c r="CG3089" i="6"/>
  <c r="CJ3090" i="6"/>
  <c r="CG3090" i="6"/>
  <c r="CJ3092" i="6"/>
  <c r="CG3092" i="6"/>
  <c r="CJ3093" i="6"/>
  <c r="CG3093" i="6"/>
  <c r="CJ3094" i="6"/>
  <c r="CG3094" i="6"/>
  <c r="CJ3096" i="6"/>
  <c r="CJ3097" i="6"/>
  <c r="CG3097" i="6"/>
  <c r="CJ3098" i="6"/>
  <c r="CJ3100" i="6"/>
  <c r="CJ3101" i="6"/>
  <c r="CG3101" i="6"/>
  <c r="CJ3102" i="6"/>
  <c r="CG3102" i="6"/>
  <c r="CJ3104" i="6"/>
  <c r="CG3104" i="6"/>
  <c r="CJ3105" i="6"/>
  <c r="CG3105" i="6"/>
  <c r="CJ3106" i="6"/>
  <c r="CJ3108" i="6"/>
  <c r="CG3108" i="6"/>
  <c r="CJ3109" i="6"/>
  <c r="CG3109" i="6"/>
  <c r="CJ3110" i="6"/>
  <c r="CG3110" i="6"/>
  <c r="CJ3112" i="6"/>
  <c r="CJ3113" i="6"/>
  <c r="CG3113" i="6"/>
  <c r="CJ3114" i="6"/>
  <c r="CG3114" i="6"/>
  <c r="CJ3116" i="6"/>
  <c r="CJ3117" i="6"/>
  <c r="CG3117" i="6"/>
  <c r="CJ3118" i="6"/>
  <c r="CG3118" i="6"/>
  <c r="CJ3120" i="6"/>
  <c r="CG3120" i="6"/>
  <c r="CJ3121" i="6"/>
  <c r="CG3121" i="6"/>
  <c r="CJ3122" i="6"/>
  <c r="CG3122" i="6"/>
  <c r="CJ3124" i="6"/>
  <c r="CG3124" i="6"/>
  <c r="CJ3125" i="6"/>
  <c r="CJ3126" i="6"/>
  <c r="CG3126" i="6"/>
  <c r="CJ3128" i="6"/>
  <c r="CJ3129" i="6"/>
  <c r="CG3129" i="6"/>
  <c r="CJ3130" i="6"/>
  <c r="CG3130" i="6"/>
  <c r="CJ3132" i="6"/>
  <c r="CJ3133" i="6"/>
  <c r="CG3133" i="6"/>
  <c r="CJ3134" i="6"/>
  <c r="CG3134" i="6"/>
  <c r="CJ3136" i="6"/>
  <c r="CG3136" i="6"/>
  <c r="CJ3137" i="6"/>
  <c r="CG3137" i="6"/>
  <c r="CJ3138" i="6"/>
  <c r="CG3138" i="6"/>
  <c r="CJ3140" i="6"/>
  <c r="CG3140" i="6"/>
  <c r="CJ3141" i="6"/>
  <c r="CG3141" i="6"/>
  <c r="CJ3142" i="6"/>
  <c r="CG3142" i="6"/>
  <c r="CJ3144" i="6"/>
  <c r="CJ3145" i="6"/>
  <c r="CG3145" i="6"/>
  <c r="CJ3146" i="6"/>
  <c r="CG3146" i="6"/>
  <c r="CJ3148" i="6"/>
  <c r="CJ3149" i="6"/>
  <c r="CG3149" i="6"/>
  <c r="CJ3150" i="6"/>
  <c r="CG3150" i="6"/>
  <c r="CJ3152" i="6"/>
  <c r="CG3152" i="6"/>
  <c r="CJ3153" i="6"/>
  <c r="CJ3154" i="6"/>
  <c r="CG3154" i="6"/>
  <c r="CJ3156" i="6"/>
  <c r="CG3156" i="6"/>
  <c r="CJ3157" i="6"/>
  <c r="CG3157" i="6"/>
  <c r="CJ3158" i="6"/>
  <c r="CG3158" i="6"/>
  <c r="CJ3160" i="6"/>
  <c r="CJ3161" i="6"/>
  <c r="CG3161" i="6"/>
  <c r="CJ3162" i="6"/>
  <c r="CG3162" i="6"/>
  <c r="CJ3164" i="6"/>
  <c r="CJ3165" i="6"/>
  <c r="CG3165" i="6"/>
  <c r="CJ3166" i="6"/>
  <c r="CG3166" i="6"/>
  <c r="CJ3168" i="6"/>
  <c r="CG3168" i="6"/>
  <c r="CJ3169" i="6"/>
  <c r="CG3169" i="6"/>
  <c r="CJ3170" i="6"/>
  <c r="CG3170" i="6"/>
  <c r="CJ3172" i="6"/>
  <c r="CG3172" i="6"/>
  <c r="CJ3173" i="6"/>
  <c r="CG3173" i="6"/>
  <c r="CJ3174" i="6"/>
  <c r="CG3174" i="6"/>
  <c r="CJ3176" i="6"/>
  <c r="CJ3177" i="6"/>
  <c r="CG3177" i="6"/>
  <c r="CJ3178" i="6"/>
  <c r="CG3178" i="6"/>
  <c r="CJ3180" i="6"/>
  <c r="CJ3181" i="6"/>
  <c r="CG3181" i="6"/>
  <c r="CJ3182" i="6"/>
  <c r="CG3182" i="6"/>
  <c r="CJ3184" i="6"/>
  <c r="CG3184" i="6"/>
  <c r="CJ3185" i="6"/>
  <c r="CG3185" i="6"/>
  <c r="CJ3186" i="6"/>
  <c r="CG3186" i="6"/>
  <c r="CJ3188" i="6"/>
  <c r="CG3188" i="6"/>
  <c r="CJ3189" i="6"/>
  <c r="CG3189" i="6"/>
  <c r="CJ3190" i="6"/>
  <c r="CG3190" i="6"/>
  <c r="CJ3192" i="6"/>
  <c r="CJ3193" i="6"/>
  <c r="CG3193" i="6"/>
  <c r="CJ3194" i="6"/>
  <c r="CG3194" i="6"/>
  <c r="CJ3196" i="6"/>
  <c r="CJ3197" i="6"/>
  <c r="CG3197" i="6"/>
  <c r="CJ3198" i="6"/>
  <c r="CG3198" i="6"/>
  <c r="CJ3200" i="6"/>
  <c r="CG3200" i="6"/>
  <c r="CJ3201" i="6"/>
  <c r="CJ3202" i="6"/>
  <c r="CG3202" i="6"/>
  <c r="CJ3204" i="6"/>
  <c r="CG3204" i="6"/>
  <c r="CJ3205" i="6"/>
  <c r="CG3205" i="6"/>
  <c r="CJ3206" i="6"/>
  <c r="CG3206" i="6"/>
  <c r="CJ3208" i="6"/>
  <c r="CJ3209" i="6"/>
  <c r="CG3209" i="6"/>
  <c r="CJ3210" i="6"/>
  <c r="CG3210" i="6"/>
  <c r="CJ3212" i="6"/>
  <c r="CJ3213" i="6"/>
  <c r="CG3213" i="6"/>
  <c r="CJ3214" i="6"/>
  <c r="CG3214" i="6"/>
  <c r="CJ3216" i="6"/>
  <c r="CG3216" i="6"/>
  <c r="CJ3217" i="6"/>
  <c r="CG3217" i="6"/>
  <c r="CJ3218" i="6"/>
  <c r="CJ3220" i="6"/>
  <c r="CG3220" i="6"/>
  <c r="CJ3221" i="6"/>
  <c r="CG3221" i="6"/>
  <c r="CJ3222" i="6"/>
  <c r="CG3222" i="6"/>
  <c r="CJ3224" i="6"/>
  <c r="CJ3225" i="6"/>
  <c r="CG3225" i="6"/>
  <c r="CJ3226" i="6"/>
  <c r="CG3226" i="6"/>
  <c r="CJ3228" i="6"/>
  <c r="CJ3229" i="6"/>
  <c r="CJ3230" i="6"/>
  <c r="CG3230" i="6"/>
  <c r="CJ3232" i="6"/>
  <c r="CG3232" i="6"/>
  <c r="CJ3233" i="6"/>
  <c r="CJ3234" i="6"/>
  <c r="CG3234" i="6"/>
  <c r="CJ3236" i="6"/>
  <c r="CG3236" i="6"/>
  <c r="CJ3237" i="6"/>
  <c r="CJ3238" i="6"/>
  <c r="CG3238" i="6"/>
  <c r="CJ3240" i="6"/>
  <c r="CJ3241" i="6"/>
  <c r="CG3241" i="6"/>
  <c r="CJ3242" i="6"/>
  <c r="CG3242" i="6"/>
  <c r="CJ3244" i="6"/>
  <c r="CJ3245" i="6"/>
  <c r="CG3245" i="6"/>
  <c r="CJ3246" i="6"/>
  <c r="CG3246" i="6"/>
  <c r="CJ3248" i="6"/>
  <c r="CG3248" i="6"/>
  <c r="CJ3249" i="6"/>
  <c r="CG3249" i="6"/>
  <c r="CJ3250" i="6"/>
  <c r="CG3250" i="6"/>
  <c r="CJ3252" i="6"/>
  <c r="CG3252" i="6"/>
  <c r="CJ3253" i="6"/>
  <c r="CG3253" i="6"/>
  <c r="CJ3254" i="6"/>
  <c r="CG3254" i="6"/>
  <c r="CJ3256" i="6"/>
  <c r="CJ3257" i="6"/>
  <c r="CG3257" i="6"/>
  <c r="CJ3258" i="6"/>
  <c r="CG3258" i="6"/>
  <c r="CJ3260" i="6"/>
  <c r="CJ3261" i="6"/>
  <c r="CG3261" i="6"/>
  <c r="CJ3262" i="6"/>
  <c r="CG3262" i="6"/>
  <c r="CJ3264" i="6"/>
  <c r="CG3264" i="6"/>
  <c r="CJ3265" i="6"/>
  <c r="CJ3266" i="6"/>
  <c r="CG3266" i="6"/>
  <c r="CJ3268" i="6"/>
  <c r="CG3268" i="6"/>
  <c r="CJ3269" i="6"/>
  <c r="CG3269" i="6"/>
  <c r="CJ3270" i="6"/>
  <c r="CG3270" i="6"/>
  <c r="CJ3272" i="6"/>
  <c r="CJ3273" i="6"/>
  <c r="CG3273" i="6"/>
  <c r="CJ3274" i="6"/>
  <c r="CG3274" i="6"/>
  <c r="CJ3276" i="6"/>
  <c r="CJ3277" i="6"/>
  <c r="CG3277" i="6"/>
  <c r="CJ3278" i="6"/>
  <c r="CG3278" i="6"/>
  <c r="CJ3280" i="6"/>
  <c r="CG3280" i="6"/>
  <c r="CJ3281" i="6"/>
  <c r="CG3281" i="6"/>
  <c r="CJ3282" i="6"/>
  <c r="CJ3284" i="6"/>
  <c r="CG3284" i="6"/>
  <c r="CJ3285" i="6"/>
  <c r="CG3285" i="6"/>
  <c r="CJ3286" i="6"/>
  <c r="CG3286" i="6"/>
  <c r="CJ3288" i="6"/>
  <c r="CJ3289" i="6"/>
  <c r="CG3289" i="6"/>
  <c r="CJ3290" i="6"/>
  <c r="CG3290" i="6"/>
  <c r="CJ3292" i="6"/>
  <c r="CJ3293" i="6"/>
  <c r="CG3293" i="6"/>
  <c r="CJ3294" i="6"/>
  <c r="CG3294" i="6"/>
  <c r="CJ3296" i="6"/>
  <c r="CG3296" i="6"/>
  <c r="CJ3297" i="6"/>
  <c r="CG3297" i="6"/>
  <c r="CJ3298" i="6"/>
  <c r="CG3298" i="6"/>
  <c r="CJ3300" i="6"/>
  <c r="CG3300" i="6"/>
  <c r="CJ3301" i="6"/>
  <c r="CG3301" i="6"/>
  <c r="CJ3302" i="6"/>
  <c r="CG3302" i="6"/>
  <c r="CJ3304" i="6"/>
  <c r="CJ3305" i="6"/>
  <c r="CG3305" i="6"/>
  <c r="CJ3306" i="6"/>
  <c r="CG3306" i="6"/>
  <c r="CJ3308" i="6"/>
  <c r="CJ3309" i="6"/>
  <c r="CJ3310" i="6"/>
  <c r="CG3310" i="6"/>
  <c r="CJ3312" i="6"/>
  <c r="CG3312" i="6"/>
  <c r="CJ3313" i="6"/>
  <c r="CG3313" i="6"/>
  <c r="CJ3314" i="6"/>
  <c r="CG3314" i="6"/>
  <c r="CJ3316" i="6"/>
  <c r="CG3316" i="6"/>
  <c r="CJ3317" i="6"/>
  <c r="CG3317" i="6"/>
  <c r="CJ3318" i="6"/>
  <c r="CG3318" i="6"/>
  <c r="CJ3320" i="6"/>
  <c r="CJ3321" i="6"/>
  <c r="CG3321" i="6"/>
  <c r="CJ3322" i="6"/>
  <c r="CJ3324" i="6"/>
  <c r="CJ3325" i="6"/>
  <c r="CG3325" i="6"/>
  <c r="CJ3326" i="6"/>
  <c r="CG3326" i="6"/>
  <c r="CJ3328" i="6"/>
  <c r="CG3328" i="6"/>
  <c r="CJ3329" i="6"/>
  <c r="CG3329" i="6"/>
  <c r="CJ3330" i="6"/>
  <c r="CJ3332" i="6"/>
  <c r="CG3332" i="6"/>
  <c r="CJ3333" i="6"/>
  <c r="CG3333" i="6"/>
  <c r="CJ3334" i="6"/>
  <c r="CG3334" i="6"/>
  <c r="CJ3336" i="6"/>
  <c r="CJ3337" i="6"/>
  <c r="CJ3338" i="6"/>
  <c r="CG3338" i="6"/>
  <c r="CJ3340" i="6"/>
  <c r="CJ3341" i="6"/>
  <c r="CG3341" i="6"/>
  <c r="CJ3342" i="6"/>
  <c r="CG3342" i="6"/>
  <c r="CJ3344" i="6"/>
  <c r="CG3344" i="6"/>
  <c r="CJ3345" i="6"/>
  <c r="CG3345" i="6"/>
  <c r="CJ3346" i="6"/>
  <c r="CG3346" i="6"/>
  <c r="CJ3348" i="6"/>
  <c r="CG3348" i="6"/>
  <c r="CJ3349" i="6"/>
  <c r="CG3349" i="6"/>
  <c r="CJ3350" i="6"/>
  <c r="CG3350" i="6"/>
  <c r="CJ3352" i="6"/>
  <c r="CJ3353" i="6"/>
  <c r="CG3353" i="6"/>
  <c r="CJ3354" i="6"/>
  <c r="CG3354" i="6"/>
  <c r="CJ3356" i="6"/>
  <c r="CJ3357" i="6"/>
  <c r="CG3357" i="6"/>
  <c r="CJ3358" i="6"/>
  <c r="CJ3360" i="6"/>
  <c r="CJ3361" i="6"/>
  <c r="CG3361" i="6"/>
  <c r="CJ3362" i="6"/>
  <c r="CG3362" i="6"/>
  <c r="CJ3364" i="6"/>
  <c r="CG3364" i="6"/>
  <c r="CJ3365" i="6"/>
  <c r="CG3365" i="6"/>
  <c r="CJ3366" i="6"/>
  <c r="CG3366" i="6"/>
  <c r="CJ3368" i="6"/>
  <c r="CJ3369" i="6"/>
  <c r="CG3369" i="6"/>
  <c r="CJ3370" i="6"/>
  <c r="CG3370" i="6"/>
  <c r="CJ3372" i="6"/>
  <c r="CJ3373" i="6"/>
  <c r="CG3373" i="6"/>
  <c r="CJ3374" i="6"/>
  <c r="CG3374" i="6"/>
  <c r="CJ3376" i="6"/>
  <c r="CG3376" i="6"/>
  <c r="CJ3377" i="6"/>
  <c r="CG3377" i="6"/>
  <c r="CJ3378" i="6"/>
  <c r="CG3378" i="6"/>
  <c r="CJ3380" i="6"/>
  <c r="CG3380" i="6"/>
  <c r="CJ3381" i="6"/>
  <c r="CG3381" i="6"/>
  <c r="CJ3382" i="6"/>
  <c r="CG3382" i="6"/>
  <c r="CJ3384" i="6"/>
  <c r="CJ3385" i="6"/>
  <c r="CG3385" i="6"/>
  <c r="CJ3386" i="6"/>
  <c r="CG3386" i="6"/>
  <c r="CJ3388" i="6"/>
  <c r="CJ3389" i="6"/>
  <c r="CG3389" i="6"/>
  <c r="CJ3390" i="6"/>
  <c r="CG3390" i="6"/>
  <c r="CJ3392" i="6"/>
  <c r="CG3392" i="6"/>
  <c r="CJ3393" i="6"/>
  <c r="CG3393" i="6"/>
  <c r="CJ3394" i="6"/>
  <c r="CG3394" i="6"/>
  <c r="CJ3396" i="6"/>
  <c r="CG3396" i="6"/>
  <c r="CJ3397" i="6"/>
  <c r="CG3397" i="6"/>
  <c r="CJ3398" i="6"/>
  <c r="CG3398" i="6"/>
  <c r="CJ3400" i="6"/>
  <c r="CJ3401" i="6"/>
  <c r="CG3401" i="6"/>
  <c r="CJ3402" i="6"/>
  <c r="CG3402" i="6"/>
  <c r="CJ3404" i="6"/>
  <c r="CJ3405" i="6"/>
  <c r="CG3405" i="6"/>
  <c r="CJ3406" i="6"/>
  <c r="CG3406" i="6"/>
  <c r="CJ3408" i="6"/>
  <c r="CG3408" i="6"/>
  <c r="CJ3409" i="6"/>
  <c r="CG3409" i="6"/>
  <c r="CJ3410" i="6"/>
  <c r="CG3410" i="6"/>
  <c r="CJ3412" i="6"/>
  <c r="CG3412" i="6"/>
  <c r="CJ3413" i="6"/>
  <c r="CG3413" i="6"/>
  <c r="CJ3414" i="6"/>
  <c r="CG3414" i="6"/>
  <c r="CJ3416" i="6"/>
  <c r="CJ3417" i="6"/>
  <c r="CG3417" i="6"/>
  <c r="CJ3418" i="6"/>
  <c r="CG3418" i="6"/>
  <c r="CJ3420" i="6"/>
  <c r="CJ3421" i="6"/>
  <c r="CG3421" i="6"/>
  <c r="CJ3422" i="6"/>
  <c r="CG3422" i="6"/>
  <c r="CJ3424" i="6"/>
  <c r="CG3424" i="6"/>
  <c r="CJ3425" i="6"/>
  <c r="CG3425" i="6"/>
  <c r="CJ3426" i="6"/>
  <c r="CG3426" i="6"/>
  <c r="CJ3428" i="6"/>
  <c r="CG3428" i="6"/>
  <c r="CJ3429" i="6"/>
  <c r="CG3429" i="6"/>
  <c r="CJ3430" i="6"/>
  <c r="CG3430" i="6"/>
  <c r="CJ3432" i="6"/>
  <c r="CJ3433" i="6"/>
  <c r="CG3433" i="6"/>
  <c r="CJ3434" i="6"/>
  <c r="CG3434" i="6"/>
  <c r="CJ3436" i="6"/>
  <c r="CJ3437" i="6"/>
  <c r="CG3437" i="6"/>
  <c r="CJ3438" i="6"/>
  <c r="CG3438" i="6"/>
  <c r="CJ3440" i="6"/>
  <c r="CG3440" i="6"/>
  <c r="CJ3441" i="6"/>
  <c r="CG3441" i="6"/>
  <c r="CJ3442" i="6"/>
  <c r="CG3442" i="6"/>
  <c r="CJ3444" i="6"/>
  <c r="CG3444" i="6"/>
  <c r="CJ3445" i="6"/>
  <c r="CG3445" i="6"/>
  <c r="CJ3446" i="6"/>
  <c r="CG3446" i="6"/>
  <c r="CJ3448" i="6"/>
  <c r="CJ3449" i="6"/>
  <c r="CG3449" i="6"/>
  <c r="CJ3450" i="6"/>
  <c r="CG3450" i="6"/>
  <c r="CJ3452" i="6"/>
  <c r="CJ3453" i="6"/>
  <c r="CG3453" i="6"/>
  <c r="CJ3454" i="6"/>
  <c r="CJ3456" i="6"/>
  <c r="CG3456" i="6"/>
  <c r="CJ3457" i="6"/>
  <c r="CG3457" i="6"/>
  <c r="CJ3458" i="6"/>
  <c r="CG3458" i="6"/>
  <c r="CJ3460" i="6"/>
  <c r="CG3460" i="6"/>
  <c r="CJ3461" i="6"/>
  <c r="CG3461" i="6"/>
  <c r="CJ3462" i="6"/>
  <c r="CG3462" i="6"/>
  <c r="CJ3464" i="6"/>
  <c r="CJ3465" i="6"/>
  <c r="CG3465" i="6"/>
  <c r="CJ3466" i="6"/>
  <c r="CG3466" i="6"/>
  <c r="CJ3468" i="6"/>
  <c r="CJ3469" i="6"/>
  <c r="CG3469" i="6"/>
  <c r="CJ3470" i="6"/>
  <c r="CG3470" i="6"/>
  <c r="CJ3472" i="6"/>
  <c r="CG3472" i="6"/>
  <c r="CJ3473" i="6"/>
  <c r="CG3473" i="6"/>
  <c r="CJ3474" i="6"/>
  <c r="CJ3476" i="6"/>
  <c r="CG3476" i="6"/>
  <c r="CJ3477" i="6"/>
  <c r="CG3477" i="6"/>
  <c r="CJ3478" i="6"/>
  <c r="CJ3480" i="6"/>
  <c r="CJ3481" i="6"/>
  <c r="CG3481" i="6"/>
  <c r="CJ3482" i="6"/>
  <c r="CG3482" i="6"/>
  <c r="CJ3484" i="6"/>
  <c r="CJ3485" i="6"/>
  <c r="CG3485" i="6"/>
  <c r="CJ3486" i="6"/>
  <c r="CG3486" i="6"/>
  <c r="CJ3488" i="6"/>
  <c r="CG3488" i="6"/>
  <c r="CJ3489" i="6"/>
  <c r="CG3489" i="6"/>
  <c r="CJ3490" i="6"/>
  <c r="CG3490" i="6"/>
  <c r="CJ3492" i="6"/>
  <c r="CG3492" i="6"/>
  <c r="CJ3493" i="6"/>
  <c r="CG3493" i="6"/>
  <c r="CJ3494" i="6"/>
  <c r="CG3494" i="6"/>
  <c r="CJ3496" i="6"/>
  <c r="CJ3497" i="6"/>
  <c r="CG3497" i="6"/>
  <c r="CJ3498" i="6"/>
  <c r="CG3498" i="6"/>
  <c r="CJ3500" i="6"/>
  <c r="CJ3501" i="6"/>
  <c r="CG3501" i="6"/>
  <c r="CJ3502" i="6"/>
  <c r="CG3502" i="6"/>
  <c r="CJ3504" i="6"/>
  <c r="CG3504" i="6"/>
  <c r="CJ3505" i="6"/>
  <c r="CG3505" i="6"/>
  <c r="CJ3506" i="6"/>
  <c r="CG3506" i="6"/>
  <c r="CJ3508" i="6"/>
  <c r="CG3508" i="6"/>
  <c r="CJ3509" i="6"/>
  <c r="CG3509" i="6"/>
  <c r="CJ3510" i="6"/>
  <c r="CG3510" i="6"/>
  <c r="CJ3512" i="6"/>
  <c r="CJ3513" i="6"/>
  <c r="CG3513" i="6"/>
  <c r="CJ3514" i="6"/>
  <c r="CG3514" i="6"/>
  <c r="CJ3516" i="6"/>
  <c r="CJ3517" i="6"/>
  <c r="CG3517" i="6"/>
  <c r="CJ3518" i="6"/>
  <c r="CG3518" i="6"/>
  <c r="CJ3520" i="6"/>
  <c r="CG3520" i="6"/>
  <c r="CJ3521" i="6"/>
  <c r="CG3521" i="6"/>
  <c r="CJ3522" i="6"/>
  <c r="CG3522" i="6"/>
  <c r="CJ3524" i="6"/>
  <c r="CG3524" i="6"/>
  <c r="CJ3525" i="6"/>
  <c r="CG3525" i="6"/>
  <c r="CJ3526" i="6"/>
  <c r="CG3526" i="6"/>
  <c r="CJ3528" i="6"/>
  <c r="CJ3529" i="6"/>
  <c r="CG3529" i="6"/>
  <c r="CJ3530" i="6"/>
  <c r="CG3530" i="6"/>
  <c r="CJ3532" i="6"/>
  <c r="CJ3533" i="6"/>
  <c r="CG3533" i="6"/>
  <c r="CJ3534" i="6"/>
  <c r="CG3534" i="6"/>
  <c r="CJ3536" i="6"/>
  <c r="CG3536" i="6"/>
  <c r="CJ3537" i="6"/>
  <c r="CG3537" i="6"/>
  <c r="CJ3538" i="6"/>
  <c r="CG3538" i="6"/>
  <c r="CJ3540" i="6"/>
  <c r="CG3540" i="6"/>
  <c r="CJ3541" i="6"/>
  <c r="CG3541" i="6"/>
  <c r="CJ3542" i="6"/>
  <c r="CG3542" i="6"/>
  <c r="CJ3544" i="6"/>
  <c r="CJ3545" i="6"/>
  <c r="CG3545" i="6"/>
  <c r="CJ3546" i="6"/>
  <c r="CG3546" i="6"/>
  <c r="CJ3548" i="6"/>
  <c r="CJ3549" i="6"/>
  <c r="CG3549" i="6"/>
  <c r="CJ3550" i="6"/>
  <c r="CG3550" i="6"/>
  <c r="CJ3552" i="6"/>
  <c r="CG3552" i="6"/>
  <c r="CJ3553" i="6"/>
  <c r="CG3553" i="6"/>
  <c r="CJ3554" i="6"/>
  <c r="CG3554" i="6"/>
  <c r="CJ3556" i="6"/>
  <c r="CG3556" i="6"/>
  <c r="CJ3557" i="6"/>
  <c r="CG3557" i="6"/>
  <c r="CJ3558" i="6"/>
  <c r="CG3558" i="6"/>
  <c r="CJ3560" i="6"/>
  <c r="CJ3561" i="6"/>
  <c r="CG3561" i="6"/>
  <c r="CJ3562" i="6"/>
  <c r="CG3562" i="6"/>
  <c r="CJ3564" i="6"/>
  <c r="CJ3565" i="6"/>
  <c r="CG3565" i="6"/>
  <c r="CJ3566" i="6"/>
  <c r="CG3566" i="6"/>
  <c r="CJ3568" i="6"/>
  <c r="CG3568" i="6"/>
  <c r="CJ3569" i="6"/>
  <c r="CG3569" i="6"/>
  <c r="CJ3570" i="6"/>
  <c r="CG3570" i="6"/>
  <c r="CJ3572" i="6"/>
  <c r="CG3572" i="6"/>
  <c r="CJ3573" i="6"/>
  <c r="CG3573" i="6"/>
  <c r="CJ3574" i="6"/>
  <c r="CJ3576" i="6"/>
  <c r="CJ3577" i="6"/>
  <c r="CG3577" i="6"/>
  <c r="CJ3578" i="6"/>
  <c r="CG3578" i="6"/>
  <c r="CJ3580" i="6"/>
  <c r="CJ3581" i="6"/>
  <c r="CG3581" i="6"/>
  <c r="CJ3582" i="6"/>
  <c r="CJ3584" i="6"/>
  <c r="CG3584" i="6"/>
  <c r="CJ3585" i="6"/>
  <c r="CG3585" i="6"/>
  <c r="CJ3586" i="6"/>
  <c r="CG3586" i="6"/>
  <c r="CJ3588" i="6"/>
  <c r="CG3588" i="6"/>
  <c r="CJ3589" i="6"/>
  <c r="CG3589" i="6"/>
  <c r="CJ3590" i="6"/>
  <c r="CG3590" i="6"/>
  <c r="CJ3592" i="6"/>
  <c r="CJ3593" i="6"/>
  <c r="CG3593" i="6"/>
  <c r="CJ3594" i="6"/>
  <c r="CJ3596" i="6"/>
  <c r="CJ3597" i="6"/>
  <c r="CG3597" i="6"/>
  <c r="CJ3598" i="6"/>
  <c r="CG3598" i="6"/>
  <c r="CJ3600" i="6"/>
  <c r="CG3600" i="6"/>
  <c r="CJ3601" i="6"/>
  <c r="CG3601" i="6"/>
  <c r="CJ3602" i="6"/>
  <c r="CG3602" i="6"/>
  <c r="CJ3604" i="6"/>
  <c r="CG3604" i="6"/>
  <c r="CJ3605" i="6"/>
  <c r="CG3605" i="6"/>
  <c r="CJ3606" i="6"/>
  <c r="CG3606" i="6"/>
  <c r="CJ3608" i="6"/>
  <c r="CJ3609" i="6"/>
  <c r="CG3609" i="6"/>
  <c r="CJ3610" i="6"/>
  <c r="CG3610" i="6"/>
  <c r="CJ3612" i="6"/>
  <c r="CJ3613" i="6"/>
  <c r="CG3613" i="6"/>
  <c r="CJ3614" i="6"/>
  <c r="CG3614" i="6"/>
  <c r="CJ3616" i="6"/>
  <c r="CG3616" i="6"/>
  <c r="CJ3617" i="6"/>
  <c r="CG3617" i="6"/>
  <c r="CJ3618" i="6"/>
  <c r="CJ3620" i="6"/>
  <c r="CG3620" i="6"/>
  <c r="CJ3621" i="6"/>
  <c r="CG3621" i="6"/>
  <c r="CJ3622" i="6"/>
  <c r="CG3622" i="6"/>
  <c r="CJ3624" i="6"/>
  <c r="CJ3625" i="6"/>
  <c r="CG3625" i="6"/>
  <c r="CJ3626" i="6"/>
  <c r="CJ3628" i="6"/>
  <c r="CJ3629" i="6"/>
  <c r="CG3629" i="6"/>
  <c r="CJ3630" i="6"/>
  <c r="CG3630" i="6"/>
  <c r="CJ3632" i="6"/>
  <c r="CG3632" i="6"/>
  <c r="CJ3633" i="6"/>
  <c r="CG3633" i="6"/>
  <c r="CJ3634" i="6"/>
  <c r="CG3634" i="6"/>
  <c r="CJ3636" i="6"/>
  <c r="CG3636" i="6"/>
  <c r="CJ3637" i="6"/>
  <c r="CG3637" i="6"/>
  <c r="CJ3638" i="6"/>
  <c r="CG3638" i="6"/>
  <c r="CJ3640" i="6"/>
  <c r="CJ3641" i="6"/>
  <c r="CG3641" i="6"/>
  <c r="CJ3642" i="6"/>
  <c r="CG3642" i="6"/>
  <c r="CJ3644" i="6"/>
  <c r="CJ3645" i="6"/>
  <c r="CG3645" i="6"/>
  <c r="CJ3646" i="6"/>
  <c r="CG3646" i="6"/>
  <c r="CJ3648" i="6"/>
  <c r="CG3648" i="6"/>
  <c r="CJ3649" i="6"/>
  <c r="CG3649" i="6"/>
  <c r="CJ3650" i="6"/>
  <c r="CJ3652" i="6"/>
  <c r="CG3652" i="6"/>
  <c r="CJ3653" i="6"/>
  <c r="CF3653" i="6"/>
  <c r="CJ3654" i="6"/>
  <c r="CG3654" i="6"/>
  <c r="CJ3656" i="6"/>
  <c r="CJ3657" i="6"/>
  <c r="CG3657" i="6"/>
  <c r="CJ3658" i="6"/>
  <c r="CJ3660" i="6"/>
  <c r="CJ3661" i="6"/>
  <c r="CG3661" i="6"/>
  <c r="CJ3662" i="6"/>
  <c r="CG3662" i="6"/>
  <c r="CJ3664" i="6"/>
  <c r="CG3664" i="6"/>
  <c r="CJ3665" i="6"/>
  <c r="CG3665" i="6"/>
  <c r="CJ3666" i="6"/>
  <c r="CG3666" i="6"/>
  <c r="CJ3668" i="6"/>
  <c r="CG3668" i="6"/>
  <c r="CJ3669" i="6"/>
  <c r="CG3669" i="6"/>
  <c r="CJ3670" i="6"/>
  <c r="CG3670" i="6"/>
  <c r="CJ3672" i="6"/>
  <c r="CJ3673" i="6"/>
  <c r="CG3673" i="6"/>
  <c r="CJ3674" i="6"/>
  <c r="CG3674" i="6"/>
  <c r="CJ3676" i="6"/>
  <c r="CJ3677" i="6"/>
  <c r="CG3677" i="6"/>
  <c r="CJ3678" i="6"/>
  <c r="CG3678" i="6"/>
  <c r="CJ3680" i="6"/>
  <c r="CG3680" i="6"/>
  <c r="CJ3681" i="6"/>
  <c r="CG3681" i="6"/>
  <c r="CJ3682" i="6"/>
  <c r="CG3682" i="6"/>
  <c r="CJ3684" i="6"/>
  <c r="CG3684" i="6"/>
  <c r="CJ3685" i="6"/>
  <c r="CG3685" i="6"/>
  <c r="CJ3686" i="6"/>
  <c r="CG3686" i="6"/>
  <c r="CJ3688" i="6"/>
  <c r="CJ3689" i="6"/>
  <c r="CG3689" i="6"/>
  <c r="CJ3690" i="6"/>
  <c r="CG3690" i="6"/>
  <c r="CJ3692" i="6"/>
  <c r="CJ3693" i="6"/>
  <c r="CG3693" i="6"/>
  <c r="CJ3694" i="6"/>
  <c r="CG3694" i="6"/>
  <c r="CJ3696" i="6"/>
  <c r="CG3696" i="6"/>
  <c r="CJ3697" i="6"/>
  <c r="CG3697" i="6"/>
  <c r="CJ3698" i="6"/>
  <c r="CG3698" i="6"/>
  <c r="CJ3700" i="6"/>
  <c r="CG3700" i="6"/>
  <c r="CJ3701" i="6"/>
  <c r="CG3701" i="6"/>
  <c r="CJ3702" i="6"/>
  <c r="CG3702" i="6"/>
  <c r="CJ3704" i="6"/>
  <c r="CJ3705" i="6"/>
  <c r="CG3705" i="6"/>
  <c r="CJ3706" i="6"/>
  <c r="CG3706" i="6"/>
  <c r="CJ3708" i="6"/>
  <c r="CJ3709" i="6"/>
  <c r="CG3709" i="6"/>
  <c r="CJ3710" i="6"/>
  <c r="CG3710" i="6"/>
  <c r="CJ3712" i="6"/>
  <c r="CG3712" i="6"/>
  <c r="CJ3713" i="6"/>
  <c r="CG3713" i="6"/>
  <c r="CJ3714" i="6"/>
  <c r="CG3714" i="6"/>
  <c r="CJ3716" i="6"/>
  <c r="CG3716" i="6"/>
  <c r="CJ3717" i="6"/>
  <c r="CG3717" i="6"/>
  <c r="CJ3718" i="6"/>
  <c r="CG3718" i="6"/>
  <c r="CJ3720" i="6"/>
  <c r="CJ3721" i="6"/>
  <c r="CG3721" i="6"/>
  <c r="CJ3722" i="6"/>
  <c r="CG3722" i="6"/>
  <c r="CJ3724" i="6"/>
  <c r="CJ3725" i="6"/>
  <c r="CG3725" i="6"/>
  <c r="CJ3726" i="6"/>
  <c r="CG3726" i="6"/>
  <c r="CJ3728" i="6"/>
  <c r="CG3728" i="6"/>
  <c r="CJ3729" i="6"/>
  <c r="CG3729" i="6"/>
  <c r="CJ3730" i="6"/>
  <c r="CG3730" i="6"/>
  <c r="CJ3732" i="6"/>
  <c r="CG3732" i="6"/>
  <c r="CJ3733" i="6"/>
  <c r="CG3733" i="6"/>
  <c r="CJ3734" i="6"/>
  <c r="CG3734" i="6"/>
  <c r="CJ3736" i="6"/>
  <c r="CJ3737" i="6"/>
  <c r="CG3737" i="6"/>
  <c r="CJ3738" i="6"/>
  <c r="CG3738" i="6"/>
  <c r="CJ3740" i="6"/>
  <c r="CJ3741" i="6"/>
  <c r="CG3741" i="6"/>
  <c r="CJ3742" i="6"/>
  <c r="CG3742" i="6"/>
  <c r="CJ3744" i="6"/>
  <c r="CG3744" i="6"/>
  <c r="CJ3745" i="6"/>
  <c r="CG3745" i="6"/>
  <c r="CJ3746" i="6"/>
  <c r="CG3746" i="6"/>
  <c r="CJ3748" i="6"/>
  <c r="CG3748" i="6"/>
  <c r="CJ3749" i="6"/>
  <c r="CG3749" i="6"/>
  <c r="CJ3750" i="6"/>
  <c r="CG3750" i="6"/>
  <c r="CJ3752" i="6"/>
  <c r="CJ3753" i="6"/>
  <c r="CG3753" i="6"/>
  <c r="CJ3754" i="6"/>
  <c r="CG3754" i="6"/>
  <c r="CJ3756" i="6"/>
  <c r="CJ3757" i="6"/>
  <c r="CG3757" i="6"/>
  <c r="CJ3758" i="6"/>
  <c r="CG3758" i="6"/>
  <c r="CJ3760" i="6"/>
  <c r="CG3760" i="6"/>
  <c r="CJ3761" i="6"/>
  <c r="CG3761" i="6"/>
  <c r="CJ3762" i="6"/>
  <c r="CG3762" i="6"/>
  <c r="CJ3764" i="6"/>
  <c r="CG3764" i="6"/>
  <c r="CJ3765" i="6"/>
  <c r="CG3765" i="6"/>
  <c r="CJ3766" i="6"/>
  <c r="CG3766" i="6"/>
  <c r="CJ3768" i="6"/>
  <c r="CJ3769" i="6"/>
  <c r="CG3769" i="6"/>
  <c r="CJ3770" i="6"/>
  <c r="CG3770" i="6"/>
  <c r="CJ3772" i="6"/>
  <c r="CJ3773" i="6"/>
  <c r="CG3773" i="6"/>
  <c r="CJ3774" i="6"/>
  <c r="CG3774" i="6"/>
  <c r="CJ3776" i="6"/>
  <c r="CG3776" i="6"/>
  <c r="CJ3777" i="6"/>
  <c r="CG3777" i="6"/>
  <c r="CJ3778" i="6"/>
  <c r="CG3778" i="6"/>
  <c r="CJ3780" i="6"/>
  <c r="CG3780" i="6"/>
  <c r="CJ3781" i="6"/>
  <c r="CG3781" i="6"/>
  <c r="CJ3782" i="6"/>
  <c r="CG3782" i="6"/>
  <c r="CJ3784" i="6"/>
  <c r="CJ3785" i="6"/>
  <c r="CG3785" i="6"/>
  <c r="CJ3786" i="6"/>
  <c r="CG3786" i="6"/>
  <c r="CJ3788" i="6"/>
  <c r="CJ3789" i="6"/>
  <c r="CG3789" i="6"/>
  <c r="CJ3790" i="6"/>
  <c r="CG3790" i="6"/>
  <c r="CJ3792" i="6"/>
  <c r="CG3792" i="6"/>
  <c r="CJ3793" i="6"/>
  <c r="CG3793" i="6"/>
  <c r="CJ3794" i="6"/>
  <c r="CG3794" i="6"/>
  <c r="CJ3796" i="6"/>
  <c r="CG3796" i="6"/>
  <c r="CJ3797" i="6"/>
  <c r="CG3797" i="6"/>
  <c r="CJ3798" i="6"/>
  <c r="CG3798" i="6"/>
  <c r="CJ3800" i="6"/>
  <c r="CJ3801" i="6"/>
  <c r="CG3801" i="6"/>
  <c r="CJ3802" i="6"/>
  <c r="CG3802" i="6"/>
  <c r="CJ3804" i="6"/>
  <c r="CJ3805" i="6"/>
  <c r="CG3805" i="6"/>
  <c r="CJ3806" i="6"/>
  <c r="CG3806" i="6"/>
  <c r="CJ3808" i="6"/>
  <c r="CG3808" i="6"/>
  <c r="CJ3809" i="6"/>
  <c r="CG3809" i="6"/>
  <c r="CJ3810" i="6"/>
  <c r="CJ3812" i="6"/>
  <c r="CG3812" i="6"/>
  <c r="CJ3813" i="6"/>
  <c r="CG3813" i="6"/>
  <c r="CJ3814" i="6"/>
  <c r="CG3814" i="6"/>
  <c r="CJ3816" i="6"/>
  <c r="CJ3817" i="6"/>
  <c r="CG3817" i="6"/>
  <c r="CJ3818" i="6"/>
  <c r="CG3818" i="6"/>
  <c r="CJ3820" i="6"/>
  <c r="CJ3821" i="6"/>
  <c r="CG3821" i="6"/>
  <c r="CJ3822" i="6"/>
  <c r="CG3822" i="6"/>
  <c r="CJ3824" i="6"/>
  <c r="CG3824" i="6"/>
  <c r="CJ3825" i="6"/>
  <c r="CG3825" i="6"/>
  <c r="CJ3826" i="6"/>
  <c r="CG3826" i="6"/>
  <c r="CJ3828" i="6"/>
  <c r="CG3828" i="6"/>
  <c r="CJ3829" i="6"/>
  <c r="CG3829" i="6"/>
  <c r="CJ3830" i="6"/>
  <c r="CJ3832" i="6"/>
  <c r="CJ3833" i="6"/>
  <c r="CG3833" i="6"/>
  <c r="CJ3834" i="6"/>
  <c r="CG3834" i="6"/>
  <c r="CJ3836" i="6"/>
  <c r="CJ3837" i="6"/>
  <c r="CG3837" i="6"/>
  <c r="CJ3838" i="6"/>
  <c r="CG3838" i="6"/>
  <c r="CJ3840" i="6"/>
  <c r="CG3840" i="6"/>
  <c r="CJ3841" i="6"/>
  <c r="CG3841" i="6"/>
  <c r="CJ3842" i="6"/>
  <c r="CG3842" i="6"/>
  <c r="CJ3844" i="6"/>
  <c r="CG3844" i="6"/>
  <c r="CJ3845" i="6"/>
  <c r="CG3845" i="6"/>
  <c r="CJ3846" i="6"/>
  <c r="CG3846" i="6"/>
  <c r="CJ3848" i="6"/>
  <c r="CJ3849" i="6"/>
  <c r="CG3849" i="6"/>
  <c r="CJ3850" i="6"/>
  <c r="CG3850" i="6"/>
  <c r="CJ3852" i="6"/>
  <c r="CJ3853" i="6"/>
  <c r="CG3853" i="6"/>
  <c r="CJ3854" i="6"/>
  <c r="CG3854" i="6"/>
  <c r="CJ3856" i="6"/>
  <c r="CG3856" i="6"/>
  <c r="CJ3857" i="6"/>
  <c r="CG3857" i="6"/>
  <c r="CJ3858" i="6"/>
  <c r="CG3858" i="6"/>
  <c r="CJ3860" i="6"/>
  <c r="CG3860" i="6"/>
  <c r="CJ3861" i="6"/>
  <c r="CG3861" i="6"/>
  <c r="CJ3862" i="6"/>
  <c r="CG3862" i="6"/>
  <c r="CJ3864" i="6"/>
  <c r="CJ3865" i="6"/>
  <c r="CG3865" i="6"/>
  <c r="CJ3866" i="6"/>
  <c r="CG3866" i="6"/>
  <c r="CJ3868" i="6"/>
  <c r="CJ3869" i="6"/>
  <c r="CG3869" i="6"/>
  <c r="CJ3870" i="6"/>
  <c r="CG3870" i="6"/>
  <c r="CJ3872" i="6"/>
  <c r="CG3872" i="6"/>
  <c r="CJ3873" i="6"/>
  <c r="CG3873" i="6"/>
  <c r="CJ3874" i="6"/>
  <c r="CG3874" i="6"/>
  <c r="CJ3876" i="6"/>
  <c r="CG3876" i="6"/>
  <c r="CJ3877" i="6"/>
  <c r="CG3877" i="6"/>
  <c r="CJ3878" i="6"/>
  <c r="CG3878" i="6"/>
  <c r="CJ3880" i="6"/>
  <c r="CJ3881" i="6"/>
  <c r="CG3881" i="6"/>
  <c r="CJ3882" i="6"/>
  <c r="CG3882" i="6"/>
  <c r="CJ3884" i="6"/>
  <c r="CJ3885" i="6"/>
  <c r="CG3885" i="6"/>
  <c r="CJ3886" i="6"/>
  <c r="CG3886" i="6"/>
  <c r="CJ3888" i="6"/>
  <c r="CG3888" i="6"/>
  <c r="CJ3889" i="6"/>
  <c r="CG3889" i="6"/>
  <c r="CJ3890" i="6"/>
  <c r="CG3890" i="6"/>
  <c r="CJ3892" i="6"/>
  <c r="CG3892" i="6"/>
  <c r="CJ3893" i="6"/>
  <c r="CG3893" i="6"/>
  <c r="CJ3894" i="6"/>
  <c r="CG3894" i="6"/>
  <c r="CJ3896" i="6"/>
  <c r="CJ3897" i="6"/>
  <c r="CG3897" i="6"/>
  <c r="CJ3898" i="6"/>
  <c r="CG3898" i="6"/>
  <c r="CJ3900" i="6"/>
  <c r="CJ3901" i="6"/>
  <c r="CG3901" i="6"/>
  <c r="CJ3902" i="6"/>
  <c r="CG3902" i="6"/>
  <c r="CJ3904" i="6"/>
  <c r="CG3904" i="6"/>
  <c r="CJ3905" i="6"/>
  <c r="CG3905" i="6"/>
  <c r="CJ3906" i="6"/>
  <c r="CG3906" i="6"/>
  <c r="CJ3908" i="6"/>
  <c r="CG3908" i="6"/>
  <c r="CJ3909" i="6"/>
  <c r="CG3909" i="6"/>
  <c r="CJ3910" i="6"/>
  <c r="CG3910" i="6"/>
  <c r="CJ3912" i="6"/>
  <c r="CJ3913" i="6"/>
  <c r="CG3913" i="6"/>
  <c r="CJ3914" i="6"/>
  <c r="CG3914" i="6"/>
  <c r="CJ3916" i="6"/>
  <c r="CJ3917" i="6"/>
  <c r="CG3917" i="6"/>
  <c r="CJ3918" i="6"/>
  <c r="CG3918" i="6"/>
  <c r="CJ3920" i="6"/>
  <c r="CG3920" i="6"/>
  <c r="CJ3921" i="6"/>
  <c r="CG3921" i="6"/>
  <c r="CJ3922" i="6"/>
  <c r="CG3922" i="6"/>
  <c r="CJ3924" i="6"/>
  <c r="CG3924" i="6"/>
  <c r="CJ3925" i="6"/>
  <c r="CG3925" i="6"/>
  <c r="CJ3926" i="6"/>
  <c r="CG3926" i="6"/>
  <c r="CJ3928" i="6"/>
  <c r="CJ3929" i="6"/>
  <c r="CG3929" i="6"/>
  <c r="CJ3930" i="6"/>
  <c r="CG3930" i="6"/>
  <c r="CJ3932" i="6"/>
  <c r="CJ3933" i="6"/>
  <c r="CG3933" i="6"/>
  <c r="CJ3934" i="6"/>
  <c r="CG3934" i="6"/>
  <c r="CJ3936" i="6"/>
  <c r="CG3936" i="6"/>
  <c r="CJ3937" i="6"/>
  <c r="CG3937" i="6"/>
  <c r="CJ3938" i="6"/>
  <c r="CG3938" i="6"/>
  <c r="CJ3940" i="6"/>
  <c r="CG3940" i="6"/>
  <c r="CJ3941" i="6"/>
  <c r="CG3941" i="6"/>
  <c r="CJ3942" i="6"/>
  <c r="CG3942" i="6"/>
  <c r="CJ3944" i="6"/>
  <c r="CJ3945" i="6"/>
  <c r="CG3945" i="6"/>
  <c r="CJ3946" i="6"/>
  <c r="CG3946" i="6"/>
  <c r="CJ3948" i="6"/>
  <c r="CJ3949" i="6"/>
  <c r="CG3949" i="6"/>
  <c r="CJ3950" i="6"/>
  <c r="CG3950" i="6"/>
  <c r="CJ3952" i="6"/>
  <c r="CG3952" i="6"/>
  <c r="CJ3953" i="6"/>
  <c r="CG3953" i="6"/>
  <c r="CJ3954" i="6"/>
  <c r="CG3954" i="6"/>
  <c r="CJ3956" i="6"/>
  <c r="CG3956" i="6"/>
  <c r="CJ3957" i="6"/>
  <c r="CG3957" i="6"/>
  <c r="CJ3958" i="6"/>
  <c r="CG3958" i="6"/>
  <c r="CJ3960" i="6"/>
  <c r="CJ3961" i="6"/>
  <c r="CG3961" i="6"/>
  <c r="CJ3962" i="6"/>
  <c r="CG3962" i="6"/>
  <c r="CJ3964" i="6"/>
  <c r="CJ3965" i="6"/>
  <c r="CG3965" i="6"/>
  <c r="CJ3966" i="6"/>
  <c r="CG3966" i="6"/>
  <c r="CJ3968" i="6"/>
  <c r="CG3968" i="6"/>
  <c r="CJ3969" i="6"/>
  <c r="CG3969" i="6"/>
  <c r="CJ3970" i="6"/>
  <c r="CG3970" i="6"/>
  <c r="CJ3972" i="6"/>
  <c r="CG3972" i="6"/>
  <c r="CJ3973" i="6"/>
  <c r="CG3973" i="6"/>
  <c r="CJ3974" i="6"/>
  <c r="CG3974" i="6"/>
  <c r="CJ3976" i="6"/>
  <c r="CJ3977" i="6"/>
  <c r="CG3977" i="6"/>
  <c r="CJ3978" i="6"/>
  <c r="CG3978" i="6"/>
  <c r="CJ3980" i="6"/>
  <c r="CJ3981" i="6"/>
  <c r="CG3981" i="6"/>
  <c r="CJ3982" i="6"/>
  <c r="CJ3984" i="6"/>
  <c r="CG3984" i="6"/>
  <c r="CJ3985" i="6"/>
  <c r="CG3985" i="6"/>
  <c r="CJ3986" i="6"/>
  <c r="CG3986" i="6"/>
  <c r="CJ3988" i="6"/>
  <c r="CG3988" i="6"/>
  <c r="CJ3989" i="6"/>
  <c r="CG3989" i="6"/>
  <c r="CJ3990" i="6"/>
  <c r="CG3990" i="6"/>
  <c r="CJ3992" i="6"/>
  <c r="CJ3993" i="6"/>
  <c r="CG3993" i="6"/>
  <c r="CJ3994" i="6"/>
  <c r="CG3994" i="6"/>
  <c r="CJ3996" i="6"/>
  <c r="CJ3997" i="6"/>
  <c r="CG3997" i="6"/>
  <c r="CJ3998" i="6"/>
  <c r="CG3998" i="6"/>
  <c r="CJ4000" i="6"/>
  <c r="CG4000" i="6"/>
  <c r="CJ4001" i="6"/>
  <c r="CG4001" i="6"/>
  <c r="CJ4002" i="6"/>
  <c r="CG4002" i="6"/>
  <c r="CJ4004" i="6"/>
  <c r="CG4004" i="6"/>
  <c r="CJ4005" i="6"/>
  <c r="CG4005" i="6"/>
  <c r="CJ4006" i="6"/>
  <c r="CG4006" i="6"/>
  <c r="CJ4008" i="6"/>
  <c r="CJ4009" i="6"/>
  <c r="CG4009" i="6"/>
  <c r="CJ4010" i="6"/>
  <c r="CG4010" i="6"/>
  <c r="CJ4012" i="6"/>
  <c r="CJ4013" i="6"/>
  <c r="CG4013" i="6"/>
  <c r="CJ4014" i="6"/>
  <c r="CG4014" i="6"/>
  <c r="CJ4016" i="6"/>
  <c r="CG4016" i="6"/>
  <c r="CJ4017" i="6"/>
  <c r="CG4017" i="6"/>
  <c r="CJ4018" i="6"/>
  <c r="CG4018" i="6"/>
  <c r="CJ4020" i="6"/>
  <c r="CG4020" i="6"/>
  <c r="CJ4021" i="6"/>
  <c r="CG4021" i="6"/>
  <c r="CJ4022" i="6"/>
  <c r="CG4022" i="6"/>
  <c r="CJ4024" i="6"/>
  <c r="CJ4025" i="6"/>
  <c r="CG4025" i="6"/>
  <c r="CJ4026" i="6"/>
  <c r="CG4026" i="6"/>
  <c r="CJ4028" i="6"/>
  <c r="CJ4029" i="6"/>
  <c r="CG4029" i="6"/>
  <c r="CJ4030" i="6"/>
  <c r="CG4030" i="6"/>
  <c r="CJ4032" i="6"/>
  <c r="CG4032" i="6"/>
  <c r="CJ4033" i="6"/>
  <c r="CG4033" i="6"/>
  <c r="CJ4034" i="6"/>
  <c r="CG4034" i="6"/>
  <c r="CJ4036" i="6"/>
  <c r="CG4036" i="6"/>
  <c r="CJ4037" i="6"/>
  <c r="CG4037" i="6"/>
  <c r="CJ4038" i="6"/>
  <c r="CG4038" i="6"/>
  <c r="CJ4040" i="6"/>
  <c r="CJ4041" i="6"/>
  <c r="CG4041" i="6"/>
  <c r="CJ4042" i="6"/>
  <c r="CG4042" i="6"/>
  <c r="CD639" i="6"/>
  <c r="AJ1" i="6"/>
  <c r="AM1" i="6"/>
  <c r="DA15" i="6"/>
  <c r="DA16" i="6"/>
  <c r="M2" i="6"/>
  <c r="CR2" i="6"/>
  <c r="CR3" i="6"/>
  <c r="CR4" i="6"/>
  <c r="CR5" i="6"/>
  <c r="CR6" i="6"/>
  <c r="CR7" i="6"/>
  <c r="CR8" i="6"/>
  <c r="CR9" i="6"/>
  <c r="CR10" i="6"/>
  <c r="CR11" i="6"/>
  <c r="CR12" i="6"/>
  <c r="CR13" i="6"/>
  <c r="CR14" i="6"/>
  <c r="CR15" i="6"/>
  <c r="CR16" i="6"/>
  <c r="CR17" i="6"/>
  <c r="CR18" i="6"/>
  <c r="CR19" i="6"/>
  <c r="CR20" i="6"/>
  <c r="CR21" i="6"/>
  <c r="CR22" i="6"/>
  <c r="CR23" i="6"/>
  <c r="CR24" i="6"/>
  <c r="CR25" i="6"/>
  <c r="CR26" i="6"/>
  <c r="CR27" i="6"/>
  <c r="CR28" i="6"/>
  <c r="CR29" i="6"/>
  <c r="CR30" i="6"/>
  <c r="CR31" i="6"/>
  <c r="CR32" i="6"/>
  <c r="CR33" i="6"/>
  <c r="CR34" i="6"/>
  <c r="CR35" i="6"/>
  <c r="CR36" i="6"/>
  <c r="CR37" i="6"/>
  <c r="CR38" i="6"/>
  <c r="CR39" i="6"/>
  <c r="CR40" i="6"/>
  <c r="CR41" i="6"/>
  <c r="CR42" i="6"/>
  <c r="CR43" i="6"/>
  <c r="CR44" i="6"/>
  <c r="CR45" i="6"/>
  <c r="CR46" i="6"/>
  <c r="CR47" i="6"/>
  <c r="CR48" i="6"/>
  <c r="CR49" i="6"/>
  <c r="CR50" i="6"/>
  <c r="CR51" i="6"/>
  <c r="CR52" i="6"/>
  <c r="CR53" i="6"/>
  <c r="CR54" i="6"/>
  <c r="CR55" i="6"/>
  <c r="CR56" i="6"/>
  <c r="CR57" i="6"/>
  <c r="CR58" i="6"/>
  <c r="CR59" i="6"/>
  <c r="CR60" i="6"/>
  <c r="CR61" i="6"/>
  <c r="CR62" i="6"/>
  <c r="CR63" i="6"/>
  <c r="CR64" i="6"/>
  <c r="CR65" i="6"/>
  <c r="CR66" i="6"/>
  <c r="CR67" i="6"/>
  <c r="CR68" i="6"/>
  <c r="CR69" i="6"/>
  <c r="CR70" i="6"/>
  <c r="CR71" i="6"/>
  <c r="CR72" i="6"/>
  <c r="CR73" i="6"/>
  <c r="CR74" i="6"/>
  <c r="CR75" i="6"/>
  <c r="CR76" i="6"/>
  <c r="CR77" i="6"/>
  <c r="CR78" i="6"/>
  <c r="CR79" i="6"/>
  <c r="CR80" i="6"/>
  <c r="CR81" i="6"/>
  <c r="CR82" i="6"/>
  <c r="CR83" i="6"/>
  <c r="CR84" i="6"/>
  <c r="CR85" i="6"/>
  <c r="CR86" i="6"/>
  <c r="CR87" i="6"/>
  <c r="CR88" i="6"/>
  <c r="CR89" i="6"/>
  <c r="CR90" i="6"/>
  <c r="CR91" i="6"/>
  <c r="CR92" i="6"/>
  <c r="CR93" i="6"/>
  <c r="CR94" i="6"/>
  <c r="CR95" i="6"/>
  <c r="CR96" i="6"/>
  <c r="CR97" i="6"/>
  <c r="CR98" i="6"/>
  <c r="CR99" i="6"/>
  <c r="CR100" i="6"/>
  <c r="CR101" i="6"/>
  <c r="CZ15" i="6"/>
  <c r="CZ16" i="6"/>
  <c r="O3" i="6"/>
  <c r="G3" i="6"/>
  <c r="CA8" i="6"/>
  <c r="CW8" i="6"/>
  <c r="BX31" i="6"/>
  <c r="BZ9" i="6"/>
  <c r="Y26" i="6"/>
  <c r="CC9" i="6"/>
  <c r="CW9" i="6"/>
  <c r="CC11" i="6"/>
  <c r="BZ11" i="6"/>
  <c r="Y11" i="6"/>
  <c r="CD12" i="6"/>
  <c r="P17" i="6"/>
  <c r="P21" i="6"/>
  <c r="BX25" i="6"/>
  <c r="P27" i="6"/>
  <c r="Y36" i="6"/>
  <c r="X37" i="6"/>
  <c r="CC45" i="6"/>
  <c r="CC46" i="6"/>
  <c r="CC47" i="6"/>
  <c r="CC48" i="6"/>
  <c r="CC49" i="6"/>
  <c r="CC50" i="6"/>
  <c r="CC51" i="6"/>
  <c r="CC52" i="6"/>
  <c r="CC53" i="6"/>
  <c r="CC54" i="6"/>
  <c r="BY44" i="6"/>
  <c r="BZ43" i="6"/>
  <c r="BW43" i="6"/>
  <c r="BX14" i="6"/>
  <c r="CJ1759" i="6"/>
  <c r="CG1759" i="6"/>
  <c r="CK1759" i="6"/>
  <c r="CJ1755" i="6"/>
  <c r="CK1755" i="6"/>
  <c r="CJ1751" i="6"/>
  <c r="CG1751" i="6"/>
  <c r="CK1751" i="6"/>
  <c r="CJ1747" i="6"/>
  <c r="CK1747" i="6"/>
  <c r="CJ1743" i="6"/>
  <c r="CG1743" i="6"/>
  <c r="CK1743" i="6"/>
  <c r="CJ1739" i="6"/>
  <c r="CK1739" i="6"/>
  <c r="CJ1735" i="6"/>
  <c r="CG1735" i="6"/>
  <c r="CK1735" i="6"/>
  <c r="CJ1731" i="6"/>
  <c r="CK1731" i="6"/>
  <c r="CJ1727" i="6"/>
  <c r="CG1727" i="6"/>
  <c r="CK1727" i="6"/>
  <c r="CJ1723" i="6"/>
  <c r="CK1723" i="6"/>
  <c r="CJ1719" i="6"/>
  <c r="CG1719" i="6"/>
  <c r="CK1719" i="6"/>
  <c r="CJ1715" i="6"/>
  <c r="CK1715" i="6"/>
  <c r="CJ1711" i="6"/>
  <c r="CG1711" i="6"/>
  <c r="CK1711" i="6"/>
  <c r="CJ1707" i="6"/>
  <c r="CK1707" i="6"/>
  <c r="CJ1703" i="6"/>
  <c r="CG1703" i="6"/>
  <c r="CK1703" i="6"/>
  <c r="CJ1699" i="6"/>
  <c r="CK1699" i="6"/>
  <c r="CJ1695" i="6"/>
  <c r="CG1695" i="6"/>
  <c r="CK1695" i="6"/>
  <c r="CJ1691" i="6"/>
  <c r="CK1691" i="6"/>
  <c r="CJ1687" i="6"/>
  <c r="CG1687" i="6"/>
  <c r="CK1687" i="6"/>
  <c r="CJ1683" i="6"/>
  <c r="CK1683" i="6"/>
  <c r="CJ1679" i="6"/>
  <c r="CG1679" i="6"/>
  <c r="CK1679" i="6"/>
  <c r="CJ1675" i="6"/>
  <c r="CK1675" i="6"/>
  <c r="CJ1671" i="6"/>
  <c r="CG1671" i="6"/>
  <c r="CK1671" i="6"/>
  <c r="CJ1667" i="6"/>
  <c r="CK1667" i="6"/>
  <c r="CJ1663" i="6"/>
  <c r="CG1663" i="6"/>
  <c r="CK1663" i="6"/>
  <c r="CJ1659" i="6"/>
  <c r="CK1659" i="6"/>
  <c r="CJ1655" i="6"/>
  <c r="CG1655" i="6"/>
  <c r="CK1655" i="6"/>
  <c r="CJ1651" i="6"/>
  <c r="CK1651" i="6"/>
  <c r="CJ1647" i="6"/>
  <c r="CG1647" i="6"/>
  <c r="CK1647" i="6"/>
  <c r="CJ1643" i="6"/>
  <c r="CK1643" i="6"/>
  <c r="CJ1639" i="6"/>
  <c r="CG1639" i="6"/>
  <c r="CK1639" i="6"/>
  <c r="CJ1635" i="6"/>
  <c r="CK1635" i="6"/>
  <c r="CJ1631" i="6"/>
  <c r="CG1631" i="6"/>
  <c r="CK1631" i="6"/>
  <c r="CJ1627" i="6"/>
  <c r="CK1627" i="6"/>
  <c r="CJ1623" i="6"/>
  <c r="CG1623" i="6"/>
  <c r="CK1623" i="6"/>
  <c r="CJ1619" i="6"/>
  <c r="CK1619" i="6"/>
  <c r="CJ1615" i="6"/>
  <c r="CG1615" i="6"/>
  <c r="CK1615" i="6"/>
  <c r="CJ1611" i="6"/>
  <c r="CK1611" i="6"/>
  <c r="CJ1607" i="6"/>
  <c r="CG1607" i="6"/>
  <c r="CK1607" i="6"/>
  <c r="CJ1603" i="6"/>
  <c r="CK1603" i="6"/>
  <c r="CJ1599" i="6"/>
  <c r="CG1599" i="6"/>
  <c r="CK1599" i="6"/>
  <c r="CJ1595" i="6"/>
  <c r="CK1595" i="6"/>
  <c r="CJ1591" i="6"/>
  <c r="CG1591" i="6"/>
  <c r="CK1591" i="6"/>
  <c r="CJ1587" i="6"/>
  <c r="CK1587" i="6"/>
  <c r="CJ1583" i="6"/>
  <c r="CG1583" i="6"/>
  <c r="CK1583" i="6"/>
  <c r="CJ1579" i="6"/>
  <c r="CK1579" i="6"/>
  <c r="CJ1575" i="6"/>
  <c r="CG1575" i="6"/>
  <c r="CK1575" i="6"/>
  <c r="CJ1571" i="6"/>
  <c r="CK1571" i="6"/>
  <c r="CJ1567" i="6"/>
  <c r="CG1567" i="6"/>
  <c r="CK1567" i="6"/>
  <c r="CJ1563" i="6"/>
  <c r="CK1563" i="6"/>
  <c r="CJ1559" i="6"/>
  <c r="CG1559" i="6"/>
  <c r="CK1559" i="6"/>
  <c r="CJ1555" i="6"/>
  <c r="CK1555" i="6"/>
  <c r="CJ1551" i="6"/>
  <c r="CG1551" i="6"/>
  <c r="CK1551" i="6"/>
  <c r="CJ1547" i="6"/>
  <c r="CK1547" i="6"/>
  <c r="CJ1543" i="6"/>
  <c r="CG1543" i="6"/>
  <c r="CK1543" i="6"/>
  <c r="CJ1539" i="6"/>
  <c r="CK1539" i="6"/>
  <c r="CJ1535" i="6"/>
  <c r="CG1535" i="6"/>
  <c r="CK1535" i="6"/>
  <c r="CJ1531" i="6"/>
  <c r="CK1531" i="6"/>
  <c r="CJ1527" i="6"/>
  <c r="CG1527" i="6"/>
  <c r="CK1527" i="6"/>
  <c r="CJ1523" i="6"/>
  <c r="CK1523" i="6"/>
  <c r="CJ1519" i="6"/>
  <c r="CG1519" i="6"/>
  <c r="CK1519" i="6"/>
  <c r="CJ1515" i="6"/>
  <c r="CK1515" i="6"/>
  <c r="CJ1511" i="6"/>
  <c r="CG1511" i="6"/>
  <c r="CK1511" i="6"/>
  <c r="CJ1507" i="6"/>
  <c r="CK1507" i="6"/>
  <c r="CJ1503" i="6"/>
  <c r="CG1503" i="6"/>
  <c r="CK1503" i="6"/>
  <c r="CJ1499" i="6"/>
  <c r="CK1499" i="6"/>
  <c r="CJ1495" i="6"/>
  <c r="CG1495" i="6"/>
  <c r="CK1495" i="6"/>
  <c r="CJ1491" i="6"/>
  <c r="CK1491" i="6"/>
  <c r="CJ1487" i="6"/>
  <c r="CG1487" i="6"/>
  <c r="CK1487" i="6"/>
  <c r="CJ1483" i="6"/>
  <c r="CK1483" i="6"/>
  <c r="CJ1479" i="6"/>
  <c r="CG1479" i="6"/>
  <c r="CK1479" i="6"/>
  <c r="CJ1475" i="6"/>
  <c r="CK1475" i="6"/>
  <c r="CJ1471" i="6"/>
  <c r="CG1471" i="6"/>
  <c r="CK1471" i="6"/>
  <c r="CJ1467" i="6"/>
  <c r="CK1467" i="6"/>
  <c r="CJ1463" i="6"/>
  <c r="CG1463" i="6"/>
  <c r="CK1463" i="6"/>
  <c r="CJ1459" i="6"/>
  <c r="CK1459" i="6"/>
  <c r="CJ1455" i="6"/>
  <c r="CG1455" i="6"/>
  <c r="CK1455" i="6"/>
  <c r="CJ1451" i="6"/>
  <c r="CK1451" i="6"/>
  <c r="CJ1447" i="6"/>
  <c r="CG1447" i="6"/>
  <c r="CK1447" i="6"/>
  <c r="CJ1443" i="6"/>
  <c r="CK1443" i="6"/>
  <c r="CJ1439" i="6"/>
  <c r="CG1439" i="6"/>
  <c r="CK1439" i="6"/>
  <c r="CJ1435" i="6"/>
  <c r="CK1435" i="6"/>
  <c r="CJ1431" i="6"/>
  <c r="CF1431" i="6"/>
  <c r="CK1431" i="6"/>
  <c r="CJ1427" i="6"/>
  <c r="CK1427" i="6"/>
  <c r="CJ1423" i="6"/>
  <c r="CF1423" i="6"/>
  <c r="CK1423" i="6"/>
  <c r="CJ1419" i="6"/>
  <c r="CK1419" i="6"/>
  <c r="CJ1415" i="6"/>
  <c r="CF1415" i="6"/>
  <c r="CK1415" i="6"/>
  <c r="CJ1411" i="6"/>
  <c r="CK1411" i="6"/>
  <c r="CJ1407" i="6"/>
  <c r="CF1407" i="6"/>
  <c r="CK1407" i="6"/>
  <c r="CJ1403" i="6"/>
  <c r="CK1403" i="6"/>
  <c r="CJ1399" i="6"/>
  <c r="CF1399" i="6"/>
  <c r="CK1399" i="6"/>
  <c r="CJ1395" i="6"/>
  <c r="CK1395" i="6"/>
  <c r="CJ1391" i="6"/>
  <c r="CF1391" i="6"/>
  <c r="CK1391" i="6"/>
  <c r="CJ1387" i="6"/>
  <c r="CK1387" i="6"/>
  <c r="CJ1383" i="6"/>
  <c r="CF1383" i="6"/>
  <c r="CK1383" i="6"/>
  <c r="CJ1379" i="6"/>
  <c r="CK1379" i="6"/>
  <c r="CJ1375" i="6"/>
  <c r="CF1375" i="6"/>
  <c r="CK1375" i="6"/>
  <c r="CJ1371" i="6"/>
  <c r="CK1371" i="6"/>
  <c r="CJ1367" i="6"/>
  <c r="CF1367" i="6"/>
  <c r="CK1367" i="6"/>
  <c r="CJ1363" i="6"/>
  <c r="CK1363" i="6"/>
  <c r="CJ1359" i="6"/>
  <c r="CF1359" i="6"/>
  <c r="CK1359" i="6"/>
  <c r="CJ1355" i="6"/>
  <c r="CK1355" i="6"/>
  <c r="CJ1351" i="6"/>
  <c r="CF1351" i="6"/>
  <c r="CK1351" i="6"/>
  <c r="CJ1347" i="6"/>
  <c r="CK1347" i="6"/>
  <c r="CJ1343" i="6"/>
  <c r="CF1343" i="6"/>
  <c r="CK1343" i="6"/>
  <c r="CJ1339" i="6"/>
  <c r="CK1339" i="6"/>
  <c r="CJ1335" i="6"/>
  <c r="CF1335" i="6"/>
  <c r="CK1335" i="6"/>
  <c r="BU45" i="6"/>
  <c r="CH130" i="6"/>
  <c r="CK130" i="6"/>
  <c r="CC10" i="6"/>
  <c r="CD575" i="6"/>
  <c r="CD511" i="6"/>
  <c r="CD703" i="6"/>
  <c r="BU46" i="6"/>
  <c r="CC702" i="6"/>
  <c r="CC700" i="6"/>
  <c r="CC698" i="6"/>
  <c r="CC696" i="6"/>
  <c r="CC694" i="6"/>
  <c r="CC692" i="6"/>
  <c r="CC693" i="6"/>
  <c r="CC690" i="6"/>
  <c r="CC688" i="6"/>
  <c r="CC686" i="6"/>
  <c r="CC682" i="6"/>
  <c r="CC680" i="6"/>
  <c r="CC678" i="6"/>
  <c r="CC676" i="6"/>
  <c r="CC677" i="6"/>
  <c r="CC674" i="6"/>
  <c r="CC670" i="6"/>
  <c r="CC668" i="6"/>
  <c r="CC666" i="6"/>
  <c r="CC662" i="6"/>
  <c r="CC661" i="6"/>
  <c r="CC660" i="6"/>
  <c r="CC658" i="6"/>
  <c r="CC656" i="6"/>
  <c r="CC654" i="6"/>
  <c r="CC650" i="6"/>
  <c r="CC648" i="6"/>
  <c r="CC646" i="6"/>
  <c r="CC645" i="6"/>
  <c r="CC644" i="6"/>
  <c r="CC642" i="6"/>
  <c r="CC638" i="6"/>
  <c r="CC636" i="6"/>
  <c r="CC634" i="6"/>
  <c r="CC630" i="6"/>
  <c r="CC629" i="6"/>
  <c r="CC628" i="6"/>
  <c r="CC626" i="6"/>
  <c r="CC622" i="6"/>
  <c r="CC618" i="6"/>
  <c r="CC614" i="6"/>
  <c r="CC613" i="6"/>
  <c r="CC610" i="6"/>
  <c r="CC606" i="6"/>
  <c r="CC601" i="6"/>
  <c r="CC602" i="6"/>
  <c r="CC598" i="6"/>
  <c r="CC597" i="6"/>
  <c r="CC594" i="6"/>
  <c r="CC592" i="6"/>
  <c r="CC590" i="6"/>
  <c r="CC586" i="6"/>
  <c r="CC585" i="6"/>
  <c r="CC582" i="6"/>
  <c r="CC578" i="6"/>
  <c r="CC574" i="6"/>
  <c r="CC570" i="6"/>
  <c r="CC566" i="6"/>
  <c r="CC562" i="6"/>
  <c r="CC558" i="6"/>
  <c r="CC554" i="6"/>
  <c r="CC553" i="6"/>
  <c r="CC550" i="6"/>
  <c r="CC546" i="6"/>
  <c r="CC542" i="6"/>
  <c r="CC538" i="6"/>
  <c r="CC534" i="6"/>
  <c r="CC530" i="6"/>
  <c r="CC526" i="6"/>
  <c r="CC522" i="6"/>
  <c r="CC521" i="6"/>
  <c r="CC489" i="6"/>
  <c r="CC484" i="6"/>
  <c r="CC476" i="6"/>
  <c r="CC473" i="6"/>
  <c r="CC472" i="6"/>
  <c r="CC457" i="6"/>
  <c r="CC441" i="6"/>
  <c r="Y23" i="6"/>
  <c r="CC429" i="6"/>
  <c r="CC421" i="6"/>
  <c r="CC413" i="6"/>
  <c r="CC414" i="6"/>
  <c r="CC410" i="6"/>
  <c r="CC405" i="6"/>
  <c r="CC398" i="6"/>
  <c r="CC397" i="6"/>
  <c r="CC395" i="6"/>
  <c r="CC394" i="6"/>
  <c r="CD687" i="6"/>
  <c r="CD623" i="6"/>
  <c r="CD559" i="6"/>
  <c r="CD495" i="6"/>
  <c r="CD671" i="6"/>
  <c r="CD607" i="6"/>
  <c r="CD543" i="6"/>
  <c r="CD479" i="6"/>
  <c r="CD655" i="6"/>
  <c r="CD591" i="6"/>
  <c r="CD527" i="6"/>
  <c r="CD451" i="6"/>
  <c r="CC389" i="6"/>
  <c r="CC391" i="6"/>
  <c r="CC387" i="6"/>
  <c r="CC381" i="6"/>
  <c r="CC383" i="6"/>
  <c r="CC382" i="6"/>
  <c r="CC378" i="6"/>
  <c r="CC379" i="6"/>
  <c r="CC375" i="6"/>
  <c r="CC373" i="6"/>
  <c r="CC371" i="6"/>
  <c r="CC366" i="6"/>
  <c r="CC367" i="6"/>
  <c r="CC365" i="6"/>
  <c r="CC362" i="6"/>
  <c r="CC357" i="6"/>
  <c r="CC350" i="6"/>
  <c r="CC349" i="6"/>
  <c r="CC346" i="6"/>
  <c r="CC333" i="6"/>
  <c r="CC341" i="6"/>
  <c r="CC334" i="6"/>
  <c r="CC331" i="6"/>
  <c r="CC330" i="6"/>
  <c r="CC327" i="6"/>
  <c r="CC325" i="6"/>
  <c r="CC323" i="6"/>
  <c r="CC319" i="6"/>
  <c r="CC318" i="6"/>
  <c r="CC317" i="6"/>
  <c r="CC315" i="6"/>
  <c r="CC314" i="6"/>
  <c r="CC311" i="6"/>
  <c r="CC309" i="6"/>
  <c r="CC307" i="6"/>
  <c r="CC301" i="6"/>
  <c r="CC303" i="6"/>
  <c r="CC302" i="6"/>
  <c r="CC298" i="6"/>
  <c r="CC293" i="6"/>
  <c r="CC285" i="6"/>
  <c r="CC286" i="6"/>
  <c r="CC282" i="6"/>
  <c r="CC277" i="6"/>
  <c r="CC270" i="6"/>
  <c r="CC269" i="6"/>
  <c r="CC267" i="6"/>
  <c r="CC266" i="6"/>
  <c r="CC263" i="6"/>
  <c r="CC261" i="6"/>
  <c r="CC259" i="6"/>
  <c r="CC255" i="6"/>
  <c r="CC254" i="6"/>
  <c r="CC251" i="6"/>
  <c r="CD699" i="6"/>
  <c r="CD683" i="6"/>
  <c r="CD667" i="6"/>
  <c r="CD651" i="6"/>
  <c r="CD635" i="6"/>
  <c r="CD619" i="6"/>
  <c r="CD603" i="6"/>
  <c r="CD587" i="6"/>
  <c r="CD571" i="6"/>
  <c r="CD555" i="6"/>
  <c r="CD539" i="6"/>
  <c r="CD523" i="6"/>
  <c r="CD507" i="6"/>
  <c r="CD491" i="6"/>
  <c r="CD475" i="6"/>
  <c r="CD435" i="6"/>
  <c r="CD371" i="6"/>
  <c r="CD307" i="6"/>
  <c r="CD695" i="6"/>
  <c r="CD679" i="6"/>
  <c r="CD663" i="6"/>
  <c r="CD647" i="6"/>
  <c r="CD631" i="6"/>
  <c r="CD615" i="6"/>
  <c r="CD599" i="6"/>
  <c r="CD583" i="6"/>
  <c r="CD567" i="6"/>
  <c r="CD551" i="6"/>
  <c r="CD535" i="6"/>
  <c r="CD519" i="6"/>
  <c r="CD503" i="6"/>
  <c r="CD487" i="6"/>
  <c r="CD471" i="6"/>
  <c r="CD419" i="6"/>
  <c r="CD355" i="6"/>
  <c r="CD291" i="6"/>
  <c r="CD223" i="6"/>
  <c r="CD691" i="6"/>
  <c r="CD675" i="6"/>
  <c r="CD659" i="6"/>
  <c r="CD643" i="6"/>
  <c r="CD627" i="6"/>
  <c r="CD611" i="6"/>
  <c r="CD595" i="6"/>
  <c r="CD579" i="6"/>
  <c r="CD563" i="6"/>
  <c r="CD547" i="6"/>
  <c r="CD531" i="6"/>
  <c r="CD515" i="6"/>
  <c r="CD499" i="6"/>
  <c r="CD483" i="6"/>
  <c r="CD467" i="6"/>
  <c r="CD403" i="6"/>
  <c r="CD339" i="6"/>
  <c r="CD275" i="6"/>
  <c r="CC250" i="6"/>
  <c r="CD151" i="6"/>
  <c r="CC247" i="6"/>
  <c r="CC243" i="6"/>
  <c r="CC239" i="6"/>
  <c r="CC238" i="6"/>
  <c r="CC234" i="6"/>
  <c r="CD463" i="6"/>
  <c r="CD447" i="6"/>
  <c r="CD431" i="6"/>
  <c r="CD415" i="6"/>
  <c r="CD399" i="6"/>
  <c r="CD383" i="6"/>
  <c r="CD367" i="6"/>
  <c r="CD351" i="6"/>
  <c r="CD335" i="6"/>
  <c r="CD319" i="6"/>
  <c r="CD303" i="6"/>
  <c r="CD287" i="6"/>
  <c r="CD271" i="6"/>
  <c r="CD255" i="6"/>
  <c r="CD239" i="6"/>
  <c r="CD219" i="6"/>
  <c r="CD135" i="6"/>
  <c r="CD459" i="6"/>
  <c r="CD443" i="6"/>
  <c r="CD427" i="6"/>
  <c r="CD411" i="6"/>
  <c r="CD395" i="6"/>
  <c r="CD379" i="6"/>
  <c r="CD363" i="6"/>
  <c r="CD347" i="6"/>
  <c r="CD331" i="6"/>
  <c r="CD315" i="6"/>
  <c r="CD299" i="6"/>
  <c r="CD283" i="6"/>
  <c r="CD267" i="6"/>
  <c r="CD251" i="6"/>
  <c r="CD235" i="6"/>
  <c r="CD215" i="6"/>
  <c r="CD183" i="6"/>
  <c r="CD455" i="6"/>
  <c r="CD439" i="6"/>
  <c r="CD423" i="6"/>
  <c r="CD407" i="6"/>
  <c r="CD391" i="6"/>
  <c r="CD375" i="6"/>
  <c r="CD359" i="6"/>
  <c r="CD343" i="6"/>
  <c r="CD327" i="6"/>
  <c r="CD311" i="6"/>
  <c r="CD295" i="6"/>
  <c r="CD279" i="6"/>
  <c r="CD263" i="6"/>
  <c r="CD247" i="6"/>
  <c r="CD231" i="6"/>
  <c r="CD207" i="6"/>
  <c r="CC667" i="6"/>
  <c r="CB11" i="6"/>
  <c r="BZ10" i="6"/>
  <c r="CD227" i="6"/>
  <c r="CD211" i="6"/>
  <c r="CD147" i="6"/>
  <c r="CD131" i="6"/>
  <c r="CC539" i="6"/>
  <c r="CD191" i="6"/>
  <c r="CD159" i="6"/>
  <c r="CD143" i="6"/>
  <c r="CH311" i="6"/>
  <c r="CD187" i="6"/>
  <c r="CD155" i="6"/>
  <c r="CD139" i="6"/>
  <c r="CC225" i="6"/>
  <c r="CC222" i="6"/>
  <c r="CC218" i="6"/>
  <c r="CC206" i="6"/>
  <c r="CC699" i="6"/>
  <c r="CC203" i="6"/>
  <c r="CC202" i="6"/>
  <c r="CC199" i="6"/>
  <c r="CC198" i="6"/>
  <c r="CC194" i="6"/>
  <c r="CC195" i="6"/>
  <c r="CC188" i="6"/>
  <c r="CC186" i="6"/>
  <c r="CC182" i="6"/>
  <c r="CC179" i="6"/>
  <c r="CC178" i="6"/>
  <c r="CC175" i="6"/>
  <c r="CC172" i="6"/>
  <c r="CC171" i="6"/>
  <c r="CC170" i="6"/>
  <c r="CC166" i="6"/>
  <c r="CC167" i="6"/>
  <c r="CC163" i="6"/>
  <c r="CC162" i="6"/>
  <c r="CC635" i="6"/>
  <c r="CC503" i="6"/>
  <c r="CH251" i="6"/>
  <c r="CK251" i="6"/>
  <c r="CC603" i="6"/>
  <c r="CC439" i="6"/>
  <c r="CC187" i="6"/>
  <c r="CC571" i="6"/>
  <c r="CH375" i="6"/>
  <c r="CC156" i="6"/>
  <c r="CF1297" i="6"/>
  <c r="CD574" i="6"/>
  <c r="CD482" i="6"/>
  <c r="CD702" i="6"/>
  <c r="CD610" i="6"/>
  <c r="CD628" i="6"/>
  <c r="CC691" i="6"/>
  <c r="CC659" i="6"/>
  <c r="CC627" i="6"/>
  <c r="CC595" i="6"/>
  <c r="CC563" i="6"/>
  <c r="CC531" i="6"/>
  <c r="CC487" i="6"/>
  <c r="CC423" i="6"/>
  <c r="CC359" i="6"/>
  <c r="CC295" i="6"/>
  <c r="CC235" i="6"/>
  <c r="CH171" i="6"/>
  <c r="CC683" i="6"/>
  <c r="CC651" i="6"/>
  <c r="CC619" i="6"/>
  <c r="CC587" i="6"/>
  <c r="CC555" i="6"/>
  <c r="CC523" i="6"/>
  <c r="CC471" i="6"/>
  <c r="CC407" i="6"/>
  <c r="CC343" i="6"/>
  <c r="CC279" i="6"/>
  <c r="CC219" i="6"/>
  <c r="CC159" i="6"/>
  <c r="CC675" i="6"/>
  <c r="CC643" i="6"/>
  <c r="CC611" i="6"/>
  <c r="CC579" i="6"/>
  <c r="CC547" i="6"/>
  <c r="CC515" i="6"/>
  <c r="CC455" i="6"/>
  <c r="CH391" i="6"/>
  <c r="CH327" i="6"/>
  <c r="CH267" i="6"/>
  <c r="CH203" i="6"/>
  <c r="CH270" i="6"/>
  <c r="CC143" i="6"/>
  <c r="CH162" i="6"/>
  <c r="CD692" i="6"/>
  <c r="CD596" i="6"/>
  <c r="CD660" i="6"/>
  <c r="CD674" i="6"/>
  <c r="CD638" i="6"/>
  <c r="CD546" i="6"/>
  <c r="CD510" i="6"/>
  <c r="CH150" i="6"/>
  <c r="CK150" i="6"/>
  <c r="CD694" i="6"/>
  <c r="CD602" i="6"/>
  <c r="CD566" i="6"/>
  <c r="CD474" i="6"/>
  <c r="CD666" i="6"/>
  <c r="CD630" i="6"/>
  <c r="CD538" i="6"/>
  <c r="CD502" i="6"/>
  <c r="CK515" i="6"/>
  <c r="CK555" i="6"/>
  <c r="CK591" i="6"/>
  <c r="CK659" i="6"/>
  <c r="CC499" i="6"/>
  <c r="CC483" i="6"/>
  <c r="CC467" i="6"/>
  <c r="CC451" i="6"/>
  <c r="CC435" i="6"/>
  <c r="CC419" i="6"/>
  <c r="CC403" i="6"/>
  <c r="CH387" i="6"/>
  <c r="CH371" i="6"/>
  <c r="CK371" i="6"/>
  <c r="CC355" i="6"/>
  <c r="CC339" i="6"/>
  <c r="CH323" i="6"/>
  <c r="CH307" i="6"/>
  <c r="CC291" i="6"/>
  <c r="CC275" i="6"/>
  <c r="CH263" i="6"/>
  <c r="CH247" i="6"/>
  <c r="CC231" i="6"/>
  <c r="CC215" i="6"/>
  <c r="CH199" i="6"/>
  <c r="CC183" i="6"/>
  <c r="CH167" i="6"/>
  <c r="CC155" i="6"/>
  <c r="CC703" i="6"/>
  <c r="CC695" i="6"/>
  <c r="CC687" i="6"/>
  <c r="CC679" i="6"/>
  <c r="CC671" i="6"/>
  <c r="CC663" i="6"/>
  <c r="CC655" i="6"/>
  <c r="CC647" i="6"/>
  <c r="CC639" i="6"/>
  <c r="CC631" i="6"/>
  <c r="CC623" i="6"/>
  <c r="CC615" i="6"/>
  <c r="CC607" i="6"/>
  <c r="CC599" i="6"/>
  <c r="CC591" i="6"/>
  <c r="CC583" i="6"/>
  <c r="CC575" i="6"/>
  <c r="CC567" i="6"/>
  <c r="CC559" i="6"/>
  <c r="CC551" i="6"/>
  <c r="CC543" i="6"/>
  <c r="CC535" i="6"/>
  <c r="CC527" i="6"/>
  <c r="CC519" i="6"/>
  <c r="CC511" i="6"/>
  <c r="CC495" i="6"/>
  <c r="CC479" i="6"/>
  <c r="CC463" i="6"/>
  <c r="CC447" i="6"/>
  <c r="CC431" i="6"/>
  <c r="CC415" i="6"/>
  <c r="CC399" i="6"/>
  <c r="CH383" i="6"/>
  <c r="CH367" i="6"/>
  <c r="CC351" i="6"/>
  <c r="CC335" i="6"/>
  <c r="CH319" i="6"/>
  <c r="CH303" i="6"/>
  <c r="CC287" i="6"/>
  <c r="CC271" i="6"/>
  <c r="CH259" i="6"/>
  <c r="CH243" i="6"/>
  <c r="CC227" i="6"/>
  <c r="CC211" i="6"/>
  <c r="CH195" i="6"/>
  <c r="CH179" i="6"/>
  <c r="CH163" i="6"/>
  <c r="CK163" i="6"/>
  <c r="CC151" i="6"/>
  <c r="CC507" i="6"/>
  <c r="CC491" i="6"/>
  <c r="CC475" i="6"/>
  <c r="CC459" i="6"/>
  <c r="CC443" i="6"/>
  <c r="CC427" i="6"/>
  <c r="CC411" i="6"/>
  <c r="CH395" i="6"/>
  <c r="CH379" i="6"/>
  <c r="CC363" i="6"/>
  <c r="CC347" i="6"/>
  <c r="CH331" i="6"/>
  <c r="CH315" i="6"/>
  <c r="CC299" i="6"/>
  <c r="CC283" i="6"/>
  <c r="CH255" i="6"/>
  <c r="CH239" i="6"/>
  <c r="CC223" i="6"/>
  <c r="CC207" i="6"/>
  <c r="CC191" i="6"/>
  <c r="CH175" i="6"/>
  <c r="CK243" i="6"/>
  <c r="CD676" i="6"/>
  <c r="CD644" i="6"/>
  <c r="CD612" i="6"/>
  <c r="CD484" i="6"/>
  <c r="CK651" i="6"/>
  <c r="CK587" i="6"/>
  <c r="CK547" i="6"/>
  <c r="CK619" i="6"/>
  <c r="CK579" i="6"/>
  <c r="CK539" i="6"/>
  <c r="CK667" i="6"/>
  <c r="CK603" i="6"/>
  <c r="CK571" i="6"/>
  <c r="CK523" i="6"/>
  <c r="CH398" i="6"/>
  <c r="CF1024" i="6"/>
  <c r="CD698" i="6"/>
  <c r="CD670" i="6"/>
  <c r="CD662" i="6"/>
  <c r="CD642" i="6"/>
  <c r="CD634" i="6"/>
  <c r="CD606" i="6"/>
  <c r="CD598" i="6"/>
  <c r="CD578" i="6"/>
  <c r="CD570" i="6"/>
  <c r="CD542" i="6"/>
  <c r="CD534" i="6"/>
  <c r="CD514" i="6"/>
  <c r="CD506" i="6"/>
  <c r="CD478" i="6"/>
  <c r="CD470" i="6"/>
  <c r="CK551" i="6"/>
  <c r="CH334" i="6"/>
  <c r="CH206" i="6"/>
  <c r="CH194" i="6"/>
  <c r="CH182" i="6"/>
  <c r="CD690" i="6"/>
  <c r="CD682" i="6"/>
  <c r="CD654" i="6"/>
  <c r="CD646" i="6"/>
  <c r="CD626" i="6"/>
  <c r="CD618" i="6"/>
  <c r="CD590" i="6"/>
  <c r="CD582" i="6"/>
  <c r="CD562" i="6"/>
  <c r="CD554" i="6"/>
  <c r="CD526" i="6"/>
  <c r="CD518" i="6"/>
  <c r="CD498" i="6"/>
  <c r="CD490" i="6"/>
  <c r="CD462" i="6"/>
  <c r="CD454" i="6"/>
  <c r="CD446" i="6"/>
  <c r="CD438" i="6"/>
  <c r="CD430" i="6"/>
  <c r="CD422" i="6"/>
  <c r="CD414" i="6"/>
  <c r="CD406" i="6"/>
  <c r="CD398" i="6"/>
  <c r="CD390" i="6"/>
  <c r="CD382" i="6"/>
  <c r="CD374" i="6"/>
  <c r="CD366" i="6"/>
  <c r="CD358" i="6"/>
  <c r="CD350" i="6"/>
  <c r="CD342" i="6"/>
  <c r="CD334" i="6"/>
  <c r="CD326" i="6"/>
  <c r="CD318" i="6"/>
  <c r="CD310" i="6"/>
  <c r="CD302" i="6"/>
  <c r="CD294" i="6"/>
  <c r="CD286" i="6"/>
  <c r="CD278" i="6"/>
  <c r="CD270" i="6"/>
  <c r="CD262" i="6"/>
  <c r="CD254" i="6"/>
  <c r="CD246" i="6"/>
  <c r="CD238" i="6"/>
  <c r="CD230" i="6"/>
  <c r="CD222" i="6"/>
  <c r="CD214" i="6"/>
  <c r="CD206" i="6"/>
  <c r="CD198" i="6"/>
  <c r="CD190" i="6"/>
  <c r="CD182" i="6"/>
  <c r="CD174" i="6"/>
  <c r="CD166" i="6"/>
  <c r="CD158" i="6"/>
  <c r="CD142" i="6"/>
  <c r="CK663" i="6"/>
  <c r="CK575" i="6"/>
  <c r="CH302" i="6"/>
  <c r="CD686" i="6"/>
  <c r="CD678" i="6"/>
  <c r="CD658" i="6"/>
  <c r="CD650" i="6"/>
  <c r="CD622" i="6"/>
  <c r="CD614" i="6"/>
  <c r="CD594" i="6"/>
  <c r="CD586" i="6"/>
  <c r="CD558" i="6"/>
  <c r="CD550" i="6"/>
  <c r="CD530" i="6"/>
  <c r="CD522" i="6"/>
  <c r="CD494" i="6"/>
  <c r="CD486" i="6"/>
  <c r="CD466" i="6"/>
  <c r="CD458" i="6"/>
  <c r="CD450" i="6"/>
  <c r="CD442" i="6"/>
  <c r="CD434" i="6"/>
  <c r="CD426" i="6"/>
  <c r="CD418" i="6"/>
  <c r="CD410" i="6"/>
  <c r="CD402" i="6"/>
  <c r="CD394" i="6"/>
  <c r="CD386" i="6"/>
  <c r="CD378" i="6"/>
  <c r="CD370" i="6"/>
  <c r="CD362" i="6"/>
  <c r="CD354" i="6"/>
  <c r="CD346" i="6"/>
  <c r="CD338" i="6"/>
  <c r="CD330" i="6"/>
  <c r="CD322" i="6"/>
  <c r="CD314" i="6"/>
  <c r="CD306" i="6"/>
  <c r="CD298" i="6"/>
  <c r="CD290" i="6"/>
  <c r="CD282" i="6"/>
  <c r="CD274" i="6"/>
  <c r="CD266" i="6"/>
  <c r="CD258" i="6"/>
  <c r="CD250" i="6"/>
  <c r="CD242" i="6"/>
  <c r="CD234" i="6"/>
  <c r="CD226" i="6"/>
  <c r="CD218" i="6"/>
  <c r="CD210" i="6"/>
  <c r="CD202" i="6"/>
  <c r="CD194" i="6"/>
  <c r="CD186" i="6"/>
  <c r="CD178" i="6"/>
  <c r="CD170" i="6"/>
  <c r="CD162" i="6"/>
  <c r="CD138" i="6"/>
  <c r="CK703" i="6"/>
  <c r="CK527" i="6"/>
  <c r="CH366" i="6"/>
  <c r="CH238" i="6"/>
  <c r="CK219" i="6"/>
  <c r="CK231" i="6"/>
  <c r="CK275" i="6"/>
  <c r="CK291" i="6"/>
  <c r="CK295" i="6"/>
  <c r="CK339" i="6"/>
  <c r="CK359" i="6"/>
  <c r="CK403" i="6"/>
  <c r="CK419" i="6"/>
  <c r="CK423" i="6"/>
  <c r="CK427" i="6"/>
  <c r="CK435" i="6"/>
  <c r="CK447" i="6"/>
  <c r="CK451" i="6"/>
  <c r="CK459" i="6"/>
  <c r="CK467" i="6"/>
  <c r="CK475" i="6"/>
  <c r="CK483" i="6"/>
  <c r="CK487" i="6"/>
  <c r="CK491" i="6"/>
  <c r="CK507" i="6"/>
  <c r="CK511" i="6"/>
  <c r="CD696" i="6"/>
  <c r="CD680" i="6"/>
  <c r="CD648" i="6"/>
  <c r="CD616" i="6"/>
  <c r="CD472" i="6"/>
  <c r="CK687" i="6"/>
  <c r="CK615" i="6"/>
  <c r="CK211" i="6"/>
  <c r="CD700" i="6"/>
  <c r="CD668" i="6"/>
  <c r="CD636" i="6"/>
  <c r="CD620" i="6"/>
  <c r="CD604" i="6"/>
  <c r="CD476" i="6"/>
  <c r="CD156" i="6"/>
  <c r="CK679" i="6"/>
  <c r="CK655" i="6"/>
  <c r="CK583" i="6"/>
  <c r="CK559" i="6"/>
  <c r="CK543" i="6"/>
  <c r="CK519" i="6"/>
  <c r="CK495" i="6"/>
  <c r="CK455" i="6"/>
  <c r="CK431" i="6"/>
  <c r="CD688" i="6"/>
  <c r="CD656" i="6"/>
  <c r="CD624" i="6"/>
  <c r="CD592" i="6"/>
  <c r="CK599" i="6"/>
  <c r="CK471" i="6"/>
  <c r="CK355" i="6"/>
  <c r="CK227" i="6"/>
  <c r="CH521" i="6"/>
  <c r="CK691" i="6"/>
  <c r="CH702" i="6"/>
  <c r="CH698" i="6"/>
  <c r="CH694" i="6"/>
  <c r="CH690" i="6"/>
  <c r="CH686" i="6"/>
  <c r="CK686" i="6"/>
  <c r="CH682" i="6"/>
  <c r="CH678" i="6"/>
  <c r="CK678" i="6"/>
  <c r="CH674" i="6"/>
  <c r="CH670" i="6"/>
  <c r="CH666" i="6"/>
  <c r="CH662" i="6"/>
  <c r="CH658" i="6"/>
  <c r="CH654" i="6"/>
  <c r="CH650" i="6"/>
  <c r="CH646" i="6"/>
  <c r="CH642" i="6"/>
  <c r="CK642" i="6"/>
  <c r="CH638" i="6"/>
  <c r="CH634" i="6"/>
  <c r="CH630" i="6"/>
  <c r="CH626" i="6"/>
  <c r="CH622" i="6"/>
  <c r="CH618" i="6"/>
  <c r="CH614" i="6"/>
  <c r="CH610" i="6"/>
  <c r="CK610" i="6"/>
  <c r="CH606" i="6"/>
  <c r="CH602" i="6"/>
  <c r="CH598" i="6"/>
  <c r="CH594" i="6"/>
  <c r="CH590" i="6"/>
  <c r="CH586" i="6"/>
  <c r="CH582" i="6"/>
  <c r="CK582" i="6"/>
  <c r="CH578" i="6"/>
  <c r="CH574" i="6"/>
  <c r="CH570" i="6"/>
  <c r="CH566" i="6"/>
  <c r="CH562" i="6"/>
  <c r="CH558" i="6"/>
  <c r="CH554" i="6"/>
  <c r="CH550" i="6"/>
  <c r="CH546" i="6"/>
  <c r="CH542" i="6"/>
  <c r="CH538" i="6"/>
  <c r="CH534" i="6"/>
  <c r="CH530" i="6"/>
  <c r="CH526" i="6"/>
  <c r="CH522" i="6"/>
  <c r="CC518" i="6"/>
  <c r="CC514" i="6"/>
  <c r="CC510" i="6"/>
  <c r="CC506" i="6"/>
  <c r="CC502" i="6"/>
  <c r="CC498" i="6"/>
  <c r="CC494" i="6"/>
  <c r="CC490" i="6"/>
  <c r="CC486" i="6"/>
  <c r="CC482" i="6"/>
  <c r="CC478" i="6"/>
  <c r="CC474" i="6"/>
  <c r="CC470" i="6"/>
  <c r="CC466" i="6"/>
  <c r="CC462" i="6"/>
  <c r="CC458" i="6"/>
  <c r="CC454" i="6"/>
  <c r="CC450" i="6"/>
  <c r="CC446" i="6"/>
  <c r="CC442" i="6"/>
  <c r="CC438" i="6"/>
  <c r="CC434" i="6"/>
  <c r="CC430" i="6"/>
  <c r="CC426" i="6"/>
  <c r="CC422" i="6"/>
  <c r="CC390" i="6"/>
  <c r="CC358" i="6"/>
  <c r="CC326" i="6"/>
  <c r="CC294" i="6"/>
  <c r="CC262" i="6"/>
  <c r="CC230" i="6"/>
  <c r="CH394" i="6"/>
  <c r="CH362" i="6"/>
  <c r="CH330" i="6"/>
  <c r="CH298" i="6"/>
  <c r="CH266" i="6"/>
  <c r="CH234" i="6"/>
  <c r="CH202" i="6"/>
  <c r="CC190" i="6"/>
  <c r="CH170" i="6"/>
  <c r="CC158" i="6"/>
  <c r="CK695" i="6"/>
  <c r="CC418" i="6"/>
  <c r="CC386" i="6"/>
  <c r="CC354" i="6"/>
  <c r="CC322" i="6"/>
  <c r="CC290" i="6"/>
  <c r="CC258" i="6"/>
  <c r="CC226" i="6"/>
  <c r="CF1181" i="6"/>
  <c r="CF1021" i="6"/>
  <c r="CK215" i="6"/>
  <c r="CF1140" i="6"/>
  <c r="CF901" i="6"/>
  <c r="CF1097" i="6"/>
  <c r="CF789" i="6"/>
  <c r="CK183" i="6"/>
  <c r="CD457" i="6"/>
  <c r="CD441" i="6"/>
  <c r="CK446" i="6"/>
  <c r="CK353" i="6"/>
  <c r="CF2261" i="6"/>
  <c r="CF1273" i="6"/>
  <c r="CF1153" i="6"/>
  <c r="CF1077" i="6"/>
  <c r="CF993" i="6"/>
  <c r="CF869" i="6"/>
  <c r="CF761" i="6"/>
  <c r="CF1365" i="6"/>
  <c r="CF1241" i="6"/>
  <c r="CF1049" i="6"/>
  <c r="CF961" i="6"/>
  <c r="CF849" i="6"/>
  <c r="CF729" i="6"/>
  <c r="CF1321" i="6"/>
  <c r="CF1213" i="6"/>
  <c r="CF1129" i="6"/>
  <c r="CF929" i="6"/>
  <c r="CF817" i="6"/>
  <c r="CF709" i="6"/>
  <c r="CK159" i="6"/>
  <c r="CD453" i="6"/>
  <c r="CD437" i="6"/>
  <c r="CD421" i="6"/>
  <c r="CD405" i="6"/>
  <c r="CD389" i="6"/>
  <c r="CD373" i="6"/>
  <c r="CD357" i="6"/>
  <c r="CD341" i="6"/>
  <c r="CD325" i="6"/>
  <c r="CD309" i="6"/>
  <c r="CD293" i="6"/>
  <c r="CD277" i="6"/>
  <c r="CD261" i="6"/>
  <c r="CK549" i="6"/>
  <c r="CK502" i="6"/>
  <c r="CK485" i="6"/>
  <c r="CK474" i="6"/>
  <c r="CK462" i="6"/>
  <c r="CK453" i="6"/>
  <c r="CK407" i="6"/>
  <c r="CK335" i="6"/>
  <c r="CD429" i="6"/>
  <c r="CD413" i="6"/>
  <c r="CD397" i="6"/>
  <c r="CD381" i="6"/>
  <c r="CD365" i="6"/>
  <c r="CD349" i="6"/>
  <c r="CD333" i="6"/>
  <c r="CD317" i="6"/>
  <c r="CD301" i="6"/>
  <c r="CD285" i="6"/>
  <c r="CD269" i="6"/>
  <c r="CK478" i="6"/>
  <c r="CK470" i="6"/>
  <c r="CK458" i="6"/>
  <c r="CK450" i="6"/>
  <c r="CK343" i="6"/>
  <c r="CD693" i="6"/>
  <c r="CD689" i="6"/>
  <c r="CD677" i="6"/>
  <c r="CD673" i="6"/>
  <c r="CD661" i="6"/>
  <c r="CD657" i="6"/>
  <c r="CD653" i="6"/>
  <c r="CD645" i="6"/>
  <c r="CD641" i="6"/>
  <c r="CD637" i="6"/>
  <c r="CD629" i="6"/>
  <c r="CD625" i="6"/>
  <c r="CD613" i="6"/>
  <c r="CD609" i="6"/>
  <c r="CD601" i="6"/>
  <c r="CD597" i="6"/>
  <c r="CD593" i="6"/>
  <c r="CD585" i="6"/>
  <c r="CD581" i="6"/>
  <c r="CD573" i="6"/>
  <c r="CD565" i="6"/>
  <c r="CD557" i="6"/>
  <c r="CD553" i="6"/>
  <c r="CD549" i="6"/>
  <c r="CD541" i="6"/>
  <c r="CD533" i="6"/>
  <c r="CD525" i="6"/>
  <c r="CD521" i="6"/>
  <c r="CD517" i="6"/>
  <c r="CD509" i="6"/>
  <c r="CD501" i="6"/>
  <c r="CD493" i="6"/>
  <c r="CD489" i="6"/>
  <c r="CD485" i="6"/>
  <c r="CD473" i="6"/>
  <c r="CD469" i="6"/>
  <c r="CD449" i="6"/>
  <c r="CD433" i="6"/>
  <c r="CD417" i="6"/>
  <c r="CD385" i="6"/>
  <c r="CD353" i="6"/>
  <c r="CD321" i="6"/>
  <c r="CD289" i="6"/>
  <c r="CD257" i="6"/>
  <c r="CK449" i="6"/>
  <c r="CK434" i="6"/>
  <c r="CK279" i="6"/>
  <c r="CC653" i="6"/>
  <c r="CF3979" i="6"/>
  <c r="CG4039" i="6"/>
  <c r="CG4035" i="6"/>
  <c r="CG4031" i="6"/>
  <c r="CG4027" i="6"/>
  <c r="CG4023" i="6"/>
  <c r="CG4019" i="6"/>
  <c r="CG4015" i="6"/>
  <c r="CG4011" i="6"/>
  <c r="CG4007" i="6"/>
  <c r="CG4003" i="6"/>
  <c r="CG3999" i="6"/>
  <c r="CG3995" i="6"/>
  <c r="CG3991" i="6"/>
  <c r="CG3987" i="6"/>
  <c r="CG3983" i="6"/>
  <c r="CG3975" i="6"/>
  <c r="CG3971" i="6"/>
  <c r="CG3967" i="6"/>
  <c r="CG3963" i="6"/>
  <c r="CG3959" i="6"/>
  <c r="CG3955" i="6"/>
  <c r="CG3951" i="6"/>
  <c r="CG3947" i="6"/>
  <c r="CG3943" i="6"/>
  <c r="CG3939" i="6"/>
  <c r="CG3935" i="6"/>
  <c r="CG3931" i="6"/>
  <c r="CG3927" i="6"/>
  <c r="CG3923" i="6"/>
  <c r="CG3919" i="6"/>
  <c r="CG3915" i="6"/>
  <c r="CG3911" i="6"/>
  <c r="CG3907" i="6"/>
  <c r="CG3903" i="6"/>
  <c r="CG3899" i="6"/>
  <c r="CG3895" i="6"/>
  <c r="CG3891" i="6"/>
  <c r="CG3887" i="6"/>
  <c r="CG3883" i="6"/>
  <c r="CG3879" i="6"/>
  <c r="CG3875" i="6"/>
  <c r="CG3871" i="6"/>
  <c r="CG3867" i="6"/>
  <c r="CG3863" i="6"/>
  <c r="CG3859" i="6"/>
  <c r="CG3855" i="6"/>
  <c r="CG3851" i="6"/>
  <c r="CG3847" i="6"/>
  <c r="CG3843" i="6"/>
  <c r="CG3839" i="6"/>
  <c r="CG3835" i="6"/>
  <c r="CG3831" i="6"/>
  <c r="CG3827" i="6"/>
  <c r="CG3823" i="6"/>
  <c r="CG3819" i="6"/>
  <c r="CG3815" i="6"/>
  <c r="CG3811" i="6"/>
  <c r="CG3807" i="6"/>
  <c r="CF711" i="6"/>
  <c r="CF3247" i="6"/>
  <c r="CF1626" i="6"/>
  <c r="CF1333" i="6"/>
  <c r="CF1305" i="6"/>
  <c r="CF1281" i="6"/>
  <c r="CF1253" i="6"/>
  <c r="CF1221" i="6"/>
  <c r="CF1193" i="6"/>
  <c r="CF1173" i="6"/>
  <c r="CF1141" i="6"/>
  <c r="CF1117" i="6"/>
  <c r="CF1089" i="6"/>
  <c r="CF1057" i="6"/>
  <c r="CF1029" i="6"/>
  <c r="CF1001" i="6"/>
  <c r="CF981" i="6"/>
  <c r="CF949" i="6"/>
  <c r="CF921" i="6"/>
  <c r="CF889" i="6"/>
  <c r="CF861" i="6"/>
  <c r="CF829" i="6"/>
  <c r="CF801" i="6"/>
  <c r="CF777" i="6"/>
  <c r="CF741" i="6"/>
  <c r="CF721" i="6"/>
  <c r="CF2735" i="6"/>
  <c r="CF1413" i="6"/>
  <c r="CF1325" i="6"/>
  <c r="CF1301" i="6"/>
  <c r="CF1277" i="6"/>
  <c r="CF1245" i="6"/>
  <c r="CF1217" i="6"/>
  <c r="CF1189" i="6"/>
  <c r="CF1157" i="6"/>
  <c r="CF1113" i="6"/>
  <c r="CF1081" i="6"/>
  <c r="CF1053" i="6"/>
  <c r="CF997" i="6"/>
  <c r="CF969" i="6"/>
  <c r="CF937" i="6"/>
  <c r="CF905" i="6"/>
  <c r="CF881" i="6"/>
  <c r="CF853" i="6"/>
  <c r="CF825" i="6"/>
  <c r="CF797" i="6"/>
  <c r="CF765" i="6"/>
  <c r="CF737" i="6"/>
  <c r="CF3723" i="6"/>
  <c r="CF1717" i="6"/>
  <c r="CF1349" i="6"/>
  <c r="CF1309" i="6"/>
  <c r="CF1293" i="6"/>
  <c r="CF1257" i="6"/>
  <c r="CF1237" i="6"/>
  <c r="CF1205" i="6"/>
  <c r="CF1177" i="6"/>
  <c r="CF1149" i="6"/>
  <c r="CF1121" i="6"/>
  <c r="CF1093" i="6"/>
  <c r="CF1065" i="6"/>
  <c r="CF1033" i="6"/>
  <c r="CF1017" i="6"/>
  <c r="CF985" i="6"/>
  <c r="CF957" i="6"/>
  <c r="CF925" i="6"/>
  <c r="CF893" i="6"/>
  <c r="CF865" i="6"/>
  <c r="CF841" i="6"/>
  <c r="CF805" i="6"/>
  <c r="CF785" i="6"/>
  <c r="CF749" i="6"/>
  <c r="CF725" i="6"/>
  <c r="CF3803" i="6"/>
  <c r="CG3803" i="6"/>
  <c r="CF3799" i="6"/>
  <c r="CG3799" i="6"/>
  <c r="CF3795" i="6"/>
  <c r="CG3795" i="6"/>
  <c r="CF3791" i="6"/>
  <c r="CG3791" i="6"/>
  <c r="CF3787" i="6"/>
  <c r="CG3787" i="6"/>
  <c r="CF3783" i="6"/>
  <c r="CG3783" i="6"/>
  <c r="CF3779" i="6"/>
  <c r="CG3779" i="6"/>
  <c r="CF3775" i="6"/>
  <c r="CG3775" i="6"/>
  <c r="CF3771" i="6"/>
  <c r="CG3771" i="6"/>
  <c r="CF3767" i="6"/>
  <c r="CG3767" i="6"/>
  <c r="CF3763" i="6"/>
  <c r="CG3763" i="6"/>
  <c r="CF3759" i="6"/>
  <c r="CG3759" i="6"/>
  <c r="CF3755" i="6"/>
  <c r="CG3755" i="6"/>
  <c r="CF3751" i="6"/>
  <c r="CG3751" i="6"/>
  <c r="CF3747" i="6"/>
  <c r="CG3747" i="6"/>
  <c r="CF3743" i="6"/>
  <c r="CG3743" i="6"/>
  <c r="CF3739" i="6"/>
  <c r="CG3739" i="6"/>
  <c r="CF3735" i="6"/>
  <c r="CG3735" i="6"/>
  <c r="CF3731" i="6"/>
  <c r="CG3731" i="6"/>
  <c r="CF3727" i="6"/>
  <c r="CG3727" i="6"/>
  <c r="CF3719" i="6"/>
  <c r="CG3719" i="6"/>
  <c r="CF3715" i="6"/>
  <c r="CG3715" i="6"/>
  <c r="CF3711" i="6"/>
  <c r="CG3711" i="6"/>
  <c r="CF3707" i="6"/>
  <c r="CG3707" i="6"/>
  <c r="CF3703" i="6"/>
  <c r="CG3703" i="6"/>
  <c r="CF3699" i="6"/>
  <c r="CG3699" i="6"/>
  <c r="CF3695" i="6"/>
  <c r="CG3695" i="6"/>
  <c r="CF3691" i="6"/>
  <c r="CG3691" i="6"/>
  <c r="CF3687" i="6"/>
  <c r="CG3687" i="6"/>
  <c r="CF3683" i="6"/>
  <c r="CG3683" i="6"/>
  <c r="CF3679" i="6"/>
  <c r="CG3679" i="6"/>
  <c r="CF3675" i="6"/>
  <c r="CG3675" i="6"/>
  <c r="CF3671" i="6"/>
  <c r="CG3671" i="6"/>
  <c r="CF3667" i="6"/>
  <c r="CG3667" i="6"/>
  <c r="CF3663" i="6"/>
  <c r="CG3663" i="6"/>
  <c r="CF3659" i="6"/>
  <c r="CG3659" i="6"/>
  <c r="CF3655" i="6"/>
  <c r="CG3655" i="6"/>
  <c r="CF3651" i="6"/>
  <c r="CG3651" i="6"/>
  <c r="CF3647" i="6"/>
  <c r="CG3647" i="6"/>
  <c r="CF3643" i="6"/>
  <c r="CG3643" i="6"/>
  <c r="CF3639" i="6"/>
  <c r="CG3639" i="6"/>
  <c r="CF3635" i="6"/>
  <c r="CG3635" i="6"/>
  <c r="CF3631" i="6"/>
  <c r="CG3631" i="6"/>
  <c r="CF3627" i="6"/>
  <c r="CG3627" i="6"/>
  <c r="CF3623" i="6"/>
  <c r="CG3623" i="6"/>
  <c r="CF3619" i="6"/>
  <c r="CG3619" i="6"/>
  <c r="CF3615" i="6"/>
  <c r="CG3615" i="6"/>
  <c r="CF3611" i="6"/>
  <c r="CG3611" i="6"/>
  <c r="CF3607" i="6"/>
  <c r="CG3607" i="6"/>
  <c r="CF3603" i="6"/>
  <c r="CG3603" i="6"/>
  <c r="CF3599" i="6"/>
  <c r="CG3599" i="6"/>
  <c r="CF3595" i="6"/>
  <c r="CG3595" i="6"/>
  <c r="CF3591" i="6"/>
  <c r="CG3591" i="6"/>
  <c r="CF3587" i="6"/>
  <c r="CG3587" i="6"/>
  <c r="CF3583" i="6"/>
  <c r="CG3583" i="6"/>
  <c r="CF3579" i="6"/>
  <c r="CG3579" i="6"/>
  <c r="CF3575" i="6"/>
  <c r="CG3575" i="6"/>
  <c r="CF3571" i="6"/>
  <c r="CG3571" i="6"/>
  <c r="CF3567" i="6"/>
  <c r="CG3567" i="6"/>
  <c r="CF3563" i="6"/>
  <c r="CG3563" i="6"/>
  <c r="CF3559" i="6"/>
  <c r="CG3559" i="6"/>
  <c r="CF3555" i="6"/>
  <c r="CG3555" i="6"/>
  <c r="CF3551" i="6"/>
  <c r="CG3551" i="6"/>
  <c r="CF3547" i="6"/>
  <c r="CG3547" i="6"/>
  <c r="CF3543" i="6"/>
  <c r="CG3543" i="6"/>
  <c r="CF3539" i="6"/>
  <c r="CG3539" i="6"/>
  <c r="CF3535" i="6"/>
  <c r="CG3535" i="6"/>
  <c r="CF3531" i="6"/>
  <c r="CG3531" i="6"/>
  <c r="CF3527" i="6"/>
  <c r="CG3527" i="6"/>
  <c r="CF3523" i="6"/>
  <c r="CG3523" i="6"/>
  <c r="CF3519" i="6"/>
  <c r="CG3519" i="6"/>
  <c r="CF3515" i="6"/>
  <c r="CG3515" i="6"/>
  <c r="CF3511" i="6"/>
  <c r="CG3511" i="6"/>
  <c r="CF3507" i="6"/>
  <c r="CG3507" i="6"/>
  <c r="CF3503" i="6"/>
  <c r="CG3503" i="6"/>
  <c r="CF3499" i="6"/>
  <c r="CG3499" i="6"/>
  <c r="CF3495" i="6"/>
  <c r="CG3495" i="6"/>
  <c r="CF3491" i="6"/>
  <c r="CG3491" i="6"/>
  <c r="CF3487" i="6"/>
  <c r="CG3487" i="6"/>
  <c r="CF3483" i="6"/>
  <c r="CG3483" i="6"/>
  <c r="CF3479" i="6"/>
  <c r="CG3479" i="6"/>
  <c r="CF3475" i="6"/>
  <c r="CG3475" i="6"/>
  <c r="CF3471" i="6"/>
  <c r="CG3471" i="6"/>
  <c r="CF3467" i="6"/>
  <c r="CG3467" i="6"/>
  <c r="CF2154" i="6"/>
  <c r="CF2053" i="6"/>
  <c r="CF2995" i="6"/>
  <c r="CF3367" i="6"/>
  <c r="CF2867" i="6"/>
  <c r="CF3111" i="6"/>
  <c r="CF2507" i="6"/>
  <c r="AV3" i="6"/>
  <c r="CF1769" i="6"/>
  <c r="CF960" i="6"/>
  <c r="AV37" i="6"/>
  <c r="AJ27" i="6"/>
  <c r="CF1312" i="6"/>
  <c r="AJ18" i="6"/>
  <c r="AJ6" i="6"/>
  <c r="AP1" i="6"/>
  <c r="AV21" i="6"/>
  <c r="CF904" i="6"/>
  <c r="CF1497" i="6"/>
  <c r="CF1260" i="6"/>
  <c r="CF948" i="6"/>
  <c r="AJ24" i="6"/>
  <c r="CF3399" i="6"/>
  <c r="CF3279" i="6"/>
  <c r="CF3143" i="6"/>
  <c r="CF3027" i="6"/>
  <c r="CF2899" i="6"/>
  <c r="CF2771" i="6"/>
  <c r="CF2567" i="6"/>
  <c r="CF3463" i="6"/>
  <c r="CF3339" i="6"/>
  <c r="CF3215" i="6"/>
  <c r="CF3087" i="6"/>
  <c r="CF2963" i="6"/>
  <c r="CF2835" i="6"/>
  <c r="CF2675" i="6"/>
  <c r="CF2447" i="6"/>
  <c r="CF3431" i="6"/>
  <c r="CF3311" i="6"/>
  <c r="CF3183" i="6"/>
  <c r="CF3059" i="6"/>
  <c r="CF2931" i="6"/>
  <c r="CF2803" i="6"/>
  <c r="CF2611" i="6"/>
  <c r="CF2391" i="6"/>
  <c r="AJ32" i="6"/>
  <c r="AV4" i="6"/>
  <c r="AU1" i="6"/>
  <c r="CF3443" i="6"/>
  <c r="CF3411" i="6"/>
  <c r="CF3379" i="6"/>
  <c r="CF3351" i="6"/>
  <c r="CF3319" i="6"/>
  <c r="CF3291" i="6"/>
  <c r="CF3259" i="6"/>
  <c r="CF3227" i="6"/>
  <c r="CF3187" i="6"/>
  <c r="CF3155" i="6"/>
  <c r="CF3123" i="6"/>
  <c r="CF3091" i="6"/>
  <c r="CF3071" i="6"/>
  <c r="CF3039" i="6"/>
  <c r="CF3007" i="6"/>
  <c r="CF2967" i="6"/>
  <c r="CF2935" i="6"/>
  <c r="CF2903" i="6"/>
  <c r="CF2871" i="6"/>
  <c r="CF2839" i="6"/>
  <c r="CF2807" i="6"/>
  <c r="CF2775" i="6"/>
  <c r="CF2739" i="6"/>
  <c r="CF2679" i="6"/>
  <c r="CF2615" i="6"/>
  <c r="CF2575" i="6"/>
  <c r="CF2511" i="6"/>
  <c r="CF2455" i="6"/>
  <c r="CF2403" i="6"/>
  <c r="CF3459" i="6"/>
  <c r="CF3427" i="6"/>
  <c r="CF3395" i="6"/>
  <c r="CF3363" i="6"/>
  <c r="CF3335" i="6"/>
  <c r="CF3307" i="6"/>
  <c r="CF3275" i="6"/>
  <c r="CF3243" i="6"/>
  <c r="CF3203" i="6"/>
  <c r="CF3171" i="6"/>
  <c r="CF3139" i="6"/>
  <c r="CF3107" i="6"/>
  <c r="CF3083" i="6"/>
  <c r="CF3055" i="6"/>
  <c r="CF3023" i="6"/>
  <c r="CF2991" i="6"/>
  <c r="CF2951" i="6"/>
  <c r="CF2919" i="6"/>
  <c r="CF2887" i="6"/>
  <c r="CF2855" i="6"/>
  <c r="CF2823" i="6"/>
  <c r="CF2791" i="6"/>
  <c r="CF2759" i="6"/>
  <c r="CF2715" i="6"/>
  <c r="CF2651" i="6"/>
  <c r="CF2591" i="6"/>
  <c r="CF2535" i="6"/>
  <c r="CF2479" i="6"/>
  <c r="CF2435" i="6"/>
  <c r="CF2371" i="6"/>
  <c r="CF3447" i="6"/>
  <c r="CF3415" i="6"/>
  <c r="CF3383" i="6"/>
  <c r="CF3355" i="6"/>
  <c r="CF3323" i="6"/>
  <c r="CF3295" i="6"/>
  <c r="CF3263" i="6"/>
  <c r="CF3231" i="6"/>
  <c r="CF3199" i="6"/>
  <c r="CF3159" i="6"/>
  <c r="CF3127" i="6"/>
  <c r="CF3095" i="6"/>
  <c r="CF3075" i="6"/>
  <c r="CF3043" i="6"/>
  <c r="CF3011" i="6"/>
  <c r="CF2979" i="6"/>
  <c r="CF2947" i="6"/>
  <c r="CF2915" i="6"/>
  <c r="CF2883" i="6"/>
  <c r="CF2851" i="6"/>
  <c r="CF2819" i="6"/>
  <c r="CF2787" i="6"/>
  <c r="CF2755" i="6"/>
  <c r="CF2711" i="6"/>
  <c r="CF2647" i="6"/>
  <c r="CF2587" i="6"/>
  <c r="CF2527" i="6"/>
  <c r="CF2475" i="6"/>
  <c r="CF2423" i="6"/>
  <c r="CF2359" i="6"/>
  <c r="CC154" i="6"/>
  <c r="CC150" i="6"/>
  <c r="CF1393" i="6"/>
  <c r="CF1361" i="6"/>
  <c r="CF1038" i="6"/>
  <c r="CF758" i="6"/>
  <c r="CF710" i="6"/>
  <c r="CF3455" i="6"/>
  <c r="CG3455" i="6"/>
  <c r="CF3451" i="6"/>
  <c r="CG3451" i="6"/>
  <c r="CF3439" i="6"/>
  <c r="CG3439" i="6"/>
  <c r="CF3435" i="6"/>
  <c r="CG3435" i="6"/>
  <c r="CF3423" i="6"/>
  <c r="CG3423" i="6"/>
  <c r="CF3419" i="6"/>
  <c r="CG3419" i="6"/>
  <c r="CF3407" i="6"/>
  <c r="CG3407" i="6"/>
  <c r="CF3403" i="6"/>
  <c r="CG3403" i="6"/>
  <c r="CF3391" i="6"/>
  <c r="CG3391" i="6"/>
  <c r="CF3387" i="6"/>
  <c r="CG3387" i="6"/>
  <c r="CF3375" i="6"/>
  <c r="CG3375" i="6"/>
  <c r="CF3371" i="6"/>
  <c r="CG3371" i="6"/>
  <c r="CF3359" i="6"/>
  <c r="CG3359" i="6"/>
  <c r="CF3347" i="6"/>
  <c r="CG3347" i="6"/>
  <c r="CF3343" i="6"/>
  <c r="CG3343" i="6"/>
  <c r="CF3331" i="6"/>
  <c r="CG3331" i="6"/>
  <c r="CF3327" i="6"/>
  <c r="CG3327" i="6"/>
  <c r="CF3315" i="6"/>
  <c r="CG3315" i="6"/>
  <c r="CF3303" i="6"/>
  <c r="CG3303" i="6"/>
  <c r="CF3299" i="6"/>
  <c r="CG3299" i="6"/>
  <c r="CF3287" i="6"/>
  <c r="CG3287" i="6"/>
  <c r="CF3283" i="6"/>
  <c r="CG3283" i="6"/>
  <c r="CF3271" i="6"/>
  <c r="CG3271" i="6"/>
  <c r="CF3267" i="6"/>
  <c r="CG3267" i="6"/>
  <c r="CF3255" i="6"/>
  <c r="CG3255" i="6"/>
  <c r="CF3251" i="6"/>
  <c r="CG3251" i="6"/>
  <c r="CF3239" i="6"/>
  <c r="CG3239" i="6"/>
  <c r="CF3235" i="6"/>
  <c r="CG3235" i="6"/>
  <c r="CF3223" i="6"/>
  <c r="CG3223" i="6"/>
  <c r="CF3219" i="6"/>
  <c r="CG3219" i="6"/>
  <c r="CF3211" i="6"/>
  <c r="CG3211" i="6"/>
  <c r="CF3207" i="6"/>
  <c r="CG3207" i="6"/>
  <c r="CF3195" i="6"/>
  <c r="CG3195" i="6"/>
  <c r="CF3191" i="6"/>
  <c r="CG3191" i="6"/>
  <c r="CF3179" i="6"/>
  <c r="CG3179" i="6"/>
  <c r="CF3175" i="6"/>
  <c r="CG3175" i="6"/>
  <c r="CF3167" i="6"/>
  <c r="CG3167" i="6"/>
  <c r="CF3163" i="6"/>
  <c r="CG3163" i="6"/>
  <c r="CF3151" i="6"/>
  <c r="CG3151" i="6"/>
  <c r="CF3147" i="6"/>
  <c r="CG3147" i="6"/>
  <c r="CF3135" i="6"/>
  <c r="CG3135" i="6"/>
  <c r="CF3131" i="6"/>
  <c r="CG3131" i="6"/>
  <c r="CF1377" i="6"/>
  <c r="CF1326" i="6"/>
  <c r="CC147" i="6"/>
  <c r="CF3119" i="6"/>
  <c r="CG3119" i="6"/>
  <c r="CF3115" i="6"/>
  <c r="CG3115" i="6"/>
  <c r="CF3103" i="6"/>
  <c r="CG3103" i="6"/>
  <c r="CF3099" i="6"/>
  <c r="CG3099" i="6"/>
  <c r="CF3079" i="6"/>
  <c r="CG3079" i="6"/>
  <c r="CF3067" i="6"/>
  <c r="CG3067" i="6"/>
  <c r="CF3063" i="6"/>
  <c r="CG3063" i="6"/>
  <c r="CF3051" i="6"/>
  <c r="CG3051" i="6"/>
  <c r="CF3047" i="6"/>
  <c r="CG3047" i="6"/>
  <c r="CF3035" i="6"/>
  <c r="CG3035" i="6"/>
  <c r="CF3031" i="6"/>
  <c r="CG3031" i="6"/>
  <c r="CF3019" i="6"/>
  <c r="CG3019" i="6"/>
  <c r="CF3015" i="6"/>
  <c r="CG3015" i="6"/>
  <c r="CF3003" i="6"/>
  <c r="CG3003" i="6"/>
  <c r="CF2999" i="6"/>
  <c r="CG2999" i="6"/>
  <c r="CF2987" i="6"/>
  <c r="CG2987" i="6"/>
  <c r="CF2983" i="6"/>
  <c r="CG2983" i="6"/>
  <c r="CF2975" i="6"/>
  <c r="CG2975" i="6"/>
  <c r="CF2971" i="6"/>
  <c r="CG2971" i="6"/>
  <c r="CF2959" i="6"/>
  <c r="CG2959" i="6"/>
  <c r="CF2955" i="6"/>
  <c r="CG2955" i="6"/>
  <c r="CF2943" i="6"/>
  <c r="CG2943" i="6"/>
  <c r="CF2939" i="6"/>
  <c r="CG2939" i="6"/>
  <c r="CF2927" i="6"/>
  <c r="CG2927" i="6"/>
  <c r="CF2923" i="6"/>
  <c r="CG2923" i="6"/>
  <c r="CF2911" i="6"/>
  <c r="CG2911" i="6"/>
  <c r="CF2907" i="6"/>
  <c r="CG2907" i="6"/>
  <c r="CF2895" i="6"/>
  <c r="CG2895" i="6"/>
  <c r="CF2891" i="6"/>
  <c r="CG2891" i="6"/>
  <c r="CF2879" i="6"/>
  <c r="CG2879" i="6"/>
  <c r="CF2875" i="6"/>
  <c r="CG2875" i="6"/>
  <c r="CF2863" i="6"/>
  <c r="CG2863" i="6"/>
  <c r="CF2859" i="6"/>
  <c r="CG2859" i="6"/>
  <c r="CF2847" i="6"/>
  <c r="CG2847" i="6"/>
  <c r="CF2843" i="6"/>
  <c r="CG2843" i="6"/>
  <c r="CF2831" i="6"/>
  <c r="CG2831" i="6"/>
  <c r="CF2827" i="6"/>
  <c r="CG2827" i="6"/>
  <c r="CF2815" i="6"/>
  <c r="CG2815" i="6"/>
  <c r="CF2811" i="6"/>
  <c r="CG2811" i="6"/>
  <c r="CF2799" i="6"/>
  <c r="CG2799" i="6"/>
  <c r="CF2795" i="6"/>
  <c r="CG2795" i="6"/>
  <c r="CF1425" i="6"/>
  <c r="CF1366" i="6"/>
  <c r="CF1345" i="6"/>
  <c r="CF1302" i="6"/>
  <c r="CC146" i="6"/>
  <c r="CF2783" i="6"/>
  <c r="CG2783" i="6"/>
  <c r="CF2779" i="6"/>
  <c r="CG2779" i="6"/>
  <c r="CF2767" i="6"/>
  <c r="CG2767" i="6"/>
  <c r="CF2763" i="6"/>
  <c r="CG2763" i="6"/>
  <c r="CF2751" i="6"/>
  <c r="CG2751" i="6"/>
  <c r="CF2747" i="6"/>
  <c r="CG2747" i="6"/>
  <c r="CF2743" i="6"/>
  <c r="CG2743" i="6"/>
  <c r="CF2731" i="6"/>
  <c r="CG2731" i="6"/>
  <c r="CF2727" i="6"/>
  <c r="CG2727" i="6"/>
  <c r="CF2723" i="6"/>
  <c r="CG2723" i="6"/>
  <c r="CF2719" i="6"/>
  <c r="CG2719" i="6"/>
  <c r="CF2707" i="6"/>
  <c r="CG2707" i="6"/>
  <c r="CF2703" i="6"/>
  <c r="CG2703" i="6"/>
  <c r="CF2699" i="6"/>
  <c r="CG2699" i="6"/>
  <c r="CF2695" i="6"/>
  <c r="CG2695" i="6"/>
  <c r="CF2691" i="6"/>
  <c r="CG2691" i="6"/>
  <c r="CF2687" i="6"/>
  <c r="CG2687" i="6"/>
  <c r="CF2683" i="6"/>
  <c r="CG2683" i="6"/>
  <c r="CF2671" i="6"/>
  <c r="CG2671" i="6"/>
  <c r="CF2667" i="6"/>
  <c r="CG2667" i="6"/>
  <c r="CF2663" i="6"/>
  <c r="CG2663" i="6"/>
  <c r="CF2659" i="6"/>
  <c r="CG2659" i="6"/>
  <c r="CF2655" i="6"/>
  <c r="CG2655" i="6"/>
  <c r="CF2643" i="6"/>
  <c r="CG2643" i="6"/>
  <c r="CF2639" i="6"/>
  <c r="CG2639" i="6"/>
  <c r="CF2635" i="6"/>
  <c r="CG2635" i="6"/>
  <c r="CF2631" i="6"/>
  <c r="CG2631" i="6"/>
  <c r="CF2627" i="6"/>
  <c r="CG2627" i="6"/>
  <c r="CF2623" i="6"/>
  <c r="CG2623" i="6"/>
  <c r="CF2619" i="6"/>
  <c r="CG2619" i="6"/>
  <c r="CF2607" i="6"/>
  <c r="CG2607" i="6"/>
  <c r="CF2603" i="6"/>
  <c r="CG2603" i="6"/>
  <c r="CF2599" i="6"/>
  <c r="CG2599" i="6"/>
  <c r="CF2595" i="6"/>
  <c r="CG2595" i="6"/>
  <c r="CF2583" i="6"/>
  <c r="CG2583" i="6"/>
  <c r="CF2579" i="6"/>
  <c r="CG2579" i="6"/>
  <c r="CF2571" i="6"/>
  <c r="CG2571" i="6"/>
  <c r="CF2563" i="6"/>
  <c r="CG2563" i="6"/>
  <c r="CF2559" i="6"/>
  <c r="CG2559" i="6"/>
  <c r="CF2555" i="6"/>
  <c r="CG2555" i="6"/>
  <c r="CF2551" i="6"/>
  <c r="CG2551" i="6"/>
  <c r="CF2547" i="6"/>
  <c r="CG2547" i="6"/>
  <c r="CF2543" i="6"/>
  <c r="CG2543" i="6"/>
  <c r="CF2539" i="6"/>
  <c r="CG2539" i="6"/>
  <c r="CF2531" i="6"/>
  <c r="CG2531" i="6"/>
  <c r="CF2523" i="6"/>
  <c r="CG2523" i="6"/>
  <c r="CF2519" i="6"/>
  <c r="CG2519" i="6"/>
  <c r="CF2515" i="6"/>
  <c r="CG2515" i="6"/>
  <c r="CF2503" i="6"/>
  <c r="CG2503" i="6"/>
  <c r="CF2499" i="6"/>
  <c r="CG2499" i="6"/>
  <c r="CF2495" i="6"/>
  <c r="CG2495" i="6"/>
  <c r="CF2491" i="6"/>
  <c r="CG2491" i="6"/>
  <c r="CF2487" i="6"/>
  <c r="CG2487" i="6"/>
  <c r="CF2483" i="6"/>
  <c r="CG2483" i="6"/>
  <c r="CF2471" i="6"/>
  <c r="CG2471" i="6"/>
  <c r="CF2467" i="6"/>
  <c r="CG2467" i="6"/>
  <c r="CF2463" i="6"/>
  <c r="CG2463" i="6"/>
  <c r="CF2459" i="6"/>
  <c r="CG2459" i="6"/>
  <c r="CF2451" i="6"/>
  <c r="CG2451" i="6"/>
  <c r="CF1409" i="6"/>
  <c r="CF1489" i="6"/>
  <c r="CF3472" i="6"/>
  <c r="CF3172" i="6"/>
  <c r="CF2101" i="6"/>
  <c r="CF1690" i="6"/>
  <c r="CF1381" i="6"/>
  <c r="CF1329" i="6"/>
  <c r="CF1313" i="6"/>
  <c r="CF1285" i="6"/>
  <c r="CF1269" i="6"/>
  <c r="CF1249" i="6"/>
  <c r="CF1225" i="6"/>
  <c r="CF1209" i="6"/>
  <c r="CF1185" i="6"/>
  <c r="CF1161" i="6"/>
  <c r="CF1145" i="6"/>
  <c r="CF1125" i="6"/>
  <c r="CF1109" i="6"/>
  <c r="CF1085" i="6"/>
  <c r="CF1061" i="6"/>
  <c r="CF1045" i="6"/>
  <c r="CF1025" i="6"/>
  <c r="CF1013" i="6"/>
  <c r="CF989" i="6"/>
  <c r="CF965" i="6"/>
  <c r="CF953" i="6"/>
  <c r="CF933" i="6"/>
  <c r="CF917" i="6"/>
  <c r="CF897" i="6"/>
  <c r="CF877" i="6"/>
  <c r="CF857" i="6"/>
  <c r="CF837" i="6"/>
  <c r="CF813" i="6"/>
  <c r="CF793" i="6"/>
  <c r="CF773" i="6"/>
  <c r="CF753" i="6"/>
  <c r="CF733" i="6"/>
  <c r="CF713" i="6"/>
  <c r="CF3828" i="6"/>
  <c r="CF3216" i="6"/>
  <c r="CF2240" i="6"/>
  <c r="CK463" i="6"/>
  <c r="CH136" i="6"/>
  <c r="CK136" i="6"/>
  <c r="CD136" i="6"/>
  <c r="CC148" i="6"/>
  <c r="CD148" i="6"/>
  <c r="CC160" i="6"/>
  <c r="CD160" i="6"/>
  <c r="CC168" i="6"/>
  <c r="CD168" i="6"/>
  <c r="CC180" i="6"/>
  <c r="CH180" i="6"/>
  <c r="CD180" i="6"/>
  <c r="CC192" i="6"/>
  <c r="CD192" i="6"/>
  <c r="CH436" i="6"/>
  <c r="CC436" i="6"/>
  <c r="CD436" i="6"/>
  <c r="CH448" i="6"/>
  <c r="CD448" i="6"/>
  <c r="CH460" i="6"/>
  <c r="CC460" i="6"/>
  <c r="CD460" i="6"/>
  <c r="CC588" i="6"/>
  <c r="CH588" i="6"/>
  <c r="CH600" i="6"/>
  <c r="CC600" i="6"/>
  <c r="CH608" i="6"/>
  <c r="CC608" i="6"/>
  <c r="CC684" i="6"/>
  <c r="CH684" i="6"/>
  <c r="CK671" i="6"/>
  <c r="CC620" i="6"/>
  <c r="CK155" i="6"/>
  <c r="CH148" i="6"/>
  <c r="CK143" i="6"/>
  <c r="CH140" i="6"/>
  <c r="CC139" i="6"/>
  <c r="CC200" i="6"/>
  <c r="CD200" i="6"/>
  <c r="CH440" i="6"/>
  <c r="CD440" i="6"/>
  <c r="CH452" i="6"/>
  <c r="CD452" i="6"/>
  <c r="CH464" i="6"/>
  <c r="CD464" i="6"/>
  <c r="CC480" i="6"/>
  <c r="CH480" i="6"/>
  <c r="CK596" i="6"/>
  <c r="CK612" i="6"/>
  <c r="CC632" i="6"/>
  <c r="CH632" i="6"/>
  <c r="CC640" i="6"/>
  <c r="CH640" i="6"/>
  <c r="CC704" i="6"/>
  <c r="CH704" i="6"/>
  <c r="CD188" i="6"/>
  <c r="CK639" i="6"/>
  <c r="CK635" i="6"/>
  <c r="CK510" i="6"/>
  <c r="CK506" i="6"/>
  <c r="CK498" i="6"/>
  <c r="CK494" i="6"/>
  <c r="CK490" i="6"/>
  <c r="CK363" i="6"/>
  <c r="CK299" i="6"/>
  <c r="CK235" i="6"/>
  <c r="CK191" i="6"/>
  <c r="CH132" i="6"/>
  <c r="CK132" i="6"/>
  <c r="CD132" i="6"/>
  <c r="CC144" i="6"/>
  <c r="CD144" i="6"/>
  <c r="CC152" i="6"/>
  <c r="CD152" i="6"/>
  <c r="CC164" i="6"/>
  <c r="CD164" i="6"/>
  <c r="CC176" i="6"/>
  <c r="CD176" i="6"/>
  <c r="CC184" i="6"/>
  <c r="CD184" i="6"/>
  <c r="CC196" i="6"/>
  <c r="CD196" i="6"/>
  <c r="CH444" i="6"/>
  <c r="CK444" i="6"/>
  <c r="CD444" i="6"/>
  <c r="CH456" i="6"/>
  <c r="CD456" i="6"/>
  <c r="CH468" i="6"/>
  <c r="CC468" i="6"/>
  <c r="CK604" i="6"/>
  <c r="CK616" i="6"/>
  <c r="CC652" i="6"/>
  <c r="CH652" i="6"/>
  <c r="CC664" i="6"/>
  <c r="CH664" i="6"/>
  <c r="CK664" i="6"/>
  <c r="CC672" i="6"/>
  <c r="CH672" i="6"/>
  <c r="CD172" i="6"/>
  <c r="CK620" i="6"/>
  <c r="CH696" i="6"/>
  <c r="CK595" i="6"/>
  <c r="CC448" i="6"/>
  <c r="CK442" i="6"/>
  <c r="CK438" i="6"/>
  <c r="CC138" i="6"/>
  <c r="CC385" i="6"/>
  <c r="CC433" i="6"/>
  <c r="CC257" i="6"/>
  <c r="CF875" i="6"/>
  <c r="CC135" i="6"/>
  <c r="CC637" i="6"/>
  <c r="CH601" i="6"/>
  <c r="CK601" i="6"/>
  <c r="CH553" i="6"/>
  <c r="CK553" i="6"/>
  <c r="CC417" i="6"/>
  <c r="CC289" i="6"/>
  <c r="CH489" i="6"/>
  <c r="CC449" i="6"/>
  <c r="CC353" i="6"/>
  <c r="CC134" i="6"/>
  <c r="CH585" i="6"/>
  <c r="CC321" i="6"/>
  <c r="CF1949" i="6"/>
  <c r="CF1554" i="6"/>
  <c r="CF839" i="6"/>
  <c r="CF823" i="6"/>
  <c r="CF803" i="6"/>
  <c r="CF1592" i="6"/>
  <c r="CF883" i="6"/>
  <c r="CF859" i="6"/>
  <c r="CF847" i="6"/>
  <c r="CF779" i="6"/>
  <c r="CF1570" i="6"/>
  <c r="CF867" i="6"/>
  <c r="CK607" i="6"/>
  <c r="CK518" i="6"/>
  <c r="CK479" i="6"/>
  <c r="CK443" i="6"/>
  <c r="CK439" i="6"/>
  <c r="CK699" i="6"/>
  <c r="CK482" i="6"/>
  <c r="CK399" i="6"/>
  <c r="CK347" i="6"/>
  <c r="CK271" i="6"/>
  <c r="CK151" i="6"/>
  <c r="CC133" i="6"/>
  <c r="CH133" i="6"/>
  <c r="CK133" i="6"/>
  <c r="CD133" i="6"/>
  <c r="CC131" i="6"/>
  <c r="CH137" i="6"/>
  <c r="CK137" i="6"/>
  <c r="CD137" i="6"/>
  <c r="CC137" i="6"/>
  <c r="CH141" i="6"/>
  <c r="CD141" i="6"/>
  <c r="CC145" i="6"/>
  <c r="CD145" i="6"/>
  <c r="CC149" i="6"/>
  <c r="CH149" i="6"/>
  <c r="CD149" i="6"/>
  <c r="CH153" i="6"/>
  <c r="CK153" i="6"/>
  <c r="CC153" i="6"/>
  <c r="CD153" i="6"/>
  <c r="CH157" i="6"/>
  <c r="CD157" i="6"/>
  <c r="CC161" i="6"/>
  <c r="CD161" i="6"/>
  <c r="CC165" i="6"/>
  <c r="CD165" i="6"/>
  <c r="CH165" i="6"/>
  <c r="CH169" i="6"/>
  <c r="CK169" i="6"/>
  <c r="CC169" i="6"/>
  <c r="CD169" i="6"/>
  <c r="CH173" i="6"/>
  <c r="CD173" i="6"/>
  <c r="CC177" i="6"/>
  <c r="CD177" i="6"/>
  <c r="CC181" i="6"/>
  <c r="CD181" i="6"/>
  <c r="CH181" i="6"/>
  <c r="CH185" i="6"/>
  <c r="CD185" i="6"/>
  <c r="CC185" i="6"/>
  <c r="CH189" i="6"/>
  <c r="CD189" i="6"/>
  <c r="CC193" i="6"/>
  <c r="CD193" i="6"/>
  <c r="CC197" i="6"/>
  <c r="CD197" i="6"/>
  <c r="CH201" i="6"/>
  <c r="CK201" i="6"/>
  <c r="CD201" i="6"/>
  <c r="CC201" i="6"/>
  <c r="CC205" i="6"/>
  <c r="CD205" i="6"/>
  <c r="CH209" i="6"/>
  <c r="CK209" i="6"/>
  <c r="CC209" i="6"/>
  <c r="CD209" i="6"/>
  <c r="CC213" i="6"/>
  <c r="CD213" i="6"/>
  <c r="CH217" i="6"/>
  <c r="CD217" i="6"/>
  <c r="CC217" i="6"/>
  <c r="CC221" i="6"/>
  <c r="CD221" i="6"/>
  <c r="CH225" i="6"/>
  <c r="CD225" i="6"/>
  <c r="CC229" i="6"/>
  <c r="CD229" i="6"/>
  <c r="CH233" i="6"/>
  <c r="CD233" i="6"/>
  <c r="CC233" i="6"/>
  <c r="CC237" i="6"/>
  <c r="CD237" i="6"/>
  <c r="CH241" i="6"/>
  <c r="CC241" i="6"/>
  <c r="CD241" i="6"/>
  <c r="CC245" i="6"/>
  <c r="CD245" i="6"/>
  <c r="CH249" i="6"/>
  <c r="CD249" i="6"/>
  <c r="CC249" i="6"/>
  <c r="CC253" i="6"/>
  <c r="CD253" i="6"/>
  <c r="CH265" i="6"/>
  <c r="CC265" i="6"/>
  <c r="CH273" i="6"/>
  <c r="CC273" i="6"/>
  <c r="CH281" i="6"/>
  <c r="CK281" i="6"/>
  <c r="CC281" i="6"/>
  <c r="CH297" i="6"/>
  <c r="CC297" i="6"/>
  <c r="CH305" i="6"/>
  <c r="CK305" i="6"/>
  <c r="CC305" i="6"/>
  <c r="CH313" i="6"/>
  <c r="CC313" i="6"/>
  <c r="CH329" i="6"/>
  <c r="CK329" i="6"/>
  <c r="CC329" i="6"/>
  <c r="CH337" i="6"/>
  <c r="CC337" i="6"/>
  <c r="CH345" i="6"/>
  <c r="CC345" i="6"/>
  <c r="CH361" i="6"/>
  <c r="CK361" i="6"/>
  <c r="CC361" i="6"/>
  <c r="CH369" i="6"/>
  <c r="CC369" i="6"/>
  <c r="CH377" i="6"/>
  <c r="CK377" i="6"/>
  <c r="CC377" i="6"/>
  <c r="CH393" i="6"/>
  <c r="CC393" i="6"/>
  <c r="CH401" i="6"/>
  <c r="CC401" i="6"/>
  <c r="CH409" i="6"/>
  <c r="CC409" i="6"/>
  <c r="CK417" i="6"/>
  <c r="CH425" i="6"/>
  <c r="CC425" i="6"/>
  <c r="CK433" i="6"/>
  <c r="CK437" i="6"/>
  <c r="CC445" i="6"/>
  <c r="CH445" i="6"/>
  <c r="CC461" i="6"/>
  <c r="CH461" i="6"/>
  <c r="CH465" i="6"/>
  <c r="CC465" i="6"/>
  <c r="CK469" i="6"/>
  <c r="CC477" i="6"/>
  <c r="CH477" i="6"/>
  <c r="CH481" i="6"/>
  <c r="CC481" i="6"/>
  <c r="CC497" i="6"/>
  <c r="CH497" i="6"/>
  <c r="CK501" i="6"/>
  <c r="CC505" i="6"/>
  <c r="CH505" i="6"/>
  <c r="CK509" i="6"/>
  <c r="CC513" i="6"/>
  <c r="CH513" i="6"/>
  <c r="CK517" i="6"/>
  <c r="CC529" i="6"/>
  <c r="CH529" i="6"/>
  <c r="CC537" i="6"/>
  <c r="CH537" i="6"/>
  <c r="CK541" i="6"/>
  <c r="CC545" i="6"/>
  <c r="CH545" i="6"/>
  <c r="CC561" i="6"/>
  <c r="CH561" i="6"/>
  <c r="CC569" i="6"/>
  <c r="CH569" i="6"/>
  <c r="CK573" i="6"/>
  <c r="CC577" i="6"/>
  <c r="CH577" i="6"/>
  <c r="CK581" i="6"/>
  <c r="CH589" i="6"/>
  <c r="CK589" i="6"/>
  <c r="CC589" i="6"/>
  <c r="CK593" i="6"/>
  <c r="CH605" i="6"/>
  <c r="CC605" i="6"/>
  <c r="CK609" i="6"/>
  <c r="CC617" i="6"/>
  <c r="CH617" i="6"/>
  <c r="CH621" i="6"/>
  <c r="CC621" i="6"/>
  <c r="CK625" i="6"/>
  <c r="CC633" i="6"/>
  <c r="CH633" i="6"/>
  <c r="CK637" i="6"/>
  <c r="CK641" i="6"/>
  <c r="CC649" i="6"/>
  <c r="CH649" i="6"/>
  <c r="CK657" i="6"/>
  <c r="CC665" i="6"/>
  <c r="CH665" i="6"/>
  <c r="CH669" i="6"/>
  <c r="CC669" i="6"/>
  <c r="CK673" i="6"/>
  <c r="CC681" i="6"/>
  <c r="CH681" i="6"/>
  <c r="CH685" i="6"/>
  <c r="CC685" i="6"/>
  <c r="CC697" i="6"/>
  <c r="CH697" i="6"/>
  <c r="CH701" i="6"/>
  <c r="CC701" i="6"/>
  <c r="CK631" i="6"/>
  <c r="CK627" i="6"/>
  <c r="CK623" i="6"/>
  <c r="CH197" i="6"/>
  <c r="CK430" i="6"/>
  <c r="CK683" i="6"/>
  <c r="CK647" i="6"/>
  <c r="CK466" i="6"/>
  <c r="CK283" i="6"/>
  <c r="CK207" i="6"/>
  <c r="CF2976" i="6"/>
  <c r="CH692" i="6"/>
  <c r="CH660" i="6"/>
  <c r="CH628" i="6"/>
  <c r="CC596" i="6"/>
  <c r="CC456" i="6"/>
  <c r="CC129" i="6"/>
  <c r="CH700" i="6"/>
  <c r="CH688" i="6"/>
  <c r="CH680" i="6"/>
  <c r="CH668" i="6"/>
  <c r="CH656" i="6"/>
  <c r="CH648" i="6"/>
  <c r="CH636" i="6"/>
  <c r="CC624" i="6"/>
  <c r="CC616" i="6"/>
  <c r="CC604" i="6"/>
  <c r="CH592" i="6"/>
  <c r="CH484" i="6"/>
  <c r="CH476" i="6"/>
  <c r="CC464" i="6"/>
  <c r="CC452" i="6"/>
  <c r="CC444" i="6"/>
  <c r="CH172" i="6"/>
  <c r="CC140" i="6"/>
  <c r="CH676" i="6"/>
  <c r="CH644" i="6"/>
  <c r="CC612" i="6"/>
  <c r="CH472" i="6"/>
  <c r="CC440" i="6"/>
  <c r="CH200" i="6"/>
  <c r="CH196" i="6"/>
  <c r="CH192" i="6"/>
  <c r="CH188" i="6"/>
  <c r="CH184" i="6"/>
  <c r="CH176" i="6"/>
  <c r="CH168" i="6"/>
  <c r="CH164" i="6"/>
  <c r="CH160" i="6"/>
  <c r="CH156" i="6"/>
  <c r="CH152" i="6"/>
  <c r="CH144" i="6"/>
  <c r="CC136" i="6"/>
  <c r="CC132" i="6"/>
  <c r="CF2077" i="6"/>
  <c r="CF1896" i="6"/>
  <c r="CF2194" i="6"/>
  <c r="CF1880" i="6"/>
  <c r="CF1940" i="6"/>
  <c r="CF1746" i="6"/>
  <c r="CC130" i="6"/>
  <c r="CF1876" i="6"/>
  <c r="CF1694" i="6"/>
  <c r="CF1524" i="6"/>
  <c r="CF1470" i="6"/>
  <c r="CF1396" i="6"/>
  <c r="CF1369" i="6"/>
  <c r="CF1353" i="6"/>
  <c r="CF1236" i="6"/>
  <c r="CF1196" i="6"/>
  <c r="CF1016" i="6"/>
  <c r="CF996" i="6"/>
  <c r="CF1630" i="6"/>
  <c r="CF2014" i="6"/>
  <c r="CF1550" i="6"/>
  <c r="CF1476" i="6"/>
  <c r="CF1200" i="6"/>
  <c r="CF1188" i="6"/>
  <c r="CF988" i="6"/>
  <c r="CF968" i="6"/>
  <c r="CF2094" i="6"/>
  <c r="CF2041" i="6"/>
  <c r="CF1796" i="6"/>
  <c r="CF1636" i="6"/>
  <c r="CF1609" i="6"/>
  <c r="CF1566" i="6"/>
  <c r="CF1529" i="6"/>
  <c r="CF1438" i="6"/>
  <c r="CF1401" i="6"/>
  <c r="CF1116" i="6"/>
  <c r="CF1096" i="6"/>
  <c r="CF1072" i="6"/>
  <c r="CF1056" i="6"/>
  <c r="CF980" i="6"/>
  <c r="CF952" i="6"/>
  <c r="CF936" i="6"/>
  <c r="CF924" i="6"/>
  <c r="CF912" i="6"/>
  <c r="CF2132" i="6"/>
  <c r="CF2057" i="6"/>
  <c r="CF1988" i="6"/>
  <c r="CF1913" i="6"/>
  <c r="CF1854" i="6"/>
  <c r="CF1588" i="6"/>
  <c r="CF1966" i="6"/>
  <c r="CF1828" i="6"/>
  <c r="CF1726" i="6"/>
  <c r="CF1678" i="6"/>
  <c r="CF1614" i="6"/>
  <c r="CF1545" i="6"/>
  <c r="CF1492" i="6"/>
  <c r="CF1444" i="6"/>
  <c r="CF1224" i="6"/>
  <c r="CF1160" i="6"/>
  <c r="CF1148" i="6"/>
  <c r="CF1136" i="6"/>
  <c r="CF1088" i="6"/>
  <c r="CF1076" i="6"/>
  <c r="CF1048" i="6"/>
  <c r="CF1032" i="6"/>
  <c r="CF1008" i="6"/>
  <c r="CF916" i="6"/>
  <c r="CC128" i="6"/>
  <c r="CC126" i="6"/>
  <c r="CF2286" i="6"/>
  <c r="CF2078" i="6"/>
  <c r="CF2062" i="6"/>
  <c r="CF2046" i="6"/>
  <c r="CF2020" i="6"/>
  <c r="CF1998" i="6"/>
  <c r="CF1972" i="6"/>
  <c r="CF1924" i="6"/>
  <c r="CF1897" i="6"/>
  <c r="CF1860" i="6"/>
  <c r="CF1833" i="6"/>
  <c r="CF1801" i="6"/>
  <c r="CF1774" i="6"/>
  <c r="CF1748" i="6"/>
  <c r="CF1732" i="6"/>
  <c r="CF1700" i="6"/>
  <c r="CF1684" i="6"/>
  <c r="CF1641" i="6"/>
  <c r="CF1620" i="6"/>
  <c r="CF1593" i="6"/>
  <c r="CF1572" i="6"/>
  <c r="CF1534" i="6"/>
  <c r="CF1502" i="6"/>
  <c r="CF1486" i="6"/>
  <c r="CF1449" i="6"/>
  <c r="CF1428" i="6"/>
  <c r="CF1348" i="6"/>
  <c r="CF1328" i="6"/>
  <c r="CF1304" i="6"/>
  <c r="CF1296" i="6"/>
  <c r="CF1280" i="6"/>
  <c r="CF1252" i="6"/>
  <c r="CF1216" i="6"/>
  <c r="CF1180" i="6"/>
  <c r="CF1152" i="6"/>
  <c r="CF1128" i="6"/>
  <c r="CF1108" i="6"/>
  <c r="CF1064" i="6"/>
  <c r="CF1040" i="6"/>
  <c r="CF1004" i="6"/>
  <c r="CF944" i="6"/>
  <c r="CF932" i="6"/>
  <c r="CF896" i="6"/>
  <c r="CF3090" i="6"/>
  <c r="CF2110" i="6"/>
  <c r="CF2089" i="6"/>
  <c r="CF2073" i="6"/>
  <c r="CF2030" i="6"/>
  <c r="CF2009" i="6"/>
  <c r="CF1982" i="6"/>
  <c r="CF1961" i="6"/>
  <c r="CF1934" i="6"/>
  <c r="CF1908" i="6"/>
  <c r="CF1886" i="6"/>
  <c r="CF1870" i="6"/>
  <c r="CF1849" i="6"/>
  <c r="CF1822" i="6"/>
  <c r="CF1790" i="6"/>
  <c r="CF1758" i="6"/>
  <c r="CF1742" i="6"/>
  <c r="CF1668" i="6"/>
  <c r="CF2458" i="6"/>
  <c r="CF2105" i="6"/>
  <c r="CF2084" i="6"/>
  <c r="CF2068" i="6"/>
  <c r="CF2052" i="6"/>
  <c r="CF2025" i="6"/>
  <c r="CF2004" i="6"/>
  <c r="CF1977" i="6"/>
  <c r="CF1950" i="6"/>
  <c r="CF1929" i="6"/>
  <c r="CF1902" i="6"/>
  <c r="CF1881" i="6"/>
  <c r="CF1865" i="6"/>
  <c r="CF1838" i="6"/>
  <c r="CF1806" i="6"/>
  <c r="CF1785" i="6"/>
  <c r="CF1753" i="6"/>
  <c r="CF1737" i="6"/>
  <c r="CF1710" i="6"/>
  <c r="CF1689" i="6"/>
  <c r="CF1646" i="6"/>
  <c r="CF1598" i="6"/>
  <c r="CF1582" i="6"/>
  <c r="CF1561" i="6"/>
  <c r="CF1540" i="6"/>
  <c r="CF1518" i="6"/>
  <c r="CF1454" i="6"/>
  <c r="CF1433" i="6"/>
  <c r="CF1412" i="6"/>
  <c r="CF1272" i="6"/>
  <c r="CF1244" i="6"/>
  <c r="CF1232" i="6"/>
  <c r="CF1208" i="6"/>
  <c r="CF1172" i="6"/>
  <c r="CF1120" i="6"/>
  <c r="CC127" i="6"/>
  <c r="CK142" i="6"/>
  <c r="CK158" i="6"/>
  <c r="CK174" i="6"/>
  <c r="CK210" i="6"/>
  <c r="CK214" i="6"/>
  <c r="CK226" i="6"/>
  <c r="CK230" i="6"/>
  <c r="CK242" i="6"/>
  <c r="CK258" i="6"/>
  <c r="CK262" i="6"/>
  <c r="CK274" i="6"/>
  <c r="CK290" i="6"/>
  <c r="CK294" i="6"/>
  <c r="CK306" i="6"/>
  <c r="CK310" i="6"/>
  <c r="CK322" i="6"/>
  <c r="CK326" i="6"/>
  <c r="CK338" i="6"/>
  <c r="CK342" i="6"/>
  <c r="CK354" i="6"/>
  <c r="CK358" i="6"/>
  <c r="CK370" i="6"/>
  <c r="CK374" i="6"/>
  <c r="CK386" i="6"/>
  <c r="CK390" i="6"/>
  <c r="CK402" i="6"/>
  <c r="CK406" i="6"/>
  <c r="CK418" i="6"/>
  <c r="CK422" i="6"/>
  <c r="CH414" i="6"/>
  <c r="CH410" i="6"/>
  <c r="CC406" i="6"/>
  <c r="CC402" i="6"/>
  <c r="CH382" i="6"/>
  <c r="CH378" i="6"/>
  <c r="CC374" i="6"/>
  <c r="CC370" i="6"/>
  <c r="CH350" i="6"/>
  <c r="CH346" i="6"/>
  <c r="CC342" i="6"/>
  <c r="CC338" i="6"/>
  <c r="CH318" i="6"/>
  <c r="CH314" i="6"/>
  <c r="CC310" i="6"/>
  <c r="CC306" i="6"/>
  <c r="CH286" i="6"/>
  <c r="CH282" i="6"/>
  <c r="CC278" i="6"/>
  <c r="CC274" i="6"/>
  <c r="CH254" i="6"/>
  <c r="CH250" i="6"/>
  <c r="CC246" i="6"/>
  <c r="CC242" i="6"/>
  <c r="CH222" i="6"/>
  <c r="CH218" i="6"/>
  <c r="CC214" i="6"/>
  <c r="CC210" i="6"/>
  <c r="CH198" i="6"/>
  <c r="CH186" i="6"/>
  <c r="CH178" i="6"/>
  <c r="CC174" i="6"/>
  <c r="CH166" i="6"/>
  <c r="CH154" i="6"/>
  <c r="CH146" i="6"/>
  <c r="CC142" i="6"/>
  <c r="CH134" i="6"/>
  <c r="CC125" i="6"/>
  <c r="CF2034" i="6"/>
  <c r="CF2002" i="6"/>
  <c r="CF1917" i="6"/>
  <c r="CF1677" i="6"/>
  <c r="CF1618" i="6"/>
  <c r="CF1421" i="6"/>
  <c r="CF1384" i="6"/>
  <c r="CF1341" i="6"/>
  <c r="CF2296" i="6"/>
  <c r="CF2226" i="6"/>
  <c r="CF2130" i="6"/>
  <c r="CF2098" i="6"/>
  <c r="CF2066" i="6"/>
  <c r="CF2013" i="6"/>
  <c r="CF1933" i="6"/>
  <c r="CF1848" i="6"/>
  <c r="CF1560" i="6"/>
  <c r="CF1522" i="6"/>
  <c r="CF1453" i="6"/>
  <c r="CF1336" i="6"/>
  <c r="CF1151" i="6"/>
  <c r="CF1119" i="6"/>
  <c r="CF1083" i="6"/>
  <c r="CF1035" i="6"/>
  <c r="CF1965" i="6"/>
  <c r="CF1906" i="6"/>
  <c r="CF1890" i="6"/>
  <c r="CF1837" i="6"/>
  <c r="CF1810" i="6"/>
  <c r="CF1720" i="6"/>
  <c r="CF1608" i="6"/>
  <c r="CF1506" i="6"/>
  <c r="CF1469" i="6"/>
  <c r="CF1389" i="6"/>
  <c r="CF1373" i="6"/>
  <c r="CF3470" i="6"/>
  <c r="CF4022" i="6"/>
  <c r="CC124" i="6"/>
  <c r="CF3602" i="6"/>
  <c r="CF3314" i="6"/>
  <c r="CC121" i="6"/>
  <c r="CC123" i="6"/>
  <c r="CG2442" i="6"/>
  <c r="CF2442" i="6"/>
  <c r="CG1440" i="6"/>
  <c r="CF1440" i="6"/>
  <c r="CG2443" i="6"/>
  <c r="CF2443" i="6"/>
  <c r="CG2415" i="6"/>
  <c r="CF2415" i="6"/>
  <c r="CG2411" i="6"/>
  <c r="CF2411" i="6"/>
  <c r="CG2383" i="6"/>
  <c r="CF2383" i="6"/>
  <c r="CG2379" i="6"/>
  <c r="CF2379" i="6"/>
  <c r="CG1431" i="6"/>
  <c r="CF1427" i="6"/>
  <c r="CG1427" i="6"/>
  <c r="CG1423" i="6"/>
  <c r="CF1419" i="6"/>
  <c r="CG1419" i="6"/>
  <c r="CG1415" i="6"/>
  <c r="CF1411" i="6"/>
  <c r="CG1411" i="6"/>
  <c r="CG1407" i="6"/>
  <c r="CF1403" i="6"/>
  <c r="CG1403" i="6"/>
  <c r="CG1399" i="6"/>
  <c r="CF1395" i="6"/>
  <c r="CG1395" i="6"/>
  <c r="CG1391" i="6"/>
  <c r="CF1387" i="6"/>
  <c r="CG1387" i="6"/>
  <c r="CG1383" i="6"/>
  <c r="CF1379" i="6"/>
  <c r="CG1379" i="6"/>
  <c r="CG1375" i="6"/>
  <c r="CF1371" i="6"/>
  <c r="CG1371" i="6"/>
  <c r="CG1367" i="6"/>
  <c r="CF1363" i="6"/>
  <c r="CG1363" i="6"/>
  <c r="CG1359" i="6"/>
  <c r="CF1355" i="6"/>
  <c r="CG1355" i="6"/>
  <c r="CG1351" i="6"/>
  <c r="CF1347" i="6"/>
  <c r="CG1347" i="6"/>
  <c r="CG1343" i="6"/>
  <c r="CF1339" i="6"/>
  <c r="CG1339" i="6"/>
  <c r="CG1335" i="6"/>
  <c r="CG3360" i="6"/>
  <c r="CF3360" i="6"/>
  <c r="CG3088" i="6"/>
  <c r="CF3088" i="6"/>
  <c r="CG3076" i="6"/>
  <c r="CF3076" i="6"/>
  <c r="CG2592" i="6"/>
  <c r="CF2592" i="6"/>
  <c r="CG2580" i="6"/>
  <c r="CF2580" i="6"/>
  <c r="CG1686" i="6"/>
  <c r="CF1686" i="6"/>
  <c r="CG802" i="6"/>
  <c r="CF802" i="6"/>
  <c r="CF1115" i="6"/>
  <c r="CC122" i="6"/>
  <c r="CF2789" i="6"/>
  <c r="CF2439" i="6"/>
  <c r="CG2439" i="6"/>
  <c r="CF2431" i="6"/>
  <c r="CG2431" i="6"/>
  <c r="CF2427" i="6"/>
  <c r="CG2427" i="6"/>
  <c r="CF2419" i="6"/>
  <c r="CG2419" i="6"/>
  <c r="CF2407" i="6"/>
  <c r="CG2407" i="6"/>
  <c r="CF2399" i="6"/>
  <c r="CG2399" i="6"/>
  <c r="CF2395" i="6"/>
  <c r="CG2395" i="6"/>
  <c r="CF2387" i="6"/>
  <c r="CG2387" i="6"/>
  <c r="CF2375" i="6"/>
  <c r="CG2375" i="6"/>
  <c r="CF2367" i="6"/>
  <c r="CG2367" i="6"/>
  <c r="CF2363" i="6"/>
  <c r="CG2363" i="6"/>
  <c r="CF2355" i="6"/>
  <c r="CG2355" i="6"/>
  <c r="CF2351" i="6"/>
  <c r="CG2351" i="6"/>
  <c r="CF2347" i="6"/>
  <c r="CG2347" i="6"/>
  <c r="CF2343" i="6"/>
  <c r="CG2343" i="6"/>
  <c r="CF2339" i="6"/>
  <c r="CG2339" i="6"/>
  <c r="CF2335" i="6"/>
  <c r="CG2335" i="6"/>
  <c r="CF2331" i="6"/>
  <c r="CG2331" i="6"/>
  <c r="CF2327" i="6"/>
  <c r="CG2327" i="6"/>
  <c r="CF2323" i="6"/>
  <c r="CG2323" i="6"/>
  <c r="CF2319" i="6"/>
  <c r="CG2319" i="6"/>
  <c r="CF2315" i="6"/>
  <c r="CG2315" i="6"/>
  <c r="CF2311" i="6"/>
  <c r="CG2311" i="6"/>
  <c r="CF2307" i="6"/>
  <c r="CG2307" i="6"/>
  <c r="CF2303" i="6"/>
  <c r="CG2303" i="6"/>
  <c r="CF2299" i="6"/>
  <c r="CG2299" i="6"/>
  <c r="CF2295" i="6"/>
  <c r="CG2295" i="6"/>
  <c r="CF2291" i="6"/>
  <c r="CG2291" i="6"/>
  <c r="CF2287" i="6"/>
  <c r="CG2287" i="6"/>
  <c r="CF2283" i="6"/>
  <c r="CG2283" i="6"/>
  <c r="CF2279" i="6"/>
  <c r="CG2279" i="6"/>
  <c r="CF2275" i="6"/>
  <c r="CG2275" i="6"/>
  <c r="CF2271" i="6"/>
  <c r="CG2271" i="6"/>
  <c r="CF2267" i="6"/>
  <c r="CG2267" i="6"/>
  <c r="CF2263" i="6"/>
  <c r="CG2263" i="6"/>
  <c r="CF2259" i="6"/>
  <c r="CG2259" i="6"/>
  <c r="CF2255" i="6"/>
  <c r="CG2255" i="6"/>
  <c r="CF2251" i="6"/>
  <c r="CG2251" i="6"/>
  <c r="CF2247" i="6"/>
  <c r="CG2247" i="6"/>
  <c r="CF2243" i="6"/>
  <c r="CG2243" i="6"/>
  <c r="CF2239" i="6"/>
  <c r="CG2239" i="6"/>
  <c r="CF2235" i="6"/>
  <c r="CG2235" i="6"/>
  <c r="CF2231" i="6"/>
  <c r="CG2231" i="6"/>
  <c r="CF2227" i="6"/>
  <c r="CG2227" i="6"/>
  <c r="CF2223" i="6"/>
  <c r="CG2223" i="6"/>
  <c r="CF2219" i="6"/>
  <c r="CG2219" i="6"/>
  <c r="CF2215" i="6"/>
  <c r="CG2215" i="6"/>
  <c r="CF2211" i="6"/>
  <c r="CG2211" i="6"/>
  <c r="CF2207" i="6"/>
  <c r="CG2207" i="6"/>
  <c r="CF2203" i="6"/>
  <c r="CG2203" i="6"/>
  <c r="CF2199" i="6"/>
  <c r="CG2199" i="6"/>
  <c r="CF2195" i="6"/>
  <c r="CG2195" i="6"/>
  <c r="CF2191" i="6"/>
  <c r="CG2191" i="6"/>
  <c r="CF2187" i="6"/>
  <c r="CG2187" i="6"/>
  <c r="CF2183" i="6"/>
  <c r="CG2183" i="6"/>
  <c r="CF2179" i="6"/>
  <c r="CG2179" i="6"/>
  <c r="CF2175" i="6"/>
  <c r="CG2175" i="6"/>
  <c r="CF2171" i="6"/>
  <c r="CG2171" i="6"/>
  <c r="CF2167" i="6"/>
  <c r="CG2167" i="6"/>
  <c r="CF2163" i="6"/>
  <c r="CG2163" i="6"/>
  <c r="CF2159" i="6"/>
  <c r="CG2159" i="6"/>
  <c r="CF2155" i="6"/>
  <c r="CG2155" i="6"/>
  <c r="CF2151" i="6"/>
  <c r="CG2151" i="6"/>
  <c r="CF2147" i="6"/>
  <c r="CG2147" i="6"/>
  <c r="CF2143" i="6"/>
  <c r="CG2143" i="6"/>
  <c r="CF2139" i="6"/>
  <c r="CG2139" i="6"/>
  <c r="CF2135" i="6"/>
  <c r="CG2135" i="6"/>
  <c r="CF2131" i="6"/>
  <c r="CG2131" i="6"/>
  <c r="CF2127" i="6"/>
  <c r="CG2127" i="6"/>
  <c r="CF2123" i="6"/>
  <c r="CG2123" i="6"/>
  <c r="CF2119" i="6"/>
  <c r="CG2119" i="6"/>
  <c r="CF2115" i="6"/>
  <c r="CG2115" i="6"/>
  <c r="CF3988" i="6"/>
  <c r="CF3520" i="6"/>
  <c r="CF3508" i="6"/>
  <c r="CF3236" i="6"/>
  <c r="CF3156" i="6"/>
  <c r="CF3044" i="6"/>
  <c r="CF2912" i="6"/>
  <c r="CF2900" i="6"/>
  <c r="CF2612" i="6"/>
  <c r="CF2500" i="6"/>
  <c r="CF2005" i="6"/>
  <c r="CF1994" i="6"/>
  <c r="CF1973" i="6"/>
  <c r="CF1920" i="6"/>
  <c r="CF1840" i="6"/>
  <c r="CF1374" i="6"/>
  <c r="CF1286" i="6"/>
  <c r="CF1214" i="6"/>
  <c r="CF1046" i="6"/>
  <c r="CF934" i="6"/>
  <c r="CF850" i="6"/>
  <c r="CF770" i="6"/>
  <c r="CF3572" i="6"/>
  <c r="CF3476" i="6"/>
  <c r="CF3424" i="6"/>
  <c r="CF3220" i="6"/>
  <c r="CF2996" i="6"/>
  <c r="CF2868" i="6"/>
  <c r="CF2660" i="6"/>
  <c r="CF2516" i="6"/>
  <c r="CF2336" i="6"/>
  <c r="CF2276" i="6"/>
  <c r="CF2032" i="6"/>
  <c r="CF1850" i="6"/>
  <c r="CF1414" i="6"/>
  <c r="CF950" i="6"/>
  <c r="CF942" i="6"/>
  <c r="CF3920" i="6"/>
  <c r="CF3908" i="6"/>
  <c r="CF3556" i="6"/>
  <c r="CF3408" i="6"/>
  <c r="CF2560" i="6"/>
  <c r="CF2308" i="6"/>
  <c r="CF2042" i="6"/>
  <c r="CF1685" i="6"/>
  <c r="CF1578" i="6"/>
  <c r="CF1504" i="6"/>
  <c r="CF1118" i="6"/>
  <c r="CF834" i="6"/>
  <c r="CF822" i="6"/>
  <c r="CF726" i="6"/>
  <c r="CK503" i="6"/>
  <c r="CK486" i="6"/>
  <c r="CK426" i="6"/>
  <c r="CK287" i="6"/>
  <c r="CK147" i="6"/>
  <c r="CC120" i="6"/>
  <c r="CK675" i="6"/>
  <c r="CK643" i="6"/>
  <c r="CK611" i="6"/>
  <c r="CK567" i="6"/>
  <c r="CK531" i="6"/>
  <c r="CK514" i="6"/>
  <c r="CK454" i="6"/>
  <c r="CK411" i="6"/>
  <c r="CK351" i="6"/>
  <c r="CK223" i="6"/>
  <c r="CK135" i="6"/>
  <c r="CK563" i="6"/>
  <c r="CK535" i="6"/>
  <c r="CK499" i="6"/>
  <c r="CK415" i="6"/>
  <c r="CK187" i="6"/>
  <c r="CK138" i="6"/>
  <c r="CF3974" i="6"/>
  <c r="CK257" i="6"/>
  <c r="CK289" i="6"/>
  <c r="CK321" i="6"/>
  <c r="CK385" i="6"/>
  <c r="CH693" i="6"/>
  <c r="CK693" i="6"/>
  <c r="CH677" i="6"/>
  <c r="CH661" i="6"/>
  <c r="CK661" i="6"/>
  <c r="CH645" i="6"/>
  <c r="CH629" i="6"/>
  <c r="CK629" i="6"/>
  <c r="CH613" i="6"/>
  <c r="CH597" i="6"/>
  <c r="CK597" i="6"/>
  <c r="CH473" i="6"/>
  <c r="CK473" i="6"/>
  <c r="CH457" i="6"/>
  <c r="CH441" i="6"/>
  <c r="CH429" i="6"/>
  <c r="CH421" i="6"/>
  <c r="CH413" i="6"/>
  <c r="CH405" i="6"/>
  <c r="CH397" i="6"/>
  <c r="CK397" i="6"/>
  <c r="CH389" i="6"/>
  <c r="CH381" i="6"/>
  <c r="CH373" i="6"/>
  <c r="CH365" i="6"/>
  <c r="CH357" i="6"/>
  <c r="CH349" i="6"/>
  <c r="CH341" i="6"/>
  <c r="CH333" i="6"/>
  <c r="CH325" i="6"/>
  <c r="CH317" i="6"/>
  <c r="CH309" i="6"/>
  <c r="CH301" i="6"/>
  <c r="CK301" i="6"/>
  <c r="CH293" i="6"/>
  <c r="CH285" i="6"/>
  <c r="CH277" i="6"/>
  <c r="CH269" i="6"/>
  <c r="CH261" i="6"/>
  <c r="CH253" i="6"/>
  <c r="CH245" i="6"/>
  <c r="CH237" i="6"/>
  <c r="CH229" i="6"/>
  <c r="CH221" i="6"/>
  <c r="CH213" i="6"/>
  <c r="CH205" i="6"/>
  <c r="CH193" i="6"/>
  <c r="CH177" i="6"/>
  <c r="CH161" i="6"/>
  <c r="CH145" i="6"/>
  <c r="CC689" i="6"/>
  <c r="CC673" i="6"/>
  <c r="CC657" i="6"/>
  <c r="CC641" i="6"/>
  <c r="CC625" i="6"/>
  <c r="CC609" i="6"/>
  <c r="CC593" i="6"/>
  <c r="CC581" i="6"/>
  <c r="CC573" i="6"/>
  <c r="CC565" i="6"/>
  <c r="CC557" i="6"/>
  <c r="CC549" i="6"/>
  <c r="CC541" i="6"/>
  <c r="CC533" i="6"/>
  <c r="CC525" i="6"/>
  <c r="CC517" i="6"/>
  <c r="CC509" i="6"/>
  <c r="CC501" i="6"/>
  <c r="CC493" i="6"/>
  <c r="CC485" i="6"/>
  <c r="CC469" i="6"/>
  <c r="CC453" i="6"/>
  <c r="CC437" i="6"/>
  <c r="CC189" i="6"/>
  <c r="CC173" i="6"/>
  <c r="CC157" i="6"/>
  <c r="CC141" i="6"/>
  <c r="CC119" i="6"/>
  <c r="CC118" i="6"/>
  <c r="CG3982" i="6"/>
  <c r="CF3982" i="6"/>
  <c r="CG3830" i="6"/>
  <c r="CF3830" i="6"/>
  <c r="CG3810" i="6"/>
  <c r="CF3810" i="6"/>
  <c r="CG3658" i="6"/>
  <c r="CF3658" i="6"/>
  <c r="CG3650" i="6"/>
  <c r="CF3650" i="6"/>
  <c r="CG3626" i="6"/>
  <c r="CF3626" i="6"/>
  <c r="CG3618" i="6"/>
  <c r="CF3618" i="6"/>
  <c r="CG3594" i="6"/>
  <c r="CF3594" i="6"/>
  <c r="CG3582" i="6"/>
  <c r="CF3582" i="6"/>
  <c r="CG3574" i="6"/>
  <c r="CF3574" i="6"/>
  <c r="CG3478" i="6"/>
  <c r="CF3478" i="6"/>
  <c r="CG3474" i="6"/>
  <c r="CF3474" i="6"/>
  <c r="CG3454" i="6"/>
  <c r="CF3454" i="6"/>
  <c r="CG3358" i="6"/>
  <c r="CF3358" i="6"/>
  <c r="CG3330" i="6"/>
  <c r="CF3330" i="6"/>
  <c r="CG3322" i="6"/>
  <c r="CF3322" i="6"/>
  <c r="CG3282" i="6"/>
  <c r="CF3282" i="6"/>
  <c r="CG3218" i="6"/>
  <c r="CF3218" i="6"/>
  <c r="CG3106" i="6"/>
  <c r="CF3106" i="6"/>
  <c r="CG3098" i="6"/>
  <c r="CF3098" i="6"/>
  <c r="CG3010" i="6"/>
  <c r="CF3010" i="6"/>
  <c r="CG2882" i="6"/>
  <c r="CF2882" i="6"/>
  <c r="CG2810" i="6"/>
  <c r="CF2810" i="6"/>
  <c r="CG2798" i="6"/>
  <c r="CF2798" i="6"/>
  <c r="CG2790" i="6"/>
  <c r="CF2790" i="6"/>
  <c r="CG2782" i="6"/>
  <c r="CF2782" i="6"/>
  <c r="CG2650" i="6"/>
  <c r="CF2650" i="6"/>
  <c r="CG2602" i="6"/>
  <c r="CF2602" i="6"/>
  <c r="CG2538" i="6"/>
  <c r="CF2538" i="6"/>
  <c r="CG2522" i="6"/>
  <c r="CF2522" i="6"/>
  <c r="CG2490" i="6"/>
  <c r="CF2490" i="6"/>
  <c r="CG2474" i="6"/>
  <c r="CF2474" i="6"/>
  <c r="CG2426" i="6"/>
  <c r="CF2426" i="6"/>
  <c r="CG2410" i="6"/>
  <c r="CF2410" i="6"/>
  <c r="CG2362" i="6"/>
  <c r="CF2362" i="6"/>
  <c r="CG2346" i="6"/>
  <c r="CF2346" i="6"/>
  <c r="CG2338" i="6"/>
  <c r="CF2338" i="6"/>
  <c r="CG2318" i="6"/>
  <c r="CF2318" i="6"/>
  <c r="CG2314" i="6"/>
  <c r="CF2314" i="6"/>
  <c r="CG2298" i="6"/>
  <c r="CF2298" i="6"/>
  <c r="CG2282" i="6"/>
  <c r="CF2282" i="6"/>
  <c r="CG2254" i="6"/>
  <c r="CF2254" i="6"/>
  <c r="CG2238" i="6"/>
  <c r="CF2238" i="6"/>
  <c r="CG2234" i="6"/>
  <c r="CF2234" i="6"/>
  <c r="CG2222" i="6"/>
  <c r="CF2222" i="6"/>
  <c r="CG2218" i="6"/>
  <c r="CF2218" i="6"/>
  <c r="CG2206" i="6"/>
  <c r="CF2206" i="6"/>
  <c r="CG2202" i="6"/>
  <c r="CF2202" i="6"/>
  <c r="CG2190" i="6"/>
  <c r="CF2190" i="6"/>
  <c r="CG2182" i="6"/>
  <c r="CF2182" i="6"/>
  <c r="CG2166" i="6"/>
  <c r="CF2166" i="6"/>
  <c r="CG2162" i="6"/>
  <c r="CF2162" i="6"/>
  <c r="CG2150" i="6"/>
  <c r="CF2150" i="6"/>
  <c r="CG2146" i="6"/>
  <c r="CF2146" i="6"/>
  <c r="CG2134" i="6"/>
  <c r="CF2134" i="6"/>
  <c r="CG2122" i="6"/>
  <c r="CF2122" i="6"/>
  <c r="CG2118" i="6"/>
  <c r="CF2118" i="6"/>
  <c r="CG2104" i="6"/>
  <c r="CF2104" i="6"/>
  <c r="CG2093" i="6"/>
  <c r="CF2093" i="6"/>
  <c r="CG2082" i="6"/>
  <c r="CF2082" i="6"/>
  <c r="CG2072" i="6"/>
  <c r="CF2072" i="6"/>
  <c r="CG2061" i="6"/>
  <c r="CF2061" i="6"/>
  <c r="CG2040" i="6"/>
  <c r="CF2040" i="6"/>
  <c r="CG2029" i="6"/>
  <c r="CF2029" i="6"/>
  <c r="CG2018" i="6"/>
  <c r="CF2018" i="6"/>
  <c r="CG1992" i="6"/>
  <c r="CF1992" i="6"/>
  <c r="CG1981" i="6"/>
  <c r="CF1981" i="6"/>
  <c r="CG1970" i="6"/>
  <c r="CF1970" i="6"/>
  <c r="CG1954" i="6"/>
  <c r="CF1954" i="6"/>
  <c r="CG1938" i="6"/>
  <c r="CF1938" i="6"/>
  <c r="CG1901" i="6"/>
  <c r="CF1901" i="6"/>
  <c r="CG1885" i="6"/>
  <c r="CF1885" i="6"/>
  <c r="CG1874" i="6"/>
  <c r="CF1874" i="6"/>
  <c r="CG1864" i="6"/>
  <c r="CF1864" i="6"/>
  <c r="CG1853" i="6"/>
  <c r="CF1853" i="6"/>
  <c r="CG1842" i="6"/>
  <c r="CF1842" i="6"/>
  <c r="CG1821" i="6"/>
  <c r="CF1821" i="6"/>
  <c r="CG1816" i="6"/>
  <c r="CF1816" i="6"/>
  <c r="CG1805" i="6"/>
  <c r="CF1805" i="6"/>
  <c r="CG1784" i="6"/>
  <c r="CF1784" i="6"/>
  <c r="CG1762" i="6"/>
  <c r="CF1762" i="6"/>
  <c r="CG1752" i="6"/>
  <c r="CF1752" i="6"/>
  <c r="CG1714" i="6"/>
  <c r="CF1714" i="6"/>
  <c r="CG1698" i="6"/>
  <c r="CF1698" i="6"/>
  <c r="CG1688" i="6"/>
  <c r="CF1688" i="6"/>
  <c r="CG1682" i="6"/>
  <c r="CF1682" i="6"/>
  <c r="CG1656" i="6"/>
  <c r="CF1656" i="6"/>
  <c r="CG1650" i="6"/>
  <c r="CF1650" i="6"/>
  <c r="CG1634" i="6"/>
  <c r="CF1634" i="6"/>
  <c r="CG1624" i="6"/>
  <c r="CF1624" i="6"/>
  <c r="CG1613" i="6"/>
  <c r="CF1613" i="6"/>
  <c r="CG1586" i="6"/>
  <c r="CF1586" i="6"/>
  <c r="CG1576" i="6"/>
  <c r="CF1576" i="6"/>
  <c r="CG1565" i="6"/>
  <c r="CF1565" i="6"/>
  <c r="CG1528" i="6"/>
  <c r="CF1528" i="6"/>
  <c r="CG1517" i="6"/>
  <c r="CF1517" i="6"/>
  <c r="CG1490" i="6"/>
  <c r="CF1490" i="6"/>
  <c r="CG1480" i="6"/>
  <c r="CF1480" i="6"/>
  <c r="CG1464" i="6"/>
  <c r="CF1464" i="6"/>
  <c r="CG1458" i="6"/>
  <c r="CF1458" i="6"/>
  <c r="CG1424" i="6"/>
  <c r="CF1424" i="6"/>
  <c r="CG1408" i="6"/>
  <c r="CF1408" i="6"/>
  <c r="CG1392" i="6"/>
  <c r="CF1392" i="6"/>
  <c r="CG1380" i="6"/>
  <c r="CF1380" i="6"/>
  <c r="CG1364" i="6"/>
  <c r="CF1364" i="6"/>
  <c r="CG1352" i="6"/>
  <c r="CF1352" i="6"/>
  <c r="CG1344" i="6"/>
  <c r="CF1344" i="6"/>
  <c r="CG1332" i="6"/>
  <c r="CF1332" i="6"/>
  <c r="CG1316" i="6"/>
  <c r="CF1316" i="6"/>
  <c r="CG1308" i="6"/>
  <c r="CF1308" i="6"/>
  <c r="CG1300" i="6"/>
  <c r="CF1300" i="6"/>
  <c r="CG1292" i="6"/>
  <c r="CF1292" i="6"/>
  <c r="CG1284" i="6"/>
  <c r="CF1284" i="6"/>
  <c r="CG1276" i="6"/>
  <c r="CF1276" i="6"/>
  <c r="CG1268" i="6"/>
  <c r="CF1268" i="6"/>
  <c r="CG1264" i="6"/>
  <c r="CF1264" i="6"/>
  <c r="CG1256" i="6"/>
  <c r="CF1256" i="6"/>
  <c r="CG1248" i="6"/>
  <c r="CF1248" i="6"/>
  <c r="CG1240" i="6"/>
  <c r="CF1240" i="6"/>
  <c r="CG1228" i="6"/>
  <c r="CF1228" i="6"/>
  <c r="CG1220" i="6"/>
  <c r="CF1220" i="6"/>
  <c r="CG1212" i="6"/>
  <c r="CF1212" i="6"/>
  <c r="CG1204" i="6"/>
  <c r="CF1204" i="6"/>
  <c r="CG1192" i="6"/>
  <c r="CF1192" i="6"/>
  <c r="CG1184" i="6"/>
  <c r="CF1184" i="6"/>
  <c r="CG1176" i="6"/>
  <c r="CF1176" i="6"/>
  <c r="CG1168" i="6"/>
  <c r="CF1168" i="6"/>
  <c r="CG1164" i="6"/>
  <c r="CF1164" i="6"/>
  <c r="CG1156" i="6"/>
  <c r="CF1156" i="6"/>
  <c r="CG1144" i="6"/>
  <c r="CF1144" i="6"/>
  <c r="CG1132" i="6"/>
  <c r="CF1132" i="6"/>
  <c r="CG1124" i="6"/>
  <c r="CF1124" i="6"/>
  <c r="CG1112" i="6"/>
  <c r="CF1112" i="6"/>
  <c r="CG1104" i="6"/>
  <c r="CF1104" i="6"/>
  <c r="CG1100" i="6"/>
  <c r="CF1100" i="6"/>
  <c r="CG1092" i="6"/>
  <c r="CF1092" i="6"/>
  <c r="CG1084" i="6"/>
  <c r="CF1084" i="6"/>
  <c r="CG1080" i="6"/>
  <c r="CF1080" i="6"/>
  <c r="CG1068" i="6"/>
  <c r="CF1068" i="6"/>
  <c r="CG1060" i="6"/>
  <c r="CF1060" i="6"/>
  <c r="CG1052" i="6"/>
  <c r="CF1052" i="6"/>
  <c r="CG1044" i="6"/>
  <c r="CF1044" i="6"/>
  <c r="CG1036" i="6"/>
  <c r="CF1036" i="6"/>
  <c r="CG1028" i="6"/>
  <c r="CF1028" i="6"/>
  <c r="CG1020" i="6"/>
  <c r="CF1020" i="6"/>
  <c r="CG1012" i="6"/>
  <c r="CF1012" i="6"/>
  <c r="CG1000" i="6"/>
  <c r="CF1000" i="6"/>
  <c r="CG992" i="6"/>
  <c r="CF992" i="6"/>
  <c r="CG984" i="6"/>
  <c r="CF984" i="6"/>
  <c r="CG976" i="6"/>
  <c r="CF976" i="6"/>
  <c r="CG972" i="6"/>
  <c r="CF972" i="6"/>
  <c r="CG964" i="6"/>
  <c r="CF964" i="6"/>
  <c r="CG956" i="6"/>
  <c r="CF956" i="6"/>
  <c r="CG940" i="6"/>
  <c r="CF940" i="6"/>
  <c r="CG928" i="6"/>
  <c r="CF928" i="6"/>
  <c r="CG920" i="6"/>
  <c r="CF920" i="6"/>
  <c r="CG908" i="6"/>
  <c r="CF908" i="6"/>
  <c r="CG900" i="6"/>
  <c r="CF900" i="6"/>
  <c r="CG892" i="6"/>
  <c r="CF892" i="6"/>
  <c r="CF3818" i="6"/>
  <c r="CF3782" i="6"/>
  <c r="CF3754" i="6"/>
  <c r="CF3710" i="6"/>
  <c r="CF3610" i="6"/>
  <c r="CF3338" i="6"/>
  <c r="CF3114" i="6"/>
  <c r="CF2878" i="6"/>
  <c r="CF2830" i="6"/>
  <c r="CF2818" i="6"/>
  <c r="CF2682" i="6"/>
  <c r="CF2506" i="6"/>
  <c r="CF2350" i="6"/>
  <c r="CF2302" i="6"/>
  <c r="CF2250" i="6"/>
  <c r="CF2214" i="6"/>
  <c r="CF2174" i="6"/>
  <c r="CF2142" i="6"/>
  <c r="CF2126" i="6"/>
  <c r="CF2088" i="6"/>
  <c r="CF2045" i="6"/>
  <c r="CF4006" i="6"/>
  <c r="CF3838" i="6"/>
  <c r="CF3802" i="6"/>
  <c r="CF3790" i="6"/>
  <c r="CF3634" i="6"/>
  <c r="CF3434" i="6"/>
  <c r="CF3414" i="6"/>
  <c r="CF2982" i="6"/>
  <c r="CF2886" i="6"/>
  <c r="CF2866" i="6"/>
  <c r="CF2838" i="6"/>
  <c r="CF2762" i="6"/>
  <c r="CF2746" i="6"/>
  <c r="CF2730" i="6"/>
  <c r="CF2394" i="6"/>
  <c r="CF2378" i="6"/>
  <c r="CF2274" i="6"/>
  <c r="CF2210" i="6"/>
  <c r="CF2170" i="6"/>
  <c r="CF2138" i="6"/>
  <c r="CF4014" i="6"/>
  <c r="CF3846" i="6"/>
  <c r="CF3642" i="6"/>
  <c r="CF3422" i="6"/>
  <c r="CF3402" i="6"/>
  <c r="CF3306" i="6"/>
  <c r="CF3030" i="6"/>
  <c r="CF2990" i="6"/>
  <c r="CF2786" i="6"/>
  <c r="CF2554" i="6"/>
  <c r="CF2326" i="6"/>
  <c r="CF2290" i="6"/>
  <c r="CF2262" i="6"/>
  <c r="CF2230" i="6"/>
  <c r="CF2198" i="6"/>
  <c r="CF2158" i="6"/>
  <c r="CF2109" i="6"/>
  <c r="CF1944" i="6"/>
  <c r="CF1869" i="6"/>
  <c r="CF1826" i="6"/>
  <c r="CF1778" i="6"/>
  <c r="CF1629" i="6"/>
  <c r="CF1581" i="6"/>
  <c r="CF1512" i="6"/>
  <c r="CF1485" i="6"/>
  <c r="CF1442" i="6"/>
  <c r="CF1432" i="6"/>
  <c r="CF1416" i="6"/>
  <c r="CF1376" i="6"/>
  <c r="CF1368" i="6"/>
  <c r="CF1360" i="6"/>
  <c r="CF1324" i="6"/>
  <c r="CC117" i="6"/>
  <c r="CF3461" i="6"/>
  <c r="CF2961" i="6"/>
  <c r="CF2893" i="6"/>
  <c r="CF2885" i="6"/>
  <c r="CF2785" i="6"/>
  <c r="CF2737" i="6"/>
  <c r="CF2017" i="6"/>
  <c r="CF2877" i="6"/>
  <c r="CF2221" i="6"/>
  <c r="CF1163" i="6"/>
  <c r="CF1131" i="6"/>
  <c r="CF1087" i="6"/>
  <c r="CF1019" i="6"/>
  <c r="CF987" i="6"/>
  <c r="CF2881" i="6"/>
  <c r="CF2781" i="6"/>
  <c r="CF2729" i="6"/>
  <c r="CF2353" i="6"/>
  <c r="CF2189" i="6"/>
  <c r="CF1023" i="6"/>
  <c r="CF991" i="6"/>
  <c r="CF759" i="6"/>
  <c r="CF747" i="6"/>
  <c r="CF719" i="6"/>
  <c r="CC116" i="6"/>
  <c r="CC115" i="6"/>
  <c r="CF3584" i="6"/>
  <c r="CF3300" i="6"/>
  <c r="CF3280" i="6"/>
  <c r="CF3040" i="6"/>
  <c r="CF2948" i="6"/>
  <c r="CF2884" i="6"/>
  <c r="CF2880" i="6"/>
  <c r="CF2800" i="6"/>
  <c r="CF2720" i="6"/>
  <c r="CF2708" i="6"/>
  <c r="CF2692" i="6"/>
  <c r="CF2672" i="6"/>
  <c r="CF2640" i="6"/>
  <c r="CF2624" i="6"/>
  <c r="CF2452" i="6"/>
  <c r="CF2340" i="6"/>
  <c r="CF2272" i="6"/>
  <c r="CF2224" i="6"/>
  <c r="CF2148" i="6"/>
  <c r="CF2136" i="6"/>
  <c r="CF2128" i="6"/>
  <c r="CF2096" i="6"/>
  <c r="CF2069" i="6"/>
  <c r="CF2010" i="6"/>
  <c r="CF1989" i="6"/>
  <c r="CF1978" i="6"/>
  <c r="CF1936" i="6"/>
  <c r="CF1904" i="6"/>
  <c r="CF1866" i="6"/>
  <c r="CF1754" i="6"/>
  <c r="CF1696" i="6"/>
  <c r="CF1642" i="6"/>
  <c r="CF1546" i="6"/>
  <c r="CF1498" i="6"/>
  <c r="CF1477" i="6"/>
  <c r="CF1466" i="6"/>
  <c r="CF1434" i="6"/>
  <c r="CF1354" i="6"/>
  <c r="CF1270" i="6"/>
  <c r="CF1262" i="6"/>
  <c r="CF1254" i="6"/>
  <c r="CF1174" i="6"/>
  <c r="CF1166" i="6"/>
  <c r="CF1126" i="6"/>
  <c r="CF1110" i="6"/>
  <c r="CF1102" i="6"/>
  <c r="CF990" i="6"/>
  <c r="CF966" i="6"/>
  <c r="CF918" i="6"/>
  <c r="CF910" i="6"/>
  <c r="CF894" i="6"/>
  <c r="CF866" i="6"/>
  <c r="CF838" i="6"/>
  <c r="CF774" i="6"/>
  <c r="CF722" i="6"/>
  <c r="CF3956" i="6"/>
  <c r="CF3824" i="6"/>
  <c r="CF3792" i="6"/>
  <c r="CF3744" i="6"/>
  <c r="CF3552" i="6"/>
  <c r="CF3540" i="6"/>
  <c r="CF3504" i="6"/>
  <c r="CF3492" i="6"/>
  <c r="CF3412" i="6"/>
  <c r="CF3376" i="6"/>
  <c r="CF3284" i="6"/>
  <c r="CF3264" i="6"/>
  <c r="CF3252" i="6"/>
  <c r="CF3152" i="6"/>
  <c r="CF3140" i="6"/>
  <c r="CF3072" i="6"/>
  <c r="CF3060" i="6"/>
  <c r="CF2980" i="6"/>
  <c r="CF2932" i="6"/>
  <c r="CF2896" i="6"/>
  <c r="CF2864" i="6"/>
  <c r="CF2852" i="6"/>
  <c r="CF2772" i="6"/>
  <c r="CF2752" i="6"/>
  <c r="CF2704" i="6"/>
  <c r="CF2548" i="6"/>
  <c r="CF2528" i="6"/>
  <c r="CF2448" i="6"/>
  <c r="CF2436" i="6"/>
  <c r="CF2416" i="6"/>
  <c r="CF2404" i="6"/>
  <c r="CF2388" i="6"/>
  <c r="CF2372" i="6"/>
  <c r="CF2244" i="6"/>
  <c r="CF2232" i="6"/>
  <c r="CF2212" i="6"/>
  <c r="CF2112" i="6"/>
  <c r="CF2085" i="6"/>
  <c r="CF2026" i="6"/>
  <c r="CF1941" i="6"/>
  <c r="CF1909" i="6"/>
  <c r="CF1872" i="6"/>
  <c r="CF1834" i="6"/>
  <c r="CF1813" i="6"/>
  <c r="CF1706" i="6"/>
  <c r="CF1450" i="6"/>
  <c r="CF1398" i="6"/>
  <c r="CF1362" i="6"/>
  <c r="CF1310" i="6"/>
  <c r="CF1238" i="6"/>
  <c r="CF1230" i="6"/>
  <c r="CF1222" i="6"/>
  <c r="CF1158" i="6"/>
  <c r="CF1086" i="6"/>
  <c r="CF1054" i="6"/>
  <c r="CF1022" i="6"/>
  <c r="CF958" i="6"/>
  <c r="CF882" i="6"/>
  <c r="CF870" i="6"/>
  <c r="CF846" i="6"/>
  <c r="CF814" i="6"/>
  <c r="CF782" i="6"/>
  <c r="CF750" i="6"/>
  <c r="CF738" i="6"/>
  <c r="CF2848" i="6"/>
  <c r="CF2788" i="6"/>
  <c r="CF2784" i="6"/>
  <c r="CF2768" i="6"/>
  <c r="CF2736" i="6"/>
  <c r="CF2656" i="6"/>
  <c r="CF2628" i="6"/>
  <c r="CF2576" i="6"/>
  <c r="CF2304" i="6"/>
  <c r="CF2208" i="6"/>
  <c r="CF2180" i="6"/>
  <c r="CF2164" i="6"/>
  <c r="CF2120" i="6"/>
  <c r="CF1962" i="6"/>
  <c r="CF1930" i="6"/>
  <c r="CF1898" i="6"/>
  <c r="CF1818" i="6"/>
  <c r="CF1776" i="6"/>
  <c r="CF1669" i="6"/>
  <c r="CF1584" i="6"/>
  <c r="CF1536" i="6"/>
  <c r="CF1525" i="6"/>
  <c r="CF1445" i="6"/>
  <c r="CF1430" i="6"/>
  <c r="CF1422" i="6"/>
  <c r="CF1402" i="6"/>
  <c r="CF1394" i="6"/>
  <c r="CF1386" i="6"/>
  <c r="CF1378" i="6"/>
  <c r="CF1342" i="6"/>
  <c r="CF1294" i="6"/>
  <c r="CF1278" i="6"/>
  <c r="CF1206" i="6"/>
  <c r="CF1198" i="6"/>
  <c r="CF1190" i="6"/>
  <c r="CF1142" i="6"/>
  <c r="CF1134" i="6"/>
  <c r="CF1030" i="6"/>
  <c r="CF1014" i="6"/>
  <c r="CF1006" i="6"/>
  <c r="CF926" i="6"/>
  <c r="CF818" i="6"/>
  <c r="CF806" i="6"/>
  <c r="CF786" i="6"/>
  <c r="CF754" i="6"/>
  <c r="CF734" i="6"/>
  <c r="CF718" i="6"/>
  <c r="CC114" i="6"/>
  <c r="CF2657" i="6"/>
  <c r="CF2593" i="6"/>
  <c r="CF3957" i="6"/>
  <c r="CF3045" i="6"/>
  <c r="CF2681" i="6"/>
  <c r="CF2505" i="6"/>
  <c r="CF2369" i="6"/>
  <c r="CF2317" i="6"/>
  <c r="CF3209" i="6"/>
  <c r="CF3145" i="6"/>
  <c r="CF2905" i="6"/>
  <c r="CF2845" i="6"/>
  <c r="CF2709" i="6"/>
  <c r="CF2537" i="6"/>
  <c r="CF2461" i="6"/>
  <c r="CF2441" i="6"/>
  <c r="CF2329" i="6"/>
  <c r="CF2245" i="6"/>
  <c r="CF2149" i="6"/>
  <c r="CC113" i="6"/>
  <c r="CF3705" i="6"/>
  <c r="CF3041" i="6"/>
  <c r="CF3025" i="6"/>
  <c r="CF3013" i="6"/>
  <c r="CF3005" i="6"/>
  <c r="CF2925" i="6"/>
  <c r="CF2829" i="6"/>
  <c r="CF2757" i="6"/>
  <c r="CF2673" i="6"/>
  <c r="CF2653" i="6"/>
  <c r="CF2645" i="6"/>
  <c r="CF2629" i="6"/>
  <c r="CF2589" i="6"/>
  <c r="CF2565" i="6"/>
  <c r="CF2497" i="6"/>
  <c r="CF2481" i="6"/>
  <c r="CF2433" i="6"/>
  <c r="CF2417" i="6"/>
  <c r="CF2345" i="6"/>
  <c r="CF2333" i="6"/>
  <c r="CF2297" i="6"/>
  <c r="CF2181" i="6"/>
  <c r="CF2161" i="6"/>
  <c r="CF2125" i="6"/>
  <c r="CF1926" i="6"/>
  <c r="CF1857" i="6"/>
  <c r="CF1830" i="6"/>
  <c r="CF1814" i="6"/>
  <c r="CF1793" i="6"/>
  <c r="CF1782" i="6"/>
  <c r="CF1649" i="6"/>
  <c r="CF1638" i="6"/>
  <c r="CF1558" i="6"/>
  <c r="CF1446" i="6"/>
  <c r="CF1319" i="6"/>
  <c r="CF1311" i="6"/>
  <c r="CF1307" i="6"/>
  <c r="CF1295" i="6"/>
  <c r="CF1291" i="6"/>
  <c r="CF1147" i="6"/>
  <c r="CF971" i="6"/>
  <c r="CF959" i="6"/>
  <c r="CF955" i="6"/>
  <c r="CF887" i="6"/>
  <c r="CF4037" i="6"/>
  <c r="CF3553" i="6"/>
  <c r="CF3477" i="6"/>
  <c r="CF3473" i="6"/>
  <c r="CF3469" i="6"/>
  <c r="CF3449" i="6"/>
  <c r="CF3437" i="6"/>
  <c r="CF3305" i="6"/>
  <c r="CF3117" i="6"/>
  <c r="CF2937" i="6"/>
  <c r="CF2929" i="6"/>
  <c r="CF2897" i="6"/>
  <c r="CF2849" i="6"/>
  <c r="CF2769" i="6"/>
  <c r="CF2745" i="6"/>
  <c r="CF2717" i="6"/>
  <c r="CF2693" i="6"/>
  <c r="CF2665" i="6"/>
  <c r="CF2489" i="6"/>
  <c r="CF2425" i="6"/>
  <c r="CF2377" i="6"/>
  <c r="CF2281" i="6"/>
  <c r="CF2269" i="6"/>
  <c r="CF2233" i="6"/>
  <c r="CF2225" i="6"/>
  <c r="CF2185" i="6"/>
  <c r="CF2157" i="6"/>
  <c r="CF2022" i="6"/>
  <c r="CF1985" i="6"/>
  <c r="CF1958" i="6"/>
  <c r="CF1921" i="6"/>
  <c r="CF1910" i="6"/>
  <c r="CF1905" i="6"/>
  <c r="CF1878" i="6"/>
  <c r="CF1761" i="6"/>
  <c r="CF1617" i="6"/>
  <c r="CF1537" i="6"/>
  <c r="CF1505" i="6"/>
  <c r="CF1279" i="6"/>
  <c r="CF1275" i="6"/>
  <c r="CF1243" i="6"/>
  <c r="CF1099" i="6"/>
  <c r="CF1003" i="6"/>
  <c r="CF895" i="6"/>
  <c r="CF891" i="6"/>
  <c r="CF827" i="6"/>
  <c r="CF819" i="6"/>
  <c r="CF791" i="6"/>
  <c r="CF783" i="6"/>
  <c r="CF775" i="6"/>
  <c r="CF739" i="6"/>
  <c r="CF3853" i="6"/>
  <c r="CF3745" i="6"/>
  <c r="CF3665" i="6"/>
  <c r="CF3517" i="6"/>
  <c r="CF3373" i="6"/>
  <c r="CF3353" i="6"/>
  <c r="CF3341" i="6"/>
  <c r="CF3037" i="6"/>
  <c r="CF2945" i="6"/>
  <c r="CF2917" i="6"/>
  <c r="CF2909" i="6"/>
  <c r="CF2901" i="6"/>
  <c r="CF2853" i="6"/>
  <c r="CF2821" i="6"/>
  <c r="CF2749" i="6"/>
  <c r="CF2721" i="6"/>
  <c r="CF2601" i="6"/>
  <c r="CF2581" i="6"/>
  <c r="CF2553" i="6"/>
  <c r="CF2545" i="6"/>
  <c r="CF2529" i="6"/>
  <c r="CF2397" i="6"/>
  <c r="CF2361" i="6"/>
  <c r="CF2325" i="6"/>
  <c r="CF2309" i="6"/>
  <c r="CF2289" i="6"/>
  <c r="CF2265" i="6"/>
  <c r="CF2253" i="6"/>
  <c r="CF2193" i="6"/>
  <c r="CF2173" i="6"/>
  <c r="CF1942" i="6"/>
  <c r="CF1825" i="6"/>
  <c r="CF1809" i="6"/>
  <c r="CF1670" i="6"/>
  <c r="CF1633" i="6"/>
  <c r="CF1601" i="6"/>
  <c r="CF1259" i="6"/>
  <c r="CF1247" i="6"/>
  <c r="CF1227" i="6"/>
  <c r="CF1215" i="6"/>
  <c r="CF1211" i="6"/>
  <c r="CF907" i="6"/>
  <c r="CF843" i="6"/>
  <c r="CF763" i="6"/>
  <c r="CF755" i="6"/>
  <c r="CF731" i="6"/>
  <c r="CF715" i="6"/>
  <c r="CC112" i="6"/>
  <c r="CC111" i="6"/>
  <c r="CF4038" i="6"/>
  <c r="CF4030" i="6"/>
  <c r="CF3994" i="6"/>
  <c r="CF3898" i="6"/>
  <c r="CF3890" i="6"/>
  <c r="CF3882" i="6"/>
  <c r="CF3874" i="6"/>
  <c r="CF3866" i="6"/>
  <c r="CF3858" i="6"/>
  <c r="CF3794" i="6"/>
  <c r="CF3702" i="6"/>
  <c r="CF3694" i="6"/>
  <c r="CF3686" i="6"/>
  <c r="CF3678" i="6"/>
  <c r="CF3670" i="6"/>
  <c r="CF3586" i="6"/>
  <c r="CF3566" i="6"/>
  <c r="CF3558" i="6"/>
  <c r="CF3446" i="6"/>
  <c r="CF3438" i="6"/>
  <c r="CF3426" i="6"/>
  <c r="CF3370" i="6"/>
  <c r="CF3362" i="6"/>
  <c r="CF3350" i="6"/>
  <c r="CF3342" i="6"/>
  <c r="CF3294" i="6"/>
  <c r="CF3286" i="6"/>
  <c r="CF3274" i="6"/>
  <c r="CF3230" i="6"/>
  <c r="CF3222" i="6"/>
  <c r="CF3202" i="6"/>
  <c r="CF3194" i="6"/>
  <c r="CF3186" i="6"/>
  <c r="CF3178" i="6"/>
  <c r="CF3166" i="6"/>
  <c r="CF3146" i="6"/>
  <c r="CF3134" i="6"/>
  <c r="CF3126" i="6"/>
  <c r="CF3118" i="6"/>
  <c r="CF3082" i="6"/>
  <c r="CF3022" i="6"/>
  <c r="CF3014" i="6"/>
  <c r="CF3002" i="6"/>
  <c r="CF2870" i="6"/>
  <c r="CF2858" i="6"/>
  <c r="CF2822" i="6"/>
  <c r="CF2802" i="6"/>
  <c r="CF2774" i="6"/>
  <c r="CF2714" i="6"/>
  <c r="CF2586" i="6"/>
  <c r="CG2617" i="6"/>
  <c r="CF2617" i="6"/>
  <c r="CG2609" i="6"/>
  <c r="CF2609" i="6"/>
  <c r="CG2525" i="6"/>
  <c r="CF2525" i="6"/>
  <c r="CG2517" i="6"/>
  <c r="CF2517" i="6"/>
  <c r="CG2509" i="6"/>
  <c r="CF2509" i="6"/>
  <c r="CG2501" i="6"/>
  <c r="CF2501" i="6"/>
  <c r="CG2453" i="6"/>
  <c r="CF2453" i="6"/>
  <c r="CG2445" i="6"/>
  <c r="CF2445" i="6"/>
  <c r="CG2437" i="6"/>
  <c r="CF2437" i="6"/>
  <c r="CG2389" i="6"/>
  <c r="CF2389" i="6"/>
  <c r="CG2381" i="6"/>
  <c r="CF2381" i="6"/>
  <c r="CG2373" i="6"/>
  <c r="CF2373" i="6"/>
  <c r="CF4018" i="6"/>
  <c r="CF4010" i="6"/>
  <c r="CF3986" i="6"/>
  <c r="CF3978" i="6"/>
  <c r="CF3850" i="6"/>
  <c r="CF3842" i="6"/>
  <c r="CF3834" i="6"/>
  <c r="CF3822" i="6"/>
  <c r="CF3814" i="6"/>
  <c r="CF3806" i="6"/>
  <c r="CF3798" i="6"/>
  <c r="CF3786" i="6"/>
  <c r="CF3714" i="6"/>
  <c r="CF3706" i="6"/>
  <c r="CF3662" i="6"/>
  <c r="CF3654" i="6"/>
  <c r="CF3646" i="6"/>
  <c r="CF3638" i="6"/>
  <c r="CF3630" i="6"/>
  <c r="CF3622" i="6"/>
  <c r="CF3614" i="6"/>
  <c r="CF3606" i="6"/>
  <c r="CF3598" i="6"/>
  <c r="CF3590" i="6"/>
  <c r="CF3578" i="6"/>
  <c r="CF3482" i="6"/>
  <c r="CF3458" i="6"/>
  <c r="CF3450" i="6"/>
  <c r="CF3430" i="6"/>
  <c r="CF3418" i="6"/>
  <c r="CF3406" i="6"/>
  <c r="CF3398" i="6"/>
  <c r="CF3354" i="6"/>
  <c r="CF3334" i="6"/>
  <c r="CF3326" i="6"/>
  <c r="CF3318" i="6"/>
  <c r="CF3310" i="6"/>
  <c r="CF3298" i="6"/>
  <c r="CF3242" i="6"/>
  <c r="CF3234" i="6"/>
  <c r="CF3170" i="6"/>
  <c r="CF3138" i="6"/>
  <c r="CF3110" i="6"/>
  <c r="CF3102" i="6"/>
  <c r="CF3094" i="6"/>
  <c r="CF3034" i="6"/>
  <c r="CF3026" i="6"/>
  <c r="CF3006" i="6"/>
  <c r="CF2994" i="6"/>
  <c r="CF2986" i="6"/>
  <c r="CF2974" i="6"/>
  <c r="CF2954" i="6"/>
  <c r="CF2922" i="6"/>
  <c r="CF2890" i="6"/>
  <c r="CF2842" i="6"/>
  <c r="CF2834" i="6"/>
  <c r="CF2814" i="6"/>
  <c r="CF2806" i="6"/>
  <c r="CF2794" i="6"/>
  <c r="CF2634" i="6"/>
  <c r="CG2564" i="6"/>
  <c r="CF2564" i="6"/>
  <c r="CG2544" i="6"/>
  <c r="CF2544" i="6"/>
  <c r="CG2532" i="6"/>
  <c r="CF2532" i="6"/>
  <c r="CG2496" i="6"/>
  <c r="CF2496" i="6"/>
  <c r="CG2484" i="6"/>
  <c r="CF2484" i="6"/>
  <c r="CG2464" i="6"/>
  <c r="CF2464" i="6"/>
  <c r="CG2432" i="6"/>
  <c r="CF2432" i="6"/>
  <c r="CG2420" i="6"/>
  <c r="CF2420" i="6"/>
  <c r="CG2400" i="6"/>
  <c r="CF2400" i="6"/>
  <c r="CG2368" i="6"/>
  <c r="CF2368" i="6"/>
  <c r="CG2356" i="6"/>
  <c r="CF2356" i="6"/>
  <c r="CG2328" i="6"/>
  <c r="CF2328" i="6"/>
  <c r="CG2320" i="6"/>
  <c r="CF2320" i="6"/>
  <c r="CG2312" i="6"/>
  <c r="CF2312" i="6"/>
  <c r="CG2292" i="6"/>
  <c r="CF2292" i="6"/>
  <c r="CG2264" i="6"/>
  <c r="CF2264" i="6"/>
  <c r="CG2256" i="6"/>
  <c r="CF2256" i="6"/>
  <c r="CG2248" i="6"/>
  <c r="CF2248" i="6"/>
  <c r="CG2196" i="6"/>
  <c r="CF2196" i="6"/>
  <c r="CG2160" i="6"/>
  <c r="CF2160" i="6"/>
  <c r="CG2152" i="6"/>
  <c r="CF2152" i="6"/>
  <c r="CG2080" i="6"/>
  <c r="CF2080" i="6"/>
  <c r="CG2037" i="6"/>
  <c r="CF2037" i="6"/>
  <c r="CG2021" i="6"/>
  <c r="CF2021" i="6"/>
  <c r="CG2016" i="6"/>
  <c r="CF2016" i="6"/>
  <c r="CG1957" i="6"/>
  <c r="CF1957" i="6"/>
  <c r="CG1946" i="6"/>
  <c r="CF1946" i="6"/>
  <c r="CG1925" i="6"/>
  <c r="CF1925" i="6"/>
  <c r="CG1802" i="6"/>
  <c r="CF1802" i="6"/>
  <c r="CG1792" i="6"/>
  <c r="CF1792" i="6"/>
  <c r="CG1770" i="6"/>
  <c r="CF1770" i="6"/>
  <c r="CG1760" i="6"/>
  <c r="CF1760" i="6"/>
  <c r="CG1701" i="6"/>
  <c r="CF1701" i="6"/>
  <c r="CG1680" i="6"/>
  <c r="CF1680" i="6"/>
  <c r="CG1658" i="6"/>
  <c r="CF1658" i="6"/>
  <c r="CG1648" i="6"/>
  <c r="CF1648" i="6"/>
  <c r="CG1632" i="6"/>
  <c r="CF1632" i="6"/>
  <c r="CG1594" i="6"/>
  <c r="CF1594" i="6"/>
  <c r="CG1552" i="6"/>
  <c r="CF1552" i="6"/>
  <c r="CG1530" i="6"/>
  <c r="CF1530" i="6"/>
  <c r="CG1514" i="6"/>
  <c r="CF1514" i="6"/>
  <c r="CG1488" i="6"/>
  <c r="CF1488" i="6"/>
  <c r="CG1456" i="6"/>
  <c r="CF1456" i="6"/>
  <c r="CG1426" i="6"/>
  <c r="CF1426" i="6"/>
  <c r="CG1406" i="6"/>
  <c r="CF1406" i="6"/>
  <c r="CG1390" i="6"/>
  <c r="CF1390" i="6"/>
  <c r="CG1382" i="6"/>
  <c r="CF1382" i="6"/>
  <c r="CG1370" i="6"/>
  <c r="CF1370" i="6"/>
  <c r="CG1338" i="6"/>
  <c r="CF1338" i="6"/>
  <c r="CG1318" i="6"/>
  <c r="CF1318" i="6"/>
  <c r="CG1246" i="6"/>
  <c r="CF1246" i="6"/>
  <c r="CG1182" i="6"/>
  <c r="CF1182" i="6"/>
  <c r="CG1150" i="6"/>
  <c r="CF1150" i="6"/>
  <c r="CG1094" i="6"/>
  <c r="CF1094" i="6"/>
  <c r="CG1078" i="6"/>
  <c r="CF1078" i="6"/>
  <c r="CG1070" i="6"/>
  <c r="CF1070" i="6"/>
  <c r="CG1062" i="6"/>
  <c r="CF1062" i="6"/>
  <c r="CG998" i="6"/>
  <c r="CF998" i="6"/>
  <c r="CG982" i="6"/>
  <c r="CF982" i="6"/>
  <c r="CG974" i="6"/>
  <c r="CF974" i="6"/>
  <c r="CG902" i="6"/>
  <c r="CF902" i="6"/>
  <c r="CG886" i="6"/>
  <c r="CF886" i="6"/>
  <c r="CG878" i="6"/>
  <c r="CF878" i="6"/>
  <c r="CG862" i="6"/>
  <c r="CF862" i="6"/>
  <c r="CG854" i="6"/>
  <c r="CF854" i="6"/>
  <c r="CG830" i="6"/>
  <c r="CF830" i="6"/>
  <c r="CG798" i="6"/>
  <c r="CF798" i="6"/>
  <c r="CG790" i="6"/>
  <c r="CF790" i="6"/>
  <c r="CG766" i="6"/>
  <c r="CF766" i="6"/>
  <c r="CG742" i="6"/>
  <c r="CF742" i="6"/>
  <c r="CG706" i="6"/>
  <c r="CF706" i="6"/>
  <c r="CF4042" i="6"/>
  <c r="CF3998" i="6"/>
  <c r="CF3990" i="6"/>
  <c r="CF3914" i="6"/>
  <c r="CF3894" i="6"/>
  <c r="CF3886" i="6"/>
  <c r="CF3878" i="6"/>
  <c r="CF3870" i="6"/>
  <c r="CF3862" i="6"/>
  <c r="CF3854" i="6"/>
  <c r="CF3826" i="6"/>
  <c r="CF3796" i="6"/>
  <c r="CF3722" i="6"/>
  <c r="CF3698" i="6"/>
  <c r="CF3690" i="6"/>
  <c r="CF3682" i="6"/>
  <c r="CF3674" i="6"/>
  <c r="CF3666" i="6"/>
  <c r="CF3588" i="6"/>
  <c r="CF3570" i="6"/>
  <c r="CF3562" i="6"/>
  <c r="CF3536" i="6"/>
  <c r="CF3524" i="6"/>
  <c r="CF3498" i="6"/>
  <c r="CF3488" i="6"/>
  <c r="CF3442" i="6"/>
  <c r="CF3428" i="6"/>
  <c r="CF3410" i="6"/>
  <c r="CF3380" i="6"/>
  <c r="CF3364" i="6"/>
  <c r="CF3346" i="6"/>
  <c r="CF3302" i="6"/>
  <c r="CF3296" i="6"/>
  <c r="CF3290" i="6"/>
  <c r="CF3278" i="6"/>
  <c r="CF3270" i="6"/>
  <c r="CF3248" i="6"/>
  <c r="CF3232" i="6"/>
  <c r="CF3226" i="6"/>
  <c r="CF3214" i="6"/>
  <c r="CF3206" i="6"/>
  <c r="CF3198" i="6"/>
  <c r="CF3190" i="6"/>
  <c r="CF3182" i="6"/>
  <c r="CF3174" i="6"/>
  <c r="CF3168" i="6"/>
  <c r="CF3136" i="6"/>
  <c r="CF3130" i="6"/>
  <c r="CF3122" i="6"/>
  <c r="CF3086" i="6"/>
  <c r="CF3078" i="6"/>
  <c r="CF3046" i="6"/>
  <c r="CF3042" i="6"/>
  <c r="CF3038" i="6"/>
  <c r="CF3018" i="6"/>
  <c r="CF2998" i="6"/>
  <c r="CF2978" i="6"/>
  <c r="CF2960" i="6"/>
  <c r="CF2944" i="6"/>
  <c r="CF2898" i="6"/>
  <c r="CF2894" i="6"/>
  <c r="CF2874" i="6"/>
  <c r="CF2862" i="6"/>
  <c r="CF2854" i="6"/>
  <c r="CF2850" i="6"/>
  <c r="CF2846" i="6"/>
  <c r="CF2826" i="6"/>
  <c r="CF2804" i="6"/>
  <c r="CF2778" i="6"/>
  <c r="CF2756" i="6"/>
  <c r="CF2740" i="6"/>
  <c r="CF2724" i="6"/>
  <c r="CF2698" i="6"/>
  <c r="CF2688" i="6"/>
  <c r="CF2676" i="6"/>
  <c r="CF2666" i="6"/>
  <c r="CF2644" i="6"/>
  <c r="CF2618" i="6"/>
  <c r="CF2608" i="6"/>
  <c r="CF2596" i="6"/>
  <c r="CF2570" i="6"/>
  <c r="CF2512" i="6"/>
  <c r="CF2480" i="6"/>
  <c r="CF2468" i="6"/>
  <c r="CF2384" i="6"/>
  <c r="CF2352" i="6"/>
  <c r="CF2344" i="6"/>
  <c r="CF2324" i="6"/>
  <c r="CF2280" i="6"/>
  <c r="CF2260" i="6"/>
  <c r="CF2200" i="6"/>
  <c r="CF2192" i="6"/>
  <c r="CF2184" i="6"/>
  <c r="CF2176" i="6"/>
  <c r="CF2168" i="6"/>
  <c r="CF2144" i="6"/>
  <c r="CF2106" i="6"/>
  <c r="CF2090" i="6"/>
  <c r="CF2074" i="6"/>
  <c r="CF2058" i="6"/>
  <c r="CF1984" i="6"/>
  <c r="CF1968" i="6"/>
  <c r="CF1893" i="6"/>
  <c r="CF1882" i="6"/>
  <c r="CF1861" i="6"/>
  <c r="CF1845" i="6"/>
  <c r="CF1829" i="6"/>
  <c r="CF1808" i="6"/>
  <c r="CF1749" i="6"/>
  <c r="CF1738" i="6"/>
  <c r="CF1722" i="6"/>
  <c r="CF1712" i="6"/>
  <c r="CF1674" i="6"/>
  <c r="CF1664" i="6"/>
  <c r="CF1610" i="6"/>
  <c r="CF1600" i="6"/>
  <c r="CF1589" i="6"/>
  <c r="CF1562" i="6"/>
  <c r="CF1509" i="6"/>
  <c r="CF1482" i="6"/>
  <c r="CF1418" i="6"/>
  <c r="CF1358" i="6"/>
  <c r="CF1350" i="6"/>
  <c r="CF1334" i="6"/>
  <c r="CF2213" i="6"/>
  <c r="CF2137" i="6"/>
  <c r="CF3937" i="6"/>
  <c r="CF3909" i="6"/>
  <c r="CF3849" i="6"/>
  <c r="CF3777" i="6"/>
  <c r="CF3741" i="6"/>
  <c r="CF3729" i="6"/>
  <c r="CF3661" i="6"/>
  <c r="CF3649" i="6"/>
  <c r="CF3629" i="6"/>
  <c r="CF3549" i="6"/>
  <c r="CF3509" i="6"/>
  <c r="CF3497" i="6"/>
  <c r="CF3445" i="6"/>
  <c r="CF3433" i="6"/>
  <c r="CF3369" i="6"/>
  <c r="CF3349" i="6"/>
  <c r="CF3269" i="6"/>
  <c r="CF3261" i="6"/>
  <c r="CF3197" i="6"/>
  <c r="CF3185" i="6"/>
  <c r="CF3077" i="6"/>
  <c r="CG3337" i="6"/>
  <c r="CF3337" i="6"/>
  <c r="CG3309" i="6"/>
  <c r="CF3309" i="6"/>
  <c r="CG3265" i="6"/>
  <c r="CF3265" i="6"/>
  <c r="CG3237" i="6"/>
  <c r="CF3237" i="6"/>
  <c r="CG3233" i="6"/>
  <c r="CF3233" i="6"/>
  <c r="CG3229" i="6"/>
  <c r="CF3229" i="6"/>
  <c r="CG3201" i="6"/>
  <c r="CF3201" i="6"/>
  <c r="CG3153" i="6"/>
  <c r="CF3153" i="6"/>
  <c r="CG3125" i="6"/>
  <c r="CF3125" i="6"/>
  <c r="CG3073" i="6"/>
  <c r="CF3073" i="6"/>
  <c r="CG3065" i="6"/>
  <c r="CF3065" i="6"/>
  <c r="CG3057" i="6"/>
  <c r="CF3057" i="6"/>
  <c r="CG2957" i="6"/>
  <c r="CF2957" i="6"/>
  <c r="CG2949" i="6"/>
  <c r="CF2949" i="6"/>
  <c r="CG2889" i="6"/>
  <c r="CF2889" i="6"/>
  <c r="CG2869" i="6"/>
  <c r="CF2869" i="6"/>
  <c r="CG2865" i="6"/>
  <c r="CF2865" i="6"/>
  <c r="CG2861" i="6"/>
  <c r="CF2861" i="6"/>
  <c r="CG2813" i="6"/>
  <c r="CF2813" i="6"/>
  <c r="CG2773" i="6"/>
  <c r="CF2773" i="6"/>
  <c r="CG2761" i="6"/>
  <c r="CF2761" i="6"/>
  <c r="CG2733" i="6"/>
  <c r="CF2733" i="6"/>
  <c r="CG2725" i="6"/>
  <c r="CF2725" i="6"/>
  <c r="CG2705" i="6"/>
  <c r="CF2705" i="6"/>
  <c r="CG2697" i="6"/>
  <c r="CF2697" i="6"/>
  <c r="CG2685" i="6"/>
  <c r="CF2685" i="6"/>
  <c r="CG2669" i="6"/>
  <c r="CF2669" i="6"/>
  <c r="CG2661" i="6"/>
  <c r="CF2661" i="6"/>
  <c r="CG2641" i="6"/>
  <c r="CF2641" i="6"/>
  <c r="CG2633" i="6"/>
  <c r="CF2633" i="6"/>
  <c r="CG2621" i="6"/>
  <c r="CF2621" i="6"/>
  <c r="CG2605" i="6"/>
  <c r="CF2605" i="6"/>
  <c r="CG2597" i="6"/>
  <c r="CF2597" i="6"/>
  <c r="CG2577" i="6"/>
  <c r="CF2577" i="6"/>
  <c r="CG2569" i="6"/>
  <c r="CF2569" i="6"/>
  <c r="CG2557" i="6"/>
  <c r="CF2557" i="6"/>
  <c r="CG2541" i="6"/>
  <c r="CF2541" i="6"/>
  <c r="CG2533" i="6"/>
  <c r="CF2533" i="6"/>
  <c r="CG2513" i="6"/>
  <c r="CF2513" i="6"/>
  <c r="CG2493" i="6"/>
  <c r="CF2493" i="6"/>
  <c r="CG2485" i="6"/>
  <c r="CF2485" i="6"/>
  <c r="CG2477" i="6"/>
  <c r="CF2477" i="6"/>
  <c r="CG2473" i="6"/>
  <c r="CF2473" i="6"/>
  <c r="CG2469" i="6"/>
  <c r="CF2469" i="6"/>
  <c r="CG2465" i="6"/>
  <c r="CF2465" i="6"/>
  <c r="CG2457" i="6"/>
  <c r="CF2457" i="6"/>
  <c r="CG2449" i="6"/>
  <c r="CF2449" i="6"/>
  <c r="CG2429" i="6"/>
  <c r="CF2429" i="6"/>
  <c r="CG2421" i="6"/>
  <c r="CF2421" i="6"/>
  <c r="CG2413" i="6"/>
  <c r="CF2413" i="6"/>
  <c r="CG2409" i="6"/>
  <c r="CF2409" i="6"/>
  <c r="CG2405" i="6"/>
  <c r="CF2405" i="6"/>
  <c r="CG2401" i="6"/>
  <c r="CF2401" i="6"/>
  <c r="CG2393" i="6"/>
  <c r="CF2393" i="6"/>
  <c r="CG2385" i="6"/>
  <c r="CF2385" i="6"/>
  <c r="CG2365" i="6"/>
  <c r="CF2365" i="6"/>
  <c r="CG2357" i="6"/>
  <c r="CF2357" i="6"/>
  <c r="CG2349" i="6"/>
  <c r="CF2349" i="6"/>
  <c r="CG2341" i="6"/>
  <c r="CF2341" i="6"/>
  <c r="CG2337" i="6"/>
  <c r="CF2337" i="6"/>
  <c r="CG2321" i="6"/>
  <c r="CF2321" i="6"/>
  <c r="CG2313" i="6"/>
  <c r="CF2313" i="6"/>
  <c r="CG2305" i="6"/>
  <c r="CF2305" i="6"/>
  <c r="CG2301" i="6"/>
  <c r="CF2301" i="6"/>
  <c r="CG2293" i="6"/>
  <c r="CF2293" i="6"/>
  <c r="CG2285" i="6"/>
  <c r="CF2285" i="6"/>
  <c r="CG2277" i="6"/>
  <c r="CF2277" i="6"/>
  <c r="CG2273" i="6"/>
  <c r="CF2273" i="6"/>
  <c r="CG2257" i="6"/>
  <c r="CF2257" i="6"/>
  <c r="CG2249" i="6"/>
  <c r="CF2249" i="6"/>
  <c r="CG2241" i="6"/>
  <c r="CF2241" i="6"/>
  <c r="CG2237" i="6"/>
  <c r="CF2237" i="6"/>
  <c r="CG2229" i="6"/>
  <c r="CF2229" i="6"/>
  <c r="CG2217" i="6"/>
  <c r="CF2217" i="6"/>
  <c r="CG2209" i="6"/>
  <c r="CF2209" i="6"/>
  <c r="CG2201" i="6"/>
  <c r="CF2201" i="6"/>
  <c r="CG2197" i="6"/>
  <c r="CF2197" i="6"/>
  <c r="CG2177" i="6"/>
  <c r="CF2177" i="6"/>
  <c r="CG2169" i="6"/>
  <c r="CF2169" i="6"/>
  <c r="CG2165" i="6"/>
  <c r="CF2165" i="6"/>
  <c r="CF3965" i="6"/>
  <c r="CF3921" i="6"/>
  <c r="CF3881" i="6"/>
  <c r="CF3761" i="6"/>
  <c r="CF3753" i="6"/>
  <c r="CF3725" i="6"/>
  <c r="CF3709" i="6"/>
  <c r="CF3689" i="6"/>
  <c r="CF3669" i="6"/>
  <c r="CF3613" i="6"/>
  <c r="CF3537" i="6"/>
  <c r="CF3529" i="6"/>
  <c r="CF3521" i="6"/>
  <c r="CF3493" i="6"/>
  <c r="CF3481" i="6"/>
  <c r="CF3453" i="6"/>
  <c r="CF3385" i="6"/>
  <c r="CF3377" i="6"/>
  <c r="CF3365" i="6"/>
  <c r="CF3361" i="6"/>
  <c r="CF3357" i="6"/>
  <c r="CF3325" i="6"/>
  <c r="CF3249" i="6"/>
  <c r="CF3157" i="6"/>
  <c r="CF3121" i="6"/>
  <c r="CF3109" i="6"/>
  <c r="CF3929" i="6"/>
  <c r="CF3769" i="6"/>
  <c r="CF3681" i="6"/>
  <c r="CF3657" i="6"/>
  <c r="CF3645" i="6"/>
  <c r="CF3617" i="6"/>
  <c r="CF3597" i="6"/>
  <c r="CF3541" i="6"/>
  <c r="CF3505" i="6"/>
  <c r="CF3485" i="6"/>
  <c r="CF3465" i="6"/>
  <c r="CF3429" i="6"/>
  <c r="CF3425" i="6"/>
  <c r="CF3421" i="6"/>
  <c r="CF3393" i="6"/>
  <c r="CF3253" i="6"/>
  <c r="CF3241" i="6"/>
  <c r="CF3221" i="6"/>
  <c r="CF3217" i="6"/>
  <c r="CF3213" i="6"/>
  <c r="CF3193" i="6"/>
  <c r="CF3173" i="6"/>
  <c r="CF3169" i="6"/>
  <c r="CF3165" i="6"/>
  <c r="CF3141" i="6"/>
  <c r="CF3137" i="6"/>
  <c r="CF3133" i="6"/>
  <c r="CF3049" i="6"/>
  <c r="CF3029" i="6"/>
  <c r="CF2153" i="6"/>
  <c r="CF2141" i="6"/>
  <c r="CF2129" i="6"/>
  <c r="CF2117" i="6"/>
  <c r="CF2102" i="6"/>
  <c r="CF2070" i="6"/>
  <c r="CF2065" i="6"/>
  <c r="CF2033" i="6"/>
  <c r="CF2006" i="6"/>
  <c r="CF2001" i="6"/>
  <c r="CF1990" i="6"/>
  <c r="CF1969" i="6"/>
  <c r="CF1889" i="6"/>
  <c r="CF1862" i="6"/>
  <c r="CF1841" i="6"/>
  <c r="CF1798" i="6"/>
  <c r="CF1713" i="6"/>
  <c r="CF1702" i="6"/>
  <c r="CF1697" i="6"/>
  <c r="CF1654" i="6"/>
  <c r="CF1622" i="6"/>
  <c r="CF1590" i="6"/>
  <c r="CF1569" i="6"/>
  <c r="CF1542" i="6"/>
  <c r="CF1526" i="6"/>
  <c r="CF1510" i="6"/>
  <c r="CF1494" i="6"/>
  <c r="CF1462" i="6"/>
  <c r="CF2133" i="6"/>
  <c r="CF2121" i="6"/>
  <c r="CF2113" i="6"/>
  <c r="CF2086" i="6"/>
  <c r="CF2081" i="6"/>
  <c r="CF2054" i="6"/>
  <c r="CF2038" i="6"/>
  <c r="CF1953" i="6"/>
  <c r="CF1894" i="6"/>
  <c r="CF1873" i="6"/>
  <c r="CF1846" i="6"/>
  <c r="CF1766" i="6"/>
  <c r="CF1750" i="6"/>
  <c r="CF1729" i="6"/>
  <c r="CF1718" i="6"/>
  <c r="CF1606" i="6"/>
  <c r="CF1574" i="6"/>
  <c r="CF1478" i="6"/>
  <c r="CF1327" i="6"/>
  <c r="CF1323" i="6"/>
  <c r="CF1195" i="6"/>
  <c r="CF1183" i="6"/>
  <c r="CF1179" i="6"/>
  <c r="CF1067" i="6"/>
  <c r="CF1055" i="6"/>
  <c r="CF1051" i="6"/>
  <c r="CF939" i="6"/>
  <c r="CF927" i="6"/>
  <c r="CF923" i="6"/>
  <c r="CF855" i="6"/>
  <c r="CF811" i="6"/>
  <c r="CF795" i="6"/>
  <c r="CF727" i="6"/>
  <c r="CC110" i="6"/>
  <c r="CF2111" i="6"/>
  <c r="CG2111" i="6"/>
  <c r="CF2107" i="6"/>
  <c r="CG2107" i="6"/>
  <c r="CF2103" i="6"/>
  <c r="CG2103" i="6"/>
  <c r="CF2099" i="6"/>
  <c r="CG2099" i="6"/>
  <c r="CF2095" i="6"/>
  <c r="CG2095" i="6"/>
  <c r="CF2091" i="6"/>
  <c r="CG2091" i="6"/>
  <c r="CF2087" i="6"/>
  <c r="CG2087" i="6"/>
  <c r="CF2083" i="6"/>
  <c r="CG2083" i="6"/>
  <c r="CF2079" i="6"/>
  <c r="CG2079" i="6"/>
  <c r="CF2075" i="6"/>
  <c r="CG2075" i="6"/>
  <c r="CF2071" i="6"/>
  <c r="CG2071" i="6"/>
  <c r="CF2067" i="6"/>
  <c r="CG2067" i="6"/>
  <c r="CF2063" i="6"/>
  <c r="CG2063" i="6"/>
  <c r="CF2059" i="6"/>
  <c r="CG2059" i="6"/>
  <c r="CF2055" i="6"/>
  <c r="CG2055" i="6"/>
  <c r="CF2051" i="6"/>
  <c r="CG2051" i="6"/>
  <c r="CF2047" i="6"/>
  <c r="CG2047" i="6"/>
  <c r="CF2043" i="6"/>
  <c r="CG2043" i="6"/>
  <c r="CF2039" i="6"/>
  <c r="CG2039" i="6"/>
  <c r="CF2035" i="6"/>
  <c r="CG2035" i="6"/>
  <c r="CF2031" i="6"/>
  <c r="CG2031" i="6"/>
  <c r="CF2027" i="6"/>
  <c r="CG2027" i="6"/>
  <c r="CF2023" i="6"/>
  <c r="CG2023" i="6"/>
  <c r="CF2019" i="6"/>
  <c r="CG2019" i="6"/>
  <c r="CF2015" i="6"/>
  <c r="CG2015" i="6"/>
  <c r="CF2011" i="6"/>
  <c r="CG2011" i="6"/>
  <c r="CF2007" i="6"/>
  <c r="CG2007" i="6"/>
  <c r="CF2003" i="6"/>
  <c r="CG2003" i="6"/>
  <c r="CF1999" i="6"/>
  <c r="CG1999" i="6"/>
  <c r="CF1995" i="6"/>
  <c r="CG1995" i="6"/>
  <c r="CF1991" i="6"/>
  <c r="CG1991" i="6"/>
  <c r="CF1987" i="6"/>
  <c r="CG1987" i="6"/>
  <c r="CF1983" i="6"/>
  <c r="CG1983" i="6"/>
  <c r="CF1979" i="6"/>
  <c r="CG1979" i="6"/>
  <c r="CF1975" i="6"/>
  <c r="CG1975" i="6"/>
  <c r="CF1971" i="6"/>
  <c r="CG1971" i="6"/>
  <c r="CF1967" i="6"/>
  <c r="CG1967" i="6"/>
  <c r="CF1963" i="6"/>
  <c r="CG1963" i="6"/>
  <c r="CF1959" i="6"/>
  <c r="CG1959" i="6"/>
  <c r="CF1955" i="6"/>
  <c r="CG1955" i="6"/>
  <c r="CF1951" i="6"/>
  <c r="CG1951" i="6"/>
  <c r="CF1947" i="6"/>
  <c r="CG1947" i="6"/>
  <c r="CF1943" i="6"/>
  <c r="CG1943" i="6"/>
  <c r="CF1939" i="6"/>
  <c r="CG1939" i="6"/>
  <c r="CF1935" i="6"/>
  <c r="CG1935" i="6"/>
  <c r="CF1931" i="6"/>
  <c r="CG1931" i="6"/>
  <c r="CF1927" i="6"/>
  <c r="CG1927" i="6"/>
  <c r="CF1923" i="6"/>
  <c r="CG1923" i="6"/>
  <c r="CF1919" i="6"/>
  <c r="CG1919" i="6"/>
  <c r="CF1915" i="6"/>
  <c r="CG1915" i="6"/>
  <c r="CF1911" i="6"/>
  <c r="CG1911" i="6"/>
  <c r="CF1907" i="6"/>
  <c r="CG1907" i="6"/>
  <c r="CF1903" i="6"/>
  <c r="CG1903" i="6"/>
  <c r="CF1899" i="6"/>
  <c r="CG1899" i="6"/>
  <c r="CF1895" i="6"/>
  <c r="CG1895" i="6"/>
  <c r="CF1891" i="6"/>
  <c r="CG1891" i="6"/>
  <c r="CF1887" i="6"/>
  <c r="CG1887" i="6"/>
  <c r="CF1883" i="6"/>
  <c r="CG1883" i="6"/>
  <c r="CF1879" i="6"/>
  <c r="CG1879" i="6"/>
  <c r="CF1875" i="6"/>
  <c r="CG1875" i="6"/>
  <c r="CF1871" i="6"/>
  <c r="CG1871" i="6"/>
  <c r="CF1867" i="6"/>
  <c r="CG1867" i="6"/>
  <c r="CF1863" i="6"/>
  <c r="CG1863" i="6"/>
  <c r="CF1859" i="6"/>
  <c r="CG1859" i="6"/>
  <c r="CF1855" i="6"/>
  <c r="CG1855" i="6"/>
  <c r="CF1851" i="6"/>
  <c r="CG1851" i="6"/>
  <c r="CF1847" i="6"/>
  <c r="CG1847" i="6"/>
  <c r="CF1843" i="6"/>
  <c r="CG1843" i="6"/>
  <c r="CF1839" i="6"/>
  <c r="CG1839" i="6"/>
  <c r="CF1835" i="6"/>
  <c r="CG1835" i="6"/>
  <c r="CF1831" i="6"/>
  <c r="CG1831" i="6"/>
  <c r="CF1827" i="6"/>
  <c r="CG1827" i="6"/>
  <c r="CF1823" i="6"/>
  <c r="CG1823" i="6"/>
  <c r="CF1819" i="6"/>
  <c r="CG1819" i="6"/>
  <c r="CF1815" i="6"/>
  <c r="CG1815" i="6"/>
  <c r="CF1811" i="6"/>
  <c r="CG1811" i="6"/>
  <c r="CF1807" i="6"/>
  <c r="CG1807" i="6"/>
  <c r="CF1803" i="6"/>
  <c r="CG1803" i="6"/>
  <c r="CF1799" i="6"/>
  <c r="CG1799" i="6"/>
  <c r="CF1795" i="6"/>
  <c r="CG1795" i="6"/>
  <c r="CF1791" i="6"/>
  <c r="CG1791" i="6"/>
  <c r="CF1787" i="6"/>
  <c r="CG1787" i="6"/>
  <c r="CF1783" i="6"/>
  <c r="CG1783" i="6"/>
  <c r="CF1779" i="6"/>
  <c r="CG1779" i="6"/>
  <c r="CF1775" i="6"/>
  <c r="CG1775" i="6"/>
  <c r="CF1771" i="6"/>
  <c r="CG1771" i="6"/>
  <c r="CF1767" i="6"/>
  <c r="CG1767" i="6"/>
  <c r="CF1763" i="6"/>
  <c r="CG1763" i="6"/>
  <c r="CF1759" i="6"/>
  <c r="CF1755" i="6"/>
  <c r="CG1755" i="6"/>
  <c r="CF1751" i="6"/>
  <c r="CF1747" i="6"/>
  <c r="CG1747" i="6"/>
  <c r="CF1743" i="6"/>
  <c r="CF1739" i="6"/>
  <c r="CG1739" i="6"/>
  <c r="CF1735" i="6"/>
  <c r="CF1731" i="6"/>
  <c r="CG1731" i="6"/>
  <c r="CF1727" i="6"/>
  <c r="CF1723" i="6"/>
  <c r="CG1723" i="6"/>
  <c r="CF1719" i="6"/>
  <c r="CF1715" i="6"/>
  <c r="CG1715" i="6"/>
  <c r="CF1711" i="6"/>
  <c r="CF1707" i="6"/>
  <c r="CG1707" i="6"/>
  <c r="CF1703" i="6"/>
  <c r="CF1699" i="6"/>
  <c r="CG1699" i="6"/>
  <c r="CF1695" i="6"/>
  <c r="CF1691" i="6"/>
  <c r="CG1691" i="6"/>
  <c r="CF1687" i="6"/>
  <c r="CF1683" i="6"/>
  <c r="CG1683" i="6"/>
  <c r="CF1679" i="6"/>
  <c r="CF1675" i="6"/>
  <c r="CG1675" i="6"/>
  <c r="CF1671" i="6"/>
  <c r="CF1667" i="6"/>
  <c r="CG1667" i="6"/>
  <c r="CF1663" i="6"/>
  <c r="CF1659" i="6"/>
  <c r="CG1659" i="6"/>
  <c r="CF1655" i="6"/>
  <c r="CF1651" i="6"/>
  <c r="CG1651" i="6"/>
  <c r="CF1647" i="6"/>
  <c r="CF1643" i="6"/>
  <c r="CG1643" i="6"/>
  <c r="CF1639" i="6"/>
  <c r="CF1635" i="6"/>
  <c r="CG1635" i="6"/>
  <c r="CF1631" i="6"/>
  <c r="CF1627" i="6"/>
  <c r="CG1627" i="6"/>
  <c r="CF1623" i="6"/>
  <c r="CF1619" i="6"/>
  <c r="CG1619" i="6"/>
  <c r="CF1615" i="6"/>
  <c r="CF1611" i="6"/>
  <c r="CG1611" i="6"/>
  <c r="CF1607" i="6"/>
  <c r="CF1603" i="6"/>
  <c r="CG1603" i="6"/>
  <c r="CF1599" i="6"/>
  <c r="CF1595" i="6"/>
  <c r="CG1595" i="6"/>
  <c r="CF1591" i="6"/>
  <c r="CF1587" i="6"/>
  <c r="CG1587" i="6"/>
  <c r="CF1583" i="6"/>
  <c r="CF1579" i="6"/>
  <c r="CG1579" i="6"/>
  <c r="CF1575" i="6"/>
  <c r="CF1571" i="6"/>
  <c r="CG1571" i="6"/>
  <c r="CF1567" i="6"/>
  <c r="CF1563" i="6"/>
  <c r="CG1563" i="6"/>
  <c r="CF1559" i="6"/>
  <c r="CF1555" i="6"/>
  <c r="CG1555" i="6"/>
  <c r="CF1551" i="6"/>
  <c r="CF1547" i="6"/>
  <c r="CG1547" i="6"/>
  <c r="CF1543" i="6"/>
  <c r="CF1539" i="6"/>
  <c r="CG1539" i="6"/>
  <c r="CF1535" i="6"/>
  <c r="CF1531" i="6"/>
  <c r="CG1531" i="6"/>
  <c r="CF1527" i="6"/>
  <c r="CF1523" i="6"/>
  <c r="CG1523" i="6"/>
  <c r="CF1519" i="6"/>
  <c r="CF1515" i="6"/>
  <c r="CG1515" i="6"/>
  <c r="CF1511" i="6"/>
  <c r="CF1507" i="6"/>
  <c r="CG1507" i="6"/>
  <c r="CF1503" i="6"/>
  <c r="CF1499" i="6"/>
  <c r="CG1499" i="6"/>
  <c r="CF1495" i="6"/>
  <c r="CF1491" i="6"/>
  <c r="CG1491" i="6"/>
  <c r="CF1487" i="6"/>
  <c r="CF1483" i="6"/>
  <c r="CG1483" i="6"/>
  <c r="CF1479" i="6"/>
  <c r="CF1475" i="6"/>
  <c r="CG1475" i="6"/>
  <c r="CF1471" i="6"/>
  <c r="CF1467" i="6"/>
  <c r="CG1467" i="6"/>
  <c r="CF1463" i="6"/>
  <c r="CF1459" i="6"/>
  <c r="CG1459" i="6"/>
  <c r="CF1455" i="6"/>
  <c r="CF1451" i="6"/>
  <c r="CG1451" i="6"/>
  <c r="CF1447" i="6"/>
  <c r="CF1443" i="6"/>
  <c r="CG1443" i="6"/>
  <c r="CF1439" i="6"/>
  <c r="CF1435" i="6"/>
  <c r="CG1435" i="6"/>
  <c r="CC109" i="6"/>
  <c r="CG1331" i="6"/>
  <c r="CF1331" i="6"/>
  <c r="CG1315" i="6"/>
  <c r="CF1315" i="6"/>
  <c r="CG1303" i="6"/>
  <c r="CF1303" i="6"/>
  <c r="CG1299" i="6"/>
  <c r="CF1299" i="6"/>
  <c r="CG1287" i="6"/>
  <c r="CF1287" i="6"/>
  <c r="CG1283" i="6"/>
  <c r="CF1283" i="6"/>
  <c r="CG1271" i="6"/>
  <c r="CF1271" i="6"/>
  <c r="CG1267" i="6"/>
  <c r="CF1267" i="6"/>
  <c r="CG1263" i="6"/>
  <c r="CF1263" i="6"/>
  <c r="CG1255" i="6"/>
  <c r="CF1255" i="6"/>
  <c r="CG1251" i="6"/>
  <c r="CF1251" i="6"/>
  <c r="CG1239" i="6"/>
  <c r="CF1239" i="6"/>
  <c r="CG1235" i="6"/>
  <c r="CF1235" i="6"/>
  <c r="CG1231" i="6"/>
  <c r="CF1231" i="6"/>
  <c r="CG1223" i="6"/>
  <c r="CF1223" i="6"/>
  <c r="CG1219" i="6"/>
  <c r="CF1219" i="6"/>
  <c r="CG1207" i="6"/>
  <c r="CF1207" i="6"/>
  <c r="CG1203" i="6"/>
  <c r="CF1203" i="6"/>
  <c r="CG1199" i="6"/>
  <c r="CF1199" i="6"/>
  <c r="CG1191" i="6"/>
  <c r="CF1191" i="6"/>
  <c r="CG1187" i="6"/>
  <c r="CF1187" i="6"/>
  <c r="CG1175" i="6"/>
  <c r="CF1175" i="6"/>
  <c r="CG1171" i="6"/>
  <c r="CF1171" i="6"/>
  <c r="CG1167" i="6"/>
  <c r="CF1167" i="6"/>
  <c r="CG1159" i="6"/>
  <c r="CF1159" i="6"/>
  <c r="CG1155" i="6"/>
  <c r="CF1155" i="6"/>
  <c r="CG1143" i="6"/>
  <c r="CF1143" i="6"/>
  <c r="CG1139" i="6"/>
  <c r="CF1139" i="6"/>
  <c r="CG1135" i="6"/>
  <c r="CF1135" i="6"/>
  <c r="CG1127" i="6"/>
  <c r="CF1127" i="6"/>
  <c r="CG1123" i="6"/>
  <c r="CF1123" i="6"/>
  <c r="CG1111" i="6"/>
  <c r="CF1111" i="6"/>
  <c r="CG1107" i="6"/>
  <c r="CF1107" i="6"/>
  <c r="CG1103" i="6"/>
  <c r="CF1103" i="6"/>
  <c r="CG1095" i="6"/>
  <c r="CF1095" i="6"/>
  <c r="CG1091" i="6"/>
  <c r="CF1091" i="6"/>
  <c r="CG1079" i="6"/>
  <c r="CF1079" i="6"/>
  <c r="CG1075" i="6"/>
  <c r="CF1075" i="6"/>
  <c r="CG1071" i="6"/>
  <c r="CF1071" i="6"/>
  <c r="CG1063" i="6"/>
  <c r="CF1063" i="6"/>
  <c r="CG1059" i="6"/>
  <c r="CF1059" i="6"/>
  <c r="CG1047" i="6"/>
  <c r="CF1047" i="6"/>
  <c r="CG1043" i="6"/>
  <c r="CF1043" i="6"/>
  <c r="CG1039" i="6"/>
  <c r="CF1039" i="6"/>
  <c r="CG1031" i="6"/>
  <c r="CF1031" i="6"/>
  <c r="CG1027" i="6"/>
  <c r="CF1027" i="6"/>
  <c r="CG1015" i="6"/>
  <c r="CF1015" i="6"/>
  <c r="CG1011" i="6"/>
  <c r="CF1011" i="6"/>
  <c r="CG1007" i="6"/>
  <c r="CF1007" i="6"/>
  <c r="CG999" i="6"/>
  <c r="CF999" i="6"/>
  <c r="CG995" i="6"/>
  <c r="CF995" i="6"/>
  <c r="CG983" i="6"/>
  <c r="CF983" i="6"/>
  <c r="CG979" i="6"/>
  <c r="CF979" i="6"/>
  <c r="CG975" i="6"/>
  <c r="CF975" i="6"/>
  <c r="CG967" i="6"/>
  <c r="CF967" i="6"/>
  <c r="CG963" i="6"/>
  <c r="CF963" i="6"/>
  <c r="CG951" i="6"/>
  <c r="CF951" i="6"/>
  <c r="CG947" i="6"/>
  <c r="CF947" i="6"/>
  <c r="CG943" i="6"/>
  <c r="CF943" i="6"/>
  <c r="CG935" i="6"/>
  <c r="CF935" i="6"/>
  <c r="CG931" i="6"/>
  <c r="CF931" i="6"/>
  <c r="CG919" i="6"/>
  <c r="CF919" i="6"/>
  <c r="CG915" i="6"/>
  <c r="CF915" i="6"/>
  <c r="CG911" i="6"/>
  <c r="CF911" i="6"/>
  <c r="CG903" i="6"/>
  <c r="CF903" i="6"/>
  <c r="CG899" i="6"/>
  <c r="CF899" i="6"/>
  <c r="CG879" i="6"/>
  <c r="CF879" i="6"/>
  <c r="CG871" i="6"/>
  <c r="CF871" i="6"/>
  <c r="CG863" i="6"/>
  <c r="CF863" i="6"/>
  <c r="CG851" i="6"/>
  <c r="CF851" i="6"/>
  <c r="CG835" i="6"/>
  <c r="CF835" i="6"/>
  <c r="CG831" i="6"/>
  <c r="CF831" i="6"/>
  <c r="CG815" i="6"/>
  <c r="CF815" i="6"/>
  <c r="CG807" i="6"/>
  <c r="CF807" i="6"/>
  <c r="CG799" i="6"/>
  <c r="CF799" i="6"/>
  <c r="CG787" i="6"/>
  <c r="CF787" i="6"/>
  <c r="CG771" i="6"/>
  <c r="CF771" i="6"/>
  <c r="CG767" i="6"/>
  <c r="CF767" i="6"/>
  <c r="CG751" i="6"/>
  <c r="CF751" i="6"/>
  <c r="CG743" i="6"/>
  <c r="CF743" i="6"/>
  <c r="CG735" i="6"/>
  <c r="CF735" i="6"/>
  <c r="CG723" i="6"/>
  <c r="CF723" i="6"/>
  <c r="CG707" i="6"/>
  <c r="CF707" i="6"/>
  <c r="CG1777" i="6"/>
  <c r="CF1777" i="6"/>
  <c r="CG1757" i="6"/>
  <c r="CF1757" i="6"/>
  <c r="CG1745" i="6"/>
  <c r="CF1745" i="6"/>
  <c r="CG1733" i="6"/>
  <c r="CF1733" i="6"/>
  <c r="CG1725" i="6"/>
  <c r="CF1725" i="6"/>
  <c r="CG1705" i="6"/>
  <c r="CF1705" i="6"/>
  <c r="CG1693" i="6"/>
  <c r="CF1693" i="6"/>
  <c r="CG1673" i="6"/>
  <c r="CF1673" i="6"/>
  <c r="CG1665" i="6"/>
  <c r="CF1665" i="6"/>
  <c r="CG1657" i="6"/>
  <c r="CF1657" i="6"/>
  <c r="CG1645" i="6"/>
  <c r="CF1645" i="6"/>
  <c r="CG1637" i="6"/>
  <c r="CF1637" i="6"/>
  <c r="CG1625" i="6"/>
  <c r="CF1625" i="6"/>
  <c r="CG1605" i="6"/>
  <c r="CF1605" i="6"/>
  <c r="CG1597" i="6"/>
  <c r="CF1597" i="6"/>
  <c r="CG1585" i="6"/>
  <c r="CF1585" i="6"/>
  <c r="CG1573" i="6"/>
  <c r="CF1573" i="6"/>
  <c r="CG1553" i="6"/>
  <c r="CF1553" i="6"/>
  <c r="CG1533" i="6"/>
  <c r="CF1533" i="6"/>
  <c r="CG1521" i="6"/>
  <c r="CF1521" i="6"/>
  <c r="CG1513" i="6"/>
  <c r="CF1513" i="6"/>
  <c r="CG1501" i="6"/>
  <c r="CF1501" i="6"/>
  <c r="CG1493" i="6"/>
  <c r="CF1493" i="6"/>
  <c r="CG1481" i="6"/>
  <c r="CF1481" i="6"/>
  <c r="CG1461" i="6"/>
  <c r="CF1461" i="6"/>
  <c r="CG1441" i="6"/>
  <c r="CF1441" i="6"/>
  <c r="CG1429" i="6"/>
  <c r="CF1429" i="6"/>
  <c r="CG1417" i="6"/>
  <c r="CF1417" i="6"/>
  <c r="CG1405" i="6"/>
  <c r="CF1405" i="6"/>
  <c r="CG1397" i="6"/>
  <c r="CF1397" i="6"/>
  <c r="CG1385" i="6"/>
  <c r="CF1385" i="6"/>
  <c r="CG1357" i="6"/>
  <c r="CF1357" i="6"/>
  <c r="CG1337" i="6"/>
  <c r="CF1337" i="6"/>
  <c r="CG1317" i="6"/>
  <c r="CF1317" i="6"/>
  <c r="CG1289" i="6"/>
  <c r="CF1289" i="6"/>
  <c r="CG1265" i="6"/>
  <c r="CF1265" i="6"/>
  <c r="CG1261" i="6"/>
  <c r="CF1261" i="6"/>
  <c r="CG1233" i="6"/>
  <c r="CF1233" i="6"/>
  <c r="CG1229" i="6"/>
  <c r="CF1229" i="6"/>
  <c r="CG1201" i="6"/>
  <c r="CF1201" i="6"/>
  <c r="CG1197" i="6"/>
  <c r="CF1197" i="6"/>
  <c r="CG1169" i="6"/>
  <c r="CF1169" i="6"/>
  <c r="CG1165" i="6"/>
  <c r="CF1165" i="6"/>
  <c r="CG1137" i="6"/>
  <c r="CF1137" i="6"/>
  <c r="CG1133" i="6"/>
  <c r="CF1133" i="6"/>
  <c r="CG1105" i="6"/>
  <c r="CF1105" i="6"/>
  <c r="CG1101" i="6"/>
  <c r="CF1101" i="6"/>
  <c r="CG1073" i="6"/>
  <c r="CF1073" i="6"/>
  <c r="CG1069" i="6"/>
  <c r="CF1069" i="6"/>
  <c r="CG1041" i="6"/>
  <c r="CF1041" i="6"/>
  <c r="CG1037" i="6"/>
  <c r="CF1037" i="6"/>
  <c r="CG1009" i="6"/>
  <c r="CF1009" i="6"/>
  <c r="CG1005" i="6"/>
  <c r="CF1005" i="6"/>
  <c r="CG977" i="6"/>
  <c r="CF977" i="6"/>
  <c r="CG973" i="6"/>
  <c r="CF973" i="6"/>
  <c r="CG945" i="6"/>
  <c r="CF945" i="6"/>
  <c r="CG941" i="6"/>
  <c r="CF941" i="6"/>
  <c r="CG913" i="6"/>
  <c r="CF913" i="6"/>
  <c r="CG909" i="6"/>
  <c r="CF909" i="6"/>
  <c r="CG885" i="6"/>
  <c r="CF885" i="6"/>
  <c r="CG873" i="6"/>
  <c r="CF873" i="6"/>
  <c r="CG845" i="6"/>
  <c r="CF845" i="6"/>
  <c r="CG833" i="6"/>
  <c r="CF833" i="6"/>
  <c r="CG821" i="6"/>
  <c r="CF821" i="6"/>
  <c r="CG809" i="6"/>
  <c r="CF809" i="6"/>
  <c r="CG781" i="6"/>
  <c r="CF781" i="6"/>
  <c r="CG769" i="6"/>
  <c r="CF769" i="6"/>
  <c r="CG757" i="6"/>
  <c r="CF757" i="6"/>
  <c r="CG745" i="6"/>
  <c r="CF745" i="6"/>
  <c r="CG717" i="6"/>
  <c r="CF717" i="6"/>
  <c r="CG705" i="6"/>
  <c r="CF705" i="6"/>
  <c r="CG2100" i="6"/>
  <c r="CF2100" i="6"/>
  <c r="CG2064" i="6"/>
  <c r="CF2064" i="6"/>
  <c r="CG2048" i="6"/>
  <c r="CF2048" i="6"/>
  <c r="CG2036" i="6"/>
  <c r="CF2036" i="6"/>
  <c r="CG2024" i="6"/>
  <c r="CF2024" i="6"/>
  <c r="CG1976" i="6"/>
  <c r="CF1976" i="6"/>
  <c r="CG1956" i="6"/>
  <c r="CF1956" i="6"/>
  <c r="CG1928" i="6"/>
  <c r="CF1928" i="6"/>
  <c r="CG1912" i="6"/>
  <c r="CF1912" i="6"/>
  <c r="CG1888" i="6"/>
  <c r="CF1888" i="6"/>
  <c r="CG1856" i="6"/>
  <c r="CF1856" i="6"/>
  <c r="CG1844" i="6"/>
  <c r="CF1844" i="6"/>
  <c r="CG1832" i="6"/>
  <c r="CF1832" i="6"/>
  <c r="CG1812" i="6"/>
  <c r="CF1812" i="6"/>
  <c r="CF4016" i="6"/>
  <c r="CF4000" i="6"/>
  <c r="CF3973" i="6"/>
  <c r="CF3945" i="6"/>
  <c r="CF3924" i="6"/>
  <c r="CF3913" i="6"/>
  <c r="CF3885" i="6"/>
  <c r="CF3865" i="6"/>
  <c r="CF3840" i="6"/>
  <c r="CF3808" i="6"/>
  <c r="CF3776" i="6"/>
  <c r="CF3749" i="6"/>
  <c r="CF3733" i="6"/>
  <c r="CF3721" i="6"/>
  <c r="CF3713" i="6"/>
  <c r="CF3696" i="6"/>
  <c r="CF3685" i="6"/>
  <c r="CF3673" i="6"/>
  <c r="CF3668" i="6"/>
  <c r="CF3664" i="6"/>
  <c r="CF3568" i="6"/>
  <c r="CF1797" i="6"/>
  <c r="CF1721" i="6"/>
  <c r="CF1709" i="6"/>
  <c r="CF1661" i="6"/>
  <c r="CF1653" i="6"/>
  <c r="CF1577" i="6"/>
  <c r="CF1557" i="6"/>
  <c r="CF1549" i="6"/>
  <c r="CF1541" i="6"/>
  <c r="CF1473" i="6"/>
  <c r="CF1465" i="6"/>
  <c r="CF1457" i="6"/>
  <c r="CF1437" i="6"/>
  <c r="CF4020" i="6"/>
  <c r="CF3952" i="6"/>
  <c r="CF3917" i="6"/>
  <c r="CF3905" i="6"/>
  <c r="CF3897" i="6"/>
  <c r="CF3844" i="6"/>
  <c r="CF3812" i="6"/>
  <c r="CF3780" i="6"/>
  <c r="CF3732" i="6"/>
  <c r="CF3700" i="6"/>
  <c r="CF1789" i="6"/>
  <c r="CF1781" i="6"/>
  <c r="CF1773" i="6"/>
  <c r="CF1765" i="6"/>
  <c r="CF4041" i="6"/>
  <c r="CF4025" i="6"/>
  <c r="CF3969" i="6"/>
  <c r="CF3961" i="6"/>
  <c r="CF3949" i="6"/>
  <c r="CF3941" i="6"/>
  <c r="CF3933" i="6"/>
  <c r="CF3925" i="6"/>
  <c r="CF3901" i="6"/>
  <c r="CF3869" i="6"/>
  <c r="CF3781" i="6"/>
  <c r="CF3953" i="6"/>
  <c r="CF4004" i="6"/>
  <c r="CF3984" i="6"/>
  <c r="CF3972" i="6"/>
  <c r="CF3940" i="6"/>
  <c r="CF3904" i="6"/>
  <c r="CF3893" i="6"/>
  <c r="CF3877" i="6"/>
  <c r="CF3861" i="6"/>
  <c r="CF3845" i="6"/>
  <c r="CF3841" i="6"/>
  <c r="CF3837" i="6"/>
  <c r="CF3773" i="6"/>
  <c r="CF3765" i="6"/>
  <c r="CF3757" i="6"/>
  <c r="CF3737" i="6"/>
  <c r="CF3717" i="6"/>
  <c r="CF3701" i="6"/>
  <c r="CF3697" i="6"/>
  <c r="CF3693" i="6"/>
  <c r="CF3677" i="6"/>
  <c r="CF3633" i="6"/>
  <c r="CF3601" i="6"/>
  <c r="CF3557" i="6"/>
  <c r="CF3545" i="6"/>
  <c r="CF3533" i="6"/>
  <c r="CF3525" i="6"/>
  <c r="CF3513" i="6"/>
  <c r="CF3501" i="6"/>
  <c r="CF3489" i="6"/>
  <c r="CF3457" i="6"/>
  <c r="CF3441" i="6"/>
  <c r="CF3397" i="6"/>
  <c r="CF3389" i="6"/>
  <c r="CF3381" i="6"/>
  <c r="CF3345" i="6"/>
  <c r="CF3321" i="6"/>
  <c r="CF3257" i="6"/>
  <c r="CF3245" i="6"/>
  <c r="CF3225" i="6"/>
  <c r="CF3205" i="6"/>
  <c r="CF3189" i="6"/>
  <c r="CF3161" i="6"/>
  <c r="CF3149" i="6"/>
  <c r="CF3129" i="6"/>
  <c r="CF3113" i="6"/>
  <c r="CF3101" i="6"/>
  <c r="CF3069" i="6"/>
  <c r="CF3061" i="6"/>
  <c r="CF3021" i="6"/>
  <c r="CF3009" i="6"/>
  <c r="CF2969" i="6"/>
  <c r="CF2837" i="6"/>
  <c r="CF2805" i="6"/>
  <c r="CF2801" i="6"/>
  <c r="CF2797" i="6"/>
  <c r="CF2765" i="6"/>
  <c r="CF2753" i="6"/>
  <c r="CF2741" i="6"/>
  <c r="CF2713" i="6"/>
  <c r="CF2701" i="6"/>
  <c r="CF2689" i="6"/>
  <c r="CF2677" i="6"/>
  <c r="CF2649" i="6"/>
  <c r="CF2637" i="6"/>
  <c r="CF2625" i="6"/>
  <c r="CF2613" i="6"/>
  <c r="CF2585" i="6"/>
  <c r="CF2573" i="6"/>
  <c r="CF2561" i="6"/>
  <c r="CF2549" i="6"/>
  <c r="CF2521" i="6"/>
  <c r="CF3968" i="6"/>
  <c r="CF3936" i="6"/>
  <c r="CF3889" i="6"/>
  <c r="CF3873" i="6"/>
  <c r="CF3857" i="6"/>
  <c r="CF3813" i="6"/>
  <c r="CF3809" i="6"/>
  <c r="CF3805" i="6"/>
  <c r="CF4034" i="6"/>
  <c r="CF4026" i="6"/>
  <c r="CF4002" i="6"/>
  <c r="CF3926" i="6"/>
  <c r="CF3922" i="6"/>
  <c r="CF3918" i="6"/>
  <c r="CF3268" i="6"/>
  <c r="CF3092" i="6"/>
  <c r="CF3056" i="6"/>
  <c r="CF2992" i="6"/>
  <c r="CG3053" i="6"/>
  <c r="CF3053" i="6"/>
  <c r="CG3033" i="6"/>
  <c r="CF3033" i="6"/>
  <c r="CG3017" i="6"/>
  <c r="CF3017" i="6"/>
  <c r="CG2981" i="6"/>
  <c r="CF2981" i="6"/>
  <c r="CG2977" i="6"/>
  <c r="CF2977" i="6"/>
  <c r="CG2973" i="6"/>
  <c r="CF2973" i="6"/>
  <c r="CG2965" i="6"/>
  <c r="CF2965" i="6"/>
  <c r="CG2953" i="6"/>
  <c r="CF2953" i="6"/>
  <c r="CG2941" i="6"/>
  <c r="CF2941" i="6"/>
  <c r="CG2933" i="6"/>
  <c r="CF2933" i="6"/>
  <c r="CG2921" i="6"/>
  <c r="CF2921" i="6"/>
  <c r="CG2913" i="6"/>
  <c r="CF2913" i="6"/>
  <c r="CG2873" i="6"/>
  <c r="CF2873" i="6"/>
  <c r="CG2857" i="6"/>
  <c r="CF2857" i="6"/>
  <c r="CG2841" i="6"/>
  <c r="CF2841" i="6"/>
  <c r="CG2833" i="6"/>
  <c r="CF2833" i="6"/>
  <c r="CG2825" i="6"/>
  <c r="CF2825" i="6"/>
  <c r="CG2817" i="6"/>
  <c r="CF2817" i="6"/>
  <c r="CG2809" i="6"/>
  <c r="CF2809" i="6"/>
  <c r="CG2793" i="6"/>
  <c r="CF2793" i="6"/>
  <c r="CG2777" i="6"/>
  <c r="CF2777" i="6"/>
  <c r="CG2770" i="6"/>
  <c r="CF2770" i="6"/>
  <c r="CG2766" i="6"/>
  <c r="CF2766" i="6"/>
  <c r="CG2758" i="6"/>
  <c r="CF2758" i="6"/>
  <c r="CG2754" i="6"/>
  <c r="CF2754" i="6"/>
  <c r="CG2750" i="6"/>
  <c r="CF2750" i="6"/>
  <c r="CG2742" i="6"/>
  <c r="CF2742" i="6"/>
  <c r="CG2738" i="6"/>
  <c r="CF2738" i="6"/>
  <c r="CG2734" i="6"/>
  <c r="CF2734" i="6"/>
  <c r="CG2726" i="6"/>
  <c r="CF2726" i="6"/>
  <c r="CG2722" i="6"/>
  <c r="CF2722" i="6"/>
  <c r="CG2718" i="6"/>
  <c r="CF2718" i="6"/>
  <c r="CG2710" i="6"/>
  <c r="CF2710" i="6"/>
  <c r="CG2706" i="6"/>
  <c r="CF2706" i="6"/>
  <c r="CG2702" i="6"/>
  <c r="CF2702" i="6"/>
  <c r="CG2694" i="6"/>
  <c r="CF2694" i="6"/>
  <c r="CG2690" i="6"/>
  <c r="CF2690" i="6"/>
  <c r="CG2686" i="6"/>
  <c r="CF2686" i="6"/>
  <c r="CG2678" i="6"/>
  <c r="CF2678" i="6"/>
  <c r="CG2674" i="6"/>
  <c r="CF2674" i="6"/>
  <c r="CG2670" i="6"/>
  <c r="CF2670" i="6"/>
  <c r="CG2662" i="6"/>
  <c r="CF2662" i="6"/>
  <c r="CG2658" i="6"/>
  <c r="CF2658" i="6"/>
  <c r="CG2654" i="6"/>
  <c r="CF2654" i="6"/>
  <c r="CG2646" i="6"/>
  <c r="CF2646" i="6"/>
  <c r="CG2642" i="6"/>
  <c r="CF2642" i="6"/>
  <c r="CG2638" i="6"/>
  <c r="CF2638" i="6"/>
  <c r="CG2630" i="6"/>
  <c r="CF2630" i="6"/>
  <c r="CG2626" i="6"/>
  <c r="CF2626" i="6"/>
  <c r="CG2622" i="6"/>
  <c r="CF2622" i="6"/>
  <c r="CG2614" i="6"/>
  <c r="CF2614" i="6"/>
  <c r="CG2610" i="6"/>
  <c r="CF2610" i="6"/>
  <c r="CG2606" i="6"/>
  <c r="CF2606" i="6"/>
  <c r="CG2598" i="6"/>
  <c r="CF2598" i="6"/>
  <c r="CG2594" i="6"/>
  <c r="CF2594" i="6"/>
  <c r="CG2590" i="6"/>
  <c r="CF2590" i="6"/>
  <c r="CG2582" i="6"/>
  <c r="CF2582" i="6"/>
  <c r="CG2578" i="6"/>
  <c r="CF2578" i="6"/>
  <c r="CG2574" i="6"/>
  <c r="CF2574" i="6"/>
  <c r="CG2566" i="6"/>
  <c r="CF2566" i="6"/>
  <c r="CG2562" i="6"/>
  <c r="CF2562" i="6"/>
  <c r="CG2558" i="6"/>
  <c r="CF2558" i="6"/>
  <c r="CG2550" i="6"/>
  <c r="CF2550" i="6"/>
  <c r="CG2546" i="6"/>
  <c r="CF2546" i="6"/>
  <c r="CF2542" i="6"/>
  <c r="CF2518" i="6"/>
  <c r="CF2514" i="6"/>
  <c r="CF2510" i="6"/>
  <c r="CF2486" i="6"/>
  <c r="CF2482" i="6"/>
  <c r="CF2478" i="6"/>
  <c r="CF2454" i="6"/>
  <c r="CF2450" i="6"/>
  <c r="CF2446" i="6"/>
  <c r="CF2422" i="6"/>
  <c r="CF2418" i="6"/>
  <c r="CF2414" i="6"/>
  <c r="CF2390" i="6"/>
  <c r="CF2386" i="6"/>
  <c r="CF2382" i="6"/>
  <c r="CF2358" i="6"/>
  <c r="CF2354" i="6"/>
  <c r="CF2342" i="6"/>
  <c r="CF2330" i="6"/>
  <c r="CF2294" i="6"/>
  <c r="CF2270" i="6"/>
  <c r="CF2534" i="6"/>
  <c r="CF2530" i="6"/>
  <c r="CF2526" i="6"/>
  <c r="CF2502" i="6"/>
  <c r="CF2498" i="6"/>
  <c r="CF2494" i="6"/>
  <c r="CF2470" i="6"/>
  <c r="CF2466" i="6"/>
  <c r="CF2462" i="6"/>
  <c r="CF2438" i="6"/>
  <c r="CF2434" i="6"/>
  <c r="CF2430" i="6"/>
  <c r="CF2406" i="6"/>
  <c r="CF2402" i="6"/>
  <c r="CF2398" i="6"/>
  <c r="CF2374" i="6"/>
  <c r="CF2370" i="6"/>
  <c r="CF2366" i="6"/>
  <c r="CF2334" i="6"/>
  <c r="CF2322" i="6"/>
  <c r="CF2310" i="6"/>
  <c r="CF2278" i="6"/>
  <c r="CF2266" i="6"/>
  <c r="CF1800" i="6"/>
  <c r="CF1780" i="6"/>
  <c r="CF1768" i="6"/>
  <c r="CF1744" i="6"/>
  <c r="CF1736" i="6"/>
  <c r="CF1728" i="6"/>
  <c r="CF1716" i="6"/>
  <c r="CF1672" i="6"/>
  <c r="CF1652" i="6"/>
  <c r="CF1640" i="6"/>
  <c r="CF1616" i="6"/>
  <c r="CF1604" i="6"/>
  <c r="CF1568" i="6"/>
  <c r="CF1556" i="6"/>
  <c r="CF1544" i="6"/>
  <c r="CF1520" i="6"/>
  <c r="CF1508" i="6"/>
  <c r="CF1496" i="6"/>
  <c r="CF1472" i="6"/>
  <c r="CF1460" i="6"/>
  <c r="CF1448" i="6"/>
  <c r="CF1400" i="6"/>
  <c r="CH204" i="6"/>
  <c r="CC204" i="6"/>
  <c r="CH208" i="6"/>
  <c r="CC208" i="6"/>
  <c r="CH212" i="6"/>
  <c r="CC212" i="6"/>
  <c r="CH216" i="6"/>
  <c r="CC216" i="6"/>
  <c r="CH220" i="6"/>
  <c r="CC220" i="6"/>
  <c r="CH224" i="6"/>
  <c r="CC224" i="6"/>
  <c r="CH228" i="6"/>
  <c r="CC228" i="6"/>
  <c r="CH232" i="6"/>
  <c r="CC232" i="6"/>
  <c r="CH236" i="6"/>
  <c r="CC236" i="6"/>
  <c r="CH240" i="6"/>
  <c r="CC240" i="6"/>
  <c r="CH244" i="6"/>
  <c r="CC244" i="6"/>
  <c r="CH248" i="6"/>
  <c r="CC248" i="6"/>
  <c r="CH252" i="6"/>
  <c r="CC252" i="6"/>
  <c r="CH256" i="6"/>
  <c r="CC256" i="6"/>
  <c r="CH260" i="6"/>
  <c r="CC260" i="6"/>
  <c r="CH264" i="6"/>
  <c r="CC264" i="6"/>
  <c r="CH268" i="6"/>
  <c r="CC268" i="6"/>
  <c r="CH272" i="6"/>
  <c r="CC272" i="6"/>
  <c r="CH276" i="6"/>
  <c r="CC276" i="6"/>
  <c r="CH280" i="6"/>
  <c r="CC280" i="6"/>
  <c r="CH284" i="6"/>
  <c r="CC284" i="6"/>
  <c r="CH288" i="6"/>
  <c r="CC288" i="6"/>
  <c r="CH292" i="6"/>
  <c r="CC292" i="6"/>
  <c r="CH296" i="6"/>
  <c r="CC296" i="6"/>
  <c r="CH300" i="6"/>
  <c r="CC300" i="6"/>
  <c r="CH304" i="6"/>
  <c r="CC304" i="6"/>
  <c r="CH308" i="6"/>
  <c r="CC308" i="6"/>
  <c r="CH312" i="6"/>
  <c r="CC312" i="6"/>
  <c r="CH316" i="6"/>
  <c r="CC316" i="6"/>
  <c r="CH320" i="6"/>
  <c r="CC320" i="6"/>
  <c r="CH324" i="6"/>
  <c r="CC324" i="6"/>
  <c r="CH328" i="6"/>
  <c r="CC328" i="6"/>
  <c r="CH332" i="6"/>
  <c r="CC332" i="6"/>
  <c r="CH336" i="6"/>
  <c r="CC336" i="6"/>
  <c r="CH340" i="6"/>
  <c r="CC340" i="6"/>
  <c r="CH344" i="6"/>
  <c r="CC344" i="6"/>
  <c r="CH348" i="6"/>
  <c r="CC348" i="6"/>
  <c r="CH352" i="6"/>
  <c r="CC352" i="6"/>
  <c r="CH356" i="6"/>
  <c r="CC356" i="6"/>
  <c r="CH360" i="6"/>
  <c r="CC360" i="6"/>
  <c r="CH364" i="6"/>
  <c r="CC364" i="6"/>
  <c r="CH368" i="6"/>
  <c r="CC368" i="6"/>
  <c r="CH372" i="6"/>
  <c r="CC372" i="6"/>
  <c r="CH376" i="6"/>
  <c r="CC376" i="6"/>
  <c r="CH380" i="6"/>
  <c r="CK380" i="6"/>
  <c r="CC380" i="6"/>
  <c r="CH384" i="6"/>
  <c r="CC384" i="6"/>
  <c r="CH388" i="6"/>
  <c r="CC388" i="6"/>
  <c r="CH392" i="6"/>
  <c r="CC392" i="6"/>
  <c r="CH396" i="6"/>
  <c r="CC396" i="6"/>
  <c r="CH400" i="6"/>
  <c r="CC400" i="6"/>
  <c r="CH404" i="6"/>
  <c r="CC404" i="6"/>
  <c r="CH408" i="6"/>
  <c r="CC408" i="6"/>
  <c r="CH412" i="6"/>
  <c r="CC412" i="6"/>
  <c r="CH416" i="6"/>
  <c r="CC416" i="6"/>
  <c r="CH420" i="6"/>
  <c r="CC420" i="6"/>
  <c r="CH424" i="6"/>
  <c r="CC424" i="6"/>
  <c r="CH428" i="6"/>
  <c r="CC428" i="6"/>
  <c r="CH432" i="6"/>
  <c r="CC432" i="6"/>
  <c r="CH488" i="6"/>
  <c r="CC488" i="6"/>
  <c r="CH492" i="6"/>
  <c r="CC492" i="6"/>
  <c r="CH496" i="6"/>
  <c r="CK496" i="6"/>
  <c r="CC496" i="6"/>
  <c r="CH500" i="6"/>
  <c r="CC500" i="6"/>
  <c r="CH504" i="6"/>
  <c r="CC504" i="6"/>
  <c r="CH508" i="6"/>
  <c r="CC508" i="6"/>
  <c r="CH512" i="6"/>
  <c r="CC512" i="6"/>
  <c r="CH516" i="6"/>
  <c r="CC516" i="6"/>
  <c r="CH520" i="6"/>
  <c r="CC520" i="6"/>
  <c r="CH524" i="6"/>
  <c r="CC524" i="6"/>
  <c r="CH528" i="6"/>
  <c r="CC528" i="6"/>
  <c r="CH532" i="6"/>
  <c r="CC532" i="6"/>
  <c r="CH536" i="6"/>
  <c r="CC536" i="6"/>
  <c r="CH540" i="6"/>
  <c r="CC540" i="6"/>
  <c r="CH544" i="6"/>
  <c r="CC544" i="6"/>
  <c r="CH548" i="6"/>
  <c r="CC548" i="6"/>
  <c r="CH552" i="6"/>
  <c r="CC552" i="6"/>
  <c r="CH556" i="6"/>
  <c r="CC556" i="6"/>
  <c r="CH560" i="6"/>
  <c r="CC560" i="6"/>
  <c r="CH564" i="6"/>
  <c r="CC564" i="6"/>
  <c r="CH568" i="6"/>
  <c r="CC568" i="6"/>
  <c r="CH572" i="6"/>
  <c r="CC572" i="6"/>
  <c r="CH576" i="6"/>
  <c r="CC576" i="6"/>
  <c r="CH580" i="6"/>
  <c r="CK580" i="6"/>
  <c r="CC580" i="6"/>
  <c r="CH584" i="6"/>
  <c r="CC584" i="6"/>
  <c r="CC108" i="6"/>
  <c r="CF4033" i="6"/>
  <c r="CF3946" i="6"/>
  <c r="CF3910" i="6"/>
  <c r="CF3906" i="6"/>
  <c r="CF3902" i="6"/>
  <c r="CF3764" i="6"/>
  <c r="CF3728" i="6"/>
  <c r="CF3716" i="6"/>
  <c r="CF3712" i="6"/>
  <c r="CF3684" i="6"/>
  <c r="CF3680" i="6"/>
  <c r="CF3641" i="6"/>
  <c r="CF3625" i="6"/>
  <c r="CF3609" i="6"/>
  <c r="CF3593" i="6"/>
  <c r="CF3530" i="6"/>
  <c r="CF3466" i="6"/>
  <c r="CF3396" i="6"/>
  <c r="CF3333" i="6"/>
  <c r="CF3317" i="6"/>
  <c r="CF3301" i="6"/>
  <c r="CF3297" i="6"/>
  <c r="CF3293" i="6"/>
  <c r="CF3210" i="6"/>
  <c r="CF3124" i="6"/>
  <c r="CF3120" i="6"/>
  <c r="CF3105" i="6"/>
  <c r="CF3050" i="6"/>
  <c r="CF2964" i="6"/>
  <c r="CF2928" i="6"/>
  <c r="CF2916" i="6"/>
  <c r="CG3653" i="6"/>
  <c r="CF4029" i="6"/>
  <c r="CF4005" i="6"/>
  <c r="CF4001" i="6"/>
  <c r="CF3997" i="6"/>
  <c r="CF3930" i="6"/>
  <c r="CF3760" i="6"/>
  <c r="CF3748" i="6"/>
  <c r="CF3637" i="6"/>
  <c r="CF3621" i="6"/>
  <c r="CF3605" i="6"/>
  <c r="CF3589" i="6"/>
  <c r="CF3585" i="6"/>
  <c r="CF3581" i="6"/>
  <c r="CF3490" i="6"/>
  <c r="CF3486" i="6"/>
  <c r="CF3462" i="6"/>
  <c r="CF3392" i="6"/>
  <c r="CF3348" i="6"/>
  <c r="CF3344" i="6"/>
  <c r="CF3329" i="6"/>
  <c r="CF3313" i="6"/>
  <c r="CC107" i="6"/>
  <c r="CF4036" i="6"/>
  <c r="CF4032" i="6"/>
  <c r="CF4009" i="6"/>
  <c r="CF3977" i="6"/>
  <c r="CF3958" i="6"/>
  <c r="CF3954" i="6"/>
  <c r="CF3950" i="6"/>
  <c r="CF3876" i="6"/>
  <c r="CF3872" i="6"/>
  <c r="CF3817" i="6"/>
  <c r="CF3785" i="6"/>
  <c r="CF3766" i="6"/>
  <c r="CF3762" i="6"/>
  <c r="CF3758" i="6"/>
  <c r="CF3734" i="6"/>
  <c r="CF3730" i="6"/>
  <c r="CF3726" i="6"/>
  <c r="CF3652" i="6"/>
  <c r="CF3648" i="6"/>
  <c r="CF3620" i="6"/>
  <c r="CF3616" i="6"/>
  <c r="CF3561" i="6"/>
  <c r="CF3542" i="6"/>
  <c r="CF3538" i="6"/>
  <c r="CF3534" i="6"/>
  <c r="CF3510" i="6"/>
  <c r="CF3506" i="6"/>
  <c r="CF3502" i="6"/>
  <c r="CF3460" i="6"/>
  <c r="CF3456" i="6"/>
  <c r="CF3401" i="6"/>
  <c r="CF3382" i="6"/>
  <c r="CF3378" i="6"/>
  <c r="CF3374" i="6"/>
  <c r="CF3332" i="6"/>
  <c r="CF3328" i="6"/>
  <c r="CF3273" i="6"/>
  <c r="CF3254" i="6"/>
  <c r="CF3250" i="6"/>
  <c r="CF3246" i="6"/>
  <c r="CF3204" i="6"/>
  <c r="CF3200" i="6"/>
  <c r="CF3177" i="6"/>
  <c r="CF3158" i="6"/>
  <c r="CF3154" i="6"/>
  <c r="CF3150" i="6"/>
  <c r="CF3108" i="6"/>
  <c r="CF3104" i="6"/>
  <c r="CF3081" i="6"/>
  <c r="CF3062" i="6"/>
  <c r="CF3058" i="6"/>
  <c r="CF3054" i="6"/>
  <c r="CF3012" i="6"/>
  <c r="CF3008" i="6"/>
  <c r="CF2985" i="6"/>
  <c r="CF2966" i="6"/>
  <c r="CF2962" i="6"/>
  <c r="CF2958" i="6"/>
  <c r="CF2934" i="6"/>
  <c r="CF2930" i="6"/>
  <c r="CF2926" i="6"/>
  <c r="CF2902" i="6"/>
  <c r="CF2820" i="6"/>
  <c r="CF2816" i="6"/>
  <c r="CF4021" i="6"/>
  <c r="CF4017" i="6"/>
  <c r="CF4013" i="6"/>
  <c r="CF3989" i="6"/>
  <c r="CF3985" i="6"/>
  <c r="CF3981" i="6"/>
  <c r="CF3962" i="6"/>
  <c r="CF3829" i="6"/>
  <c r="CF3825" i="6"/>
  <c r="CF3821" i="6"/>
  <c r="CF3797" i="6"/>
  <c r="CF3793" i="6"/>
  <c r="CF3789" i="6"/>
  <c r="CF3770" i="6"/>
  <c r="CF3738" i="6"/>
  <c r="CF3573" i="6"/>
  <c r="CF3569" i="6"/>
  <c r="CF3565" i="6"/>
  <c r="CF3546" i="6"/>
  <c r="CF3514" i="6"/>
  <c r="CF3413" i="6"/>
  <c r="CF3409" i="6"/>
  <c r="CF3405" i="6"/>
  <c r="CF3386" i="6"/>
  <c r="CF3285" i="6"/>
  <c r="CF3281" i="6"/>
  <c r="CF3277" i="6"/>
  <c r="CF3258" i="6"/>
  <c r="CF3181" i="6"/>
  <c r="CF3162" i="6"/>
  <c r="CF3093" i="6"/>
  <c r="CF3089" i="6"/>
  <c r="CF3085" i="6"/>
  <c r="CF3066" i="6"/>
  <c r="CF2997" i="6"/>
  <c r="CF2993" i="6"/>
  <c r="CF2989" i="6"/>
  <c r="CF2970" i="6"/>
  <c r="CF2938" i="6"/>
  <c r="CF2906" i="6"/>
  <c r="CF3993" i="6"/>
  <c r="CF3970" i="6"/>
  <c r="CF3966" i="6"/>
  <c r="CF3942" i="6"/>
  <c r="CF3938" i="6"/>
  <c r="CF3934" i="6"/>
  <c r="CF3892" i="6"/>
  <c r="CF3888" i="6"/>
  <c r="CF3860" i="6"/>
  <c r="CF3856" i="6"/>
  <c r="CF3833" i="6"/>
  <c r="CF3801" i="6"/>
  <c r="CF3778" i="6"/>
  <c r="CF3774" i="6"/>
  <c r="CF3750" i="6"/>
  <c r="CF3746" i="6"/>
  <c r="CF3742" i="6"/>
  <c r="CF3718" i="6"/>
  <c r="CF3636" i="6"/>
  <c r="CF3632" i="6"/>
  <c r="CF3604" i="6"/>
  <c r="CF3600" i="6"/>
  <c r="CF3577" i="6"/>
  <c r="CF3554" i="6"/>
  <c r="CF3550" i="6"/>
  <c r="CF3526" i="6"/>
  <c r="CF3522" i="6"/>
  <c r="CF3518" i="6"/>
  <c r="CF3494" i="6"/>
  <c r="CF3444" i="6"/>
  <c r="CF3440" i="6"/>
  <c r="CF3417" i="6"/>
  <c r="CF3394" i="6"/>
  <c r="CF3390" i="6"/>
  <c r="CF3366" i="6"/>
  <c r="CF3316" i="6"/>
  <c r="CF3312" i="6"/>
  <c r="CF3289" i="6"/>
  <c r="CF3266" i="6"/>
  <c r="CF3262" i="6"/>
  <c r="CF3238" i="6"/>
  <c r="CF3188" i="6"/>
  <c r="CF3184" i="6"/>
  <c r="CF3142" i="6"/>
  <c r="CF3097" i="6"/>
  <c r="CF3074" i="6"/>
  <c r="CF3070" i="6"/>
  <c r="CF3028" i="6"/>
  <c r="CF3024" i="6"/>
  <c r="CF3001" i="6"/>
  <c r="CF2950" i="6"/>
  <c r="CF2946" i="6"/>
  <c r="CF2942" i="6"/>
  <c r="CF2918" i="6"/>
  <c r="CF2914" i="6"/>
  <c r="CF2910" i="6"/>
  <c r="CF2836" i="6"/>
  <c r="CF2832" i="6"/>
  <c r="CC106" i="6"/>
  <c r="CC105" i="6"/>
  <c r="CG2228" i="6"/>
  <c r="CF2228" i="6"/>
  <c r="CG2216" i="6"/>
  <c r="CF2216" i="6"/>
  <c r="CG2145" i="6"/>
  <c r="CF2145" i="6"/>
  <c r="CG2008" i="6"/>
  <c r="CF2008" i="6"/>
  <c r="CG2000" i="6"/>
  <c r="CF2000" i="6"/>
  <c r="CG2097" i="6"/>
  <c r="CF2097" i="6"/>
  <c r="CG1960" i="6"/>
  <c r="CF1960" i="6"/>
  <c r="CG1952" i="6"/>
  <c r="CF1952" i="6"/>
  <c r="CG2258" i="6"/>
  <c r="CF2258" i="6"/>
  <c r="CG2246" i="6"/>
  <c r="CF2246" i="6"/>
  <c r="CG2116" i="6"/>
  <c r="CF2116" i="6"/>
  <c r="CG2049" i="6"/>
  <c r="CF2049" i="6"/>
  <c r="CG2288" i="6"/>
  <c r="CF2288" i="6"/>
  <c r="CG2205" i="6"/>
  <c r="CF2205" i="6"/>
  <c r="CG2186" i="6"/>
  <c r="CF2186" i="6"/>
  <c r="CG2056" i="6"/>
  <c r="CF2056" i="6"/>
  <c r="CF1997" i="6"/>
  <c r="CG1997" i="6"/>
  <c r="CG1993" i="6"/>
  <c r="CF1993" i="6"/>
  <c r="CG1974" i="6"/>
  <c r="CF1974" i="6"/>
  <c r="CF1945" i="6"/>
  <c r="CF1914" i="6"/>
  <c r="CF1892" i="6"/>
  <c r="CG1817" i="6"/>
  <c r="CF1937" i="6"/>
  <c r="CF1918" i="6"/>
  <c r="CF1877" i="6"/>
  <c r="CF1824" i="6"/>
  <c r="CF1786" i="6"/>
  <c r="CF1764" i="6"/>
  <c r="CF1741" i="6"/>
  <c r="CF1734" i="6"/>
  <c r="CF1704" i="6"/>
  <c r="CF1681" i="6"/>
  <c r="CF1662" i="6"/>
  <c r="CF1621" i="6"/>
  <c r="DA17" i="6"/>
  <c r="DD3" i="6"/>
  <c r="DD1" i="6"/>
  <c r="AJ16" i="6"/>
  <c r="AV31" i="6"/>
  <c r="AV25" i="6"/>
  <c r="AV19" i="6"/>
  <c r="CD40" i="6"/>
  <c r="CZ17" i="6"/>
  <c r="DD2" i="6"/>
  <c r="CK246" i="6"/>
  <c r="CK653" i="6"/>
  <c r="CK557" i="6"/>
  <c r="BX26" i="6"/>
  <c r="BX27" i="6"/>
  <c r="BX28" i="6"/>
  <c r="CK525" i="6"/>
  <c r="AV32" i="6"/>
  <c r="AJ30" i="6"/>
  <c r="AN1" i="6"/>
  <c r="AR1" i="6"/>
  <c r="AV1" i="6"/>
  <c r="AJ5" i="6"/>
  <c r="AV6" i="6"/>
  <c r="AV9" i="6"/>
  <c r="AJ10" i="6"/>
  <c r="AJ11" i="6"/>
  <c r="AV12" i="6"/>
  <c r="AV13" i="6"/>
  <c r="AJ14" i="6"/>
  <c r="AV15" i="6"/>
  <c r="AV16" i="6"/>
  <c r="AJ17" i="6"/>
  <c r="AV18" i="6"/>
  <c r="AJ22" i="6"/>
  <c r="AV24" i="6"/>
  <c r="AV26" i="6"/>
  <c r="AV27" i="6"/>
  <c r="AJ29" i="6"/>
  <c r="AV30" i="6"/>
  <c r="AV34" i="6"/>
  <c r="AJ35" i="6"/>
  <c r="AJ36" i="6"/>
  <c r="AK1" i="6"/>
  <c r="AO1" i="6"/>
  <c r="AS1" i="6"/>
  <c r="AJ2" i="6"/>
  <c r="AJ4" i="6"/>
  <c r="AV5" i="6"/>
  <c r="AJ7" i="6"/>
  <c r="AJ8" i="6"/>
  <c r="AV10" i="6"/>
  <c r="AV11" i="6"/>
  <c r="AV14" i="6"/>
  <c r="AV17" i="6"/>
  <c r="AJ19" i="6"/>
  <c r="AJ20" i="6"/>
  <c r="AJ21" i="6"/>
  <c r="AV22" i="6"/>
  <c r="AJ23" i="6"/>
  <c r="AJ25" i="6"/>
  <c r="AJ28" i="6"/>
  <c r="AV29" i="6"/>
  <c r="AJ31" i="6"/>
  <c r="AJ33" i="6"/>
  <c r="AV35" i="6"/>
  <c r="AV36" i="6"/>
  <c r="AJ37" i="6"/>
  <c r="AL1" i="6"/>
  <c r="AT1" i="6"/>
  <c r="AV2" i="6"/>
  <c r="AJ3" i="6"/>
  <c r="AV7" i="6"/>
  <c r="AJ9" i="6"/>
  <c r="AJ12" i="6"/>
  <c r="AJ13" i="6"/>
  <c r="AJ15" i="6"/>
  <c r="AJ26" i="6"/>
  <c r="AJ34" i="6"/>
  <c r="AQ1" i="6"/>
  <c r="AV8" i="6"/>
  <c r="AV20" i="6"/>
  <c r="AV23" i="6"/>
  <c r="AV28" i="6"/>
  <c r="AV33" i="6"/>
  <c r="CK493" i="6"/>
  <c r="CG4040" i="6"/>
  <c r="CF4040" i="6"/>
  <c r="CG4024" i="6"/>
  <c r="CF4024" i="6"/>
  <c r="CG4008" i="6"/>
  <c r="CF4008" i="6"/>
  <c r="CG3992" i="6"/>
  <c r="CF3992" i="6"/>
  <c r="CG3976" i="6"/>
  <c r="CF3976" i="6"/>
  <c r="CG3960" i="6"/>
  <c r="CF3960" i="6"/>
  <c r="CG3944" i="6"/>
  <c r="CF3944" i="6"/>
  <c r="CG3928" i="6"/>
  <c r="CF3928" i="6"/>
  <c r="CG3912" i="6"/>
  <c r="CF3912" i="6"/>
  <c r="CG3896" i="6"/>
  <c r="CF3896" i="6"/>
  <c r="CG3880" i="6"/>
  <c r="CF3880" i="6"/>
  <c r="CG3864" i="6"/>
  <c r="CF3864" i="6"/>
  <c r="CG3848" i="6"/>
  <c r="CF3848" i="6"/>
  <c r="CG3832" i="6"/>
  <c r="CF3832" i="6"/>
  <c r="CG3816" i="6"/>
  <c r="CF3816" i="6"/>
  <c r="CG3800" i="6"/>
  <c r="CF3800" i="6"/>
  <c r="CG3784" i="6"/>
  <c r="CF3784" i="6"/>
  <c r="CG3768" i="6"/>
  <c r="CF3768" i="6"/>
  <c r="CG3752" i="6"/>
  <c r="CF3752" i="6"/>
  <c r="CG3736" i="6"/>
  <c r="CF3736" i="6"/>
  <c r="CG3720" i="6"/>
  <c r="CF3720" i="6"/>
  <c r="CG3704" i="6"/>
  <c r="CF3704" i="6"/>
  <c r="CG3688" i="6"/>
  <c r="CF3688" i="6"/>
  <c r="CG3672" i="6"/>
  <c r="CF3672" i="6"/>
  <c r="CG3656" i="6"/>
  <c r="CF3656" i="6"/>
  <c r="CG3640" i="6"/>
  <c r="CF3640" i="6"/>
  <c r="CG3624" i="6"/>
  <c r="CF3624" i="6"/>
  <c r="CG3608" i="6"/>
  <c r="CF3608" i="6"/>
  <c r="CG3592" i="6"/>
  <c r="CF3592" i="6"/>
  <c r="CG3576" i="6"/>
  <c r="CF3576" i="6"/>
  <c r="CG3560" i="6"/>
  <c r="CF3560" i="6"/>
  <c r="CG3544" i="6"/>
  <c r="CF3544" i="6"/>
  <c r="CG3528" i="6"/>
  <c r="CF3528" i="6"/>
  <c r="CG3512" i="6"/>
  <c r="CF3512" i="6"/>
  <c r="CG3496" i="6"/>
  <c r="CF3496" i="6"/>
  <c r="CG3480" i="6"/>
  <c r="CF3480" i="6"/>
  <c r="CG3464" i="6"/>
  <c r="CF3464" i="6"/>
  <c r="CG3448" i="6"/>
  <c r="CF3448" i="6"/>
  <c r="CG3432" i="6"/>
  <c r="CF3432" i="6"/>
  <c r="CG3416" i="6"/>
  <c r="CF3416" i="6"/>
  <c r="CG3400" i="6"/>
  <c r="CF3400" i="6"/>
  <c r="CG3384" i="6"/>
  <c r="CF3384" i="6"/>
  <c r="CG3368" i="6"/>
  <c r="CF3368" i="6"/>
  <c r="CG3352" i="6"/>
  <c r="CF3352" i="6"/>
  <c r="CG3336" i="6"/>
  <c r="CF3336" i="6"/>
  <c r="CG3320" i="6"/>
  <c r="CF3320" i="6"/>
  <c r="CG3304" i="6"/>
  <c r="CF3304" i="6"/>
  <c r="CG3288" i="6"/>
  <c r="CF3288" i="6"/>
  <c r="CG3272" i="6"/>
  <c r="CF3272" i="6"/>
  <c r="CG3256" i="6"/>
  <c r="CF3256" i="6"/>
  <c r="CG3240" i="6"/>
  <c r="CF3240" i="6"/>
  <c r="CG3224" i="6"/>
  <c r="CF3224" i="6"/>
  <c r="CG3208" i="6"/>
  <c r="CF3208" i="6"/>
  <c r="CG3192" i="6"/>
  <c r="CF3192" i="6"/>
  <c r="CG3176" i="6"/>
  <c r="CF3176" i="6"/>
  <c r="CG3160" i="6"/>
  <c r="CF3160" i="6"/>
  <c r="CG3144" i="6"/>
  <c r="CF3144" i="6"/>
  <c r="CG3128" i="6"/>
  <c r="CF3128" i="6"/>
  <c r="CG3112" i="6"/>
  <c r="CF3112" i="6"/>
  <c r="CG3096" i="6"/>
  <c r="CF3096" i="6"/>
  <c r="CG3080" i="6"/>
  <c r="CF3080" i="6"/>
  <c r="CG3064" i="6"/>
  <c r="CF3064" i="6"/>
  <c r="CG3048" i="6"/>
  <c r="CF3048" i="6"/>
  <c r="CG3032" i="6"/>
  <c r="CF3032" i="6"/>
  <c r="CG3016" i="6"/>
  <c r="CF3016" i="6"/>
  <c r="CG3000" i="6"/>
  <c r="CF3000" i="6"/>
  <c r="CG2984" i="6"/>
  <c r="CF2984" i="6"/>
  <c r="CG2968" i="6"/>
  <c r="CF2968" i="6"/>
  <c r="CG2952" i="6"/>
  <c r="CF2952" i="6"/>
  <c r="CG2936" i="6"/>
  <c r="CF2936" i="6"/>
  <c r="CG2920" i="6"/>
  <c r="CF2920" i="6"/>
  <c r="CG2904" i="6"/>
  <c r="CF2904" i="6"/>
  <c r="CG2888" i="6"/>
  <c r="CF2888" i="6"/>
  <c r="CG2872" i="6"/>
  <c r="CF2872" i="6"/>
  <c r="CG2856" i="6"/>
  <c r="CF2856" i="6"/>
  <c r="CG2840" i="6"/>
  <c r="CF2840" i="6"/>
  <c r="CG2824" i="6"/>
  <c r="CF2824" i="6"/>
  <c r="CG2808" i="6"/>
  <c r="CF2808" i="6"/>
  <c r="CG2792" i="6"/>
  <c r="CF2792" i="6"/>
  <c r="CG2776" i="6"/>
  <c r="CF2776" i="6"/>
  <c r="CG2760" i="6"/>
  <c r="CF2760" i="6"/>
  <c r="CG2744" i="6"/>
  <c r="CF2744" i="6"/>
  <c r="CG2728" i="6"/>
  <c r="CF2728" i="6"/>
  <c r="CG2712" i="6"/>
  <c r="CF2712" i="6"/>
  <c r="CG2696" i="6"/>
  <c r="CF2696" i="6"/>
  <c r="CG2680" i="6"/>
  <c r="CF2680" i="6"/>
  <c r="CG2664" i="6"/>
  <c r="CF2664" i="6"/>
  <c r="CG2648" i="6"/>
  <c r="CF2648" i="6"/>
  <c r="CG2632" i="6"/>
  <c r="CF2632" i="6"/>
  <c r="CG2616" i="6"/>
  <c r="CF2616" i="6"/>
  <c r="CG2600" i="6"/>
  <c r="CF2600" i="6"/>
  <c r="CG2584" i="6"/>
  <c r="CF2584" i="6"/>
  <c r="CG2568" i="6"/>
  <c r="CF2568" i="6"/>
  <c r="CG2552" i="6"/>
  <c r="CF2552" i="6"/>
  <c r="CG2536" i="6"/>
  <c r="CF2536" i="6"/>
  <c r="CG2520" i="6"/>
  <c r="CF2520" i="6"/>
  <c r="CG2504" i="6"/>
  <c r="CF2504" i="6"/>
  <c r="CG2488" i="6"/>
  <c r="CF2488" i="6"/>
  <c r="CG2472" i="6"/>
  <c r="CF2472" i="6"/>
  <c r="CG2456" i="6"/>
  <c r="CF2456" i="6"/>
  <c r="CG2440" i="6"/>
  <c r="CF2440" i="6"/>
  <c r="CG2424" i="6"/>
  <c r="CF2424" i="6"/>
  <c r="CG2408" i="6"/>
  <c r="CF2408" i="6"/>
  <c r="CG2392" i="6"/>
  <c r="CF2392" i="6"/>
  <c r="CG2376" i="6"/>
  <c r="CF2376" i="6"/>
  <c r="CG2360" i="6"/>
  <c r="CF2360" i="6"/>
  <c r="CG1330" i="6"/>
  <c r="CF1330" i="6"/>
  <c r="CG1322" i="6"/>
  <c r="CF1322" i="6"/>
  <c r="CG1314" i="6"/>
  <c r="CF1314" i="6"/>
  <c r="CG1306" i="6"/>
  <c r="CF1306" i="6"/>
  <c r="CG1298" i="6"/>
  <c r="CF1298" i="6"/>
  <c r="CG1290" i="6"/>
  <c r="CF1290" i="6"/>
  <c r="CG1282" i="6"/>
  <c r="CF1282" i="6"/>
  <c r="CG1274" i="6"/>
  <c r="CF1274" i="6"/>
  <c r="CG1266" i="6"/>
  <c r="CF1266" i="6"/>
  <c r="CG1258" i="6"/>
  <c r="CF1258" i="6"/>
  <c r="CG1250" i="6"/>
  <c r="CF1250" i="6"/>
  <c r="CG1242" i="6"/>
  <c r="CF1242" i="6"/>
  <c r="CG1234" i="6"/>
  <c r="CF1234" i="6"/>
  <c r="CG1226" i="6"/>
  <c r="CF1226" i="6"/>
  <c r="CG1218" i="6"/>
  <c r="CF1218" i="6"/>
  <c r="CG1210" i="6"/>
  <c r="CF1210" i="6"/>
  <c r="CG1202" i="6"/>
  <c r="CF1202" i="6"/>
  <c r="CG1194" i="6"/>
  <c r="CF1194" i="6"/>
  <c r="CG1186" i="6"/>
  <c r="CF1186" i="6"/>
  <c r="CG1178" i="6"/>
  <c r="CF1178" i="6"/>
  <c r="CG1170" i="6"/>
  <c r="CF1170" i="6"/>
  <c r="CG1162" i="6"/>
  <c r="CF1162" i="6"/>
  <c r="CG1154" i="6"/>
  <c r="CF1154" i="6"/>
  <c r="CG1146" i="6"/>
  <c r="CF1146" i="6"/>
  <c r="CG1138" i="6"/>
  <c r="CF1138" i="6"/>
  <c r="CG1130" i="6"/>
  <c r="CF1130" i="6"/>
  <c r="CG1122" i="6"/>
  <c r="CF1122" i="6"/>
  <c r="CG1114" i="6"/>
  <c r="CF1114" i="6"/>
  <c r="CG1106" i="6"/>
  <c r="CF1106" i="6"/>
  <c r="CG1098" i="6"/>
  <c r="CF1098" i="6"/>
  <c r="CG1090" i="6"/>
  <c r="CF1090" i="6"/>
  <c r="CG1082" i="6"/>
  <c r="CF1082" i="6"/>
  <c r="CG1074" i="6"/>
  <c r="CF1074" i="6"/>
  <c r="CG1066" i="6"/>
  <c r="CF1066" i="6"/>
  <c r="CG1058" i="6"/>
  <c r="CF1058" i="6"/>
  <c r="CG1050" i="6"/>
  <c r="CF1050" i="6"/>
  <c r="CG1042" i="6"/>
  <c r="CF1042" i="6"/>
  <c r="CG1034" i="6"/>
  <c r="CF1034" i="6"/>
  <c r="CG1026" i="6"/>
  <c r="CF1026" i="6"/>
  <c r="CG1018" i="6"/>
  <c r="CF1018" i="6"/>
  <c r="CG1010" i="6"/>
  <c r="CF1010" i="6"/>
  <c r="CG1002" i="6"/>
  <c r="CF1002" i="6"/>
  <c r="CG994" i="6"/>
  <c r="CF994" i="6"/>
  <c r="CG986" i="6"/>
  <c r="CF986" i="6"/>
  <c r="CG978" i="6"/>
  <c r="CF978" i="6"/>
  <c r="CG970" i="6"/>
  <c r="CF970" i="6"/>
  <c r="CG962" i="6"/>
  <c r="CF962" i="6"/>
  <c r="CG954" i="6"/>
  <c r="CF954" i="6"/>
  <c r="CG946" i="6"/>
  <c r="CF946" i="6"/>
  <c r="CG938" i="6"/>
  <c r="CF938" i="6"/>
  <c r="CG930" i="6"/>
  <c r="CF930" i="6"/>
  <c r="CG922" i="6"/>
  <c r="CF922" i="6"/>
  <c r="CG914" i="6"/>
  <c r="CF914" i="6"/>
  <c r="CG906" i="6"/>
  <c r="CF906" i="6"/>
  <c r="CG898" i="6"/>
  <c r="CF898" i="6"/>
  <c r="CG890" i="6"/>
  <c r="CF890" i="6"/>
  <c r="CG874" i="6"/>
  <c r="CF874" i="6"/>
  <c r="CG858" i="6"/>
  <c r="CF858" i="6"/>
  <c r="CG842" i="6"/>
  <c r="CF842" i="6"/>
  <c r="CG826" i="6"/>
  <c r="CF826" i="6"/>
  <c r="CG810" i="6"/>
  <c r="CF810" i="6"/>
  <c r="CG794" i="6"/>
  <c r="CF794" i="6"/>
  <c r="CG778" i="6"/>
  <c r="CF778" i="6"/>
  <c r="CG762" i="6"/>
  <c r="CF762" i="6"/>
  <c r="CG746" i="6"/>
  <c r="CF746" i="6"/>
  <c r="CG730" i="6"/>
  <c r="CF730" i="6"/>
  <c r="CG714" i="6"/>
  <c r="CF714" i="6"/>
  <c r="CK624" i="6"/>
  <c r="CF2306" i="6"/>
  <c r="CF2242" i="6"/>
  <c r="CF2178" i="6"/>
  <c r="CF2114" i="6"/>
  <c r="CF2050" i="6"/>
  <c r="CF1986" i="6"/>
  <c r="CF1922" i="6"/>
  <c r="CF1858" i="6"/>
  <c r="CF1794" i="6"/>
  <c r="CF1730" i="6"/>
  <c r="CF1666" i="6"/>
  <c r="CF1602" i="6"/>
  <c r="CF1538" i="6"/>
  <c r="CF1474" i="6"/>
  <c r="CF1410" i="6"/>
  <c r="CF1346" i="6"/>
  <c r="CF1320" i="6"/>
  <c r="CF1288" i="6"/>
  <c r="CW10" i="6"/>
  <c r="BX33" i="6"/>
  <c r="BX32" i="6"/>
  <c r="CW11" i="6"/>
  <c r="BX34" i="6"/>
  <c r="CG4028" i="6"/>
  <c r="CF4028" i="6"/>
  <c r="CG4012" i="6"/>
  <c r="CF4012" i="6"/>
  <c r="CG3996" i="6"/>
  <c r="CF3996" i="6"/>
  <c r="CG3980" i="6"/>
  <c r="CF3980" i="6"/>
  <c r="CG3964" i="6"/>
  <c r="CF3964" i="6"/>
  <c r="CG3948" i="6"/>
  <c r="CF3948" i="6"/>
  <c r="CG3932" i="6"/>
  <c r="CF3932" i="6"/>
  <c r="CG3916" i="6"/>
  <c r="CF3916" i="6"/>
  <c r="CG3900" i="6"/>
  <c r="CF3900" i="6"/>
  <c r="CG3884" i="6"/>
  <c r="CF3884" i="6"/>
  <c r="CG3868" i="6"/>
  <c r="CF3868" i="6"/>
  <c r="CG3852" i="6"/>
  <c r="CF3852" i="6"/>
  <c r="CG3836" i="6"/>
  <c r="CF3836" i="6"/>
  <c r="CG3820" i="6"/>
  <c r="CF3820" i="6"/>
  <c r="CG3804" i="6"/>
  <c r="CF3804" i="6"/>
  <c r="CG3788" i="6"/>
  <c r="CF3788" i="6"/>
  <c r="CG3772" i="6"/>
  <c r="CF3772" i="6"/>
  <c r="CG3756" i="6"/>
  <c r="CF3756" i="6"/>
  <c r="CG3740" i="6"/>
  <c r="CF3740" i="6"/>
  <c r="CG3724" i="6"/>
  <c r="CF3724" i="6"/>
  <c r="CG3708" i="6"/>
  <c r="CF3708" i="6"/>
  <c r="CG3692" i="6"/>
  <c r="CF3692" i="6"/>
  <c r="CG3676" i="6"/>
  <c r="CF3676" i="6"/>
  <c r="CG3660" i="6"/>
  <c r="CF3660" i="6"/>
  <c r="CG3644" i="6"/>
  <c r="CF3644" i="6"/>
  <c r="CG3628" i="6"/>
  <c r="CF3628" i="6"/>
  <c r="CG3612" i="6"/>
  <c r="CF3612" i="6"/>
  <c r="CG3596" i="6"/>
  <c r="CF3596" i="6"/>
  <c r="CG3580" i="6"/>
  <c r="CF3580" i="6"/>
  <c r="CG3564" i="6"/>
  <c r="CF3564" i="6"/>
  <c r="CG3548" i="6"/>
  <c r="CF3548" i="6"/>
  <c r="CG3532" i="6"/>
  <c r="CF3532" i="6"/>
  <c r="CG3516" i="6"/>
  <c r="CF3516" i="6"/>
  <c r="CG3500" i="6"/>
  <c r="CF3500" i="6"/>
  <c r="CG3484" i="6"/>
  <c r="CF3484" i="6"/>
  <c r="CG3468" i="6"/>
  <c r="CF3468" i="6"/>
  <c r="CG3452" i="6"/>
  <c r="CF3452" i="6"/>
  <c r="CG3436" i="6"/>
  <c r="CF3436" i="6"/>
  <c r="CG3420" i="6"/>
  <c r="CF3420" i="6"/>
  <c r="CG3404" i="6"/>
  <c r="CF3404" i="6"/>
  <c r="CG3388" i="6"/>
  <c r="CF3388" i="6"/>
  <c r="CG3372" i="6"/>
  <c r="CF3372" i="6"/>
  <c r="CG3356" i="6"/>
  <c r="CF3356" i="6"/>
  <c r="CG3340" i="6"/>
  <c r="CF3340" i="6"/>
  <c r="CG3324" i="6"/>
  <c r="CF3324" i="6"/>
  <c r="CG3308" i="6"/>
  <c r="CF3308" i="6"/>
  <c r="CG3292" i="6"/>
  <c r="CF3292" i="6"/>
  <c r="CG3276" i="6"/>
  <c r="CF3276" i="6"/>
  <c r="CG3260" i="6"/>
  <c r="CF3260" i="6"/>
  <c r="CG3244" i="6"/>
  <c r="CF3244" i="6"/>
  <c r="CG3228" i="6"/>
  <c r="CF3228" i="6"/>
  <c r="CG3212" i="6"/>
  <c r="CF3212" i="6"/>
  <c r="CG3196" i="6"/>
  <c r="CF3196" i="6"/>
  <c r="CG3180" i="6"/>
  <c r="CF3180" i="6"/>
  <c r="CG3164" i="6"/>
  <c r="CF3164" i="6"/>
  <c r="CG3148" i="6"/>
  <c r="CF3148" i="6"/>
  <c r="CG3132" i="6"/>
  <c r="CF3132" i="6"/>
  <c r="CG3116" i="6"/>
  <c r="CF3116" i="6"/>
  <c r="CG3100" i="6"/>
  <c r="CF3100" i="6"/>
  <c r="CG3084" i="6"/>
  <c r="CF3084" i="6"/>
  <c r="CG3068" i="6"/>
  <c r="CF3068" i="6"/>
  <c r="CG3052" i="6"/>
  <c r="CF3052" i="6"/>
  <c r="CG3036" i="6"/>
  <c r="CF3036" i="6"/>
  <c r="CG3020" i="6"/>
  <c r="CF3020" i="6"/>
  <c r="CG3004" i="6"/>
  <c r="CF3004" i="6"/>
  <c r="CG2988" i="6"/>
  <c r="CF2988" i="6"/>
  <c r="CG2972" i="6"/>
  <c r="CF2972" i="6"/>
  <c r="CG2956" i="6"/>
  <c r="CF2956" i="6"/>
  <c r="CG2940" i="6"/>
  <c r="CF2940" i="6"/>
  <c r="CG2924" i="6"/>
  <c r="CF2924" i="6"/>
  <c r="CG2908" i="6"/>
  <c r="CF2908" i="6"/>
  <c r="CG2892" i="6"/>
  <c r="CF2892" i="6"/>
  <c r="CG2876" i="6"/>
  <c r="CF2876" i="6"/>
  <c r="CG2860" i="6"/>
  <c r="CF2860" i="6"/>
  <c r="CG2844" i="6"/>
  <c r="CF2844" i="6"/>
  <c r="CG2828" i="6"/>
  <c r="CF2828" i="6"/>
  <c r="CG2812" i="6"/>
  <c r="CF2812" i="6"/>
  <c r="CG2796" i="6"/>
  <c r="CF2796" i="6"/>
  <c r="CG2780" i="6"/>
  <c r="CF2780" i="6"/>
  <c r="CG2764" i="6"/>
  <c r="CF2764" i="6"/>
  <c r="CG2748" i="6"/>
  <c r="CF2748" i="6"/>
  <c r="CG2732" i="6"/>
  <c r="CF2732" i="6"/>
  <c r="CG2716" i="6"/>
  <c r="CF2716" i="6"/>
  <c r="CG2700" i="6"/>
  <c r="CF2700" i="6"/>
  <c r="CG2684" i="6"/>
  <c r="CF2684" i="6"/>
  <c r="CG2668" i="6"/>
  <c r="CF2668" i="6"/>
  <c r="CG2652" i="6"/>
  <c r="CF2652" i="6"/>
  <c r="CG2636" i="6"/>
  <c r="CF2636" i="6"/>
  <c r="CG2620" i="6"/>
  <c r="CF2620" i="6"/>
  <c r="CG2604" i="6"/>
  <c r="CF2604" i="6"/>
  <c r="CG2588" i="6"/>
  <c r="CF2588" i="6"/>
  <c r="CG2572" i="6"/>
  <c r="CF2572" i="6"/>
  <c r="CG2556" i="6"/>
  <c r="CF2556" i="6"/>
  <c r="CG2540" i="6"/>
  <c r="CF2540" i="6"/>
  <c r="CG2524" i="6"/>
  <c r="CF2524" i="6"/>
  <c r="CG2508" i="6"/>
  <c r="CF2508" i="6"/>
  <c r="CG2492" i="6"/>
  <c r="CF2492" i="6"/>
  <c r="CG2476" i="6"/>
  <c r="CF2476" i="6"/>
  <c r="CG2460" i="6"/>
  <c r="CF2460" i="6"/>
  <c r="CG2444" i="6"/>
  <c r="CF2444" i="6"/>
  <c r="CG2428" i="6"/>
  <c r="CF2428" i="6"/>
  <c r="CG2412" i="6"/>
  <c r="CF2412" i="6"/>
  <c r="CG2396" i="6"/>
  <c r="CF2396" i="6"/>
  <c r="CG2380" i="6"/>
  <c r="CF2380" i="6"/>
  <c r="CG2364" i="6"/>
  <c r="CF2364" i="6"/>
  <c r="CG2348" i="6"/>
  <c r="CF2348" i="6"/>
  <c r="CG2332" i="6"/>
  <c r="CF2332" i="6"/>
  <c r="CG2316" i="6"/>
  <c r="CF2316" i="6"/>
  <c r="CG2300" i="6"/>
  <c r="CF2300" i="6"/>
  <c r="CG2284" i="6"/>
  <c r="CF2284" i="6"/>
  <c r="CG2268" i="6"/>
  <c r="CF2268" i="6"/>
  <c r="CG2252" i="6"/>
  <c r="CF2252" i="6"/>
  <c r="CG2236" i="6"/>
  <c r="CF2236" i="6"/>
  <c r="CG2220" i="6"/>
  <c r="CF2220" i="6"/>
  <c r="CG2204" i="6"/>
  <c r="CF2204" i="6"/>
  <c r="CG2188" i="6"/>
  <c r="CF2188" i="6"/>
  <c r="CG2172" i="6"/>
  <c r="CF2172" i="6"/>
  <c r="CG2156" i="6"/>
  <c r="CF2156" i="6"/>
  <c r="CG2140" i="6"/>
  <c r="CF2140" i="6"/>
  <c r="CG2124" i="6"/>
  <c r="CF2124" i="6"/>
  <c r="CG2108" i="6"/>
  <c r="CF2108" i="6"/>
  <c r="CG2092" i="6"/>
  <c r="CF2092" i="6"/>
  <c r="CG2076" i="6"/>
  <c r="CF2076" i="6"/>
  <c r="CG2060" i="6"/>
  <c r="CF2060" i="6"/>
  <c r="CG2044" i="6"/>
  <c r="CF2044" i="6"/>
  <c r="CG2028" i="6"/>
  <c r="CF2028" i="6"/>
  <c r="CG2012" i="6"/>
  <c r="CF2012" i="6"/>
  <c r="CG1996" i="6"/>
  <c r="CF1996" i="6"/>
  <c r="CG1980" i="6"/>
  <c r="CF1980" i="6"/>
  <c r="CG1964" i="6"/>
  <c r="CF1964" i="6"/>
  <c r="CG1948" i="6"/>
  <c r="CF1948" i="6"/>
  <c r="CG1932" i="6"/>
  <c r="CF1932" i="6"/>
  <c r="CG1916" i="6"/>
  <c r="CF1916" i="6"/>
  <c r="CG1900" i="6"/>
  <c r="CF1900" i="6"/>
  <c r="CG1884" i="6"/>
  <c r="CF1884" i="6"/>
  <c r="CG1868" i="6"/>
  <c r="CF1868" i="6"/>
  <c r="CG1852" i="6"/>
  <c r="CF1852" i="6"/>
  <c r="CG1836" i="6"/>
  <c r="CF1836" i="6"/>
  <c r="CG1820" i="6"/>
  <c r="CF1820" i="6"/>
  <c r="CG1804" i="6"/>
  <c r="CF1804" i="6"/>
  <c r="CG1788" i="6"/>
  <c r="CF1788" i="6"/>
  <c r="CG1772" i="6"/>
  <c r="CF1772" i="6"/>
  <c r="CG1756" i="6"/>
  <c r="CF1756" i="6"/>
  <c r="CG1740" i="6"/>
  <c r="CF1740" i="6"/>
  <c r="CG1724" i="6"/>
  <c r="CF1724" i="6"/>
  <c r="CG1708" i="6"/>
  <c r="CF1708" i="6"/>
  <c r="CG1692" i="6"/>
  <c r="CF1692" i="6"/>
  <c r="CG1676" i="6"/>
  <c r="CF1676" i="6"/>
  <c r="CG1660" i="6"/>
  <c r="CF1660" i="6"/>
  <c r="CG1644" i="6"/>
  <c r="CF1644" i="6"/>
  <c r="CG1628" i="6"/>
  <c r="CF1628" i="6"/>
  <c r="CG1612" i="6"/>
  <c r="CF1612" i="6"/>
  <c r="CG1596" i="6"/>
  <c r="CF1596" i="6"/>
  <c r="CG1580" i="6"/>
  <c r="CF1580" i="6"/>
  <c r="CG1564" i="6"/>
  <c r="CF1564" i="6"/>
  <c r="CG1548" i="6"/>
  <c r="CF1548" i="6"/>
  <c r="CG1532" i="6"/>
  <c r="CF1532" i="6"/>
  <c r="CG1516" i="6"/>
  <c r="CF1516" i="6"/>
  <c r="CG1500" i="6"/>
  <c r="CF1500" i="6"/>
  <c r="CG1484" i="6"/>
  <c r="CF1484" i="6"/>
  <c r="CG1468" i="6"/>
  <c r="CF1468" i="6"/>
  <c r="CG1452" i="6"/>
  <c r="CF1452" i="6"/>
  <c r="CG1436" i="6"/>
  <c r="CF1436" i="6"/>
  <c r="CG1420" i="6"/>
  <c r="CF1420" i="6"/>
  <c r="CG1404" i="6"/>
  <c r="CF1404" i="6"/>
  <c r="CG1388" i="6"/>
  <c r="CF1388" i="6"/>
  <c r="CG1372" i="6"/>
  <c r="CF1372" i="6"/>
  <c r="CG1356" i="6"/>
  <c r="CF1356" i="6"/>
  <c r="CG1340" i="6"/>
  <c r="CF1340" i="6"/>
  <c r="CG888" i="6"/>
  <c r="CF888" i="6"/>
  <c r="CG880" i="6"/>
  <c r="CF880" i="6"/>
  <c r="CG872" i="6"/>
  <c r="CF872" i="6"/>
  <c r="CG864" i="6"/>
  <c r="CF864" i="6"/>
  <c r="CG856" i="6"/>
  <c r="CF856" i="6"/>
  <c r="CG848" i="6"/>
  <c r="CF848" i="6"/>
  <c r="CG840" i="6"/>
  <c r="CF840" i="6"/>
  <c r="CG832" i="6"/>
  <c r="CF832" i="6"/>
  <c r="CG824" i="6"/>
  <c r="CF824" i="6"/>
  <c r="CG816" i="6"/>
  <c r="CF816" i="6"/>
  <c r="CG808" i="6"/>
  <c r="CF808" i="6"/>
  <c r="CG800" i="6"/>
  <c r="CF800" i="6"/>
  <c r="CG792" i="6"/>
  <c r="CF792" i="6"/>
  <c r="CG784" i="6"/>
  <c r="CF784" i="6"/>
  <c r="CG776" i="6"/>
  <c r="CF776" i="6"/>
  <c r="CG768" i="6"/>
  <c r="CF768" i="6"/>
  <c r="CG760" i="6"/>
  <c r="CF760" i="6"/>
  <c r="CG752" i="6"/>
  <c r="CF752" i="6"/>
  <c r="CG744" i="6"/>
  <c r="CF744" i="6"/>
  <c r="CG736" i="6"/>
  <c r="CF736" i="6"/>
  <c r="CG728" i="6"/>
  <c r="CF728" i="6"/>
  <c r="CG720" i="6"/>
  <c r="CF720" i="6"/>
  <c r="CG712" i="6"/>
  <c r="CF712" i="6"/>
  <c r="CG884" i="6"/>
  <c r="CF884" i="6"/>
  <c r="CG876" i="6"/>
  <c r="CF876" i="6"/>
  <c r="CG868" i="6"/>
  <c r="CF868" i="6"/>
  <c r="CG860" i="6"/>
  <c r="CF860" i="6"/>
  <c r="CG852" i="6"/>
  <c r="CF852" i="6"/>
  <c r="CG844" i="6"/>
  <c r="CF844" i="6"/>
  <c r="CG836" i="6"/>
  <c r="CF836" i="6"/>
  <c r="CG828" i="6"/>
  <c r="CF828" i="6"/>
  <c r="CG820" i="6"/>
  <c r="CF820" i="6"/>
  <c r="CG812" i="6"/>
  <c r="CF812" i="6"/>
  <c r="CG804" i="6"/>
  <c r="CF804" i="6"/>
  <c r="CG796" i="6"/>
  <c r="CF796" i="6"/>
  <c r="CG788" i="6"/>
  <c r="CF788" i="6"/>
  <c r="CG780" i="6"/>
  <c r="CF780" i="6"/>
  <c r="CG772" i="6"/>
  <c r="CF772" i="6"/>
  <c r="CG764" i="6"/>
  <c r="CF764" i="6"/>
  <c r="CG756" i="6"/>
  <c r="CF756" i="6"/>
  <c r="CG748" i="6"/>
  <c r="CF748" i="6"/>
  <c r="CG740" i="6"/>
  <c r="CF740" i="6"/>
  <c r="CG732" i="6"/>
  <c r="CF732" i="6"/>
  <c r="CG724" i="6"/>
  <c r="CF724" i="6"/>
  <c r="CG716" i="6"/>
  <c r="CF716" i="6"/>
  <c r="CG708" i="6"/>
  <c r="CF708" i="6"/>
  <c r="CK533" i="6"/>
  <c r="AN117" i="6"/>
  <c r="CK689" i="6"/>
  <c r="CK565" i="6"/>
  <c r="CK278" i="6"/>
  <c r="CK190" i="6"/>
  <c r="CB6" i="6"/>
  <c r="CB7" i="6"/>
  <c r="BY45" i="6"/>
  <c r="BZ44" i="6"/>
  <c r="BW44" i="6"/>
  <c r="DA18" i="6"/>
  <c r="CC60" i="6"/>
  <c r="CC64" i="6"/>
  <c r="CC68" i="6"/>
  <c r="CC66" i="6"/>
  <c r="CC61" i="6"/>
  <c r="CC65" i="6"/>
  <c r="CC69" i="6"/>
  <c r="CC59" i="6"/>
  <c r="CC63" i="6"/>
  <c r="CC67" i="6"/>
  <c r="CC62" i="6"/>
  <c r="BZ12" i="6"/>
  <c r="CK311" i="6"/>
  <c r="CK375" i="6"/>
  <c r="CK167" i="6"/>
  <c r="CK398" i="6"/>
  <c r="CK270" i="6"/>
  <c r="CK171" i="6"/>
  <c r="CK391" i="6"/>
  <c r="CK238" i="6"/>
  <c r="CK521" i="6"/>
  <c r="CK327" i="6"/>
  <c r="CK247" i="6"/>
  <c r="CK319" i="6"/>
  <c r="CK267" i="6"/>
  <c r="CK203" i="6"/>
  <c r="CA45" i="6"/>
  <c r="CA49" i="6"/>
  <c r="CA53" i="6"/>
  <c r="CA57" i="6"/>
  <c r="CA61" i="6"/>
  <c r="CA65" i="6"/>
  <c r="CA69" i="6"/>
  <c r="CA73" i="6"/>
  <c r="CA77" i="6"/>
  <c r="CA81" i="6"/>
  <c r="CA85" i="6"/>
  <c r="CA89" i="6"/>
  <c r="CA93" i="6"/>
  <c r="CA97" i="6"/>
  <c r="CA101" i="6"/>
  <c r="CA105" i="6"/>
  <c r="CA109" i="6"/>
  <c r="CA113" i="6"/>
  <c r="CA117" i="6"/>
  <c r="CA121" i="6"/>
  <c r="CA125" i="6"/>
  <c r="CA129" i="6"/>
  <c r="CA133" i="6"/>
  <c r="CA137" i="6"/>
  <c r="CA141" i="6"/>
  <c r="CA145" i="6"/>
  <c r="CA149" i="6"/>
  <c r="CA153" i="6"/>
  <c r="CA157" i="6"/>
  <c r="CA161" i="6"/>
  <c r="CA165" i="6"/>
  <c r="CA169" i="6"/>
  <c r="CA173" i="6"/>
  <c r="CA177" i="6"/>
  <c r="CA181" i="6"/>
  <c r="CA185" i="6"/>
  <c r="CA189" i="6"/>
  <c r="CA193" i="6"/>
  <c r="CA197" i="6"/>
  <c r="CA201" i="6"/>
  <c r="CA205" i="6"/>
  <c r="CA209" i="6"/>
  <c r="CA213" i="6"/>
  <c r="CA217" i="6"/>
  <c r="CA221" i="6"/>
  <c r="CA225" i="6"/>
  <c r="CA229" i="6"/>
  <c r="CA233" i="6"/>
  <c r="CA237" i="6"/>
  <c r="CA241" i="6"/>
  <c r="CA245" i="6"/>
  <c r="CA249" i="6"/>
  <c r="CA253" i="6"/>
  <c r="CA257" i="6"/>
  <c r="CA261" i="6"/>
  <c r="CA265" i="6"/>
  <c r="CA269" i="6"/>
  <c r="CA273" i="6"/>
  <c r="CA277" i="6"/>
  <c r="CA281" i="6"/>
  <c r="CA285" i="6"/>
  <c r="CA289" i="6"/>
  <c r="CA293" i="6"/>
  <c r="CA297" i="6"/>
  <c r="CA301" i="6"/>
  <c r="CA305" i="6"/>
  <c r="CA309" i="6"/>
  <c r="CA313" i="6"/>
  <c r="CA317" i="6"/>
  <c r="CA321" i="6"/>
  <c r="CA325" i="6"/>
  <c r="CA329" i="6"/>
  <c r="CA333" i="6"/>
  <c r="CA42" i="6"/>
  <c r="CA46" i="6"/>
  <c r="CA50" i="6"/>
  <c r="CA54" i="6"/>
  <c r="CA58" i="6"/>
  <c r="CA62" i="6"/>
  <c r="CA66" i="6"/>
  <c r="CA70" i="6"/>
  <c r="CA74" i="6"/>
  <c r="CA78" i="6"/>
  <c r="CA82" i="6"/>
  <c r="CA86" i="6"/>
  <c r="CA90" i="6"/>
  <c r="CA94" i="6"/>
  <c r="CA98" i="6"/>
  <c r="CA102" i="6"/>
  <c r="CA106" i="6"/>
  <c r="CA110" i="6"/>
  <c r="CA114" i="6"/>
  <c r="CA118" i="6"/>
  <c r="CA122" i="6"/>
  <c r="CA126" i="6"/>
  <c r="CA130" i="6"/>
  <c r="CA134" i="6"/>
  <c r="CA138" i="6"/>
  <c r="CA142" i="6"/>
  <c r="CA146" i="6"/>
  <c r="CA150" i="6"/>
  <c r="CA154" i="6"/>
  <c r="CA158" i="6"/>
  <c r="CA162" i="6"/>
  <c r="CA166" i="6"/>
  <c r="CA170" i="6"/>
  <c r="CA174" i="6"/>
  <c r="CA178" i="6"/>
  <c r="CA182" i="6"/>
  <c r="CA186" i="6"/>
  <c r="CA190" i="6"/>
  <c r="CA194" i="6"/>
  <c r="CA198" i="6"/>
  <c r="CA202" i="6"/>
  <c r="CA206" i="6"/>
  <c r="CA210" i="6"/>
  <c r="CA214" i="6"/>
  <c r="CA218" i="6"/>
  <c r="CA222" i="6"/>
  <c r="CA226" i="6"/>
  <c r="CA230" i="6"/>
  <c r="CA234" i="6"/>
  <c r="CA238" i="6"/>
  <c r="CA242" i="6"/>
  <c r="CA246" i="6"/>
  <c r="CA250" i="6"/>
  <c r="CA254" i="6"/>
  <c r="CA258" i="6"/>
  <c r="CA262" i="6"/>
  <c r="CA266" i="6"/>
  <c r="CA270" i="6"/>
  <c r="CA274" i="6"/>
  <c r="CA278" i="6"/>
  <c r="CA282" i="6"/>
  <c r="CA286" i="6"/>
  <c r="CA290" i="6"/>
  <c r="CA294" i="6"/>
  <c r="CA298" i="6"/>
  <c r="CA302" i="6"/>
  <c r="CA306" i="6"/>
  <c r="CA310" i="6"/>
  <c r="CA314" i="6"/>
  <c r="CA318" i="6"/>
  <c r="CA322" i="6"/>
  <c r="CA326" i="6"/>
  <c r="CA330" i="6"/>
  <c r="CA43" i="6"/>
  <c r="CA47" i="6"/>
  <c r="CA51" i="6"/>
  <c r="CA55" i="6"/>
  <c r="CA59" i="6"/>
  <c r="CA63" i="6"/>
  <c r="CA67" i="6"/>
  <c r="CA71" i="6"/>
  <c r="CA75" i="6"/>
  <c r="CA79" i="6"/>
  <c r="CA83" i="6"/>
  <c r="CA87" i="6"/>
  <c r="CA91" i="6"/>
  <c r="CA95" i="6"/>
  <c r="CA99" i="6"/>
  <c r="CA103" i="6"/>
  <c r="CA107" i="6"/>
  <c r="CA111" i="6"/>
  <c r="CA115" i="6"/>
  <c r="CA119" i="6"/>
  <c r="CA123" i="6"/>
  <c r="CA127" i="6"/>
  <c r="CA131" i="6"/>
  <c r="CA135" i="6"/>
  <c r="CA139" i="6"/>
  <c r="CA143" i="6"/>
  <c r="CA147" i="6"/>
  <c r="CA151" i="6"/>
  <c r="CA155" i="6"/>
  <c r="CA159" i="6"/>
  <c r="CA163" i="6"/>
  <c r="CA167" i="6"/>
  <c r="CA171" i="6"/>
  <c r="CA175" i="6"/>
  <c r="CA179" i="6"/>
  <c r="CA183" i="6"/>
  <c r="CA187" i="6"/>
  <c r="CA191" i="6"/>
  <c r="CA195" i="6"/>
  <c r="CA199" i="6"/>
  <c r="CA203" i="6"/>
  <c r="CA207" i="6"/>
  <c r="CA211" i="6"/>
  <c r="CA215" i="6"/>
  <c r="CA219" i="6"/>
  <c r="CA223" i="6"/>
  <c r="CA227" i="6"/>
  <c r="CA231" i="6"/>
  <c r="CA235" i="6"/>
  <c r="CA239" i="6"/>
  <c r="CA243" i="6"/>
  <c r="CA247" i="6"/>
  <c r="CA251" i="6"/>
  <c r="CA255" i="6"/>
  <c r="CA259" i="6"/>
  <c r="CA263" i="6"/>
  <c r="CA267" i="6"/>
  <c r="CA271" i="6"/>
  <c r="CA275" i="6"/>
  <c r="CA279" i="6"/>
  <c r="CA283" i="6"/>
  <c r="CA287" i="6"/>
  <c r="CA291" i="6"/>
  <c r="CA295" i="6"/>
  <c r="CA299" i="6"/>
  <c r="CA303" i="6"/>
  <c r="CA307" i="6"/>
  <c r="CA311" i="6"/>
  <c r="CA315" i="6"/>
  <c r="CA319" i="6"/>
  <c r="CA323" i="6"/>
  <c r="CA327" i="6"/>
  <c r="CA331" i="6"/>
  <c r="CA48" i="6"/>
  <c r="CA64" i="6"/>
  <c r="CA80" i="6"/>
  <c r="CA96" i="6"/>
  <c r="CA112" i="6"/>
  <c r="CA128" i="6"/>
  <c r="CA144" i="6"/>
  <c r="CA160" i="6"/>
  <c r="CA176" i="6"/>
  <c r="CA192" i="6"/>
  <c r="CA208" i="6"/>
  <c r="CA224" i="6"/>
  <c r="CA240" i="6"/>
  <c r="CA256" i="6"/>
  <c r="CA272" i="6"/>
  <c r="CA288" i="6"/>
  <c r="CA304" i="6"/>
  <c r="CA320" i="6"/>
  <c r="CA334" i="6"/>
  <c r="CA338" i="6"/>
  <c r="CA342" i="6"/>
  <c r="CA346" i="6"/>
  <c r="CA350" i="6"/>
  <c r="CA354" i="6"/>
  <c r="CA358" i="6"/>
  <c r="CA362" i="6"/>
  <c r="CA366" i="6"/>
  <c r="CA370" i="6"/>
  <c r="CA374" i="6"/>
  <c r="CA378" i="6"/>
  <c r="CA382" i="6"/>
  <c r="CA386" i="6"/>
  <c r="CA390" i="6"/>
  <c r="CA394" i="6"/>
  <c r="CA398" i="6"/>
  <c r="CA402" i="6"/>
  <c r="CA406" i="6"/>
  <c r="CA410" i="6"/>
  <c r="CA414" i="6"/>
  <c r="CA418" i="6"/>
  <c r="CA422" i="6"/>
  <c r="CA426" i="6"/>
  <c r="CA430" i="6"/>
  <c r="CA434" i="6"/>
  <c r="CA438" i="6"/>
  <c r="CA442" i="6"/>
  <c r="CA446" i="6"/>
  <c r="CA450" i="6"/>
  <c r="CA454" i="6"/>
  <c r="CA458" i="6"/>
  <c r="CA462" i="6"/>
  <c r="CA466" i="6"/>
  <c r="CA470" i="6"/>
  <c r="CA474" i="6"/>
  <c r="CA478" i="6"/>
  <c r="CA482" i="6"/>
  <c r="CA486" i="6"/>
  <c r="CA490" i="6"/>
  <c r="CA494" i="6"/>
  <c r="CA498" i="6"/>
  <c r="CA502" i="6"/>
  <c r="CA506" i="6"/>
  <c r="CA510" i="6"/>
  <c r="CA514" i="6"/>
  <c r="CA518" i="6"/>
  <c r="CA522" i="6"/>
  <c r="CA526" i="6"/>
  <c r="CA530" i="6"/>
  <c r="CA534" i="6"/>
  <c r="CA538" i="6"/>
  <c r="CA542" i="6"/>
  <c r="CA546" i="6"/>
  <c r="CA550" i="6"/>
  <c r="CA554" i="6"/>
  <c r="CA52" i="6"/>
  <c r="CA68" i="6"/>
  <c r="CA84" i="6"/>
  <c r="CA100" i="6"/>
  <c r="CA116" i="6"/>
  <c r="CA132" i="6"/>
  <c r="CA148" i="6"/>
  <c r="CA164" i="6"/>
  <c r="CA180" i="6"/>
  <c r="CA196" i="6"/>
  <c r="CA56" i="6"/>
  <c r="CA72" i="6"/>
  <c r="CA88" i="6"/>
  <c r="CA104" i="6"/>
  <c r="CA120" i="6"/>
  <c r="CA136" i="6"/>
  <c r="CA152" i="6"/>
  <c r="CA168" i="6"/>
  <c r="CA184" i="6"/>
  <c r="CA200" i="6"/>
  <c r="CA216" i="6"/>
  <c r="CA232" i="6"/>
  <c r="CA248" i="6"/>
  <c r="CA264" i="6"/>
  <c r="CA280" i="6"/>
  <c r="CA296" i="6"/>
  <c r="CA312" i="6"/>
  <c r="CA328" i="6"/>
  <c r="CA336" i="6"/>
  <c r="CA340" i="6"/>
  <c r="CA344" i="6"/>
  <c r="CA348" i="6"/>
  <c r="CA352" i="6"/>
  <c r="CA356" i="6"/>
  <c r="CA360" i="6"/>
  <c r="CA364" i="6"/>
  <c r="CA368" i="6"/>
  <c r="CA372" i="6"/>
  <c r="CA376" i="6"/>
  <c r="CA380" i="6"/>
  <c r="CA384" i="6"/>
  <c r="CA388" i="6"/>
  <c r="CA392" i="6"/>
  <c r="CA396" i="6"/>
  <c r="CA400" i="6"/>
  <c r="CA404" i="6"/>
  <c r="CA408" i="6"/>
  <c r="CA412" i="6"/>
  <c r="CA416" i="6"/>
  <c r="CA420" i="6"/>
  <c r="CA424" i="6"/>
  <c r="CA428" i="6"/>
  <c r="CA432" i="6"/>
  <c r="CA436" i="6"/>
  <c r="CA440" i="6"/>
  <c r="CA444" i="6"/>
  <c r="CA448" i="6"/>
  <c r="CA452" i="6"/>
  <c r="CA456" i="6"/>
  <c r="CA460" i="6"/>
  <c r="CA464" i="6"/>
  <c r="CA468" i="6"/>
  <c r="CA472" i="6"/>
  <c r="CA476" i="6"/>
  <c r="CA480" i="6"/>
  <c r="CA484" i="6"/>
  <c r="CA488" i="6"/>
  <c r="CA492" i="6"/>
  <c r="CA496" i="6"/>
  <c r="CA500" i="6"/>
  <c r="CA504" i="6"/>
  <c r="CA508" i="6"/>
  <c r="CA512" i="6"/>
  <c r="CA516" i="6"/>
  <c r="CA520" i="6"/>
  <c r="CA524" i="6"/>
  <c r="CA528" i="6"/>
  <c r="CA532" i="6"/>
  <c r="CA536" i="6"/>
  <c r="CA540" i="6"/>
  <c r="CA544" i="6"/>
  <c r="CA548" i="6"/>
  <c r="CA552" i="6"/>
  <c r="CA556" i="6"/>
  <c r="CA560" i="6"/>
  <c r="CA564" i="6"/>
  <c r="CA568" i="6"/>
  <c r="CA572" i="6"/>
  <c r="CA576" i="6"/>
  <c r="CA580" i="6"/>
  <c r="CA44" i="6"/>
  <c r="CA60" i="6"/>
  <c r="CA76" i="6"/>
  <c r="CA92" i="6"/>
  <c r="CA108" i="6"/>
  <c r="CA124" i="6"/>
  <c r="CA140" i="6"/>
  <c r="CA156" i="6"/>
  <c r="CA172" i="6"/>
  <c r="CA188" i="6"/>
  <c r="CA204" i="6"/>
  <c r="CA220" i="6"/>
  <c r="CA236" i="6"/>
  <c r="CA252" i="6"/>
  <c r="CA268" i="6"/>
  <c r="CA284" i="6"/>
  <c r="CA300" i="6"/>
  <c r="CA316" i="6"/>
  <c r="CA332" i="6"/>
  <c r="CA337" i="6"/>
  <c r="CA341" i="6"/>
  <c r="CA345" i="6"/>
  <c r="CA349" i="6"/>
  <c r="CA353" i="6"/>
  <c r="CA357" i="6"/>
  <c r="CA361" i="6"/>
  <c r="CA365" i="6"/>
  <c r="CA369" i="6"/>
  <c r="CA373" i="6"/>
  <c r="CA377" i="6"/>
  <c r="CA381" i="6"/>
  <c r="CA385" i="6"/>
  <c r="CA389" i="6"/>
  <c r="CA393" i="6"/>
  <c r="CA397" i="6"/>
  <c r="CA401" i="6"/>
  <c r="CA405" i="6"/>
  <c r="CA409" i="6"/>
  <c r="CA413" i="6"/>
  <c r="CA417" i="6"/>
  <c r="CA421" i="6"/>
  <c r="CA425" i="6"/>
  <c r="CA429" i="6"/>
  <c r="CA433" i="6"/>
  <c r="CA437" i="6"/>
  <c r="CA441" i="6"/>
  <c r="CA445" i="6"/>
  <c r="CA449" i="6"/>
  <c r="CA453" i="6"/>
  <c r="CA457" i="6"/>
  <c r="CA461" i="6"/>
  <c r="CA465" i="6"/>
  <c r="CA469" i="6"/>
  <c r="CA473" i="6"/>
  <c r="CA477" i="6"/>
  <c r="CA481" i="6"/>
  <c r="CA485" i="6"/>
  <c r="CA489" i="6"/>
  <c r="CA493" i="6"/>
  <c r="CA497" i="6"/>
  <c r="CA501" i="6"/>
  <c r="CA505" i="6"/>
  <c r="CA509" i="6"/>
  <c r="CA513" i="6"/>
  <c r="CA517" i="6"/>
  <c r="CA521" i="6"/>
  <c r="CA525" i="6"/>
  <c r="CA529" i="6"/>
  <c r="CA533" i="6"/>
  <c r="CA537" i="6"/>
  <c r="CA541" i="6"/>
  <c r="CA545" i="6"/>
  <c r="CA549" i="6"/>
  <c r="CA553" i="6"/>
  <c r="CA557" i="6"/>
  <c r="CA561" i="6"/>
  <c r="CA565" i="6"/>
  <c r="CA569" i="6"/>
  <c r="CA573" i="6"/>
  <c r="CA577" i="6"/>
  <c r="CA581" i="6"/>
  <c r="CA585" i="6"/>
  <c r="CA589" i="6"/>
  <c r="CA593" i="6"/>
  <c r="CA597" i="6"/>
  <c r="CA228" i="6"/>
  <c r="CA292" i="6"/>
  <c r="CA339" i="6"/>
  <c r="CA355" i="6"/>
  <c r="CA371" i="6"/>
  <c r="CA387" i="6"/>
  <c r="CA403" i="6"/>
  <c r="CA419" i="6"/>
  <c r="CA435" i="6"/>
  <c r="CA451" i="6"/>
  <c r="CA467" i="6"/>
  <c r="CA483" i="6"/>
  <c r="CA499" i="6"/>
  <c r="CA515" i="6"/>
  <c r="CA531" i="6"/>
  <c r="CA547" i="6"/>
  <c r="CA559" i="6"/>
  <c r="CA567" i="6"/>
  <c r="CA575" i="6"/>
  <c r="CA583" i="6"/>
  <c r="CA588" i="6"/>
  <c r="CA594" i="6"/>
  <c r="CA599" i="6"/>
  <c r="CA603" i="6"/>
  <c r="CA607" i="6"/>
  <c r="CA611" i="6"/>
  <c r="CA615" i="6"/>
  <c r="CA619" i="6"/>
  <c r="CA623" i="6"/>
  <c r="CA627" i="6"/>
  <c r="CA631" i="6"/>
  <c r="CA635" i="6"/>
  <c r="CA639" i="6"/>
  <c r="CA643" i="6"/>
  <c r="CA647" i="6"/>
  <c r="CA651" i="6"/>
  <c r="CA655" i="6"/>
  <c r="CA659" i="6"/>
  <c r="CA663" i="6"/>
  <c r="CA667" i="6"/>
  <c r="CA671" i="6"/>
  <c r="CA675" i="6"/>
  <c r="CA679" i="6"/>
  <c r="CA683" i="6"/>
  <c r="CA687" i="6"/>
  <c r="CA691" i="6"/>
  <c r="CA695" i="6"/>
  <c r="CA699" i="6"/>
  <c r="CA703" i="6"/>
  <c r="CA707" i="6"/>
  <c r="CA711" i="6"/>
  <c r="CA715" i="6"/>
  <c r="CA719" i="6"/>
  <c r="CA723" i="6"/>
  <c r="CA727" i="6"/>
  <c r="CA731" i="6"/>
  <c r="CA735" i="6"/>
  <c r="CA739" i="6"/>
  <c r="CA743" i="6"/>
  <c r="CA747" i="6"/>
  <c r="CA751" i="6"/>
  <c r="CA755" i="6"/>
  <c r="CA759" i="6"/>
  <c r="CA763" i="6"/>
  <c r="CA767" i="6"/>
  <c r="CA771" i="6"/>
  <c r="CA775" i="6"/>
  <c r="CA779" i="6"/>
  <c r="CA783" i="6"/>
  <c r="CA787" i="6"/>
  <c r="CA791" i="6"/>
  <c r="CA795" i="6"/>
  <c r="CA799" i="6"/>
  <c r="CA803" i="6"/>
  <c r="CA807" i="6"/>
  <c r="CA811" i="6"/>
  <c r="CA815" i="6"/>
  <c r="CA819" i="6"/>
  <c r="CA823" i="6"/>
  <c r="CA827" i="6"/>
  <c r="CA831" i="6"/>
  <c r="CA835" i="6"/>
  <c r="CA839" i="6"/>
  <c r="CA843" i="6"/>
  <c r="CA847" i="6"/>
  <c r="CA244" i="6"/>
  <c r="CA308" i="6"/>
  <c r="CA343" i="6"/>
  <c r="CA359" i="6"/>
  <c r="CA375" i="6"/>
  <c r="CA391" i="6"/>
  <c r="CA407" i="6"/>
  <c r="CA423" i="6"/>
  <c r="CA439" i="6"/>
  <c r="CA455" i="6"/>
  <c r="CA471" i="6"/>
  <c r="CA487" i="6"/>
  <c r="CA503" i="6"/>
  <c r="CA519" i="6"/>
  <c r="CA535" i="6"/>
  <c r="CA551" i="6"/>
  <c r="CA562" i="6"/>
  <c r="CA570" i="6"/>
  <c r="CA578" i="6"/>
  <c r="CA584" i="6"/>
  <c r="CA590" i="6"/>
  <c r="CA595" i="6"/>
  <c r="CA600" i="6"/>
  <c r="CA604" i="6"/>
  <c r="CA608" i="6"/>
  <c r="CA612" i="6"/>
  <c r="CA616" i="6"/>
  <c r="CA620" i="6"/>
  <c r="CA624" i="6"/>
  <c r="CA628" i="6"/>
  <c r="CA632" i="6"/>
  <c r="CA636" i="6"/>
  <c r="CA640" i="6"/>
  <c r="CA644" i="6"/>
  <c r="CA648" i="6"/>
  <c r="CA652" i="6"/>
  <c r="CA656" i="6"/>
  <c r="CA660" i="6"/>
  <c r="CA664" i="6"/>
  <c r="CA668" i="6"/>
  <c r="CA672" i="6"/>
  <c r="CA676" i="6"/>
  <c r="CA680" i="6"/>
  <c r="CA684" i="6"/>
  <c r="CA688" i="6"/>
  <c r="CA692" i="6"/>
  <c r="CA696" i="6"/>
  <c r="CA700" i="6"/>
  <c r="CA704" i="6"/>
  <c r="CA708" i="6"/>
  <c r="CA712" i="6"/>
  <c r="CA716" i="6"/>
  <c r="CA720" i="6"/>
  <c r="CA724" i="6"/>
  <c r="CA728" i="6"/>
  <c r="CA732" i="6"/>
  <c r="CA736" i="6"/>
  <c r="CA740" i="6"/>
  <c r="CA744" i="6"/>
  <c r="CA748" i="6"/>
  <c r="CA752" i="6"/>
  <c r="CA756" i="6"/>
  <c r="CA760" i="6"/>
  <c r="CA764" i="6"/>
  <c r="CA768" i="6"/>
  <c r="CA772" i="6"/>
  <c r="CA776" i="6"/>
  <c r="CA780" i="6"/>
  <c r="CA784" i="6"/>
  <c r="CA788" i="6"/>
  <c r="CA792" i="6"/>
  <c r="CA796" i="6"/>
  <c r="CA800" i="6"/>
  <c r="CA804" i="6"/>
  <c r="CA808" i="6"/>
  <c r="CA812" i="6"/>
  <c r="CA816" i="6"/>
  <c r="CA820" i="6"/>
  <c r="CA824" i="6"/>
  <c r="CA828" i="6"/>
  <c r="CA260" i="6"/>
  <c r="CA324" i="6"/>
  <c r="CA347" i="6"/>
  <c r="CA363" i="6"/>
  <c r="CA379" i="6"/>
  <c r="CA395" i="6"/>
  <c r="CA411" i="6"/>
  <c r="CA427" i="6"/>
  <c r="CA443" i="6"/>
  <c r="CA459" i="6"/>
  <c r="CA475" i="6"/>
  <c r="CA491" i="6"/>
  <c r="CA507" i="6"/>
  <c r="CA523" i="6"/>
  <c r="CA539" i="6"/>
  <c r="CA555" i="6"/>
  <c r="CA563" i="6"/>
  <c r="CA571" i="6"/>
  <c r="CA579" i="6"/>
  <c r="CA586" i="6"/>
  <c r="CA591" i="6"/>
  <c r="CA596" i="6"/>
  <c r="CA601" i="6"/>
  <c r="CA605" i="6"/>
  <c r="CA609" i="6"/>
  <c r="CA613" i="6"/>
  <c r="CA617" i="6"/>
  <c r="CA621" i="6"/>
  <c r="CA625" i="6"/>
  <c r="CA629" i="6"/>
  <c r="CA633" i="6"/>
  <c r="CA637" i="6"/>
  <c r="CA641" i="6"/>
  <c r="CA645" i="6"/>
  <c r="CA649" i="6"/>
  <c r="CA653" i="6"/>
  <c r="CA657" i="6"/>
  <c r="CA661" i="6"/>
  <c r="CA665" i="6"/>
  <c r="CA669" i="6"/>
  <c r="CA673" i="6"/>
  <c r="CA677" i="6"/>
  <c r="CA681" i="6"/>
  <c r="CA685" i="6"/>
  <c r="CA689" i="6"/>
  <c r="CA693" i="6"/>
  <c r="CA697" i="6"/>
  <c r="CA701" i="6"/>
  <c r="CA705" i="6"/>
  <c r="CA709" i="6"/>
  <c r="CA713" i="6"/>
  <c r="CA717" i="6"/>
  <c r="CA721" i="6"/>
  <c r="CA725" i="6"/>
  <c r="CA729" i="6"/>
  <c r="CA733" i="6"/>
  <c r="CA737" i="6"/>
  <c r="CA741" i="6"/>
  <c r="CA745" i="6"/>
  <c r="CA749" i="6"/>
  <c r="CA753" i="6"/>
  <c r="CA757" i="6"/>
  <c r="CA761" i="6"/>
  <c r="CA765" i="6"/>
  <c r="CA769" i="6"/>
  <c r="CA773" i="6"/>
  <c r="CA777" i="6"/>
  <c r="CA781" i="6"/>
  <c r="CA785" i="6"/>
  <c r="CA789" i="6"/>
  <c r="CA793" i="6"/>
  <c r="CA797" i="6"/>
  <c r="CA801" i="6"/>
  <c r="CA805" i="6"/>
  <c r="CA809" i="6"/>
  <c r="CA813" i="6"/>
  <c r="CA817" i="6"/>
  <c r="CA821" i="6"/>
  <c r="CA825" i="6"/>
  <c r="CA829" i="6"/>
  <c r="CA833" i="6"/>
  <c r="CA837" i="6"/>
  <c r="CA841" i="6"/>
  <c r="CA212" i="6"/>
  <c r="CA276" i="6"/>
  <c r="CA335" i="6"/>
  <c r="CA351" i="6"/>
  <c r="CA367" i="6"/>
  <c r="CA383" i="6"/>
  <c r="CA399" i="6"/>
  <c r="CA415" i="6"/>
  <c r="CA431" i="6"/>
  <c r="CA447" i="6"/>
  <c r="CA463" i="6"/>
  <c r="CA479" i="6"/>
  <c r="CA495" i="6"/>
  <c r="CA511" i="6"/>
  <c r="CA527" i="6"/>
  <c r="CA543" i="6"/>
  <c r="CA558" i="6"/>
  <c r="CA566" i="6"/>
  <c r="CA574" i="6"/>
  <c r="CA582" i="6"/>
  <c r="CA587" i="6"/>
  <c r="CA592" i="6"/>
  <c r="CA598" i="6"/>
  <c r="CA602" i="6"/>
  <c r="CA606" i="6"/>
  <c r="CA610" i="6"/>
  <c r="CA614" i="6"/>
  <c r="CA618" i="6"/>
  <c r="CA622" i="6"/>
  <c r="CA626" i="6"/>
  <c r="CA630" i="6"/>
  <c r="CA634" i="6"/>
  <c r="CA638" i="6"/>
  <c r="CA642" i="6"/>
  <c r="CA646" i="6"/>
  <c r="CA650" i="6"/>
  <c r="CA654" i="6"/>
  <c r="CA658" i="6"/>
  <c r="CA662" i="6"/>
  <c r="CA666" i="6"/>
  <c r="CA670" i="6"/>
  <c r="CA674" i="6"/>
  <c r="CA678" i="6"/>
  <c r="CA682" i="6"/>
  <c r="CA686" i="6"/>
  <c r="CA690" i="6"/>
  <c r="CA694" i="6"/>
  <c r="CA698" i="6"/>
  <c r="CA702" i="6"/>
  <c r="CA706" i="6"/>
  <c r="CA710" i="6"/>
  <c r="CA714" i="6"/>
  <c r="CA718" i="6"/>
  <c r="CA722" i="6"/>
  <c r="CA726" i="6"/>
  <c r="CA730" i="6"/>
  <c r="CA734" i="6"/>
  <c r="CA738" i="6"/>
  <c r="CA742" i="6"/>
  <c r="CA746" i="6"/>
  <c r="CA750" i="6"/>
  <c r="CA754" i="6"/>
  <c r="CA758" i="6"/>
  <c r="CA762" i="6"/>
  <c r="CA766" i="6"/>
  <c r="CA770" i="6"/>
  <c r="CA774" i="6"/>
  <c r="CA778" i="6"/>
  <c r="CA782" i="6"/>
  <c r="CA786" i="6"/>
  <c r="CA790" i="6"/>
  <c r="CA794" i="6"/>
  <c r="CA798" i="6"/>
  <c r="CA802" i="6"/>
  <c r="CA806" i="6"/>
  <c r="CA810" i="6"/>
  <c r="CA814" i="6"/>
  <c r="CA818" i="6"/>
  <c r="CA822" i="6"/>
  <c r="CA826" i="6"/>
  <c r="CA830" i="6"/>
  <c r="CA834" i="6"/>
  <c r="CA838" i="6"/>
  <c r="CA842" i="6"/>
  <c r="CA846" i="6"/>
  <c r="CA850" i="6"/>
  <c r="CA854" i="6"/>
  <c r="CA858" i="6"/>
  <c r="CA862" i="6"/>
  <c r="CA866" i="6"/>
  <c r="CA870" i="6"/>
  <c r="CA874" i="6"/>
  <c r="CA878" i="6"/>
  <c r="CA882" i="6"/>
  <c r="CA886" i="6"/>
  <c r="CA890" i="6"/>
  <c r="CA894" i="6"/>
  <c r="CA836" i="6"/>
  <c r="CA848" i="6"/>
  <c r="CA853" i="6"/>
  <c r="CA859" i="6"/>
  <c r="CA864" i="6"/>
  <c r="CA869" i="6"/>
  <c r="CA875" i="6"/>
  <c r="CA880" i="6"/>
  <c r="CA885" i="6"/>
  <c r="CA891" i="6"/>
  <c r="CA896" i="6"/>
  <c r="CA900" i="6"/>
  <c r="CA904" i="6"/>
  <c r="CA908" i="6"/>
  <c r="CA912" i="6"/>
  <c r="CA916" i="6"/>
  <c r="CA920" i="6"/>
  <c r="CA924" i="6"/>
  <c r="CA928" i="6"/>
  <c r="CA932" i="6"/>
  <c r="CA936" i="6"/>
  <c r="CA940" i="6"/>
  <c r="CA944" i="6"/>
  <c r="CA948" i="6"/>
  <c r="CA952" i="6"/>
  <c r="CA956" i="6"/>
  <c r="CA960" i="6"/>
  <c r="CA964" i="6"/>
  <c r="CA968" i="6"/>
  <c r="CA972" i="6"/>
  <c r="CA976" i="6"/>
  <c r="CA980" i="6"/>
  <c r="CA984" i="6"/>
  <c r="CA988" i="6"/>
  <c r="CA992" i="6"/>
  <c r="CA996" i="6"/>
  <c r="CA1000" i="6"/>
  <c r="CA1004" i="6"/>
  <c r="CA1008" i="6"/>
  <c r="CA1012" i="6"/>
  <c r="CA1016" i="6"/>
  <c r="CA1020" i="6"/>
  <c r="CA1024" i="6"/>
  <c r="CA1028" i="6"/>
  <c r="CA1032" i="6"/>
  <c r="CA1036" i="6"/>
  <c r="CA1040" i="6"/>
  <c r="CA1044" i="6"/>
  <c r="CA1048" i="6"/>
  <c r="CA1052" i="6"/>
  <c r="CA1056" i="6"/>
  <c r="CA1060" i="6"/>
  <c r="CA1064" i="6"/>
  <c r="CA1068" i="6"/>
  <c r="CA1072" i="6"/>
  <c r="CA1076" i="6"/>
  <c r="CA1080" i="6"/>
  <c r="CA1084" i="6"/>
  <c r="CA1088" i="6"/>
  <c r="CA1092" i="6"/>
  <c r="CA1096" i="6"/>
  <c r="CA1100" i="6"/>
  <c r="CA1104" i="6"/>
  <c r="CA1108" i="6"/>
  <c r="CA1112" i="6"/>
  <c r="CA1116" i="6"/>
  <c r="CA1120" i="6"/>
  <c r="CA1124" i="6"/>
  <c r="CA1128" i="6"/>
  <c r="CA1132" i="6"/>
  <c r="CA1136" i="6"/>
  <c r="CA1140" i="6"/>
  <c r="CA1144" i="6"/>
  <c r="CA1148" i="6"/>
  <c r="CA1152" i="6"/>
  <c r="CA1156" i="6"/>
  <c r="CA1160" i="6"/>
  <c r="CA1164" i="6"/>
  <c r="CA1168" i="6"/>
  <c r="CA1172" i="6"/>
  <c r="CA1176" i="6"/>
  <c r="CA1180" i="6"/>
  <c r="CA1184" i="6"/>
  <c r="CA1188" i="6"/>
  <c r="CA1192" i="6"/>
  <c r="CA1196" i="6"/>
  <c r="CA840" i="6"/>
  <c r="CA849" i="6"/>
  <c r="CA855" i="6"/>
  <c r="CA860" i="6"/>
  <c r="CA865" i="6"/>
  <c r="CA871" i="6"/>
  <c r="CA876" i="6"/>
  <c r="CA881" i="6"/>
  <c r="CA887" i="6"/>
  <c r="CA892" i="6"/>
  <c r="CA897" i="6"/>
  <c r="CA901" i="6"/>
  <c r="CA905" i="6"/>
  <c r="CA909" i="6"/>
  <c r="CA913" i="6"/>
  <c r="CA917" i="6"/>
  <c r="CA921" i="6"/>
  <c r="CA925" i="6"/>
  <c r="CA929" i="6"/>
  <c r="CA933" i="6"/>
  <c r="CA937" i="6"/>
  <c r="CA941" i="6"/>
  <c r="CA945" i="6"/>
  <c r="CA949" i="6"/>
  <c r="CA953" i="6"/>
  <c r="CA957" i="6"/>
  <c r="CA961" i="6"/>
  <c r="CA965" i="6"/>
  <c r="CA969" i="6"/>
  <c r="CA973" i="6"/>
  <c r="CA977" i="6"/>
  <c r="CA981" i="6"/>
  <c r="CA985" i="6"/>
  <c r="CA989" i="6"/>
  <c r="CA993" i="6"/>
  <c r="CA997" i="6"/>
  <c r="CA1001" i="6"/>
  <c r="CA1005" i="6"/>
  <c r="CA1009" i="6"/>
  <c r="CA1013" i="6"/>
  <c r="CA1017" i="6"/>
  <c r="CA1021" i="6"/>
  <c r="CA1025" i="6"/>
  <c r="CA1029" i="6"/>
  <c r="CA1033" i="6"/>
  <c r="CA1037" i="6"/>
  <c r="CA1041" i="6"/>
  <c r="CA1045" i="6"/>
  <c r="CA1049" i="6"/>
  <c r="CA1053" i="6"/>
  <c r="CA1057" i="6"/>
  <c r="CA1061" i="6"/>
  <c r="CA1065" i="6"/>
  <c r="CA1069" i="6"/>
  <c r="CA1073" i="6"/>
  <c r="CA1077" i="6"/>
  <c r="CA1081" i="6"/>
  <c r="CA1085" i="6"/>
  <c r="CA1089" i="6"/>
  <c r="CA1093" i="6"/>
  <c r="CA1097" i="6"/>
  <c r="CA1101" i="6"/>
  <c r="CA1105" i="6"/>
  <c r="CA1109" i="6"/>
  <c r="CA1113" i="6"/>
  <c r="CA1117" i="6"/>
  <c r="CA1121" i="6"/>
  <c r="CA1125" i="6"/>
  <c r="CA1129" i="6"/>
  <c r="CA1133" i="6"/>
  <c r="CA1137" i="6"/>
  <c r="CA1141" i="6"/>
  <c r="CA1145" i="6"/>
  <c r="CA1149" i="6"/>
  <c r="CA1153" i="6"/>
  <c r="CA1157" i="6"/>
  <c r="CA1161" i="6"/>
  <c r="CA1165" i="6"/>
  <c r="CA1169" i="6"/>
  <c r="CA1173" i="6"/>
  <c r="CA1177" i="6"/>
  <c r="CA1181" i="6"/>
  <c r="CA1185" i="6"/>
  <c r="CA1189" i="6"/>
  <c r="CA1193" i="6"/>
  <c r="CA844" i="6"/>
  <c r="CA851" i="6"/>
  <c r="CA856" i="6"/>
  <c r="CA861" i="6"/>
  <c r="CA867" i="6"/>
  <c r="CA872" i="6"/>
  <c r="CA877" i="6"/>
  <c r="CA883" i="6"/>
  <c r="CA888" i="6"/>
  <c r="CA893" i="6"/>
  <c r="CA898" i="6"/>
  <c r="CA902" i="6"/>
  <c r="CA906" i="6"/>
  <c r="CA910" i="6"/>
  <c r="CA914" i="6"/>
  <c r="CA918" i="6"/>
  <c r="CA922" i="6"/>
  <c r="CA926" i="6"/>
  <c r="CA930" i="6"/>
  <c r="CA934" i="6"/>
  <c r="CA938" i="6"/>
  <c r="CA942" i="6"/>
  <c r="CA946" i="6"/>
  <c r="CA950" i="6"/>
  <c r="CA954" i="6"/>
  <c r="CA958" i="6"/>
  <c r="CA962" i="6"/>
  <c r="CA966" i="6"/>
  <c r="CA970" i="6"/>
  <c r="CA974" i="6"/>
  <c r="CA978" i="6"/>
  <c r="CA982" i="6"/>
  <c r="CA986" i="6"/>
  <c r="CA990" i="6"/>
  <c r="CA994" i="6"/>
  <c r="CA998" i="6"/>
  <c r="CA1002" i="6"/>
  <c r="CA1006" i="6"/>
  <c r="CA1010" i="6"/>
  <c r="CA1014" i="6"/>
  <c r="CA1018" i="6"/>
  <c r="CA1022" i="6"/>
  <c r="CA1026" i="6"/>
  <c r="CA1030" i="6"/>
  <c r="CA1034" i="6"/>
  <c r="CA1038" i="6"/>
  <c r="CA1042" i="6"/>
  <c r="CA1046" i="6"/>
  <c r="CA1050" i="6"/>
  <c r="CA1054" i="6"/>
  <c r="CA1058" i="6"/>
  <c r="CA1062" i="6"/>
  <c r="CA1066" i="6"/>
  <c r="CA1070" i="6"/>
  <c r="CA1074" i="6"/>
  <c r="CA1078" i="6"/>
  <c r="CA1082" i="6"/>
  <c r="CA1086" i="6"/>
  <c r="CA1090" i="6"/>
  <c r="CA1094" i="6"/>
  <c r="CA1098" i="6"/>
  <c r="CA1102" i="6"/>
  <c r="CA1106" i="6"/>
  <c r="CA1110" i="6"/>
  <c r="CA1114" i="6"/>
  <c r="CA1118" i="6"/>
  <c r="CA1122" i="6"/>
  <c r="CA1126" i="6"/>
  <c r="CA1130" i="6"/>
  <c r="CA1134" i="6"/>
  <c r="CA1138" i="6"/>
  <c r="CA1142" i="6"/>
  <c r="CA1146" i="6"/>
  <c r="CA1150" i="6"/>
  <c r="CA1154" i="6"/>
  <c r="CA1158" i="6"/>
  <c r="CA1162" i="6"/>
  <c r="CA1166" i="6"/>
  <c r="CA1170" i="6"/>
  <c r="CA1174" i="6"/>
  <c r="CA1178" i="6"/>
  <c r="CA845" i="6"/>
  <c r="CA868" i="6"/>
  <c r="CA889" i="6"/>
  <c r="CA907" i="6"/>
  <c r="CA923" i="6"/>
  <c r="CA939" i="6"/>
  <c r="CA955" i="6"/>
  <c r="CA971" i="6"/>
  <c r="CA987" i="6"/>
  <c r="CA1003" i="6"/>
  <c r="CA1019" i="6"/>
  <c r="CA1035" i="6"/>
  <c r="CA1051" i="6"/>
  <c r="CA1067" i="6"/>
  <c r="CA1083" i="6"/>
  <c r="CA1099" i="6"/>
  <c r="CA1115" i="6"/>
  <c r="CA1131" i="6"/>
  <c r="CA1147" i="6"/>
  <c r="CA1163" i="6"/>
  <c r="CA1179" i="6"/>
  <c r="CA1187" i="6"/>
  <c r="CA1195" i="6"/>
  <c r="CA1200" i="6"/>
  <c r="CA1204" i="6"/>
  <c r="CA1208" i="6"/>
  <c r="CA1212" i="6"/>
  <c r="CA1216" i="6"/>
  <c r="CA1220" i="6"/>
  <c r="CA1224" i="6"/>
  <c r="CA1228" i="6"/>
  <c r="CA1232" i="6"/>
  <c r="CA1236" i="6"/>
  <c r="CA1240" i="6"/>
  <c r="CA1244" i="6"/>
  <c r="CA1248" i="6"/>
  <c r="CA1252" i="6"/>
  <c r="CA1256" i="6"/>
  <c r="CA1260" i="6"/>
  <c r="CA1264" i="6"/>
  <c r="CA1268" i="6"/>
  <c r="CA1272" i="6"/>
  <c r="CA1276" i="6"/>
  <c r="CA1280" i="6"/>
  <c r="CA1284" i="6"/>
  <c r="CA1288" i="6"/>
  <c r="CA1292" i="6"/>
  <c r="CA1296" i="6"/>
  <c r="CA1300" i="6"/>
  <c r="CA1304" i="6"/>
  <c r="CA1308" i="6"/>
  <c r="CA1312" i="6"/>
  <c r="CA1316" i="6"/>
  <c r="CA1320" i="6"/>
  <c r="CA1324" i="6"/>
  <c r="CA1328" i="6"/>
  <c r="CA1332" i="6"/>
  <c r="CA1336" i="6"/>
  <c r="CA1340" i="6"/>
  <c r="CA1344" i="6"/>
  <c r="CA1348" i="6"/>
  <c r="CA1352" i="6"/>
  <c r="CA1356" i="6"/>
  <c r="CA1360" i="6"/>
  <c r="CA1364" i="6"/>
  <c r="CA1368" i="6"/>
  <c r="CA1372" i="6"/>
  <c r="CA1376" i="6"/>
  <c r="CA1380" i="6"/>
  <c r="CA1384" i="6"/>
  <c r="CA1388" i="6"/>
  <c r="CA1392" i="6"/>
  <c r="CA1396" i="6"/>
  <c r="CA1400" i="6"/>
  <c r="CA1404" i="6"/>
  <c r="CA1408" i="6"/>
  <c r="CA1412" i="6"/>
  <c r="CA1416" i="6"/>
  <c r="CA1420" i="6"/>
  <c r="CA1424" i="6"/>
  <c r="CA1428" i="6"/>
  <c r="CA1432" i="6"/>
  <c r="CA1436" i="6"/>
  <c r="CA1440" i="6"/>
  <c r="CA1444" i="6"/>
  <c r="CA1448" i="6"/>
  <c r="CA1452" i="6"/>
  <c r="CA1456" i="6"/>
  <c r="CA1460" i="6"/>
  <c r="CA1464" i="6"/>
  <c r="CA1468" i="6"/>
  <c r="CA1472" i="6"/>
  <c r="CA1476" i="6"/>
  <c r="CA1480" i="6"/>
  <c r="CA1484" i="6"/>
  <c r="CA1488" i="6"/>
  <c r="CA1492" i="6"/>
  <c r="CA1496" i="6"/>
  <c r="CA1500" i="6"/>
  <c r="CA1504" i="6"/>
  <c r="CA1508" i="6"/>
  <c r="CA1512" i="6"/>
  <c r="CA1516" i="6"/>
  <c r="CA1520" i="6"/>
  <c r="CA1524" i="6"/>
  <c r="CA1528" i="6"/>
  <c r="CA1532" i="6"/>
  <c r="CA1536" i="6"/>
  <c r="CA1540" i="6"/>
  <c r="CA1544" i="6"/>
  <c r="CA1548" i="6"/>
  <c r="CA1552" i="6"/>
  <c r="CA1556" i="6"/>
  <c r="CA1560" i="6"/>
  <c r="CA1564" i="6"/>
  <c r="CA1568" i="6"/>
  <c r="CA1572" i="6"/>
  <c r="CA1576" i="6"/>
  <c r="CA1580" i="6"/>
  <c r="CA1584" i="6"/>
  <c r="CA1588" i="6"/>
  <c r="CA1592" i="6"/>
  <c r="CA1596" i="6"/>
  <c r="CA1600" i="6"/>
  <c r="CA1604" i="6"/>
  <c r="CA1608" i="6"/>
  <c r="CA1612" i="6"/>
  <c r="CA1616" i="6"/>
  <c r="CA1620" i="6"/>
  <c r="CA1624" i="6"/>
  <c r="CA1628" i="6"/>
  <c r="CA1632" i="6"/>
  <c r="CA1636" i="6"/>
  <c r="CA1640" i="6"/>
  <c r="CA1644" i="6"/>
  <c r="CA1648" i="6"/>
  <c r="CA1652" i="6"/>
  <c r="CA1656" i="6"/>
  <c r="CA1660" i="6"/>
  <c r="CA1664" i="6"/>
  <c r="CA1668" i="6"/>
  <c r="CA1672" i="6"/>
  <c r="CA1676" i="6"/>
  <c r="CA1680" i="6"/>
  <c r="CA1684" i="6"/>
  <c r="CA1688" i="6"/>
  <c r="CA1692" i="6"/>
  <c r="CA1696" i="6"/>
  <c r="CA1700" i="6"/>
  <c r="CA1704" i="6"/>
  <c r="CA1708" i="6"/>
  <c r="CA1712" i="6"/>
  <c r="CA1716" i="6"/>
  <c r="CA1720" i="6"/>
  <c r="CA1724" i="6"/>
  <c r="CA1728" i="6"/>
  <c r="CA1732" i="6"/>
  <c r="CA1736" i="6"/>
  <c r="CA1740" i="6"/>
  <c r="CA1744" i="6"/>
  <c r="CA1748" i="6"/>
  <c r="CA1752" i="6"/>
  <c r="CA1756" i="6"/>
  <c r="CA1760" i="6"/>
  <c r="CA1764" i="6"/>
  <c r="CA1768" i="6"/>
  <c r="CA1772" i="6"/>
  <c r="CA1776" i="6"/>
  <c r="CA1780" i="6"/>
  <c r="CA1784" i="6"/>
  <c r="CA857" i="6"/>
  <c r="CA879" i="6"/>
  <c r="CA899" i="6"/>
  <c r="CA915" i="6"/>
  <c r="CA931" i="6"/>
  <c r="CA947" i="6"/>
  <c r="CA963" i="6"/>
  <c r="CA979" i="6"/>
  <c r="CA995" i="6"/>
  <c r="CA1011" i="6"/>
  <c r="CA1027" i="6"/>
  <c r="CA1043" i="6"/>
  <c r="CA1059" i="6"/>
  <c r="CA1075" i="6"/>
  <c r="CA1091" i="6"/>
  <c r="CA1107" i="6"/>
  <c r="CA1123" i="6"/>
  <c r="CA1139" i="6"/>
  <c r="CA1155" i="6"/>
  <c r="CA1171" i="6"/>
  <c r="CA1183" i="6"/>
  <c r="CA1191" i="6"/>
  <c r="CA1198" i="6"/>
  <c r="CA1202" i="6"/>
  <c r="CA1206" i="6"/>
  <c r="CA1210" i="6"/>
  <c r="CA1214" i="6"/>
  <c r="CA1218" i="6"/>
  <c r="CA1222" i="6"/>
  <c r="CA1226" i="6"/>
  <c r="CA1230" i="6"/>
  <c r="CA1234" i="6"/>
  <c r="CA1238" i="6"/>
  <c r="CA1242" i="6"/>
  <c r="CA1246" i="6"/>
  <c r="CA1250" i="6"/>
  <c r="CA1254" i="6"/>
  <c r="CA1258" i="6"/>
  <c r="CA1262" i="6"/>
  <c r="CA1266" i="6"/>
  <c r="CA1270" i="6"/>
  <c r="CA1274" i="6"/>
  <c r="CA1278" i="6"/>
  <c r="CA1282" i="6"/>
  <c r="CA1286" i="6"/>
  <c r="CA1290" i="6"/>
  <c r="CA1294" i="6"/>
  <c r="CA1298" i="6"/>
  <c r="CA1302" i="6"/>
  <c r="CA1306" i="6"/>
  <c r="CA1310" i="6"/>
  <c r="CA1314" i="6"/>
  <c r="CA1318" i="6"/>
  <c r="CA1322" i="6"/>
  <c r="CA1326" i="6"/>
  <c r="CA1330" i="6"/>
  <c r="CA1334" i="6"/>
  <c r="CA1338" i="6"/>
  <c r="CA1342" i="6"/>
  <c r="CA1346" i="6"/>
  <c r="CA1350" i="6"/>
  <c r="CA1354" i="6"/>
  <c r="CA1358" i="6"/>
  <c r="CA1362" i="6"/>
  <c r="CA1366" i="6"/>
  <c r="CA1370" i="6"/>
  <c r="CA1374" i="6"/>
  <c r="CA1378" i="6"/>
  <c r="CA1382" i="6"/>
  <c r="CA1386" i="6"/>
  <c r="CA1390" i="6"/>
  <c r="CA1394" i="6"/>
  <c r="CA1398" i="6"/>
  <c r="CA1402" i="6"/>
  <c r="CA1406" i="6"/>
  <c r="CA1410" i="6"/>
  <c r="CA1414" i="6"/>
  <c r="CA1418" i="6"/>
  <c r="CA1422" i="6"/>
  <c r="CA1426" i="6"/>
  <c r="CA1430" i="6"/>
  <c r="CA1434" i="6"/>
  <c r="CA1438" i="6"/>
  <c r="CA1442" i="6"/>
  <c r="CA1446" i="6"/>
  <c r="CA1450" i="6"/>
  <c r="CA1454" i="6"/>
  <c r="CA1458" i="6"/>
  <c r="CA1462" i="6"/>
  <c r="CA1466" i="6"/>
  <c r="CA1470" i="6"/>
  <c r="CA1474" i="6"/>
  <c r="CA1478" i="6"/>
  <c r="CA1482" i="6"/>
  <c r="CA1486" i="6"/>
  <c r="CA1490" i="6"/>
  <c r="CA1494" i="6"/>
  <c r="CA1498" i="6"/>
  <c r="CA1502" i="6"/>
  <c r="CA1506" i="6"/>
  <c r="CA1510" i="6"/>
  <c r="CA1514" i="6"/>
  <c r="CA1518" i="6"/>
  <c r="CA1522" i="6"/>
  <c r="CA1526" i="6"/>
  <c r="CA1530" i="6"/>
  <c r="CA1534" i="6"/>
  <c r="CA1538" i="6"/>
  <c r="CA1542" i="6"/>
  <c r="CA1546" i="6"/>
  <c r="CA1550" i="6"/>
  <c r="CA1554" i="6"/>
  <c r="CA1558" i="6"/>
  <c r="CA1562" i="6"/>
  <c r="CA1566" i="6"/>
  <c r="CA1570" i="6"/>
  <c r="CA1574" i="6"/>
  <c r="CA1578" i="6"/>
  <c r="CA1582" i="6"/>
  <c r="CA1586" i="6"/>
  <c r="CA1590" i="6"/>
  <c r="CA1594" i="6"/>
  <c r="CA1598" i="6"/>
  <c r="CA1602" i="6"/>
  <c r="CA1606" i="6"/>
  <c r="CA1610" i="6"/>
  <c r="CA1614" i="6"/>
  <c r="CA1618" i="6"/>
  <c r="CA1622" i="6"/>
  <c r="CA1626" i="6"/>
  <c r="CA1630" i="6"/>
  <c r="CA1634" i="6"/>
  <c r="CA1638" i="6"/>
  <c r="CA1642" i="6"/>
  <c r="CA1646" i="6"/>
  <c r="CA1650" i="6"/>
  <c r="CA1654" i="6"/>
  <c r="CA1658" i="6"/>
  <c r="CA1662" i="6"/>
  <c r="CA1666" i="6"/>
  <c r="CA1670" i="6"/>
  <c r="CA1674" i="6"/>
  <c r="CA1678" i="6"/>
  <c r="CA1682" i="6"/>
  <c r="CA1686" i="6"/>
  <c r="CA1690" i="6"/>
  <c r="CA1694" i="6"/>
  <c r="CA1698" i="6"/>
  <c r="CA1702" i="6"/>
  <c r="CA1706" i="6"/>
  <c r="CA1710" i="6"/>
  <c r="CA1714" i="6"/>
  <c r="CA1718" i="6"/>
  <c r="CA1722" i="6"/>
  <c r="CA1726" i="6"/>
  <c r="CA1730" i="6"/>
  <c r="CA1734" i="6"/>
  <c r="CA1738" i="6"/>
  <c r="CA1742" i="6"/>
  <c r="CA1746" i="6"/>
  <c r="CA1750" i="6"/>
  <c r="CA1754" i="6"/>
  <c r="CA1758" i="6"/>
  <c r="CA1762" i="6"/>
  <c r="CA1766" i="6"/>
  <c r="CA1770" i="6"/>
  <c r="CA1774" i="6"/>
  <c r="CA1778" i="6"/>
  <c r="CA1782" i="6"/>
  <c r="CA832" i="6"/>
  <c r="CA863" i="6"/>
  <c r="CA884" i="6"/>
  <c r="CA903" i="6"/>
  <c r="CA919" i="6"/>
  <c r="CA935" i="6"/>
  <c r="CA951" i="6"/>
  <c r="CA967" i="6"/>
  <c r="CA983" i="6"/>
  <c r="CA999" i="6"/>
  <c r="CA1015" i="6"/>
  <c r="CA1031" i="6"/>
  <c r="CA1047" i="6"/>
  <c r="CA1063" i="6"/>
  <c r="CA1079" i="6"/>
  <c r="CA1095" i="6"/>
  <c r="CA1111" i="6"/>
  <c r="CA1127" i="6"/>
  <c r="CA1143" i="6"/>
  <c r="CA1159" i="6"/>
  <c r="CA1175" i="6"/>
  <c r="CA1186" i="6"/>
  <c r="CA1194" i="6"/>
  <c r="CA1199" i="6"/>
  <c r="CA1203" i="6"/>
  <c r="CA1207" i="6"/>
  <c r="CA1211" i="6"/>
  <c r="CA1215" i="6"/>
  <c r="CA1219" i="6"/>
  <c r="CA1223" i="6"/>
  <c r="CA1227" i="6"/>
  <c r="CA1231" i="6"/>
  <c r="CA1235" i="6"/>
  <c r="CA1239" i="6"/>
  <c r="CA1243" i="6"/>
  <c r="CA1247" i="6"/>
  <c r="CA1251" i="6"/>
  <c r="CA1255" i="6"/>
  <c r="CA1259" i="6"/>
  <c r="CA1263" i="6"/>
  <c r="CA1267" i="6"/>
  <c r="CA1271" i="6"/>
  <c r="CA1275" i="6"/>
  <c r="CA1279" i="6"/>
  <c r="CA1283" i="6"/>
  <c r="CA1287" i="6"/>
  <c r="CA1291" i="6"/>
  <c r="CA1295" i="6"/>
  <c r="CA1299" i="6"/>
  <c r="CA1303" i="6"/>
  <c r="CA1307" i="6"/>
  <c r="CA1311" i="6"/>
  <c r="CA1315" i="6"/>
  <c r="CA1319" i="6"/>
  <c r="CA1323" i="6"/>
  <c r="CA1327" i="6"/>
  <c r="CA1331" i="6"/>
  <c r="CA1335" i="6"/>
  <c r="CA1339" i="6"/>
  <c r="CA1343" i="6"/>
  <c r="CA1347" i="6"/>
  <c r="CA1351" i="6"/>
  <c r="CA1355" i="6"/>
  <c r="CA1359" i="6"/>
  <c r="CA1363" i="6"/>
  <c r="CA1367" i="6"/>
  <c r="CA1371" i="6"/>
  <c r="CA1375" i="6"/>
  <c r="CA1379" i="6"/>
  <c r="CA1383" i="6"/>
  <c r="CA1387" i="6"/>
  <c r="CA1391" i="6"/>
  <c r="CA1395" i="6"/>
  <c r="CA1399" i="6"/>
  <c r="CA1403" i="6"/>
  <c r="CA1407" i="6"/>
  <c r="CA1411" i="6"/>
  <c r="CA1415" i="6"/>
  <c r="CA1419" i="6"/>
  <c r="CA1423" i="6"/>
  <c r="CA1427" i="6"/>
  <c r="CA1431" i="6"/>
  <c r="CA1435" i="6"/>
  <c r="CA1439" i="6"/>
  <c r="CA1443" i="6"/>
  <c r="CA1447" i="6"/>
  <c r="CA1451" i="6"/>
  <c r="CA1455" i="6"/>
  <c r="CA1459" i="6"/>
  <c r="CA1463" i="6"/>
  <c r="CA1467" i="6"/>
  <c r="CA1471" i="6"/>
  <c r="CA1475" i="6"/>
  <c r="CA1479" i="6"/>
  <c r="CA1483" i="6"/>
  <c r="CA1487" i="6"/>
  <c r="CA1491" i="6"/>
  <c r="CA1495" i="6"/>
  <c r="CA1499" i="6"/>
  <c r="CA1503" i="6"/>
  <c r="CA1507" i="6"/>
  <c r="CA1511" i="6"/>
  <c r="CA1515" i="6"/>
  <c r="CA1519" i="6"/>
  <c r="CA1523" i="6"/>
  <c r="CA1527" i="6"/>
  <c r="CA1531" i="6"/>
  <c r="CA1535" i="6"/>
  <c r="CA1539" i="6"/>
  <c r="CA1543" i="6"/>
  <c r="CA1547" i="6"/>
  <c r="CA1551" i="6"/>
  <c r="CA1555" i="6"/>
  <c r="CA1559" i="6"/>
  <c r="CA1563" i="6"/>
  <c r="CA1567" i="6"/>
  <c r="CA1571" i="6"/>
  <c r="CA1575" i="6"/>
  <c r="CA1579" i="6"/>
  <c r="CA1583" i="6"/>
  <c r="CA1587" i="6"/>
  <c r="CA1591" i="6"/>
  <c r="CA1595" i="6"/>
  <c r="CA1599" i="6"/>
  <c r="CA1603" i="6"/>
  <c r="CA1607" i="6"/>
  <c r="CA1611" i="6"/>
  <c r="CA1615" i="6"/>
  <c r="CA1619" i="6"/>
  <c r="CA1623" i="6"/>
  <c r="CA1627" i="6"/>
  <c r="CA1631" i="6"/>
  <c r="CA1635" i="6"/>
  <c r="CA1639" i="6"/>
  <c r="CA1643" i="6"/>
  <c r="CA1647" i="6"/>
  <c r="CA1651" i="6"/>
  <c r="CA1655" i="6"/>
  <c r="CA1659" i="6"/>
  <c r="CA1663" i="6"/>
  <c r="CA1667" i="6"/>
  <c r="CA1671" i="6"/>
  <c r="CA1675" i="6"/>
  <c r="CA1679" i="6"/>
  <c r="CA1683" i="6"/>
  <c r="CA1687" i="6"/>
  <c r="CA1691" i="6"/>
  <c r="CA1695" i="6"/>
  <c r="CA1699" i="6"/>
  <c r="CA1703" i="6"/>
  <c r="CA1707" i="6"/>
  <c r="CA1711" i="6"/>
  <c r="CA1715" i="6"/>
  <c r="CA1719" i="6"/>
  <c r="CA1723" i="6"/>
  <c r="CA1727" i="6"/>
  <c r="CA1731" i="6"/>
  <c r="CA1735" i="6"/>
  <c r="CA1739" i="6"/>
  <c r="CA1743" i="6"/>
  <c r="CA1747" i="6"/>
  <c r="CA1751" i="6"/>
  <c r="CA1755" i="6"/>
  <c r="CA1759" i="6"/>
  <c r="CA1763" i="6"/>
  <c r="CA1767" i="6"/>
  <c r="CA1771" i="6"/>
  <c r="CA1775" i="6"/>
  <c r="CA1779" i="6"/>
  <c r="CA1783" i="6"/>
  <c r="CA873" i="6"/>
  <c r="CA943" i="6"/>
  <c r="CA1007" i="6"/>
  <c r="CA1071" i="6"/>
  <c r="CA1135" i="6"/>
  <c r="CA1190" i="6"/>
  <c r="CA1209" i="6"/>
  <c r="CA1225" i="6"/>
  <c r="CA1241" i="6"/>
  <c r="CA1257" i="6"/>
  <c r="CA1273" i="6"/>
  <c r="CA1289" i="6"/>
  <c r="CA1305" i="6"/>
  <c r="CA1321" i="6"/>
  <c r="CA1337" i="6"/>
  <c r="CA1353" i="6"/>
  <c r="CA1369" i="6"/>
  <c r="CA1385" i="6"/>
  <c r="CA1401" i="6"/>
  <c r="CA1417" i="6"/>
  <c r="CA1433" i="6"/>
  <c r="CA1449" i="6"/>
  <c r="CA1465" i="6"/>
  <c r="CA1481" i="6"/>
  <c r="CA1497" i="6"/>
  <c r="CA1513" i="6"/>
  <c r="CA1529" i="6"/>
  <c r="CA1545" i="6"/>
  <c r="CA1561" i="6"/>
  <c r="CA1577" i="6"/>
  <c r="CA1593" i="6"/>
  <c r="CA1609" i="6"/>
  <c r="CA1625" i="6"/>
  <c r="CA1641" i="6"/>
  <c r="CA1657" i="6"/>
  <c r="CA1673" i="6"/>
  <c r="CA1689" i="6"/>
  <c r="CA1705" i="6"/>
  <c r="CA1721" i="6"/>
  <c r="CA1737" i="6"/>
  <c r="CA1753" i="6"/>
  <c r="CA1769" i="6"/>
  <c r="CA1785" i="6"/>
  <c r="CA1789" i="6"/>
  <c r="CA1793" i="6"/>
  <c r="CA1797" i="6"/>
  <c r="CA1801" i="6"/>
  <c r="CA1805" i="6"/>
  <c r="CA1809" i="6"/>
  <c r="CA1813" i="6"/>
  <c r="CA1817" i="6"/>
  <c r="CA1821" i="6"/>
  <c r="CA1825" i="6"/>
  <c r="CA1829" i="6"/>
  <c r="CA1833" i="6"/>
  <c r="CA1837" i="6"/>
  <c r="CA1841" i="6"/>
  <c r="CA1845" i="6"/>
  <c r="CA1849" i="6"/>
  <c r="CA1853" i="6"/>
  <c r="CA1857" i="6"/>
  <c r="CA1861" i="6"/>
  <c r="CA1865" i="6"/>
  <c r="CA1869" i="6"/>
  <c r="CA1873" i="6"/>
  <c r="CA1877" i="6"/>
  <c r="CA1881" i="6"/>
  <c r="CA1885" i="6"/>
  <c r="CA1889" i="6"/>
  <c r="CA1893" i="6"/>
  <c r="CA1897" i="6"/>
  <c r="CA1901" i="6"/>
  <c r="CA1905" i="6"/>
  <c r="CA1909" i="6"/>
  <c r="CA1913" i="6"/>
  <c r="CA1917" i="6"/>
  <c r="CA1921" i="6"/>
  <c r="CA1925" i="6"/>
  <c r="CA1929" i="6"/>
  <c r="CA1933" i="6"/>
  <c r="CA1937" i="6"/>
  <c r="CA1941" i="6"/>
  <c r="CA1945" i="6"/>
  <c r="CA1949" i="6"/>
  <c r="CA1953" i="6"/>
  <c r="CA1957" i="6"/>
  <c r="CA1961" i="6"/>
  <c r="CA1965" i="6"/>
  <c r="CA1969" i="6"/>
  <c r="CA1973" i="6"/>
  <c r="CA1977" i="6"/>
  <c r="CA1981" i="6"/>
  <c r="CA1985" i="6"/>
  <c r="CA1989" i="6"/>
  <c r="CA1993" i="6"/>
  <c r="CA1997" i="6"/>
  <c r="CA2001" i="6"/>
  <c r="CA2005" i="6"/>
  <c r="CA2009" i="6"/>
  <c r="CA2013" i="6"/>
  <c r="CA2017" i="6"/>
  <c r="CA2021" i="6"/>
  <c r="CA2025" i="6"/>
  <c r="CA2029" i="6"/>
  <c r="CA2033" i="6"/>
  <c r="CA2037" i="6"/>
  <c r="CA2041" i="6"/>
  <c r="CA2045" i="6"/>
  <c r="CA2049" i="6"/>
  <c r="CA2053" i="6"/>
  <c r="CA2057" i="6"/>
  <c r="CA2061" i="6"/>
  <c r="CA2065" i="6"/>
  <c r="CA2069" i="6"/>
  <c r="CA2073" i="6"/>
  <c r="CA2077" i="6"/>
  <c r="CA2081" i="6"/>
  <c r="CA2085" i="6"/>
  <c r="CA2089" i="6"/>
  <c r="CA2093" i="6"/>
  <c r="CA2097" i="6"/>
  <c r="CA2101" i="6"/>
  <c r="CA2105" i="6"/>
  <c r="CA2109" i="6"/>
  <c r="CA2113" i="6"/>
  <c r="CA2117" i="6"/>
  <c r="CA2121" i="6"/>
  <c r="CA2125" i="6"/>
  <c r="CA2129" i="6"/>
  <c r="CA2133" i="6"/>
  <c r="CA2137" i="6"/>
  <c r="CA2141" i="6"/>
  <c r="CA2145" i="6"/>
  <c r="CA2149" i="6"/>
  <c r="CA2153" i="6"/>
  <c r="CA2157" i="6"/>
  <c r="CA2161" i="6"/>
  <c r="CA2165" i="6"/>
  <c r="CA2169" i="6"/>
  <c r="CA2173" i="6"/>
  <c r="CA2177" i="6"/>
  <c r="CA2181" i="6"/>
  <c r="CA895" i="6"/>
  <c r="CA959" i="6"/>
  <c r="CA1023" i="6"/>
  <c r="CA1087" i="6"/>
  <c r="CA1151" i="6"/>
  <c r="CA1197" i="6"/>
  <c r="CA1213" i="6"/>
  <c r="CA1229" i="6"/>
  <c r="CA1245" i="6"/>
  <c r="CA1261" i="6"/>
  <c r="CA1277" i="6"/>
  <c r="CA1293" i="6"/>
  <c r="CA1309" i="6"/>
  <c r="CA1325" i="6"/>
  <c r="CA1341" i="6"/>
  <c r="CA1357" i="6"/>
  <c r="CA1373" i="6"/>
  <c r="CA1389" i="6"/>
  <c r="CA1405" i="6"/>
  <c r="CA1421" i="6"/>
  <c r="CA1437" i="6"/>
  <c r="CA1453" i="6"/>
  <c r="CA1469" i="6"/>
  <c r="CA1485" i="6"/>
  <c r="CA1501" i="6"/>
  <c r="CA1517" i="6"/>
  <c r="CA1533" i="6"/>
  <c r="CA1549" i="6"/>
  <c r="CA1565" i="6"/>
  <c r="CA1581" i="6"/>
  <c r="CA1597" i="6"/>
  <c r="CA1613" i="6"/>
  <c r="CA1629" i="6"/>
  <c r="CA1645" i="6"/>
  <c r="CA1661" i="6"/>
  <c r="CA1677" i="6"/>
  <c r="CA1693" i="6"/>
  <c r="CA1709" i="6"/>
  <c r="CA1725" i="6"/>
  <c r="CA1741" i="6"/>
  <c r="CA1757" i="6"/>
  <c r="CA1773" i="6"/>
  <c r="CA1786" i="6"/>
  <c r="CA1790" i="6"/>
  <c r="CA1794" i="6"/>
  <c r="CA1798" i="6"/>
  <c r="CA1802" i="6"/>
  <c r="CA1806" i="6"/>
  <c r="CA1810" i="6"/>
  <c r="CA1814" i="6"/>
  <c r="CA1818" i="6"/>
  <c r="CA1822" i="6"/>
  <c r="CA1826" i="6"/>
  <c r="CA1830" i="6"/>
  <c r="CA1834" i="6"/>
  <c r="CA1838" i="6"/>
  <c r="CA1842" i="6"/>
  <c r="CA1846" i="6"/>
  <c r="CA1850" i="6"/>
  <c r="CA1854" i="6"/>
  <c r="CA1858" i="6"/>
  <c r="CA1862" i="6"/>
  <c r="CA1866" i="6"/>
  <c r="CA1870" i="6"/>
  <c r="CA1874" i="6"/>
  <c r="CA1878" i="6"/>
  <c r="CA1882" i="6"/>
  <c r="CA1886" i="6"/>
  <c r="CA1890" i="6"/>
  <c r="CA1894" i="6"/>
  <c r="CA1898" i="6"/>
  <c r="CA1902" i="6"/>
  <c r="CA1906" i="6"/>
  <c r="CA1910" i="6"/>
  <c r="CA1914" i="6"/>
  <c r="CA1918" i="6"/>
  <c r="CA1922" i="6"/>
  <c r="CA1926" i="6"/>
  <c r="CA1930" i="6"/>
  <c r="CA1934" i="6"/>
  <c r="CA1938" i="6"/>
  <c r="CA1942" i="6"/>
  <c r="CA1946" i="6"/>
  <c r="CA1950" i="6"/>
  <c r="CA1954" i="6"/>
  <c r="CA1958" i="6"/>
  <c r="CA1962" i="6"/>
  <c r="CA1966" i="6"/>
  <c r="CA1970" i="6"/>
  <c r="CA1974" i="6"/>
  <c r="CA1978" i="6"/>
  <c r="CA1982" i="6"/>
  <c r="CA1986" i="6"/>
  <c r="CA1990" i="6"/>
  <c r="CA1994" i="6"/>
  <c r="CA1998" i="6"/>
  <c r="CA2002" i="6"/>
  <c r="CA2006" i="6"/>
  <c r="CA2010" i="6"/>
  <c r="CA2014" i="6"/>
  <c r="CA2018" i="6"/>
  <c r="CA2022" i="6"/>
  <c r="CA2026" i="6"/>
  <c r="CA2030" i="6"/>
  <c r="CA2034" i="6"/>
  <c r="CA2038" i="6"/>
  <c r="CA2042" i="6"/>
  <c r="CA2046" i="6"/>
  <c r="CA2050" i="6"/>
  <c r="CA2054" i="6"/>
  <c r="CA2058" i="6"/>
  <c r="CA2062" i="6"/>
  <c r="CA2066" i="6"/>
  <c r="CA2070" i="6"/>
  <c r="CA2074" i="6"/>
  <c r="CA2078" i="6"/>
  <c r="CA2082" i="6"/>
  <c r="CA2086" i="6"/>
  <c r="CA2090" i="6"/>
  <c r="CA2094" i="6"/>
  <c r="CA2098" i="6"/>
  <c r="CA2102" i="6"/>
  <c r="CA2106" i="6"/>
  <c r="CA2110" i="6"/>
  <c r="CA2114" i="6"/>
  <c r="CA2118" i="6"/>
  <c r="CA2122" i="6"/>
  <c r="CA2126" i="6"/>
  <c r="CA2130" i="6"/>
  <c r="CA2134" i="6"/>
  <c r="CA2138" i="6"/>
  <c r="CA2142" i="6"/>
  <c r="CA2146" i="6"/>
  <c r="CA2150" i="6"/>
  <c r="CA2154" i="6"/>
  <c r="CA2158" i="6"/>
  <c r="CA2162" i="6"/>
  <c r="CA2166" i="6"/>
  <c r="CA2170" i="6"/>
  <c r="CA2174" i="6"/>
  <c r="CA2178" i="6"/>
  <c r="CA2182" i="6"/>
  <c r="CA2186" i="6"/>
  <c r="CA2190" i="6"/>
  <c r="CA2194" i="6"/>
  <c r="CA2198" i="6"/>
  <c r="CA2202" i="6"/>
  <c r="CA2206" i="6"/>
  <c r="CA2210" i="6"/>
  <c r="CA2214" i="6"/>
  <c r="CA2218" i="6"/>
  <c r="CA2222" i="6"/>
  <c r="CA2226" i="6"/>
  <c r="CA2230" i="6"/>
  <c r="CA2234" i="6"/>
  <c r="CA2238" i="6"/>
  <c r="CA2242" i="6"/>
  <c r="CA2246" i="6"/>
  <c r="CA2250" i="6"/>
  <c r="CA2254" i="6"/>
  <c r="CA2258" i="6"/>
  <c r="CA2262" i="6"/>
  <c r="CA2266" i="6"/>
  <c r="CA2270" i="6"/>
  <c r="CA2274" i="6"/>
  <c r="CA2278" i="6"/>
  <c r="CA2282" i="6"/>
  <c r="CA2286" i="6"/>
  <c r="CA2290" i="6"/>
  <c r="CA2294" i="6"/>
  <c r="CA911" i="6"/>
  <c r="CA975" i="6"/>
  <c r="CA1039" i="6"/>
  <c r="CA1103" i="6"/>
  <c r="CA1167" i="6"/>
  <c r="CA1201" i="6"/>
  <c r="CA1217" i="6"/>
  <c r="CA1233" i="6"/>
  <c r="CA1249" i="6"/>
  <c r="CA1265" i="6"/>
  <c r="CA1281" i="6"/>
  <c r="CA1297" i="6"/>
  <c r="CA1313" i="6"/>
  <c r="CA1329" i="6"/>
  <c r="CA1345" i="6"/>
  <c r="CA1361" i="6"/>
  <c r="CA1377" i="6"/>
  <c r="CA1393" i="6"/>
  <c r="CA1409" i="6"/>
  <c r="CA1425" i="6"/>
  <c r="CA1441" i="6"/>
  <c r="CA1457" i="6"/>
  <c r="CA1473" i="6"/>
  <c r="CA1489" i="6"/>
  <c r="CA1505" i="6"/>
  <c r="CA1521" i="6"/>
  <c r="CA1537" i="6"/>
  <c r="CA1553" i="6"/>
  <c r="CA1569" i="6"/>
  <c r="CA1585" i="6"/>
  <c r="CA1601" i="6"/>
  <c r="CA1617" i="6"/>
  <c r="CA1633" i="6"/>
  <c r="CA1649" i="6"/>
  <c r="CA1665" i="6"/>
  <c r="CA1681" i="6"/>
  <c r="CA1697" i="6"/>
  <c r="CA1713" i="6"/>
  <c r="CA1729" i="6"/>
  <c r="CA1745" i="6"/>
  <c r="CA1761" i="6"/>
  <c r="CA1777" i="6"/>
  <c r="CA1787" i="6"/>
  <c r="CA1791" i="6"/>
  <c r="CA1795" i="6"/>
  <c r="CA1799" i="6"/>
  <c r="CA1803" i="6"/>
  <c r="CA1807" i="6"/>
  <c r="CA1811" i="6"/>
  <c r="CA1815" i="6"/>
  <c r="CA1819" i="6"/>
  <c r="CA1823" i="6"/>
  <c r="CA1827" i="6"/>
  <c r="CA1831" i="6"/>
  <c r="CA1835" i="6"/>
  <c r="CA1839" i="6"/>
  <c r="CA1843" i="6"/>
  <c r="CA1847" i="6"/>
  <c r="CA1851" i="6"/>
  <c r="CA1855" i="6"/>
  <c r="CA1859" i="6"/>
  <c r="CA1863" i="6"/>
  <c r="CA1867" i="6"/>
  <c r="CA1871" i="6"/>
  <c r="CA1875" i="6"/>
  <c r="CA1879" i="6"/>
  <c r="CA1883" i="6"/>
  <c r="CA1887" i="6"/>
  <c r="CA1891" i="6"/>
  <c r="CA1895" i="6"/>
  <c r="CA1899" i="6"/>
  <c r="CA1903" i="6"/>
  <c r="CA1907" i="6"/>
  <c r="CA1911" i="6"/>
  <c r="CA1915" i="6"/>
  <c r="CA1919" i="6"/>
  <c r="CA1923" i="6"/>
  <c r="CA1927" i="6"/>
  <c r="CA1931" i="6"/>
  <c r="CA1935" i="6"/>
  <c r="CA1939" i="6"/>
  <c r="CA1943" i="6"/>
  <c r="CA1947" i="6"/>
  <c r="CA1951" i="6"/>
  <c r="CA1955" i="6"/>
  <c r="CA1959" i="6"/>
  <c r="CA1963" i="6"/>
  <c r="CA1967" i="6"/>
  <c r="CA1971" i="6"/>
  <c r="CA1975" i="6"/>
  <c r="CA1979" i="6"/>
  <c r="CA1983" i="6"/>
  <c r="CA1987" i="6"/>
  <c r="CA1991" i="6"/>
  <c r="CA1995" i="6"/>
  <c r="CA1999" i="6"/>
  <c r="CA2003" i="6"/>
  <c r="CA2007" i="6"/>
  <c r="CA2011" i="6"/>
  <c r="CA2015" i="6"/>
  <c r="CA2019" i="6"/>
  <c r="CA2023" i="6"/>
  <c r="CA2027" i="6"/>
  <c r="CA2031" i="6"/>
  <c r="CA2035" i="6"/>
  <c r="CA2039" i="6"/>
  <c r="CA2043" i="6"/>
  <c r="CA2047" i="6"/>
  <c r="CA2051" i="6"/>
  <c r="CA2055" i="6"/>
  <c r="CA2059" i="6"/>
  <c r="CA2063" i="6"/>
  <c r="CA2067" i="6"/>
  <c r="CA2071" i="6"/>
  <c r="CA2075" i="6"/>
  <c r="CA2079" i="6"/>
  <c r="CA2083" i="6"/>
  <c r="CA2087" i="6"/>
  <c r="CA2091" i="6"/>
  <c r="CA2095" i="6"/>
  <c r="CA2099" i="6"/>
  <c r="CA2103" i="6"/>
  <c r="CA2107" i="6"/>
  <c r="CA2111" i="6"/>
  <c r="CA2115" i="6"/>
  <c r="CA2119" i="6"/>
  <c r="CA2123" i="6"/>
  <c r="CA2127" i="6"/>
  <c r="CA2131" i="6"/>
  <c r="CA2135" i="6"/>
  <c r="CA2139" i="6"/>
  <c r="CA2143" i="6"/>
  <c r="CA2147" i="6"/>
  <c r="CA2151" i="6"/>
  <c r="CA2155" i="6"/>
  <c r="CA2159" i="6"/>
  <c r="CA2163" i="6"/>
  <c r="CA2167" i="6"/>
  <c r="CA2171" i="6"/>
  <c r="CA852" i="6"/>
  <c r="CA927" i="6"/>
  <c r="CA991" i="6"/>
  <c r="CA1055" i="6"/>
  <c r="CA1119" i="6"/>
  <c r="CA1182" i="6"/>
  <c r="CA1205" i="6"/>
  <c r="CA1221" i="6"/>
  <c r="CA1237" i="6"/>
  <c r="CA1253" i="6"/>
  <c r="CA1269" i="6"/>
  <c r="CA1285" i="6"/>
  <c r="CA1301" i="6"/>
  <c r="CA1317" i="6"/>
  <c r="CA1333" i="6"/>
  <c r="CA1349" i="6"/>
  <c r="CA1365" i="6"/>
  <c r="CA1381" i="6"/>
  <c r="CA1397" i="6"/>
  <c r="CA1413" i="6"/>
  <c r="CA1429" i="6"/>
  <c r="CA1445" i="6"/>
  <c r="CA1461" i="6"/>
  <c r="CA1477" i="6"/>
  <c r="CA1493" i="6"/>
  <c r="CA1509" i="6"/>
  <c r="CA1525" i="6"/>
  <c r="CA1541" i="6"/>
  <c r="CA1557" i="6"/>
  <c r="CA1573" i="6"/>
  <c r="CA1589" i="6"/>
  <c r="CA1605" i="6"/>
  <c r="CA1621" i="6"/>
  <c r="CA1637" i="6"/>
  <c r="CA1653" i="6"/>
  <c r="CA1669" i="6"/>
  <c r="CA1685" i="6"/>
  <c r="CA1701" i="6"/>
  <c r="CA1717" i="6"/>
  <c r="CA1733" i="6"/>
  <c r="CA1749" i="6"/>
  <c r="CA1765" i="6"/>
  <c r="CA1781" i="6"/>
  <c r="CA1788" i="6"/>
  <c r="CA1792" i="6"/>
  <c r="CA1796" i="6"/>
  <c r="CA1800" i="6"/>
  <c r="CA1804" i="6"/>
  <c r="CA1808" i="6"/>
  <c r="CA1812" i="6"/>
  <c r="CA1816" i="6"/>
  <c r="CA1820" i="6"/>
  <c r="CA1824" i="6"/>
  <c r="CA1828" i="6"/>
  <c r="CA1832" i="6"/>
  <c r="CA1836" i="6"/>
  <c r="CA1840" i="6"/>
  <c r="CA1844" i="6"/>
  <c r="CA1848" i="6"/>
  <c r="CA1852" i="6"/>
  <c r="CA1856" i="6"/>
  <c r="CA1860" i="6"/>
  <c r="CA1864" i="6"/>
  <c r="CA1868" i="6"/>
  <c r="CA1872" i="6"/>
  <c r="CA1876" i="6"/>
  <c r="CA1880" i="6"/>
  <c r="CA1884" i="6"/>
  <c r="CA1888" i="6"/>
  <c r="CA1892" i="6"/>
  <c r="CA1896" i="6"/>
  <c r="CA1900" i="6"/>
  <c r="CA1904" i="6"/>
  <c r="CA1908" i="6"/>
  <c r="CA1912" i="6"/>
  <c r="CA1916" i="6"/>
  <c r="CA1920" i="6"/>
  <c r="CA1924" i="6"/>
  <c r="CA1928" i="6"/>
  <c r="CA1932" i="6"/>
  <c r="CA1936" i="6"/>
  <c r="CA1940" i="6"/>
  <c r="CA1944" i="6"/>
  <c r="CA1948" i="6"/>
  <c r="CA1952" i="6"/>
  <c r="CA1956" i="6"/>
  <c r="CA1960" i="6"/>
  <c r="CA1964" i="6"/>
  <c r="CA1968" i="6"/>
  <c r="CA1972" i="6"/>
  <c r="CA1976" i="6"/>
  <c r="CA1980" i="6"/>
  <c r="CA1984" i="6"/>
  <c r="CA1988" i="6"/>
  <c r="CA1992" i="6"/>
  <c r="CA1996" i="6"/>
  <c r="CA2000" i="6"/>
  <c r="CA2004" i="6"/>
  <c r="CA2008" i="6"/>
  <c r="CA2012" i="6"/>
  <c r="CA2016" i="6"/>
  <c r="CA2020" i="6"/>
  <c r="CA2024" i="6"/>
  <c r="CA2028" i="6"/>
  <c r="CA2032" i="6"/>
  <c r="CA2036" i="6"/>
  <c r="CA2040" i="6"/>
  <c r="CA2044" i="6"/>
  <c r="CA2048" i="6"/>
  <c r="CA2052" i="6"/>
  <c r="CA2056" i="6"/>
  <c r="CA2060" i="6"/>
  <c r="CA2064" i="6"/>
  <c r="CA2068" i="6"/>
  <c r="CA2072" i="6"/>
  <c r="CA2076" i="6"/>
  <c r="CA2080" i="6"/>
  <c r="CA2084" i="6"/>
  <c r="CA2088" i="6"/>
  <c r="CA2092" i="6"/>
  <c r="CA2096" i="6"/>
  <c r="CA2100" i="6"/>
  <c r="CA2104" i="6"/>
  <c r="CA2108" i="6"/>
  <c r="CA2112" i="6"/>
  <c r="CA2116" i="6"/>
  <c r="CA2120" i="6"/>
  <c r="CA2124" i="6"/>
  <c r="CA2128" i="6"/>
  <c r="CA2132" i="6"/>
  <c r="CA2136" i="6"/>
  <c r="CA2140" i="6"/>
  <c r="CA2144" i="6"/>
  <c r="CA2148" i="6"/>
  <c r="CA2152" i="6"/>
  <c r="CA2156" i="6"/>
  <c r="CA2160" i="6"/>
  <c r="CA2164" i="6"/>
  <c r="CA2168" i="6"/>
  <c r="CA2172" i="6"/>
  <c r="CA2176" i="6"/>
  <c r="CA2180" i="6"/>
  <c r="CA2184" i="6"/>
  <c r="CA2188" i="6"/>
  <c r="CA2192" i="6"/>
  <c r="CA2196" i="6"/>
  <c r="CA2200" i="6"/>
  <c r="CA2204" i="6"/>
  <c r="CA2208" i="6"/>
  <c r="CA2212" i="6"/>
  <c r="CA2216" i="6"/>
  <c r="CA2220" i="6"/>
  <c r="CA2224" i="6"/>
  <c r="CA2228" i="6"/>
  <c r="CA2232" i="6"/>
  <c r="CA2236" i="6"/>
  <c r="CA2240" i="6"/>
  <c r="CA2244" i="6"/>
  <c r="CA2248" i="6"/>
  <c r="CA2252" i="6"/>
  <c r="CA2256" i="6"/>
  <c r="CA2260" i="6"/>
  <c r="CA2264" i="6"/>
  <c r="CA2268" i="6"/>
  <c r="CA2272" i="6"/>
  <c r="CA2276" i="6"/>
  <c r="CA2280" i="6"/>
  <c r="CA2284" i="6"/>
  <c r="CA2288" i="6"/>
  <c r="CA2292" i="6"/>
  <c r="CA2179" i="6"/>
  <c r="CA2189" i="6"/>
  <c r="CA2197" i="6"/>
  <c r="CA2205" i="6"/>
  <c r="CA2213" i="6"/>
  <c r="CA2221" i="6"/>
  <c r="CA2229" i="6"/>
  <c r="CA2237" i="6"/>
  <c r="CA2245" i="6"/>
  <c r="CA2253" i="6"/>
  <c r="CA2261" i="6"/>
  <c r="CA2269" i="6"/>
  <c r="CA2277" i="6"/>
  <c r="CA2285" i="6"/>
  <c r="CA2293" i="6"/>
  <c r="CA2298" i="6"/>
  <c r="CA2302" i="6"/>
  <c r="CA2306" i="6"/>
  <c r="CA2310" i="6"/>
  <c r="CA2314" i="6"/>
  <c r="CA2318" i="6"/>
  <c r="CA2322" i="6"/>
  <c r="CA2326" i="6"/>
  <c r="CA2330" i="6"/>
  <c r="CA2334" i="6"/>
  <c r="CA2338" i="6"/>
  <c r="CA2342" i="6"/>
  <c r="CA2346" i="6"/>
  <c r="CA2350" i="6"/>
  <c r="CA2354" i="6"/>
  <c r="CA2358" i="6"/>
  <c r="CA2362" i="6"/>
  <c r="CA2366" i="6"/>
  <c r="CA2370" i="6"/>
  <c r="CA2374" i="6"/>
  <c r="CA2378" i="6"/>
  <c r="CA2382" i="6"/>
  <c r="CA2386" i="6"/>
  <c r="CA2390" i="6"/>
  <c r="CA2394" i="6"/>
  <c r="CA2398" i="6"/>
  <c r="CA2402" i="6"/>
  <c r="CA2406" i="6"/>
  <c r="CA2410" i="6"/>
  <c r="CA2414" i="6"/>
  <c r="CA2418" i="6"/>
  <c r="CA2422" i="6"/>
  <c r="CA2426" i="6"/>
  <c r="CA2430" i="6"/>
  <c r="CA2434" i="6"/>
  <c r="CA2438" i="6"/>
  <c r="CA2442" i="6"/>
  <c r="CA2446" i="6"/>
  <c r="CA2450" i="6"/>
  <c r="CA2454" i="6"/>
  <c r="CA2458" i="6"/>
  <c r="CA2462" i="6"/>
  <c r="CA2466" i="6"/>
  <c r="CA2470" i="6"/>
  <c r="CA2474" i="6"/>
  <c r="CA2478" i="6"/>
  <c r="CA2482" i="6"/>
  <c r="CA2486" i="6"/>
  <c r="CA2490" i="6"/>
  <c r="CA2494" i="6"/>
  <c r="CA2498" i="6"/>
  <c r="CA2502" i="6"/>
  <c r="CA2506" i="6"/>
  <c r="CA2510" i="6"/>
  <c r="CA2514" i="6"/>
  <c r="CA2518" i="6"/>
  <c r="CA2522" i="6"/>
  <c r="CA2526" i="6"/>
  <c r="CA2530" i="6"/>
  <c r="CA2534" i="6"/>
  <c r="CA2538" i="6"/>
  <c r="CA2542" i="6"/>
  <c r="CA2546" i="6"/>
  <c r="CA2550" i="6"/>
  <c r="CA2554" i="6"/>
  <c r="CA2558" i="6"/>
  <c r="CA2562" i="6"/>
  <c r="CA2566" i="6"/>
  <c r="CA2570" i="6"/>
  <c r="CA2574" i="6"/>
  <c r="CA2578" i="6"/>
  <c r="CA2582" i="6"/>
  <c r="CA2586" i="6"/>
  <c r="CA2590" i="6"/>
  <c r="CA2594" i="6"/>
  <c r="CA2598" i="6"/>
  <c r="CA2602" i="6"/>
  <c r="CA2606" i="6"/>
  <c r="CA2610" i="6"/>
  <c r="CA2614" i="6"/>
  <c r="CA2618" i="6"/>
  <c r="CA2622" i="6"/>
  <c r="CA2626" i="6"/>
  <c r="CA2630" i="6"/>
  <c r="CA2634" i="6"/>
  <c r="CA2638" i="6"/>
  <c r="CA2642" i="6"/>
  <c r="CA2646" i="6"/>
  <c r="CA2650" i="6"/>
  <c r="CA2654" i="6"/>
  <c r="CA2658" i="6"/>
  <c r="CA2662" i="6"/>
  <c r="CA2666" i="6"/>
  <c r="CA2670" i="6"/>
  <c r="CA2674" i="6"/>
  <c r="CA2678" i="6"/>
  <c r="CA2682" i="6"/>
  <c r="CA2686" i="6"/>
  <c r="CA2690" i="6"/>
  <c r="CA2694" i="6"/>
  <c r="CA2698" i="6"/>
  <c r="CA2702" i="6"/>
  <c r="CA2706" i="6"/>
  <c r="CA2710" i="6"/>
  <c r="CA2714" i="6"/>
  <c r="CA2718" i="6"/>
  <c r="CA2722" i="6"/>
  <c r="CA2726" i="6"/>
  <c r="CA2730" i="6"/>
  <c r="CA2734" i="6"/>
  <c r="CA2738" i="6"/>
  <c r="CA2742" i="6"/>
  <c r="CA2746" i="6"/>
  <c r="CA2750" i="6"/>
  <c r="CA2754" i="6"/>
  <c r="CA2758" i="6"/>
  <c r="CA2762" i="6"/>
  <c r="CA2766" i="6"/>
  <c r="CA2770" i="6"/>
  <c r="CA2774" i="6"/>
  <c r="CA2778" i="6"/>
  <c r="CA2782" i="6"/>
  <c r="CA2786" i="6"/>
  <c r="CA2790" i="6"/>
  <c r="CA2794" i="6"/>
  <c r="CA2798" i="6"/>
  <c r="CA2802" i="6"/>
  <c r="CA2806" i="6"/>
  <c r="CA2810" i="6"/>
  <c r="CA2814" i="6"/>
  <c r="CA2818" i="6"/>
  <c r="CA2822" i="6"/>
  <c r="CA2826" i="6"/>
  <c r="CA2830" i="6"/>
  <c r="CA2834" i="6"/>
  <c r="CA2838" i="6"/>
  <c r="CA2842" i="6"/>
  <c r="CA2846" i="6"/>
  <c r="CA2850" i="6"/>
  <c r="CA2854" i="6"/>
  <c r="CA2858" i="6"/>
  <c r="CA2862" i="6"/>
  <c r="CA2866" i="6"/>
  <c r="CA2870" i="6"/>
  <c r="CA2874" i="6"/>
  <c r="CA2878" i="6"/>
  <c r="CA2882" i="6"/>
  <c r="CA2886" i="6"/>
  <c r="CA2890" i="6"/>
  <c r="CA2894" i="6"/>
  <c r="CA2898" i="6"/>
  <c r="CA2902" i="6"/>
  <c r="CA2906" i="6"/>
  <c r="CA2910" i="6"/>
  <c r="CA2914" i="6"/>
  <c r="CA2918" i="6"/>
  <c r="CA2922" i="6"/>
  <c r="CA2926" i="6"/>
  <c r="CA2930" i="6"/>
  <c r="CA2934" i="6"/>
  <c r="CA2938" i="6"/>
  <c r="CA2942" i="6"/>
  <c r="CA2946" i="6"/>
  <c r="CA2950" i="6"/>
  <c r="CA2954" i="6"/>
  <c r="CA2958" i="6"/>
  <c r="CA2962" i="6"/>
  <c r="CA2966" i="6"/>
  <c r="CA2970" i="6"/>
  <c r="CA2974" i="6"/>
  <c r="CA2978" i="6"/>
  <c r="CA2982" i="6"/>
  <c r="CA2986" i="6"/>
  <c r="CA2990" i="6"/>
  <c r="CA2994" i="6"/>
  <c r="CA2998" i="6"/>
  <c r="CA3002" i="6"/>
  <c r="CA3006" i="6"/>
  <c r="CA3010" i="6"/>
  <c r="CA3014" i="6"/>
  <c r="CA3018" i="6"/>
  <c r="CA3022" i="6"/>
  <c r="CA3026" i="6"/>
  <c r="CA3030" i="6"/>
  <c r="CA3034" i="6"/>
  <c r="CA3038" i="6"/>
  <c r="CA3042" i="6"/>
  <c r="CA3046" i="6"/>
  <c r="CA3050" i="6"/>
  <c r="CA3054" i="6"/>
  <c r="CA3058" i="6"/>
  <c r="CA3062" i="6"/>
  <c r="CA3066" i="6"/>
  <c r="CA3070" i="6"/>
  <c r="CA3074" i="6"/>
  <c r="CA3078" i="6"/>
  <c r="CA3082" i="6"/>
  <c r="CA3086" i="6"/>
  <c r="CA3090" i="6"/>
  <c r="CA3094" i="6"/>
  <c r="CA3098" i="6"/>
  <c r="CA3102" i="6"/>
  <c r="CA3106" i="6"/>
  <c r="CA3110" i="6"/>
  <c r="CA3114" i="6"/>
  <c r="CA3118" i="6"/>
  <c r="CA3122" i="6"/>
  <c r="CA3126" i="6"/>
  <c r="CA3130" i="6"/>
  <c r="CA3134" i="6"/>
  <c r="CA3138" i="6"/>
  <c r="CA3142" i="6"/>
  <c r="CA3146" i="6"/>
  <c r="CA3150" i="6"/>
  <c r="CA3154" i="6"/>
  <c r="CA3158" i="6"/>
  <c r="CA3162" i="6"/>
  <c r="CA3166" i="6"/>
  <c r="CA3170" i="6"/>
  <c r="CA3174" i="6"/>
  <c r="CA3178" i="6"/>
  <c r="CA3182" i="6"/>
  <c r="CA3186" i="6"/>
  <c r="CA2183" i="6"/>
  <c r="CA2191" i="6"/>
  <c r="CA2199" i="6"/>
  <c r="CA2207" i="6"/>
  <c r="CA2215" i="6"/>
  <c r="CA2223" i="6"/>
  <c r="CA2231" i="6"/>
  <c r="CA2239" i="6"/>
  <c r="CA2247" i="6"/>
  <c r="CA2255" i="6"/>
  <c r="CA2263" i="6"/>
  <c r="CA2271" i="6"/>
  <c r="CA2279" i="6"/>
  <c r="CA2287" i="6"/>
  <c r="CA2295" i="6"/>
  <c r="CA2299" i="6"/>
  <c r="CA2303" i="6"/>
  <c r="CA2307" i="6"/>
  <c r="CA2311" i="6"/>
  <c r="CA2315" i="6"/>
  <c r="CA2319" i="6"/>
  <c r="CA2323" i="6"/>
  <c r="CA2327" i="6"/>
  <c r="CA2331" i="6"/>
  <c r="CA2335" i="6"/>
  <c r="CA2339" i="6"/>
  <c r="CA2343" i="6"/>
  <c r="CA2347" i="6"/>
  <c r="CA2351" i="6"/>
  <c r="CA2355" i="6"/>
  <c r="CA2359" i="6"/>
  <c r="CA2363" i="6"/>
  <c r="CA2367" i="6"/>
  <c r="CA2371" i="6"/>
  <c r="CA2375" i="6"/>
  <c r="CA2379" i="6"/>
  <c r="CA2383" i="6"/>
  <c r="CA2387" i="6"/>
  <c r="CA2391" i="6"/>
  <c r="CA2395" i="6"/>
  <c r="CA2399" i="6"/>
  <c r="CA2403" i="6"/>
  <c r="CA2407" i="6"/>
  <c r="CA2411" i="6"/>
  <c r="CA2415" i="6"/>
  <c r="CA2419" i="6"/>
  <c r="CA2423" i="6"/>
  <c r="CA2427" i="6"/>
  <c r="CA2431" i="6"/>
  <c r="CA2435" i="6"/>
  <c r="CA2439" i="6"/>
  <c r="CA2443" i="6"/>
  <c r="CA2447" i="6"/>
  <c r="CA2451" i="6"/>
  <c r="CA2455" i="6"/>
  <c r="CA2459" i="6"/>
  <c r="CA2463" i="6"/>
  <c r="CA2467" i="6"/>
  <c r="CA2471" i="6"/>
  <c r="CA2475" i="6"/>
  <c r="CA2479" i="6"/>
  <c r="CA2483" i="6"/>
  <c r="CA2487" i="6"/>
  <c r="CA2491" i="6"/>
  <c r="CA2495" i="6"/>
  <c r="CA2499" i="6"/>
  <c r="CA2503" i="6"/>
  <c r="CA2507" i="6"/>
  <c r="CA2511" i="6"/>
  <c r="CA2515" i="6"/>
  <c r="CA2519" i="6"/>
  <c r="CA2523" i="6"/>
  <c r="CA2527" i="6"/>
  <c r="CA2531" i="6"/>
  <c r="CA2535" i="6"/>
  <c r="CA2539" i="6"/>
  <c r="CA2543" i="6"/>
  <c r="CA2547" i="6"/>
  <c r="CA2551" i="6"/>
  <c r="CA2555" i="6"/>
  <c r="CA2559" i="6"/>
  <c r="CA2563" i="6"/>
  <c r="CA2567" i="6"/>
  <c r="CA2571" i="6"/>
  <c r="CA2575" i="6"/>
  <c r="CA2579" i="6"/>
  <c r="CA2583" i="6"/>
  <c r="CA2587" i="6"/>
  <c r="CA2591" i="6"/>
  <c r="CA2595" i="6"/>
  <c r="CA2599" i="6"/>
  <c r="CA2603" i="6"/>
  <c r="CA2607" i="6"/>
  <c r="CA2611" i="6"/>
  <c r="CA2615" i="6"/>
  <c r="CA2619" i="6"/>
  <c r="CA2623" i="6"/>
  <c r="CA2627" i="6"/>
  <c r="CA2631" i="6"/>
  <c r="CA2635" i="6"/>
  <c r="CA2639" i="6"/>
  <c r="CA2643" i="6"/>
  <c r="CA2647" i="6"/>
  <c r="CA2651" i="6"/>
  <c r="CA2655" i="6"/>
  <c r="CA2659" i="6"/>
  <c r="CA2663" i="6"/>
  <c r="CA2667" i="6"/>
  <c r="CA2671" i="6"/>
  <c r="CA2675" i="6"/>
  <c r="CA2679" i="6"/>
  <c r="CA2683" i="6"/>
  <c r="CA2687" i="6"/>
  <c r="CA2691" i="6"/>
  <c r="CA2695" i="6"/>
  <c r="CA2699" i="6"/>
  <c r="CA2703" i="6"/>
  <c r="CA2707" i="6"/>
  <c r="CA2711" i="6"/>
  <c r="CA2715" i="6"/>
  <c r="CA2719" i="6"/>
  <c r="CA2723" i="6"/>
  <c r="CA2727" i="6"/>
  <c r="CA2731" i="6"/>
  <c r="CA2735" i="6"/>
  <c r="CA2739" i="6"/>
  <c r="CA2743" i="6"/>
  <c r="CA2747" i="6"/>
  <c r="CA2751" i="6"/>
  <c r="CA2755" i="6"/>
  <c r="CA2759" i="6"/>
  <c r="CA2763" i="6"/>
  <c r="CA2767" i="6"/>
  <c r="CA2771" i="6"/>
  <c r="CA2775" i="6"/>
  <c r="CA2779" i="6"/>
  <c r="CA2783" i="6"/>
  <c r="CA2787" i="6"/>
  <c r="CA2791" i="6"/>
  <c r="CA2795" i="6"/>
  <c r="CA2799" i="6"/>
  <c r="CA2803" i="6"/>
  <c r="CA2807" i="6"/>
  <c r="CA2811" i="6"/>
  <c r="CA2815" i="6"/>
  <c r="CA2819" i="6"/>
  <c r="CA2823" i="6"/>
  <c r="CA2827" i="6"/>
  <c r="CA2831" i="6"/>
  <c r="CA2835" i="6"/>
  <c r="CA2839" i="6"/>
  <c r="CA2843" i="6"/>
  <c r="CA2847" i="6"/>
  <c r="CA2851" i="6"/>
  <c r="CA2855" i="6"/>
  <c r="CA2859" i="6"/>
  <c r="CA2863" i="6"/>
  <c r="CA2867" i="6"/>
  <c r="CA2871" i="6"/>
  <c r="CA2875" i="6"/>
  <c r="CA2879" i="6"/>
  <c r="CA2883" i="6"/>
  <c r="CA2887" i="6"/>
  <c r="CA2891" i="6"/>
  <c r="CA2895" i="6"/>
  <c r="CA2899" i="6"/>
  <c r="CA2903" i="6"/>
  <c r="CA2907" i="6"/>
  <c r="CA2911" i="6"/>
  <c r="CA2915" i="6"/>
  <c r="CA2175" i="6"/>
  <c r="CA2187" i="6"/>
  <c r="CA2195" i="6"/>
  <c r="CA2203" i="6"/>
  <c r="CA2211" i="6"/>
  <c r="CA2219" i="6"/>
  <c r="CA2227" i="6"/>
  <c r="CA2235" i="6"/>
  <c r="CA2243" i="6"/>
  <c r="CA2251" i="6"/>
  <c r="CA2259" i="6"/>
  <c r="CA2267" i="6"/>
  <c r="CA2275" i="6"/>
  <c r="CA2283" i="6"/>
  <c r="CA2291" i="6"/>
  <c r="CA2297" i="6"/>
  <c r="CA2301" i="6"/>
  <c r="CA2305" i="6"/>
  <c r="CA2309" i="6"/>
  <c r="CA2313" i="6"/>
  <c r="CA2317" i="6"/>
  <c r="CA2321" i="6"/>
  <c r="CA2325" i="6"/>
  <c r="CA2329" i="6"/>
  <c r="CA2333" i="6"/>
  <c r="CA2337" i="6"/>
  <c r="CA2341" i="6"/>
  <c r="CA2345" i="6"/>
  <c r="CA2349" i="6"/>
  <c r="CA2353" i="6"/>
  <c r="CA2357" i="6"/>
  <c r="CA2361" i="6"/>
  <c r="CA2365" i="6"/>
  <c r="CA2369" i="6"/>
  <c r="CA2373" i="6"/>
  <c r="CA2377" i="6"/>
  <c r="CA2381" i="6"/>
  <c r="CA2385" i="6"/>
  <c r="CA2389" i="6"/>
  <c r="CA2393" i="6"/>
  <c r="CA2397" i="6"/>
  <c r="CA2401" i="6"/>
  <c r="CA2405" i="6"/>
  <c r="CA2409" i="6"/>
  <c r="CA2413" i="6"/>
  <c r="CA2417" i="6"/>
  <c r="CA2421" i="6"/>
  <c r="CA2425" i="6"/>
  <c r="CA2429" i="6"/>
  <c r="CA2433" i="6"/>
  <c r="CA2437" i="6"/>
  <c r="CA2441" i="6"/>
  <c r="CA2445" i="6"/>
  <c r="CA2449" i="6"/>
  <c r="CA2453" i="6"/>
  <c r="CA2457" i="6"/>
  <c r="CA2461" i="6"/>
  <c r="CA2465" i="6"/>
  <c r="CA2469" i="6"/>
  <c r="CA2473" i="6"/>
  <c r="CA2477" i="6"/>
  <c r="CA2481" i="6"/>
  <c r="CA2485" i="6"/>
  <c r="CA2489" i="6"/>
  <c r="CA2493" i="6"/>
  <c r="CA2497" i="6"/>
  <c r="CA2501" i="6"/>
  <c r="CA2505" i="6"/>
  <c r="CA2509" i="6"/>
  <c r="CA2513" i="6"/>
  <c r="CA2517" i="6"/>
  <c r="CA2521" i="6"/>
  <c r="CA2525" i="6"/>
  <c r="CA2529" i="6"/>
  <c r="CA2533" i="6"/>
  <c r="CA2537" i="6"/>
  <c r="CA2541" i="6"/>
  <c r="CA2545" i="6"/>
  <c r="CA2549" i="6"/>
  <c r="CA2553" i="6"/>
  <c r="CA2557" i="6"/>
  <c r="CA2561" i="6"/>
  <c r="CA2565" i="6"/>
  <c r="CA2569" i="6"/>
  <c r="CA2573" i="6"/>
  <c r="CA2577" i="6"/>
  <c r="CA2581" i="6"/>
  <c r="CA2585" i="6"/>
  <c r="CA2589" i="6"/>
  <c r="CA2593" i="6"/>
  <c r="CA2597" i="6"/>
  <c r="CA2601" i="6"/>
  <c r="CA2605" i="6"/>
  <c r="CA2609" i="6"/>
  <c r="CA2613" i="6"/>
  <c r="CA2617" i="6"/>
  <c r="CA2621" i="6"/>
  <c r="CA2625" i="6"/>
  <c r="CA2629" i="6"/>
  <c r="CA2633" i="6"/>
  <c r="CA2637" i="6"/>
  <c r="CA2641" i="6"/>
  <c r="CA2645" i="6"/>
  <c r="CA2649" i="6"/>
  <c r="CA2653" i="6"/>
  <c r="CA2657" i="6"/>
  <c r="CA2661" i="6"/>
  <c r="CA2665" i="6"/>
  <c r="CA2669" i="6"/>
  <c r="CA2673" i="6"/>
  <c r="CA2677" i="6"/>
  <c r="CA2681" i="6"/>
  <c r="CA2685" i="6"/>
  <c r="CA2689" i="6"/>
  <c r="CA2693" i="6"/>
  <c r="CA2697" i="6"/>
  <c r="CA2701" i="6"/>
  <c r="CA2705" i="6"/>
  <c r="CA2709" i="6"/>
  <c r="CA2713" i="6"/>
  <c r="CA2717" i="6"/>
  <c r="CA2721" i="6"/>
  <c r="CA2725" i="6"/>
  <c r="CA2729" i="6"/>
  <c r="CA2733" i="6"/>
  <c r="CA2737" i="6"/>
  <c r="CA2741" i="6"/>
  <c r="CA2745" i="6"/>
  <c r="CA2749" i="6"/>
  <c r="CA2753" i="6"/>
  <c r="CA2757" i="6"/>
  <c r="CA2761" i="6"/>
  <c r="CA2765" i="6"/>
  <c r="CA2769" i="6"/>
  <c r="CA2773" i="6"/>
  <c r="CA2777" i="6"/>
  <c r="CA2781" i="6"/>
  <c r="CA2785" i="6"/>
  <c r="CA2789" i="6"/>
  <c r="CA2793" i="6"/>
  <c r="CA2797" i="6"/>
  <c r="CA2801" i="6"/>
  <c r="CA2805" i="6"/>
  <c r="CA2809" i="6"/>
  <c r="CA2813" i="6"/>
  <c r="CA2817" i="6"/>
  <c r="CA2821" i="6"/>
  <c r="CA2825" i="6"/>
  <c r="CA2829" i="6"/>
  <c r="CA2833" i="6"/>
  <c r="CA2837" i="6"/>
  <c r="CA2841" i="6"/>
  <c r="CA2845" i="6"/>
  <c r="CA2849" i="6"/>
  <c r="CA2853" i="6"/>
  <c r="CA2857" i="6"/>
  <c r="CA2861" i="6"/>
  <c r="CA2865" i="6"/>
  <c r="CA2869" i="6"/>
  <c r="CA2873" i="6"/>
  <c r="CA2877" i="6"/>
  <c r="CA2881" i="6"/>
  <c r="CA2885" i="6"/>
  <c r="CA2889" i="6"/>
  <c r="CA2893" i="6"/>
  <c r="CA2897" i="6"/>
  <c r="CA2901" i="6"/>
  <c r="CA2905" i="6"/>
  <c r="CA2909" i="6"/>
  <c r="CA2913" i="6"/>
  <c r="CA2917" i="6"/>
  <c r="CA2921" i="6"/>
  <c r="CA2925" i="6"/>
  <c r="CA2929" i="6"/>
  <c r="CA2933" i="6"/>
  <c r="CA2937" i="6"/>
  <c r="CA2941" i="6"/>
  <c r="CA2945" i="6"/>
  <c r="CA2949" i="6"/>
  <c r="CA2953" i="6"/>
  <c r="CA2957" i="6"/>
  <c r="CA2961" i="6"/>
  <c r="CA2965" i="6"/>
  <c r="CA2969" i="6"/>
  <c r="CA2973" i="6"/>
  <c r="CA2977" i="6"/>
  <c r="CA2981" i="6"/>
  <c r="CA2985" i="6"/>
  <c r="CA2989" i="6"/>
  <c r="CA2993" i="6"/>
  <c r="CA2997" i="6"/>
  <c r="CA3001" i="6"/>
  <c r="CA3005" i="6"/>
  <c r="CA3009" i="6"/>
  <c r="CA3013" i="6"/>
  <c r="CA3017" i="6"/>
  <c r="CA3021" i="6"/>
  <c r="CA3025" i="6"/>
  <c r="CA3029" i="6"/>
  <c r="CA3033" i="6"/>
  <c r="CA3037" i="6"/>
  <c r="CA3041" i="6"/>
  <c r="CA3045" i="6"/>
  <c r="CA3049" i="6"/>
  <c r="CA3053" i="6"/>
  <c r="CA3057" i="6"/>
  <c r="CA3061" i="6"/>
  <c r="CA3065" i="6"/>
  <c r="CA3069" i="6"/>
  <c r="CA3073" i="6"/>
  <c r="CA3077" i="6"/>
  <c r="CA3081" i="6"/>
  <c r="CA3085" i="6"/>
  <c r="CA3089" i="6"/>
  <c r="CA3093" i="6"/>
  <c r="CA3097" i="6"/>
  <c r="CA3101" i="6"/>
  <c r="CA3105" i="6"/>
  <c r="CA3109" i="6"/>
  <c r="CA3113" i="6"/>
  <c r="CA3117" i="6"/>
  <c r="CA3121" i="6"/>
  <c r="CA3125" i="6"/>
  <c r="CA3129" i="6"/>
  <c r="CA3133" i="6"/>
  <c r="CA3137" i="6"/>
  <c r="CA3141" i="6"/>
  <c r="CA3145" i="6"/>
  <c r="CA3149" i="6"/>
  <c r="CA3153" i="6"/>
  <c r="CA3157" i="6"/>
  <c r="CA3161" i="6"/>
  <c r="CA3165" i="6"/>
  <c r="CA3169" i="6"/>
  <c r="CA3173" i="6"/>
  <c r="CA3177" i="6"/>
  <c r="CA3181" i="6"/>
  <c r="CA3185" i="6"/>
  <c r="CA3189" i="6"/>
  <c r="CA2193" i="6"/>
  <c r="CA2225" i="6"/>
  <c r="CA2257" i="6"/>
  <c r="CA2289" i="6"/>
  <c r="CA2308" i="6"/>
  <c r="CA2324" i="6"/>
  <c r="CA2340" i="6"/>
  <c r="CA2356" i="6"/>
  <c r="CA2372" i="6"/>
  <c r="CA2388" i="6"/>
  <c r="CA2404" i="6"/>
  <c r="CA2420" i="6"/>
  <c r="CA2436" i="6"/>
  <c r="CA2452" i="6"/>
  <c r="CA2468" i="6"/>
  <c r="CA2484" i="6"/>
  <c r="CA2500" i="6"/>
  <c r="CA2516" i="6"/>
  <c r="CA2532" i="6"/>
  <c r="CA2548" i="6"/>
  <c r="CA2564" i="6"/>
  <c r="CA2580" i="6"/>
  <c r="CA2596" i="6"/>
  <c r="CA2612" i="6"/>
  <c r="CA2628" i="6"/>
  <c r="CA2644" i="6"/>
  <c r="CA2660" i="6"/>
  <c r="CA2676" i="6"/>
  <c r="CA2692" i="6"/>
  <c r="CA2708" i="6"/>
  <c r="CA2724" i="6"/>
  <c r="CA2740" i="6"/>
  <c r="CA2756" i="6"/>
  <c r="CA2772" i="6"/>
  <c r="CA2788" i="6"/>
  <c r="CA2804" i="6"/>
  <c r="CA2820" i="6"/>
  <c r="CA2836" i="6"/>
  <c r="CA2852" i="6"/>
  <c r="CA2868" i="6"/>
  <c r="CA2884" i="6"/>
  <c r="CA2900" i="6"/>
  <c r="CA2916" i="6"/>
  <c r="CA2924" i="6"/>
  <c r="CA2932" i="6"/>
  <c r="CA2940" i="6"/>
  <c r="CA2948" i="6"/>
  <c r="CA2956" i="6"/>
  <c r="CA2964" i="6"/>
  <c r="CA2972" i="6"/>
  <c r="CA2980" i="6"/>
  <c r="CA2988" i="6"/>
  <c r="CA2996" i="6"/>
  <c r="CA3004" i="6"/>
  <c r="CA3012" i="6"/>
  <c r="CA3020" i="6"/>
  <c r="CA3028" i="6"/>
  <c r="CA3036" i="6"/>
  <c r="CA3044" i="6"/>
  <c r="CA3052" i="6"/>
  <c r="CA3060" i="6"/>
  <c r="CA3068" i="6"/>
  <c r="CA3076" i="6"/>
  <c r="CA3084" i="6"/>
  <c r="CA3092" i="6"/>
  <c r="CA3100" i="6"/>
  <c r="CA3108" i="6"/>
  <c r="CA3116" i="6"/>
  <c r="CA3124" i="6"/>
  <c r="CA3132" i="6"/>
  <c r="CA3140" i="6"/>
  <c r="CA3148" i="6"/>
  <c r="CA3156" i="6"/>
  <c r="CA3164" i="6"/>
  <c r="CA3172" i="6"/>
  <c r="CA3180" i="6"/>
  <c r="CA3188" i="6"/>
  <c r="CA3193" i="6"/>
  <c r="CA3197" i="6"/>
  <c r="CA3201" i="6"/>
  <c r="CA3205" i="6"/>
  <c r="CA3209" i="6"/>
  <c r="CA3213" i="6"/>
  <c r="CA3217" i="6"/>
  <c r="CA3221" i="6"/>
  <c r="CA3225" i="6"/>
  <c r="CA3229" i="6"/>
  <c r="CA3233" i="6"/>
  <c r="CA3237" i="6"/>
  <c r="CA3241" i="6"/>
  <c r="CA3245" i="6"/>
  <c r="CA3249" i="6"/>
  <c r="CA3253" i="6"/>
  <c r="CA3257" i="6"/>
  <c r="CA3261" i="6"/>
  <c r="CA3265" i="6"/>
  <c r="CA3269" i="6"/>
  <c r="CA3273" i="6"/>
  <c r="CA3277" i="6"/>
  <c r="CA3281" i="6"/>
  <c r="CA3285" i="6"/>
  <c r="CA3289" i="6"/>
  <c r="CA3293" i="6"/>
  <c r="CA3297" i="6"/>
  <c r="CA3301" i="6"/>
  <c r="CA3305" i="6"/>
  <c r="CA3309" i="6"/>
  <c r="CA3313" i="6"/>
  <c r="CA3317" i="6"/>
  <c r="CA3321" i="6"/>
  <c r="CA3325" i="6"/>
  <c r="CA3329" i="6"/>
  <c r="CA3333" i="6"/>
  <c r="CA3337" i="6"/>
  <c r="CA3341" i="6"/>
  <c r="CA3345" i="6"/>
  <c r="CA3349" i="6"/>
  <c r="CA3353" i="6"/>
  <c r="CA3357" i="6"/>
  <c r="CA3361" i="6"/>
  <c r="CA3365" i="6"/>
  <c r="CA3369" i="6"/>
  <c r="CA3373" i="6"/>
  <c r="CA3377" i="6"/>
  <c r="CA3381" i="6"/>
  <c r="CA3385" i="6"/>
  <c r="CA3389" i="6"/>
  <c r="CA3393" i="6"/>
  <c r="CA3397" i="6"/>
  <c r="CA3401" i="6"/>
  <c r="CA3405" i="6"/>
  <c r="CA3409" i="6"/>
  <c r="CA3413" i="6"/>
  <c r="CA3417" i="6"/>
  <c r="CA3421" i="6"/>
  <c r="CA3425" i="6"/>
  <c r="CA3429" i="6"/>
  <c r="CA3433" i="6"/>
  <c r="CA3437" i="6"/>
  <c r="CA3441" i="6"/>
  <c r="CA3445" i="6"/>
  <c r="CA3449" i="6"/>
  <c r="CA3453" i="6"/>
  <c r="CA3457" i="6"/>
  <c r="CA3461" i="6"/>
  <c r="CA3465" i="6"/>
  <c r="CA3469" i="6"/>
  <c r="CA3473" i="6"/>
  <c r="CA3477" i="6"/>
  <c r="CA3481" i="6"/>
  <c r="CA3485" i="6"/>
  <c r="CA3489" i="6"/>
  <c r="CA3493" i="6"/>
  <c r="CA3497" i="6"/>
  <c r="CA3501" i="6"/>
  <c r="CA3505" i="6"/>
  <c r="CA3509" i="6"/>
  <c r="CA3513" i="6"/>
  <c r="CA3517" i="6"/>
  <c r="CA3521" i="6"/>
  <c r="CA3525" i="6"/>
  <c r="CA3529" i="6"/>
  <c r="CA3533" i="6"/>
  <c r="CA3537" i="6"/>
  <c r="CA3541" i="6"/>
  <c r="CA3545" i="6"/>
  <c r="CA3549" i="6"/>
  <c r="CA3553" i="6"/>
  <c r="CA3557" i="6"/>
  <c r="CA3561" i="6"/>
  <c r="CA3565" i="6"/>
  <c r="CA3569" i="6"/>
  <c r="CA3573" i="6"/>
  <c r="CA3577" i="6"/>
  <c r="CA3581" i="6"/>
  <c r="CA3585" i="6"/>
  <c r="CA3589" i="6"/>
  <c r="CA3593" i="6"/>
  <c r="CA3597" i="6"/>
  <c r="CA3601" i="6"/>
  <c r="CA3605" i="6"/>
  <c r="CA3609" i="6"/>
  <c r="CA3613" i="6"/>
  <c r="CA3617" i="6"/>
  <c r="CA3621" i="6"/>
  <c r="CA3625" i="6"/>
  <c r="CA3629" i="6"/>
  <c r="CA3633" i="6"/>
  <c r="CA3637" i="6"/>
  <c r="CA3641" i="6"/>
  <c r="CA3645" i="6"/>
  <c r="CA3649" i="6"/>
  <c r="CA3653" i="6"/>
  <c r="CA3657" i="6"/>
  <c r="CA3661" i="6"/>
  <c r="CA3665" i="6"/>
  <c r="CA3669" i="6"/>
  <c r="CA3673" i="6"/>
  <c r="CA3677" i="6"/>
  <c r="CA3681" i="6"/>
  <c r="CA3685" i="6"/>
  <c r="CA3689" i="6"/>
  <c r="CA3693" i="6"/>
  <c r="CA3697" i="6"/>
  <c r="CA3701" i="6"/>
  <c r="CA3705" i="6"/>
  <c r="CA3709" i="6"/>
  <c r="CA3713" i="6"/>
  <c r="CA3717" i="6"/>
  <c r="CA3721" i="6"/>
  <c r="CA3725" i="6"/>
  <c r="CA3729" i="6"/>
  <c r="CA3733" i="6"/>
  <c r="CA3737" i="6"/>
  <c r="CA3741" i="6"/>
  <c r="CA3745" i="6"/>
  <c r="CA3749" i="6"/>
  <c r="CA3753" i="6"/>
  <c r="CA3757" i="6"/>
  <c r="CA3761" i="6"/>
  <c r="CA3765" i="6"/>
  <c r="CA3769" i="6"/>
  <c r="CA3773" i="6"/>
  <c r="CA3777" i="6"/>
  <c r="CA3781" i="6"/>
  <c r="CA3785" i="6"/>
  <c r="CA3789" i="6"/>
  <c r="CA3793" i="6"/>
  <c r="CA3797" i="6"/>
  <c r="CA3801" i="6"/>
  <c r="CA3805" i="6"/>
  <c r="CA3809" i="6"/>
  <c r="CA3813" i="6"/>
  <c r="CA3817" i="6"/>
  <c r="CA3821" i="6"/>
  <c r="CA3825" i="6"/>
  <c r="CA3829" i="6"/>
  <c r="CA3833" i="6"/>
  <c r="CA3837" i="6"/>
  <c r="CA3841" i="6"/>
  <c r="CA3845" i="6"/>
  <c r="CA3849" i="6"/>
  <c r="CA3853" i="6"/>
  <c r="CA3857" i="6"/>
  <c r="CA3861" i="6"/>
  <c r="CA3865" i="6"/>
  <c r="CA3869" i="6"/>
  <c r="CA3873" i="6"/>
  <c r="CA3877" i="6"/>
  <c r="CA3881" i="6"/>
  <c r="CA3885" i="6"/>
  <c r="CA3889" i="6"/>
  <c r="CA3893" i="6"/>
  <c r="CA3897" i="6"/>
  <c r="CA3901" i="6"/>
  <c r="CA3905" i="6"/>
  <c r="CA3909" i="6"/>
  <c r="CA3913" i="6"/>
  <c r="CA3917" i="6"/>
  <c r="CA3921" i="6"/>
  <c r="CA3925" i="6"/>
  <c r="CA3929" i="6"/>
  <c r="CA3933" i="6"/>
  <c r="CA3937" i="6"/>
  <c r="CA3941" i="6"/>
  <c r="CA3945" i="6"/>
  <c r="CA3949" i="6"/>
  <c r="CA3953" i="6"/>
  <c r="CA3957" i="6"/>
  <c r="CA3961" i="6"/>
  <c r="CA3965" i="6"/>
  <c r="CA3969" i="6"/>
  <c r="CA3973" i="6"/>
  <c r="CA3977" i="6"/>
  <c r="CA3981" i="6"/>
  <c r="CA3985" i="6"/>
  <c r="CA3989" i="6"/>
  <c r="CA3993" i="6"/>
  <c r="CA3997" i="6"/>
  <c r="CA4001" i="6"/>
  <c r="CA4005" i="6"/>
  <c r="CA4009" i="6"/>
  <c r="CA4013" i="6"/>
  <c r="CA4017" i="6"/>
  <c r="CA4021" i="6"/>
  <c r="CA4025" i="6"/>
  <c r="CA4029" i="6"/>
  <c r="CA4033" i="6"/>
  <c r="CA4037" i="6"/>
  <c r="CA4041" i="6"/>
  <c r="CA2209" i="6"/>
  <c r="CA2300" i="6"/>
  <c r="CA2348" i="6"/>
  <c r="CA2396" i="6"/>
  <c r="CA2444" i="6"/>
  <c r="CA2492" i="6"/>
  <c r="CA2540" i="6"/>
  <c r="CA2604" i="6"/>
  <c r="CA2652" i="6"/>
  <c r="CA2700" i="6"/>
  <c r="CA2748" i="6"/>
  <c r="CA2796" i="6"/>
  <c r="CA2860" i="6"/>
  <c r="CA2908" i="6"/>
  <c r="CA2936" i="6"/>
  <c r="CA2960" i="6"/>
  <c r="CA2984" i="6"/>
  <c r="CA3016" i="6"/>
  <c r="CA3040" i="6"/>
  <c r="CA3064" i="6"/>
  <c r="CA3088" i="6"/>
  <c r="CA3120" i="6"/>
  <c r="CA3144" i="6"/>
  <c r="CA3168" i="6"/>
  <c r="CA3199" i="6"/>
  <c r="CA3211" i="6"/>
  <c r="CA3223" i="6"/>
  <c r="CA3239" i="6"/>
  <c r="CA3251" i="6"/>
  <c r="CA3267" i="6"/>
  <c r="CA3279" i="6"/>
  <c r="CA3291" i="6"/>
  <c r="CA3299" i="6"/>
  <c r="CA3311" i="6"/>
  <c r="CA3323" i="6"/>
  <c r="CA3339" i="6"/>
  <c r="CA3355" i="6"/>
  <c r="CA3367" i="6"/>
  <c r="CA3379" i="6"/>
  <c r="CA3395" i="6"/>
  <c r="CA3399" i="6"/>
  <c r="CA3411" i="6"/>
  <c r="CA3419" i="6"/>
  <c r="CA3431" i="6"/>
  <c r="CA3443" i="6"/>
  <c r="CA2201" i="6"/>
  <c r="CA2233" i="6"/>
  <c r="CA2265" i="6"/>
  <c r="CA2296" i="6"/>
  <c r="CA2312" i="6"/>
  <c r="CA2328" i="6"/>
  <c r="CA2344" i="6"/>
  <c r="CA2360" i="6"/>
  <c r="CA2376" i="6"/>
  <c r="CA2392" i="6"/>
  <c r="CA2408" i="6"/>
  <c r="CA2424" i="6"/>
  <c r="CA2440" i="6"/>
  <c r="CA2456" i="6"/>
  <c r="CA2472" i="6"/>
  <c r="CA2488" i="6"/>
  <c r="CA2504" i="6"/>
  <c r="CA2520" i="6"/>
  <c r="CA2536" i="6"/>
  <c r="CA2552" i="6"/>
  <c r="CA2568" i="6"/>
  <c r="CA2584" i="6"/>
  <c r="CA2600" i="6"/>
  <c r="CA2616" i="6"/>
  <c r="CA2632" i="6"/>
  <c r="CA2648" i="6"/>
  <c r="CA2664" i="6"/>
  <c r="CA2680" i="6"/>
  <c r="CA2696" i="6"/>
  <c r="CA2712" i="6"/>
  <c r="CA2728" i="6"/>
  <c r="CA2744" i="6"/>
  <c r="CA2760" i="6"/>
  <c r="CA2776" i="6"/>
  <c r="CA2792" i="6"/>
  <c r="CA2808" i="6"/>
  <c r="CA2824" i="6"/>
  <c r="CA2840" i="6"/>
  <c r="CA2856" i="6"/>
  <c r="CA2872" i="6"/>
  <c r="CA2888" i="6"/>
  <c r="CA2904" i="6"/>
  <c r="CA2919" i="6"/>
  <c r="CA2927" i="6"/>
  <c r="CA2935" i="6"/>
  <c r="CA2943" i="6"/>
  <c r="CA2951" i="6"/>
  <c r="CA2959" i="6"/>
  <c r="CA2967" i="6"/>
  <c r="CA2975" i="6"/>
  <c r="CA2983" i="6"/>
  <c r="CA2991" i="6"/>
  <c r="CA2999" i="6"/>
  <c r="CA3007" i="6"/>
  <c r="CA3015" i="6"/>
  <c r="CA3023" i="6"/>
  <c r="CA3031" i="6"/>
  <c r="CA3039" i="6"/>
  <c r="CA3047" i="6"/>
  <c r="CA3055" i="6"/>
  <c r="CA3063" i="6"/>
  <c r="CA3071" i="6"/>
  <c r="CA3079" i="6"/>
  <c r="CA3087" i="6"/>
  <c r="CA3095" i="6"/>
  <c r="CA3103" i="6"/>
  <c r="CA3111" i="6"/>
  <c r="CA3119" i="6"/>
  <c r="CA3127" i="6"/>
  <c r="CA3135" i="6"/>
  <c r="CA3143" i="6"/>
  <c r="CA3151" i="6"/>
  <c r="CA3159" i="6"/>
  <c r="CA3167" i="6"/>
  <c r="CA3175" i="6"/>
  <c r="CA3183" i="6"/>
  <c r="CA3190" i="6"/>
  <c r="CA3194" i="6"/>
  <c r="CA3198" i="6"/>
  <c r="CA3202" i="6"/>
  <c r="CA3206" i="6"/>
  <c r="CA3210" i="6"/>
  <c r="CA3214" i="6"/>
  <c r="CA3218" i="6"/>
  <c r="CA3222" i="6"/>
  <c r="CA3226" i="6"/>
  <c r="CA3230" i="6"/>
  <c r="CA3234" i="6"/>
  <c r="CA3238" i="6"/>
  <c r="CA3242" i="6"/>
  <c r="CA3246" i="6"/>
  <c r="CA3250" i="6"/>
  <c r="CA3254" i="6"/>
  <c r="CA3258" i="6"/>
  <c r="CA3262" i="6"/>
  <c r="CA3266" i="6"/>
  <c r="CA3270" i="6"/>
  <c r="CA3274" i="6"/>
  <c r="CA3278" i="6"/>
  <c r="CA3282" i="6"/>
  <c r="CA3286" i="6"/>
  <c r="CA3290" i="6"/>
  <c r="CA3294" i="6"/>
  <c r="CA3298" i="6"/>
  <c r="CA3302" i="6"/>
  <c r="CA3306" i="6"/>
  <c r="CA3310" i="6"/>
  <c r="CA3314" i="6"/>
  <c r="CA3318" i="6"/>
  <c r="CA3322" i="6"/>
  <c r="CA3326" i="6"/>
  <c r="CA3330" i="6"/>
  <c r="CA3334" i="6"/>
  <c r="CA3338" i="6"/>
  <c r="CA3342" i="6"/>
  <c r="CA3346" i="6"/>
  <c r="CA3350" i="6"/>
  <c r="CA3354" i="6"/>
  <c r="CA3358" i="6"/>
  <c r="CA3362" i="6"/>
  <c r="CA3366" i="6"/>
  <c r="CA3370" i="6"/>
  <c r="CA3374" i="6"/>
  <c r="CA3378" i="6"/>
  <c r="CA3382" i="6"/>
  <c r="CA3386" i="6"/>
  <c r="CA3390" i="6"/>
  <c r="CA3394" i="6"/>
  <c r="CA3398" i="6"/>
  <c r="CA3402" i="6"/>
  <c r="CA3406" i="6"/>
  <c r="CA3410" i="6"/>
  <c r="CA3414" i="6"/>
  <c r="CA3418" i="6"/>
  <c r="CA3422" i="6"/>
  <c r="CA3426" i="6"/>
  <c r="CA3430" i="6"/>
  <c r="CA3434" i="6"/>
  <c r="CA3438" i="6"/>
  <c r="CA3442" i="6"/>
  <c r="CA3446" i="6"/>
  <c r="CA3450" i="6"/>
  <c r="CA3454" i="6"/>
  <c r="CA3458" i="6"/>
  <c r="CA3462" i="6"/>
  <c r="CA3466" i="6"/>
  <c r="CA3470" i="6"/>
  <c r="CA3474" i="6"/>
  <c r="CA3478" i="6"/>
  <c r="CA3482" i="6"/>
  <c r="CA3486" i="6"/>
  <c r="CA3490" i="6"/>
  <c r="CA3494" i="6"/>
  <c r="CA3498" i="6"/>
  <c r="CA3502" i="6"/>
  <c r="CA3506" i="6"/>
  <c r="CA3510" i="6"/>
  <c r="CA3514" i="6"/>
  <c r="CA3518" i="6"/>
  <c r="CA3522" i="6"/>
  <c r="CA3526" i="6"/>
  <c r="CA3530" i="6"/>
  <c r="CA3534" i="6"/>
  <c r="CA3538" i="6"/>
  <c r="CA3542" i="6"/>
  <c r="CA3546" i="6"/>
  <c r="CA3550" i="6"/>
  <c r="CA3554" i="6"/>
  <c r="CA3558" i="6"/>
  <c r="CA3562" i="6"/>
  <c r="CA3566" i="6"/>
  <c r="CA3570" i="6"/>
  <c r="CA3574" i="6"/>
  <c r="CA3578" i="6"/>
  <c r="CA3582" i="6"/>
  <c r="CA3586" i="6"/>
  <c r="CA3590" i="6"/>
  <c r="CA3594" i="6"/>
  <c r="CA3598" i="6"/>
  <c r="CA3602" i="6"/>
  <c r="CA3606" i="6"/>
  <c r="CA3610" i="6"/>
  <c r="CA3614" i="6"/>
  <c r="CA3618" i="6"/>
  <c r="CA3622" i="6"/>
  <c r="CA3626" i="6"/>
  <c r="CA3630" i="6"/>
  <c r="CA3634" i="6"/>
  <c r="CA3638" i="6"/>
  <c r="CA3642" i="6"/>
  <c r="CA3646" i="6"/>
  <c r="CA3650" i="6"/>
  <c r="CA3654" i="6"/>
  <c r="CA3658" i="6"/>
  <c r="CA3662" i="6"/>
  <c r="CA3666" i="6"/>
  <c r="CA3670" i="6"/>
  <c r="CA3674" i="6"/>
  <c r="CA3678" i="6"/>
  <c r="CA3682" i="6"/>
  <c r="CA3686" i="6"/>
  <c r="CA3690" i="6"/>
  <c r="CA3694" i="6"/>
  <c r="CA3698" i="6"/>
  <c r="CA3702" i="6"/>
  <c r="CA3706" i="6"/>
  <c r="CA3710" i="6"/>
  <c r="CA3714" i="6"/>
  <c r="CA3718" i="6"/>
  <c r="CA3722" i="6"/>
  <c r="CA3726" i="6"/>
  <c r="CA3730" i="6"/>
  <c r="CA3734" i="6"/>
  <c r="CA3738" i="6"/>
  <c r="CA3742" i="6"/>
  <c r="CA3746" i="6"/>
  <c r="CA3750" i="6"/>
  <c r="CA3754" i="6"/>
  <c r="CA3758" i="6"/>
  <c r="CA3762" i="6"/>
  <c r="CA3766" i="6"/>
  <c r="CA3770" i="6"/>
  <c r="CA3774" i="6"/>
  <c r="CA3778" i="6"/>
  <c r="CA3782" i="6"/>
  <c r="CA3786" i="6"/>
  <c r="CA3790" i="6"/>
  <c r="CA3794" i="6"/>
  <c r="CA3798" i="6"/>
  <c r="CA3802" i="6"/>
  <c r="CA3806" i="6"/>
  <c r="CA3810" i="6"/>
  <c r="CA3814" i="6"/>
  <c r="CA3818" i="6"/>
  <c r="CA3822" i="6"/>
  <c r="CA3826" i="6"/>
  <c r="CA3830" i="6"/>
  <c r="CA3834" i="6"/>
  <c r="CA3838" i="6"/>
  <c r="CA3842" i="6"/>
  <c r="CA3846" i="6"/>
  <c r="CA3850" i="6"/>
  <c r="CA3854" i="6"/>
  <c r="CA3858" i="6"/>
  <c r="CA3862" i="6"/>
  <c r="CA3866" i="6"/>
  <c r="CA3870" i="6"/>
  <c r="CA3874" i="6"/>
  <c r="CA3878" i="6"/>
  <c r="CA3882" i="6"/>
  <c r="CA3886" i="6"/>
  <c r="CA3890" i="6"/>
  <c r="CA3894" i="6"/>
  <c r="CA3898" i="6"/>
  <c r="CA3902" i="6"/>
  <c r="CA3906" i="6"/>
  <c r="CA3910" i="6"/>
  <c r="CA3914" i="6"/>
  <c r="CA3918" i="6"/>
  <c r="CA3922" i="6"/>
  <c r="CA3926" i="6"/>
  <c r="CA3930" i="6"/>
  <c r="CA3934" i="6"/>
  <c r="CA3938" i="6"/>
  <c r="CA3942" i="6"/>
  <c r="CA3946" i="6"/>
  <c r="CA3950" i="6"/>
  <c r="CA3954" i="6"/>
  <c r="CA3958" i="6"/>
  <c r="CA3962" i="6"/>
  <c r="CA3966" i="6"/>
  <c r="CA3970" i="6"/>
  <c r="CA3974" i="6"/>
  <c r="CA3978" i="6"/>
  <c r="CA3982" i="6"/>
  <c r="CA3986" i="6"/>
  <c r="CA3990" i="6"/>
  <c r="CA3994" i="6"/>
  <c r="CA3998" i="6"/>
  <c r="CA4002" i="6"/>
  <c r="CA4006" i="6"/>
  <c r="CA4010" i="6"/>
  <c r="CA4014" i="6"/>
  <c r="CA4018" i="6"/>
  <c r="CA4022" i="6"/>
  <c r="CA4026" i="6"/>
  <c r="CA4030" i="6"/>
  <c r="CA4034" i="6"/>
  <c r="CA4038" i="6"/>
  <c r="CA4042" i="6"/>
  <c r="CA2273" i="6"/>
  <c r="CA2332" i="6"/>
  <c r="CA2364" i="6"/>
  <c r="CA2412" i="6"/>
  <c r="CA2460" i="6"/>
  <c r="CA2508" i="6"/>
  <c r="CA2572" i="6"/>
  <c r="CA2620" i="6"/>
  <c r="CA2668" i="6"/>
  <c r="CA2716" i="6"/>
  <c r="CA2764" i="6"/>
  <c r="CA2828" i="6"/>
  <c r="CA2876" i="6"/>
  <c r="CA2920" i="6"/>
  <c r="CA2944" i="6"/>
  <c r="CA2968" i="6"/>
  <c r="CA3000" i="6"/>
  <c r="CA3024" i="6"/>
  <c r="CA3048" i="6"/>
  <c r="CA3072" i="6"/>
  <c r="CA3104" i="6"/>
  <c r="CA3128" i="6"/>
  <c r="CA3152" i="6"/>
  <c r="CA3176" i="6"/>
  <c r="CA3191" i="6"/>
  <c r="CA3207" i="6"/>
  <c r="CA3219" i="6"/>
  <c r="CA3231" i="6"/>
  <c r="CA3247" i="6"/>
  <c r="CA3259" i="6"/>
  <c r="CA3275" i="6"/>
  <c r="CA3287" i="6"/>
  <c r="CA3303" i="6"/>
  <c r="CA3315" i="6"/>
  <c r="CA3331" i="6"/>
  <c r="CA3343" i="6"/>
  <c r="CA3351" i="6"/>
  <c r="CA3363" i="6"/>
  <c r="CA3375" i="6"/>
  <c r="CA3391" i="6"/>
  <c r="CA3403" i="6"/>
  <c r="CA3415" i="6"/>
  <c r="CA3427" i="6"/>
  <c r="CA3439" i="6"/>
  <c r="CA3451" i="6"/>
  <c r="CA2185" i="6"/>
  <c r="CA2217" i="6"/>
  <c r="CA2249" i="6"/>
  <c r="CA2281" i="6"/>
  <c r="CA2304" i="6"/>
  <c r="CA2320" i="6"/>
  <c r="CA2336" i="6"/>
  <c r="CA2352" i="6"/>
  <c r="CA2368" i="6"/>
  <c r="CA2384" i="6"/>
  <c r="CA2400" i="6"/>
  <c r="CA2416" i="6"/>
  <c r="CA2432" i="6"/>
  <c r="CA2448" i="6"/>
  <c r="CA2464" i="6"/>
  <c r="CA2480" i="6"/>
  <c r="CA2496" i="6"/>
  <c r="CA2512" i="6"/>
  <c r="CA2528" i="6"/>
  <c r="CA2544" i="6"/>
  <c r="CA2560" i="6"/>
  <c r="CA2576" i="6"/>
  <c r="CA2592" i="6"/>
  <c r="CA2608" i="6"/>
  <c r="CA2624" i="6"/>
  <c r="CA2640" i="6"/>
  <c r="CA2656" i="6"/>
  <c r="CA2672" i="6"/>
  <c r="CA2688" i="6"/>
  <c r="CA2704" i="6"/>
  <c r="CA2720" i="6"/>
  <c r="CA2736" i="6"/>
  <c r="CA2752" i="6"/>
  <c r="CA2768" i="6"/>
  <c r="CA2784" i="6"/>
  <c r="CA2800" i="6"/>
  <c r="CA2816" i="6"/>
  <c r="CA2832" i="6"/>
  <c r="CA2848" i="6"/>
  <c r="CA2864" i="6"/>
  <c r="CA2880" i="6"/>
  <c r="CA2896" i="6"/>
  <c r="CA2912" i="6"/>
  <c r="CA2923" i="6"/>
  <c r="CA2931" i="6"/>
  <c r="CA2939" i="6"/>
  <c r="CA2947" i="6"/>
  <c r="CA2955" i="6"/>
  <c r="CA2963" i="6"/>
  <c r="CA2971" i="6"/>
  <c r="CA2979" i="6"/>
  <c r="CA2987" i="6"/>
  <c r="CA2995" i="6"/>
  <c r="CA3003" i="6"/>
  <c r="CA3011" i="6"/>
  <c r="CA3019" i="6"/>
  <c r="CA3027" i="6"/>
  <c r="CA3035" i="6"/>
  <c r="CA3043" i="6"/>
  <c r="CA3051" i="6"/>
  <c r="CA3059" i="6"/>
  <c r="CA3067" i="6"/>
  <c r="CA3075" i="6"/>
  <c r="CA3083" i="6"/>
  <c r="CA3091" i="6"/>
  <c r="CA3099" i="6"/>
  <c r="CA3107" i="6"/>
  <c r="CA3115" i="6"/>
  <c r="CA3123" i="6"/>
  <c r="CA3131" i="6"/>
  <c r="CA3139" i="6"/>
  <c r="CA3147" i="6"/>
  <c r="CA3155" i="6"/>
  <c r="CA3163" i="6"/>
  <c r="CA3171" i="6"/>
  <c r="CA3179" i="6"/>
  <c r="CA3187" i="6"/>
  <c r="CA3192" i="6"/>
  <c r="CA3196" i="6"/>
  <c r="CA3200" i="6"/>
  <c r="CA3204" i="6"/>
  <c r="CA3208" i="6"/>
  <c r="CA3212" i="6"/>
  <c r="CA3216" i="6"/>
  <c r="CA3220" i="6"/>
  <c r="CA3224" i="6"/>
  <c r="CA3228" i="6"/>
  <c r="CA3232" i="6"/>
  <c r="CA3236" i="6"/>
  <c r="CA3240" i="6"/>
  <c r="CA3244" i="6"/>
  <c r="CA3248" i="6"/>
  <c r="CA3252" i="6"/>
  <c r="CA3256" i="6"/>
  <c r="CA3260" i="6"/>
  <c r="CA3264" i="6"/>
  <c r="CA3268" i="6"/>
  <c r="CA3272" i="6"/>
  <c r="CA3276" i="6"/>
  <c r="CA3280" i="6"/>
  <c r="CA3284" i="6"/>
  <c r="CA3288" i="6"/>
  <c r="CA3292" i="6"/>
  <c r="CA3296" i="6"/>
  <c r="CA3300" i="6"/>
  <c r="CA3304" i="6"/>
  <c r="CA3308" i="6"/>
  <c r="CA3312" i="6"/>
  <c r="CA3316" i="6"/>
  <c r="CA3320" i="6"/>
  <c r="CA3324" i="6"/>
  <c r="CA3328" i="6"/>
  <c r="CA3332" i="6"/>
  <c r="CA3336" i="6"/>
  <c r="CA3340" i="6"/>
  <c r="CA3344" i="6"/>
  <c r="CA3348" i="6"/>
  <c r="CA3352" i="6"/>
  <c r="CA3356" i="6"/>
  <c r="CA3360" i="6"/>
  <c r="CA3364" i="6"/>
  <c r="CA3368" i="6"/>
  <c r="CA3372" i="6"/>
  <c r="CA3376" i="6"/>
  <c r="CA3380" i="6"/>
  <c r="CA3384" i="6"/>
  <c r="CA3388" i="6"/>
  <c r="CA3392" i="6"/>
  <c r="CA3396" i="6"/>
  <c r="CA3400" i="6"/>
  <c r="CA3404" i="6"/>
  <c r="CA3408" i="6"/>
  <c r="CA3412" i="6"/>
  <c r="CA3416" i="6"/>
  <c r="CA3420" i="6"/>
  <c r="CA3424" i="6"/>
  <c r="CA3428" i="6"/>
  <c r="CA3432" i="6"/>
  <c r="CA3436" i="6"/>
  <c r="CA3440" i="6"/>
  <c r="CA3444" i="6"/>
  <c r="CA3448" i="6"/>
  <c r="CA3452" i="6"/>
  <c r="CA3456" i="6"/>
  <c r="CA3460" i="6"/>
  <c r="CA3464" i="6"/>
  <c r="CA3468" i="6"/>
  <c r="CA3472" i="6"/>
  <c r="CA3476" i="6"/>
  <c r="CA3480" i="6"/>
  <c r="CA3484" i="6"/>
  <c r="CA3488" i="6"/>
  <c r="CA3492" i="6"/>
  <c r="CA3496" i="6"/>
  <c r="CA3500" i="6"/>
  <c r="CA3504" i="6"/>
  <c r="CA3508" i="6"/>
  <c r="CA3512" i="6"/>
  <c r="CA3516" i="6"/>
  <c r="CA3520" i="6"/>
  <c r="CA3524" i="6"/>
  <c r="CA3528" i="6"/>
  <c r="CA3532" i="6"/>
  <c r="CA3536" i="6"/>
  <c r="CA3540" i="6"/>
  <c r="CA3544" i="6"/>
  <c r="CA3548" i="6"/>
  <c r="CA3552" i="6"/>
  <c r="CA3556" i="6"/>
  <c r="CA3560" i="6"/>
  <c r="CA3564" i="6"/>
  <c r="CA3568" i="6"/>
  <c r="CA3572" i="6"/>
  <c r="CA3576" i="6"/>
  <c r="CA3580" i="6"/>
  <c r="CA3584" i="6"/>
  <c r="CA3588" i="6"/>
  <c r="CA3592" i="6"/>
  <c r="CA3596" i="6"/>
  <c r="CA3600" i="6"/>
  <c r="CA3604" i="6"/>
  <c r="CA3608" i="6"/>
  <c r="CA3612" i="6"/>
  <c r="CA3616" i="6"/>
  <c r="CA3620" i="6"/>
  <c r="CA3624" i="6"/>
  <c r="CA3628" i="6"/>
  <c r="CA3632" i="6"/>
  <c r="CA3636" i="6"/>
  <c r="CA3640" i="6"/>
  <c r="CA3644" i="6"/>
  <c r="CA3648" i="6"/>
  <c r="CA3652" i="6"/>
  <c r="CA3656" i="6"/>
  <c r="CA3660" i="6"/>
  <c r="CA3664" i="6"/>
  <c r="CA3668" i="6"/>
  <c r="CA3672" i="6"/>
  <c r="CA3676" i="6"/>
  <c r="CA3680" i="6"/>
  <c r="CA3684" i="6"/>
  <c r="CA3688" i="6"/>
  <c r="CA3692" i="6"/>
  <c r="CA3696" i="6"/>
  <c r="CA3700" i="6"/>
  <c r="CA3704" i="6"/>
  <c r="CA3708" i="6"/>
  <c r="CA3712" i="6"/>
  <c r="CA3716" i="6"/>
  <c r="CA3720" i="6"/>
  <c r="CA3724" i="6"/>
  <c r="CA3728" i="6"/>
  <c r="CA3732" i="6"/>
  <c r="CA3736" i="6"/>
  <c r="CA3740" i="6"/>
  <c r="CA3744" i="6"/>
  <c r="CA3748" i="6"/>
  <c r="CA3752" i="6"/>
  <c r="CA3756" i="6"/>
  <c r="CA3760" i="6"/>
  <c r="CA3764" i="6"/>
  <c r="CA3768" i="6"/>
  <c r="CA3772" i="6"/>
  <c r="CA3776" i="6"/>
  <c r="CA3780" i="6"/>
  <c r="CA3784" i="6"/>
  <c r="CA3788" i="6"/>
  <c r="CA3792" i="6"/>
  <c r="CA3796" i="6"/>
  <c r="CA3800" i="6"/>
  <c r="CA3804" i="6"/>
  <c r="CA3808" i="6"/>
  <c r="CA3812" i="6"/>
  <c r="CA3816" i="6"/>
  <c r="CA3820" i="6"/>
  <c r="CA3824" i="6"/>
  <c r="CA3828" i="6"/>
  <c r="CA3832" i="6"/>
  <c r="CA3836" i="6"/>
  <c r="CA3840" i="6"/>
  <c r="CA3844" i="6"/>
  <c r="CA3848" i="6"/>
  <c r="CA3852" i="6"/>
  <c r="CA3856" i="6"/>
  <c r="CA3860" i="6"/>
  <c r="CA3864" i="6"/>
  <c r="CA3868" i="6"/>
  <c r="CA3872" i="6"/>
  <c r="CA3876" i="6"/>
  <c r="CA3880" i="6"/>
  <c r="CA3884" i="6"/>
  <c r="CA3888" i="6"/>
  <c r="CA3892" i="6"/>
  <c r="CA3896" i="6"/>
  <c r="CA3900" i="6"/>
  <c r="CA3904" i="6"/>
  <c r="CA3908" i="6"/>
  <c r="CA3912" i="6"/>
  <c r="CA3916" i="6"/>
  <c r="CA3920" i="6"/>
  <c r="CA3924" i="6"/>
  <c r="CA3928" i="6"/>
  <c r="CA3932" i="6"/>
  <c r="CA3936" i="6"/>
  <c r="CA3940" i="6"/>
  <c r="CA3944" i="6"/>
  <c r="CA3948" i="6"/>
  <c r="CA3952" i="6"/>
  <c r="CA3956" i="6"/>
  <c r="CA3960" i="6"/>
  <c r="CA3964" i="6"/>
  <c r="CA3968" i="6"/>
  <c r="CA3972" i="6"/>
  <c r="CA3976" i="6"/>
  <c r="CA3980" i="6"/>
  <c r="CA3984" i="6"/>
  <c r="CA3988" i="6"/>
  <c r="CA3992" i="6"/>
  <c r="CA3996" i="6"/>
  <c r="CA4000" i="6"/>
  <c r="CA4004" i="6"/>
  <c r="CA4008" i="6"/>
  <c r="CA4012" i="6"/>
  <c r="CA4016" i="6"/>
  <c r="CA4020" i="6"/>
  <c r="CA4024" i="6"/>
  <c r="CA4028" i="6"/>
  <c r="CA4032" i="6"/>
  <c r="CA4036" i="6"/>
  <c r="CA4040" i="6"/>
  <c r="CA2241" i="6"/>
  <c r="CA2316" i="6"/>
  <c r="CA2380" i="6"/>
  <c r="CA2428" i="6"/>
  <c r="CA2476" i="6"/>
  <c r="CA2524" i="6"/>
  <c r="CA2556" i="6"/>
  <c r="CA2588" i="6"/>
  <c r="CA2636" i="6"/>
  <c r="CA2684" i="6"/>
  <c r="CA2732" i="6"/>
  <c r="CA2780" i="6"/>
  <c r="CA2812" i="6"/>
  <c r="CA2844" i="6"/>
  <c r="CA2892" i="6"/>
  <c r="CA2928" i="6"/>
  <c r="CA2952" i="6"/>
  <c r="CA2976" i="6"/>
  <c r="CA2992" i="6"/>
  <c r="CA3008" i="6"/>
  <c r="CA3032" i="6"/>
  <c r="CA3056" i="6"/>
  <c r="CA3080" i="6"/>
  <c r="CA3096" i="6"/>
  <c r="CA3112" i="6"/>
  <c r="CA3136" i="6"/>
  <c r="CA3160" i="6"/>
  <c r="CA3184" i="6"/>
  <c r="CA3195" i="6"/>
  <c r="CA3203" i="6"/>
  <c r="CA3215" i="6"/>
  <c r="CA3227" i="6"/>
  <c r="CA3235" i="6"/>
  <c r="CA3243" i="6"/>
  <c r="CA3255" i="6"/>
  <c r="CA3263" i="6"/>
  <c r="CA3271" i="6"/>
  <c r="CA3283" i="6"/>
  <c r="CA3295" i="6"/>
  <c r="CA3307" i="6"/>
  <c r="CA3319" i="6"/>
  <c r="CA3327" i="6"/>
  <c r="CA3335" i="6"/>
  <c r="CA3347" i="6"/>
  <c r="CA3359" i="6"/>
  <c r="CA3371" i="6"/>
  <c r="CA3383" i="6"/>
  <c r="CA3387" i="6"/>
  <c r="CA3407" i="6"/>
  <c r="CA3423" i="6"/>
  <c r="CA3435" i="6"/>
  <c r="CA3455" i="6"/>
  <c r="CA3471" i="6"/>
  <c r="CA3487" i="6"/>
  <c r="CA3503" i="6"/>
  <c r="CA3519" i="6"/>
  <c r="CA3535" i="6"/>
  <c r="CA3551" i="6"/>
  <c r="CA3567" i="6"/>
  <c r="CA3583" i="6"/>
  <c r="CA3599" i="6"/>
  <c r="CA3615" i="6"/>
  <c r="CA3631" i="6"/>
  <c r="CA3647" i="6"/>
  <c r="CA3663" i="6"/>
  <c r="CA3679" i="6"/>
  <c r="CA3695" i="6"/>
  <c r="CA3711" i="6"/>
  <c r="CA3727" i="6"/>
  <c r="CA3743" i="6"/>
  <c r="CA3759" i="6"/>
  <c r="CA3775" i="6"/>
  <c r="CA3791" i="6"/>
  <c r="CA3807" i="6"/>
  <c r="CA3823" i="6"/>
  <c r="CA3839" i="6"/>
  <c r="CA3855" i="6"/>
  <c r="CA3871" i="6"/>
  <c r="CA3887" i="6"/>
  <c r="CA3903" i="6"/>
  <c r="CA3919" i="6"/>
  <c r="CA3935" i="6"/>
  <c r="CA3951" i="6"/>
  <c r="CA3967" i="6"/>
  <c r="CA3983" i="6"/>
  <c r="CA3999" i="6"/>
  <c r="CA4015" i="6"/>
  <c r="CA4031" i="6"/>
  <c r="CA3447" i="6"/>
  <c r="CA3499" i="6"/>
  <c r="CA3547" i="6"/>
  <c r="CA3595" i="6"/>
  <c r="CA3643" i="6"/>
  <c r="CA3675" i="6"/>
  <c r="CA3723" i="6"/>
  <c r="CA3755" i="6"/>
  <c r="CA3803" i="6"/>
  <c r="CA3835" i="6"/>
  <c r="CA3883" i="6"/>
  <c r="CA3931" i="6"/>
  <c r="CA3979" i="6"/>
  <c r="CA4011" i="6"/>
  <c r="CA3459" i="6"/>
  <c r="CA3475" i="6"/>
  <c r="CA3491" i="6"/>
  <c r="CA3507" i="6"/>
  <c r="CA3523" i="6"/>
  <c r="CA3539" i="6"/>
  <c r="CA3555" i="6"/>
  <c r="CA3571" i="6"/>
  <c r="CA3587" i="6"/>
  <c r="CA3603" i="6"/>
  <c r="CA3619" i="6"/>
  <c r="CA3635" i="6"/>
  <c r="CA3651" i="6"/>
  <c r="CA3667" i="6"/>
  <c r="CA3683" i="6"/>
  <c r="CA3699" i="6"/>
  <c r="CA3715" i="6"/>
  <c r="CA3731" i="6"/>
  <c r="CA3747" i="6"/>
  <c r="CA3763" i="6"/>
  <c r="CA3779" i="6"/>
  <c r="CA3795" i="6"/>
  <c r="CA3811" i="6"/>
  <c r="CA3827" i="6"/>
  <c r="CA3843" i="6"/>
  <c r="CA3859" i="6"/>
  <c r="CA3875" i="6"/>
  <c r="CA3891" i="6"/>
  <c r="CA3907" i="6"/>
  <c r="CA3923" i="6"/>
  <c r="CA3939" i="6"/>
  <c r="CA3955" i="6"/>
  <c r="CA3971" i="6"/>
  <c r="CA3987" i="6"/>
  <c r="CA4003" i="6"/>
  <c r="CA4019" i="6"/>
  <c r="CA4035" i="6"/>
  <c r="CA3483" i="6"/>
  <c r="CA3531" i="6"/>
  <c r="CA3579" i="6"/>
  <c r="CA3627" i="6"/>
  <c r="CA3659" i="6"/>
  <c r="CA3707" i="6"/>
  <c r="CA3771" i="6"/>
  <c r="CA3819" i="6"/>
  <c r="CA3867" i="6"/>
  <c r="CA3915" i="6"/>
  <c r="CA3963" i="6"/>
  <c r="CA4027" i="6"/>
  <c r="CA3463" i="6"/>
  <c r="CA3479" i="6"/>
  <c r="CA3495" i="6"/>
  <c r="CA3511" i="6"/>
  <c r="CA3527" i="6"/>
  <c r="CA3543" i="6"/>
  <c r="CA3559" i="6"/>
  <c r="CA3575" i="6"/>
  <c r="CA3591" i="6"/>
  <c r="CA3607" i="6"/>
  <c r="CA3623" i="6"/>
  <c r="CA3639" i="6"/>
  <c r="CA3655" i="6"/>
  <c r="CA3671" i="6"/>
  <c r="CA3687" i="6"/>
  <c r="CA3703" i="6"/>
  <c r="CA3719" i="6"/>
  <c r="CA3735" i="6"/>
  <c r="CA3751" i="6"/>
  <c r="CA3767" i="6"/>
  <c r="CA3783" i="6"/>
  <c r="CA3799" i="6"/>
  <c r="CA3815" i="6"/>
  <c r="CA3831" i="6"/>
  <c r="CA3847" i="6"/>
  <c r="CA3863" i="6"/>
  <c r="CA3879" i="6"/>
  <c r="CA3895" i="6"/>
  <c r="CA3911" i="6"/>
  <c r="CA3927" i="6"/>
  <c r="CA3943" i="6"/>
  <c r="CA3959" i="6"/>
  <c r="CA3975" i="6"/>
  <c r="CA3991" i="6"/>
  <c r="CA4007" i="6"/>
  <c r="CA4023" i="6"/>
  <c r="CA4039" i="6"/>
  <c r="CA3467" i="6"/>
  <c r="CA3515" i="6"/>
  <c r="CA3563" i="6"/>
  <c r="CA3611" i="6"/>
  <c r="CA3691" i="6"/>
  <c r="CA3739" i="6"/>
  <c r="CA3787" i="6"/>
  <c r="CA3851" i="6"/>
  <c r="CA3899" i="6"/>
  <c r="CA3947" i="6"/>
  <c r="CA3995" i="6"/>
  <c r="CK199" i="6"/>
  <c r="CK315" i="6"/>
  <c r="CK383" i="6"/>
  <c r="CK173" i="6"/>
  <c r="CK162" i="6"/>
  <c r="CK182" i="6"/>
  <c r="CK461" i="6"/>
  <c r="CK303" i="6"/>
  <c r="CK696" i="6"/>
  <c r="CK179" i="6"/>
  <c r="CK367" i="6"/>
  <c r="CK368" i="6"/>
  <c r="CK222" i="6"/>
  <c r="CK548" i="6"/>
  <c r="CK239" i="6"/>
  <c r="CK670" i="6"/>
  <c r="CK379" i="6"/>
  <c r="CK195" i="6"/>
  <c r="CK259" i="6"/>
  <c r="CK307" i="6"/>
  <c r="CK175" i="6"/>
  <c r="CK255" i="6"/>
  <c r="CK594" i="6"/>
  <c r="CK331" i="6"/>
  <c r="CK395" i="6"/>
  <c r="CK263" i="6"/>
  <c r="CK323" i="6"/>
  <c r="CK387" i="6"/>
  <c r="CK266" i="6"/>
  <c r="CK302" i="6"/>
  <c r="CK578" i="6"/>
  <c r="CK530" i="6"/>
  <c r="CK318" i="6"/>
  <c r="CK546" i="6"/>
  <c r="CK505" i="6"/>
  <c r="CK394" i="6"/>
  <c r="CK698" i="6"/>
  <c r="CK554" i="6"/>
  <c r="CK334" i="6"/>
  <c r="CK618" i="6"/>
  <c r="CK362" i="6"/>
  <c r="CK194" i="6"/>
  <c r="CK234" i="6"/>
  <c r="CK206" i="6"/>
  <c r="CK366" i="6"/>
  <c r="CK550" i="6"/>
  <c r="CK694" i="6"/>
  <c r="CK598" i="6"/>
  <c r="CK540" i="6"/>
  <c r="CK602" i="6"/>
  <c r="CK570" i="6"/>
  <c r="CK217" i="6"/>
  <c r="CK638" i="6"/>
  <c r="CK574" i="6"/>
  <c r="CK202" i="6"/>
  <c r="CK585" i="6"/>
  <c r="CK658" i="6"/>
  <c r="CK330" i="6"/>
  <c r="CK626" i="6"/>
  <c r="CK690" i="6"/>
  <c r="CK170" i="6"/>
  <c r="CK558" i="6"/>
  <c r="CK650" i="6"/>
  <c r="CK702" i="6"/>
  <c r="CK542" i="6"/>
  <c r="CK298" i="6"/>
  <c r="CK622" i="6"/>
  <c r="CK538" i="6"/>
  <c r="CK634" i="6"/>
  <c r="CK662" i="6"/>
  <c r="CK586" i="6"/>
  <c r="CK654" i="6"/>
  <c r="CK526" i="6"/>
  <c r="CK590" i="6"/>
  <c r="CK682" i="6"/>
  <c r="CK674" i="6"/>
  <c r="CK522" i="6"/>
  <c r="CK562" i="6"/>
  <c r="CK606" i="6"/>
  <c r="CK534" i="6"/>
  <c r="CK566" i="6"/>
  <c r="CK614" i="6"/>
  <c r="CK630" i="6"/>
  <c r="CK646" i="6"/>
  <c r="CK666" i="6"/>
  <c r="CK269" i="6"/>
  <c r="CK681" i="6"/>
  <c r="CK233" i="6"/>
  <c r="CK477" i="6"/>
  <c r="CK365" i="6"/>
  <c r="CK429" i="6"/>
  <c r="CK432" i="6"/>
  <c r="CK621" i="6"/>
  <c r="CK441" i="6"/>
  <c r="CK600" i="6"/>
  <c r="CK628" i="6"/>
  <c r="CK241" i="6"/>
  <c r="CK489" i="6"/>
  <c r="CK196" i="6"/>
  <c r="CK369" i="6"/>
  <c r="CK172" i="6"/>
  <c r="CK393" i="6"/>
  <c r="CK350" i="6"/>
  <c r="CK229" i="6"/>
  <c r="CK152" i="6"/>
  <c r="CK345" i="6"/>
  <c r="CK265" i="6"/>
  <c r="CK157" i="6"/>
  <c r="CK180" i="6"/>
  <c r="CK357" i="6"/>
  <c r="CK672" i="6"/>
  <c r="CK456" i="6"/>
  <c r="CK640" i="6"/>
  <c r="CK480" i="6"/>
  <c r="CK684" i="6"/>
  <c r="CK448" i="6"/>
  <c r="CK652" i="6"/>
  <c r="CK464" i="6"/>
  <c r="CK140" i="6"/>
  <c r="CK608" i="6"/>
  <c r="CK409" i="6"/>
  <c r="CK261" i="6"/>
  <c r="CK141" i="6"/>
  <c r="CK337" i="6"/>
  <c r="CK297" i="6"/>
  <c r="CK452" i="6"/>
  <c r="CK440" i="6"/>
  <c r="CK436" i="6"/>
  <c r="CK468" i="6"/>
  <c r="CK704" i="6"/>
  <c r="CK632" i="6"/>
  <c r="CK148" i="6"/>
  <c r="CK588" i="6"/>
  <c r="CK460" i="6"/>
  <c r="CK649" i="6"/>
  <c r="CK697" i="6"/>
  <c r="CK633" i="6"/>
  <c r="CK561" i="6"/>
  <c r="CK529" i="6"/>
  <c r="CK513" i="6"/>
  <c r="CK497" i="6"/>
  <c r="CK445" i="6"/>
  <c r="CK225" i="6"/>
  <c r="CK185" i="6"/>
  <c r="CK669" i="6"/>
  <c r="CK465" i="6"/>
  <c r="CK401" i="6"/>
  <c r="CK189" i="6"/>
  <c r="CK181" i="6"/>
  <c r="CK665" i="6"/>
  <c r="CK577" i="6"/>
  <c r="CK569" i="6"/>
  <c r="CK545" i="6"/>
  <c r="CK537" i="6"/>
  <c r="CK249" i="6"/>
  <c r="CK149" i="6"/>
  <c r="CK164" i="6"/>
  <c r="CK617" i="6"/>
  <c r="CK197" i="6"/>
  <c r="CK701" i="6"/>
  <c r="CK685" i="6"/>
  <c r="CK605" i="6"/>
  <c r="CK481" i="6"/>
  <c r="CK425" i="6"/>
  <c r="CK313" i="6"/>
  <c r="CK273" i="6"/>
  <c r="CK165" i="6"/>
  <c r="CK156" i="6"/>
  <c r="CK176" i="6"/>
  <c r="CK476" i="6"/>
  <c r="CK656" i="6"/>
  <c r="CK700" i="6"/>
  <c r="CK160" i="6"/>
  <c r="CK184" i="6"/>
  <c r="CK200" i="6"/>
  <c r="CK644" i="6"/>
  <c r="CK484" i="6"/>
  <c r="CK668" i="6"/>
  <c r="CK144" i="6"/>
  <c r="CK188" i="6"/>
  <c r="CK676" i="6"/>
  <c r="CK592" i="6"/>
  <c r="CK636" i="6"/>
  <c r="CK680" i="6"/>
  <c r="CK660" i="6"/>
  <c r="CK168" i="6"/>
  <c r="CK192" i="6"/>
  <c r="CK472" i="6"/>
  <c r="CK648" i="6"/>
  <c r="CK688" i="6"/>
  <c r="CK692" i="6"/>
  <c r="CK154" i="6"/>
  <c r="CK186" i="6"/>
  <c r="CK218" i="6"/>
  <c r="CK250" i="6"/>
  <c r="CK282" i="6"/>
  <c r="CK314" i="6"/>
  <c r="CK346" i="6"/>
  <c r="CK378" i="6"/>
  <c r="CK410" i="6"/>
  <c r="CK134" i="6"/>
  <c r="CK166" i="6"/>
  <c r="CK198" i="6"/>
  <c r="CK254" i="6"/>
  <c r="CK286" i="6"/>
  <c r="CK382" i="6"/>
  <c r="CK414" i="6"/>
  <c r="CK146" i="6"/>
  <c r="CK178" i="6"/>
  <c r="CK161" i="6"/>
  <c r="CK213" i="6"/>
  <c r="CK245" i="6"/>
  <c r="CK277" i="6"/>
  <c r="CK309" i="6"/>
  <c r="CK341" i="6"/>
  <c r="CK373" i="6"/>
  <c r="CK405" i="6"/>
  <c r="CK613" i="6"/>
  <c r="CK677" i="6"/>
  <c r="CK177" i="6"/>
  <c r="CK221" i="6"/>
  <c r="CK253" i="6"/>
  <c r="CK285" i="6"/>
  <c r="CK317" i="6"/>
  <c r="CK349" i="6"/>
  <c r="CK381" i="6"/>
  <c r="CK413" i="6"/>
  <c r="CK457" i="6"/>
  <c r="CK193" i="6"/>
  <c r="CK293" i="6"/>
  <c r="CK325" i="6"/>
  <c r="CK389" i="6"/>
  <c r="CK421" i="6"/>
  <c r="CK645" i="6"/>
  <c r="CK145" i="6"/>
  <c r="CK205" i="6"/>
  <c r="CK237" i="6"/>
  <c r="CK333" i="6"/>
  <c r="CK572" i="6"/>
  <c r="CK564" i="6"/>
  <c r="CK556" i="6"/>
  <c r="CK532" i="6"/>
  <c r="CK524" i="6"/>
  <c r="CK516" i="6"/>
  <c r="CK508" i="6"/>
  <c r="CK500" i="6"/>
  <c r="CK492" i="6"/>
  <c r="CK424" i="6"/>
  <c r="CK416" i="6"/>
  <c r="CK408" i="6"/>
  <c r="CK400" i="6"/>
  <c r="CK392" i="6"/>
  <c r="CK384" i="6"/>
  <c r="CK376" i="6"/>
  <c r="CK360" i="6"/>
  <c r="CK352" i="6"/>
  <c r="CK344" i="6"/>
  <c r="CK336" i="6"/>
  <c r="CK328" i="6"/>
  <c r="CK320" i="6"/>
  <c r="CK312" i="6"/>
  <c r="CK304" i="6"/>
  <c r="CK296" i="6"/>
  <c r="CK288" i="6"/>
  <c r="CK280" i="6"/>
  <c r="CK272" i="6"/>
  <c r="CK264" i="6"/>
  <c r="CK256" i="6"/>
  <c r="CK248" i="6"/>
  <c r="CK240" i="6"/>
  <c r="CK232" i="6"/>
  <c r="CK224" i="6"/>
  <c r="CK216" i="6"/>
  <c r="CK208" i="6"/>
  <c r="CK584" i="6"/>
  <c r="CK576" i="6"/>
  <c r="CK568" i="6"/>
  <c r="CK560" i="6"/>
  <c r="CK552" i="6"/>
  <c r="CK544" i="6"/>
  <c r="CK536" i="6"/>
  <c r="CK528" i="6"/>
  <c r="CK520" i="6"/>
  <c r="CK512" i="6"/>
  <c r="CK504" i="6"/>
  <c r="CK488" i="6"/>
  <c r="CK428" i="6"/>
  <c r="CK420" i="6"/>
  <c r="CK412" i="6"/>
  <c r="CK404" i="6"/>
  <c r="CK396" i="6"/>
  <c r="CK388" i="6"/>
  <c r="CK372" i="6"/>
  <c r="CK364" i="6"/>
  <c r="CK356" i="6"/>
  <c r="CK348" i="6"/>
  <c r="CK340" i="6"/>
  <c r="CK332" i="6"/>
  <c r="CK324" i="6"/>
  <c r="CK316" i="6"/>
  <c r="CK308" i="6"/>
  <c r="CK300" i="6"/>
  <c r="CK292" i="6"/>
  <c r="CK284" i="6"/>
  <c r="CK276" i="6"/>
  <c r="CK268" i="6"/>
  <c r="CK260" i="6"/>
  <c r="CK252" i="6"/>
  <c r="CK244" i="6"/>
  <c r="CK236" i="6"/>
  <c r="CK228" i="6"/>
  <c r="CK220" i="6"/>
  <c r="CK212" i="6"/>
  <c r="CK204" i="6"/>
  <c r="AM118" i="6"/>
  <c r="CZ18" i="6"/>
  <c r="DD4" i="6"/>
  <c r="DA19" i="6"/>
  <c r="DG4" i="6"/>
  <c r="DD5" i="6"/>
  <c r="BY16" i="6"/>
  <c r="BY18" i="6"/>
  <c r="BY20" i="6"/>
  <c r="BY22" i="6"/>
  <c r="BY24" i="6"/>
  <c r="BY26" i="6"/>
  <c r="BY28" i="6"/>
  <c r="BY30" i="6"/>
  <c r="BY32" i="6"/>
  <c r="BY34" i="6"/>
  <c r="BY36" i="6"/>
  <c r="BY38" i="6"/>
  <c r="CE107" i="6"/>
  <c r="CH107" i="6"/>
  <c r="CE109" i="6"/>
  <c r="CH109" i="6"/>
  <c r="CE111" i="6"/>
  <c r="CH111" i="6"/>
  <c r="CE113" i="6"/>
  <c r="CH113" i="6"/>
  <c r="CE115" i="6"/>
  <c r="CH115" i="6"/>
  <c r="CE117" i="6"/>
  <c r="CH117" i="6"/>
  <c r="CE119" i="6"/>
  <c r="CH119" i="6"/>
  <c r="CE121" i="6"/>
  <c r="CH121" i="6"/>
  <c r="CE123" i="6"/>
  <c r="CH123" i="6"/>
  <c r="CE125" i="6"/>
  <c r="CH125" i="6"/>
  <c r="CE127" i="6"/>
  <c r="CH127" i="6"/>
  <c r="CE129" i="6"/>
  <c r="CH129" i="6"/>
  <c r="BY17" i="6"/>
  <c r="CE110" i="6"/>
  <c r="CH110" i="6"/>
  <c r="BY27" i="6"/>
  <c r="CE120" i="6"/>
  <c r="CH120" i="6"/>
  <c r="BY33" i="6"/>
  <c r="CE126" i="6"/>
  <c r="CH126" i="6"/>
  <c r="BY19" i="6"/>
  <c r="CE112" i="6"/>
  <c r="CH112" i="6"/>
  <c r="BY25" i="6"/>
  <c r="CE118" i="6"/>
  <c r="CH118" i="6"/>
  <c r="BY35" i="6"/>
  <c r="CE128" i="6"/>
  <c r="CH128" i="6"/>
  <c r="CE105" i="6"/>
  <c r="CH105" i="6"/>
  <c r="BY15" i="6"/>
  <c r="CE108" i="6"/>
  <c r="CH108" i="6"/>
  <c r="BY23" i="6"/>
  <c r="CE122" i="6"/>
  <c r="CH122" i="6"/>
  <c r="BY37" i="6"/>
  <c r="CE106" i="6"/>
  <c r="CH106" i="6"/>
  <c r="CE116" i="6"/>
  <c r="CH116" i="6"/>
  <c r="BY29" i="6"/>
  <c r="BY21" i="6"/>
  <c r="CE114" i="6"/>
  <c r="CH114" i="6"/>
  <c r="CE124" i="6"/>
  <c r="CH124" i="6"/>
  <c r="BY39" i="6"/>
  <c r="Z36" i="6"/>
  <c r="CE130" i="6"/>
  <c r="CJ130" i="6"/>
  <c r="CE134" i="6"/>
  <c r="CJ134" i="6"/>
  <c r="CE138" i="6"/>
  <c r="CJ138" i="6"/>
  <c r="CE142" i="6"/>
  <c r="CJ142" i="6"/>
  <c r="CF142" i="6"/>
  <c r="CE146" i="6"/>
  <c r="CJ146" i="6"/>
  <c r="CE150" i="6"/>
  <c r="CJ150" i="6"/>
  <c r="CF150" i="6"/>
  <c r="CE154" i="6"/>
  <c r="CJ154" i="6"/>
  <c r="CE158" i="6"/>
  <c r="CJ158" i="6"/>
  <c r="CF158" i="6"/>
  <c r="CE162" i="6"/>
  <c r="CJ162" i="6"/>
  <c r="CE166" i="6"/>
  <c r="CJ166" i="6"/>
  <c r="CE170" i="6"/>
  <c r="CJ170" i="6"/>
  <c r="CE174" i="6"/>
  <c r="CJ174" i="6"/>
  <c r="CF174" i="6"/>
  <c r="CE178" i="6"/>
  <c r="CJ178" i="6"/>
  <c r="CE182" i="6"/>
  <c r="CJ182" i="6"/>
  <c r="CE186" i="6"/>
  <c r="CJ186" i="6"/>
  <c r="CE190" i="6"/>
  <c r="CJ190" i="6"/>
  <c r="CG190" i="6"/>
  <c r="CE194" i="6"/>
  <c r="CJ194" i="6"/>
  <c r="CE198" i="6"/>
  <c r="CJ198" i="6"/>
  <c r="CE202" i="6"/>
  <c r="CJ202" i="6"/>
  <c r="CE206" i="6"/>
  <c r="CJ206" i="6"/>
  <c r="CE210" i="6"/>
  <c r="CJ210" i="6"/>
  <c r="CG210" i="6"/>
  <c r="CE214" i="6"/>
  <c r="CJ214" i="6"/>
  <c r="CG214" i="6"/>
  <c r="CE218" i="6"/>
  <c r="CJ218" i="6"/>
  <c r="CE222" i="6"/>
  <c r="CJ222" i="6"/>
  <c r="CE226" i="6"/>
  <c r="CJ226" i="6"/>
  <c r="CG226" i="6"/>
  <c r="CE230" i="6"/>
  <c r="CJ230" i="6"/>
  <c r="CF230" i="6"/>
  <c r="CE234" i="6"/>
  <c r="CJ234" i="6"/>
  <c r="CE238" i="6"/>
  <c r="CJ238" i="6"/>
  <c r="CE242" i="6"/>
  <c r="CJ242" i="6"/>
  <c r="CF242" i="6"/>
  <c r="CE246" i="6"/>
  <c r="CJ246" i="6"/>
  <c r="CG246" i="6"/>
  <c r="CE250" i="6"/>
  <c r="CJ250" i="6"/>
  <c r="CE254" i="6"/>
  <c r="CJ254" i="6"/>
  <c r="CE258" i="6"/>
  <c r="CJ258" i="6"/>
  <c r="CG258" i="6"/>
  <c r="CE262" i="6"/>
  <c r="CJ262" i="6"/>
  <c r="CF262" i="6"/>
  <c r="CE266" i="6"/>
  <c r="CJ266" i="6"/>
  <c r="CE270" i="6"/>
  <c r="CJ270" i="6"/>
  <c r="CE274" i="6"/>
  <c r="CJ274" i="6"/>
  <c r="CF274" i="6"/>
  <c r="CE278" i="6"/>
  <c r="CJ278" i="6"/>
  <c r="CF278" i="6"/>
  <c r="CE282" i="6"/>
  <c r="CJ282" i="6"/>
  <c r="CE286" i="6"/>
  <c r="CJ286" i="6"/>
  <c r="CE290" i="6"/>
  <c r="CJ290" i="6"/>
  <c r="CG290" i="6"/>
  <c r="CE294" i="6"/>
  <c r="CJ294" i="6"/>
  <c r="CF294" i="6"/>
  <c r="CE298" i="6"/>
  <c r="CJ298" i="6"/>
  <c r="CE302" i="6"/>
  <c r="CJ302" i="6"/>
  <c r="CE306" i="6"/>
  <c r="CJ306" i="6"/>
  <c r="CG306" i="6"/>
  <c r="CE310" i="6"/>
  <c r="CJ310" i="6"/>
  <c r="CF310" i="6"/>
  <c r="CE314" i="6"/>
  <c r="CJ314" i="6"/>
  <c r="CE318" i="6"/>
  <c r="CJ318" i="6"/>
  <c r="CE322" i="6"/>
  <c r="CJ322" i="6"/>
  <c r="CG322" i="6"/>
  <c r="CE326" i="6"/>
  <c r="CJ326" i="6"/>
  <c r="CF326" i="6"/>
  <c r="CE330" i="6"/>
  <c r="CJ330" i="6"/>
  <c r="CE334" i="6"/>
  <c r="CJ334" i="6"/>
  <c r="CE338" i="6"/>
  <c r="CJ338" i="6"/>
  <c r="CF338" i="6"/>
  <c r="CE342" i="6"/>
  <c r="CJ342" i="6"/>
  <c r="CF342" i="6"/>
  <c r="CE346" i="6"/>
  <c r="CJ346" i="6"/>
  <c r="CE350" i="6"/>
  <c r="CJ350" i="6"/>
  <c r="CE354" i="6"/>
  <c r="CJ354" i="6"/>
  <c r="CG354" i="6"/>
  <c r="CE358" i="6"/>
  <c r="CJ358" i="6"/>
  <c r="CF358" i="6"/>
  <c r="BZ16" i="6"/>
  <c r="CA16" i="6"/>
  <c r="CE133" i="6"/>
  <c r="CJ133" i="6"/>
  <c r="CG133" i="6"/>
  <c r="CE137" i="6"/>
  <c r="CJ137" i="6"/>
  <c r="CE141" i="6"/>
  <c r="CJ141" i="6"/>
  <c r="CE145" i="6"/>
  <c r="CJ145" i="6"/>
  <c r="CE149" i="6"/>
  <c r="CJ149" i="6"/>
  <c r="CE153" i="6"/>
  <c r="CJ153" i="6"/>
  <c r="CG153" i="6"/>
  <c r="CE157" i="6"/>
  <c r="CJ157" i="6"/>
  <c r="CE161" i="6"/>
  <c r="CJ161" i="6"/>
  <c r="CE165" i="6"/>
  <c r="CJ165" i="6"/>
  <c r="CE169" i="6"/>
  <c r="CJ169" i="6"/>
  <c r="CF169" i="6"/>
  <c r="CE173" i="6"/>
  <c r="CJ173" i="6"/>
  <c r="CE177" i="6"/>
  <c r="CJ177" i="6"/>
  <c r="CE181" i="6"/>
  <c r="CJ181" i="6"/>
  <c r="CE185" i="6"/>
  <c r="CJ185" i="6"/>
  <c r="CE189" i="6"/>
  <c r="CJ189" i="6"/>
  <c r="CE193" i="6"/>
  <c r="CJ193" i="6"/>
  <c r="CE197" i="6"/>
  <c r="CJ197" i="6"/>
  <c r="CE201" i="6"/>
  <c r="CJ201" i="6"/>
  <c r="CF201" i="6"/>
  <c r="CE205" i="6"/>
  <c r="CJ205" i="6"/>
  <c r="CE209" i="6"/>
  <c r="CJ209" i="6"/>
  <c r="CG209" i="6"/>
  <c r="CE213" i="6"/>
  <c r="CJ213" i="6"/>
  <c r="CE217" i="6"/>
  <c r="CJ217" i="6"/>
  <c r="CE221" i="6"/>
  <c r="CJ221" i="6"/>
  <c r="CE225" i="6"/>
  <c r="CJ225" i="6"/>
  <c r="CE229" i="6"/>
  <c r="CJ229" i="6"/>
  <c r="CE233" i="6"/>
  <c r="CJ233" i="6"/>
  <c r="CE237" i="6"/>
  <c r="CJ237" i="6"/>
  <c r="CE241" i="6"/>
  <c r="CJ241" i="6"/>
  <c r="CE245" i="6"/>
  <c r="CJ245" i="6"/>
  <c r="CE249" i="6"/>
  <c r="CJ249" i="6"/>
  <c r="CE253" i="6"/>
  <c r="CJ253" i="6"/>
  <c r="CE257" i="6"/>
  <c r="CJ257" i="6"/>
  <c r="CF257" i="6"/>
  <c r="CE261" i="6"/>
  <c r="CJ261" i="6"/>
  <c r="CE265" i="6"/>
  <c r="CJ265" i="6"/>
  <c r="CE269" i="6"/>
  <c r="CJ269" i="6"/>
  <c r="CE273" i="6"/>
  <c r="CJ273" i="6"/>
  <c r="CE277" i="6"/>
  <c r="CJ277" i="6"/>
  <c r="CE281" i="6"/>
  <c r="CJ281" i="6"/>
  <c r="CF281" i="6"/>
  <c r="CE285" i="6"/>
  <c r="CJ285" i="6"/>
  <c r="CE289" i="6"/>
  <c r="CJ289" i="6"/>
  <c r="CF289" i="6"/>
  <c r="CE293" i="6"/>
  <c r="CJ293" i="6"/>
  <c r="CE297" i="6"/>
  <c r="CJ297" i="6"/>
  <c r="CE301" i="6"/>
  <c r="CJ301" i="6"/>
  <c r="CF301" i="6"/>
  <c r="CE305" i="6"/>
  <c r="CJ305" i="6"/>
  <c r="CF305" i="6"/>
  <c r="CE309" i="6"/>
  <c r="CJ309" i="6"/>
  <c r="CE313" i="6"/>
  <c r="CJ313" i="6"/>
  <c r="CE317" i="6"/>
  <c r="CJ317" i="6"/>
  <c r="CE321" i="6"/>
  <c r="CJ321" i="6"/>
  <c r="CF321" i="6"/>
  <c r="CE325" i="6"/>
  <c r="CJ325" i="6"/>
  <c r="CE329" i="6"/>
  <c r="CJ329" i="6"/>
  <c r="CF329" i="6"/>
  <c r="CE333" i="6"/>
  <c r="CJ333" i="6"/>
  <c r="CE337" i="6"/>
  <c r="CJ337" i="6"/>
  <c r="CE341" i="6"/>
  <c r="CJ341" i="6"/>
  <c r="CE345" i="6"/>
  <c r="CJ345" i="6"/>
  <c r="CE349" i="6"/>
  <c r="CJ349" i="6"/>
  <c r="CE353" i="6"/>
  <c r="CJ353" i="6"/>
  <c r="CE357" i="6"/>
  <c r="CJ357" i="6"/>
  <c r="CE361" i="6"/>
  <c r="CJ361" i="6"/>
  <c r="CF361" i="6"/>
  <c r="CE365" i="6"/>
  <c r="CJ365" i="6"/>
  <c r="CE369" i="6"/>
  <c r="CJ369" i="6"/>
  <c r="CE373" i="6"/>
  <c r="CJ373" i="6"/>
  <c r="CE377" i="6"/>
  <c r="CJ377" i="6"/>
  <c r="CG377" i="6"/>
  <c r="CE381" i="6"/>
  <c r="CJ381" i="6"/>
  <c r="CE385" i="6"/>
  <c r="CJ385" i="6"/>
  <c r="CG385" i="6"/>
  <c r="CE389" i="6"/>
  <c r="CJ389" i="6"/>
  <c r="CE393" i="6"/>
  <c r="CJ393" i="6"/>
  <c r="CE397" i="6"/>
  <c r="CJ397" i="6"/>
  <c r="CF397" i="6"/>
  <c r="CE401" i="6"/>
  <c r="CJ401" i="6"/>
  <c r="CE405" i="6"/>
  <c r="CJ405" i="6"/>
  <c r="CE409" i="6"/>
  <c r="CJ409" i="6"/>
  <c r="CE413" i="6"/>
  <c r="CJ413" i="6"/>
  <c r="CE417" i="6"/>
  <c r="CJ417" i="6"/>
  <c r="CF417" i="6"/>
  <c r="CE421" i="6"/>
  <c r="CJ421" i="6"/>
  <c r="CE425" i="6"/>
  <c r="CJ425" i="6"/>
  <c r="CE429" i="6"/>
  <c r="CJ429" i="6"/>
  <c r="CE433" i="6"/>
  <c r="CJ433" i="6"/>
  <c r="CF433" i="6"/>
  <c r="CE437" i="6"/>
  <c r="CJ437" i="6"/>
  <c r="CF437" i="6"/>
  <c r="CE441" i="6"/>
  <c r="CJ441" i="6"/>
  <c r="CE445" i="6"/>
  <c r="CJ445" i="6"/>
  <c r="CE449" i="6"/>
  <c r="CJ449" i="6"/>
  <c r="CE453" i="6"/>
  <c r="CJ453" i="6"/>
  <c r="CE457" i="6"/>
  <c r="CJ457" i="6"/>
  <c r="CE461" i="6"/>
  <c r="CJ461" i="6"/>
  <c r="CE465" i="6"/>
  <c r="CJ465" i="6"/>
  <c r="CE469" i="6"/>
  <c r="CJ469" i="6"/>
  <c r="CG469" i="6"/>
  <c r="CE473" i="6"/>
  <c r="CJ473" i="6"/>
  <c r="CG473" i="6"/>
  <c r="CE477" i="6"/>
  <c r="CJ477" i="6"/>
  <c r="CE481" i="6"/>
  <c r="CJ481" i="6"/>
  <c r="CE485" i="6"/>
  <c r="CJ485" i="6"/>
  <c r="CE489" i="6"/>
  <c r="CJ489" i="6"/>
  <c r="CE493" i="6"/>
  <c r="CJ493" i="6"/>
  <c r="CF493" i="6"/>
  <c r="CE497" i="6"/>
  <c r="CJ497" i="6"/>
  <c r="CE501" i="6"/>
  <c r="CJ501" i="6"/>
  <c r="CF501" i="6"/>
  <c r="CE505" i="6"/>
  <c r="CJ505" i="6"/>
  <c r="CE509" i="6"/>
  <c r="CJ509" i="6"/>
  <c r="CF509" i="6"/>
  <c r="CE513" i="6"/>
  <c r="CJ513" i="6"/>
  <c r="CE517" i="6"/>
  <c r="CJ517" i="6"/>
  <c r="CF517" i="6"/>
  <c r="CE521" i="6"/>
  <c r="CJ521" i="6"/>
  <c r="CE525" i="6"/>
  <c r="CJ525" i="6"/>
  <c r="CG525" i="6"/>
  <c r="CE529" i="6"/>
  <c r="CJ529" i="6"/>
  <c r="CE533" i="6"/>
  <c r="CJ533" i="6"/>
  <c r="CF533" i="6"/>
  <c r="CE537" i="6"/>
  <c r="CJ537" i="6"/>
  <c r="CE541" i="6"/>
  <c r="CJ541" i="6"/>
  <c r="CF541" i="6"/>
  <c r="CE545" i="6"/>
  <c r="CJ545" i="6"/>
  <c r="CE549" i="6"/>
  <c r="CJ549" i="6"/>
  <c r="CE553" i="6"/>
  <c r="CJ553" i="6"/>
  <c r="CF553" i="6"/>
  <c r="CE557" i="6"/>
  <c r="CJ557" i="6"/>
  <c r="CG557" i="6"/>
  <c r="CE561" i="6"/>
  <c r="CJ561" i="6"/>
  <c r="CE565" i="6"/>
  <c r="CJ565" i="6"/>
  <c r="CF565" i="6"/>
  <c r="CE569" i="6"/>
  <c r="CJ569" i="6"/>
  <c r="CE573" i="6"/>
  <c r="CJ573" i="6"/>
  <c r="CF573" i="6"/>
  <c r="CE577" i="6"/>
  <c r="CJ577" i="6"/>
  <c r="CE581" i="6"/>
  <c r="CJ581" i="6"/>
  <c r="CF581" i="6"/>
  <c r="CE585" i="6"/>
  <c r="CJ585" i="6"/>
  <c r="CE589" i="6"/>
  <c r="CJ589" i="6"/>
  <c r="CG589" i="6"/>
  <c r="CE593" i="6"/>
  <c r="CJ593" i="6"/>
  <c r="CG593" i="6"/>
  <c r="CE597" i="6"/>
  <c r="CJ597" i="6"/>
  <c r="CF597" i="6"/>
  <c r="CE601" i="6"/>
  <c r="CJ601" i="6"/>
  <c r="CF601" i="6"/>
  <c r="CE605" i="6"/>
  <c r="CJ605" i="6"/>
  <c r="CE609" i="6"/>
  <c r="CJ609" i="6"/>
  <c r="CG609" i="6"/>
  <c r="CE613" i="6"/>
  <c r="CJ613" i="6"/>
  <c r="CE617" i="6"/>
  <c r="CJ617" i="6"/>
  <c r="CE621" i="6"/>
  <c r="CJ621" i="6"/>
  <c r="CE625" i="6"/>
  <c r="CJ625" i="6"/>
  <c r="CG625" i="6"/>
  <c r="CE629" i="6"/>
  <c r="CJ629" i="6"/>
  <c r="CF629" i="6"/>
  <c r="CE633" i="6"/>
  <c r="CJ633" i="6"/>
  <c r="CE637" i="6"/>
  <c r="CJ637" i="6"/>
  <c r="CF637" i="6"/>
  <c r="CE641" i="6"/>
  <c r="CJ641" i="6"/>
  <c r="CF641" i="6"/>
  <c r="CE645" i="6"/>
  <c r="CJ645" i="6"/>
  <c r="CE649" i="6"/>
  <c r="CJ649" i="6"/>
  <c r="CE653" i="6"/>
  <c r="CJ653" i="6"/>
  <c r="CF653" i="6"/>
  <c r="CE657" i="6"/>
  <c r="CJ657" i="6"/>
  <c r="CG657" i="6"/>
  <c r="CE661" i="6"/>
  <c r="CJ661" i="6"/>
  <c r="CF661" i="6"/>
  <c r="CE665" i="6"/>
  <c r="CJ665" i="6"/>
  <c r="CE669" i="6"/>
  <c r="CJ669" i="6"/>
  <c r="CE673" i="6"/>
  <c r="CJ673" i="6"/>
  <c r="CG673" i="6"/>
  <c r="CE677" i="6"/>
  <c r="CJ677" i="6"/>
  <c r="CE681" i="6"/>
  <c r="CJ681" i="6"/>
  <c r="CE685" i="6"/>
  <c r="CJ685" i="6"/>
  <c r="CE689" i="6"/>
  <c r="CJ689" i="6"/>
  <c r="CF689" i="6"/>
  <c r="CE693" i="6"/>
  <c r="CJ693" i="6"/>
  <c r="CF693" i="6"/>
  <c r="CE697" i="6"/>
  <c r="CJ697" i="6"/>
  <c r="CE701" i="6"/>
  <c r="CJ701" i="6"/>
  <c r="BZ18" i="6"/>
  <c r="CA18" i="6"/>
  <c r="CE18" i="6"/>
  <c r="BZ19" i="6"/>
  <c r="CA19" i="6"/>
  <c r="CE19" i="6"/>
  <c r="BZ20" i="6"/>
  <c r="CA20" i="6"/>
  <c r="CE20" i="6"/>
  <c r="BZ21" i="6"/>
  <c r="CA21" i="6"/>
  <c r="CE21" i="6"/>
  <c r="BZ22" i="6"/>
  <c r="CA22" i="6"/>
  <c r="CE22" i="6"/>
  <c r="BZ23" i="6"/>
  <c r="CA23" i="6"/>
  <c r="CE23" i="6"/>
  <c r="BZ24" i="6"/>
  <c r="CA24" i="6"/>
  <c r="CE24" i="6"/>
  <c r="BZ25" i="6"/>
  <c r="CA25" i="6"/>
  <c r="CE25" i="6"/>
  <c r="BZ26" i="6"/>
  <c r="CA26" i="6"/>
  <c r="CE26" i="6"/>
  <c r="BZ27" i="6"/>
  <c r="CA27" i="6"/>
  <c r="CE27" i="6"/>
  <c r="BZ28" i="6"/>
  <c r="CA28" i="6"/>
  <c r="CE28" i="6"/>
  <c r="BZ29" i="6"/>
  <c r="CA29" i="6"/>
  <c r="CE29" i="6"/>
  <c r="BZ30" i="6"/>
  <c r="CA30" i="6"/>
  <c r="CE30" i="6"/>
  <c r="BZ31" i="6"/>
  <c r="CA31" i="6"/>
  <c r="CE31" i="6"/>
  <c r="BZ32" i="6"/>
  <c r="CA32" i="6"/>
  <c r="CE32" i="6"/>
  <c r="BZ33" i="6"/>
  <c r="CA33" i="6"/>
  <c r="CE33" i="6"/>
  <c r="BZ34" i="6"/>
  <c r="CA34" i="6"/>
  <c r="CE34" i="6"/>
  <c r="BZ35" i="6"/>
  <c r="CA35" i="6"/>
  <c r="CE35" i="6"/>
  <c r="BZ36" i="6"/>
  <c r="CA36" i="6"/>
  <c r="CE36" i="6"/>
  <c r="BZ37" i="6"/>
  <c r="CA37" i="6"/>
  <c r="CE37" i="6"/>
  <c r="BZ38" i="6"/>
  <c r="CA38" i="6"/>
  <c r="CE38" i="6"/>
  <c r="BZ39" i="6"/>
  <c r="CA39" i="6"/>
  <c r="CE39" i="6"/>
  <c r="CE135" i="6"/>
  <c r="CJ135" i="6"/>
  <c r="CE136" i="6"/>
  <c r="CJ136" i="6"/>
  <c r="CE143" i="6"/>
  <c r="CJ143" i="6"/>
  <c r="CE144" i="6"/>
  <c r="CJ144" i="6"/>
  <c r="CE151" i="6"/>
  <c r="CJ151" i="6"/>
  <c r="CE152" i="6"/>
  <c r="CJ152" i="6"/>
  <c r="CE159" i="6"/>
  <c r="CJ159" i="6"/>
  <c r="CE160" i="6"/>
  <c r="CJ160" i="6"/>
  <c r="CE167" i="6"/>
  <c r="CJ167" i="6"/>
  <c r="CE168" i="6"/>
  <c r="CJ168" i="6"/>
  <c r="CE175" i="6"/>
  <c r="CJ175" i="6"/>
  <c r="CE176" i="6"/>
  <c r="CJ176" i="6"/>
  <c r="CE183" i="6"/>
  <c r="CJ183" i="6"/>
  <c r="CE184" i="6"/>
  <c r="CJ184" i="6"/>
  <c r="CE191" i="6"/>
  <c r="CJ191" i="6"/>
  <c r="CG191" i="6"/>
  <c r="CE192" i="6"/>
  <c r="CJ192" i="6"/>
  <c r="CE199" i="6"/>
  <c r="CJ199" i="6"/>
  <c r="CE200" i="6"/>
  <c r="CJ200" i="6"/>
  <c r="CE207" i="6"/>
  <c r="CJ207" i="6"/>
  <c r="CG207" i="6"/>
  <c r="CE208" i="6"/>
  <c r="CJ208" i="6"/>
  <c r="CE215" i="6"/>
  <c r="CJ215" i="6"/>
  <c r="CE216" i="6"/>
  <c r="CJ216" i="6"/>
  <c r="CE223" i="6"/>
  <c r="CJ223" i="6"/>
  <c r="CE224" i="6"/>
  <c r="CJ224" i="6"/>
  <c r="CE231" i="6"/>
  <c r="CJ231" i="6"/>
  <c r="CF231" i="6"/>
  <c r="CE232" i="6"/>
  <c r="CJ232" i="6"/>
  <c r="CE239" i="6"/>
  <c r="CJ239" i="6"/>
  <c r="CE240" i="6"/>
  <c r="CJ240" i="6"/>
  <c r="CE247" i="6"/>
  <c r="CJ247" i="6"/>
  <c r="CE248" i="6"/>
  <c r="CJ248" i="6"/>
  <c r="CE255" i="6"/>
  <c r="CJ255" i="6"/>
  <c r="CE256" i="6"/>
  <c r="CJ256" i="6"/>
  <c r="CE263" i="6"/>
  <c r="CJ263" i="6"/>
  <c r="CE264" i="6"/>
  <c r="CJ264" i="6"/>
  <c r="CE271" i="6"/>
  <c r="CJ271" i="6"/>
  <c r="CG271" i="6"/>
  <c r="CE272" i="6"/>
  <c r="CJ272" i="6"/>
  <c r="CE279" i="6"/>
  <c r="CJ279" i="6"/>
  <c r="CE280" i="6"/>
  <c r="CJ280" i="6"/>
  <c r="CE287" i="6"/>
  <c r="CJ287" i="6"/>
  <c r="CE288" i="6"/>
  <c r="CJ288" i="6"/>
  <c r="CE295" i="6"/>
  <c r="CJ295" i="6"/>
  <c r="CF295" i="6"/>
  <c r="CE296" i="6"/>
  <c r="CJ296" i="6"/>
  <c r="CE303" i="6"/>
  <c r="CJ303" i="6"/>
  <c r="CE304" i="6"/>
  <c r="CJ304" i="6"/>
  <c r="CE311" i="6"/>
  <c r="CJ311" i="6"/>
  <c r="CE312" i="6"/>
  <c r="CJ312" i="6"/>
  <c r="CE319" i="6"/>
  <c r="CJ319" i="6"/>
  <c r="CE320" i="6"/>
  <c r="CJ320" i="6"/>
  <c r="CE327" i="6"/>
  <c r="CJ327" i="6"/>
  <c r="CE328" i="6"/>
  <c r="CJ328" i="6"/>
  <c r="CE335" i="6"/>
  <c r="CJ335" i="6"/>
  <c r="CE336" i="6"/>
  <c r="CJ336" i="6"/>
  <c r="CE343" i="6"/>
  <c r="CJ343" i="6"/>
  <c r="CE344" i="6"/>
  <c r="CJ344" i="6"/>
  <c r="CE351" i="6"/>
  <c r="CJ351" i="6"/>
  <c r="CE352" i="6"/>
  <c r="CJ352" i="6"/>
  <c r="CE359" i="6"/>
  <c r="CJ359" i="6"/>
  <c r="CF359" i="6"/>
  <c r="CE360" i="6"/>
  <c r="CJ360" i="6"/>
  <c r="CE364" i="6"/>
  <c r="CJ364" i="6"/>
  <c r="CE368" i="6"/>
  <c r="CJ368" i="6"/>
  <c r="CE372" i="6"/>
  <c r="CJ372" i="6"/>
  <c r="CE376" i="6"/>
  <c r="CJ376" i="6"/>
  <c r="CE380" i="6"/>
  <c r="CJ380" i="6"/>
  <c r="CG380" i="6"/>
  <c r="CE384" i="6"/>
  <c r="CJ384" i="6"/>
  <c r="CE388" i="6"/>
  <c r="CJ388" i="6"/>
  <c r="CE392" i="6"/>
  <c r="CJ392" i="6"/>
  <c r="CE396" i="6"/>
  <c r="CJ396" i="6"/>
  <c r="CE400" i="6"/>
  <c r="CJ400" i="6"/>
  <c r="CE404" i="6"/>
  <c r="CJ404" i="6"/>
  <c r="CE408" i="6"/>
  <c r="CJ408" i="6"/>
  <c r="CE412" i="6"/>
  <c r="CJ412" i="6"/>
  <c r="CE416" i="6"/>
  <c r="CJ416" i="6"/>
  <c r="CE420" i="6"/>
  <c r="CJ420" i="6"/>
  <c r="CE424" i="6"/>
  <c r="CJ424" i="6"/>
  <c r="CE428" i="6"/>
  <c r="CJ428" i="6"/>
  <c r="CE432" i="6"/>
  <c r="CJ432" i="6"/>
  <c r="CE436" i="6"/>
  <c r="CJ436" i="6"/>
  <c r="CE440" i="6"/>
  <c r="CJ440" i="6"/>
  <c r="CE444" i="6"/>
  <c r="CJ444" i="6"/>
  <c r="CF444" i="6"/>
  <c r="CE448" i="6"/>
  <c r="CJ448" i="6"/>
  <c r="CE452" i="6"/>
  <c r="CJ452" i="6"/>
  <c r="CE456" i="6"/>
  <c r="CJ456" i="6"/>
  <c r="CE460" i="6"/>
  <c r="CJ460" i="6"/>
  <c r="CE464" i="6"/>
  <c r="CJ464" i="6"/>
  <c r="CE468" i="6"/>
  <c r="CJ468" i="6"/>
  <c r="CE472" i="6"/>
  <c r="CJ472" i="6"/>
  <c r="CE476" i="6"/>
  <c r="CJ476" i="6"/>
  <c r="CE480" i="6"/>
  <c r="CJ480" i="6"/>
  <c r="CE484" i="6"/>
  <c r="CJ484" i="6"/>
  <c r="CE488" i="6"/>
  <c r="CJ488" i="6"/>
  <c r="CE492" i="6"/>
  <c r="CJ492" i="6"/>
  <c r="CE496" i="6"/>
  <c r="CJ496" i="6"/>
  <c r="CF496" i="6"/>
  <c r="CE500" i="6"/>
  <c r="CJ500" i="6"/>
  <c r="CE504" i="6"/>
  <c r="CJ504" i="6"/>
  <c r="CE508" i="6"/>
  <c r="CJ508" i="6"/>
  <c r="CE512" i="6"/>
  <c r="CJ512" i="6"/>
  <c r="CE516" i="6"/>
  <c r="CJ516" i="6"/>
  <c r="CE520" i="6"/>
  <c r="CJ520" i="6"/>
  <c r="CE524" i="6"/>
  <c r="CJ524" i="6"/>
  <c r="CE528" i="6"/>
  <c r="CJ528" i="6"/>
  <c r="CE532" i="6"/>
  <c r="CJ532" i="6"/>
  <c r="CE536" i="6"/>
  <c r="CJ536" i="6"/>
  <c r="CE540" i="6"/>
  <c r="CJ540" i="6"/>
  <c r="CE544" i="6"/>
  <c r="CJ544" i="6"/>
  <c r="CE548" i="6"/>
  <c r="CJ548" i="6"/>
  <c r="CE552" i="6"/>
  <c r="CJ552" i="6"/>
  <c r="CE556" i="6"/>
  <c r="CJ556" i="6"/>
  <c r="CE560" i="6"/>
  <c r="CJ560" i="6"/>
  <c r="CE564" i="6"/>
  <c r="CJ564" i="6"/>
  <c r="CE568" i="6"/>
  <c r="CJ568" i="6"/>
  <c r="CE572" i="6"/>
  <c r="CJ572" i="6"/>
  <c r="CE576" i="6"/>
  <c r="CJ576" i="6"/>
  <c r="CE580" i="6"/>
  <c r="CJ580" i="6"/>
  <c r="CF580" i="6"/>
  <c r="CE584" i="6"/>
  <c r="CJ584" i="6"/>
  <c r="CE588" i="6"/>
  <c r="CJ588" i="6"/>
  <c r="CE592" i="6"/>
  <c r="CJ592" i="6"/>
  <c r="CE596" i="6"/>
  <c r="CJ596" i="6"/>
  <c r="CF596" i="6"/>
  <c r="CE600" i="6"/>
  <c r="CJ600" i="6"/>
  <c r="CE604" i="6"/>
  <c r="CJ604" i="6"/>
  <c r="CG604" i="6"/>
  <c r="CE608" i="6"/>
  <c r="CJ608" i="6"/>
  <c r="CE612" i="6"/>
  <c r="CJ612" i="6"/>
  <c r="CF612" i="6"/>
  <c r="CE616" i="6"/>
  <c r="CJ616" i="6"/>
  <c r="CF616" i="6"/>
  <c r="CE620" i="6"/>
  <c r="CJ620" i="6"/>
  <c r="CE624" i="6"/>
  <c r="CJ624" i="6"/>
  <c r="CG624" i="6"/>
  <c r="CE628" i="6"/>
  <c r="CJ628" i="6"/>
  <c r="CE632" i="6"/>
  <c r="CJ632" i="6"/>
  <c r="CE636" i="6"/>
  <c r="CJ636" i="6"/>
  <c r="CE640" i="6"/>
  <c r="CJ640" i="6"/>
  <c r="CE644" i="6"/>
  <c r="CJ644" i="6"/>
  <c r="CE648" i="6"/>
  <c r="CJ648" i="6"/>
  <c r="CE652" i="6"/>
  <c r="CJ652" i="6"/>
  <c r="CE656" i="6"/>
  <c r="CJ656" i="6"/>
  <c r="CE660" i="6"/>
  <c r="CJ660" i="6"/>
  <c r="CE664" i="6"/>
  <c r="CJ664" i="6"/>
  <c r="CG664" i="6"/>
  <c r="CE668" i="6"/>
  <c r="CJ668" i="6"/>
  <c r="CE672" i="6"/>
  <c r="CJ672" i="6"/>
  <c r="CE676" i="6"/>
  <c r="CJ676" i="6"/>
  <c r="CE680" i="6"/>
  <c r="CJ680" i="6"/>
  <c r="CE684" i="6"/>
  <c r="CJ684" i="6"/>
  <c r="CE688" i="6"/>
  <c r="CJ688" i="6"/>
  <c r="CE692" i="6"/>
  <c r="CJ692" i="6"/>
  <c r="CE696" i="6"/>
  <c r="CJ696" i="6"/>
  <c r="CE700" i="6"/>
  <c r="CJ700" i="6"/>
  <c r="CE704" i="6"/>
  <c r="CJ704" i="6"/>
  <c r="BZ17" i="6"/>
  <c r="CA17" i="6"/>
  <c r="CE17" i="6"/>
  <c r="CE147" i="6"/>
  <c r="CJ147" i="6"/>
  <c r="CE148" i="6"/>
  <c r="CJ148" i="6"/>
  <c r="CE179" i="6"/>
  <c r="CJ179" i="6"/>
  <c r="CE180" i="6"/>
  <c r="CJ180" i="6"/>
  <c r="CE211" i="6"/>
  <c r="CJ211" i="6"/>
  <c r="CE212" i="6"/>
  <c r="CJ212" i="6"/>
  <c r="CE243" i="6"/>
  <c r="CJ243" i="6"/>
  <c r="CE244" i="6"/>
  <c r="CJ244" i="6"/>
  <c r="CE275" i="6"/>
  <c r="CJ275" i="6"/>
  <c r="CG275" i="6"/>
  <c r="CE276" i="6"/>
  <c r="CJ276" i="6"/>
  <c r="CE307" i="6"/>
  <c r="CJ307" i="6"/>
  <c r="CE308" i="6"/>
  <c r="CJ308" i="6"/>
  <c r="CE339" i="6"/>
  <c r="CJ339" i="6"/>
  <c r="CF339" i="6"/>
  <c r="CE340" i="6"/>
  <c r="CJ340" i="6"/>
  <c r="CE366" i="6"/>
  <c r="CJ366" i="6"/>
  <c r="CE367" i="6"/>
  <c r="CJ367" i="6"/>
  <c r="CE382" i="6"/>
  <c r="CJ382" i="6"/>
  <c r="CE383" i="6"/>
  <c r="CJ383" i="6"/>
  <c r="CE398" i="6"/>
  <c r="CJ398" i="6"/>
  <c r="CE399" i="6"/>
  <c r="CJ399" i="6"/>
  <c r="CG399" i="6"/>
  <c r="CE414" i="6"/>
  <c r="CJ414" i="6"/>
  <c r="CE415" i="6"/>
  <c r="CJ415" i="6"/>
  <c r="CE430" i="6"/>
  <c r="CJ430" i="6"/>
  <c r="CE431" i="6"/>
  <c r="CJ431" i="6"/>
  <c r="CE446" i="6"/>
  <c r="CJ446" i="6"/>
  <c r="CE447" i="6"/>
  <c r="CJ447" i="6"/>
  <c r="CF447" i="6"/>
  <c r="CE462" i="6"/>
  <c r="CJ462" i="6"/>
  <c r="CE463" i="6"/>
  <c r="CJ463" i="6"/>
  <c r="CG463" i="6"/>
  <c r="CE478" i="6"/>
  <c r="CJ478" i="6"/>
  <c r="CE479" i="6"/>
  <c r="CJ479" i="6"/>
  <c r="CG479" i="6"/>
  <c r="CE494" i="6"/>
  <c r="CJ494" i="6"/>
  <c r="CG494" i="6"/>
  <c r="CE495" i="6"/>
  <c r="CJ495" i="6"/>
  <c r="CE510" i="6"/>
  <c r="CJ510" i="6"/>
  <c r="CG510" i="6"/>
  <c r="CE511" i="6"/>
  <c r="CJ511" i="6"/>
  <c r="CF511" i="6"/>
  <c r="CE518" i="6"/>
  <c r="CJ518" i="6"/>
  <c r="CG518" i="6"/>
  <c r="CE519" i="6"/>
  <c r="CJ519" i="6"/>
  <c r="CE526" i="6"/>
  <c r="CJ526" i="6"/>
  <c r="CE527" i="6"/>
  <c r="CJ527" i="6"/>
  <c r="CE534" i="6"/>
  <c r="CJ534" i="6"/>
  <c r="CE535" i="6"/>
  <c r="CJ535" i="6"/>
  <c r="CE542" i="6"/>
  <c r="CJ542" i="6"/>
  <c r="CE543" i="6"/>
  <c r="CJ543" i="6"/>
  <c r="CE550" i="6"/>
  <c r="CJ550" i="6"/>
  <c r="CE551" i="6"/>
  <c r="CJ551" i="6"/>
  <c r="CE558" i="6"/>
  <c r="CJ558" i="6"/>
  <c r="CE559" i="6"/>
  <c r="CJ559" i="6"/>
  <c r="CE566" i="6"/>
  <c r="CJ566" i="6"/>
  <c r="CE567" i="6"/>
  <c r="CJ567" i="6"/>
  <c r="CE574" i="6"/>
  <c r="CJ574" i="6"/>
  <c r="CE575" i="6"/>
  <c r="CJ575" i="6"/>
  <c r="CE582" i="6"/>
  <c r="CJ582" i="6"/>
  <c r="CF582" i="6"/>
  <c r="CE583" i="6"/>
  <c r="CJ583" i="6"/>
  <c r="CE590" i="6"/>
  <c r="CJ590" i="6"/>
  <c r="CE591" i="6"/>
  <c r="CJ591" i="6"/>
  <c r="CF591" i="6"/>
  <c r="CE694" i="6"/>
  <c r="CJ694" i="6"/>
  <c r="CE695" i="6"/>
  <c r="CJ695" i="6"/>
  <c r="Z18" i="6"/>
  <c r="CE139" i="6"/>
  <c r="CJ139" i="6"/>
  <c r="CE140" i="6"/>
  <c r="CJ140" i="6"/>
  <c r="CE171" i="6"/>
  <c r="CJ171" i="6"/>
  <c r="CE172" i="6"/>
  <c r="CJ172" i="6"/>
  <c r="CE203" i="6"/>
  <c r="CJ203" i="6"/>
  <c r="CE204" i="6"/>
  <c r="CJ204" i="6"/>
  <c r="CE235" i="6"/>
  <c r="CJ235" i="6"/>
  <c r="CF235" i="6"/>
  <c r="CE236" i="6"/>
  <c r="CJ236" i="6"/>
  <c r="CE267" i="6"/>
  <c r="CJ267" i="6"/>
  <c r="CE268" i="6"/>
  <c r="CJ268" i="6"/>
  <c r="CE299" i="6"/>
  <c r="CJ299" i="6"/>
  <c r="CF299" i="6"/>
  <c r="CE300" i="6"/>
  <c r="CJ300" i="6"/>
  <c r="CE331" i="6"/>
  <c r="CJ331" i="6"/>
  <c r="CE332" i="6"/>
  <c r="CJ332" i="6"/>
  <c r="CE362" i="6"/>
  <c r="CJ362" i="6"/>
  <c r="CE363" i="6"/>
  <c r="CJ363" i="6"/>
  <c r="CF363" i="6"/>
  <c r="CE378" i="6"/>
  <c r="CJ378" i="6"/>
  <c r="CE379" i="6"/>
  <c r="CJ379" i="6"/>
  <c r="CE394" i="6"/>
  <c r="CJ394" i="6"/>
  <c r="CE395" i="6"/>
  <c r="CJ395" i="6"/>
  <c r="CE410" i="6"/>
  <c r="CJ410" i="6"/>
  <c r="CE411" i="6"/>
  <c r="CJ411" i="6"/>
  <c r="CE426" i="6"/>
  <c r="CJ426" i="6"/>
  <c r="CE427" i="6"/>
  <c r="CJ427" i="6"/>
  <c r="CG427" i="6"/>
  <c r="CE442" i="6"/>
  <c r="CJ442" i="6"/>
  <c r="CG442" i="6"/>
  <c r="CE443" i="6"/>
  <c r="CJ443" i="6"/>
  <c r="CF443" i="6"/>
  <c r="CE458" i="6"/>
  <c r="CJ458" i="6"/>
  <c r="CE459" i="6"/>
  <c r="CJ459" i="6"/>
  <c r="CG459" i="6"/>
  <c r="CE474" i="6"/>
  <c r="CJ474" i="6"/>
  <c r="CE475" i="6"/>
  <c r="CJ475" i="6"/>
  <c r="CG475" i="6"/>
  <c r="CE490" i="6"/>
  <c r="CJ490" i="6"/>
  <c r="CG490" i="6"/>
  <c r="CE491" i="6"/>
  <c r="CJ491" i="6"/>
  <c r="CF491" i="6"/>
  <c r="CE506" i="6"/>
  <c r="CJ506" i="6"/>
  <c r="CG506" i="6"/>
  <c r="CE507" i="6"/>
  <c r="CJ507" i="6"/>
  <c r="CF507" i="6"/>
  <c r="CE598" i="6"/>
  <c r="CJ598" i="6"/>
  <c r="CE599" i="6"/>
  <c r="CJ599" i="6"/>
  <c r="CE606" i="6"/>
  <c r="CJ606" i="6"/>
  <c r="CE607" i="6"/>
  <c r="CJ607" i="6"/>
  <c r="CF607" i="6"/>
  <c r="CE614" i="6"/>
  <c r="CJ614" i="6"/>
  <c r="CE615" i="6"/>
  <c r="CJ615" i="6"/>
  <c r="CE622" i="6"/>
  <c r="CJ622" i="6"/>
  <c r="CE623" i="6"/>
  <c r="CJ623" i="6"/>
  <c r="CF623" i="6"/>
  <c r="CE630" i="6"/>
  <c r="CJ630" i="6"/>
  <c r="CE631" i="6"/>
  <c r="CJ631" i="6"/>
  <c r="CG631" i="6"/>
  <c r="CE638" i="6"/>
  <c r="CJ638" i="6"/>
  <c r="CE639" i="6"/>
  <c r="CJ639" i="6"/>
  <c r="CF639" i="6"/>
  <c r="CE646" i="6"/>
  <c r="CJ646" i="6"/>
  <c r="CE647" i="6"/>
  <c r="CJ647" i="6"/>
  <c r="CG647" i="6"/>
  <c r="CE654" i="6"/>
  <c r="CJ654" i="6"/>
  <c r="CE655" i="6"/>
  <c r="CJ655" i="6"/>
  <c r="CE662" i="6"/>
  <c r="CJ662" i="6"/>
  <c r="CE663" i="6"/>
  <c r="CJ663" i="6"/>
  <c r="CE670" i="6"/>
  <c r="CJ670" i="6"/>
  <c r="CE671" i="6"/>
  <c r="CJ671" i="6"/>
  <c r="CG671" i="6"/>
  <c r="CE678" i="6"/>
  <c r="CJ678" i="6"/>
  <c r="CE679" i="6"/>
  <c r="CJ679" i="6"/>
  <c r="CE690" i="6"/>
  <c r="CJ690" i="6"/>
  <c r="CE691" i="6"/>
  <c r="CJ691" i="6"/>
  <c r="Z32" i="6"/>
  <c r="CE163" i="6"/>
  <c r="CJ163" i="6"/>
  <c r="CE164" i="6"/>
  <c r="CJ164" i="6"/>
  <c r="CE187" i="6"/>
  <c r="CJ187" i="6"/>
  <c r="CE188" i="6"/>
  <c r="CJ188" i="6"/>
  <c r="CE291" i="6"/>
  <c r="CJ291" i="6"/>
  <c r="CG291" i="6"/>
  <c r="CE292" i="6"/>
  <c r="CJ292" i="6"/>
  <c r="CE315" i="6"/>
  <c r="CJ315" i="6"/>
  <c r="CE316" i="6"/>
  <c r="CJ316" i="6"/>
  <c r="CE386" i="6"/>
  <c r="CJ386" i="6"/>
  <c r="CF386" i="6"/>
  <c r="CE387" i="6"/>
  <c r="CJ387" i="6"/>
  <c r="CE418" i="6"/>
  <c r="CJ418" i="6"/>
  <c r="CG418" i="6"/>
  <c r="CE419" i="6"/>
  <c r="CJ419" i="6"/>
  <c r="CG419" i="6"/>
  <c r="CE450" i="6"/>
  <c r="CJ450" i="6"/>
  <c r="CE451" i="6"/>
  <c r="CJ451" i="6"/>
  <c r="CF451" i="6"/>
  <c r="CE482" i="6"/>
  <c r="CJ482" i="6"/>
  <c r="CG482" i="6"/>
  <c r="CE483" i="6"/>
  <c r="CJ483" i="6"/>
  <c r="CF483" i="6"/>
  <c r="CE522" i="6"/>
  <c r="CJ522" i="6"/>
  <c r="CE523" i="6"/>
  <c r="CJ523" i="6"/>
  <c r="CE554" i="6"/>
  <c r="CJ554" i="6"/>
  <c r="CE555" i="6"/>
  <c r="CJ555" i="6"/>
  <c r="CF555" i="6"/>
  <c r="CE586" i="6"/>
  <c r="CJ586" i="6"/>
  <c r="CE587" i="6"/>
  <c r="CJ587" i="6"/>
  <c r="CE610" i="6"/>
  <c r="CJ610" i="6"/>
  <c r="CE611" i="6"/>
  <c r="CJ611" i="6"/>
  <c r="CE642" i="6"/>
  <c r="CJ642" i="6"/>
  <c r="CE643" i="6"/>
  <c r="CJ643" i="6"/>
  <c r="CE674" i="6"/>
  <c r="CJ674" i="6"/>
  <c r="CE675" i="6"/>
  <c r="CJ675" i="6"/>
  <c r="CE702" i="6"/>
  <c r="CJ702" i="6"/>
  <c r="CE703" i="6"/>
  <c r="CJ703" i="6"/>
  <c r="BZ15" i="6"/>
  <c r="CA15" i="6"/>
  <c r="CE131" i="6"/>
  <c r="CJ131" i="6"/>
  <c r="CE132" i="6"/>
  <c r="CJ132" i="6"/>
  <c r="CE155" i="6"/>
  <c r="CJ155" i="6"/>
  <c r="CF155" i="6"/>
  <c r="CE156" i="6"/>
  <c r="CJ156" i="6"/>
  <c r="CE259" i="6"/>
  <c r="CJ259" i="6"/>
  <c r="CE260" i="6"/>
  <c r="CJ260" i="6"/>
  <c r="CE283" i="6"/>
  <c r="CJ283" i="6"/>
  <c r="CF283" i="6"/>
  <c r="CE284" i="6"/>
  <c r="CJ284" i="6"/>
  <c r="CE374" i="6"/>
  <c r="CJ374" i="6"/>
  <c r="CF374" i="6"/>
  <c r="CE375" i="6"/>
  <c r="CJ375" i="6"/>
  <c r="CE406" i="6"/>
  <c r="CJ406" i="6"/>
  <c r="CF406" i="6"/>
  <c r="CE407" i="6"/>
  <c r="CJ407" i="6"/>
  <c r="CE438" i="6"/>
  <c r="CJ438" i="6"/>
  <c r="CF438" i="6"/>
  <c r="CE439" i="6"/>
  <c r="CJ439" i="6"/>
  <c r="CE470" i="6"/>
  <c r="CJ470" i="6"/>
  <c r="CE471" i="6"/>
  <c r="CJ471" i="6"/>
  <c r="CE502" i="6"/>
  <c r="CJ502" i="6"/>
  <c r="CE503" i="6"/>
  <c r="CJ503" i="6"/>
  <c r="CE514" i="6"/>
  <c r="CJ514" i="6"/>
  <c r="CE515" i="6"/>
  <c r="CJ515" i="6"/>
  <c r="CF515" i="6"/>
  <c r="CE546" i="6"/>
  <c r="CJ546" i="6"/>
  <c r="CE547" i="6"/>
  <c r="CJ547" i="6"/>
  <c r="CE578" i="6"/>
  <c r="CJ578" i="6"/>
  <c r="CE579" i="6"/>
  <c r="CJ579" i="6"/>
  <c r="CE602" i="6"/>
  <c r="CJ602" i="6"/>
  <c r="CE603" i="6"/>
  <c r="CJ603" i="6"/>
  <c r="CE634" i="6"/>
  <c r="CJ634" i="6"/>
  <c r="CE635" i="6"/>
  <c r="CJ635" i="6"/>
  <c r="CF635" i="6"/>
  <c r="CE666" i="6"/>
  <c r="CJ666" i="6"/>
  <c r="CE667" i="6"/>
  <c r="CJ667" i="6"/>
  <c r="CE698" i="6"/>
  <c r="CJ698" i="6"/>
  <c r="CE699" i="6"/>
  <c r="CJ699" i="6"/>
  <c r="CG699" i="6"/>
  <c r="CE390" i="6"/>
  <c r="CJ390" i="6"/>
  <c r="CG390" i="6"/>
  <c r="CE391" i="6"/>
  <c r="CJ391" i="6"/>
  <c r="CE454" i="6"/>
  <c r="CJ454" i="6"/>
  <c r="CE455" i="6"/>
  <c r="CJ455" i="6"/>
  <c r="CE570" i="6"/>
  <c r="CJ570" i="6"/>
  <c r="CE571" i="6"/>
  <c r="CJ571" i="6"/>
  <c r="CE594" i="6"/>
  <c r="CJ594" i="6"/>
  <c r="CE595" i="6"/>
  <c r="CJ595" i="6"/>
  <c r="CF595" i="6"/>
  <c r="CE618" i="6"/>
  <c r="CJ618" i="6"/>
  <c r="CE619" i="6"/>
  <c r="CJ619" i="6"/>
  <c r="CE658" i="6"/>
  <c r="CJ658" i="6"/>
  <c r="CE659" i="6"/>
  <c r="CJ659" i="6"/>
  <c r="CF659" i="6"/>
  <c r="CE682" i="6"/>
  <c r="CJ682" i="6"/>
  <c r="CE683" i="6"/>
  <c r="CJ683" i="6"/>
  <c r="CG683" i="6"/>
  <c r="CE705" i="6"/>
  <c r="CE709" i="6"/>
  <c r="CE713" i="6"/>
  <c r="CE717" i="6"/>
  <c r="CE721" i="6"/>
  <c r="CE725" i="6"/>
  <c r="CE729" i="6"/>
  <c r="CE733" i="6"/>
  <c r="CE737" i="6"/>
  <c r="CE741" i="6"/>
  <c r="CE745" i="6"/>
  <c r="CE749" i="6"/>
  <c r="CE753" i="6"/>
  <c r="CE757" i="6"/>
  <c r="CE761" i="6"/>
  <c r="CE765" i="6"/>
  <c r="CE769" i="6"/>
  <c r="CE773" i="6"/>
  <c r="CE777" i="6"/>
  <c r="CE781" i="6"/>
  <c r="CE785" i="6"/>
  <c r="CE789" i="6"/>
  <c r="CE793" i="6"/>
  <c r="CE797" i="6"/>
  <c r="CE801" i="6"/>
  <c r="CE805" i="6"/>
  <c r="CE809" i="6"/>
  <c r="CE813" i="6"/>
  <c r="CE817" i="6"/>
  <c r="CE821" i="6"/>
  <c r="CE825" i="6"/>
  <c r="CE829" i="6"/>
  <c r="CE833" i="6"/>
  <c r="CE837" i="6"/>
  <c r="CE841" i="6"/>
  <c r="CE845" i="6"/>
  <c r="CE849" i="6"/>
  <c r="CE853" i="6"/>
  <c r="CE857" i="6"/>
  <c r="CE861" i="6"/>
  <c r="CE865" i="6"/>
  <c r="CE869" i="6"/>
  <c r="CE873" i="6"/>
  <c r="CE877" i="6"/>
  <c r="CE881" i="6"/>
  <c r="CE885" i="6"/>
  <c r="CE889" i="6"/>
  <c r="CE893" i="6"/>
  <c r="CE897" i="6"/>
  <c r="CE901" i="6"/>
  <c r="CE905" i="6"/>
  <c r="CE909" i="6"/>
  <c r="CE913" i="6"/>
  <c r="CE917" i="6"/>
  <c r="CE921" i="6"/>
  <c r="CE925" i="6"/>
  <c r="CE929" i="6"/>
  <c r="CE933" i="6"/>
  <c r="CE937" i="6"/>
  <c r="CE941" i="6"/>
  <c r="CE945" i="6"/>
  <c r="CE949" i="6"/>
  <c r="CE953" i="6"/>
  <c r="CE957" i="6"/>
  <c r="CE961" i="6"/>
  <c r="CE965" i="6"/>
  <c r="CE969" i="6"/>
  <c r="CE973" i="6"/>
  <c r="CE977" i="6"/>
  <c r="CE981" i="6"/>
  <c r="CE985" i="6"/>
  <c r="CE989" i="6"/>
  <c r="CE993" i="6"/>
  <c r="CE997" i="6"/>
  <c r="CE1001" i="6"/>
  <c r="CE1005" i="6"/>
  <c r="CE1009" i="6"/>
  <c r="CE1013" i="6"/>
  <c r="CE1017" i="6"/>
  <c r="CE1021" i="6"/>
  <c r="CE1025" i="6"/>
  <c r="CE1029" i="6"/>
  <c r="CE1033" i="6"/>
  <c r="CE1037" i="6"/>
  <c r="CE1041" i="6"/>
  <c r="CE1045" i="6"/>
  <c r="CE1049" i="6"/>
  <c r="CE1053" i="6"/>
  <c r="CE1057" i="6"/>
  <c r="CE1061" i="6"/>
  <c r="CE1065" i="6"/>
  <c r="CE1069" i="6"/>
  <c r="CE1073" i="6"/>
  <c r="CE1077" i="6"/>
  <c r="CE1081" i="6"/>
  <c r="CE1085" i="6"/>
  <c r="CE1089" i="6"/>
  <c r="CE1093" i="6"/>
  <c r="CE1097" i="6"/>
  <c r="CE1101" i="6"/>
  <c r="CE1105" i="6"/>
  <c r="CE1109" i="6"/>
  <c r="CE1113" i="6"/>
  <c r="CE1117" i="6"/>
  <c r="CE1121" i="6"/>
  <c r="CE1125" i="6"/>
  <c r="CE1129" i="6"/>
  <c r="CE1133" i="6"/>
  <c r="CE1137" i="6"/>
  <c r="CE1141" i="6"/>
  <c r="CE1145" i="6"/>
  <c r="CE1149" i="6"/>
  <c r="CE1153" i="6"/>
  <c r="CE1157" i="6"/>
  <c r="CE1161" i="6"/>
  <c r="CE1165" i="6"/>
  <c r="CE1169" i="6"/>
  <c r="CE1173" i="6"/>
  <c r="CE1177" i="6"/>
  <c r="CE1181" i="6"/>
  <c r="CE1185" i="6"/>
  <c r="CE1189" i="6"/>
  <c r="CE1193" i="6"/>
  <c r="CE1197" i="6"/>
  <c r="CE1201" i="6"/>
  <c r="CE1205" i="6"/>
  <c r="CE1209" i="6"/>
  <c r="CE1213" i="6"/>
  <c r="CE1217" i="6"/>
  <c r="CE1221" i="6"/>
  <c r="CE1225" i="6"/>
  <c r="CE1229" i="6"/>
  <c r="CE1233" i="6"/>
  <c r="CE1237" i="6"/>
  <c r="CE1241" i="6"/>
  <c r="CE1245" i="6"/>
  <c r="CE1249" i="6"/>
  <c r="CE1253" i="6"/>
  <c r="CE1257" i="6"/>
  <c r="CE1261" i="6"/>
  <c r="CE1265" i="6"/>
  <c r="CE1269" i="6"/>
  <c r="CE1273" i="6"/>
  <c r="CE1277" i="6"/>
  <c r="CE1281" i="6"/>
  <c r="CE1285" i="6"/>
  <c r="CE1289" i="6"/>
  <c r="CE1293" i="6"/>
  <c r="CE1297" i="6"/>
  <c r="CE1301" i="6"/>
  <c r="CE1305" i="6"/>
  <c r="CE1309" i="6"/>
  <c r="CE1313" i="6"/>
  <c r="CE1317" i="6"/>
  <c r="CE1321" i="6"/>
  <c r="CE1325" i="6"/>
  <c r="CE1329" i="6"/>
  <c r="CE1333" i="6"/>
  <c r="CE1337" i="6"/>
  <c r="CE1341" i="6"/>
  <c r="CE1345" i="6"/>
  <c r="CE1349" i="6"/>
  <c r="CE1353" i="6"/>
  <c r="CE1357" i="6"/>
  <c r="CE1361" i="6"/>
  <c r="CE1365" i="6"/>
  <c r="CE1369" i="6"/>
  <c r="CE1373" i="6"/>
  <c r="CE1377" i="6"/>
  <c r="CE1381" i="6"/>
  <c r="CE1385" i="6"/>
  <c r="CE1389" i="6"/>
  <c r="CE1393" i="6"/>
  <c r="CE1397" i="6"/>
  <c r="CE1401" i="6"/>
  <c r="CE1405" i="6"/>
  <c r="CE1409" i="6"/>
  <c r="CE1413" i="6"/>
  <c r="CE1417" i="6"/>
  <c r="CE1421" i="6"/>
  <c r="CE1425" i="6"/>
  <c r="CE1429" i="6"/>
  <c r="CE1433" i="6"/>
  <c r="CE1437" i="6"/>
  <c r="CE1441" i="6"/>
  <c r="CE1445" i="6"/>
  <c r="CE1449" i="6"/>
  <c r="CE1453" i="6"/>
  <c r="CE1457" i="6"/>
  <c r="CE1461" i="6"/>
  <c r="CE1465" i="6"/>
  <c r="CE1469" i="6"/>
  <c r="CE1473" i="6"/>
  <c r="CE1477" i="6"/>
  <c r="CE1481" i="6"/>
  <c r="CE1485" i="6"/>
  <c r="CE1489" i="6"/>
  <c r="CE1493" i="6"/>
  <c r="CE1497" i="6"/>
  <c r="CE1501" i="6"/>
  <c r="CE1505" i="6"/>
  <c r="CE1509" i="6"/>
  <c r="CE1513" i="6"/>
  <c r="CE1517" i="6"/>
  <c r="CE1521" i="6"/>
  <c r="CE1525" i="6"/>
  <c r="CE1529" i="6"/>
  <c r="CE1533" i="6"/>
  <c r="CE1537" i="6"/>
  <c r="CE1541" i="6"/>
  <c r="CE1545" i="6"/>
  <c r="CE1549" i="6"/>
  <c r="CE1553" i="6"/>
  <c r="CE1557" i="6"/>
  <c r="CE1561" i="6"/>
  <c r="CE1565" i="6"/>
  <c r="CE1569" i="6"/>
  <c r="CE1573" i="6"/>
  <c r="CE1577" i="6"/>
  <c r="CE1581" i="6"/>
  <c r="CE1585" i="6"/>
  <c r="CE1589" i="6"/>
  <c r="CE1593" i="6"/>
  <c r="CE1597" i="6"/>
  <c r="CE1601" i="6"/>
  <c r="CE1605" i="6"/>
  <c r="CE1609" i="6"/>
  <c r="CE1613" i="6"/>
  <c r="CE1617" i="6"/>
  <c r="CE1621" i="6"/>
  <c r="CE1625" i="6"/>
  <c r="CE1629" i="6"/>
  <c r="CE1633" i="6"/>
  <c r="CE1637" i="6"/>
  <c r="CE1641" i="6"/>
  <c r="CE1645" i="6"/>
  <c r="CE1649" i="6"/>
  <c r="CE1653" i="6"/>
  <c r="CE1657" i="6"/>
  <c r="CE1661" i="6"/>
  <c r="CE1665" i="6"/>
  <c r="CE1669" i="6"/>
  <c r="CE1673" i="6"/>
  <c r="CE1677" i="6"/>
  <c r="CE1681" i="6"/>
  <c r="CE1685" i="6"/>
  <c r="CE1689" i="6"/>
  <c r="CE1693" i="6"/>
  <c r="CE1697" i="6"/>
  <c r="CE1701" i="6"/>
  <c r="CE1705" i="6"/>
  <c r="CE1709" i="6"/>
  <c r="CE1713" i="6"/>
  <c r="CE1717" i="6"/>
  <c r="CE1721" i="6"/>
  <c r="CE1725" i="6"/>
  <c r="CE1729" i="6"/>
  <c r="CE1733" i="6"/>
  <c r="CE1737" i="6"/>
  <c r="CE1741" i="6"/>
  <c r="CE1745" i="6"/>
  <c r="CE1749" i="6"/>
  <c r="CE1753" i="6"/>
  <c r="CE1757" i="6"/>
  <c r="CE1761" i="6"/>
  <c r="CE1765" i="6"/>
  <c r="CE1769" i="6"/>
  <c r="CE1773" i="6"/>
  <c r="CE1777" i="6"/>
  <c r="CE1781" i="6"/>
  <c r="CE1785" i="6"/>
  <c r="CE1789" i="6"/>
  <c r="CE1793" i="6"/>
  <c r="CE1797" i="6"/>
  <c r="CE1801" i="6"/>
  <c r="CE1805" i="6"/>
  <c r="CE1809" i="6"/>
  <c r="CE1813" i="6"/>
  <c r="CE1817" i="6"/>
  <c r="CE1821" i="6"/>
  <c r="CE1825" i="6"/>
  <c r="CE1829" i="6"/>
  <c r="CE1833" i="6"/>
  <c r="CE1837" i="6"/>
  <c r="CE1841" i="6"/>
  <c r="CE1845" i="6"/>
  <c r="CE1849" i="6"/>
  <c r="CE1853" i="6"/>
  <c r="CE1857" i="6"/>
  <c r="CE1861" i="6"/>
  <c r="CE1865" i="6"/>
  <c r="CE1869" i="6"/>
  <c r="CE1873" i="6"/>
  <c r="CE1877" i="6"/>
  <c r="CE1881" i="6"/>
  <c r="CE1885" i="6"/>
  <c r="CE1889" i="6"/>
  <c r="CE1893" i="6"/>
  <c r="CE1897" i="6"/>
  <c r="CE1901" i="6"/>
  <c r="CE1905" i="6"/>
  <c r="CE1909" i="6"/>
  <c r="CE1913" i="6"/>
  <c r="CE1917" i="6"/>
  <c r="CE1921" i="6"/>
  <c r="CE1925" i="6"/>
  <c r="CE1929" i="6"/>
  <c r="CE1933" i="6"/>
  <c r="CE1937" i="6"/>
  <c r="CE1941" i="6"/>
  <c r="CE1945" i="6"/>
  <c r="CE1949" i="6"/>
  <c r="CE1953" i="6"/>
  <c r="CE1957" i="6"/>
  <c r="CE1961" i="6"/>
  <c r="CE1965" i="6"/>
  <c r="CE1969" i="6"/>
  <c r="CE1973" i="6"/>
  <c r="CE1977" i="6"/>
  <c r="CE1981" i="6"/>
  <c r="CE1985" i="6"/>
  <c r="CE1989" i="6"/>
  <c r="CE1993" i="6"/>
  <c r="CE1997" i="6"/>
  <c r="CE2001" i="6"/>
  <c r="CE2005" i="6"/>
  <c r="CE2009" i="6"/>
  <c r="CE2013" i="6"/>
  <c r="CE2017" i="6"/>
  <c r="CE2021" i="6"/>
  <c r="CE2025" i="6"/>
  <c r="CE2029" i="6"/>
  <c r="CE2033" i="6"/>
  <c r="CE2037" i="6"/>
  <c r="CE2041" i="6"/>
  <c r="CE2045" i="6"/>
  <c r="CE2049" i="6"/>
  <c r="CE2053" i="6"/>
  <c r="CE2057" i="6"/>
  <c r="CE2061" i="6"/>
  <c r="CE2065" i="6"/>
  <c r="CE2069" i="6"/>
  <c r="CE2073" i="6"/>
  <c r="CE2077" i="6"/>
  <c r="CE2081" i="6"/>
  <c r="CE2085" i="6"/>
  <c r="CE2089" i="6"/>
  <c r="CE2093" i="6"/>
  <c r="CE2097" i="6"/>
  <c r="CE2101" i="6"/>
  <c r="CE2105" i="6"/>
  <c r="CE2109" i="6"/>
  <c r="CE2113" i="6"/>
  <c r="CE2117" i="6"/>
  <c r="CE2121" i="6"/>
  <c r="CE2125" i="6"/>
  <c r="CE2129" i="6"/>
  <c r="CE2133" i="6"/>
  <c r="CE2137" i="6"/>
  <c r="CE2141" i="6"/>
  <c r="CE2145" i="6"/>
  <c r="CE2149" i="6"/>
  <c r="CE2153" i="6"/>
  <c r="CE2157" i="6"/>
  <c r="CE2161" i="6"/>
  <c r="CE2165" i="6"/>
  <c r="CE2169" i="6"/>
  <c r="CE2173" i="6"/>
  <c r="CE2177" i="6"/>
  <c r="CE2181" i="6"/>
  <c r="CE2185" i="6"/>
  <c r="CE2189" i="6"/>
  <c r="CE2193" i="6"/>
  <c r="CE2197" i="6"/>
  <c r="CE2201" i="6"/>
  <c r="CE2205" i="6"/>
  <c r="CE2209" i="6"/>
  <c r="CE2213" i="6"/>
  <c r="CE2217" i="6"/>
  <c r="CE2221" i="6"/>
  <c r="CE2225" i="6"/>
  <c r="CE2229" i="6"/>
  <c r="CE2233" i="6"/>
  <c r="CE2237" i="6"/>
  <c r="CE2241" i="6"/>
  <c r="CE2245" i="6"/>
  <c r="CE2249" i="6"/>
  <c r="CE2253" i="6"/>
  <c r="CE2257" i="6"/>
  <c r="CE2261" i="6"/>
  <c r="CE2265" i="6"/>
  <c r="CE2269" i="6"/>
  <c r="CE2273" i="6"/>
  <c r="CE2277" i="6"/>
  <c r="CE2281" i="6"/>
  <c r="CE2285" i="6"/>
  <c r="CE2289" i="6"/>
  <c r="CE2293" i="6"/>
  <c r="CE2297" i="6"/>
  <c r="CE2301" i="6"/>
  <c r="CE2305" i="6"/>
  <c r="CE2309" i="6"/>
  <c r="CE2313" i="6"/>
  <c r="CE2317" i="6"/>
  <c r="CE2321" i="6"/>
  <c r="CE2325" i="6"/>
  <c r="CE2329" i="6"/>
  <c r="CE2333" i="6"/>
  <c r="CE2337" i="6"/>
  <c r="CE2341" i="6"/>
  <c r="CE2345" i="6"/>
  <c r="CE2349" i="6"/>
  <c r="CE2353" i="6"/>
  <c r="CE2357" i="6"/>
  <c r="CE2361" i="6"/>
  <c r="CE2365" i="6"/>
  <c r="CE2369" i="6"/>
  <c r="CE2373" i="6"/>
  <c r="CE2377" i="6"/>
  <c r="CE2381" i="6"/>
  <c r="CE2385" i="6"/>
  <c r="CE2389" i="6"/>
  <c r="CE2393" i="6"/>
  <c r="CE2397" i="6"/>
  <c r="CE2401" i="6"/>
  <c r="CE2405" i="6"/>
  <c r="CE2409" i="6"/>
  <c r="CE2413" i="6"/>
  <c r="CE2417" i="6"/>
  <c r="CE2421" i="6"/>
  <c r="CE2425" i="6"/>
  <c r="CE2429" i="6"/>
  <c r="CE2433" i="6"/>
  <c r="CE2437" i="6"/>
  <c r="CE2441" i="6"/>
  <c r="CE2445" i="6"/>
  <c r="CE2449" i="6"/>
  <c r="CE2453" i="6"/>
  <c r="CE2457" i="6"/>
  <c r="CE2461" i="6"/>
  <c r="CE2465" i="6"/>
  <c r="CE2469" i="6"/>
  <c r="CE2473" i="6"/>
  <c r="CE2477" i="6"/>
  <c r="CE2481" i="6"/>
  <c r="CE2485" i="6"/>
  <c r="CE2489" i="6"/>
  <c r="CE2493" i="6"/>
  <c r="CE2497" i="6"/>
  <c r="CE2501" i="6"/>
  <c r="CE2505" i="6"/>
  <c r="CE2509" i="6"/>
  <c r="CE2513" i="6"/>
  <c r="CE2517" i="6"/>
  <c r="CE2521" i="6"/>
  <c r="CE2525" i="6"/>
  <c r="CE2529" i="6"/>
  <c r="CE2533" i="6"/>
  <c r="CE2537" i="6"/>
  <c r="CE2541" i="6"/>
  <c r="CE2545" i="6"/>
  <c r="CE2549" i="6"/>
  <c r="CE2553" i="6"/>
  <c r="CE2557" i="6"/>
  <c r="CE2561" i="6"/>
  <c r="CE2565" i="6"/>
  <c r="CE2569" i="6"/>
  <c r="CE2573" i="6"/>
  <c r="CE2577" i="6"/>
  <c r="CE2581" i="6"/>
  <c r="CE2585" i="6"/>
  <c r="CE2589" i="6"/>
  <c r="CE2593" i="6"/>
  <c r="CE2597" i="6"/>
  <c r="CE2601" i="6"/>
  <c r="CE2605" i="6"/>
  <c r="CE2609" i="6"/>
  <c r="CE2613" i="6"/>
  <c r="CE2617" i="6"/>
  <c r="CE2621" i="6"/>
  <c r="CE2625" i="6"/>
  <c r="CE2629" i="6"/>
  <c r="CE2633" i="6"/>
  <c r="CE2637" i="6"/>
  <c r="CE2641" i="6"/>
  <c r="CE2645" i="6"/>
  <c r="CE2649" i="6"/>
  <c r="CE2653" i="6"/>
  <c r="CE2657" i="6"/>
  <c r="CE2661" i="6"/>
  <c r="CE2665" i="6"/>
  <c r="CE2669" i="6"/>
  <c r="CE2673" i="6"/>
  <c r="CE2677" i="6"/>
  <c r="CE2681" i="6"/>
  <c r="CE2685" i="6"/>
  <c r="CE2689" i="6"/>
  <c r="CE2693" i="6"/>
  <c r="CE2697" i="6"/>
  <c r="CE2701" i="6"/>
  <c r="CE2705" i="6"/>
  <c r="CE2709" i="6"/>
  <c r="CE2713" i="6"/>
  <c r="CE2717" i="6"/>
  <c r="CE2721" i="6"/>
  <c r="CE2725" i="6"/>
  <c r="CE2729" i="6"/>
  <c r="CE2733" i="6"/>
  <c r="CE2737" i="6"/>
  <c r="CE2741" i="6"/>
  <c r="CE2745" i="6"/>
  <c r="CE2749" i="6"/>
  <c r="CE2753" i="6"/>
  <c r="CE2757" i="6"/>
  <c r="CE2761" i="6"/>
  <c r="CE2765" i="6"/>
  <c r="CE2769" i="6"/>
  <c r="CE2773" i="6"/>
  <c r="CE2777" i="6"/>
  <c r="CE2781" i="6"/>
  <c r="CE2785" i="6"/>
  <c r="CE2789" i="6"/>
  <c r="CE2793" i="6"/>
  <c r="CE2797" i="6"/>
  <c r="CE2801" i="6"/>
  <c r="CE2805" i="6"/>
  <c r="CE2809" i="6"/>
  <c r="CE2813" i="6"/>
  <c r="CE2817" i="6"/>
  <c r="CE2821" i="6"/>
  <c r="CE2825" i="6"/>
  <c r="CE2829" i="6"/>
  <c r="CE2833" i="6"/>
  <c r="CE2837" i="6"/>
  <c r="CE2841" i="6"/>
  <c r="CE2845" i="6"/>
  <c r="CE2849" i="6"/>
  <c r="CE2853" i="6"/>
  <c r="CE2857" i="6"/>
  <c r="CE2861" i="6"/>
  <c r="CE2865" i="6"/>
  <c r="CE2869" i="6"/>
  <c r="CE2873" i="6"/>
  <c r="CE2877" i="6"/>
  <c r="CE2881" i="6"/>
  <c r="CE2885" i="6"/>
  <c r="CE2889" i="6"/>
  <c r="CE2893" i="6"/>
  <c r="CE2897" i="6"/>
  <c r="CE2901" i="6"/>
  <c r="CE2905" i="6"/>
  <c r="CE2909" i="6"/>
  <c r="CE2913" i="6"/>
  <c r="CE2917" i="6"/>
  <c r="CE2921" i="6"/>
  <c r="CE2925" i="6"/>
  <c r="CE2929" i="6"/>
  <c r="CE2933" i="6"/>
  <c r="CE2937" i="6"/>
  <c r="CE2941" i="6"/>
  <c r="CE2945" i="6"/>
  <c r="CE2949" i="6"/>
  <c r="CE2953" i="6"/>
  <c r="CE2957" i="6"/>
  <c r="CE2961" i="6"/>
  <c r="CE2965" i="6"/>
  <c r="CE2969" i="6"/>
  <c r="CE2973" i="6"/>
  <c r="CE2977" i="6"/>
  <c r="CE2981" i="6"/>
  <c r="CE2985" i="6"/>
  <c r="CE2989" i="6"/>
  <c r="CE2993" i="6"/>
  <c r="CE2997" i="6"/>
  <c r="CE3001" i="6"/>
  <c r="CE3005" i="6"/>
  <c r="CE3009" i="6"/>
  <c r="CE3013" i="6"/>
  <c r="CE3017" i="6"/>
  <c r="CE3021" i="6"/>
  <c r="CE3025" i="6"/>
  <c r="CE3029" i="6"/>
  <c r="CE3033" i="6"/>
  <c r="CE3037" i="6"/>
  <c r="CE3041" i="6"/>
  <c r="CE3045" i="6"/>
  <c r="CE3049" i="6"/>
  <c r="CE3053" i="6"/>
  <c r="CE3057" i="6"/>
  <c r="CE3061" i="6"/>
  <c r="CE3065" i="6"/>
  <c r="CE3069" i="6"/>
  <c r="CE3073" i="6"/>
  <c r="CE3077" i="6"/>
  <c r="CE3081" i="6"/>
  <c r="CE3085" i="6"/>
  <c r="CE3089" i="6"/>
  <c r="CE3093" i="6"/>
  <c r="CE3097" i="6"/>
  <c r="CE3101" i="6"/>
  <c r="CE3105" i="6"/>
  <c r="CE3109" i="6"/>
  <c r="CE3113" i="6"/>
  <c r="CE3117" i="6"/>
  <c r="CE3121" i="6"/>
  <c r="CE3125" i="6"/>
  <c r="CE3129" i="6"/>
  <c r="CE3133" i="6"/>
  <c r="CE3137" i="6"/>
  <c r="CE3141" i="6"/>
  <c r="CE3145" i="6"/>
  <c r="CE3149" i="6"/>
  <c r="CE3153" i="6"/>
  <c r="CE3157" i="6"/>
  <c r="CE3161" i="6"/>
  <c r="CE3165" i="6"/>
  <c r="CE3169" i="6"/>
  <c r="CE3173" i="6"/>
  <c r="CE3177" i="6"/>
  <c r="CE3181" i="6"/>
  <c r="CE3185" i="6"/>
  <c r="CE3189" i="6"/>
  <c r="CE3193" i="6"/>
  <c r="CE3197" i="6"/>
  <c r="CE3201" i="6"/>
  <c r="CE3205" i="6"/>
  <c r="CE3209" i="6"/>
  <c r="CE3213" i="6"/>
  <c r="CE3217" i="6"/>
  <c r="CE3221" i="6"/>
  <c r="CE3225" i="6"/>
  <c r="CE3229" i="6"/>
  <c r="CE3233" i="6"/>
  <c r="CE3237" i="6"/>
  <c r="CE3241" i="6"/>
  <c r="CE3245" i="6"/>
  <c r="CE3249" i="6"/>
  <c r="CE3253" i="6"/>
  <c r="CE3257" i="6"/>
  <c r="CE3261" i="6"/>
  <c r="CE3265" i="6"/>
  <c r="CE3269" i="6"/>
  <c r="CE3273" i="6"/>
  <c r="CE3277" i="6"/>
  <c r="CE3281" i="6"/>
  <c r="CE3285" i="6"/>
  <c r="CE3289" i="6"/>
  <c r="CE3293" i="6"/>
  <c r="CE3297" i="6"/>
  <c r="CE3301" i="6"/>
  <c r="CE3305" i="6"/>
  <c r="CE3309" i="6"/>
  <c r="CE3313" i="6"/>
  <c r="CE3317" i="6"/>
  <c r="CE3321" i="6"/>
  <c r="CE3325" i="6"/>
  <c r="CE3329" i="6"/>
  <c r="CE3333" i="6"/>
  <c r="CE3337" i="6"/>
  <c r="CE3341" i="6"/>
  <c r="CE3345" i="6"/>
  <c r="CE3349" i="6"/>
  <c r="CE3353" i="6"/>
  <c r="CE3357" i="6"/>
  <c r="CE3361" i="6"/>
  <c r="CE3365" i="6"/>
  <c r="CE3369" i="6"/>
  <c r="CE3373" i="6"/>
  <c r="CE3377" i="6"/>
  <c r="CE3381" i="6"/>
  <c r="CE3385" i="6"/>
  <c r="CE3389" i="6"/>
  <c r="CE3393" i="6"/>
  <c r="CE3397" i="6"/>
  <c r="CE3401" i="6"/>
  <c r="CE3405" i="6"/>
  <c r="CE3409" i="6"/>
  <c r="CE3413" i="6"/>
  <c r="CE3417" i="6"/>
  <c r="CE3421" i="6"/>
  <c r="CE3425" i="6"/>
  <c r="CE3429" i="6"/>
  <c r="CE3433" i="6"/>
  <c r="CE3437" i="6"/>
  <c r="CE3441" i="6"/>
  <c r="CE3445" i="6"/>
  <c r="CE3449" i="6"/>
  <c r="CE3453" i="6"/>
  <c r="CE3457" i="6"/>
  <c r="CE3461" i="6"/>
  <c r="CE3465" i="6"/>
  <c r="CE3469" i="6"/>
  <c r="CE3473" i="6"/>
  <c r="CE3477" i="6"/>
  <c r="CE3481" i="6"/>
  <c r="CE3485" i="6"/>
  <c r="CE3489" i="6"/>
  <c r="CE3493" i="6"/>
  <c r="CE3497" i="6"/>
  <c r="CE3501" i="6"/>
  <c r="CE3505" i="6"/>
  <c r="CE3509" i="6"/>
  <c r="CE3513" i="6"/>
  <c r="CE3517" i="6"/>
  <c r="CE3521" i="6"/>
  <c r="CE3525" i="6"/>
  <c r="CE3529" i="6"/>
  <c r="CE3533" i="6"/>
  <c r="CE3537" i="6"/>
  <c r="CE3541" i="6"/>
  <c r="CE3545" i="6"/>
  <c r="CE3549" i="6"/>
  <c r="CE3553" i="6"/>
  <c r="CE3557" i="6"/>
  <c r="CE3561" i="6"/>
  <c r="CE3565" i="6"/>
  <c r="CE3569" i="6"/>
  <c r="CE3573" i="6"/>
  <c r="CE3577" i="6"/>
  <c r="CE3581" i="6"/>
  <c r="CE3585" i="6"/>
  <c r="CE3589" i="6"/>
  <c r="CE3593" i="6"/>
  <c r="CE3597" i="6"/>
  <c r="CE3601" i="6"/>
  <c r="CE3605" i="6"/>
  <c r="CE3609" i="6"/>
  <c r="CE3613" i="6"/>
  <c r="CE3617" i="6"/>
  <c r="CE3621" i="6"/>
  <c r="CE3625" i="6"/>
  <c r="CE3629" i="6"/>
  <c r="CE3633" i="6"/>
  <c r="CE3637" i="6"/>
  <c r="CE3641" i="6"/>
  <c r="CE3645" i="6"/>
  <c r="CE3649" i="6"/>
  <c r="CE3653" i="6"/>
  <c r="CE3657" i="6"/>
  <c r="CE3661" i="6"/>
  <c r="CE3665" i="6"/>
  <c r="CE3669" i="6"/>
  <c r="CE3673" i="6"/>
  <c r="CE3677" i="6"/>
  <c r="CE3681" i="6"/>
  <c r="CE3685" i="6"/>
  <c r="CE3689" i="6"/>
  <c r="CE3693" i="6"/>
  <c r="CE3697" i="6"/>
  <c r="CE3701" i="6"/>
  <c r="CE3705" i="6"/>
  <c r="CE3709" i="6"/>
  <c r="CE3713" i="6"/>
  <c r="CE3717" i="6"/>
  <c r="CE3721" i="6"/>
  <c r="CE3725" i="6"/>
  <c r="CE3729" i="6"/>
  <c r="CE3733" i="6"/>
  <c r="CE3737" i="6"/>
  <c r="CE3741" i="6"/>
  <c r="CE3745" i="6"/>
  <c r="CE3749" i="6"/>
  <c r="CE3753" i="6"/>
  <c r="CE3757" i="6"/>
  <c r="CE3761" i="6"/>
  <c r="CE3765" i="6"/>
  <c r="CE3769" i="6"/>
  <c r="CE3773" i="6"/>
  <c r="CE3777" i="6"/>
  <c r="CE3781" i="6"/>
  <c r="CE3785" i="6"/>
  <c r="CE3789" i="6"/>
  <c r="CE3793" i="6"/>
  <c r="CE3797" i="6"/>
  <c r="CE3801" i="6"/>
  <c r="CE3805" i="6"/>
  <c r="CE3809" i="6"/>
  <c r="CE3813" i="6"/>
  <c r="CE3817" i="6"/>
  <c r="CE3821" i="6"/>
  <c r="CE3825" i="6"/>
  <c r="CE3829" i="6"/>
  <c r="CE3833" i="6"/>
  <c r="CE3837" i="6"/>
  <c r="CE3841" i="6"/>
  <c r="CE3845" i="6"/>
  <c r="CE3849" i="6"/>
  <c r="CE3853" i="6"/>
  <c r="CE3857" i="6"/>
  <c r="CE3861" i="6"/>
  <c r="CE3865" i="6"/>
  <c r="CE3869" i="6"/>
  <c r="CE3873" i="6"/>
  <c r="CE3877" i="6"/>
  <c r="CE3881" i="6"/>
  <c r="CE3885" i="6"/>
  <c r="CE3889" i="6"/>
  <c r="CE3893" i="6"/>
  <c r="CE3897" i="6"/>
  <c r="CE3901" i="6"/>
  <c r="CE3905" i="6"/>
  <c r="CE3909" i="6"/>
  <c r="CE3913" i="6"/>
  <c r="CE3917" i="6"/>
  <c r="CE3921" i="6"/>
  <c r="CE3925" i="6"/>
  <c r="CE3929" i="6"/>
  <c r="CE3933" i="6"/>
  <c r="CE3937" i="6"/>
  <c r="CE3941" i="6"/>
  <c r="CE3945" i="6"/>
  <c r="CE3949" i="6"/>
  <c r="CE3953" i="6"/>
  <c r="CE3957" i="6"/>
  <c r="CE3961" i="6"/>
  <c r="CE3965" i="6"/>
  <c r="CE3969" i="6"/>
  <c r="CE3973" i="6"/>
  <c r="CE3977" i="6"/>
  <c r="CE3981" i="6"/>
  <c r="CE3985" i="6"/>
  <c r="CE3989" i="6"/>
  <c r="CE3993" i="6"/>
  <c r="CE3997" i="6"/>
  <c r="CE4001" i="6"/>
  <c r="CE4005" i="6"/>
  <c r="CE4009" i="6"/>
  <c r="CE4013" i="6"/>
  <c r="CE4017" i="6"/>
  <c r="CE4021" i="6"/>
  <c r="CE4025" i="6"/>
  <c r="CE4029" i="6"/>
  <c r="CE4033" i="6"/>
  <c r="CE4037" i="6"/>
  <c r="CE4041" i="6"/>
  <c r="CS61" i="6"/>
  <c r="CT61" i="6"/>
  <c r="CU61" i="6"/>
  <c r="CS65" i="6"/>
  <c r="CT65" i="6"/>
  <c r="CU65" i="6"/>
  <c r="CS69" i="6"/>
  <c r="CT69" i="6"/>
  <c r="CU69" i="6"/>
  <c r="CS73" i="6"/>
  <c r="CT73" i="6"/>
  <c r="CU73" i="6"/>
  <c r="CS77" i="6"/>
  <c r="CT77" i="6"/>
  <c r="CU77" i="6"/>
  <c r="CS81" i="6"/>
  <c r="CT81" i="6"/>
  <c r="CU81" i="6"/>
  <c r="CS85" i="6"/>
  <c r="CT85" i="6"/>
  <c r="CU85" i="6"/>
  <c r="CS89" i="6"/>
  <c r="CT89" i="6"/>
  <c r="CU89" i="6"/>
  <c r="CS93" i="6"/>
  <c r="CT93" i="6"/>
  <c r="CU93" i="6"/>
  <c r="CS97" i="6"/>
  <c r="CT97" i="6"/>
  <c r="CU97" i="6"/>
  <c r="CS101" i="6"/>
  <c r="CT101" i="6"/>
  <c r="CU101" i="6"/>
  <c r="CE355" i="6"/>
  <c r="CJ355" i="6"/>
  <c r="CE356" i="6"/>
  <c r="CJ356" i="6"/>
  <c r="CE370" i="6"/>
  <c r="CJ370" i="6"/>
  <c r="CG370" i="6"/>
  <c r="CE371" i="6"/>
  <c r="CJ371" i="6"/>
  <c r="CE434" i="6"/>
  <c r="CJ434" i="6"/>
  <c r="CE435" i="6"/>
  <c r="CJ435" i="6"/>
  <c r="CF435" i="6"/>
  <c r="CE498" i="6"/>
  <c r="CJ498" i="6"/>
  <c r="CF498" i="6"/>
  <c r="CE499" i="6"/>
  <c r="CJ499" i="6"/>
  <c r="CE538" i="6"/>
  <c r="CJ538" i="6"/>
  <c r="CE539" i="6"/>
  <c r="CJ539" i="6"/>
  <c r="CE562" i="6"/>
  <c r="CJ562" i="6"/>
  <c r="CE563" i="6"/>
  <c r="CJ563" i="6"/>
  <c r="CE706" i="6"/>
  <c r="CE710" i="6"/>
  <c r="CE714" i="6"/>
  <c r="CE718" i="6"/>
  <c r="CE722" i="6"/>
  <c r="CE726" i="6"/>
  <c r="CE730" i="6"/>
  <c r="CE734" i="6"/>
  <c r="CE738" i="6"/>
  <c r="CE742" i="6"/>
  <c r="CE746" i="6"/>
  <c r="CE750" i="6"/>
  <c r="CE754" i="6"/>
  <c r="CE758" i="6"/>
  <c r="CE762" i="6"/>
  <c r="CE766" i="6"/>
  <c r="CE770" i="6"/>
  <c r="CE774" i="6"/>
  <c r="CE778" i="6"/>
  <c r="CE782" i="6"/>
  <c r="CE786" i="6"/>
  <c r="CE790" i="6"/>
  <c r="CE794" i="6"/>
  <c r="CE798" i="6"/>
  <c r="CE802" i="6"/>
  <c r="CE806" i="6"/>
  <c r="CE810" i="6"/>
  <c r="CE814" i="6"/>
  <c r="CE818" i="6"/>
  <c r="CE822" i="6"/>
  <c r="CE826" i="6"/>
  <c r="CE830" i="6"/>
  <c r="CE834" i="6"/>
  <c r="CE838" i="6"/>
  <c r="CE842" i="6"/>
  <c r="CE846" i="6"/>
  <c r="CE850" i="6"/>
  <c r="CE854" i="6"/>
  <c r="CE858" i="6"/>
  <c r="CE862" i="6"/>
  <c r="CE866" i="6"/>
  <c r="CE870" i="6"/>
  <c r="CE874" i="6"/>
  <c r="CE878" i="6"/>
  <c r="CE882" i="6"/>
  <c r="CE886" i="6"/>
  <c r="CE890" i="6"/>
  <c r="CE894" i="6"/>
  <c r="CE898" i="6"/>
  <c r="CE902" i="6"/>
  <c r="CE906" i="6"/>
  <c r="CE910" i="6"/>
  <c r="CE914" i="6"/>
  <c r="CE918" i="6"/>
  <c r="CE922" i="6"/>
  <c r="CE926" i="6"/>
  <c r="CE930" i="6"/>
  <c r="CE934" i="6"/>
  <c r="CE938" i="6"/>
  <c r="CE942" i="6"/>
  <c r="CE946" i="6"/>
  <c r="CE950" i="6"/>
  <c r="CE954" i="6"/>
  <c r="CE958" i="6"/>
  <c r="CE962" i="6"/>
  <c r="CE966" i="6"/>
  <c r="CE970" i="6"/>
  <c r="CE974" i="6"/>
  <c r="CE978" i="6"/>
  <c r="CE982" i="6"/>
  <c r="CE986" i="6"/>
  <c r="CE990" i="6"/>
  <c r="CE994" i="6"/>
  <c r="CE998" i="6"/>
  <c r="CE1002" i="6"/>
  <c r="CE1006" i="6"/>
  <c r="CE1010" i="6"/>
  <c r="CE1014" i="6"/>
  <c r="CE1018" i="6"/>
  <c r="CE1022" i="6"/>
  <c r="CE1026" i="6"/>
  <c r="CE1030" i="6"/>
  <c r="CE1034" i="6"/>
  <c r="CE1038" i="6"/>
  <c r="CE1042" i="6"/>
  <c r="CE1046" i="6"/>
  <c r="CE1050" i="6"/>
  <c r="CE1054" i="6"/>
  <c r="CE1058" i="6"/>
  <c r="CE1062" i="6"/>
  <c r="CE1066" i="6"/>
  <c r="CE1070" i="6"/>
  <c r="CE1074" i="6"/>
  <c r="CE1078" i="6"/>
  <c r="CE1082" i="6"/>
  <c r="CE1086" i="6"/>
  <c r="CE1090" i="6"/>
  <c r="CE1094" i="6"/>
  <c r="CE1098" i="6"/>
  <c r="CE1102" i="6"/>
  <c r="CE1106" i="6"/>
  <c r="CE1110" i="6"/>
  <c r="CE1114" i="6"/>
  <c r="CE1118" i="6"/>
  <c r="CE1122" i="6"/>
  <c r="CE1126" i="6"/>
  <c r="CE1130" i="6"/>
  <c r="CE1134" i="6"/>
  <c r="CE1138" i="6"/>
  <c r="CE1142" i="6"/>
  <c r="CE1146" i="6"/>
  <c r="CE1150" i="6"/>
  <c r="CE1154" i="6"/>
  <c r="CE1158" i="6"/>
  <c r="CE1162" i="6"/>
  <c r="CE1166" i="6"/>
  <c r="CE1170" i="6"/>
  <c r="CE1174" i="6"/>
  <c r="CE1178" i="6"/>
  <c r="CE1182" i="6"/>
  <c r="CE1186" i="6"/>
  <c r="CE1190" i="6"/>
  <c r="CE1194" i="6"/>
  <c r="CE1198" i="6"/>
  <c r="CE1202" i="6"/>
  <c r="CE1206" i="6"/>
  <c r="CE1210" i="6"/>
  <c r="CE1214" i="6"/>
  <c r="CE1218" i="6"/>
  <c r="CE1222" i="6"/>
  <c r="CE1226" i="6"/>
  <c r="CE1230" i="6"/>
  <c r="CE1234" i="6"/>
  <c r="CE1238" i="6"/>
  <c r="CE1242" i="6"/>
  <c r="CE1246" i="6"/>
  <c r="CE1250" i="6"/>
  <c r="CE1254" i="6"/>
  <c r="CE1258" i="6"/>
  <c r="CE1262" i="6"/>
  <c r="CE1266" i="6"/>
  <c r="CE1270" i="6"/>
  <c r="CE1274" i="6"/>
  <c r="CE1278" i="6"/>
  <c r="CE1282" i="6"/>
  <c r="CE1286" i="6"/>
  <c r="CE1290" i="6"/>
  <c r="CE1294" i="6"/>
  <c r="CE1298" i="6"/>
  <c r="CE1302" i="6"/>
  <c r="CE1306" i="6"/>
  <c r="CE1310" i="6"/>
  <c r="CE1314" i="6"/>
  <c r="CE1318" i="6"/>
  <c r="CE1322" i="6"/>
  <c r="CE1326" i="6"/>
  <c r="CE1330" i="6"/>
  <c r="CE1334" i="6"/>
  <c r="CE1338" i="6"/>
  <c r="CE1342" i="6"/>
  <c r="CE1346" i="6"/>
  <c r="CE1350" i="6"/>
  <c r="CE1354" i="6"/>
  <c r="CE1358" i="6"/>
  <c r="CE1362" i="6"/>
  <c r="CE1366" i="6"/>
  <c r="CE1370" i="6"/>
  <c r="CE1374" i="6"/>
  <c r="CE1378" i="6"/>
  <c r="CE1382" i="6"/>
  <c r="CE1386" i="6"/>
  <c r="CE1390" i="6"/>
  <c r="CE1394" i="6"/>
  <c r="CE1398" i="6"/>
  <c r="CE1402" i="6"/>
  <c r="CE1406" i="6"/>
  <c r="CE1410" i="6"/>
  <c r="CE1414" i="6"/>
  <c r="CE1418" i="6"/>
  <c r="CE1422" i="6"/>
  <c r="CE1426" i="6"/>
  <c r="CE1430" i="6"/>
  <c r="CE1434" i="6"/>
  <c r="CE1438" i="6"/>
  <c r="CE1442" i="6"/>
  <c r="CE1446" i="6"/>
  <c r="CE1450" i="6"/>
  <c r="CE1454" i="6"/>
  <c r="CE1458" i="6"/>
  <c r="CE1462" i="6"/>
  <c r="CE1466" i="6"/>
  <c r="CE1470" i="6"/>
  <c r="CE1474" i="6"/>
  <c r="CE1478" i="6"/>
  <c r="CE1482" i="6"/>
  <c r="CE1486" i="6"/>
  <c r="CE1490" i="6"/>
  <c r="CE1494" i="6"/>
  <c r="CE1498" i="6"/>
  <c r="CE1502" i="6"/>
  <c r="CE1506" i="6"/>
  <c r="CE1510" i="6"/>
  <c r="CE1514" i="6"/>
  <c r="CE1518" i="6"/>
  <c r="CE1522" i="6"/>
  <c r="CE1526" i="6"/>
  <c r="CE1530" i="6"/>
  <c r="CE1534" i="6"/>
  <c r="CE1538" i="6"/>
  <c r="CE1542" i="6"/>
  <c r="CE1546" i="6"/>
  <c r="CE1550" i="6"/>
  <c r="CE1554" i="6"/>
  <c r="CE1558" i="6"/>
  <c r="CE1562" i="6"/>
  <c r="CE1566" i="6"/>
  <c r="CE1570" i="6"/>
  <c r="CE1574" i="6"/>
  <c r="CE1578" i="6"/>
  <c r="CE1582" i="6"/>
  <c r="CE1586" i="6"/>
  <c r="CE1590" i="6"/>
  <c r="CE1594" i="6"/>
  <c r="CE1598" i="6"/>
  <c r="CE1602" i="6"/>
  <c r="CE1606" i="6"/>
  <c r="CE1610" i="6"/>
  <c r="CE1614" i="6"/>
  <c r="CE1618" i="6"/>
  <c r="CE1622" i="6"/>
  <c r="CE1626" i="6"/>
  <c r="CE1630" i="6"/>
  <c r="CE1634" i="6"/>
  <c r="CE1638" i="6"/>
  <c r="CE1642" i="6"/>
  <c r="CE1646" i="6"/>
  <c r="CE1650" i="6"/>
  <c r="CE1654" i="6"/>
  <c r="CE1658" i="6"/>
  <c r="CE1662" i="6"/>
  <c r="CE1666" i="6"/>
  <c r="CE1670" i="6"/>
  <c r="CE1674" i="6"/>
  <c r="CE1678" i="6"/>
  <c r="CE1682" i="6"/>
  <c r="CE1686" i="6"/>
  <c r="CE1690" i="6"/>
  <c r="CE1694" i="6"/>
  <c r="CE1698" i="6"/>
  <c r="CE1702" i="6"/>
  <c r="CE1706" i="6"/>
  <c r="CE1710" i="6"/>
  <c r="CE1714" i="6"/>
  <c r="CE1718" i="6"/>
  <c r="CE1722" i="6"/>
  <c r="CE1726" i="6"/>
  <c r="CE1730" i="6"/>
  <c r="CE1734" i="6"/>
  <c r="CE1738" i="6"/>
  <c r="CE1742" i="6"/>
  <c r="CE1746" i="6"/>
  <c r="CE1750" i="6"/>
  <c r="CE1754" i="6"/>
  <c r="CE1758" i="6"/>
  <c r="CE1762" i="6"/>
  <c r="CE1766" i="6"/>
  <c r="CE1770" i="6"/>
  <c r="CE1774" i="6"/>
  <c r="CE1778" i="6"/>
  <c r="CE1782" i="6"/>
  <c r="CE1786" i="6"/>
  <c r="CE1790" i="6"/>
  <c r="CE1794" i="6"/>
  <c r="CE1798" i="6"/>
  <c r="CE1802" i="6"/>
  <c r="CE1806" i="6"/>
  <c r="CE1810" i="6"/>
  <c r="CE1814" i="6"/>
  <c r="CE1818" i="6"/>
  <c r="CE1822" i="6"/>
  <c r="CE1826" i="6"/>
  <c r="CE1830" i="6"/>
  <c r="CE1834" i="6"/>
  <c r="CE1838" i="6"/>
  <c r="CE1842" i="6"/>
  <c r="CE1846" i="6"/>
  <c r="CE1850" i="6"/>
  <c r="CE1854" i="6"/>
  <c r="CE1858" i="6"/>
  <c r="CE1862" i="6"/>
  <c r="CE1866" i="6"/>
  <c r="CE1870" i="6"/>
  <c r="CE1874" i="6"/>
  <c r="CE1878" i="6"/>
  <c r="CE1882" i="6"/>
  <c r="CE1886" i="6"/>
  <c r="CE1890" i="6"/>
  <c r="CE1894" i="6"/>
  <c r="CE1898" i="6"/>
  <c r="CE1902" i="6"/>
  <c r="CE1906" i="6"/>
  <c r="CE1910" i="6"/>
  <c r="CE1914" i="6"/>
  <c r="CE1918" i="6"/>
  <c r="CE1922" i="6"/>
  <c r="CE1926" i="6"/>
  <c r="CE1930" i="6"/>
  <c r="CE1934" i="6"/>
  <c r="CE1938" i="6"/>
  <c r="CE1942" i="6"/>
  <c r="CE1946" i="6"/>
  <c r="CE1950" i="6"/>
  <c r="CE1954" i="6"/>
  <c r="CE1958" i="6"/>
  <c r="CE1962" i="6"/>
  <c r="CE1966" i="6"/>
  <c r="CE1970" i="6"/>
  <c r="CE1974" i="6"/>
  <c r="CE1978" i="6"/>
  <c r="CE1982" i="6"/>
  <c r="CE1986" i="6"/>
  <c r="CE1990" i="6"/>
  <c r="CE1994" i="6"/>
  <c r="CE1998" i="6"/>
  <c r="CE2002" i="6"/>
  <c r="CE2006" i="6"/>
  <c r="CE2010" i="6"/>
  <c r="CE2014" i="6"/>
  <c r="CE2018" i="6"/>
  <c r="CE2022" i="6"/>
  <c r="CE2026" i="6"/>
  <c r="CE2030" i="6"/>
  <c r="CE2034" i="6"/>
  <c r="CE2038" i="6"/>
  <c r="CE2042" i="6"/>
  <c r="CE2046" i="6"/>
  <c r="CE2050" i="6"/>
  <c r="CE2054" i="6"/>
  <c r="CE2058" i="6"/>
  <c r="CE2062" i="6"/>
  <c r="CE2066" i="6"/>
  <c r="CE2070" i="6"/>
  <c r="CE2074" i="6"/>
  <c r="CE2078" i="6"/>
  <c r="CE2082" i="6"/>
  <c r="CE2086" i="6"/>
  <c r="CE2090" i="6"/>
  <c r="CE2094" i="6"/>
  <c r="CE2098" i="6"/>
  <c r="CE2102" i="6"/>
  <c r="CE2106" i="6"/>
  <c r="CE2110" i="6"/>
  <c r="CE2114" i="6"/>
  <c r="CE2118" i="6"/>
  <c r="CE2122" i="6"/>
  <c r="CE2126" i="6"/>
  <c r="CE2130" i="6"/>
  <c r="CE2134" i="6"/>
  <c r="CE2138" i="6"/>
  <c r="CE2142" i="6"/>
  <c r="CE2146" i="6"/>
  <c r="CE2150" i="6"/>
  <c r="CE2154" i="6"/>
  <c r="CE2158" i="6"/>
  <c r="CE2162" i="6"/>
  <c r="CE2166" i="6"/>
  <c r="CE2170" i="6"/>
  <c r="CE2174" i="6"/>
  <c r="CE2178" i="6"/>
  <c r="CE2182" i="6"/>
  <c r="CE2186" i="6"/>
  <c r="CE2190" i="6"/>
  <c r="CE2194" i="6"/>
  <c r="CE2198" i="6"/>
  <c r="CE2202" i="6"/>
  <c r="CE2206" i="6"/>
  <c r="CE2210" i="6"/>
  <c r="CE2214" i="6"/>
  <c r="CE2218" i="6"/>
  <c r="CE2222" i="6"/>
  <c r="CE2226" i="6"/>
  <c r="CE2230" i="6"/>
  <c r="CE2234" i="6"/>
  <c r="CE2238" i="6"/>
  <c r="CE2242" i="6"/>
  <c r="CE2246" i="6"/>
  <c r="CE2250" i="6"/>
  <c r="CE2254" i="6"/>
  <c r="CE2258" i="6"/>
  <c r="CE2262" i="6"/>
  <c r="CE2266" i="6"/>
  <c r="CE2270" i="6"/>
  <c r="CE2274" i="6"/>
  <c r="CE2278" i="6"/>
  <c r="CE2282" i="6"/>
  <c r="CE2286" i="6"/>
  <c r="CE2290" i="6"/>
  <c r="CE2294" i="6"/>
  <c r="CE2298" i="6"/>
  <c r="CE2302" i="6"/>
  <c r="CE2306" i="6"/>
  <c r="CE2310" i="6"/>
  <c r="CE2314" i="6"/>
  <c r="CE2318" i="6"/>
  <c r="CE2322" i="6"/>
  <c r="CE2326" i="6"/>
  <c r="CE2330" i="6"/>
  <c r="CE2334" i="6"/>
  <c r="CE2338" i="6"/>
  <c r="CE2342" i="6"/>
  <c r="CE2346" i="6"/>
  <c r="CE2350" i="6"/>
  <c r="CE2354" i="6"/>
  <c r="CE2358" i="6"/>
  <c r="CE2362" i="6"/>
  <c r="CE2366" i="6"/>
  <c r="CE2370" i="6"/>
  <c r="CE2374" i="6"/>
  <c r="CE2378" i="6"/>
  <c r="CE2382" i="6"/>
  <c r="CE2386" i="6"/>
  <c r="CE2390" i="6"/>
  <c r="CE2394" i="6"/>
  <c r="CE2398" i="6"/>
  <c r="CE2402" i="6"/>
  <c r="CE2406" i="6"/>
  <c r="CE2410" i="6"/>
  <c r="CE2414" i="6"/>
  <c r="CE2418" i="6"/>
  <c r="CE2422" i="6"/>
  <c r="CE2426" i="6"/>
  <c r="CE2430" i="6"/>
  <c r="CE2434" i="6"/>
  <c r="CE2438" i="6"/>
  <c r="CE2442" i="6"/>
  <c r="CE2446" i="6"/>
  <c r="CE2450" i="6"/>
  <c r="CE2454" i="6"/>
  <c r="CE2458" i="6"/>
  <c r="CE2462" i="6"/>
  <c r="CE2466" i="6"/>
  <c r="CE2470" i="6"/>
  <c r="CE2474" i="6"/>
  <c r="CE2478" i="6"/>
  <c r="CE2482" i="6"/>
  <c r="CE2486" i="6"/>
  <c r="CE2490" i="6"/>
  <c r="CE2494" i="6"/>
  <c r="CE2498" i="6"/>
  <c r="CE2502" i="6"/>
  <c r="CE2506" i="6"/>
  <c r="CE2510" i="6"/>
  <c r="CE2514" i="6"/>
  <c r="CE2518" i="6"/>
  <c r="CE2522" i="6"/>
  <c r="CE2526" i="6"/>
  <c r="CE2530" i="6"/>
  <c r="CE2534" i="6"/>
  <c r="CE2538" i="6"/>
  <c r="CE2542" i="6"/>
  <c r="CE2546" i="6"/>
  <c r="CE2550" i="6"/>
  <c r="CE2554" i="6"/>
  <c r="CE2558" i="6"/>
  <c r="CE2562" i="6"/>
  <c r="CE2566" i="6"/>
  <c r="CE2570" i="6"/>
  <c r="CE2574" i="6"/>
  <c r="CE2578" i="6"/>
  <c r="CE2582" i="6"/>
  <c r="CE2586" i="6"/>
  <c r="CE2590" i="6"/>
  <c r="CE2594" i="6"/>
  <c r="CE2598" i="6"/>
  <c r="CE2602" i="6"/>
  <c r="CE2606" i="6"/>
  <c r="CE2610" i="6"/>
  <c r="CE2614" i="6"/>
  <c r="CE2618" i="6"/>
  <c r="CE2622" i="6"/>
  <c r="CE2626" i="6"/>
  <c r="CE2630" i="6"/>
  <c r="CE2634" i="6"/>
  <c r="CE2638" i="6"/>
  <c r="CE2642" i="6"/>
  <c r="CE2646" i="6"/>
  <c r="CE2650" i="6"/>
  <c r="CE2654" i="6"/>
  <c r="CE2658" i="6"/>
  <c r="CE2662" i="6"/>
  <c r="CE2666" i="6"/>
  <c r="CE2670" i="6"/>
  <c r="CE2674" i="6"/>
  <c r="CE2678" i="6"/>
  <c r="CE2682" i="6"/>
  <c r="CE2686" i="6"/>
  <c r="CE2690" i="6"/>
  <c r="CE2694" i="6"/>
  <c r="CE2698" i="6"/>
  <c r="CE2702" i="6"/>
  <c r="CE2706" i="6"/>
  <c r="CE2710" i="6"/>
  <c r="CE2714" i="6"/>
  <c r="CE2718" i="6"/>
  <c r="CE2722" i="6"/>
  <c r="CE2726" i="6"/>
  <c r="CE2730" i="6"/>
  <c r="CE2734" i="6"/>
  <c r="CE2738" i="6"/>
  <c r="CE2742" i="6"/>
  <c r="CE2746" i="6"/>
  <c r="CE2750" i="6"/>
  <c r="CE2754" i="6"/>
  <c r="CE2758" i="6"/>
  <c r="CE2762" i="6"/>
  <c r="CE2766" i="6"/>
  <c r="CE2770" i="6"/>
  <c r="CE2774" i="6"/>
  <c r="CE2778" i="6"/>
  <c r="CE2782" i="6"/>
  <c r="CE2786" i="6"/>
  <c r="CE2790" i="6"/>
  <c r="CE2794" i="6"/>
  <c r="CE2798" i="6"/>
  <c r="CE2802" i="6"/>
  <c r="CE2806" i="6"/>
  <c r="CE2810" i="6"/>
  <c r="CE2814" i="6"/>
  <c r="CE2818" i="6"/>
  <c r="CE2822" i="6"/>
  <c r="CE2826" i="6"/>
  <c r="CE2830" i="6"/>
  <c r="CE2834" i="6"/>
  <c r="CE2838" i="6"/>
  <c r="CE2842" i="6"/>
  <c r="CE2846" i="6"/>
  <c r="CE2850" i="6"/>
  <c r="CE2854" i="6"/>
  <c r="CE2858" i="6"/>
  <c r="CE2862" i="6"/>
  <c r="CE2866" i="6"/>
  <c r="CE2870" i="6"/>
  <c r="CE2874" i="6"/>
  <c r="CE2878" i="6"/>
  <c r="CE2882" i="6"/>
  <c r="CE2886" i="6"/>
  <c r="CE2890" i="6"/>
  <c r="CE2894" i="6"/>
  <c r="CE2898" i="6"/>
  <c r="CE2902" i="6"/>
  <c r="CE2906" i="6"/>
  <c r="CE2910" i="6"/>
  <c r="CE2914" i="6"/>
  <c r="CE2918" i="6"/>
  <c r="CE2922" i="6"/>
  <c r="CE2926" i="6"/>
  <c r="CE2930" i="6"/>
  <c r="CE2934" i="6"/>
  <c r="CE2938" i="6"/>
  <c r="CE2942" i="6"/>
  <c r="CE2946" i="6"/>
  <c r="CE2950" i="6"/>
  <c r="CE2954" i="6"/>
  <c r="CE2958" i="6"/>
  <c r="CE2962" i="6"/>
  <c r="CE2966" i="6"/>
  <c r="CE2970" i="6"/>
  <c r="CE2974" i="6"/>
  <c r="CE2978" i="6"/>
  <c r="CE2982" i="6"/>
  <c r="CE2986" i="6"/>
  <c r="CE2990" i="6"/>
  <c r="CE2994" i="6"/>
  <c r="CE2998" i="6"/>
  <c r="CE3002" i="6"/>
  <c r="CE3006" i="6"/>
  <c r="CE3010" i="6"/>
  <c r="CE3014" i="6"/>
  <c r="CE3018" i="6"/>
  <c r="CE3022" i="6"/>
  <c r="CE3026" i="6"/>
  <c r="CE3030" i="6"/>
  <c r="CE3034" i="6"/>
  <c r="CE3038" i="6"/>
  <c r="CE3042" i="6"/>
  <c r="CE3046" i="6"/>
  <c r="CE3050" i="6"/>
  <c r="CE3054" i="6"/>
  <c r="CE3058" i="6"/>
  <c r="CE3062" i="6"/>
  <c r="CE3066" i="6"/>
  <c r="CE3070" i="6"/>
  <c r="CE3074" i="6"/>
  <c r="CE3078" i="6"/>
  <c r="CE3082" i="6"/>
  <c r="CE3086" i="6"/>
  <c r="CE3090" i="6"/>
  <c r="CE3094" i="6"/>
  <c r="CE3098" i="6"/>
  <c r="CE3102" i="6"/>
  <c r="CE3106" i="6"/>
  <c r="CE3110" i="6"/>
  <c r="CE3114" i="6"/>
  <c r="CE3118" i="6"/>
  <c r="CE3122" i="6"/>
  <c r="CE3126" i="6"/>
  <c r="CE3130" i="6"/>
  <c r="CE3134" i="6"/>
  <c r="CE3138" i="6"/>
  <c r="CE3142" i="6"/>
  <c r="CE3146" i="6"/>
  <c r="CE3150" i="6"/>
  <c r="CE3154" i="6"/>
  <c r="CE3158" i="6"/>
  <c r="CE3162" i="6"/>
  <c r="CE3166" i="6"/>
  <c r="CE3170" i="6"/>
  <c r="CE3174" i="6"/>
  <c r="CE3178" i="6"/>
  <c r="CE3182" i="6"/>
  <c r="CE3186" i="6"/>
  <c r="CE3190" i="6"/>
  <c r="CE3194" i="6"/>
  <c r="CE3198" i="6"/>
  <c r="CE3202" i="6"/>
  <c r="CE3206" i="6"/>
  <c r="CE3210" i="6"/>
  <c r="CE3214" i="6"/>
  <c r="CE3218" i="6"/>
  <c r="CE3222" i="6"/>
  <c r="CE3226" i="6"/>
  <c r="CE3230" i="6"/>
  <c r="CE3234" i="6"/>
  <c r="CE3238" i="6"/>
  <c r="CE3242" i="6"/>
  <c r="CE3246" i="6"/>
  <c r="CE3250" i="6"/>
  <c r="CE3254" i="6"/>
  <c r="CE3258" i="6"/>
  <c r="CE3262" i="6"/>
  <c r="CE3266" i="6"/>
  <c r="CE3270" i="6"/>
  <c r="CE3274" i="6"/>
  <c r="CE3278" i="6"/>
  <c r="CE3282" i="6"/>
  <c r="CE3286" i="6"/>
  <c r="CE3290" i="6"/>
  <c r="CE3294" i="6"/>
  <c r="CE3298" i="6"/>
  <c r="CE3302" i="6"/>
  <c r="CE3306" i="6"/>
  <c r="CE3310" i="6"/>
  <c r="CE3314" i="6"/>
  <c r="CE3318" i="6"/>
  <c r="CE3322" i="6"/>
  <c r="CE3326" i="6"/>
  <c r="CE3330" i="6"/>
  <c r="CE3334" i="6"/>
  <c r="CE3338" i="6"/>
  <c r="CE3342" i="6"/>
  <c r="CE3346" i="6"/>
  <c r="CE3350" i="6"/>
  <c r="CE3354" i="6"/>
  <c r="CE3358" i="6"/>
  <c r="CE3362" i="6"/>
  <c r="CE3366" i="6"/>
  <c r="CE3370" i="6"/>
  <c r="CE3374" i="6"/>
  <c r="CE3378" i="6"/>
  <c r="CE3382" i="6"/>
  <c r="CE3386" i="6"/>
  <c r="CE3390" i="6"/>
  <c r="CE3394" i="6"/>
  <c r="CE3398" i="6"/>
  <c r="CE3402" i="6"/>
  <c r="CE3406" i="6"/>
  <c r="CE3410" i="6"/>
  <c r="CE3414" i="6"/>
  <c r="CE3418" i="6"/>
  <c r="CE3422" i="6"/>
  <c r="CE3426" i="6"/>
  <c r="CE3430" i="6"/>
  <c r="CE3434" i="6"/>
  <c r="CE3438" i="6"/>
  <c r="CE3442" i="6"/>
  <c r="CE3446" i="6"/>
  <c r="CE3450" i="6"/>
  <c r="CE3454" i="6"/>
  <c r="CE3458" i="6"/>
  <c r="CE3462" i="6"/>
  <c r="CE3466" i="6"/>
  <c r="CE3470" i="6"/>
  <c r="CE3474" i="6"/>
  <c r="CE3478" i="6"/>
  <c r="CE3482" i="6"/>
  <c r="CE3486" i="6"/>
  <c r="CE3490" i="6"/>
  <c r="CE3494" i="6"/>
  <c r="CE3498" i="6"/>
  <c r="CE3502" i="6"/>
  <c r="CE3506" i="6"/>
  <c r="CE3510" i="6"/>
  <c r="CE3514" i="6"/>
  <c r="CE3518" i="6"/>
  <c r="CE3522" i="6"/>
  <c r="CE3526" i="6"/>
  <c r="CE3530" i="6"/>
  <c r="CE3534" i="6"/>
  <c r="CE3538" i="6"/>
  <c r="CE3542" i="6"/>
  <c r="CE3546" i="6"/>
  <c r="CE3550" i="6"/>
  <c r="CE3554" i="6"/>
  <c r="CE3558" i="6"/>
  <c r="CE3562" i="6"/>
  <c r="CE3566" i="6"/>
  <c r="CE3570" i="6"/>
  <c r="CE3574" i="6"/>
  <c r="CE3578" i="6"/>
  <c r="CE3582" i="6"/>
  <c r="CE3586" i="6"/>
  <c r="CE3590" i="6"/>
  <c r="CE3594" i="6"/>
  <c r="CE3598" i="6"/>
  <c r="CE3602" i="6"/>
  <c r="CE3606" i="6"/>
  <c r="CE3610" i="6"/>
  <c r="CE3614" i="6"/>
  <c r="CE3618" i="6"/>
  <c r="CE3622" i="6"/>
  <c r="CE3626" i="6"/>
  <c r="CE3630" i="6"/>
  <c r="CE3634" i="6"/>
  <c r="CE3638" i="6"/>
  <c r="CE3642" i="6"/>
  <c r="CE3646" i="6"/>
  <c r="CE3650" i="6"/>
  <c r="CE3654" i="6"/>
  <c r="CE3658" i="6"/>
  <c r="CE3662" i="6"/>
  <c r="CE3666" i="6"/>
  <c r="CE3670" i="6"/>
  <c r="CE3674" i="6"/>
  <c r="CE3678" i="6"/>
  <c r="CE3682" i="6"/>
  <c r="CE3686" i="6"/>
  <c r="CE3690" i="6"/>
  <c r="CE3694" i="6"/>
  <c r="CE3698" i="6"/>
  <c r="CE3702" i="6"/>
  <c r="CE3706" i="6"/>
  <c r="CE3710" i="6"/>
  <c r="CE3714" i="6"/>
  <c r="CE3718" i="6"/>
  <c r="CE3722" i="6"/>
  <c r="CE3726" i="6"/>
  <c r="CE3730" i="6"/>
  <c r="CE3734" i="6"/>
  <c r="CE3738" i="6"/>
  <c r="CE3742" i="6"/>
  <c r="CE3746" i="6"/>
  <c r="CE3750" i="6"/>
  <c r="CE3754" i="6"/>
  <c r="CE3758" i="6"/>
  <c r="CE3762" i="6"/>
  <c r="CE3766" i="6"/>
  <c r="CE3770" i="6"/>
  <c r="CE3774" i="6"/>
  <c r="CE3778" i="6"/>
  <c r="CE3782" i="6"/>
  <c r="CE3786" i="6"/>
  <c r="CE3790" i="6"/>
  <c r="CE3794" i="6"/>
  <c r="CE3798" i="6"/>
  <c r="CE3802" i="6"/>
  <c r="CE3806" i="6"/>
  <c r="CE3810" i="6"/>
  <c r="CE3814" i="6"/>
  <c r="CE3818" i="6"/>
  <c r="CE3822" i="6"/>
  <c r="CE3826" i="6"/>
  <c r="CE3830" i="6"/>
  <c r="CE3834" i="6"/>
  <c r="CE3838" i="6"/>
  <c r="CE3842" i="6"/>
  <c r="CE3846" i="6"/>
  <c r="CE3850" i="6"/>
  <c r="CE3854" i="6"/>
  <c r="CE3858" i="6"/>
  <c r="CE3862" i="6"/>
  <c r="CE3866" i="6"/>
  <c r="CE3870" i="6"/>
  <c r="CE3874" i="6"/>
  <c r="CE3878" i="6"/>
  <c r="CE3882" i="6"/>
  <c r="CE3886" i="6"/>
  <c r="CE3890" i="6"/>
  <c r="CE3894" i="6"/>
  <c r="CE3898" i="6"/>
  <c r="CE3902" i="6"/>
  <c r="CE3906" i="6"/>
  <c r="CE3910" i="6"/>
  <c r="CE3914" i="6"/>
  <c r="CE3918" i="6"/>
  <c r="CE3922" i="6"/>
  <c r="CE3926" i="6"/>
  <c r="CE3930" i="6"/>
  <c r="CE3934" i="6"/>
  <c r="CE3938" i="6"/>
  <c r="CE3942" i="6"/>
  <c r="CE3946" i="6"/>
  <c r="CE3950" i="6"/>
  <c r="CE3954" i="6"/>
  <c r="CE3958" i="6"/>
  <c r="CE3962" i="6"/>
  <c r="CE3966" i="6"/>
  <c r="CE3970" i="6"/>
  <c r="CE3974" i="6"/>
  <c r="CE3978" i="6"/>
  <c r="CE3982" i="6"/>
  <c r="CE3986" i="6"/>
  <c r="CE3990" i="6"/>
  <c r="CE3994" i="6"/>
  <c r="CE3998" i="6"/>
  <c r="CE4002" i="6"/>
  <c r="CE4006" i="6"/>
  <c r="CE4010" i="6"/>
  <c r="CE4014" i="6"/>
  <c r="CE4018" i="6"/>
  <c r="CE4022" i="6"/>
  <c r="CE4026" i="6"/>
  <c r="CE4030" i="6"/>
  <c r="CE4034" i="6"/>
  <c r="CE4038" i="6"/>
  <c r="CE4042" i="6"/>
  <c r="CS2" i="6"/>
  <c r="CT2" i="6"/>
  <c r="CU2" i="6"/>
  <c r="CS3" i="6"/>
  <c r="CT3" i="6"/>
  <c r="CU3" i="6"/>
  <c r="CS5" i="6"/>
  <c r="CT5" i="6"/>
  <c r="CU5" i="6"/>
  <c r="CS7" i="6"/>
  <c r="CT7" i="6"/>
  <c r="CU7" i="6"/>
  <c r="CS9" i="6"/>
  <c r="CT9" i="6"/>
  <c r="CU9" i="6"/>
  <c r="CS11" i="6"/>
  <c r="CT11" i="6"/>
  <c r="CU11" i="6"/>
  <c r="CS13" i="6"/>
  <c r="CT13" i="6"/>
  <c r="CU13" i="6"/>
  <c r="CS15" i="6"/>
  <c r="CT15" i="6"/>
  <c r="CU15" i="6"/>
  <c r="CS17" i="6"/>
  <c r="CT17" i="6"/>
  <c r="CU17" i="6"/>
  <c r="CS19" i="6"/>
  <c r="CT19" i="6"/>
  <c r="CU19" i="6"/>
  <c r="CS21" i="6"/>
  <c r="CT21" i="6"/>
  <c r="CU21" i="6"/>
  <c r="CS23" i="6"/>
  <c r="CT23" i="6"/>
  <c r="CU23" i="6"/>
  <c r="CS25" i="6"/>
  <c r="CT25" i="6"/>
  <c r="CU25" i="6"/>
  <c r="CS27" i="6"/>
  <c r="CT27" i="6"/>
  <c r="CU27" i="6"/>
  <c r="CS29" i="6"/>
  <c r="CT29" i="6"/>
  <c r="CU29" i="6"/>
  <c r="CS31" i="6"/>
  <c r="CT31" i="6"/>
  <c r="CU31" i="6"/>
  <c r="CS33" i="6"/>
  <c r="CT33" i="6"/>
  <c r="CU33" i="6"/>
  <c r="CS35" i="6"/>
  <c r="CT35" i="6"/>
  <c r="CU35" i="6"/>
  <c r="CS37" i="6"/>
  <c r="CT37" i="6"/>
  <c r="CU37" i="6"/>
  <c r="CS39" i="6"/>
  <c r="CT39" i="6"/>
  <c r="CU39" i="6"/>
  <c r="CS41" i="6"/>
  <c r="CT41" i="6"/>
  <c r="CU41" i="6"/>
  <c r="CS43" i="6"/>
  <c r="CT43" i="6"/>
  <c r="CU43" i="6"/>
  <c r="CS45" i="6"/>
  <c r="CT45" i="6"/>
  <c r="CU45" i="6"/>
  <c r="CS47" i="6"/>
  <c r="CT47" i="6"/>
  <c r="CU47" i="6"/>
  <c r="CS49" i="6"/>
  <c r="CT49" i="6"/>
  <c r="CU49" i="6"/>
  <c r="CS51" i="6"/>
  <c r="CT51" i="6"/>
  <c r="CU51" i="6"/>
  <c r="CS53" i="6"/>
  <c r="CT53" i="6"/>
  <c r="CU53" i="6"/>
  <c r="CS55" i="6"/>
  <c r="CT55" i="6"/>
  <c r="CU55" i="6"/>
  <c r="CS57" i="6"/>
  <c r="CT57" i="6"/>
  <c r="CU57" i="6"/>
  <c r="CS59" i="6"/>
  <c r="CT59" i="6"/>
  <c r="CU59" i="6"/>
  <c r="CS62" i="6"/>
  <c r="CT62" i="6"/>
  <c r="CU62" i="6"/>
  <c r="CS66" i="6"/>
  <c r="CT66" i="6"/>
  <c r="CU66" i="6"/>
  <c r="CS70" i="6"/>
  <c r="CT70" i="6"/>
  <c r="CU70" i="6"/>
  <c r="CS74" i="6"/>
  <c r="CT74" i="6"/>
  <c r="CU74" i="6"/>
  <c r="CS78" i="6"/>
  <c r="CT78" i="6"/>
  <c r="CU78" i="6"/>
  <c r="CS82" i="6"/>
  <c r="CT82" i="6"/>
  <c r="CU82" i="6"/>
  <c r="CS86" i="6"/>
  <c r="CT86" i="6"/>
  <c r="CU86" i="6"/>
  <c r="CS90" i="6"/>
  <c r="CT90" i="6"/>
  <c r="CU90" i="6"/>
  <c r="CS94" i="6"/>
  <c r="CT94" i="6"/>
  <c r="CU94" i="6"/>
  <c r="CS98" i="6"/>
  <c r="CT98" i="6"/>
  <c r="CU98" i="6"/>
  <c r="CE227" i="6"/>
  <c r="CJ227" i="6"/>
  <c r="CE228" i="6"/>
  <c r="CJ228" i="6"/>
  <c r="CE251" i="6"/>
  <c r="CJ251" i="6"/>
  <c r="CF251" i="6"/>
  <c r="CE252" i="6"/>
  <c r="CJ252" i="6"/>
  <c r="CE323" i="6"/>
  <c r="CJ323" i="6"/>
  <c r="CE324" i="6"/>
  <c r="CJ324" i="6"/>
  <c r="CE347" i="6"/>
  <c r="CJ347" i="6"/>
  <c r="CF347" i="6"/>
  <c r="CE348" i="6"/>
  <c r="CJ348" i="6"/>
  <c r="CE530" i="6"/>
  <c r="CJ530" i="6"/>
  <c r="CE531" i="6"/>
  <c r="CJ531" i="6"/>
  <c r="CE708" i="6"/>
  <c r="CE716" i="6"/>
  <c r="CE724" i="6"/>
  <c r="CE732" i="6"/>
  <c r="CE740" i="6"/>
  <c r="CE748" i="6"/>
  <c r="CE756" i="6"/>
  <c r="CE764" i="6"/>
  <c r="CE772" i="6"/>
  <c r="CE780" i="6"/>
  <c r="CE788" i="6"/>
  <c r="CE796" i="6"/>
  <c r="CE804" i="6"/>
  <c r="CE812" i="6"/>
  <c r="CE820" i="6"/>
  <c r="CE828" i="6"/>
  <c r="CE836" i="6"/>
  <c r="CE844" i="6"/>
  <c r="CE852" i="6"/>
  <c r="CE860" i="6"/>
  <c r="CE868" i="6"/>
  <c r="CE876" i="6"/>
  <c r="CE884" i="6"/>
  <c r="CE892" i="6"/>
  <c r="CE900" i="6"/>
  <c r="CE908" i="6"/>
  <c r="CE916" i="6"/>
  <c r="CE924" i="6"/>
  <c r="CE932" i="6"/>
  <c r="CE940" i="6"/>
  <c r="CE948" i="6"/>
  <c r="CE956" i="6"/>
  <c r="CE964" i="6"/>
  <c r="CE972" i="6"/>
  <c r="CE980" i="6"/>
  <c r="CE988" i="6"/>
  <c r="CE996" i="6"/>
  <c r="CE1004" i="6"/>
  <c r="CE1012" i="6"/>
  <c r="CE1020" i="6"/>
  <c r="CE1028" i="6"/>
  <c r="CE1036" i="6"/>
  <c r="CE1044" i="6"/>
  <c r="CE1052" i="6"/>
  <c r="CE1060" i="6"/>
  <c r="CE1068" i="6"/>
  <c r="CE1076" i="6"/>
  <c r="CE1084" i="6"/>
  <c r="CE1092" i="6"/>
  <c r="CE1100" i="6"/>
  <c r="CE1108" i="6"/>
  <c r="CE1116" i="6"/>
  <c r="CE1124" i="6"/>
  <c r="CE1132" i="6"/>
  <c r="CE1140" i="6"/>
  <c r="CE1148" i="6"/>
  <c r="CE1156" i="6"/>
  <c r="CE1164" i="6"/>
  <c r="CE1172" i="6"/>
  <c r="CE1180" i="6"/>
  <c r="CE1188" i="6"/>
  <c r="CE1196" i="6"/>
  <c r="CE1204" i="6"/>
  <c r="CE1212" i="6"/>
  <c r="CE1220" i="6"/>
  <c r="CE1228" i="6"/>
  <c r="CE1236" i="6"/>
  <c r="CE1244" i="6"/>
  <c r="CE1252" i="6"/>
  <c r="CE1260" i="6"/>
  <c r="CE1268" i="6"/>
  <c r="CE1276" i="6"/>
  <c r="CE1284" i="6"/>
  <c r="CE1292" i="6"/>
  <c r="CE1300" i="6"/>
  <c r="CE1308" i="6"/>
  <c r="CE1316" i="6"/>
  <c r="CE1324" i="6"/>
  <c r="CE1332" i="6"/>
  <c r="CE1340" i="6"/>
  <c r="CE1348" i="6"/>
  <c r="CE1356" i="6"/>
  <c r="CE1364" i="6"/>
  <c r="CE1372" i="6"/>
  <c r="CE1380" i="6"/>
  <c r="CE1388" i="6"/>
  <c r="CE1396" i="6"/>
  <c r="CE1404" i="6"/>
  <c r="CE1412" i="6"/>
  <c r="CE1420" i="6"/>
  <c r="CE1428" i="6"/>
  <c r="CE1436" i="6"/>
  <c r="CE1444" i="6"/>
  <c r="CE1452" i="6"/>
  <c r="CE1460" i="6"/>
  <c r="CE1468" i="6"/>
  <c r="CE1476" i="6"/>
  <c r="CE1484" i="6"/>
  <c r="CE1492" i="6"/>
  <c r="CE1500" i="6"/>
  <c r="CE1508" i="6"/>
  <c r="CE1516" i="6"/>
  <c r="CE1524" i="6"/>
  <c r="CE1532" i="6"/>
  <c r="CE1540" i="6"/>
  <c r="CE1548" i="6"/>
  <c r="CE1556" i="6"/>
  <c r="CE1564" i="6"/>
  <c r="CE1572" i="6"/>
  <c r="CE1580" i="6"/>
  <c r="CE1588" i="6"/>
  <c r="CE1596" i="6"/>
  <c r="CE1604" i="6"/>
  <c r="CE1612" i="6"/>
  <c r="CE1620" i="6"/>
  <c r="CE1628" i="6"/>
  <c r="CE1636" i="6"/>
  <c r="CE1644" i="6"/>
  <c r="CE1652" i="6"/>
  <c r="CE1660" i="6"/>
  <c r="CE1668" i="6"/>
  <c r="CE1676" i="6"/>
  <c r="CE1684" i="6"/>
  <c r="CE1692" i="6"/>
  <c r="CE1700" i="6"/>
  <c r="CE1708" i="6"/>
  <c r="CE1716" i="6"/>
  <c r="CE1724" i="6"/>
  <c r="CE1732" i="6"/>
  <c r="CE1740" i="6"/>
  <c r="CE1748" i="6"/>
  <c r="CE1756" i="6"/>
  <c r="CE1764" i="6"/>
  <c r="CE1772" i="6"/>
  <c r="CE1780" i="6"/>
  <c r="CE1788" i="6"/>
  <c r="CE1796" i="6"/>
  <c r="CE1804" i="6"/>
  <c r="CE1812" i="6"/>
  <c r="CE1820" i="6"/>
  <c r="CE1828" i="6"/>
  <c r="CE1836" i="6"/>
  <c r="CE1844" i="6"/>
  <c r="CE1852" i="6"/>
  <c r="CE1860" i="6"/>
  <c r="CE1868" i="6"/>
  <c r="CE1876" i="6"/>
  <c r="CE1884" i="6"/>
  <c r="CE1892" i="6"/>
  <c r="CE1900" i="6"/>
  <c r="CE1908" i="6"/>
  <c r="CE1916" i="6"/>
  <c r="CE1924" i="6"/>
  <c r="CE1932" i="6"/>
  <c r="CE1940" i="6"/>
  <c r="CE1948" i="6"/>
  <c r="CE1956" i="6"/>
  <c r="CE1964" i="6"/>
  <c r="CE1972" i="6"/>
  <c r="CE1980" i="6"/>
  <c r="CE1988" i="6"/>
  <c r="CE1996" i="6"/>
  <c r="CE2004" i="6"/>
  <c r="CE2012" i="6"/>
  <c r="CE2020" i="6"/>
  <c r="CE2028" i="6"/>
  <c r="CE2036" i="6"/>
  <c r="CE2044" i="6"/>
  <c r="CE2052" i="6"/>
  <c r="CE2060" i="6"/>
  <c r="CE2068" i="6"/>
  <c r="CE2076" i="6"/>
  <c r="CE2084" i="6"/>
  <c r="CE2092" i="6"/>
  <c r="CE2100" i="6"/>
  <c r="CE2108" i="6"/>
  <c r="CE2116" i="6"/>
  <c r="CE2124" i="6"/>
  <c r="CE2132" i="6"/>
  <c r="CE2140" i="6"/>
  <c r="CE2148" i="6"/>
  <c r="CE2156" i="6"/>
  <c r="CE2164" i="6"/>
  <c r="CE2172" i="6"/>
  <c r="CE2180" i="6"/>
  <c r="CE2188" i="6"/>
  <c r="CE2196" i="6"/>
  <c r="CE2204" i="6"/>
  <c r="CE2212" i="6"/>
  <c r="CE2220" i="6"/>
  <c r="CE2228" i="6"/>
  <c r="CE2236" i="6"/>
  <c r="CE2244" i="6"/>
  <c r="CE2252" i="6"/>
  <c r="CE2260" i="6"/>
  <c r="CE2268" i="6"/>
  <c r="CE2276" i="6"/>
  <c r="CE2284" i="6"/>
  <c r="CE2292" i="6"/>
  <c r="CE2300" i="6"/>
  <c r="CE2308" i="6"/>
  <c r="CE2316" i="6"/>
  <c r="CE2324" i="6"/>
  <c r="CE2332" i="6"/>
  <c r="CE2340" i="6"/>
  <c r="CE2348" i="6"/>
  <c r="CE2356" i="6"/>
  <c r="CE2364" i="6"/>
  <c r="CE2372" i="6"/>
  <c r="CE2380" i="6"/>
  <c r="CE2388" i="6"/>
  <c r="CE2396" i="6"/>
  <c r="CE2404" i="6"/>
  <c r="CE2412" i="6"/>
  <c r="CE2420" i="6"/>
  <c r="CE2428" i="6"/>
  <c r="CE2436" i="6"/>
  <c r="CE2444" i="6"/>
  <c r="CE2452" i="6"/>
  <c r="CE2460" i="6"/>
  <c r="CE2468" i="6"/>
  <c r="CE2476" i="6"/>
  <c r="CE2484" i="6"/>
  <c r="CE2492" i="6"/>
  <c r="CE2500" i="6"/>
  <c r="CE2508" i="6"/>
  <c r="CE2516" i="6"/>
  <c r="CE2524" i="6"/>
  <c r="CE2532" i="6"/>
  <c r="CE2540" i="6"/>
  <c r="CE2548" i="6"/>
  <c r="CE2556" i="6"/>
  <c r="CE2564" i="6"/>
  <c r="CE2572" i="6"/>
  <c r="CE2580" i="6"/>
  <c r="CE2588" i="6"/>
  <c r="CE2596" i="6"/>
  <c r="CE2604" i="6"/>
  <c r="CE2612" i="6"/>
  <c r="CE2620" i="6"/>
  <c r="CE2628" i="6"/>
  <c r="CE2636" i="6"/>
  <c r="CE2644" i="6"/>
  <c r="CE2652" i="6"/>
  <c r="CE2660" i="6"/>
  <c r="CE2668" i="6"/>
  <c r="CE2676" i="6"/>
  <c r="CE2684" i="6"/>
  <c r="CE2692" i="6"/>
  <c r="CE2700" i="6"/>
  <c r="CE2708" i="6"/>
  <c r="CE2716" i="6"/>
  <c r="CE2724" i="6"/>
  <c r="CE2732" i="6"/>
  <c r="CE2740" i="6"/>
  <c r="CE2748" i="6"/>
  <c r="CE2756" i="6"/>
  <c r="CE2764" i="6"/>
  <c r="CE2772" i="6"/>
  <c r="CE2780" i="6"/>
  <c r="CE2788" i="6"/>
  <c r="CE2796" i="6"/>
  <c r="CE2804" i="6"/>
  <c r="CE2812" i="6"/>
  <c r="CE2820" i="6"/>
  <c r="CE2828" i="6"/>
  <c r="CE2836" i="6"/>
  <c r="CE2844" i="6"/>
  <c r="CE2852" i="6"/>
  <c r="CE2860" i="6"/>
  <c r="CE2868" i="6"/>
  <c r="CE2876" i="6"/>
  <c r="CE2884" i="6"/>
  <c r="CE2892" i="6"/>
  <c r="CE2900" i="6"/>
  <c r="CE2908" i="6"/>
  <c r="CE2916" i="6"/>
  <c r="CE2924" i="6"/>
  <c r="CE2932" i="6"/>
  <c r="CE2940" i="6"/>
  <c r="CE2948" i="6"/>
  <c r="CE2956" i="6"/>
  <c r="CE2964" i="6"/>
  <c r="CE2972" i="6"/>
  <c r="CE2980" i="6"/>
  <c r="CE2988" i="6"/>
  <c r="CE2996" i="6"/>
  <c r="CE3004" i="6"/>
  <c r="CE3012" i="6"/>
  <c r="CE3020" i="6"/>
  <c r="CE3028" i="6"/>
  <c r="CE3036" i="6"/>
  <c r="CE3044" i="6"/>
  <c r="CE3052" i="6"/>
  <c r="CE3060" i="6"/>
  <c r="CE3068" i="6"/>
  <c r="CE3076" i="6"/>
  <c r="CE3084" i="6"/>
  <c r="CE3092" i="6"/>
  <c r="CE3100" i="6"/>
  <c r="CE3108" i="6"/>
  <c r="CE3116" i="6"/>
  <c r="CE3124" i="6"/>
  <c r="CE3132" i="6"/>
  <c r="CE3140" i="6"/>
  <c r="CE3148" i="6"/>
  <c r="CE3156" i="6"/>
  <c r="CE3164" i="6"/>
  <c r="CE3172" i="6"/>
  <c r="CE3180" i="6"/>
  <c r="CE3188" i="6"/>
  <c r="CE3196" i="6"/>
  <c r="CE3204" i="6"/>
  <c r="CE3212" i="6"/>
  <c r="CE3220" i="6"/>
  <c r="CE3228" i="6"/>
  <c r="CE3236" i="6"/>
  <c r="CE3244" i="6"/>
  <c r="CE3252" i="6"/>
  <c r="CE3260" i="6"/>
  <c r="CE3268" i="6"/>
  <c r="CE3276" i="6"/>
  <c r="CE3284" i="6"/>
  <c r="CE3292" i="6"/>
  <c r="CE3300" i="6"/>
  <c r="CE3308" i="6"/>
  <c r="CE3316" i="6"/>
  <c r="CE3324" i="6"/>
  <c r="CE3332" i="6"/>
  <c r="CE3340" i="6"/>
  <c r="CE3348" i="6"/>
  <c r="CE3356" i="6"/>
  <c r="CE3364" i="6"/>
  <c r="CE3372" i="6"/>
  <c r="CE3380" i="6"/>
  <c r="CE3388" i="6"/>
  <c r="CE3396" i="6"/>
  <c r="CE3404" i="6"/>
  <c r="CE3412" i="6"/>
  <c r="CE3420" i="6"/>
  <c r="CE3428" i="6"/>
  <c r="CE3436" i="6"/>
  <c r="CE3444" i="6"/>
  <c r="CE3452" i="6"/>
  <c r="CE3460" i="6"/>
  <c r="CE3468" i="6"/>
  <c r="CE3476" i="6"/>
  <c r="CE3484" i="6"/>
  <c r="CE3492" i="6"/>
  <c r="CE3500" i="6"/>
  <c r="CE3508" i="6"/>
  <c r="CE3516" i="6"/>
  <c r="CE3524" i="6"/>
  <c r="CE3532" i="6"/>
  <c r="CE3540" i="6"/>
  <c r="CE3548" i="6"/>
  <c r="CE3556" i="6"/>
  <c r="CE3564" i="6"/>
  <c r="CE3572" i="6"/>
  <c r="CE3580" i="6"/>
  <c r="CE3588" i="6"/>
  <c r="CE3596" i="6"/>
  <c r="CE3604" i="6"/>
  <c r="CE3612" i="6"/>
  <c r="CE3620" i="6"/>
  <c r="CE3628" i="6"/>
  <c r="CE3636" i="6"/>
  <c r="CE3644" i="6"/>
  <c r="CE3652" i="6"/>
  <c r="CE3660" i="6"/>
  <c r="CE3668" i="6"/>
  <c r="CE3676" i="6"/>
  <c r="CE3684" i="6"/>
  <c r="CE3692" i="6"/>
  <c r="CE3700" i="6"/>
  <c r="CE3708" i="6"/>
  <c r="CE3716" i="6"/>
  <c r="CE3724" i="6"/>
  <c r="CE3732" i="6"/>
  <c r="CE3740" i="6"/>
  <c r="CE3748" i="6"/>
  <c r="CE3756" i="6"/>
  <c r="CE3764" i="6"/>
  <c r="CE3772" i="6"/>
  <c r="CE3780" i="6"/>
  <c r="CE3788" i="6"/>
  <c r="CE3796" i="6"/>
  <c r="CE3804" i="6"/>
  <c r="CE3812" i="6"/>
  <c r="CE3820" i="6"/>
  <c r="CE3828" i="6"/>
  <c r="CE3836" i="6"/>
  <c r="CE3844" i="6"/>
  <c r="CE3852" i="6"/>
  <c r="CE3860" i="6"/>
  <c r="CE3868" i="6"/>
  <c r="CE3876" i="6"/>
  <c r="CE3884" i="6"/>
  <c r="CE3892" i="6"/>
  <c r="CE3900" i="6"/>
  <c r="CE3908" i="6"/>
  <c r="CE3916" i="6"/>
  <c r="CE3924" i="6"/>
  <c r="CE3932" i="6"/>
  <c r="CE3940" i="6"/>
  <c r="CE3948" i="6"/>
  <c r="CE3956" i="6"/>
  <c r="CE3964" i="6"/>
  <c r="CE3972" i="6"/>
  <c r="CE3980" i="6"/>
  <c r="CE3988" i="6"/>
  <c r="CE3996" i="6"/>
  <c r="CE4004" i="6"/>
  <c r="CE4012" i="6"/>
  <c r="CE4020" i="6"/>
  <c r="CE4028" i="6"/>
  <c r="CE4036" i="6"/>
  <c r="CS4" i="6"/>
  <c r="CT4" i="6"/>
  <c r="CU4" i="6"/>
  <c r="CS8" i="6"/>
  <c r="CT8" i="6"/>
  <c r="CU8" i="6"/>
  <c r="CS12" i="6"/>
  <c r="CT12" i="6"/>
  <c r="CU12" i="6"/>
  <c r="CS16" i="6"/>
  <c r="CT16" i="6"/>
  <c r="CU16" i="6"/>
  <c r="CS20" i="6"/>
  <c r="CT20" i="6"/>
  <c r="CU20" i="6"/>
  <c r="CS24" i="6"/>
  <c r="CT24" i="6"/>
  <c r="CU24" i="6"/>
  <c r="CS28" i="6"/>
  <c r="CT28" i="6"/>
  <c r="CU28" i="6"/>
  <c r="CS32" i="6"/>
  <c r="CT32" i="6"/>
  <c r="CU32" i="6"/>
  <c r="CS36" i="6"/>
  <c r="CT36" i="6"/>
  <c r="CU36" i="6"/>
  <c r="CS40" i="6"/>
  <c r="CT40" i="6"/>
  <c r="CU40" i="6"/>
  <c r="CS44" i="6"/>
  <c r="CT44" i="6"/>
  <c r="CU44" i="6"/>
  <c r="CS48" i="6"/>
  <c r="CT48" i="6"/>
  <c r="CU48" i="6"/>
  <c r="CS52" i="6"/>
  <c r="CT52" i="6"/>
  <c r="CU52" i="6"/>
  <c r="CS56" i="6"/>
  <c r="CT56" i="6"/>
  <c r="CU56" i="6"/>
  <c r="CS60" i="6"/>
  <c r="CT60" i="6"/>
  <c r="CU60" i="6"/>
  <c r="CS68" i="6"/>
  <c r="CT68" i="6"/>
  <c r="CU68" i="6"/>
  <c r="CS76" i="6"/>
  <c r="CT76" i="6"/>
  <c r="CU76" i="6"/>
  <c r="CS84" i="6"/>
  <c r="CT84" i="6"/>
  <c r="CU84" i="6"/>
  <c r="CS92" i="6"/>
  <c r="CT92" i="6"/>
  <c r="CU92" i="6"/>
  <c r="CS100" i="6"/>
  <c r="CT100" i="6"/>
  <c r="CU100" i="6"/>
  <c r="CE103" i="6"/>
  <c r="CE402" i="6"/>
  <c r="CJ402" i="6"/>
  <c r="CG402" i="6"/>
  <c r="CE403" i="6"/>
  <c r="CJ403" i="6"/>
  <c r="CG403" i="6"/>
  <c r="CE466" i="6"/>
  <c r="CJ466" i="6"/>
  <c r="CG466" i="6"/>
  <c r="CE467" i="6"/>
  <c r="CJ467" i="6"/>
  <c r="CF467" i="6"/>
  <c r="CE707" i="6"/>
  <c r="CE715" i="6"/>
  <c r="CE723" i="6"/>
  <c r="CE731" i="6"/>
  <c r="CE739" i="6"/>
  <c r="CE747" i="6"/>
  <c r="CE755" i="6"/>
  <c r="CE763" i="6"/>
  <c r="CE771" i="6"/>
  <c r="CE779" i="6"/>
  <c r="CE787" i="6"/>
  <c r="CE795" i="6"/>
  <c r="CE803" i="6"/>
  <c r="CE811" i="6"/>
  <c r="CE819" i="6"/>
  <c r="CE827" i="6"/>
  <c r="CE835" i="6"/>
  <c r="CE843" i="6"/>
  <c r="CE851" i="6"/>
  <c r="CE859" i="6"/>
  <c r="CE867" i="6"/>
  <c r="CE875" i="6"/>
  <c r="CE883" i="6"/>
  <c r="CE891" i="6"/>
  <c r="CE899" i="6"/>
  <c r="CE907" i="6"/>
  <c r="CE915" i="6"/>
  <c r="CE923" i="6"/>
  <c r="CE931" i="6"/>
  <c r="CE939" i="6"/>
  <c r="CE947" i="6"/>
  <c r="CE955" i="6"/>
  <c r="CE963" i="6"/>
  <c r="CE971" i="6"/>
  <c r="CE979" i="6"/>
  <c r="CE987" i="6"/>
  <c r="CE995" i="6"/>
  <c r="CE1003" i="6"/>
  <c r="CE1011" i="6"/>
  <c r="CE1019" i="6"/>
  <c r="CE1027" i="6"/>
  <c r="CE1035" i="6"/>
  <c r="CE1043" i="6"/>
  <c r="CE1051" i="6"/>
  <c r="CE1059" i="6"/>
  <c r="CE1067" i="6"/>
  <c r="CE1075" i="6"/>
  <c r="CE1083" i="6"/>
  <c r="CE1091" i="6"/>
  <c r="CE1099" i="6"/>
  <c r="CE1107" i="6"/>
  <c r="CE1115" i="6"/>
  <c r="CE1123" i="6"/>
  <c r="CE1131" i="6"/>
  <c r="CE1139" i="6"/>
  <c r="CE1147" i="6"/>
  <c r="CE1155" i="6"/>
  <c r="CE1163" i="6"/>
  <c r="CE1171" i="6"/>
  <c r="CE1179" i="6"/>
  <c r="CE1187" i="6"/>
  <c r="CE1195" i="6"/>
  <c r="CE1203" i="6"/>
  <c r="CE1211" i="6"/>
  <c r="CE1219" i="6"/>
  <c r="CE1227" i="6"/>
  <c r="CE1235" i="6"/>
  <c r="CE1243" i="6"/>
  <c r="CE1251" i="6"/>
  <c r="CE1259" i="6"/>
  <c r="CE1267" i="6"/>
  <c r="CE1275" i="6"/>
  <c r="CE1283" i="6"/>
  <c r="CE1291" i="6"/>
  <c r="CE1299" i="6"/>
  <c r="CE1307" i="6"/>
  <c r="CE1315" i="6"/>
  <c r="CE1323" i="6"/>
  <c r="CE1331" i="6"/>
  <c r="CE1339" i="6"/>
  <c r="CE1347" i="6"/>
  <c r="CE1355" i="6"/>
  <c r="CE1363" i="6"/>
  <c r="CE1371" i="6"/>
  <c r="CE1379" i="6"/>
  <c r="CE1387" i="6"/>
  <c r="CE1395" i="6"/>
  <c r="CE1403" i="6"/>
  <c r="CE1411" i="6"/>
  <c r="CE1419" i="6"/>
  <c r="CE1427" i="6"/>
  <c r="CE1435" i="6"/>
  <c r="CE1443" i="6"/>
  <c r="CE1451" i="6"/>
  <c r="CE1459" i="6"/>
  <c r="CE1467" i="6"/>
  <c r="CE1475" i="6"/>
  <c r="CE1483" i="6"/>
  <c r="CE1491" i="6"/>
  <c r="CE1499" i="6"/>
  <c r="CE1507" i="6"/>
  <c r="CE1515" i="6"/>
  <c r="CE1523" i="6"/>
  <c r="CE1531" i="6"/>
  <c r="CE1539" i="6"/>
  <c r="CE1547" i="6"/>
  <c r="CE1555" i="6"/>
  <c r="CE1563" i="6"/>
  <c r="CE1571" i="6"/>
  <c r="CE1579" i="6"/>
  <c r="CE1587" i="6"/>
  <c r="CE1595" i="6"/>
  <c r="CE1603" i="6"/>
  <c r="CE1611" i="6"/>
  <c r="CE1619" i="6"/>
  <c r="CE1627" i="6"/>
  <c r="CE1635" i="6"/>
  <c r="CE1643" i="6"/>
  <c r="CE1651" i="6"/>
  <c r="CE1659" i="6"/>
  <c r="CE1667" i="6"/>
  <c r="CE1675" i="6"/>
  <c r="CE1683" i="6"/>
  <c r="CE1691" i="6"/>
  <c r="CE1699" i="6"/>
  <c r="CE1707" i="6"/>
  <c r="CE1715" i="6"/>
  <c r="CE1723" i="6"/>
  <c r="CE1731" i="6"/>
  <c r="CE1739" i="6"/>
  <c r="CE1747" i="6"/>
  <c r="CE1755" i="6"/>
  <c r="CE1763" i="6"/>
  <c r="CE1771" i="6"/>
  <c r="CE1779" i="6"/>
  <c r="CE1787" i="6"/>
  <c r="CE1795" i="6"/>
  <c r="CE1803" i="6"/>
  <c r="CE1811" i="6"/>
  <c r="CE1819" i="6"/>
  <c r="CE1827" i="6"/>
  <c r="CE1835" i="6"/>
  <c r="CE1843" i="6"/>
  <c r="CE1851" i="6"/>
  <c r="CE1859" i="6"/>
  <c r="CE1867" i="6"/>
  <c r="CE1875" i="6"/>
  <c r="CE1883" i="6"/>
  <c r="CE1891" i="6"/>
  <c r="CE1899" i="6"/>
  <c r="CE1907" i="6"/>
  <c r="CE1915" i="6"/>
  <c r="CE1923" i="6"/>
  <c r="CE1931" i="6"/>
  <c r="CE1939" i="6"/>
  <c r="CE1947" i="6"/>
  <c r="CE1955" i="6"/>
  <c r="CE1963" i="6"/>
  <c r="CE1971" i="6"/>
  <c r="CE1979" i="6"/>
  <c r="CE1987" i="6"/>
  <c r="CE1995" i="6"/>
  <c r="CE2003" i="6"/>
  <c r="CE2011" i="6"/>
  <c r="CE2019" i="6"/>
  <c r="CE2027" i="6"/>
  <c r="CE2035" i="6"/>
  <c r="CE2043" i="6"/>
  <c r="CE2051" i="6"/>
  <c r="CE2059" i="6"/>
  <c r="CE2067" i="6"/>
  <c r="CE2075" i="6"/>
  <c r="CE2083" i="6"/>
  <c r="CE2091" i="6"/>
  <c r="CE2099" i="6"/>
  <c r="CE2107" i="6"/>
  <c r="CE2115" i="6"/>
  <c r="CE2123" i="6"/>
  <c r="CE2131" i="6"/>
  <c r="CE2139" i="6"/>
  <c r="CE2147" i="6"/>
  <c r="CE2155" i="6"/>
  <c r="CE2163" i="6"/>
  <c r="CE2171" i="6"/>
  <c r="CE2179" i="6"/>
  <c r="CE2187" i="6"/>
  <c r="CE2195" i="6"/>
  <c r="CE2203" i="6"/>
  <c r="CE2211" i="6"/>
  <c r="CE2219" i="6"/>
  <c r="CE2227" i="6"/>
  <c r="CE2235" i="6"/>
  <c r="CE2243" i="6"/>
  <c r="CE2251" i="6"/>
  <c r="CE2259" i="6"/>
  <c r="CE2267" i="6"/>
  <c r="CE2275" i="6"/>
  <c r="CE2283" i="6"/>
  <c r="CE2291" i="6"/>
  <c r="CE2299" i="6"/>
  <c r="CE2307" i="6"/>
  <c r="CE2315" i="6"/>
  <c r="CE2323" i="6"/>
  <c r="CE2331" i="6"/>
  <c r="CE2339" i="6"/>
  <c r="CE2347" i="6"/>
  <c r="CE2355" i="6"/>
  <c r="CE2363" i="6"/>
  <c r="CE2371" i="6"/>
  <c r="CE2379" i="6"/>
  <c r="CE2387" i="6"/>
  <c r="CE2395" i="6"/>
  <c r="CE2403" i="6"/>
  <c r="CE2411" i="6"/>
  <c r="CE2419" i="6"/>
  <c r="CE2427" i="6"/>
  <c r="CE2435" i="6"/>
  <c r="CE2443" i="6"/>
  <c r="CE2451" i="6"/>
  <c r="CE2459" i="6"/>
  <c r="CE2467" i="6"/>
  <c r="CE2475" i="6"/>
  <c r="CE2483" i="6"/>
  <c r="CE2491" i="6"/>
  <c r="CE2499" i="6"/>
  <c r="CE2507" i="6"/>
  <c r="CE2515" i="6"/>
  <c r="CE2523" i="6"/>
  <c r="CE2531" i="6"/>
  <c r="CE2539" i="6"/>
  <c r="CE2547" i="6"/>
  <c r="CE2555" i="6"/>
  <c r="CE2563" i="6"/>
  <c r="CE2571" i="6"/>
  <c r="CE2579" i="6"/>
  <c r="CE2587" i="6"/>
  <c r="CE2595" i="6"/>
  <c r="CE2603" i="6"/>
  <c r="CE2611" i="6"/>
  <c r="CE2619" i="6"/>
  <c r="CE2627" i="6"/>
  <c r="CE2635" i="6"/>
  <c r="CE2643" i="6"/>
  <c r="CE2651" i="6"/>
  <c r="CE2659" i="6"/>
  <c r="CE2667" i="6"/>
  <c r="CE2675" i="6"/>
  <c r="CE2683" i="6"/>
  <c r="CE2691" i="6"/>
  <c r="CE2699" i="6"/>
  <c r="CE2707" i="6"/>
  <c r="CE2715" i="6"/>
  <c r="CE2723" i="6"/>
  <c r="CE2731" i="6"/>
  <c r="CE2739" i="6"/>
  <c r="CE2747" i="6"/>
  <c r="CE2755" i="6"/>
  <c r="CE2763" i="6"/>
  <c r="CE2771" i="6"/>
  <c r="CE2779" i="6"/>
  <c r="CE2787" i="6"/>
  <c r="CE2795" i="6"/>
  <c r="CE2803" i="6"/>
  <c r="CE2811" i="6"/>
  <c r="CE2819" i="6"/>
  <c r="CE2827" i="6"/>
  <c r="CE2835" i="6"/>
  <c r="CE2843" i="6"/>
  <c r="CE2851" i="6"/>
  <c r="CE2859" i="6"/>
  <c r="CE2867" i="6"/>
  <c r="CE2875" i="6"/>
  <c r="CE2883" i="6"/>
  <c r="CE2891" i="6"/>
  <c r="CE2899" i="6"/>
  <c r="CE2907" i="6"/>
  <c r="CE2915" i="6"/>
  <c r="CE2923" i="6"/>
  <c r="CE2931" i="6"/>
  <c r="CE2939" i="6"/>
  <c r="CE2947" i="6"/>
  <c r="CE2955" i="6"/>
  <c r="CE2963" i="6"/>
  <c r="CE2971" i="6"/>
  <c r="CE2979" i="6"/>
  <c r="CE2987" i="6"/>
  <c r="CE2995" i="6"/>
  <c r="CE3003" i="6"/>
  <c r="CE3011" i="6"/>
  <c r="CE3019" i="6"/>
  <c r="CE3027" i="6"/>
  <c r="CE3035" i="6"/>
  <c r="CE3043" i="6"/>
  <c r="CE3051" i="6"/>
  <c r="CE3059" i="6"/>
  <c r="CE3067" i="6"/>
  <c r="CE3075" i="6"/>
  <c r="CE3083" i="6"/>
  <c r="CE3091" i="6"/>
  <c r="CE3099" i="6"/>
  <c r="CE3107" i="6"/>
  <c r="CE3115" i="6"/>
  <c r="CE3123" i="6"/>
  <c r="CE3131" i="6"/>
  <c r="CE3139" i="6"/>
  <c r="CE3147" i="6"/>
  <c r="CE3155" i="6"/>
  <c r="CE3163" i="6"/>
  <c r="CE3171" i="6"/>
  <c r="CE3179" i="6"/>
  <c r="CE3187" i="6"/>
  <c r="CE3195" i="6"/>
  <c r="CE3203" i="6"/>
  <c r="CE3211" i="6"/>
  <c r="CE3219" i="6"/>
  <c r="CE3227" i="6"/>
  <c r="CE3235" i="6"/>
  <c r="CE3243" i="6"/>
  <c r="CE3251" i="6"/>
  <c r="CE3259" i="6"/>
  <c r="CE3267" i="6"/>
  <c r="CE3275" i="6"/>
  <c r="CE3283" i="6"/>
  <c r="CE3291" i="6"/>
  <c r="CE3299" i="6"/>
  <c r="CE3307" i="6"/>
  <c r="CE3315" i="6"/>
  <c r="CE3323" i="6"/>
  <c r="CE3331" i="6"/>
  <c r="CE3339" i="6"/>
  <c r="CE3347" i="6"/>
  <c r="CE3355" i="6"/>
  <c r="CE3363" i="6"/>
  <c r="CE3371" i="6"/>
  <c r="CE3379" i="6"/>
  <c r="CE3387" i="6"/>
  <c r="CE3395" i="6"/>
  <c r="CE3403" i="6"/>
  <c r="CE3411" i="6"/>
  <c r="CE3419" i="6"/>
  <c r="CE3427" i="6"/>
  <c r="CE3435" i="6"/>
  <c r="CE3443" i="6"/>
  <c r="CE3451" i="6"/>
  <c r="CE3459" i="6"/>
  <c r="CE3467" i="6"/>
  <c r="CE3475" i="6"/>
  <c r="CE3483" i="6"/>
  <c r="CE3491" i="6"/>
  <c r="CE3499" i="6"/>
  <c r="CE3507" i="6"/>
  <c r="CE3515" i="6"/>
  <c r="CE3523" i="6"/>
  <c r="CE3531" i="6"/>
  <c r="CE3539" i="6"/>
  <c r="CE3547" i="6"/>
  <c r="CE3555" i="6"/>
  <c r="CE3563" i="6"/>
  <c r="CE3571" i="6"/>
  <c r="CE3579" i="6"/>
  <c r="CE3587" i="6"/>
  <c r="CE3595" i="6"/>
  <c r="CE3603" i="6"/>
  <c r="CE3611" i="6"/>
  <c r="CE3619" i="6"/>
  <c r="CE3627" i="6"/>
  <c r="CE3635" i="6"/>
  <c r="CE3643" i="6"/>
  <c r="CE3651" i="6"/>
  <c r="CE3659" i="6"/>
  <c r="CE3667" i="6"/>
  <c r="CE3675" i="6"/>
  <c r="CE3683" i="6"/>
  <c r="CE3691" i="6"/>
  <c r="CE3699" i="6"/>
  <c r="CE3707" i="6"/>
  <c r="CE3715" i="6"/>
  <c r="CE3723" i="6"/>
  <c r="CE3731" i="6"/>
  <c r="CE3739" i="6"/>
  <c r="CE3747" i="6"/>
  <c r="CE3755" i="6"/>
  <c r="CE3763" i="6"/>
  <c r="CE3771" i="6"/>
  <c r="CE3779" i="6"/>
  <c r="CE3787" i="6"/>
  <c r="CE3795" i="6"/>
  <c r="CE3803" i="6"/>
  <c r="CE3811" i="6"/>
  <c r="CE3819" i="6"/>
  <c r="CE3827" i="6"/>
  <c r="CE3835" i="6"/>
  <c r="CE3843" i="6"/>
  <c r="CE3851" i="6"/>
  <c r="CE3859" i="6"/>
  <c r="CE3867" i="6"/>
  <c r="CE3875" i="6"/>
  <c r="CE3883" i="6"/>
  <c r="CE3891" i="6"/>
  <c r="CE3899" i="6"/>
  <c r="CE3907" i="6"/>
  <c r="CE3915" i="6"/>
  <c r="CE3923" i="6"/>
  <c r="CE3931" i="6"/>
  <c r="CE3939" i="6"/>
  <c r="CE3947" i="6"/>
  <c r="CE3955" i="6"/>
  <c r="CE3963" i="6"/>
  <c r="CE3971" i="6"/>
  <c r="CE3979" i="6"/>
  <c r="CE3987" i="6"/>
  <c r="CE3995" i="6"/>
  <c r="CE4003" i="6"/>
  <c r="CE4011" i="6"/>
  <c r="CE4019" i="6"/>
  <c r="CE4027" i="6"/>
  <c r="CE4035" i="6"/>
  <c r="CS67" i="6"/>
  <c r="CT67" i="6"/>
  <c r="CU67" i="6"/>
  <c r="CS75" i="6"/>
  <c r="CT75" i="6"/>
  <c r="CU75" i="6"/>
  <c r="CS83" i="6"/>
  <c r="CT83" i="6"/>
  <c r="CU83" i="6"/>
  <c r="CS91" i="6"/>
  <c r="CT91" i="6"/>
  <c r="CU91" i="6"/>
  <c r="CS99" i="6"/>
  <c r="CT99" i="6"/>
  <c r="CU99" i="6"/>
  <c r="CE486" i="6"/>
  <c r="CJ486" i="6"/>
  <c r="CE487" i="6"/>
  <c r="CJ487" i="6"/>
  <c r="CF487" i="6"/>
  <c r="CE720" i="6"/>
  <c r="CE736" i="6"/>
  <c r="CE752" i="6"/>
  <c r="CE768" i="6"/>
  <c r="CE784" i="6"/>
  <c r="CE800" i="6"/>
  <c r="CE816" i="6"/>
  <c r="CE832" i="6"/>
  <c r="CE848" i="6"/>
  <c r="CE864" i="6"/>
  <c r="CE880" i="6"/>
  <c r="CE896" i="6"/>
  <c r="CE912" i="6"/>
  <c r="CE928" i="6"/>
  <c r="CE944" i="6"/>
  <c r="CE960" i="6"/>
  <c r="CE976" i="6"/>
  <c r="CE992" i="6"/>
  <c r="CE1008" i="6"/>
  <c r="CE1024" i="6"/>
  <c r="CE1040" i="6"/>
  <c r="CE1056" i="6"/>
  <c r="CE1072" i="6"/>
  <c r="CE1088" i="6"/>
  <c r="CE1104" i="6"/>
  <c r="CE1120" i="6"/>
  <c r="CE1136" i="6"/>
  <c r="CE1152" i="6"/>
  <c r="CE1168" i="6"/>
  <c r="CE1184" i="6"/>
  <c r="CE1200" i="6"/>
  <c r="CE1216" i="6"/>
  <c r="CE1232" i="6"/>
  <c r="CE1248" i="6"/>
  <c r="CE1264" i="6"/>
  <c r="CE1280" i="6"/>
  <c r="CE1296" i="6"/>
  <c r="CE1312" i="6"/>
  <c r="CE1328" i="6"/>
  <c r="CE1344" i="6"/>
  <c r="CE1360" i="6"/>
  <c r="CE1376" i="6"/>
  <c r="CE1392" i="6"/>
  <c r="CE1408" i="6"/>
  <c r="CE1424" i="6"/>
  <c r="CE1440" i="6"/>
  <c r="CE1456" i="6"/>
  <c r="CE1472" i="6"/>
  <c r="CE1488" i="6"/>
  <c r="CE1504" i="6"/>
  <c r="CE1520" i="6"/>
  <c r="CE1536" i="6"/>
  <c r="CE1552" i="6"/>
  <c r="CE1568" i="6"/>
  <c r="CE1584" i="6"/>
  <c r="CE1600" i="6"/>
  <c r="CE1616" i="6"/>
  <c r="CE1632" i="6"/>
  <c r="CE1648" i="6"/>
  <c r="CE1664" i="6"/>
  <c r="CE1680" i="6"/>
  <c r="CE1696" i="6"/>
  <c r="CE1712" i="6"/>
  <c r="CE1728" i="6"/>
  <c r="CE1744" i="6"/>
  <c r="CE1760" i="6"/>
  <c r="CE1776" i="6"/>
  <c r="CE1792" i="6"/>
  <c r="CE1808" i="6"/>
  <c r="CE1824" i="6"/>
  <c r="CE1840" i="6"/>
  <c r="CE1856" i="6"/>
  <c r="CE1872" i="6"/>
  <c r="CE1888" i="6"/>
  <c r="CE1904" i="6"/>
  <c r="CE1920" i="6"/>
  <c r="CE1936" i="6"/>
  <c r="CE1952" i="6"/>
  <c r="CE1968" i="6"/>
  <c r="CE1984" i="6"/>
  <c r="CE2000" i="6"/>
  <c r="CE2016" i="6"/>
  <c r="CE2032" i="6"/>
  <c r="CE2048" i="6"/>
  <c r="CE2064" i="6"/>
  <c r="CE2080" i="6"/>
  <c r="CE2096" i="6"/>
  <c r="CE2112" i="6"/>
  <c r="CE2128" i="6"/>
  <c r="CE2144" i="6"/>
  <c r="CE2160" i="6"/>
  <c r="CE2176" i="6"/>
  <c r="CE2192" i="6"/>
  <c r="CE2208" i="6"/>
  <c r="CE2224" i="6"/>
  <c r="CE2240" i="6"/>
  <c r="CE2256" i="6"/>
  <c r="CE2272" i="6"/>
  <c r="CE2288" i="6"/>
  <c r="CE2304" i="6"/>
  <c r="CE2320" i="6"/>
  <c r="CE2336" i="6"/>
  <c r="CE2352" i="6"/>
  <c r="CE2368" i="6"/>
  <c r="CE2384" i="6"/>
  <c r="CE2400" i="6"/>
  <c r="CE2416" i="6"/>
  <c r="CE2432" i="6"/>
  <c r="CE2448" i="6"/>
  <c r="CE2464" i="6"/>
  <c r="CE2480" i="6"/>
  <c r="CE2496" i="6"/>
  <c r="CE2512" i="6"/>
  <c r="CE2528" i="6"/>
  <c r="CE2544" i="6"/>
  <c r="CE2560" i="6"/>
  <c r="CE2576" i="6"/>
  <c r="CE2592" i="6"/>
  <c r="CE2608" i="6"/>
  <c r="CE2624" i="6"/>
  <c r="CE2640" i="6"/>
  <c r="CE2656" i="6"/>
  <c r="CE2672" i="6"/>
  <c r="CE2688" i="6"/>
  <c r="CE2704" i="6"/>
  <c r="CE2720" i="6"/>
  <c r="CE2736" i="6"/>
  <c r="CE2752" i="6"/>
  <c r="CE2768" i="6"/>
  <c r="CE2784" i="6"/>
  <c r="CE2800" i="6"/>
  <c r="CE2816" i="6"/>
  <c r="CE2832" i="6"/>
  <c r="CE2848" i="6"/>
  <c r="CE2864" i="6"/>
  <c r="CE2880" i="6"/>
  <c r="CE2896" i="6"/>
  <c r="CE2912" i="6"/>
  <c r="CE2928" i="6"/>
  <c r="CE2944" i="6"/>
  <c r="CE2960" i="6"/>
  <c r="CE2976" i="6"/>
  <c r="CE2992" i="6"/>
  <c r="CE3008" i="6"/>
  <c r="CE3024" i="6"/>
  <c r="CE3040" i="6"/>
  <c r="CE3056" i="6"/>
  <c r="CE3072" i="6"/>
  <c r="CE3088" i="6"/>
  <c r="CE3104" i="6"/>
  <c r="CE3120" i="6"/>
  <c r="CE3136" i="6"/>
  <c r="CE3152" i="6"/>
  <c r="CE3168" i="6"/>
  <c r="CE3184" i="6"/>
  <c r="CE3200" i="6"/>
  <c r="CE3216" i="6"/>
  <c r="CE3232" i="6"/>
  <c r="CE3248" i="6"/>
  <c r="CE3264" i="6"/>
  <c r="CE3280" i="6"/>
  <c r="CE3296" i="6"/>
  <c r="CE3312" i="6"/>
  <c r="CE3328" i="6"/>
  <c r="CE3344" i="6"/>
  <c r="CE3360" i="6"/>
  <c r="CE3376" i="6"/>
  <c r="CE3392" i="6"/>
  <c r="CE3408" i="6"/>
  <c r="CE3424" i="6"/>
  <c r="CE3440" i="6"/>
  <c r="CE3456" i="6"/>
  <c r="CE3472" i="6"/>
  <c r="CE3488" i="6"/>
  <c r="CE3504" i="6"/>
  <c r="CE3520" i="6"/>
  <c r="CE3536" i="6"/>
  <c r="CE3552" i="6"/>
  <c r="CE3568" i="6"/>
  <c r="CE3584" i="6"/>
  <c r="CE3600" i="6"/>
  <c r="CE3616" i="6"/>
  <c r="CE3632" i="6"/>
  <c r="CE3648" i="6"/>
  <c r="CE3664" i="6"/>
  <c r="CE3680" i="6"/>
  <c r="CE3696" i="6"/>
  <c r="CE3712" i="6"/>
  <c r="CE3728" i="6"/>
  <c r="CE3744" i="6"/>
  <c r="CE3760" i="6"/>
  <c r="CE3776" i="6"/>
  <c r="CE3792" i="6"/>
  <c r="CE3808" i="6"/>
  <c r="CE3824" i="6"/>
  <c r="CE3840" i="6"/>
  <c r="CE3856" i="6"/>
  <c r="CE3872" i="6"/>
  <c r="CE3888" i="6"/>
  <c r="CE3904" i="6"/>
  <c r="CE3920" i="6"/>
  <c r="CE3936" i="6"/>
  <c r="CE3952" i="6"/>
  <c r="CE3968" i="6"/>
  <c r="CE3984" i="6"/>
  <c r="CE4000" i="6"/>
  <c r="CE4016" i="6"/>
  <c r="CE4032" i="6"/>
  <c r="CS63" i="6"/>
  <c r="CT63" i="6"/>
  <c r="CU63" i="6"/>
  <c r="CS79" i="6"/>
  <c r="CT79" i="6"/>
  <c r="CU79" i="6"/>
  <c r="CS95" i="6"/>
  <c r="CT95" i="6"/>
  <c r="CU95" i="6"/>
  <c r="CE423" i="6"/>
  <c r="CJ423" i="6"/>
  <c r="CG423" i="6"/>
  <c r="CE626" i="6"/>
  <c r="CJ626" i="6"/>
  <c r="CE651" i="6"/>
  <c r="CJ651" i="6"/>
  <c r="CE686" i="6"/>
  <c r="CJ686" i="6"/>
  <c r="CG686" i="6"/>
  <c r="CE195" i="6"/>
  <c r="CJ195" i="6"/>
  <c r="CE196" i="6"/>
  <c r="CJ196" i="6"/>
  <c r="CE219" i="6"/>
  <c r="CJ219" i="6"/>
  <c r="CG219" i="6"/>
  <c r="CE220" i="6"/>
  <c r="CJ220" i="6"/>
  <c r="CE719" i="6"/>
  <c r="CE735" i="6"/>
  <c r="CE751" i="6"/>
  <c r="CE767" i="6"/>
  <c r="CE783" i="6"/>
  <c r="CE799" i="6"/>
  <c r="CE815" i="6"/>
  <c r="CE831" i="6"/>
  <c r="CE847" i="6"/>
  <c r="CE863" i="6"/>
  <c r="CE879" i="6"/>
  <c r="CE895" i="6"/>
  <c r="CE911" i="6"/>
  <c r="CE927" i="6"/>
  <c r="CE943" i="6"/>
  <c r="CE959" i="6"/>
  <c r="CE975" i="6"/>
  <c r="CE991" i="6"/>
  <c r="CE1007" i="6"/>
  <c r="CE1023" i="6"/>
  <c r="CE1039" i="6"/>
  <c r="CE1055" i="6"/>
  <c r="CE1071" i="6"/>
  <c r="CE1087" i="6"/>
  <c r="CE1103" i="6"/>
  <c r="CE1119" i="6"/>
  <c r="CE1135" i="6"/>
  <c r="CE1151" i="6"/>
  <c r="CE1167" i="6"/>
  <c r="CE1183" i="6"/>
  <c r="CE1199" i="6"/>
  <c r="CE1215" i="6"/>
  <c r="CE1231" i="6"/>
  <c r="CE1247" i="6"/>
  <c r="CE1263" i="6"/>
  <c r="CE1279" i="6"/>
  <c r="CE1295" i="6"/>
  <c r="CE1311" i="6"/>
  <c r="CE1327" i="6"/>
  <c r="CE1343" i="6"/>
  <c r="CE1359" i="6"/>
  <c r="CE1375" i="6"/>
  <c r="CE1391" i="6"/>
  <c r="CE1407" i="6"/>
  <c r="CE1423" i="6"/>
  <c r="CE1439" i="6"/>
  <c r="CE1455" i="6"/>
  <c r="CE1471" i="6"/>
  <c r="CE1487" i="6"/>
  <c r="CE1503" i="6"/>
  <c r="CE1519" i="6"/>
  <c r="CE1535" i="6"/>
  <c r="CE1551" i="6"/>
  <c r="CE1567" i="6"/>
  <c r="CE1583" i="6"/>
  <c r="CE1599" i="6"/>
  <c r="CE1615" i="6"/>
  <c r="CE1631" i="6"/>
  <c r="CE1647" i="6"/>
  <c r="CE1663" i="6"/>
  <c r="CE1679" i="6"/>
  <c r="CE1695" i="6"/>
  <c r="CE1711" i="6"/>
  <c r="CE1727" i="6"/>
  <c r="CE1743" i="6"/>
  <c r="CE1759" i="6"/>
  <c r="CE1775" i="6"/>
  <c r="CE1791" i="6"/>
  <c r="CE1807" i="6"/>
  <c r="CE1823" i="6"/>
  <c r="CE1839" i="6"/>
  <c r="CE1855" i="6"/>
  <c r="CE1871" i="6"/>
  <c r="CE1887" i="6"/>
  <c r="CE1903" i="6"/>
  <c r="CE1919" i="6"/>
  <c r="CE1935" i="6"/>
  <c r="CE1951" i="6"/>
  <c r="CE1967" i="6"/>
  <c r="CE1983" i="6"/>
  <c r="CE1999" i="6"/>
  <c r="CE2015" i="6"/>
  <c r="CE2031" i="6"/>
  <c r="CE2047" i="6"/>
  <c r="CE2063" i="6"/>
  <c r="CE2079" i="6"/>
  <c r="CE2095" i="6"/>
  <c r="CE2111" i="6"/>
  <c r="CE2127" i="6"/>
  <c r="CE2143" i="6"/>
  <c r="CE2159" i="6"/>
  <c r="CE2175" i="6"/>
  <c r="CE2191" i="6"/>
  <c r="CE2207" i="6"/>
  <c r="CE2223" i="6"/>
  <c r="CE2239" i="6"/>
  <c r="CE2255" i="6"/>
  <c r="CE2271" i="6"/>
  <c r="CE2287" i="6"/>
  <c r="CE2303" i="6"/>
  <c r="CE2319" i="6"/>
  <c r="CE2335" i="6"/>
  <c r="CE2351" i="6"/>
  <c r="CE2367" i="6"/>
  <c r="CE2383" i="6"/>
  <c r="CE2399" i="6"/>
  <c r="CE2415" i="6"/>
  <c r="CE2431" i="6"/>
  <c r="CE2447" i="6"/>
  <c r="CE2463" i="6"/>
  <c r="CE2479" i="6"/>
  <c r="CE2495" i="6"/>
  <c r="CE2511" i="6"/>
  <c r="CE2527" i="6"/>
  <c r="CE2543" i="6"/>
  <c r="CE2559" i="6"/>
  <c r="CE2575" i="6"/>
  <c r="CE2591" i="6"/>
  <c r="CE2607" i="6"/>
  <c r="CE2623" i="6"/>
  <c r="CE2639" i="6"/>
  <c r="CE2655" i="6"/>
  <c r="CE2671" i="6"/>
  <c r="CE2687" i="6"/>
  <c r="CE2703" i="6"/>
  <c r="CE2719" i="6"/>
  <c r="CE2735" i="6"/>
  <c r="CE2751" i="6"/>
  <c r="CE2767" i="6"/>
  <c r="CE2783" i="6"/>
  <c r="CE2799" i="6"/>
  <c r="CE2815" i="6"/>
  <c r="CE2831" i="6"/>
  <c r="CE2847" i="6"/>
  <c r="CE2863" i="6"/>
  <c r="CE2879" i="6"/>
  <c r="CE2895" i="6"/>
  <c r="CE2911" i="6"/>
  <c r="CE2927" i="6"/>
  <c r="CE2943" i="6"/>
  <c r="CE2959" i="6"/>
  <c r="CE2975" i="6"/>
  <c r="CE2991" i="6"/>
  <c r="CE3007" i="6"/>
  <c r="CE3023" i="6"/>
  <c r="CE3039" i="6"/>
  <c r="CE3055" i="6"/>
  <c r="CE3071" i="6"/>
  <c r="CE3087" i="6"/>
  <c r="CE3103" i="6"/>
  <c r="CE3119" i="6"/>
  <c r="CE3135" i="6"/>
  <c r="CE3151" i="6"/>
  <c r="CE3167" i="6"/>
  <c r="CE3183" i="6"/>
  <c r="CE3199" i="6"/>
  <c r="CE3215" i="6"/>
  <c r="CE3231" i="6"/>
  <c r="CE3247" i="6"/>
  <c r="CE3263" i="6"/>
  <c r="CE3279" i="6"/>
  <c r="CE3295" i="6"/>
  <c r="CE3311" i="6"/>
  <c r="CE3327" i="6"/>
  <c r="CE3343" i="6"/>
  <c r="CE3359" i="6"/>
  <c r="CE3375" i="6"/>
  <c r="CE3391" i="6"/>
  <c r="CE3407" i="6"/>
  <c r="CE3423" i="6"/>
  <c r="CE3439" i="6"/>
  <c r="CE3455" i="6"/>
  <c r="CE3471" i="6"/>
  <c r="CE3487" i="6"/>
  <c r="CE3503" i="6"/>
  <c r="CE3519" i="6"/>
  <c r="CE3535" i="6"/>
  <c r="CE3551" i="6"/>
  <c r="CE3567" i="6"/>
  <c r="CE3583" i="6"/>
  <c r="CE3599" i="6"/>
  <c r="CE3615" i="6"/>
  <c r="CE3631" i="6"/>
  <c r="CE3647" i="6"/>
  <c r="CE3663" i="6"/>
  <c r="CE3679" i="6"/>
  <c r="CE3695" i="6"/>
  <c r="CE3711" i="6"/>
  <c r="CE3727" i="6"/>
  <c r="CE3743" i="6"/>
  <c r="CE3759" i="6"/>
  <c r="CE3775" i="6"/>
  <c r="CE3791" i="6"/>
  <c r="CE3807" i="6"/>
  <c r="CE3823" i="6"/>
  <c r="CE3839" i="6"/>
  <c r="CE3855" i="6"/>
  <c r="CE3871" i="6"/>
  <c r="CE3887" i="6"/>
  <c r="CE3903" i="6"/>
  <c r="CE3919" i="6"/>
  <c r="CE3935" i="6"/>
  <c r="CE3951" i="6"/>
  <c r="CE3967" i="6"/>
  <c r="CE3983" i="6"/>
  <c r="CE3999" i="6"/>
  <c r="CE4015" i="6"/>
  <c r="CE4031" i="6"/>
  <c r="CS10" i="6"/>
  <c r="CT10" i="6"/>
  <c r="CU10" i="6"/>
  <c r="CS18" i="6"/>
  <c r="CT18" i="6"/>
  <c r="CU18" i="6"/>
  <c r="CS26" i="6"/>
  <c r="CT26" i="6"/>
  <c r="CU26" i="6"/>
  <c r="CS34" i="6"/>
  <c r="CT34" i="6"/>
  <c r="CU34" i="6"/>
  <c r="CS42" i="6"/>
  <c r="CT42" i="6"/>
  <c r="CU42" i="6"/>
  <c r="CS50" i="6"/>
  <c r="CT50" i="6"/>
  <c r="CU50" i="6"/>
  <c r="CS58" i="6"/>
  <c r="CT58" i="6"/>
  <c r="CU58" i="6"/>
  <c r="CS72" i="6"/>
  <c r="CT72" i="6"/>
  <c r="CU72" i="6"/>
  <c r="CS88" i="6"/>
  <c r="CT88" i="6"/>
  <c r="CU88" i="6"/>
  <c r="BY31" i="6"/>
  <c r="CE422" i="6"/>
  <c r="CJ422" i="6"/>
  <c r="CG422" i="6"/>
  <c r="CE627" i="6"/>
  <c r="CJ627" i="6"/>
  <c r="CF627" i="6"/>
  <c r="CE650" i="6"/>
  <c r="CJ650" i="6"/>
  <c r="CE687" i="6"/>
  <c r="CJ687" i="6"/>
  <c r="CE728" i="6"/>
  <c r="CE760" i="6"/>
  <c r="CE792" i="6"/>
  <c r="CE824" i="6"/>
  <c r="CE856" i="6"/>
  <c r="CE888" i="6"/>
  <c r="CE920" i="6"/>
  <c r="CE952" i="6"/>
  <c r="CE984" i="6"/>
  <c r="CE1016" i="6"/>
  <c r="CE1048" i="6"/>
  <c r="CE1080" i="6"/>
  <c r="CE1112" i="6"/>
  <c r="CE1144" i="6"/>
  <c r="CE1176" i="6"/>
  <c r="CE1208" i="6"/>
  <c r="CE1240" i="6"/>
  <c r="CE1272" i="6"/>
  <c r="CE1304" i="6"/>
  <c r="CE1336" i="6"/>
  <c r="CE1368" i="6"/>
  <c r="CE1400" i="6"/>
  <c r="CE1432" i="6"/>
  <c r="CE1464" i="6"/>
  <c r="CE1496" i="6"/>
  <c r="CE1528" i="6"/>
  <c r="CE1560" i="6"/>
  <c r="CE1592" i="6"/>
  <c r="CE1624" i="6"/>
  <c r="CE1656" i="6"/>
  <c r="CE1688" i="6"/>
  <c r="CE1720" i="6"/>
  <c r="CE1752" i="6"/>
  <c r="CE1784" i="6"/>
  <c r="CE1816" i="6"/>
  <c r="CE1848" i="6"/>
  <c r="CE1880" i="6"/>
  <c r="CE1912" i="6"/>
  <c r="CE1944" i="6"/>
  <c r="CE1976" i="6"/>
  <c r="CE2008" i="6"/>
  <c r="CE2040" i="6"/>
  <c r="CE2072" i="6"/>
  <c r="CE2104" i="6"/>
  <c r="CE2136" i="6"/>
  <c r="CE2168" i="6"/>
  <c r="CE2200" i="6"/>
  <c r="CE2232" i="6"/>
  <c r="CE2264" i="6"/>
  <c r="CE2296" i="6"/>
  <c r="CE2328" i="6"/>
  <c r="CE2360" i="6"/>
  <c r="CE2392" i="6"/>
  <c r="CE2424" i="6"/>
  <c r="CE2456" i="6"/>
  <c r="CE2488" i="6"/>
  <c r="CE2520" i="6"/>
  <c r="CE2552" i="6"/>
  <c r="CE2584" i="6"/>
  <c r="CE2616" i="6"/>
  <c r="CE2648" i="6"/>
  <c r="CE2680" i="6"/>
  <c r="CE2712" i="6"/>
  <c r="CE2744" i="6"/>
  <c r="CE2776" i="6"/>
  <c r="CE2808" i="6"/>
  <c r="CE2840" i="6"/>
  <c r="CE2872" i="6"/>
  <c r="CE2904" i="6"/>
  <c r="CE2936" i="6"/>
  <c r="CE2968" i="6"/>
  <c r="CE3000" i="6"/>
  <c r="CE3032" i="6"/>
  <c r="CE3064" i="6"/>
  <c r="CE3096" i="6"/>
  <c r="CE3128" i="6"/>
  <c r="CE3160" i="6"/>
  <c r="CE3192" i="6"/>
  <c r="CE3224" i="6"/>
  <c r="CE3256" i="6"/>
  <c r="CE3288" i="6"/>
  <c r="CE3320" i="6"/>
  <c r="CE3352" i="6"/>
  <c r="CE3384" i="6"/>
  <c r="CE3416" i="6"/>
  <c r="CE3448" i="6"/>
  <c r="CE3480" i="6"/>
  <c r="CE3512" i="6"/>
  <c r="CE3544" i="6"/>
  <c r="CE3576" i="6"/>
  <c r="CE3608" i="6"/>
  <c r="CE3640" i="6"/>
  <c r="CE3672" i="6"/>
  <c r="CE3704" i="6"/>
  <c r="CE3736" i="6"/>
  <c r="CE3768" i="6"/>
  <c r="CE3800" i="6"/>
  <c r="CE3832" i="6"/>
  <c r="CE3864" i="6"/>
  <c r="CE3896" i="6"/>
  <c r="CE3928" i="6"/>
  <c r="CE3960" i="6"/>
  <c r="CE3992" i="6"/>
  <c r="CE4024" i="6"/>
  <c r="CS71" i="6"/>
  <c r="CT71" i="6"/>
  <c r="CU71" i="6"/>
  <c r="CE759" i="6"/>
  <c r="CE823" i="6"/>
  <c r="CE887" i="6"/>
  <c r="CE951" i="6"/>
  <c r="CE1015" i="6"/>
  <c r="CE1079" i="6"/>
  <c r="CE1175" i="6"/>
  <c r="CE1239" i="6"/>
  <c r="CE1303" i="6"/>
  <c r="CE1367" i="6"/>
  <c r="CE1431" i="6"/>
  <c r="CE1495" i="6"/>
  <c r="CE1559" i="6"/>
  <c r="CE1623" i="6"/>
  <c r="CE1687" i="6"/>
  <c r="CE1751" i="6"/>
  <c r="CE1815" i="6"/>
  <c r="CE1879" i="6"/>
  <c r="CE1943" i="6"/>
  <c r="CE2007" i="6"/>
  <c r="CE2071" i="6"/>
  <c r="CE2135" i="6"/>
  <c r="CE2199" i="6"/>
  <c r="CE2263" i="6"/>
  <c r="CE2327" i="6"/>
  <c r="CE2391" i="6"/>
  <c r="CE711" i="6"/>
  <c r="CE743" i="6"/>
  <c r="CE775" i="6"/>
  <c r="CE807" i="6"/>
  <c r="CE839" i="6"/>
  <c r="CE871" i="6"/>
  <c r="CE903" i="6"/>
  <c r="CE935" i="6"/>
  <c r="CE967" i="6"/>
  <c r="CE999" i="6"/>
  <c r="CE1031" i="6"/>
  <c r="CE1063" i="6"/>
  <c r="CE1095" i="6"/>
  <c r="CE1127" i="6"/>
  <c r="CE1159" i="6"/>
  <c r="CE1191" i="6"/>
  <c r="CE1223" i="6"/>
  <c r="CE1255" i="6"/>
  <c r="CE1287" i="6"/>
  <c r="CE1319" i="6"/>
  <c r="CE1351" i="6"/>
  <c r="CE1383" i="6"/>
  <c r="CE1415" i="6"/>
  <c r="CE1447" i="6"/>
  <c r="CE1479" i="6"/>
  <c r="CE1511" i="6"/>
  <c r="CE1543" i="6"/>
  <c r="CE1575" i="6"/>
  <c r="CE1607" i="6"/>
  <c r="CE1639" i="6"/>
  <c r="CE1671" i="6"/>
  <c r="CE1703" i="6"/>
  <c r="CE1735" i="6"/>
  <c r="CE1767" i="6"/>
  <c r="CE1799" i="6"/>
  <c r="CE1831" i="6"/>
  <c r="CE1863" i="6"/>
  <c r="CE1895" i="6"/>
  <c r="CE1927" i="6"/>
  <c r="CE1959" i="6"/>
  <c r="CE1991" i="6"/>
  <c r="CE2023" i="6"/>
  <c r="CE2055" i="6"/>
  <c r="CE2087" i="6"/>
  <c r="CE2119" i="6"/>
  <c r="CE2151" i="6"/>
  <c r="CE2183" i="6"/>
  <c r="CE2215" i="6"/>
  <c r="CE2247" i="6"/>
  <c r="CE2279" i="6"/>
  <c r="CE2311" i="6"/>
  <c r="CE2343" i="6"/>
  <c r="CE2375" i="6"/>
  <c r="CE2407" i="6"/>
  <c r="CE2439" i="6"/>
  <c r="CE2471" i="6"/>
  <c r="CE2503" i="6"/>
  <c r="CE2535" i="6"/>
  <c r="CE2567" i="6"/>
  <c r="CE2599" i="6"/>
  <c r="CE2631" i="6"/>
  <c r="CE2663" i="6"/>
  <c r="CE2695" i="6"/>
  <c r="CE2727" i="6"/>
  <c r="CE2759" i="6"/>
  <c r="CE2791" i="6"/>
  <c r="CE2823" i="6"/>
  <c r="CE2855" i="6"/>
  <c r="CE2887" i="6"/>
  <c r="CE2919" i="6"/>
  <c r="CE2951" i="6"/>
  <c r="CE2983" i="6"/>
  <c r="CE3015" i="6"/>
  <c r="CE3047" i="6"/>
  <c r="CE3079" i="6"/>
  <c r="CE3111" i="6"/>
  <c r="CE3143" i="6"/>
  <c r="CE3175" i="6"/>
  <c r="CE3207" i="6"/>
  <c r="CE3239" i="6"/>
  <c r="CE3271" i="6"/>
  <c r="CE3303" i="6"/>
  <c r="CE3335" i="6"/>
  <c r="CE3367" i="6"/>
  <c r="CE3399" i="6"/>
  <c r="CE3431" i="6"/>
  <c r="CE3463" i="6"/>
  <c r="CE3495" i="6"/>
  <c r="CE3527" i="6"/>
  <c r="CE3559" i="6"/>
  <c r="CE3591" i="6"/>
  <c r="CE3623" i="6"/>
  <c r="CE3655" i="6"/>
  <c r="CE3687" i="6"/>
  <c r="CE3719" i="6"/>
  <c r="CE3751" i="6"/>
  <c r="CE3783" i="6"/>
  <c r="CE3815" i="6"/>
  <c r="CE3847" i="6"/>
  <c r="CE3879" i="6"/>
  <c r="CE3911" i="6"/>
  <c r="CE3943" i="6"/>
  <c r="CE3975" i="6"/>
  <c r="CE4007" i="6"/>
  <c r="CE4039" i="6"/>
  <c r="CS6" i="6"/>
  <c r="CT6" i="6"/>
  <c r="CU6" i="6"/>
  <c r="CS22" i="6"/>
  <c r="CT22" i="6"/>
  <c r="CU22" i="6"/>
  <c r="CS38" i="6"/>
  <c r="CT38" i="6"/>
  <c r="CU38" i="6"/>
  <c r="CS54" i="6"/>
  <c r="CT54" i="6"/>
  <c r="CU54" i="6"/>
  <c r="CS80" i="6"/>
  <c r="CT80" i="6"/>
  <c r="CU80" i="6"/>
  <c r="CE727" i="6"/>
  <c r="CE791" i="6"/>
  <c r="CE855" i="6"/>
  <c r="CE919" i="6"/>
  <c r="CE983" i="6"/>
  <c r="CE1047" i="6"/>
  <c r="CE1111" i="6"/>
  <c r="CE1143" i="6"/>
  <c r="CE1207" i="6"/>
  <c r="CE1271" i="6"/>
  <c r="CE1335" i="6"/>
  <c r="CE1399" i="6"/>
  <c r="CE1463" i="6"/>
  <c r="CE1527" i="6"/>
  <c r="CE1591" i="6"/>
  <c r="CE1655" i="6"/>
  <c r="CE1719" i="6"/>
  <c r="CE1783" i="6"/>
  <c r="CE1847" i="6"/>
  <c r="CE1911" i="6"/>
  <c r="CE1975" i="6"/>
  <c r="CE2039" i="6"/>
  <c r="CE2103" i="6"/>
  <c r="CE2167" i="6"/>
  <c r="CE2231" i="6"/>
  <c r="CE2295" i="6"/>
  <c r="CE2359" i="6"/>
  <c r="CE808" i="6"/>
  <c r="CE936" i="6"/>
  <c r="CE1064" i="6"/>
  <c r="CE1192" i="6"/>
  <c r="CE1320" i="6"/>
  <c r="CE1448" i="6"/>
  <c r="CE1576" i="6"/>
  <c r="CE1704" i="6"/>
  <c r="CE1832" i="6"/>
  <c r="CE1960" i="6"/>
  <c r="CE2088" i="6"/>
  <c r="CE2216" i="6"/>
  <c r="CE2344" i="6"/>
  <c r="CE2440" i="6"/>
  <c r="CE2504" i="6"/>
  <c r="CE2568" i="6"/>
  <c r="CE2632" i="6"/>
  <c r="CE2696" i="6"/>
  <c r="CE2760" i="6"/>
  <c r="CE2824" i="6"/>
  <c r="CE2888" i="6"/>
  <c r="CE2952" i="6"/>
  <c r="CE3016" i="6"/>
  <c r="CE3080" i="6"/>
  <c r="CE3144" i="6"/>
  <c r="CE3208" i="6"/>
  <c r="CE3272" i="6"/>
  <c r="CE3336" i="6"/>
  <c r="CE3400" i="6"/>
  <c r="CE3464" i="6"/>
  <c r="CE3528" i="6"/>
  <c r="CE3592" i="6"/>
  <c r="CE3656" i="6"/>
  <c r="CE3720" i="6"/>
  <c r="CE3784" i="6"/>
  <c r="CE3848" i="6"/>
  <c r="CE3912" i="6"/>
  <c r="CE3976" i="6"/>
  <c r="CE4040" i="6"/>
  <c r="CE776" i="6"/>
  <c r="CE1032" i="6"/>
  <c r="CE1416" i="6"/>
  <c r="CE1672" i="6"/>
  <c r="CE1928" i="6"/>
  <c r="CE2184" i="6"/>
  <c r="CE2423" i="6"/>
  <c r="CE2551" i="6"/>
  <c r="CE2679" i="6"/>
  <c r="CE2807" i="6"/>
  <c r="CE2935" i="6"/>
  <c r="CE3063" i="6"/>
  <c r="CE3191" i="6"/>
  <c r="CE3319" i="6"/>
  <c r="CE3447" i="6"/>
  <c r="CE3575" i="6"/>
  <c r="CE3703" i="6"/>
  <c r="CE3831" i="6"/>
  <c r="CE3959" i="6"/>
  <c r="CS46" i="6"/>
  <c r="CT46" i="6"/>
  <c r="CU46" i="6"/>
  <c r="CE872" i="6"/>
  <c r="CE1128" i="6"/>
  <c r="CE1384" i="6"/>
  <c r="CE1640" i="6"/>
  <c r="CE1896" i="6"/>
  <c r="CE2152" i="6"/>
  <c r="CE2408" i="6"/>
  <c r="CE2536" i="6"/>
  <c r="CE2664" i="6"/>
  <c r="CE2792" i="6"/>
  <c r="CE2920" i="6"/>
  <c r="CE3048" i="6"/>
  <c r="CE3176" i="6"/>
  <c r="CE3304" i="6"/>
  <c r="CE3432" i="6"/>
  <c r="CE3560" i="6"/>
  <c r="CE3688" i="6"/>
  <c r="CE3816" i="6"/>
  <c r="CE3944" i="6"/>
  <c r="CE712" i="6"/>
  <c r="CE840" i="6"/>
  <c r="CE968" i="6"/>
  <c r="CE1096" i="6"/>
  <c r="CE1224" i="6"/>
  <c r="CE1352" i="6"/>
  <c r="CE1480" i="6"/>
  <c r="CE1608" i="6"/>
  <c r="CE1736" i="6"/>
  <c r="CE1864" i="6"/>
  <c r="CE1992" i="6"/>
  <c r="CE2120" i="6"/>
  <c r="CE2248" i="6"/>
  <c r="CE2376" i="6"/>
  <c r="CE2455" i="6"/>
  <c r="CE2519" i="6"/>
  <c r="CE2583" i="6"/>
  <c r="CE2647" i="6"/>
  <c r="CE2711" i="6"/>
  <c r="CE2775" i="6"/>
  <c r="CE2839" i="6"/>
  <c r="CE2903" i="6"/>
  <c r="CE2967" i="6"/>
  <c r="CE3031" i="6"/>
  <c r="CE3095" i="6"/>
  <c r="CE3159" i="6"/>
  <c r="CE3223" i="6"/>
  <c r="CE3287" i="6"/>
  <c r="CE3351" i="6"/>
  <c r="CE3415" i="6"/>
  <c r="CE3479" i="6"/>
  <c r="CE3543" i="6"/>
  <c r="CE3607" i="6"/>
  <c r="CE3671" i="6"/>
  <c r="CE3735" i="6"/>
  <c r="CE3799" i="6"/>
  <c r="CE3863" i="6"/>
  <c r="CE3927" i="6"/>
  <c r="CE3991" i="6"/>
  <c r="CS30" i="6"/>
  <c r="CT30" i="6"/>
  <c r="CU30" i="6"/>
  <c r="CS64" i="6"/>
  <c r="CT64" i="6"/>
  <c r="CU64" i="6"/>
  <c r="CE904" i="6"/>
  <c r="CE1160" i="6"/>
  <c r="CE1288" i="6"/>
  <c r="CE1544" i="6"/>
  <c r="CE1800" i="6"/>
  <c r="CE2056" i="6"/>
  <c r="CE2312" i="6"/>
  <c r="CE2487" i="6"/>
  <c r="CE2615" i="6"/>
  <c r="CE2743" i="6"/>
  <c r="CE2871" i="6"/>
  <c r="CE2999" i="6"/>
  <c r="CE3127" i="6"/>
  <c r="CE3255" i="6"/>
  <c r="CE3383" i="6"/>
  <c r="CE3511" i="6"/>
  <c r="CE3639" i="6"/>
  <c r="CE3767" i="6"/>
  <c r="CE3895" i="6"/>
  <c r="CE4023" i="6"/>
  <c r="CS14" i="6"/>
  <c r="CT14" i="6"/>
  <c r="CU14" i="6"/>
  <c r="CS96" i="6"/>
  <c r="CT96" i="6"/>
  <c r="CU96" i="6"/>
  <c r="CE744" i="6"/>
  <c r="CE1000" i="6"/>
  <c r="CE1256" i="6"/>
  <c r="CE1512" i="6"/>
  <c r="CE1768" i="6"/>
  <c r="CE2024" i="6"/>
  <c r="CE2280" i="6"/>
  <c r="CE2472" i="6"/>
  <c r="CE2600" i="6"/>
  <c r="CE2728" i="6"/>
  <c r="CE2856" i="6"/>
  <c r="CE2984" i="6"/>
  <c r="CE3112" i="6"/>
  <c r="CE3240" i="6"/>
  <c r="CE3368" i="6"/>
  <c r="CE3496" i="6"/>
  <c r="CE3624" i="6"/>
  <c r="CE3752" i="6"/>
  <c r="CE3880" i="6"/>
  <c r="CE4008" i="6"/>
  <c r="CS87" i="6"/>
  <c r="CT87" i="6"/>
  <c r="CU87" i="6"/>
  <c r="BY46" i="6"/>
  <c r="BZ45" i="6"/>
  <c r="BW45" i="6"/>
  <c r="CE15" i="6"/>
  <c r="CC15" i="6"/>
  <c r="CE8" i="6"/>
  <c r="CD8" i="6"/>
  <c r="CF703" i="6"/>
  <c r="CG703" i="6"/>
  <c r="CF702" i="6"/>
  <c r="CG702" i="6"/>
  <c r="CF699" i="6"/>
  <c r="CF698" i="6"/>
  <c r="CG698" i="6"/>
  <c r="CF696" i="6"/>
  <c r="CG696" i="6"/>
  <c r="CG695" i="6"/>
  <c r="CF695" i="6"/>
  <c r="CG694" i="6"/>
  <c r="CF694" i="6"/>
  <c r="CF691" i="6"/>
  <c r="CG691" i="6"/>
  <c r="CG690" i="6"/>
  <c r="CF690" i="6"/>
  <c r="CG689" i="6"/>
  <c r="CF687" i="6"/>
  <c r="CG687" i="6"/>
  <c r="CF683" i="6"/>
  <c r="CF682" i="6"/>
  <c r="CG682" i="6"/>
  <c r="CF681" i="6"/>
  <c r="CG681" i="6"/>
  <c r="CG679" i="6"/>
  <c r="CF679" i="6"/>
  <c r="CF678" i="6"/>
  <c r="CG678" i="6"/>
  <c r="CF675" i="6"/>
  <c r="CG675" i="6"/>
  <c r="CF674" i="6"/>
  <c r="CG674" i="6"/>
  <c r="CF673" i="6"/>
  <c r="CF672" i="6"/>
  <c r="CG672" i="6"/>
  <c r="CF671" i="6"/>
  <c r="CF670" i="6"/>
  <c r="CG670" i="6"/>
  <c r="CF667" i="6"/>
  <c r="CG667" i="6"/>
  <c r="CF663" i="6"/>
  <c r="CG663" i="6"/>
  <c r="CF662" i="6"/>
  <c r="CG662" i="6"/>
  <c r="CG659" i="6"/>
  <c r="CF658" i="6"/>
  <c r="CG658" i="6"/>
  <c r="CF657" i="6"/>
  <c r="CF655" i="6"/>
  <c r="CG655" i="6"/>
  <c r="CF654" i="6"/>
  <c r="CG654" i="6"/>
  <c r="CG653" i="6"/>
  <c r="CF651" i="6"/>
  <c r="CG651" i="6"/>
  <c r="CG650" i="6"/>
  <c r="CF650" i="6"/>
  <c r="CF649" i="6"/>
  <c r="CG649" i="6"/>
  <c r="CF647" i="6"/>
  <c r="CF643" i="6"/>
  <c r="CG643" i="6"/>
  <c r="CF642" i="6"/>
  <c r="CG642" i="6"/>
  <c r="CG641" i="6"/>
  <c r="CG639" i="6"/>
  <c r="CF638" i="6"/>
  <c r="CG638" i="6"/>
  <c r="CG637" i="6"/>
  <c r="CG635" i="6"/>
  <c r="CF634" i="6"/>
  <c r="CG634" i="6"/>
  <c r="CF631" i="6"/>
  <c r="CG628" i="6"/>
  <c r="CF628" i="6"/>
  <c r="CG627" i="6"/>
  <c r="CG626" i="6"/>
  <c r="CF626" i="6"/>
  <c r="CF625" i="6"/>
  <c r="CF624" i="6"/>
  <c r="CG623" i="6"/>
  <c r="CG622" i="6"/>
  <c r="CF622" i="6"/>
  <c r="CG621" i="6"/>
  <c r="CF621" i="6"/>
  <c r="CF620" i="6"/>
  <c r="CG620" i="6"/>
  <c r="CF619" i="6"/>
  <c r="CG619" i="6"/>
  <c r="CF618" i="6"/>
  <c r="CG618" i="6"/>
  <c r="CF617" i="6"/>
  <c r="CG617" i="6"/>
  <c r="CG616" i="6"/>
  <c r="CG615" i="6"/>
  <c r="CF615" i="6"/>
  <c r="CG612" i="6"/>
  <c r="CF611" i="6"/>
  <c r="CG611" i="6"/>
  <c r="CF609" i="6"/>
  <c r="CG607" i="6"/>
  <c r="CG606" i="6"/>
  <c r="CF606" i="6"/>
  <c r="CF604" i="6"/>
  <c r="CF603" i="6"/>
  <c r="CG603" i="6"/>
  <c r="CF602" i="6"/>
  <c r="CG602" i="6"/>
  <c r="CF600" i="6"/>
  <c r="CG600" i="6"/>
  <c r="CF599" i="6"/>
  <c r="CG599" i="6"/>
  <c r="CG598" i="6"/>
  <c r="CF598" i="6"/>
  <c r="CG596" i="6"/>
  <c r="CG595" i="6"/>
  <c r="CG594" i="6"/>
  <c r="CF594" i="6"/>
  <c r="CF593" i="6"/>
  <c r="CG591" i="6"/>
  <c r="CF590" i="6"/>
  <c r="CG590" i="6"/>
  <c r="CF587" i="6"/>
  <c r="CG587" i="6"/>
  <c r="CG586" i="6"/>
  <c r="CF586" i="6"/>
  <c r="CF585" i="6"/>
  <c r="CG585" i="6"/>
  <c r="CF583" i="6"/>
  <c r="CG583" i="6"/>
  <c r="CG581" i="6"/>
  <c r="CF579" i="6"/>
  <c r="CG579" i="6"/>
  <c r="CG578" i="6"/>
  <c r="CF578" i="6"/>
  <c r="CF575" i="6"/>
  <c r="CG575" i="6"/>
  <c r="CF574" i="6"/>
  <c r="CG574" i="6"/>
  <c r="CG573" i="6"/>
  <c r="CF571" i="6"/>
  <c r="CG571" i="6"/>
  <c r="CF570" i="6"/>
  <c r="CG570" i="6"/>
  <c r="CF567" i="6"/>
  <c r="CG567" i="6"/>
  <c r="CG565" i="6"/>
  <c r="CF563" i="6"/>
  <c r="CG563" i="6"/>
  <c r="CF562" i="6"/>
  <c r="CG562" i="6"/>
  <c r="CF559" i="6"/>
  <c r="CG559" i="6"/>
  <c r="CF558" i="6"/>
  <c r="CG558" i="6"/>
  <c r="CF557" i="6"/>
  <c r="CG555" i="6"/>
  <c r="CG554" i="6"/>
  <c r="CF554" i="6"/>
  <c r="CF551" i="6"/>
  <c r="CG551" i="6"/>
  <c r="CF550" i="6"/>
  <c r="CG550" i="6"/>
  <c r="CF549" i="6"/>
  <c r="CG549" i="6"/>
  <c r="CF548" i="6"/>
  <c r="CG548" i="6"/>
  <c r="CF547" i="6"/>
  <c r="CG547" i="6"/>
  <c r="CG546" i="6"/>
  <c r="CF546" i="6"/>
  <c r="CF543" i="6"/>
  <c r="CG543" i="6"/>
  <c r="CF542" i="6"/>
  <c r="CG542" i="6"/>
  <c r="CG541" i="6"/>
  <c r="CG540" i="6"/>
  <c r="CF540" i="6"/>
  <c r="CF539" i="6"/>
  <c r="CG539" i="6"/>
  <c r="CF538" i="6"/>
  <c r="CG538" i="6"/>
  <c r="CF535" i="6"/>
  <c r="CG535" i="6"/>
  <c r="CG533" i="6"/>
  <c r="CG531" i="6"/>
  <c r="CF531" i="6"/>
  <c r="CG530" i="6"/>
  <c r="CF530" i="6"/>
  <c r="CF527" i="6"/>
  <c r="CG527" i="6"/>
  <c r="CF526" i="6"/>
  <c r="CG526" i="6"/>
  <c r="CG493" i="6"/>
  <c r="CF525" i="6"/>
  <c r="CF523" i="6"/>
  <c r="CG523" i="6"/>
  <c r="CF522" i="6"/>
  <c r="CG522" i="6"/>
  <c r="CG521" i="6"/>
  <c r="CF521" i="6"/>
  <c r="CF519" i="6"/>
  <c r="CG519" i="6"/>
  <c r="CF518" i="6"/>
  <c r="CG517" i="6"/>
  <c r="CG515" i="6"/>
  <c r="CF514" i="6"/>
  <c r="CG514" i="6"/>
  <c r="CG511" i="6"/>
  <c r="CF510" i="6"/>
  <c r="CG509" i="6"/>
  <c r="CG507" i="6"/>
  <c r="CF506" i="6"/>
  <c r="CF505" i="6"/>
  <c r="CG505" i="6"/>
  <c r="CF503" i="6"/>
  <c r="CG503" i="6"/>
  <c r="CF502" i="6"/>
  <c r="CG502" i="6"/>
  <c r="CG501" i="6"/>
  <c r="CG499" i="6"/>
  <c r="CF499" i="6"/>
  <c r="CG498" i="6"/>
  <c r="CF495" i="6"/>
  <c r="CG495" i="6"/>
  <c r="CF494" i="6"/>
  <c r="CG491" i="6"/>
  <c r="CF490" i="6"/>
  <c r="CF489" i="6"/>
  <c r="CG489" i="6"/>
  <c r="CG487" i="6"/>
  <c r="CG486" i="6"/>
  <c r="CF486" i="6"/>
  <c r="CF485" i="6"/>
  <c r="CG485" i="6"/>
  <c r="CG483" i="6"/>
  <c r="CF482" i="6"/>
  <c r="CF479" i="6"/>
  <c r="CF478" i="6"/>
  <c r="CG478" i="6"/>
  <c r="CF477" i="6"/>
  <c r="CG477" i="6"/>
  <c r="CF475" i="6"/>
  <c r="CG474" i="6"/>
  <c r="CF474" i="6"/>
  <c r="CF471" i="6"/>
  <c r="CG471" i="6"/>
  <c r="CG470" i="6"/>
  <c r="CF470" i="6"/>
  <c r="CF469" i="6"/>
  <c r="CG467" i="6"/>
  <c r="CF466" i="6"/>
  <c r="CF463" i="6"/>
  <c r="CG462" i="6"/>
  <c r="CF462" i="6"/>
  <c r="CF461" i="6"/>
  <c r="CG461" i="6"/>
  <c r="CF459" i="6"/>
  <c r="CF458" i="6"/>
  <c r="CG458" i="6"/>
  <c r="CF455" i="6"/>
  <c r="CG455" i="6"/>
  <c r="CG454" i="6"/>
  <c r="CF454" i="6"/>
  <c r="CG453" i="6"/>
  <c r="CF453" i="6"/>
  <c r="CG451" i="6"/>
  <c r="CG450" i="6"/>
  <c r="CF450" i="6"/>
  <c r="CF449" i="6"/>
  <c r="CG449" i="6"/>
  <c r="CG447" i="6"/>
  <c r="CF446" i="6"/>
  <c r="CG446" i="6"/>
  <c r="CG443" i="6"/>
  <c r="CF442" i="6"/>
  <c r="CF441" i="6"/>
  <c r="CG441" i="6"/>
  <c r="CF439" i="6"/>
  <c r="CG439" i="6"/>
  <c r="CG438" i="6"/>
  <c r="CG437" i="6"/>
  <c r="CG435" i="6"/>
  <c r="CF434" i="6"/>
  <c r="CG434" i="6"/>
  <c r="CG433" i="6"/>
  <c r="CG432" i="6"/>
  <c r="CF432" i="6"/>
  <c r="CF431" i="6"/>
  <c r="CG431" i="6"/>
  <c r="CG430" i="6"/>
  <c r="CF430" i="6"/>
  <c r="CF429" i="6"/>
  <c r="CG429" i="6"/>
  <c r="CF427" i="6"/>
  <c r="CF426" i="6"/>
  <c r="CG426" i="6"/>
  <c r="CF423" i="6"/>
  <c r="CF422" i="6"/>
  <c r="CF419" i="6"/>
  <c r="CF418" i="6"/>
  <c r="CG417" i="6"/>
  <c r="CF415" i="6"/>
  <c r="CG415" i="6"/>
  <c r="CF411" i="6"/>
  <c r="CG411" i="6"/>
  <c r="CF409" i="6"/>
  <c r="CG409" i="6"/>
  <c r="CF407" i="6"/>
  <c r="CG407" i="6"/>
  <c r="CG406" i="6"/>
  <c r="CF403" i="6"/>
  <c r="CF402" i="6"/>
  <c r="CF399" i="6"/>
  <c r="CG398" i="6"/>
  <c r="CF398" i="6"/>
  <c r="CF395" i="6"/>
  <c r="CG395" i="6"/>
  <c r="CF394" i="6"/>
  <c r="CG394" i="6"/>
  <c r="CF393" i="6"/>
  <c r="CG393" i="6"/>
  <c r="CF391" i="6"/>
  <c r="CG391" i="6"/>
  <c r="CF390" i="6"/>
  <c r="CF387" i="6"/>
  <c r="CG387" i="6"/>
  <c r="CG386" i="6"/>
  <c r="CF385" i="6"/>
  <c r="CF383" i="6"/>
  <c r="CG383" i="6"/>
  <c r="CF379" i="6"/>
  <c r="CG379" i="6"/>
  <c r="CF375" i="6"/>
  <c r="CG375" i="6"/>
  <c r="CG374" i="6"/>
  <c r="CF371" i="6"/>
  <c r="CG371" i="6"/>
  <c r="CF370" i="6"/>
  <c r="CF369" i="6"/>
  <c r="CG369" i="6"/>
  <c r="CF368" i="6"/>
  <c r="CG368" i="6"/>
  <c r="CG367" i="6"/>
  <c r="CF367" i="6"/>
  <c r="CF366" i="6"/>
  <c r="CG366" i="6"/>
  <c r="CG365" i="6"/>
  <c r="CF365" i="6"/>
  <c r="CG363" i="6"/>
  <c r="CF362" i="6"/>
  <c r="CG362" i="6"/>
  <c r="CG359" i="6"/>
  <c r="CG358" i="6"/>
  <c r="CF357" i="6"/>
  <c r="CG357" i="6"/>
  <c r="CF355" i="6"/>
  <c r="CG355" i="6"/>
  <c r="CF354" i="6"/>
  <c r="CG353" i="6"/>
  <c r="CF353" i="6"/>
  <c r="CF351" i="6"/>
  <c r="CG351" i="6"/>
  <c r="CG350" i="6"/>
  <c r="CF350" i="6"/>
  <c r="CG347" i="6"/>
  <c r="CF345" i="6"/>
  <c r="CG345" i="6"/>
  <c r="CF343" i="6"/>
  <c r="CG343" i="6"/>
  <c r="CG342" i="6"/>
  <c r="CG339" i="6"/>
  <c r="CG338" i="6"/>
  <c r="CF337" i="6"/>
  <c r="CG337" i="6"/>
  <c r="CG335" i="6"/>
  <c r="CF335" i="6"/>
  <c r="CF334" i="6"/>
  <c r="CG334" i="6"/>
  <c r="CF331" i="6"/>
  <c r="CG331" i="6"/>
  <c r="CF330" i="6"/>
  <c r="CG330" i="6"/>
  <c r="CF327" i="6"/>
  <c r="CG327" i="6"/>
  <c r="CG326" i="6"/>
  <c r="CF323" i="6"/>
  <c r="CG323" i="6"/>
  <c r="CF322" i="6"/>
  <c r="CG321" i="6"/>
  <c r="CF319" i="6"/>
  <c r="CG319" i="6"/>
  <c r="CG318" i="6"/>
  <c r="CF318" i="6"/>
  <c r="CF315" i="6"/>
  <c r="CG315" i="6"/>
  <c r="CF311" i="6"/>
  <c r="CG311" i="6"/>
  <c r="CG310" i="6"/>
  <c r="CF307" i="6"/>
  <c r="CG307" i="6"/>
  <c r="CF306" i="6"/>
  <c r="CF303" i="6"/>
  <c r="CG303" i="6"/>
  <c r="CF302" i="6"/>
  <c r="CG302" i="6"/>
  <c r="CG299" i="6"/>
  <c r="CF298" i="6"/>
  <c r="CG298" i="6"/>
  <c r="CG297" i="6"/>
  <c r="CF297" i="6"/>
  <c r="CG295" i="6"/>
  <c r="CG294" i="6"/>
  <c r="CF291" i="6"/>
  <c r="CF290" i="6"/>
  <c r="CG289" i="6"/>
  <c r="CF287" i="6"/>
  <c r="CG287" i="6"/>
  <c r="CG283" i="6"/>
  <c r="CF279" i="6"/>
  <c r="CG279" i="6"/>
  <c r="CG278" i="6"/>
  <c r="CF275" i="6"/>
  <c r="CG274" i="6"/>
  <c r="CF271" i="6"/>
  <c r="CF270" i="6"/>
  <c r="CG270" i="6"/>
  <c r="CF269" i="6"/>
  <c r="CG269" i="6"/>
  <c r="CF267" i="6"/>
  <c r="CG267" i="6"/>
  <c r="CG266" i="6"/>
  <c r="CF266" i="6"/>
  <c r="CG265" i="6"/>
  <c r="CF265" i="6"/>
  <c r="CG262" i="6"/>
  <c r="CF261" i="6"/>
  <c r="CG261" i="6"/>
  <c r="CG259" i="6"/>
  <c r="CF259" i="6"/>
  <c r="CF258" i="6"/>
  <c r="CG257" i="6"/>
  <c r="CG255" i="6"/>
  <c r="CF255" i="6"/>
  <c r="CF247" i="6"/>
  <c r="CG247" i="6"/>
  <c r="CF246" i="6"/>
  <c r="CF243" i="6"/>
  <c r="CG243" i="6"/>
  <c r="CG242" i="6"/>
  <c r="CF241" i="6"/>
  <c r="CG241" i="6"/>
  <c r="CG239" i="6"/>
  <c r="CF239" i="6"/>
  <c r="CF238" i="6"/>
  <c r="CG238" i="6"/>
  <c r="CG235" i="6"/>
  <c r="CG234" i="6"/>
  <c r="CF234" i="6"/>
  <c r="CF233" i="6"/>
  <c r="CG233" i="6"/>
  <c r="CG231" i="6"/>
  <c r="CG230" i="6"/>
  <c r="CG229" i="6"/>
  <c r="CF229" i="6"/>
  <c r="CF227" i="6"/>
  <c r="CG227" i="6"/>
  <c r="CF226" i="6"/>
  <c r="CF223" i="6"/>
  <c r="CG223" i="6"/>
  <c r="CG222" i="6"/>
  <c r="CF222" i="6"/>
  <c r="CF219" i="6"/>
  <c r="CF217" i="6"/>
  <c r="CG217" i="6"/>
  <c r="CF215" i="6"/>
  <c r="CG215" i="6"/>
  <c r="CF214" i="6"/>
  <c r="CF211" i="6"/>
  <c r="CG211" i="6"/>
  <c r="CF210" i="6"/>
  <c r="CG251" i="6"/>
  <c r="CF207" i="6"/>
  <c r="CF206" i="6"/>
  <c r="CG206" i="6"/>
  <c r="CF203" i="6"/>
  <c r="CG203" i="6"/>
  <c r="CG202" i="6"/>
  <c r="CF202" i="6"/>
  <c r="CF199" i="6"/>
  <c r="CG199" i="6"/>
  <c r="CG196" i="6"/>
  <c r="CF196" i="6"/>
  <c r="CF195" i="6"/>
  <c r="CG195" i="6"/>
  <c r="CF686" i="6"/>
  <c r="CF191" i="6"/>
  <c r="CF190" i="6"/>
  <c r="CF187" i="6"/>
  <c r="CG187" i="6"/>
  <c r="CG183" i="6"/>
  <c r="CF183" i="6"/>
  <c r="CF182" i="6"/>
  <c r="CG182" i="6"/>
  <c r="CF179" i="6"/>
  <c r="CG179" i="6"/>
  <c r="CF175" i="6"/>
  <c r="CG175" i="6"/>
  <c r="CG174" i="6"/>
  <c r="CF173" i="6"/>
  <c r="CG173" i="6"/>
  <c r="CF172" i="6"/>
  <c r="CG172" i="6"/>
  <c r="CF171" i="6"/>
  <c r="CG171" i="6"/>
  <c r="CF170" i="6"/>
  <c r="CG170" i="6"/>
  <c r="CF167" i="6"/>
  <c r="CG167" i="6"/>
  <c r="CF164" i="6"/>
  <c r="CG164" i="6"/>
  <c r="CF163" i="6"/>
  <c r="CG163" i="6"/>
  <c r="CF162" i="6"/>
  <c r="CG162" i="6"/>
  <c r="CF159" i="6"/>
  <c r="CG159" i="6"/>
  <c r="CG158" i="6"/>
  <c r="CF157" i="6"/>
  <c r="CG157" i="6"/>
  <c r="CG553" i="6"/>
  <c r="CG155" i="6"/>
  <c r="CG580" i="6"/>
  <c r="CG444" i="6"/>
  <c r="CG629" i="6"/>
  <c r="CB43" i="6"/>
  <c r="CB45" i="6"/>
  <c r="CG169" i="6"/>
  <c r="CF664" i="6"/>
  <c r="CG496" i="6"/>
  <c r="CG693" i="6"/>
  <c r="CF380" i="6"/>
  <c r="CG597" i="6"/>
  <c r="CF263" i="6"/>
  <c r="CG263" i="6"/>
  <c r="CG305" i="6"/>
  <c r="CG601" i="6"/>
  <c r="CF610" i="6"/>
  <c r="CG610" i="6"/>
  <c r="CG582" i="6"/>
  <c r="CG361" i="6"/>
  <c r="CF194" i="6"/>
  <c r="CG194" i="6"/>
  <c r="CG301" i="6"/>
  <c r="CG661" i="6"/>
  <c r="CF646" i="6"/>
  <c r="CG646" i="6"/>
  <c r="CF614" i="6"/>
  <c r="CG614" i="6"/>
  <c r="CF534" i="6"/>
  <c r="CG534" i="6"/>
  <c r="CF666" i="6"/>
  <c r="CG666" i="6"/>
  <c r="CF630" i="6"/>
  <c r="CG630" i="6"/>
  <c r="CF566" i="6"/>
  <c r="CG566" i="6"/>
  <c r="CG397" i="6"/>
  <c r="CF377" i="6"/>
  <c r="CG281" i="6"/>
  <c r="CF589" i="6"/>
  <c r="CG201" i="6"/>
  <c r="CG329" i="6"/>
  <c r="CG150" i="6"/>
  <c r="CF153" i="6"/>
  <c r="CF152" i="6"/>
  <c r="CG152" i="6"/>
  <c r="CF151" i="6"/>
  <c r="CG151" i="6"/>
  <c r="CF209" i="6"/>
  <c r="CG147" i="6"/>
  <c r="CF147" i="6"/>
  <c r="CF143" i="6"/>
  <c r="CG143" i="6"/>
  <c r="CG142" i="6"/>
  <c r="CF473" i="6"/>
  <c r="CG141" i="6"/>
  <c r="CF141" i="6"/>
  <c r="CF148" i="6"/>
  <c r="CG148" i="6"/>
  <c r="CG452" i="6"/>
  <c r="CF452" i="6"/>
  <c r="CG608" i="6"/>
  <c r="CF608" i="6"/>
  <c r="CF464" i="6"/>
  <c r="CG464" i="6"/>
  <c r="CF448" i="6"/>
  <c r="CG448" i="6"/>
  <c r="CF480" i="6"/>
  <c r="CG480" i="6"/>
  <c r="CF456" i="6"/>
  <c r="CG456" i="6"/>
  <c r="CF704" i="6"/>
  <c r="CG704" i="6"/>
  <c r="CF436" i="6"/>
  <c r="CG436" i="6"/>
  <c r="CF440" i="6"/>
  <c r="CG440" i="6"/>
  <c r="CF140" i="6"/>
  <c r="CG140" i="6"/>
  <c r="CF652" i="6"/>
  <c r="CG652" i="6"/>
  <c r="CF684" i="6"/>
  <c r="CG684" i="6"/>
  <c r="CF640" i="6"/>
  <c r="CG640" i="6"/>
  <c r="CF139" i="6"/>
  <c r="CG139" i="6"/>
  <c r="CF460" i="6"/>
  <c r="CG460" i="6"/>
  <c r="CF468" i="6"/>
  <c r="CG468" i="6"/>
  <c r="CF588" i="6"/>
  <c r="CG588" i="6"/>
  <c r="CF632" i="6"/>
  <c r="CG632" i="6"/>
  <c r="CF180" i="6"/>
  <c r="CG180" i="6"/>
  <c r="CF138" i="6"/>
  <c r="CG138" i="6"/>
  <c r="CG137" i="6"/>
  <c r="CF137" i="6"/>
  <c r="CF136" i="6"/>
  <c r="CG136" i="6"/>
  <c r="CF135" i="6"/>
  <c r="CG135" i="6"/>
  <c r="CF133" i="6"/>
  <c r="CF249" i="6"/>
  <c r="CG249" i="6"/>
  <c r="CF545" i="6"/>
  <c r="CG545" i="6"/>
  <c r="CG577" i="6"/>
  <c r="CF577" i="6"/>
  <c r="CF181" i="6"/>
  <c r="CG181" i="6"/>
  <c r="CF401" i="6"/>
  <c r="CG401" i="6"/>
  <c r="CF669" i="6"/>
  <c r="CG669" i="6"/>
  <c r="CF225" i="6"/>
  <c r="CG225" i="6"/>
  <c r="CG497" i="6"/>
  <c r="CF497" i="6"/>
  <c r="CF529" i="6"/>
  <c r="CG529" i="6"/>
  <c r="CF633" i="6"/>
  <c r="CG633" i="6"/>
  <c r="CF273" i="6"/>
  <c r="CG273" i="6"/>
  <c r="CF425" i="6"/>
  <c r="CG425" i="6"/>
  <c r="CF701" i="6"/>
  <c r="CG701" i="6"/>
  <c r="CF149" i="6"/>
  <c r="CG149" i="6"/>
  <c r="CG537" i="6"/>
  <c r="CF537" i="6"/>
  <c r="CG569" i="6"/>
  <c r="CF569" i="6"/>
  <c r="CF665" i="6"/>
  <c r="CG665" i="6"/>
  <c r="CF189" i="6"/>
  <c r="CG189" i="6"/>
  <c r="CG465" i="6"/>
  <c r="CF465" i="6"/>
  <c r="CF185" i="6"/>
  <c r="CG185" i="6"/>
  <c r="CF445" i="6"/>
  <c r="CG445" i="6"/>
  <c r="CF513" i="6"/>
  <c r="CG513" i="6"/>
  <c r="CG561" i="6"/>
  <c r="CF561" i="6"/>
  <c r="CF697" i="6"/>
  <c r="CG697" i="6"/>
  <c r="CF165" i="6"/>
  <c r="CG165" i="6"/>
  <c r="CF313" i="6"/>
  <c r="CG313" i="6"/>
  <c r="CF481" i="6"/>
  <c r="CG481" i="6"/>
  <c r="CF605" i="6"/>
  <c r="CG605" i="6"/>
  <c r="CF685" i="6"/>
  <c r="CG685" i="6"/>
  <c r="CF197" i="6"/>
  <c r="CG197" i="6"/>
  <c r="CF132" i="6"/>
  <c r="CG132" i="6"/>
  <c r="CF131" i="6"/>
  <c r="CG131" i="6"/>
  <c r="CF692" i="6"/>
  <c r="CG692" i="6"/>
  <c r="CF648" i="6"/>
  <c r="CG648" i="6"/>
  <c r="CF192" i="6"/>
  <c r="CG192" i="6"/>
  <c r="CF660" i="6"/>
  <c r="CG660" i="6"/>
  <c r="CF636" i="6"/>
  <c r="CG636" i="6"/>
  <c r="CF676" i="6"/>
  <c r="CG676" i="6"/>
  <c r="CF144" i="6"/>
  <c r="CG144" i="6"/>
  <c r="CF484" i="6"/>
  <c r="CG484" i="6"/>
  <c r="CF200" i="6"/>
  <c r="CG200" i="6"/>
  <c r="CF160" i="6"/>
  <c r="CG160" i="6"/>
  <c r="CG656" i="6"/>
  <c r="CF656" i="6"/>
  <c r="CF176" i="6"/>
  <c r="CG176" i="6"/>
  <c r="CF688" i="6"/>
  <c r="CG688" i="6"/>
  <c r="CF472" i="6"/>
  <c r="CG472" i="6"/>
  <c r="CF168" i="6"/>
  <c r="CG168" i="6"/>
  <c r="CF680" i="6"/>
  <c r="CG680" i="6"/>
  <c r="CG592" i="6"/>
  <c r="CF592" i="6"/>
  <c r="CF188" i="6"/>
  <c r="CG188" i="6"/>
  <c r="CF668" i="6"/>
  <c r="CG668" i="6"/>
  <c r="CF644" i="6"/>
  <c r="CG644" i="6"/>
  <c r="CF184" i="6"/>
  <c r="CG184" i="6"/>
  <c r="CF700" i="6"/>
  <c r="CG700" i="6"/>
  <c r="CF476" i="6"/>
  <c r="CG476" i="6"/>
  <c r="CF156" i="6"/>
  <c r="CG156" i="6"/>
  <c r="CF130" i="6"/>
  <c r="CG130" i="6"/>
  <c r="CF178" i="6"/>
  <c r="CG178" i="6"/>
  <c r="CF414" i="6"/>
  <c r="CG414" i="6"/>
  <c r="CF286" i="6"/>
  <c r="CG286" i="6"/>
  <c r="CF198" i="6"/>
  <c r="CG198" i="6"/>
  <c r="CF134" i="6"/>
  <c r="CG134" i="6"/>
  <c r="CG378" i="6"/>
  <c r="CF378" i="6"/>
  <c r="CF314" i="6"/>
  <c r="CG314" i="6"/>
  <c r="CF250" i="6"/>
  <c r="CG250" i="6"/>
  <c r="CF186" i="6"/>
  <c r="CG186" i="6"/>
  <c r="CG146" i="6"/>
  <c r="CF146" i="6"/>
  <c r="CF382" i="6"/>
  <c r="CG382" i="6"/>
  <c r="CF254" i="6"/>
  <c r="CG254" i="6"/>
  <c r="CF166" i="6"/>
  <c r="CG166" i="6"/>
  <c r="CF410" i="6"/>
  <c r="CG410" i="6"/>
  <c r="CG346" i="6"/>
  <c r="CF346" i="6"/>
  <c r="CG282" i="6"/>
  <c r="CF282" i="6"/>
  <c r="CF218" i="6"/>
  <c r="CG218" i="6"/>
  <c r="CG154" i="6"/>
  <c r="CF154" i="6"/>
  <c r="CG237" i="6"/>
  <c r="CF237" i="6"/>
  <c r="CG145" i="6"/>
  <c r="CF145" i="6"/>
  <c r="CF421" i="6"/>
  <c r="CG421" i="6"/>
  <c r="CF325" i="6"/>
  <c r="CG325" i="6"/>
  <c r="CF193" i="6"/>
  <c r="CG193" i="6"/>
  <c r="CG413" i="6"/>
  <c r="CF413" i="6"/>
  <c r="CF349" i="6"/>
  <c r="CG349" i="6"/>
  <c r="CF285" i="6"/>
  <c r="CG285" i="6"/>
  <c r="CF221" i="6"/>
  <c r="CG221" i="6"/>
  <c r="CF677" i="6"/>
  <c r="CG677" i="6"/>
  <c r="CF405" i="6"/>
  <c r="CG405" i="6"/>
  <c r="CF341" i="6"/>
  <c r="CG341" i="6"/>
  <c r="CF277" i="6"/>
  <c r="CG277" i="6"/>
  <c r="CF213" i="6"/>
  <c r="CG213" i="6"/>
  <c r="CG333" i="6"/>
  <c r="CF333" i="6"/>
  <c r="CG205" i="6"/>
  <c r="CF205" i="6"/>
  <c r="CF645" i="6"/>
  <c r="CG645" i="6"/>
  <c r="CF389" i="6"/>
  <c r="CG389" i="6"/>
  <c r="CG293" i="6"/>
  <c r="CF293" i="6"/>
  <c r="CG457" i="6"/>
  <c r="CF457" i="6"/>
  <c r="CF381" i="6"/>
  <c r="CG381" i="6"/>
  <c r="CG317" i="6"/>
  <c r="CF317" i="6"/>
  <c r="CF253" i="6"/>
  <c r="CG253" i="6"/>
  <c r="CF177" i="6"/>
  <c r="CG177" i="6"/>
  <c r="CF613" i="6"/>
  <c r="CG613" i="6"/>
  <c r="CF373" i="6"/>
  <c r="CG373" i="6"/>
  <c r="CF309" i="6"/>
  <c r="CG309" i="6"/>
  <c r="CF245" i="6"/>
  <c r="CG245" i="6"/>
  <c r="CF161" i="6"/>
  <c r="CG161" i="6"/>
  <c r="CF204" i="6"/>
  <c r="CG204" i="6"/>
  <c r="CF220" i="6"/>
  <c r="CG220" i="6"/>
  <c r="CF236" i="6"/>
  <c r="CG236" i="6"/>
  <c r="CF252" i="6"/>
  <c r="CG252" i="6"/>
  <c r="CF268" i="6"/>
  <c r="CG268" i="6"/>
  <c r="CF284" i="6"/>
  <c r="CG284" i="6"/>
  <c r="CF300" i="6"/>
  <c r="CG300" i="6"/>
  <c r="CF316" i="6"/>
  <c r="CG316" i="6"/>
  <c r="CF332" i="6"/>
  <c r="CG332" i="6"/>
  <c r="CF348" i="6"/>
  <c r="CG348" i="6"/>
  <c r="CF364" i="6"/>
  <c r="CG364" i="6"/>
  <c r="CF388" i="6"/>
  <c r="CG388" i="6"/>
  <c r="CF404" i="6"/>
  <c r="CG404" i="6"/>
  <c r="CF420" i="6"/>
  <c r="CG420" i="6"/>
  <c r="CF488" i="6"/>
  <c r="CG488" i="6"/>
  <c r="CF512" i="6"/>
  <c r="CG512" i="6"/>
  <c r="CF528" i="6"/>
  <c r="CG528" i="6"/>
  <c r="CF544" i="6"/>
  <c r="CG544" i="6"/>
  <c r="CF560" i="6"/>
  <c r="CG560" i="6"/>
  <c r="CF576" i="6"/>
  <c r="CG576" i="6"/>
  <c r="CF208" i="6"/>
  <c r="CG208" i="6"/>
  <c r="CG224" i="6"/>
  <c r="CF224" i="6"/>
  <c r="CF240" i="6"/>
  <c r="CG240" i="6"/>
  <c r="CF256" i="6"/>
  <c r="CG256" i="6"/>
  <c r="CF272" i="6"/>
  <c r="CG272" i="6"/>
  <c r="CF288" i="6"/>
  <c r="CG288" i="6"/>
  <c r="CF304" i="6"/>
  <c r="CG304" i="6"/>
  <c r="CF320" i="6"/>
  <c r="CG320" i="6"/>
  <c r="CF336" i="6"/>
  <c r="CG336" i="6"/>
  <c r="CF352" i="6"/>
  <c r="CG352" i="6"/>
  <c r="CF376" i="6"/>
  <c r="CG376" i="6"/>
  <c r="CF392" i="6"/>
  <c r="CG392" i="6"/>
  <c r="CF408" i="6"/>
  <c r="CG408" i="6"/>
  <c r="CF424" i="6"/>
  <c r="CG424" i="6"/>
  <c r="CF500" i="6"/>
  <c r="CG500" i="6"/>
  <c r="CF516" i="6"/>
  <c r="CG516" i="6"/>
  <c r="CF532" i="6"/>
  <c r="CG532" i="6"/>
  <c r="CF564" i="6"/>
  <c r="CG564" i="6"/>
  <c r="CF212" i="6"/>
  <c r="CG212" i="6"/>
  <c r="CF228" i="6"/>
  <c r="CG228" i="6"/>
  <c r="CF244" i="6"/>
  <c r="CG244" i="6"/>
  <c r="CF260" i="6"/>
  <c r="CG260" i="6"/>
  <c r="CF276" i="6"/>
  <c r="CG276" i="6"/>
  <c r="CF292" i="6"/>
  <c r="CG292" i="6"/>
  <c r="CF308" i="6"/>
  <c r="CG308" i="6"/>
  <c r="CF324" i="6"/>
  <c r="CG324" i="6"/>
  <c r="CF340" i="6"/>
  <c r="CG340" i="6"/>
  <c r="CF356" i="6"/>
  <c r="CG356" i="6"/>
  <c r="CF372" i="6"/>
  <c r="CG372" i="6"/>
  <c r="CF396" i="6"/>
  <c r="CG396" i="6"/>
  <c r="CF412" i="6"/>
  <c r="CG412" i="6"/>
  <c r="CF428" i="6"/>
  <c r="CG428" i="6"/>
  <c r="CF504" i="6"/>
  <c r="CG504" i="6"/>
  <c r="CF520" i="6"/>
  <c r="CG520" i="6"/>
  <c r="CF536" i="6"/>
  <c r="CG536" i="6"/>
  <c r="CF552" i="6"/>
  <c r="CG552" i="6"/>
  <c r="CF568" i="6"/>
  <c r="CG568" i="6"/>
  <c r="CF584" i="6"/>
  <c r="CG584" i="6"/>
  <c r="CF216" i="6"/>
  <c r="CG216" i="6"/>
  <c r="CF232" i="6"/>
  <c r="CG232" i="6"/>
  <c r="CF248" i="6"/>
  <c r="CG248" i="6"/>
  <c r="CF264" i="6"/>
  <c r="CG264" i="6"/>
  <c r="CF280" i="6"/>
  <c r="CG280" i="6"/>
  <c r="CF296" i="6"/>
  <c r="CG296" i="6"/>
  <c r="CF312" i="6"/>
  <c r="CG312" i="6"/>
  <c r="CF328" i="6"/>
  <c r="CG328" i="6"/>
  <c r="CF344" i="6"/>
  <c r="CG344" i="6"/>
  <c r="CG360" i="6"/>
  <c r="CF360" i="6"/>
  <c r="CF384" i="6"/>
  <c r="CG384" i="6"/>
  <c r="CF400" i="6"/>
  <c r="CG400" i="6"/>
  <c r="CF416" i="6"/>
  <c r="CG416" i="6"/>
  <c r="CF492" i="6"/>
  <c r="CG492" i="6"/>
  <c r="CG508" i="6"/>
  <c r="CF508" i="6"/>
  <c r="CF524" i="6"/>
  <c r="CG524" i="6"/>
  <c r="CF556" i="6"/>
  <c r="CG556" i="6"/>
  <c r="CG572" i="6"/>
  <c r="CF572" i="6"/>
  <c r="CC31" i="6"/>
  <c r="CD31" i="6"/>
  <c r="CC21" i="6"/>
  <c r="CD21" i="6"/>
  <c r="CC37" i="6"/>
  <c r="CD37" i="6"/>
  <c r="CG36" i="6"/>
  <c r="CF36" i="6"/>
  <c r="CJ126" i="6"/>
  <c r="CK126" i="6"/>
  <c r="CG35" i="6"/>
  <c r="CF35" i="6"/>
  <c r="CJ125" i="6"/>
  <c r="CK125" i="6"/>
  <c r="CG19" i="6"/>
  <c r="CF19" i="6"/>
  <c r="CJ109" i="6"/>
  <c r="CK109" i="6"/>
  <c r="CC34" i="6"/>
  <c r="CD34" i="6"/>
  <c r="CC18" i="6"/>
  <c r="CD18" i="6"/>
  <c r="CG24" i="6"/>
  <c r="CF24" i="6"/>
  <c r="CK114" i="6"/>
  <c r="CJ114" i="6"/>
  <c r="CG16" i="6"/>
  <c r="CF16" i="6"/>
  <c r="CJ106" i="6"/>
  <c r="CK106" i="6"/>
  <c r="CG18" i="6"/>
  <c r="CF18" i="6"/>
  <c r="CJ108" i="6"/>
  <c r="CK108" i="6"/>
  <c r="CC35" i="6"/>
  <c r="CD35" i="6"/>
  <c r="CC19" i="6"/>
  <c r="CD19" i="6"/>
  <c r="CC27" i="6"/>
  <c r="CD27" i="6"/>
  <c r="CG37" i="6"/>
  <c r="CF37" i="6"/>
  <c r="CJ127" i="6"/>
  <c r="CK127" i="6"/>
  <c r="CG29" i="6"/>
  <c r="CF29" i="6"/>
  <c r="CJ119" i="6"/>
  <c r="CK119" i="6"/>
  <c r="CG21" i="6"/>
  <c r="CF21" i="6"/>
  <c r="CJ111" i="6"/>
  <c r="CK111" i="6"/>
  <c r="CD36" i="6"/>
  <c r="CC36" i="6"/>
  <c r="CD28" i="6"/>
  <c r="CC28" i="6"/>
  <c r="CD20" i="6"/>
  <c r="CC20" i="6"/>
  <c r="DD6" i="6"/>
  <c r="CZ19" i="6"/>
  <c r="DG5" i="6"/>
  <c r="CG28" i="6"/>
  <c r="CF28" i="6"/>
  <c r="CJ118" i="6"/>
  <c r="CK118" i="6"/>
  <c r="CG20" i="6"/>
  <c r="CF20" i="6"/>
  <c r="CJ110" i="6"/>
  <c r="CK110" i="6"/>
  <c r="CG27" i="6"/>
  <c r="CF27" i="6"/>
  <c r="CJ117" i="6"/>
  <c r="CK117" i="6"/>
  <c r="CC26" i="6"/>
  <c r="CD26" i="6"/>
  <c r="DA20" i="6"/>
  <c r="DD7" i="6"/>
  <c r="Y37" i="6"/>
  <c r="Y33" i="6"/>
  <c r="CG34" i="6"/>
  <c r="CF34" i="6"/>
  <c r="CJ124" i="6"/>
  <c r="CK124" i="6"/>
  <c r="CG26" i="6"/>
  <c r="CF26" i="6"/>
  <c r="CJ116" i="6"/>
  <c r="CK116" i="6"/>
  <c r="CC23" i="6"/>
  <c r="CD23" i="6"/>
  <c r="CG38" i="6"/>
  <c r="CF38" i="6"/>
  <c r="CJ128" i="6"/>
  <c r="CK128" i="6"/>
  <c r="CG22" i="6"/>
  <c r="CF22" i="6"/>
  <c r="CJ112" i="6"/>
  <c r="CK112" i="6"/>
  <c r="CG30" i="6"/>
  <c r="CF30" i="6"/>
  <c r="CJ120" i="6"/>
  <c r="CK120" i="6"/>
  <c r="CG39" i="6"/>
  <c r="CF39" i="6"/>
  <c r="CJ129" i="6"/>
  <c r="CK129" i="6"/>
  <c r="CG31" i="6"/>
  <c r="CF31" i="6"/>
  <c r="CJ121" i="6"/>
  <c r="CK121" i="6"/>
  <c r="CG23" i="6"/>
  <c r="CF23" i="6"/>
  <c r="CJ113" i="6"/>
  <c r="CK113" i="6"/>
  <c r="CC38" i="6"/>
  <c r="CD38" i="6"/>
  <c r="CC30" i="6"/>
  <c r="CD30" i="6"/>
  <c r="CC22" i="6"/>
  <c r="CD22" i="6"/>
  <c r="BY14" i="6"/>
  <c r="CE10" i="6"/>
  <c r="CZ11" i="6"/>
  <c r="CE16" i="6"/>
  <c r="CD16" i="6"/>
  <c r="CC39" i="6"/>
  <c r="CD39" i="6"/>
  <c r="CD29" i="6"/>
  <c r="CC29" i="6"/>
  <c r="CG32" i="6"/>
  <c r="CF32" i="6"/>
  <c r="CJ122" i="6"/>
  <c r="CK122" i="6"/>
  <c r="CG15" i="6"/>
  <c r="CF15" i="6"/>
  <c r="CJ105" i="6"/>
  <c r="CK105" i="6"/>
  <c r="CH103" i="6"/>
  <c r="Z24" i="6"/>
  <c r="CD25" i="6"/>
  <c r="CC25" i="6"/>
  <c r="CD33" i="6"/>
  <c r="CC33" i="6"/>
  <c r="CD17" i="6"/>
  <c r="CC17" i="6"/>
  <c r="CG33" i="6"/>
  <c r="CF33" i="6"/>
  <c r="CJ123" i="6"/>
  <c r="CK123" i="6"/>
  <c r="CG25" i="6"/>
  <c r="CF25" i="6"/>
  <c r="CJ115" i="6"/>
  <c r="CK115" i="6"/>
  <c r="CG17" i="6"/>
  <c r="CF17" i="6"/>
  <c r="CJ107" i="6"/>
  <c r="CK107" i="6"/>
  <c r="CD32" i="6"/>
  <c r="CC32" i="6"/>
  <c r="CD24" i="6"/>
  <c r="CC24" i="6"/>
  <c r="AN118" i="6"/>
  <c r="BZ14" i="6"/>
  <c r="BZ46" i="6"/>
  <c r="BY47" i="6"/>
  <c r="BW46" i="6"/>
  <c r="CD15" i="6"/>
  <c r="CK103" i="6"/>
  <c r="Y22" i="6"/>
  <c r="CC16" i="6"/>
  <c r="N3" i="6"/>
  <c r="X18" i="6"/>
  <c r="M3" i="6"/>
  <c r="X17" i="6"/>
  <c r="CF111" i="6"/>
  <c r="CG111" i="6"/>
  <c r="CF125" i="6"/>
  <c r="CG125" i="6"/>
  <c r="CF123" i="6"/>
  <c r="CG123" i="6"/>
  <c r="CF122" i="6"/>
  <c r="CG122" i="6"/>
  <c r="CF129" i="6"/>
  <c r="CG129" i="6"/>
  <c r="CF119" i="6"/>
  <c r="CG119" i="6"/>
  <c r="CF114" i="6"/>
  <c r="CG114" i="6"/>
  <c r="CF126" i="6"/>
  <c r="CG126" i="6"/>
  <c r="AM119" i="6"/>
  <c r="CG120" i="6"/>
  <c r="CF120" i="6"/>
  <c r="CF116" i="6"/>
  <c r="CG116" i="6"/>
  <c r="CF117" i="6"/>
  <c r="CG117" i="6"/>
  <c r="CF127" i="6"/>
  <c r="CG127" i="6"/>
  <c r="CF108" i="6"/>
  <c r="CG108" i="6"/>
  <c r="CF115" i="6"/>
  <c r="CG115" i="6"/>
  <c r="CF105" i="6"/>
  <c r="CG105" i="6"/>
  <c r="CF121" i="6"/>
  <c r="CG121" i="6"/>
  <c r="CG128" i="6"/>
  <c r="CF128" i="6"/>
  <c r="CF118" i="6"/>
  <c r="CG118" i="6"/>
  <c r="CF107" i="6"/>
  <c r="CG107" i="6"/>
  <c r="CF113" i="6"/>
  <c r="CG113" i="6"/>
  <c r="CG112" i="6"/>
  <c r="CF112" i="6"/>
  <c r="CF124" i="6"/>
  <c r="CG124" i="6"/>
  <c r="DD9" i="6"/>
  <c r="DA21" i="6"/>
  <c r="CF110" i="6"/>
  <c r="CG110" i="6"/>
  <c r="CZ20" i="6"/>
  <c r="DD8" i="6"/>
  <c r="CF106" i="6"/>
  <c r="CG106" i="6"/>
  <c r="CF109" i="6"/>
  <c r="CG109" i="6"/>
  <c r="BZ47" i="6"/>
  <c r="BW47" i="6"/>
  <c r="BY48" i="6"/>
  <c r="CF103" i="6"/>
  <c r="CZ21" i="6"/>
  <c r="DD10" i="6"/>
  <c r="CG103" i="6"/>
  <c r="DA22" i="6"/>
  <c r="DD11" i="6"/>
  <c r="AN119" i="6"/>
  <c r="BZ48" i="6"/>
  <c r="BW48" i="6"/>
  <c r="BY49" i="6"/>
  <c r="DA23" i="6"/>
  <c r="DD13" i="6"/>
  <c r="DD12" i="6"/>
  <c r="CZ22" i="6"/>
  <c r="AM120" i="6"/>
  <c r="CB16" i="6"/>
  <c r="CV16" i="6"/>
  <c r="CB17" i="6"/>
  <c r="CV17" i="6"/>
  <c r="CB19" i="6"/>
  <c r="CV19" i="6"/>
  <c r="CB21" i="6"/>
  <c r="CV21" i="6"/>
  <c r="CB23" i="6"/>
  <c r="CV23" i="6"/>
  <c r="CB25" i="6"/>
  <c r="CV25" i="6"/>
  <c r="CB27" i="6"/>
  <c r="CV27" i="6"/>
  <c r="CB29" i="6"/>
  <c r="CV29" i="6"/>
  <c r="CB31" i="6"/>
  <c r="CV31" i="6"/>
  <c r="CB33" i="6"/>
  <c r="CV33" i="6"/>
  <c r="CB35" i="6"/>
  <c r="CV35" i="6"/>
  <c r="CB37" i="6"/>
  <c r="CV37" i="6"/>
  <c r="CB39" i="6"/>
  <c r="CV39" i="6"/>
  <c r="CB18" i="6"/>
  <c r="CV18" i="6"/>
  <c r="CB22" i="6"/>
  <c r="CV22" i="6"/>
  <c r="CB26" i="6"/>
  <c r="CV26" i="6"/>
  <c r="CB30" i="6"/>
  <c r="CV30" i="6"/>
  <c r="CB34" i="6"/>
  <c r="CV34" i="6"/>
  <c r="CB38" i="6"/>
  <c r="CV38" i="6"/>
  <c r="CB15" i="6"/>
  <c r="X19" i="6"/>
  <c r="CB24" i="6"/>
  <c r="CV24" i="6"/>
  <c r="CB32" i="6"/>
  <c r="CV32" i="6"/>
  <c r="CB20" i="6"/>
  <c r="CV20" i="6"/>
  <c r="CB36" i="6"/>
  <c r="CV36" i="6"/>
  <c r="CB28" i="6"/>
  <c r="CV28" i="6"/>
  <c r="BY50" i="6"/>
  <c r="BZ49" i="6"/>
  <c r="BW49" i="6"/>
  <c r="CW20" i="6"/>
  <c r="CX20" i="6"/>
  <c r="CY19" i="6"/>
  <c r="CX38" i="6"/>
  <c r="CW38" i="6"/>
  <c r="CY37" i="6"/>
  <c r="CW22" i="6"/>
  <c r="CX22" i="6"/>
  <c r="CY21" i="6"/>
  <c r="CY34" i="6"/>
  <c r="CX35" i="6"/>
  <c r="CW35" i="6"/>
  <c r="DF22" i="6"/>
  <c r="CX27" i="6"/>
  <c r="DF13" i="6"/>
  <c r="CW27" i="6"/>
  <c r="CY26" i="6"/>
  <c r="CY18" i="6"/>
  <c r="CX19" i="6"/>
  <c r="CW19" i="6"/>
  <c r="DA24" i="6"/>
  <c r="DD15" i="6"/>
  <c r="CY36" i="6"/>
  <c r="CW37" i="6"/>
  <c r="CX37" i="6"/>
  <c r="CX21" i="6"/>
  <c r="CW21" i="6"/>
  <c r="CY20" i="6"/>
  <c r="AN120" i="6"/>
  <c r="CY23" i="6"/>
  <c r="CW24" i="6"/>
  <c r="CX24" i="6"/>
  <c r="CY38" i="6"/>
  <c r="CW39" i="6"/>
  <c r="CX39" i="6"/>
  <c r="CX31" i="6"/>
  <c r="DF19" i="6"/>
  <c r="CW31" i="6"/>
  <c r="CY30" i="6"/>
  <c r="CW23" i="6"/>
  <c r="CX23" i="6"/>
  <c r="CY22" i="6"/>
  <c r="CY15" i="6"/>
  <c r="CX16" i="6"/>
  <c r="CW16" i="6"/>
  <c r="CW36" i="6"/>
  <c r="CY35" i="6"/>
  <c r="CX36" i="6"/>
  <c r="DF25" i="6"/>
  <c r="CX26" i="6"/>
  <c r="CW26" i="6"/>
  <c r="DF10" i="6"/>
  <c r="CY25" i="6"/>
  <c r="CY28" i="6"/>
  <c r="CW29" i="6"/>
  <c r="CX29" i="6"/>
  <c r="CX28" i="6"/>
  <c r="CW28" i="6"/>
  <c r="CY27" i="6"/>
  <c r="CX30" i="6"/>
  <c r="CW30" i="6"/>
  <c r="DF16" i="6"/>
  <c r="CY29" i="6"/>
  <c r="CX32" i="6"/>
  <c r="CY31" i="6"/>
  <c r="CW32" i="6"/>
  <c r="CY33" i="6"/>
  <c r="CW34" i="6"/>
  <c r="CX34" i="6"/>
  <c r="CW18" i="6"/>
  <c r="DF4" i="6"/>
  <c r="CY17" i="6"/>
  <c r="CX18" i="6"/>
  <c r="CY32" i="6"/>
  <c r="CX33" i="6"/>
  <c r="CW33" i="6"/>
  <c r="CW25" i="6"/>
  <c r="CY24" i="6"/>
  <c r="CX25" i="6"/>
  <c r="DF7" i="6"/>
  <c r="CW17" i="6"/>
  <c r="CX17" i="6"/>
  <c r="CY16" i="6"/>
  <c r="DD14" i="6"/>
  <c r="CZ23" i="6"/>
  <c r="BY51" i="6"/>
  <c r="BZ50" i="6"/>
  <c r="BW50" i="6"/>
  <c r="DC29" i="6"/>
  <c r="DC30" i="6"/>
  <c r="DF17" i="6"/>
  <c r="DD17" i="6"/>
  <c r="DA25" i="6"/>
  <c r="DF14" i="6"/>
  <c r="DC24" i="6"/>
  <c r="DC23" i="6"/>
  <c r="DC10" i="6"/>
  <c r="DC9" i="6"/>
  <c r="DC26" i="6"/>
  <c r="DC25" i="6"/>
  <c r="DC4" i="6"/>
  <c r="DC3" i="6"/>
  <c r="DC20" i="6"/>
  <c r="DF8" i="6"/>
  <c r="DC19" i="6"/>
  <c r="DC35" i="6"/>
  <c r="DC36" i="6"/>
  <c r="DC33" i="6"/>
  <c r="DC34" i="6"/>
  <c r="DF11" i="6"/>
  <c r="DC22" i="6"/>
  <c r="DC21" i="6"/>
  <c r="DF26" i="6"/>
  <c r="DC41" i="6"/>
  <c r="DC42" i="6"/>
  <c r="DC44" i="6"/>
  <c r="DC43" i="6"/>
  <c r="DC7" i="6"/>
  <c r="DC8" i="6"/>
  <c r="CZ24" i="6"/>
  <c r="DD16" i="6"/>
  <c r="DF5" i="6"/>
  <c r="DC6" i="6"/>
  <c r="DC5" i="6"/>
  <c r="DC38" i="6"/>
  <c r="DC37" i="6"/>
  <c r="DC1" i="6"/>
  <c r="DC2" i="6"/>
  <c r="DF20" i="6"/>
  <c r="DC31" i="6"/>
  <c r="DC32" i="6"/>
  <c r="DC18" i="6"/>
  <c r="DC17" i="6"/>
  <c r="AM121" i="6"/>
  <c r="DF23" i="6"/>
  <c r="DC39" i="6"/>
  <c r="DC40" i="6"/>
  <c r="DC45" i="6"/>
  <c r="DC46" i="6"/>
  <c r="DC28" i="6"/>
  <c r="DC27" i="6"/>
  <c r="DC15" i="6"/>
  <c r="DC16" i="6"/>
  <c r="DC47" i="6"/>
  <c r="DC48" i="6"/>
  <c r="DC11" i="6"/>
  <c r="DC12" i="6"/>
  <c r="DC14" i="6"/>
  <c r="DC13" i="6"/>
  <c r="BZ51" i="6"/>
  <c r="BW51" i="6"/>
  <c r="BY52" i="6"/>
  <c r="AN121" i="6"/>
  <c r="CZ25" i="6"/>
  <c r="DD18" i="6"/>
  <c r="DA26" i="6"/>
  <c r="DD19" i="6"/>
  <c r="DG7" i="6"/>
  <c r="BZ52" i="6"/>
  <c r="BW52" i="6"/>
  <c r="BY53" i="6"/>
  <c r="DD21" i="6"/>
  <c r="DG10" i="6"/>
  <c r="DA27" i="6"/>
  <c r="AM122" i="6"/>
  <c r="CZ26" i="6"/>
  <c r="DG8" i="6"/>
  <c r="DD20" i="6"/>
  <c r="BZ53" i="6"/>
  <c r="BW53" i="6"/>
  <c r="BY54" i="6"/>
  <c r="DA28" i="6"/>
  <c r="DG13" i="6"/>
  <c r="DD23" i="6"/>
  <c r="AN122" i="6"/>
  <c r="CZ27" i="6"/>
  <c r="DD22" i="6"/>
  <c r="DG11" i="6"/>
  <c r="BY55" i="6"/>
  <c r="BZ54" i="6"/>
  <c r="BW54" i="6"/>
  <c r="DD24" i="6"/>
  <c r="CZ28" i="6"/>
  <c r="DG14" i="6"/>
  <c r="DA29" i="6"/>
  <c r="DD25" i="6"/>
  <c r="AM123" i="6"/>
  <c r="BZ55" i="6"/>
  <c r="BW55" i="6"/>
  <c r="BY56" i="6"/>
  <c r="AN123" i="6"/>
  <c r="DD27" i="6"/>
  <c r="DA30" i="6"/>
  <c r="CZ29" i="6"/>
  <c r="DD26" i="6"/>
  <c r="BY57" i="6"/>
  <c r="BZ56" i="6"/>
  <c r="BW56" i="6"/>
  <c r="CZ30" i="6"/>
  <c r="DD28" i="6"/>
  <c r="DG16" i="6"/>
  <c r="DA31" i="6"/>
  <c r="DD29" i="6"/>
  <c r="AM124" i="6"/>
  <c r="BZ57" i="6"/>
  <c r="BW57" i="6"/>
  <c r="BY58" i="6"/>
  <c r="DA32" i="6"/>
  <c r="DD31" i="6"/>
  <c r="DG19" i="6"/>
  <c r="AN124" i="6"/>
  <c r="DD30" i="6"/>
  <c r="CZ31" i="6"/>
  <c r="DG17" i="6"/>
  <c r="BZ58" i="6"/>
  <c r="BW58" i="6"/>
  <c r="BY59" i="6"/>
  <c r="DA33" i="6"/>
  <c r="DD33" i="6"/>
  <c r="DG20" i="6"/>
  <c r="CZ32" i="6"/>
  <c r="DD32" i="6"/>
  <c r="AM125" i="6"/>
  <c r="BY60" i="6"/>
  <c r="BZ59" i="6"/>
  <c r="BW59" i="6"/>
  <c r="AN125" i="6"/>
  <c r="DD35" i="6"/>
  <c r="DA34" i="6"/>
  <c r="CZ33" i="6"/>
  <c r="DD34" i="6"/>
  <c r="BZ60" i="6"/>
  <c r="BW60" i="6"/>
  <c r="BY61" i="6"/>
  <c r="AM126" i="6"/>
  <c r="CZ34" i="6"/>
  <c r="DD36" i="6"/>
  <c r="DD37" i="6"/>
  <c r="DA35" i="6"/>
  <c r="BY62" i="6"/>
  <c r="BZ61" i="6"/>
  <c r="BW61" i="6"/>
  <c r="AN126" i="6"/>
  <c r="CZ35" i="6"/>
  <c r="DD38" i="6"/>
  <c r="DG22" i="6"/>
  <c r="DA36" i="6"/>
  <c r="DD39" i="6"/>
  <c r="BZ62" i="6"/>
  <c r="BW62" i="6"/>
  <c r="BY63" i="6"/>
  <c r="AM127" i="6"/>
  <c r="DA37" i="6"/>
  <c r="DG25" i="6"/>
  <c r="DD41" i="6"/>
  <c r="CZ36" i="6"/>
  <c r="DD40" i="6"/>
  <c r="DG23" i="6"/>
  <c r="BY64" i="6"/>
  <c r="BZ63" i="6"/>
  <c r="BW63" i="6"/>
  <c r="DD43" i="6"/>
  <c r="DA38" i="6"/>
  <c r="AN127" i="6"/>
  <c r="CZ37" i="6"/>
  <c r="DD42" i="6"/>
  <c r="DG26" i="6"/>
  <c r="BZ64" i="6"/>
  <c r="BW64" i="6"/>
  <c r="BY65" i="6"/>
  <c r="AM128" i="6"/>
  <c r="DA39" i="6"/>
  <c r="DD47" i="6"/>
  <c r="DD45" i="6"/>
  <c r="DD44" i="6"/>
  <c r="CZ38" i="6"/>
  <c r="BY66" i="6"/>
  <c r="BZ65" i="6"/>
  <c r="BW65" i="6"/>
  <c r="AN128" i="6"/>
  <c r="CZ39" i="6"/>
  <c r="DD48" i="6"/>
  <c r="DD46" i="6"/>
  <c r="BY67" i="6"/>
  <c r="BZ66" i="6"/>
  <c r="BW66" i="6"/>
  <c r="AM129" i="6"/>
  <c r="BZ67" i="6"/>
  <c r="BW67" i="6"/>
  <c r="BY68" i="6"/>
  <c r="AN129" i="6"/>
  <c r="BZ68" i="6"/>
  <c r="BW68" i="6"/>
  <c r="BY69" i="6"/>
  <c r="AM130" i="6"/>
  <c r="BZ69" i="6"/>
  <c r="BW69" i="6"/>
  <c r="BY70" i="6"/>
  <c r="AN130" i="6"/>
  <c r="BZ70" i="6"/>
  <c r="BW70" i="6"/>
  <c r="BY71" i="6"/>
  <c r="AM131" i="6"/>
  <c r="BY72" i="6"/>
  <c r="BZ71" i="6"/>
  <c r="BW71" i="6"/>
  <c r="AN131" i="6"/>
  <c r="BY73" i="6"/>
  <c r="BZ72" i="6"/>
  <c r="BW72" i="6"/>
  <c r="AM132" i="6"/>
  <c r="BY74" i="6"/>
  <c r="BZ73" i="6"/>
  <c r="BW73" i="6"/>
  <c r="AN132" i="6"/>
  <c r="BY75" i="6"/>
  <c r="BZ74" i="6"/>
  <c r="BW74" i="6"/>
  <c r="AM133" i="6"/>
  <c r="BZ75" i="6"/>
  <c r="BW75" i="6"/>
  <c r="BY76" i="6"/>
  <c r="AN133" i="6"/>
  <c r="BZ76" i="6"/>
  <c r="BW76" i="6"/>
  <c r="BY77" i="6"/>
  <c r="AM134" i="6"/>
  <c r="BZ77" i="6"/>
  <c r="BW77" i="6"/>
  <c r="BY78" i="6"/>
  <c r="AN134" i="6"/>
  <c r="BZ78" i="6"/>
  <c r="BW78" i="6"/>
  <c r="BY79" i="6"/>
  <c r="AM135" i="6"/>
  <c r="BY80" i="6"/>
  <c r="BZ79" i="6"/>
  <c r="BW79" i="6"/>
  <c r="AN135" i="6"/>
  <c r="BZ80" i="6"/>
  <c r="BW80" i="6"/>
  <c r="BY81" i="6"/>
  <c r="AM136" i="6"/>
  <c r="BY82" i="6"/>
  <c r="BZ81" i="6"/>
  <c r="BW81" i="6"/>
  <c r="AN136" i="6"/>
  <c r="BY83" i="6"/>
  <c r="BZ82" i="6"/>
  <c r="BW82" i="6"/>
  <c r="AM137" i="6"/>
  <c r="BZ83" i="6"/>
  <c r="BW83" i="6"/>
  <c r="BY84" i="6"/>
  <c r="AN137" i="6"/>
  <c r="BZ84" i="6"/>
  <c r="BW84" i="6"/>
  <c r="BY85" i="6"/>
  <c r="AM138" i="6"/>
  <c r="BY86" i="6"/>
  <c r="BZ85" i="6"/>
  <c r="BW85" i="6"/>
  <c r="AN138" i="6"/>
  <c r="BY87" i="6"/>
  <c r="BZ86" i="6"/>
  <c r="BW86" i="6"/>
  <c r="AM139" i="6"/>
  <c r="BY88" i="6"/>
  <c r="BZ87" i="6"/>
  <c r="BW87" i="6"/>
  <c r="AN139" i="6"/>
  <c r="BZ88" i="6"/>
  <c r="BW88" i="6"/>
  <c r="BY89" i="6"/>
  <c r="AM140" i="6"/>
  <c r="BY90" i="6"/>
  <c r="BZ89" i="6"/>
  <c r="BW89" i="6"/>
  <c r="AN140" i="6"/>
  <c r="BZ90" i="6"/>
  <c r="BW90" i="6"/>
  <c r="BY91" i="6"/>
  <c r="AM141" i="6"/>
  <c r="BZ91" i="6"/>
  <c r="BW91" i="6"/>
  <c r="BY92" i="6"/>
  <c r="AN141" i="6"/>
  <c r="BY93" i="6"/>
  <c r="BZ92" i="6"/>
  <c r="BW92" i="6"/>
  <c r="AM142" i="6"/>
  <c r="BY94" i="6"/>
  <c r="BZ93" i="6"/>
  <c r="BW93" i="6"/>
  <c r="AN142" i="6"/>
  <c r="BZ94" i="6"/>
  <c r="BW94" i="6"/>
  <c r="BY95" i="6"/>
  <c r="AM143" i="6"/>
  <c r="BY96" i="6"/>
  <c r="BZ95" i="6"/>
  <c r="BW95" i="6"/>
  <c r="AN143" i="6"/>
  <c r="BY97" i="6"/>
  <c r="BZ96" i="6"/>
  <c r="BW96" i="6"/>
  <c r="AM144" i="6"/>
  <c r="BZ97" i="6"/>
  <c r="BW97" i="6"/>
  <c r="BY98" i="6"/>
  <c r="AN144" i="6"/>
  <c r="BZ98" i="6"/>
  <c r="BW98" i="6"/>
  <c r="BY99" i="6"/>
  <c r="AM145" i="6"/>
  <c r="BZ99" i="6"/>
  <c r="BW99" i="6"/>
  <c r="BY100" i="6"/>
  <c r="AN145" i="6"/>
  <c r="BY101" i="6"/>
  <c r="BZ100" i="6"/>
  <c r="BW100" i="6"/>
  <c r="AM146" i="6"/>
  <c r="BY102" i="6"/>
  <c r="BZ101" i="6"/>
  <c r="BW101" i="6"/>
  <c r="AN146" i="6"/>
  <c r="BY103" i="6"/>
  <c r="BZ102" i="6"/>
  <c r="BW102" i="6"/>
  <c r="AM147" i="6"/>
  <c r="BY104" i="6"/>
  <c r="BZ103" i="6"/>
  <c r="BW103" i="6"/>
  <c r="AN147" i="6"/>
  <c r="BZ104" i="6"/>
  <c r="BW104" i="6"/>
  <c r="BY105" i="6"/>
  <c r="AM148" i="6"/>
  <c r="BZ105" i="6"/>
  <c r="BW105" i="6"/>
  <c r="BY106" i="6"/>
  <c r="AN148" i="6"/>
  <c r="BZ106" i="6"/>
  <c r="BW106" i="6"/>
  <c r="BY107" i="6"/>
  <c r="AM149" i="6"/>
  <c r="BY108" i="6"/>
  <c r="BZ107" i="6"/>
  <c r="BW107" i="6"/>
  <c r="AN149" i="6"/>
  <c r="BY109" i="6"/>
  <c r="BZ108" i="6"/>
  <c r="BW108" i="6"/>
  <c r="AM150" i="6"/>
  <c r="BY110" i="6"/>
  <c r="BZ109" i="6"/>
  <c r="BW109" i="6"/>
  <c r="AN150" i="6"/>
  <c r="BZ110" i="6"/>
  <c r="BW110" i="6"/>
  <c r="BY111" i="6"/>
  <c r="AM151" i="6"/>
  <c r="BZ111" i="6"/>
  <c r="BW111" i="6"/>
  <c r="BY112" i="6"/>
  <c r="AN151" i="6"/>
  <c r="BZ112" i="6"/>
  <c r="BW112" i="6"/>
  <c r="BY113" i="6"/>
  <c r="AM152" i="6"/>
  <c r="BZ113" i="6"/>
  <c r="BW113" i="6"/>
  <c r="BY114" i="6"/>
  <c r="AN152" i="6"/>
  <c r="BZ114" i="6"/>
  <c r="BW114" i="6"/>
  <c r="BY115" i="6"/>
  <c r="AM153" i="6"/>
  <c r="BZ115" i="6"/>
  <c r="BW115" i="6"/>
  <c r="BY116" i="6"/>
  <c r="AN153" i="6"/>
  <c r="BY117" i="6"/>
  <c r="BZ116" i="6"/>
  <c r="BW116" i="6"/>
  <c r="AM154" i="6"/>
  <c r="BY118" i="6"/>
  <c r="BZ117" i="6"/>
  <c r="BW117" i="6"/>
  <c r="AN154" i="6"/>
  <c r="BZ118" i="6"/>
  <c r="BW118" i="6"/>
  <c r="BY119" i="6"/>
  <c r="AM155" i="6"/>
  <c r="BZ119" i="6"/>
  <c r="BW119" i="6"/>
  <c r="BY120" i="6"/>
  <c r="AN155" i="6"/>
  <c r="BY121" i="6"/>
  <c r="BZ120" i="6"/>
  <c r="BW120" i="6"/>
  <c r="AM156" i="6"/>
  <c r="BZ121" i="6"/>
  <c r="BW121" i="6"/>
  <c r="BY122" i="6"/>
  <c r="AN156" i="6"/>
  <c r="BZ122" i="6"/>
  <c r="BW122" i="6"/>
  <c r="BY123" i="6"/>
  <c r="AM157" i="6"/>
  <c r="BY124" i="6"/>
  <c r="BZ123" i="6"/>
  <c r="BW123" i="6"/>
  <c r="AN157" i="6"/>
  <c r="BZ124" i="6"/>
  <c r="BW124" i="6"/>
  <c r="BY125" i="6"/>
  <c r="AM158" i="6"/>
  <c r="BY126" i="6"/>
  <c r="BZ125" i="6"/>
  <c r="BW125" i="6"/>
  <c r="AN158" i="6"/>
  <c r="BY127" i="6"/>
  <c r="BZ126" i="6"/>
  <c r="BW126" i="6"/>
  <c r="AM159" i="6"/>
  <c r="BY128" i="6"/>
  <c r="BZ127" i="6"/>
  <c r="BW127" i="6"/>
  <c r="AN159" i="6"/>
  <c r="BY129" i="6"/>
  <c r="BZ128" i="6"/>
  <c r="BW128" i="6"/>
  <c r="AM160" i="6"/>
  <c r="BZ129" i="6"/>
  <c r="BW129" i="6"/>
  <c r="BY130" i="6"/>
  <c r="AN160" i="6"/>
  <c r="BY131" i="6"/>
  <c r="BZ130" i="6"/>
  <c r="BW130" i="6"/>
  <c r="AM161" i="6"/>
  <c r="BZ131" i="6"/>
  <c r="BW131" i="6"/>
  <c r="BY132" i="6"/>
  <c r="AN161" i="6"/>
  <c r="BY133" i="6"/>
  <c r="BZ132" i="6"/>
  <c r="BW132" i="6"/>
  <c r="AM162" i="6"/>
  <c r="BZ133" i="6"/>
  <c r="BW133" i="6"/>
  <c r="BY134" i="6"/>
  <c r="AN162" i="6"/>
  <c r="BZ134" i="6"/>
  <c r="BW134" i="6"/>
  <c r="BY135" i="6"/>
  <c r="AM163" i="6"/>
  <c r="BY136" i="6"/>
  <c r="BZ135" i="6"/>
  <c r="BW135" i="6"/>
  <c r="AN163" i="6"/>
  <c r="BZ136" i="6"/>
  <c r="BW136" i="6"/>
  <c r="BY137" i="6"/>
  <c r="AM164" i="6"/>
  <c r="BZ137" i="6"/>
  <c r="BW137" i="6"/>
  <c r="BY138" i="6"/>
  <c r="AN164" i="6"/>
  <c r="BY139" i="6"/>
  <c r="BZ138" i="6"/>
  <c r="BW138" i="6"/>
  <c r="AM165" i="6"/>
  <c r="BY140" i="6"/>
  <c r="BZ139" i="6"/>
  <c r="BW139" i="6"/>
  <c r="AN165" i="6"/>
  <c r="BY141" i="6"/>
  <c r="BZ140" i="6"/>
  <c r="BW140" i="6"/>
  <c r="AM166" i="6"/>
  <c r="BY142" i="6"/>
  <c r="BZ141" i="6"/>
  <c r="BW141" i="6"/>
  <c r="AN166" i="6"/>
  <c r="BY143" i="6"/>
  <c r="BZ142" i="6"/>
  <c r="BW142" i="6"/>
  <c r="AM167" i="6"/>
  <c r="BY144" i="6"/>
  <c r="BZ143" i="6"/>
  <c r="BW143" i="6"/>
  <c r="AN167" i="6"/>
  <c r="BY145" i="6"/>
  <c r="BZ144" i="6"/>
  <c r="BW144" i="6"/>
  <c r="AM168" i="6"/>
  <c r="BZ145" i="6"/>
  <c r="BW145" i="6"/>
  <c r="BY146" i="6"/>
  <c r="AN168" i="6"/>
  <c r="BY147" i="6"/>
  <c r="BZ146" i="6"/>
  <c r="BW146" i="6"/>
  <c r="AM169" i="6"/>
  <c r="BY148" i="6"/>
  <c r="BZ147" i="6"/>
  <c r="BW147" i="6"/>
  <c r="AN169" i="6"/>
  <c r="BY149" i="6"/>
  <c r="BZ148" i="6"/>
  <c r="BW148" i="6"/>
  <c r="AM170" i="6"/>
  <c r="BZ149" i="6"/>
  <c r="BW149" i="6"/>
  <c r="BY150" i="6"/>
  <c r="AN170" i="6"/>
  <c r="BY151" i="6"/>
  <c r="BZ150" i="6"/>
  <c r="BW150" i="6"/>
  <c r="AM171" i="6"/>
  <c r="BZ151" i="6"/>
  <c r="BW151" i="6"/>
  <c r="BY152" i="6"/>
  <c r="AN171" i="6"/>
  <c r="BY153" i="6"/>
  <c r="BZ152" i="6"/>
  <c r="BW152" i="6"/>
  <c r="AM172" i="6"/>
  <c r="BZ153" i="6"/>
  <c r="BW153" i="6"/>
  <c r="BY154" i="6"/>
  <c r="AN172" i="6"/>
  <c r="BY155" i="6"/>
  <c r="BZ154" i="6"/>
  <c r="BW154" i="6"/>
  <c r="AM173" i="6"/>
  <c r="BZ155" i="6"/>
  <c r="BW155" i="6"/>
  <c r="BY156" i="6"/>
  <c r="AN173" i="6"/>
  <c r="BZ156" i="6"/>
  <c r="BW156" i="6"/>
  <c r="BY157" i="6"/>
  <c r="AM174" i="6"/>
  <c r="BZ157" i="6"/>
  <c r="BW157" i="6"/>
  <c r="BY158" i="6"/>
  <c r="AN174" i="6"/>
  <c r="BZ158" i="6"/>
  <c r="BW158" i="6"/>
  <c r="BY159" i="6"/>
  <c r="AM175" i="6"/>
  <c r="BZ159" i="6"/>
  <c r="BW159" i="6"/>
  <c r="BY160" i="6"/>
  <c r="AN175" i="6"/>
  <c r="BY161" i="6"/>
  <c r="BZ160" i="6"/>
  <c r="BW160" i="6"/>
  <c r="AM176" i="6"/>
  <c r="BY162" i="6"/>
  <c r="BZ161" i="6"/>
  <c r="BW161" i="6"/>
  <c r="AN176" i="6"/>
  <c r="BZ162" i="6"/>
  <c r="BW162" i="6"/>
  <c r="BY163" i="6"/>
  <c r="AM177" i="6"/>
  <c r="BY164" i="6"/>
  <c r="BZ163" i="6"/>
  <c r="BW163" i="6"/>
  <c r="AN177" i="6"/>
  <c r="BZ164" i="6"/>
  <c r="BW164" i="6"/>
  <c r="BY165" i="6"/>
  <c r="AM178" i="6"/>
  <c r="BZ165" i="6"/>
  <c r="BW165" i="6"/>
  <c r="BY166" i="6"/>
  <c r="AN178" i="6"/>
  <c r="BZ166" i="6"/>
  <c r="BW166" i="6"/>
  <c r="BY167" i="6"/>
  <c r="AM179" i="6"/>
  <c r="BZ167" i="6"/>
  <c r="BW167" i="6"/>
  <c r="BY168" i="6"/>
  <c r="AN179" i="6"/>
  <c r="BZ168" i="6"/>
  <c r="BW168" i="6"/>
  <c r="BY169" i="6"/>
  <c r="AM180" i="6"/>
  <c r="BY170" i="6"/>
  <c r="BZ169" i="6"/>
  <c r="BW169" i="6"/>
  <c r="AN180" i="6"/>
  <c r="BY171" i="6"/>
  <c r="BZ170" i="6"/>
  <c r="BW170" i="6"/>
  <c r="AM181" i="6"/>
  <c r="BZ171" i="6"/>
  <c r="BW171" i="6"/>
  <c r="BY172" i="6"/>
  <c r="AN181" i="6"/>
  <c r="BY173" i="6"/>
  <c r="BZ172" i="6"/>
  <c r="BW172" i="6"/>
  <c r="AM182" i="6"/>
  <c r="BZ173" i="6"/>
  <c r="BW173" i="6"/>
  <c r="BY174" i="6"/>
  <c r="AN182" i="6"/>
  <c r="BZ174" i="6"/>
  <c r="BW174" i="6"/>
  <c r="BY175" i="6"/>
  <c r="AM183" i="6"/>
  <c r="BY176" i="6"/>
  <c r="BZ175" i="6"/>
  <c r="BW175" i="6"/>
  <c r="AN183" i="6"/>
  <c r="BY177" i="6"/>
  <c r="BZ176" i="6"/>
  <c r="BW176" i="6"/>
  <c r="AM184" i="6"/>
  <c r="BY178" i="6"/>
  <c r="BZ177" i="6"/>
  <c r="BW177" i="6"/>
  <c r="AN184" i="6"/>
  <c r="BY179" i="6"/>
  <c r="BZ178" i="6"/>
  <c r="BW178" i="6"/>
  <c r="AM185" i="6"/>
  <c r="BY180" i="6"/>
  <c r="BZ179" i="6"/>
  <c r="BW179" i="6"/>
  <c r="AN185" i="6"/>
  <c r="BZ180" i="6"/>
  <c r="BW180" i="6"/>
  <c r="BY181" i="6"/>
  <c r="AM186" i="6"/>
  <c r="BY182" i="6"/>
  <c r="BZ181" i="6"/>
  <c r="BW181" i="6"/>
  <c r="AN186" i="6"/>
  <c r="BY183" i="6"/>
  <c r="BZ182" i="6"/>
  <c r="BW182" i="6"/>
  <c r="AM187" i="6"/>
  <c r="BZ183" i="6"/>
  <c r="BW183" i="6"/>
  <c r="BY184" i="6"/>
  <c r="AN187" i="6"/>
  <c r="BY185" i="6"/>
  <c r="BZ184" i="6"/>
  <c r="BW184" i="6"/>
  <c r="AM188" i="6"/>
  <c r="BZ185" i="6"/>
  <c r="BW185" i="6"/>
  <c r="BY186" i="6"/>
  <c r="AN188" i="6"/>
  <c r="BZ186" i="6"/>
  <c r="BW186" i="6"/>
  <c r="BY187" i="6"/>
  <c r="AM189" i="6"/>
  <c r="BY188" i="6"/>
  <c r="BZ187" i="6"/>
  <c r="BW187" i="6"/>
  <c r="AN189" i="6"/>
  <c r="BZ188" i="6"/>
  <c r="BW188" i="6"/>
  <c r="BY189" i="6"/>
  <c r="AM190" i="6"/>
  <c r="BZ189" i="6"/>
  <c r="BW189" i="6"/>
  <c r="BY190" i="6"/>
  <c r="AN190" i="6"/>
  <c r="BY191" i="6"/>
  <c r="BZ190" i="6"/>
  <c r="BW190" i="6"/>
  <c r="AM191" i="6"/>
  <c r="BY192" i="6"/>
  <c r="BZ191" i="6"/>
  <c r="BW191" i="6"/>
  <c r="AN191" i="6"/>
  <c r="BY193" i="6"/>
  <c r="BZ192" i="6"/>
  <c r="BW192" i="6"/>
  <c r="AM192" i="6"/>
  <c r="BZ193" i="6"/>
  <c r="BW193" i="6"/>
  <c r="BY194" i="6"/>
  <c r="AN192" i="6"/>
  <c r="BY195" i="6"/>
  <c r="BZ194" i="6"/>
  <c r="BW194" i="6"/>
  <c r="AM193" i="6"/>
  <c r="BY196" i="6"/>
  <c r="BZ195" i="6"/>
  <c r="BW195" i="6"/>
  <c r="AN193" i="6"/>
  <c r="BY197" i="6"/>
  <c r="BZ196" i="6"/>
  <c r="BW196" i="6"/>
  <c r="AM194" i="6"/>
  <c r="BZ197" i="6"/>
  <c r="BW197" i="6"/>
  <c r="BY198" i="6"/>
  <c r="AN194" i="6"/>
  <c r="BZ198" i="6"/>
  <c r="BW198" i="6"/>
  <c r="BY199" i="6"/>
  <c r="AM195" i="6"/>
  <c r="BZ199" i="6"/>
  <c r="BW199" i="6"/>
  <c r="BY200" i="6"/>
  <c r="AN195" i="6"/>
  <c r="BZ200" i="6"/>
  <c r="BW200" i="6"/>
  <c r="BY201" i="6"/>
  <c r="AM196" i="6"/>
  <c r="BZ201" i="6"/>
  <c r="BW201" i="6"/>
  <c r="BY202" i="6"/>
  <c r="AN196" i="6"/>
  <c r="BZ202" i="6"/>
  <c r="BW202" i="6"/>
  <c r="BY203" i="6"/>
  <c r="AM197" i="6"/>
  <c r="BZ203" i="6"/>
  <c r="BW203" i="6"/>
  <c r="BY204" i="6"/>
  <c r="AN197" i="6"/>
  <c r="BY205" i="6"/>
  <c r="BZ204" i="6"/>
  <c r="BW204" i="6"/>
  <c r="AM198" i="6"/>
  <c r="BY206" i="6"/>
  <c r="BZ205" i="6"/>
  <c r="BW205" i="6"/>
  <c r="AN198" i="6"/>
  <c r="BY207" i="6"/>
  <c r="BZ206" i="6"/>
  <c r="BW206" i="6"/>
  <c r="AM199" i="6"/>
  <c r="BZ207" i="6"/>
  <c r="BW207" i="6"/>
  <c r="BY208" i="6"/>
  <c r="AN199" i="6"/>
  <c r="BZ208" i="6"/>
  <c r="BW208" i="6"/>
  <c r="BY209" i="6"/>
  <c r="AM200" i="6"/>
  <c r="BY210" i="6"/>
  <c r="BZ209" i="6"/>
  <c r="BW209" i="6"/>
  <c r="AN200" i="6"/>
  <c r="BZ210" i="6"/>
  <c r="BW210" i="6"/>
  <c r="BY211" i="6"/>
  <c r="AM201" i="6"/>
  <c r="BZ211" i="6"/>
  <c r="BW211" i="6"/>
  <c r="BY212" i="6"/>
  <c r="AN201" i="6"/>
  <c r="BY213" i="6"/>
  <c r="BZ212" i="6"/>
  <c r="BW212" i="6"/>
  <c r="AM202" i="6"/>
  <c r="BZ213" i="6"/>
  <c r="BW213" i="6"/>
  <c r="BY214" i="6"/>
  <c r="AN202" i="6"/>
  <c r="BY215" i="6"/>
  <c r="BZ214" i="6"/>
  <c r="BW214" i="6"/>
  <c r="AM203" i="6"/>
  <c r="BY216" i="6"/>
  <c r="BZ215" i="6"/>
  <c r="BW215" i="6"/>
  <c r="AN203" i="6"/>
  <c r="BZ216" i="6"/>
  <c r="BW216" i="6"/>
  <c r="BY217" i="6"/>
  <c r="AM204" i="6"/>
  <c r="BZ217" i="6"/>
  <c r="BW217" i="6"/>
  <c r="BY218" i="6"/>
  <c r="AN204" i="6"/>
  <c r="BY219" i="6"/>
  <c r="BZ218" i="6"/>
  <c r="BW218" i="6"/>
  <c r="AM205" i="6"/>
  <c r="BY220" i="6"/>
  <c r="BZ219" i="6"/>
  <c r="BW219" i="6"/>
  <c r="AN205" i="6"/>
  <c r="BY221" i="6"/>
  <c r="BZ220" i="6"/>
  <c r="BW220" i="6"/>
  <c r="AM206" i="6"/>
  <c r="BY222" i="6"/>
  <c r="BZ221" i="6"/>
  <c r="BW221" i="6"/>
  <c r="AN206" i="6"/>
  <c r="BZ222" i="6"/>
  <c r="BW222" i="6"/>
  <c r="BY223" i="6"/>
  <c r="AM207" i="6"/>
  <c r="BY224" i="6"/>
  <c r="BZ223" i="6"/>
  <c r="BW223" i="6"/>
  <c r="AN207" i="6"/>
  <c r="BZ224" i="6"/>
  <c r="BW224" i="6"/>
  <c r="BY225" i="6"/>
  <c r="AM208" i="6"/>
  <c r="BZ225" i="6"/>
  <c r="BW225" i="6"/>
  <c r="BY226" i="6"/>
  <c r="AN208" i="6"/>
  <c r="BZ226" i="6"/>
  <c r="BW226" i="6"/>
  <c r="BY227" i="6"/>
  <c r="AM209" i="6"/>
  <c r="BY228" i="6"/>
  <c r="BZ227" i="6"/>
  <c r="BW227" i="6"/>
  <c r="AN209" i="6"/>
  <c r="BZ228" i="6"/>
  <c r="BW228" i="6"/>
  <c r="BY229" i="6"/>
  <c r="AM210" i="6"/>
  <c r="BZ229" i="6"/>
  <c r="BW229" i="6"/>
  <c r="BY230" i="6"/>
  <c r="AN210" i="6"/>
  <c r="BZ230" i="6"/>
  <c r="BW230" i="6"/>
  <c r="BY231" i="6"/>
  <c r="AM211" i="6"/>
  <c r="BZ231" i="6"/>
  <c r="BW231" i="6"/>
  <c r="BY232" i="6"/>
  <c r="AN211" i="6"/>
  <c r="BZ232" i="6"/>
  <c r="BW232" i="6"/>
  <c r="BY233" i="6"/>
  <c r="AM212" i="6"/>
  <c r="BZ233" i="6"/>
  <c r="BW233" i="6"/>
  <c r="BY234" i="6"/>
  <c r="AN212" i="6"/>
  <c r="BY235" i="6"/>
  <c r="BZ234" i="6"/>
  <c r="BW234" i="6"/>
  <c r="AM213" i="6"/>
  <c r="BY236" i="6"/>
  <c r="BZ235" i="6"/>
  <c r="BW235" i="6"/>
  <c r="AN213" i="6"/>
  <c r="BY237" i="6"/>
  <c r="BZ236" i="6"/>
  <c r="BW236" i="6"/>
  <c r="AM214" i="6"/>
  <c r="BY238" i="6"/>
  <c r="BZ237" i="6"/>
  <c r="BW237" i="6"/>
  <c r="AN214" i="6"/>
  <c r="BY239" i="6"/>
  <c r="BZ238" i="6"/>
  <c r="BW238" i="6"/>
  <c r="AM215" i="6"/>
  <c r="BY240" i="6"/>
  <c r="BZ239" i="6"/>
  <c r="BW239" i="6"/>
  <c r="AN215" i="6"/>
  <c r="BY241" i="6"/>
  <c r="BZ240" i="6"/>
  <c r="BW240" i="6"/>
  <c r="AM216" i="6"/>
  <c r="BY242" i="6"/>
  <c r="BZ241" i="6"/>
  <c r="BW241" i="6"/>
  <c r="AN216" i="6"/>
  <c r="BY243" i="6"/>
  <c r="BZ242" i="6"/>
  <c r="BW242" i="6"/>
  <c r="AM217" i="6"/>
  <c r="BY244" i="6"/>
  <c r="BZ243" i="6"/>
  <c r="BW243" i="6"/>
  <c r="AN217" i="6"/>
  <c r="BZ244" i="6"/>
  <c r="BW244" i="6"/>
  <c r="BY245" i="6"/>
  <c r="AM218" i="6"/>
  <c r="BZ245" i="6"/>
  <c r="BW245" i="6"/>
  <c r="BY246" i="6"/>
  <c r="AN218" i="6"/>
  <c r="BZ246" i="6"/>
  <c r="BW246" i="6"/>
  <c r="BY247" i="6"/>
  <c r="AM219" i="6"/>
  <c r="BY248" i="6"/>
  <c r="BZ247" i="6"/>
  <c r="BW247" i="6"/>
  <c r="AN219" i="6"/>
  <c r="BY249" i="6"/>
  <c r="BZ248" i="6"/>
  <c r="BW248" i="6"/>
  <c r="AM220" i="6"/>
  <c r="BY250" i="6"/>
  <c r="BZ249" i="6"/>
  <c r="BW249" i="6"/>
  <c r="AN220" i="6"/>
  <c r="BZ250" i="6"/>
  <c r="BW250" i="6"/>
  <c r="BY251" i="6"/>
  <c r="AM221" i="6"/>
  <c r="BZ251" i="6"/>
  <c r="BW251" i="6"/>
  <c r="BY252" i="6"/>
  <c r="AN221" i="6"/>
  <c r="BY253" i="6"/>
  <c r="BZ252" i="6"/>
  <c r="BW252" i="6"/>
  <c r="AM222" i="6"/>
  <c r="BY254" i="6"/>
  <c r="BZ253" i="6"/>
  <c r="BW253" i="6"/>
  <c r="AN222" i="6"/>
  <c r="BZ254" i="6"/>
  <c r="BW254" i="6"/>
  <c r="BY255" i="6"/>
  <c r="AM223" i="6"/>
  <c r="BZ255" i="6"/>
  <c r="BW255" i="6"/>
  <c r="BY256" i="6"/>
  <c r="AN223" i="6"/>
  <c r="BZ256" i="6"/>
  <c r="BW256" i="6"/>
  <c r="BY257" i="6"/>
  <c r="AM224" i="6"/>
  <c r="BY258" i="6"/>
  <c r="BZ257" i="6"/>
  <c r="BW257" i="6"/>
  <c r="AN224" i="6"/>
  <c r="BZ258" i="6"/>
  <c r="BW258" i="6"/>
  <c r="BY259" i="6"/>
  <c r="AM225" i="6"/>
  <c r="BZ259" i="6"/>
  <c r="BW259" i="6"/>
  <c r="BY260" i="6"/>
  <c r="AN225" i="6"/>
  <c r="BZ260" i="6"/>
  <c r="BW260" i="6"/>
  <c r="BY261" i="6"/>
  <c r="AM226" i="6"/>
  <c r="BZ261" i="6"/>
  <c r="BW261" i="6"/>
  <c r="BY262" i="6"/>
  <c r="AN226" i="6"/>
  <c r="BY263" i="6"/>
  <c r="BZ262" i="6"/>
  <c r="BW262" i="6"/>
  <c r="AM227" i="6"/>
  <c r="BY264" i="6"/>
  <c r="BZ263" i="6"/>
  <c r="BW263" i="6"/>
  <c r="AN227" i="6"/>
  <c r="BZ264" i="6"/>
  <c r="BW264" i="6"/>
  <c r="BY265" i="6"/>
  <c r="AM228" i="6"/>
  <c r="BY266" i="6"/>
  <c r="BZ265" i="6"/>
  <c r="BW265" i="6"/>
  <c r="AN228" i="6"/>
  <c r="BY267" i="6"/>
  <c r="BZ266" i="6"/>
  <c r="BW266" i="6"/>
  <c r="AM229" i="6"/>
  <c r="BY268" i="6"/>
  <c r="BZ267" i="6"/>
  <c r="BW267" i="6"/>
  <c r="AN229" i="6"/>
  <c r="BY269" i="6"/>
  <c r="BZ268" i="6"/>
  <c r="BW268" i="6"/>
  <c r="AM230" i="6"/>
  <c r="BY270" i="6"/>
  <c r="BZ269" i="6"/>
  <c r="BW269" i="6"/>
  <c r="AN230" i="6"/>
  <c r="BZ270" i="6"/>
  <c r="BW270" i="6"/>
  <c r="BY271" i="6"/>
  <c r="AM231" i="6"/>
  <c r="BY272" i="6"/>
  <c r="BZ271" i="6"/>
  <c r="BW271" i="6"/>
  <c r="AN231" i="6"/>
  <c r="BZ272" i="6"/>
  <c r="BW272" i="6"/>
  <c r="BY273" i="6"/>
  <c r="AM232" i="6"/>
  <c r="BY274" i="6"/>
  <c r="BZ273" i="6"/>
  <c r="BW273" i="6"/>
  <c r="AN232" i="6"/>
  <c r="BZ274" i="6"/>
  <c r="BW274" i="6"/>
  <c r="BY275" i="6"/>
  <c r="AM233" i="6"/>
  <c r="BY276" i="6"/>
  <c r="BZ275" i="6"/>
  <c r="BW275" i="6"/>
  <c r="AN233" i="6"/>
  <c r="BZ276" i="6"/>
  <c r="BW276" i="6"/>
  <c r="BY277" i="6"/>
  <c r="AM234" i="6"/>
  <c r="BZ277" i="6"/>
  <c r="BW277" i="6"/>
  <c r="BY278" i="6"/>
  <c r="AN234" i="6"/>
  <c r="BZ278" i="6"/>
  <c r="BW278" i="6"/>
  <c r="BY279" i="6"/>
  <c r="AM235" i="6"/>
  <c r="BZ279" i="6"/>
  <c r="BW279" i="6"/>
  <c r="BY280" i="6"/>
  <c r="AN235" i="6"/>
  <c r="BY281" i="6"/>
  <c r="BZ280" i="6"/>
  <c r="BW280" i="6"/>
  <c r="AM236" i="6"/>
  <c r="BY282" i="6"/>
  <c r="BZ281" i="6"/>
  <c r="BW281" i="6"/>
  <c r="AN236" i="6"/>
  <c r="BZ282" i="6"/>
  <c r="BW282" i="6"/>
  <c r="BY283" i="6"/>
  <c r="AM237" i="6"/>
  <c r="BZ283" i="6"/>
  <c r="BW283" i="6"/>
  <c r="BY284" i="6"/>
  <c r="AN237" i="6"/>
  <c r="BY285" i="6"/>
  <c r="BZ284" i="6"/>
  <c r="BW284" i="6"/>
  <c r="AM238" i="6"/>
  <c r="BZ285" i="6"/>
  <c r="BW285" i="6"/>
  <c r="BY286" i="6"/>
  <c r="AN238" i="6"/>
  <c r="BZ286" i="6"/>
  <c r="BW286" i="6"/>
  <c r="BY287" i="6"/>
  <c r="AM239" i="6"/>
  <c r="BZ287" i="6"/>
  <c r="BW287" i="6"/>
  <c r="BY288" i="6"/>
  <c r="AN239" i="6"/>
  <c r="BZ288" i="6"/>
  <c r="BW288" i="6"/>
  <c r="BY289" i="6"/>
  <c r="AM240" i="6"/>
  <c r="BZ289" i="6"/>
  <c r="BW289" i="6"/>
  <c r="BY290" i="6"/>
  <c r="AN240" i="6"/>
  <c r="BZ290" i="6"/>
  <c r="BW290" i="6"/>
  <c r="BY291" i="6"/>
  <c r="AM241" i="6"/>
  <c r="BY292" i="6"/>
  <c r="BZ291" i="6"/>
  <c r="BW291" i="6"/>
  <c r="AN241" i="6"/>
  <c r="BZ292" i="6"/>
  <c r="BW292" i="6"/>
  <c r="BY293" i="6"/>
  <c r="AM242" i="6"/>
  <c r="BZ293" i="6"/>
  <c r="BW293" i="6"/>
  <c r="BY294" i="6"/>
  <c r="AN242" i="6"/>
  <c r="BZ294" i="6"/>
  <c r="BW294" i="6"/>
  <c r="BY295" i="6"/>
  <c r="AM243" i="6"/>
  <c r="BY296" i="6"/>
  <c r="BZ295" i="6"/>
  <c r="BW295" i="6"/>
  <c r="AN243" i="6"/>
  <c r="BZ296" i="6"/>
  <c r="BW296" i="6"/>
  <c r="BY297" i="6"/>
  <c r="AM244" i="6"/>
  <c r="BZ297" i="6"/>
  <c r="BW297" i="6"/>
  <c r="BY298" i="6"/>
  <c r="AN244" i="6"/>
  <c r="BY299" i="6"/>
  <c r="BZ298" i="6"/>
  <c r="BW298" i="6"/>
  <c r="AM245" i="6"/>
  <c r="BZ299" i="6"/>
  <c r="BW299" i="6"/>
  <c r="BY300" i="6"/>
  <c r="AN245" i="6"/>
  <c r="BY301" i="6"/>
  <c r="BZ300" i="6"/>
  <c r="BW300" i="6"/>
  <c r="AM246" i="6"/>
  <c r="BY302" i="6"/>
  <c r="BZ301" i="6"/>
  <c r="BW301" i="6"/>
  <c r="AN246" i="6"/>
  <c r="BY303" i="6"/>
  <c r="BZ302" i="6"/>
  <c r="BW302" i="6"/>
  <c r="AM247" i="6"/>
  <c r="BY304" i="6"/>
  <c r="BZ303" i="6"/>
  <c r="BW303" i="6"/>
  <c r="AN247" i="6"/>
  <c r="BZ304" i="6"/>
  <c r="BW304" i="6"/>
  <c r="BY305" i="6"/>
  <c r="AM248" i="6"/>
  <c r="BZ305" i="6"/>
  <c r="BW305" i="6"/>
  <c r="BY306" i="6"/>
  <c r="AN248" i="6"/>
  <c r="BZ306" i="6"/>
  <c r="BW306" i="6"/>
  <c r="BY307" i="6"/>
  <c r="AM249" i="6"/>
  <c r="BY308" i="6"/>
  <c r="BZ307" i="6"/>
  <c r="BW307" i="6"/>
  <c r="AN249" i="6"/>
  <c r="BY309" i="6"/>
  <c r="BZ308" i="6"/>
  <c r="BW308" i="6"/>
  <c r="AM250" i="6"/>
  <c r="BY310" i="6"/>
  <c r="BZ309" i="6"/>
  <c r="BW309" i="6"/>
  <c r="AN250" i="6"/>
  <c r="BY311" i="6"/>
  <c r="BZ310" i="6"/>
  <c r="BW310" i="6"/>
  <c r="AM251" i="6"/>
  <c r="BY312" i="6"/>
  <c r="BZ311" i="6"/>
  <c r="BW311" i="6"/>
  <c r="AN251" i="6"/>
  <c r="BY313" i="6"/>
  <c r="BZ312" i="6"/>
  <c r="BW312" i="6"/>
  <c r="AM252" i="6"/>
  <c r="BZ313" i="6"/>
  <c r="BW313" i="6"/>
  <c r="BY314" i="6"/>
  <c r="AN252" i="6"/>
  <c r="BZ314" i="6"/>
  <c r="BW314" i="6"/>
  <c r="BY315" i="6"/>
  <c r="AM253" i="6"/>
  <c r="BY316" i="6"/>
  <c r="BZ315" i="6"/>
  <c r="BW315" i="6"/>
  <c r="AN253" i="6"/>
  <c r="BY317" i="6"/>
  <c r="BZ316" i="6"/>
  <c r="BW316" i="6"/>
  <c r="AM254" i="6"/>
  <c r="BY318" i="6"/>
  <c r="BZ317" i="6"/>
  <c r="BW317" i="6"/>
  <c r="AN254" i="6"/>
  <c r="BZ318" i="6"/>
  <c r="BW318" i="6"/>
  <c r="BY319" i="6"/>
  <c r="AM255" i="6"/>
  <c r="BZ319" i="6"/>
  <c r="BW319" i="6"/>
  <c r="BY320" i="6"/>
  <c r="AN255" i="6"/>
  <c r="BZ320" i="6"/>
  <c r="BW320" i="6"/>
  <c r="BY321" i="6"/>
  <c r="AM256" i="6"/>
  <c r="BZ321" i="6"/>
  <c r="BW321" i="6"/>
  <c r="BY322" i="6"/>
  <c r="AN256" i="6"/>
  <c r="BY323" i="6"/>
  <c r="BZ322" i="6"/>
  <c r="BW322" i="6"/>
  <c r="AM257" i="6"/>
  <c r="BY324" i="6"/>
  <c r="BZ323" i="6"/>
  <c r="BW323" i="6"/>
  <c r="AN257" i="6"/>
  <c r="BY325" i="6"/>
  <c r="BZ324" i="6"/>
  <c r="BW324" i="6"/>
  <c r="AM258" i="6"/>
  <c r="BZ325" i="6"/>
  <c r="BW325" i="6"/>
  <c r="BY326" i="6"/>
  <c r="AN258" i="6"/>
  <c r="BZ326" i="6"/>
  <c r="BW326" i="6"/>
  <c r="BY327" i="6"/>
  <c r="AM259" i="6"/>
  <c r="BZ327" i="6"/>
  <c r="BW327" i="6"/>
  <c r="BY328" i="6"/>
  <c r="AN259" i="6"/>
  <c r="BZ328" i="6"/>
  <c r="BW328" i="6"/>
  <c r="BY329" i="6"/>
  <c r="AM260" i="6"/>
  <c r="BZ329" i="6"/>
  <c r="BW329" i="6"/>
  <c r="BY330" i="6"/>
  <c r="AN260" i="6"/>
  <c r="BZ330" i="6"/>
  <c r="BW330" i="6"/>
  <c r="BY331" i="6"/>
  <c r="AM261" i="6"/>
  <c r="BY332" i="6"/>
  <c r="BZ331" i="6"/>
  <c r="BW331" i="6"/>
  <c r="AN261" i="6"/>
  <c r="BY333" i="6"/>
  <c r="BZ332" i="6"/>
  <c r="BW332" i="6"/>
  <c r="AM262" i="6"/>
  <c r="BZ333" i="6"/>
  <c r="BW333" i="6"/>
  <c r="BY334" i="6"/>
  <c r="AN262" i="6"/>
  <c r="BY335" i="6"/>
  <c r="BZ334" i="6"/>
  <c r="BW334" i="6"/>
  <c r="AM263" i="6"/>
  <c r="BY336" i="6"/>
  <c r="BZ335" i="6"/>
  <c r="BW335" i="6"/>
  <c r="AN263" i="6"/>
  <c r="BY337" i="6"/>
  <c r="BZ336" i="6"/>
  <c r="BW336" i="6"/>
  <c r="AM264" i="6"/>
  <c r="BZ337" i="6"/>
  <c r="BW337" i="6"/>
  <c r="BY338" i="6"/>
  <c r="AN264" i="6"/>
  <c r="BZ338" i="6"/>
  <c r="BW338" i="6"/>
  <c r="BY339" i="6"/>
  <c r="AM265" i="6"/>
  <c r="BY340" i="6"/>
  <c r="BZ339" i="6"/>
  <c r="BW339" i="6"/>
  <c r="AN265" i="6"/>
  <c r="BY341" i="6"/>
  <c r="BZ340" i="6"/>
  <c r="BW340" i="6"/>
  <c r="AM266" i="6"/>
  <c r="BZ341" i="6"/>
  <c r="BW341" i="6"/>
  <c r="BY342" i="6"/>
  <c r="AN266" i="6"/>
  <c r="BZ342" i="6"/>
  <c r="BW342" i="6"/>
  <c r="BY343" i="6"/>
  <c r="AM267" i="6"/>
  <c r="BY344" i="6"/>
  <c r="BZ343" i="6"/>
  <c r="BW343" i="6"/>
  <c r="AN267" i="6"/>
  <c r="BZ344" i="6"/>
  <c r="BW344" i="6"/>
  <c r="BY345" i="6"/>
  <c r="AM268" i="6"/>
  <c r="BZ345" i="6"/>
  <c r="BW345" i="6"/>
  <c r="BY346" i="6"/>
  <c r="AN268" i="6"/>
  <c r="BY347" i="6"/>
  <c r="BZ346" i="6"/>
  <c r="BW346" i="6"/>
  <c r="AM269" i="6"/>
  <c r="BY348" i="6"/>
  <c r="BZ347" i="6"/>
  <c r="BW347" i="6"/>
  <c r="AN269" i="6"/>
  <c r="BY349" i="6"/>
  <c r="BZ348" i="6"/>
  <c r="BW348" i="6"/>
  <c r="AM270" i="6"/>
  <c r="BY350" i="6"/>
  <c r="BZ349" i="6"/>
  <c r="BW349" i="6"/>
  <c r="AN270" i="6"/>
  <c r="BZ350" i="6"/>
  <c r="BW350" i="6"/>
  <c r="BY351" i="6"/>
  <c r="AM271" i="6"/>
  <c r="BZ351" i="6"/>
  <c r="BW351" i="6"/>
  <c r="BY352" i="6"/>
  <c r="AN271" i="6"/>
  <c r="BZ352" i="6"/>
  <c r="BW352" i="6"/>
  <c r="BY353" i="6"/>
  <c r="AM272" i="6"/>
  <c r="BY354" i="6"/>
  <c r="BZ353" i="6"/>
  <c r="BW353" i="6"/>
  <c r="AN272" i="6"/>
  <c r="BZ354" i="6"/>
  <c r="BW354" i="6"/>
  <c r="BY355" i="6"/>
  <c r="AM273" i="6"/>
  <c r="BZ355" i="6"/>
  <c r="BW355" i="6"/>
  <c r="BY356" i="6"/>
  <c r="AN273" i="6"/>
  <c r="BY357" i="6"/>
  <c r="BZ356" i="6"/>
  <c r="BW356" i="6"/>
  <c r="AM274" i="6"/>
  <c r="BY358" i="6"/>
  <c r="BZ357" i="6"/>
  <c r="BW357" i="6"/>
  <c r="AN274" i="6"/>
  <c r="BZ358" i="6"/>
  <c r="BW358" i="6"/>
  <c r="BY359" i="6"/>
  <c r="AM275" i="6"/>
  <c r="BY360" i="6"/>
  <c r="BZ359" i="6"/>
  <c r="BW359" i="6"/>
  <c r="AN275" i="6"/>
  <c r="BZ360" i="6"/>
  <c r="BW360" i="6"/>
  <c r="BY361" i="6"/>
  <c r="AM276" i="6"/>
  <c r="BZ361" i="6"/>
  <c r="BW361" i="6"/>
  <c r="BY362" i="6"/>
  <c r="AN276" i="6"/>
  <c r="BY363" i="6"/>
  <c r="BZ362" i="6"/>
  <c r="BW362" i="6"/>
  <c r="AM277" i="6"/>
  <c r="BY364" i="6"/>
  <c r="BZ363" i="6"/>
  <c r="BW363" i="6"/>
  <c r="AN277" i="6"/>
  <c r="BY365" i="6"/>
  <c r="BZ364" i="6"/>
  <c r="BW364" i="6"/>
  <c r="AM278" i="6"/>
  <c r="BZ365" i="6"/>
  <c r="BW365" i="6"/>
  <c r="BY366" i="6"/>
  <c r="AN278" i="6"/>
  <c r="BZ366" i="6"/>
  <c r="BW366" i="6"/>
  <c r="BY367" i="6"/>
  <c r="AM279" i="6"/>
  <c r="BY368" i="6"/>
  <c r="BZ367" i="6"/>
  <c r="BW367" i="6"/>
  <c r="AN279" i="6"/>
  <c r="BZ368" i="6"/>
  <c r="BW368" i="6"/>
  <c r="BY369" i="6"/>
  <c r="AM280" i="6"/>
  <c r="BY370" i="6"/>
  <c r="BZ369" i="6"/>
  <c r="BW369" i="6"/>
  <c r="AN280" i="6"/>
  <c r="BZ370" i="6"/>
  <c r="BW370" i="6"/>
  <c r="BY371" i="6"/>
  <c r="AM281" i="6"/>
  <c r="BZ371" i="6"/>
  <c r="BW371" i="6"/>
  <c r="BY372" i="6"/>
  <c r="AN281" i="6"/>
  <c r="BY373" i="6"/>
  <c r="BZ372" i="6"/>
  <c r="BW372" i="6"/>
  <c r="AM282" i="6"/>
  <c r="BZ373" i="6"/>
  <c r="BW373" i="6"/>
  <c r="BY374" i="6"/>
  <c r="AN282" i="6"/>
  <c r="BZ374" i="6"/>
  <c r="BW374" i="6"/>
  <c r="BY375" i="6"/>
  <c r="AM283" i="6"/>
  <c r="BY376" i="6"/>
  <c r="BZ375" i="6"/>
  <c r="BW375" i="6"/>
  <c r="AN283" i="6"/>
  <c r="BZ376" i="6"/>
  <c r="BW376" i="6"/>
  <c r="BY377" i="6"/>
  <c r="AM284" i="6"/>
  <c r="BY378" i="6"/>
  <c r="BZ377" i="6"/>
  <c r="BW377" i="6"/>
  <c r="AN284" i="6"/>
  <c r="BZ378" i="6"/>
  <c r="BW378" i="6"/>
  <c r="BY379" i="6"/>
  <c r="AM285" i="6"/>
  <c r="BZ379" i="6"/>
  <c r="BW379" i="6"/>
  <c r="BY380" i="6"/>
  <c r="AN285" i="6"/>
  <c r="BZ380" i="6"/>
  <c r="BW380" i="6"/>
  <c r="BY381" i="6"/>
  <c r="AM286" i="6"/>
  <c r="BZ381" i="6"/>
  <c r="BW381" i="6"/>
  <c r="BY382" i="6"/>
  <c r="AN286" i="6"/>
  <c r="BY383" i="6"/>
  <c r="BZ382" i="6"/>
  <c r="BW382" i="6"/>
  <c r="AM287" i="6"/>
  <c r="BY384" i="6"/>
  <c r="BZ383" i="6"/>
  <c r="BW383" i="6"/>
  <c r="AN287" i="6"/>
  <c r="BY385" i="6"/>
  <c r="BZ384" i="6"/>
  <c r="BW384" i="6"/>
  <c r="AM288" i="6"/>
  <c r="BY386" i="6"/>
  <c r="BZ385" i="6"/>
  <c r="BW385" i="6"/>
  <c r="AN288" i="6"/>
  <c r="BY387" i="6"/>
  <c r="BZ386" i="6"/>
  <c r="BW386" i="6"/>
  <c r="AM289" i="6"/>
  <c r="BZ387" i="6"/>
  <c r="BW387" i="6"/>
  <c r="BY388" i="6"/>
  <c r="AN289" i="6"/>
  <c r="BY389" i="6"/>
  <c r="BZ388" i="6"/>
  <c r="BW388" i="6"/>
  <c r="AM290" i="6"/>
  <c r="BZ389" i="6"/>
  <c r="BW389" i="6"/>
  <c r="BY390" i="6"/>
  <c r="AN290" i="6"/>
  <c r="BZ390" i="6"/>
  <c r="BW390" i="6"/>
  <c r="BY391" i="6"/>
  <c r="AM291" i="6"/>
  <c r="BZ391" i="6"/>
  <c r="BW391" i="6"/>
  <c r="BY392" i="6"/>
  <c r="AN291" i="6"/>
  <c r="BZ392" i="6"/>
  <c r="BW392" i="6"/>
  <c r="BY393" i="6"/>
  <c r="AM292" i="6"/>
  <c r="BY394" i="6"/>
  <c r="BZ393" i="6"/>
  <c r="BW393" i="6"/>
  <c r="AN292" i="6"/>
  <c r="BZ394" i="6"/>
  <c r="BW394" i="6"/>
  <c r="BY395" i="6"/>
  <c r="AM293" i="6"/>
  <c r="BZ395" i="6"/>
  <c r="BW395" i="6"/>
  <c r="BY396" i="6"/>
  <c r="AN293" i="6"/>
  <c r="BY397" i="6"/>
  <c r="BZ396" i="6"/>
  <c r="BW396" i="6"/>
  <c r="AM294" i="6"/>
  <c r="BZ397" i="6"/>
  <c r="BW397" i="6"/>
  <c r="BY398" i="6"/>
  <c r="AN294" i="6"/>
  <c r="BZ398" i="6"/>
  <c r="BW398" i="6"/>
  <c r="BY399" i="6"/>
  <c r="AM295" i="6"/>
  <c r="BY400" i="6"/>
  <c r="BZ399" i="6"/>
  <c r="BW399" i="6"/>
  <c r="AN295" i="6"/>
  <c r="BZ400" i="6"/>
  <c r="BW400" i="6"/>
  <c r="BY401" i="6"/>
  <c r="AM296" i="6"/>
  <c r="BY402" i="6"/>
  <c r="BZ401" i="6"/>
  <c r="BW401" i="6"/>
  <c r="AN296" i="6"/>
  <c r="BZ402" i="6"/>
  <c r="BW402" i="6"/>
  <c r="BY403" i="6"/>
  <c r="AM297" i="6"/>
  <c r="BZ403" i="6"/>
  <c r="BW403" i="6"/>
  <c r="BY404" i="6"/>
  <c r="AN297" i="6"/>
  <c r="BY405" i="6"/>
  <c r="BZ404" i="6"/>
  <c r="BW404" i="6"/>
  <c r="AM298" i="6"/>
  <c r="BZ405" i="6"/>
  <c r="BW405" i="6"/>
  <c r="BY406" i="6"/>
  <c r="AN298" i="6"/>
  <c r="BY407" i="6"/>
  <c r="BZ406" i="6"/>
  <c r="BW406" i="6"/>
  <c r="AM299" i="6"/>
  <c r="BZ407" i="6"/>
  <c r="BW407" i="6"/>
  <c r="BY408" i="6"/>
  <c r="AN299" i="6"/>
  <c r="BZ408" i="6"/>
  <c r="BW408" i="6"/>
  <c r="BY409" i="6"/>
  <c r="AM300" i="6"/>
  <c r="BZ409" i="6"/>
  <c r="BW409" i="6"/>
  <c r="BY410" i="6"/>
  <c r="AN300" i="6"/>
  <c r="BY411" i="6"/>
  <c r="BZ410" i="6"/>
  <c r="BW410" i="6"/>
  <c r="AM301" i="6"/>
  <c r="BY412" i="6"/>
  <c r="BZ411" i="6"/>
  <c r="BW411" i="6"/>
  <c r="AN301" i="6"/>
  <c r="BY413" i="6"/>
  <c r="BZ412" i="6"/>
  <c r="BW412" i="6"/>
  <c r="AM302" i="6"/>
  <c r="BY414" i="6"/>
  <c r="BZ413" i="6"/>
  <c r="BW413" i="6"/>
  <c r="AN302" i="6"/>
  <c r="BZ414" i="6"/>
  <c r="BW414" i="6"/>
  <c r="BY415" i="6"/>
  <c r="AM303" i="6"/>
  <c r="BY416" i="6"/>
  <c r="BZ415" i="6"/>
  <c r="BW415" i="6"/>
  <c r="AN303" i="6"/>
  <c r="BZ416" i="6"/>
  <c r="BW416" i="6"/>
  <c r="BY417" i="6"/>
  <c r="AM304" i="6"/>
  <c r="BY418" i="6"/>
  <c r="BZ417" i="6"/>
  <c r="BW417" i="6"/>
  <c r="AN304" i="6"/>
  <c r="BZ418" i="6"/>
  <c r="BW418" i="6"/>
  <c r="BY419" i="6"/>
  <c r="AM305" i="6"/>
  <c r="BZ419" i="6"/>
  <c r="BW419" i="6"/>
  <c r="BY420" i="6"/>
  <c r="AN305" i="6"/>
  <c r="BY421" i="6"/>
  <c r="BZ420" i="6"/>
  <c r="BW420" i="6"/>
  <c r="AM306" i="6"/>
  <c r="BY422" i="6"/>
  <c r="BZ421" i="6"/>
  <c r="BW421" i="6"/>
  <c r="AN306" i="6"/>
  <c r="BY423" i="6"/>
  <c r="BZ422" i="6"/>
  <c r="BW422" i="6"/>
  <c r="AM307" i="6"/>
  <c r="BY424" i="6"/>
  <c r="BZ423" i="6"/>
  <c r="BW423" i="6"/>
  <c r="AN307" i="6"/>
  <c r="BZ424" i="6"/>
  <c r="BW424" i="6"/>
  <c r="BY425" i="6"/>
  <c r="AM308" i="6"/>
  <c r="BZ425" i="6"/>
  <c r="BW425" i="6"/>
  <c r="BY426" i="6"/>
  <c r="AN308" i="6"/>
  <c r="BZ426" i="6"/>
  <c r="BW426" i="6"/>
  <c r="BY427" i="6"/>
  <c r="AM309" i="6"/>
  <c r="BZ427" i="6"/>
  <c r="BW427" i="6"/>
  <c r="BY428" i="6"/>
  <c r="AN309" i="6"/>
  <c r="BY429" i="6"/>
  <c r="BZ428" i="6"/>
  <c r="BW428" i="6"/>
  <c r="AM310" i="6"/>
  <c r="BY430" i="6"/>
  <c r="BZ429" i="6"/>
  <c r="BW429" i="6"/>
  <c r="AN310" i="6"/>
  <c r="BZ430" i="6"/>
  <c r="BW430" i="6"/>
  <c r="BY431" i="6"/>
  <c r="AM311" i="6"/>
  <c r="BZ431" i="6"/>
  <c r="BW431" i="6"/>
  <c r="BY432" i="6"/>
  <c r="AN311" i="6"/>
  <c r="BZ432" i="6"/>
  <c r="BW432" i="6"/>
  <c r="BY433" i="6"/>
  <c r="AM312" i="6"/>
  <c r="BZ433" i="6"/>
  <c r="BW433" i="6"/>
  <c r="BY434" i="6"/>
  <c r="AN312" i="6"/>
  <c r="BZ434" i="6"/>
  <c r="BW434" i="6"/>
  <c r="BY435" i="6"/>
  <c r="AM313" i="6"/>
  <c r="BZ435" i="6"/>
  <c r="BW435" i="6"/>
  <c r="BY436" i="6"/>
  <c r="AN313" i="6"/>
  <c r="BZ436" i="6"/>
  <c r="BW436" i="6"/>
  <c r="BY437" i="6"/>
  <c r="AM314" i="6"/>
  <c r="BZ437" i="6"/>
  <c r="BW437" i="6"/>
  <c r="BY438" i="6"/>
  <c r="AN314" i="6"/>
  <c r="BZ438" i="6"/>
  <c r="BW438" i="6"/>
  <c r="BY439" i="6"/>
  <c r="AM315" i="6"/>
  <c r="BY440" i="6"/>
  <c r="BZ439" i="6"/>
  <c r="BW439" i="6"/>
  <c r="AN315" i="6"/>
  <c r="BZ440" i="6"/>
  <c r="BW440" i="6"/>
  <c r="BY441" i="6"/>
  <c r="AM316" i="6"/>
  <c r="BZ441" i="6"/>
  <c r="BW441" i="6"/>
  <c r="BY442" i="6"/>
  <c r="AN316" i="6"/>
  <c r="BZ442" i="6"/>
  <c r="BW442" i="6"/>
  <c r="BY443" i="6"/>
  <c r="AM317" i="6"/>
  <c r="BY444" i="6"/>
  <c r="BZ443" i="6"/>
  <c r="BW443" i="6"/>
  <c r="AN317" i="6"/>
  <c r="BZ444" i="6"/>
  <c r="BW444" i="6"/>
  <c r="BY445" i="6"/>
  <c r="AM318" i="6"/>
  <c r="BZ445" i="6"/>
  <c r="BW445" i="6"/>
  <c r="BY446" i="6"/>
  <c r="AN318" i="6"/>
  <c r="BZ446" i="6"/>
  <c r="BW446" i="6"/>
  <c r="BY447" i="6"/>
  <c r="AM319" i="6"/>
  <c r="BY448" i="6"/>
  <c r="BZ447" i="6"/>
  <c r="BW447" i="6"/>
  <c r="AN319" i="6"/>
  <c r="BY449" i="6"/>
  <c r="BZ448" i="6"/>
  <c r="BW448" i="6"/>
  <c r="AM320" i="6"/>
  <c r="BY450" i="6"/>
  <c r="BZ449" i="6"/>
  <c r="BW449" i="6"/>
  <c r="AN320" i="6"/>
  <c r="BZ450" i="6"/>
  <c r="BW450" i="6"/>
  <c r="BY451" i="6"/>
  <c r="AM321" i="6"/>
  <c r="BY452" i="6"/>
  <c r="BZ451" i="6"/>
  <c r="BW451" i="6"/>
  <c r="AN321" i="6"/>
  <c r="BY453" i="6"/>
  <c r="BZ452" i="6"/>
  <c r="BW452" i="6"/>
  <c r="AM322" i="6"/>
  <c r="BY454" i="6"/>
  <c r="BZ453" i="6"/>
  <c r="BW453" i="6"/>
  <c r="AN322" i="6"/>
  <c r="BY455" i="6"/>
  <c r="BZ454" i="6"/>
  <c r="BW454" i="6"/>
  <c r="AM323" i="6"/>
  <c r="BY456" i="6"/>
  <c r="BZ455" i="6"/>
  <c r="BW455" i="6"/>
  <c r="AN323" i="6"/>
  <c r="BY457" i="6"/>
  <c r="BZ456" i="6"/>
  <c r="BW456" i="6"/>
  <c r="AM324" i="6"/>
  <c r="BZ457" i="6"/>
  <c r="BW457" i="6"/>
  <c r="BY458" i="6"/>
  <c r="AN324" i="6"/>
  <c r="BZ458" i="6"/>
  <c r="BW458" i="6"/>
  <c r="BY459" i="6"/>
  <c r="AM325" i="6"/>
  <c r="BZ459" i="6"/>
  <c r="BW459" i="6"/>
  <c r="BY460" i="6"/>
  <c r="AN325" i="6"/>
  <c r="BY461" i="6"/>
  <c r="BZ460" i="6"/>
  <c r="BW460" i="6"/>
  <c r="AM326" i="6"/>
  <c r="BZ461" i="6"/>
  <c r="BW461" i="6"/>
  <c r="BY462" i="6"/>
  <c r="AN326" i="6"/>
  <c r="BY463" i="6"/>
  <c r="BZ462" i="6"/>
  <c r="BW462" i="6"/>
  <c r="AM327" i="6"/>
  <c r="BZ463" i="6"/>
  <c r="BW463" i="6"/>
  <c r="BY464" i="6"/>
  <c r="AN327" i="6"/>
  <c r="BY465" i="6"/>
  <c r="BZ464" i="6"/>
  <c r="BW464" i="6"/>
  <c r="AM328" i="6"/>
  <c r="BY466" i="6"/>
  <c r="BZ465" i="6"/>
  <c r="BW465" i="6"/>
  <c r="AN328" i="6"/>
  <c r="BY467" i="6"/>
  <c r="BZ466" i="6"/>
  <c r="BW466" i="6"/>
  <c r="AM329" i="6"/>
  <c r="BZ467" i="6"/>
  <c r="BW467" i="6"/>
  <c r="BY468" i="6"/>
  <c r="AN329" i="6"/>
  <c r="BZ468" i="6"/>
  <c r="BW468" i="6"/>
  <c r="BY469" i="6"/>
  <c r="AM330" i="6"/>
  <c r="BZ469" i="6"/>
  <c r="BW469" i="6"/>
  <c r="BY470" i="6"/>
  <c r="AN330" i="6"/>
  <c r="BY471" i="6"/>
  <c r="BZ470" i="6"/>
  <c r="BW470" i="6"/>
  <c r="AM331" i="6"/>
  <c r="BZ471" i="6"/>
  <c r="BW471" i="6"/>
  <c r="BY472" i="6"/>
  <c r="AN331" i="6"/>
  <c r="BY473" i="6"/>
  <c r="BZ472" i="6"/>
  <c r="BW472" i="6"/>
  <c r="AM332" i="6"/>
  <c r="BY474" i="6"/>
  <c r="BZ473" i="6"/>
  <c r="BW473" i="6"/>
  <c r="AN332" i="6"/>
  <c r="BZ474" i="6"/>
  <c r="BW474" i="6"/>
  <c r="BY475" i="6"/>
  <c r="AM333" i="6"/>
  <c r="BZ475" i="6"/>
  <c r="BW475" i="6"/>
  <c r="BY476" i="6"/>
  <c r="AN333" i="6"/>
  <c r="BZ476" i="6"/>
  <c r="BW476" i="6"/>
  <c r="BY477" i="6"/>
  <c r="AM334" i="6"/>
  <c r="BZ477" i="6"/>
  <c r="BW477" i="6"/>
  <c r="BY478" i="6"/>
  <c r="AN334" i="6"/>
  <c r="BY479" i="6"/>
  <c r="BZ478" i="6"/>
  <c r="BW478" i="6"/>
  <c r="AM335" i="6"/>
  <c r="BY480" i="6"/>
  <c r="BZ479" i="6"/>
  <c r="BW479" i="6"/>
  <c r="AN335" i="6"/>
  <c r="BY481" i="6"/>
  <c r="BZ480" i="6"/>
  <c r="BW480" i="6"/>
  <c r="AM336" i="6"/>
  <c r="BY482" i="6"/>
  <c r="BZ481" i="6"/>
  <c r="BW481" i="6"/>
  <c r="AN336" i="6"/>
  <c r="BZ482" i="6"/>
  <c r="BW482" i="6"/>
  <c r="BY483" i="6"/>
  <c r="AM337" i="6"/>
  <c r="BZ483" i="6"/>
  <c r="BW483" i="6"/>
  <c r="BY484" i="6"/>
  <c r="AN337" i="6"/>
  <c r="BZ484" i="6"/>
  <c r="BW484" i="6"/>
  <c r="BY485" i="6"/>
  <c r="AM338" i="6"/>
  <c r="BZ485" i="6"/>
  <c r="BW485" i="6"/>
  <c r="BY486" i="6"/>
  <c r="AN338" i="6"/>
  <c r="BY487" i="6"/>
  <c r="BZ486" i="6"/>
  <c r="BW486" i="6"/>
  <c r="AM339" i="6"/>
  <c r="BY488" i="6"/>
  <c r="BZ487" i="6"/>
  <c r="BW487" i="6"/>
  <c r="AN339" i="6"/>
  <c r="BY489" i="6"/>
  <c r="BZ488" i="6"/>
  <c r="BW488" i="6"/>
  <c r="AM340" i="6"/>
  <c r="BZ489" i="6"/>
  <c r="BW489" i="6"/>
  <c r="BY490" i="6"/>
  <c r="AN340" i="6"/>
  <c r="BY491" i="6"/>
  <c r="BZ490" i="6"/>
  <c r="BW490" i="6"/>
  <c r="AM341" i="6"/>
  <c r="BY492" i="6"/>
  <c r="BZ491" i="6"/>
  <c r="BW491" i="6"/>
  <c r="AN341" i="6"/>
  <c r="BY493" i="6"/>
  <c r="BZ492" i="6"/>
  <c r="BW492" i="6"/>
  <c r="AM342" i="6"/>
  <c r="BY494" i="6"/>
  <c r="BZ493" i="6"/>
  <c r="BW493" i="6"/>
  <c r="AN342" i="6"/>
  <c r="BZ494" i="6"/>
  <c r="BW494" i="6"/>
  <c r="BY495" i="6"/>
  <c r="AM343" i="6"/>
  <c r="BZ495" i="6"/>
  <c r="BW495" i="6"/>
  <c r="BY496" i="6"/>
  <c r="AN343" i="6"/>
  <c r="BY497" i="6"/>
  <c r="BZ496" i="6"/>
  <c r="BW496" i="6"/>
  <c r="AM344" i="6"/>
  <c r="BY498" i="6"/>
  <c r="BZ497" i="6"/>
  <c r="BW497" i="6"/>
  <c r="AN344" i="6"/>
  <c r="BZ498" i="6"/>
  <c r="BW498" i="6"/>
  <c r="BY499" i="6"/>
  <c r="AM345" i="6"/>
  <c r="BY500" i="6"/>
  <c r="BZ499" i="6"/>
  <c r="BW499" i="6"/>
  <c r="AN345" i="6"/>
  <c r="BY501" i="6"/>
  <c r="BZ500" i="6"/>
  <c r="BW500" i="6"/>
  <c r="AM346" i="6"/>
  <c r="BZ501" i="6"/>
  <c r="BW501" i="6"/>
  <c r="BY502" i="6"/>
  <c r="AN346" i="6"/>
  <c r="BZ502" i="6"/>
  <c r="BW502" i="6"/>
  <c r="BY503" i="6"/>
  <c r="AM347" i="6"/>
  <c r="BY504" i="6"/>
  <c r="BZ503" i="6"/>
  <c r="BW503" i="6"/>
  <c r="AN347" i="6"/>
  <c r="BZ504" i="6"/>
  <c r="BW504" i="6"/>
  <c r="BY505" i="6"/>
  <c r="AM348" i="6"/>
  <c r="BY506" i="6"/>
  <c r="BZ505" i="6"/>
  <c r="BW505" i="6"/>
  <c r="AN348" i="6"/>
  <c r="BZ506" i="6"/>
  <c r="BW506" i="6"/>
  <c r="BY507" i="6"/>
  <c r="AM349" i="6"/>
  <c r="BZ507" i="6"/>
  <c r="BW507" i="6"/>
  <c r="BY508" i="6"/>
  <c r="AN349" i="6"/>
  <c r="BZ508" i="6"/>
  <c r="BW508" i="6"/>
  <c r="BY509" i="6"/>
  <c r="AM350" i="6"/>
  <c r="BY510" i="6"/>
  <c r="BZ509" i="6"/>
  <c r="BW509" i="6"/>
  <c r="AN350" i="6"/>
  <c r="BZ510" i="6"/>
  <c r="BW510" i="6"/>
  <c r="BY511" i="6"/>
  <c r="AM351" i="6"/>
  <c r="BZ511" i="6"/>
  <c r="BW511" i="6"/>
  <c r="BY512" i="6"/>
  <c r="AN351" i="6"/>
  <c r="BY513" i="6"/>
  <c r="BZ512" i="6"/>
  <c r="BW512" i="6"/>
  <c r="AM352" i="6"/>
  <c r="BZ513" i="6"/>
  <c r="BW513" i="6"/>
  <c r="BY514" i="6"/>
  <c r="AN352" i="6"/>
  <c r="BY515" i="6"/>
  <c r="BZ514" i="6"/>
  <c r="BW514" i="6"/>
  <c r="AM353" i="6"/>
  <c r="BY516" i="6"/>
  <c r="BZ515" i="6"/>
  <c r="BW515" i="6"/>
  <c r="AN353" i="6"/>
  <c r="BZ516" i="6"/>
  <c r="BW516" i="6"/>
  <c r="BY517" i="6"/>
  <c r="AM354" i="6"/>
  <c r="BY518" i="6"/>
  <c r="BZ517" i="6"/>
  <c r="BW517" i="6"/>
  <c r="AN354" i="6"/>
  <c r="BZ518" i="6"/>
  <c r="BW518" i="6"/>
  <c r="BY519" i="6"/>
  <c r="AM355" i="6"/>
  <c r="BY520" i="6"/>
  <c r="BZ519" i="6"/>
  <c r="BW519" i="6"/>
  <c r="AN355" i="6"/>
  <c r="BZ520" i="6"/>
  <c r="BW520" i="6"/>
  <c r="BY521" i="6"/>
  <c r="AM356" i="6"/>
  <c r="BZ521" i="6"/>
  <c r="BW521" i="6"/>
  <c r="BY522" i="6"/>
  <c r="AN356" i="6"/>
  <c r="BZ522" i="6"/>
  <c r="BW522" i="6"/>
  <c r="BY523" i="6"/>
  <c r="AM357" i="6"/>
  <c r="BY524" i="6"/>
  <c r="BZ523" i="6"/>
  <c r="BW523" i="6"/>
  <c r="AN357" i="6"/>
  <c r="BZ524" i="6"/>
  <c r="BW524" i="6"/>
  <c r="BY525" i="6"/>
  <c r="AM358" i="6"/>
  <c r="BZ525" i="6"/>
  <c r="BW525" i="6"/>
  <c r="BY526" i="6"/>
  <c r="AN358" i="6"/>
  <c r="BY527" i="6"/>
  <c r="BZ526" i="6"/>
  <c r="BW526" i="6"/>
  <c r="AM359" i="6"/>
  <c r="BZ527" i="6"/>
  <c r="BW527" i="6"/>
  <c r="BY528" i="6"/>
  <c r="AN359" i="6"/>
  <c r="BY529" i="6"/>
  <c r="BZ528" i="6"/>
  <c r="BW528" i="6"/>
  <c r="AM360" i="6"/>
  <c r="BY530" i="6"/>
  <c r="BZ529" i="6"/>
  <c r="BW529" i="6"/>
  <c r="AN360" i="6"/>
  <c r="BZ530" i="6"/>
  <c r="BW530" i="6"/>
  <c r="BY531" i="6"/>
  <c r="AM361" i="6"/>
  <c r="BY532" i="6"/>
  <c r="BZ531" i="6"/>
  <c r="BW531" i="6"/>
  <c r="AN361" i="6"/>
  <c r="BZ532" i="6"/>
  <c r="BW532" i="6"/>
  <c r="BY533" i="6"/>
  <c r="AM362" i="6"/>
  <c r="BY534" i="6"/>
  <c r="BZ533" i="6"/>
  <c r="BW533" i="6"/>
  <c r="AN362" i="6"/>
  <c r="BZ534" i="6"/>
  <c r="BW534" i="6"/>
  <c r="BY535" i="6"/>
  <c r="AM363" i="6"/>
  <c r="BY536" i="6"/>
  <c r="BZ535" i="6"/>
  <c r="BW535" i="6"/>
  <c r="AN363" i="6"/>
  <c r="BY537" i="6"/>
  <c r="BZ536" i="6"/>
  <c r="BW536" i="6"/>
  <c r="AM364" i="6"/>
  <c r="BZ537" i="6"/>
  <c r="BW537" i="6"/>
  <c r="BY538" i="6"/>
  <c r="AN364" i="6"/>
  <c r="BZ538" i="6"/>
  <c r="BW538" i="6"/>
  <c r="BY539" i="6"/>
  <c r="AM365" i="6"/>
  <c r="BY540" i="6"/>
  <c r="BZ539" i="6"/>
  <c r="BW539" i="6"/>
  <c r="AN365" i="6"/>
  <c r="BZ540" i="6"/>
  <c r="BW540" i="6"/>
  <c r="BY541" i="6"/>
  <c r="AM366" i="6"/>
  <c r="BZ541" i="6"/>
  <c r="BW541" i="6"/>
  <c r="BY542" i="6"/>
  <c r="AN366" i="6"/>
  <c r="BY543" i="6"/>
  <c r="BZ542" i="6"/>
  <c r="BW542" i="6"/>
  <c r="AM367" i="6"/>
  <c r="BY544" i="6"/>
  <c r="BZ543" i="6"/>
  <c r="BW543" i="6"/>
  <c r="AN367" i="6"/>
  <c r="BZ544" i="6"/>
  <c r="BW544" i="6"/>
  <c r="BY545" i="6"/>
  <c r="AM368" i="6"/>
  <c r="BZ545" i="6"/>
  <c r="BW545" i="6"/>
  <c r="BY546" i="6"/>
  <c r="AN368" i="6"/>
  <c r="BZ546" i="6"/>
  <c r="BW546" i="6"/>
  <c r="BY547" i="6"/>
  <c r="AM369" i="6"/>
  <c r="BY548" i="6"/>
  <c r="BZ547" i="6"/>
  <c r="BW547" i="6"/>
  <c r="AN369" i="6"/>
  <c r="BY549" i="6"/>
  <c r="BZ548" i="6"/>
  <c r="BW548" i="6"/>
  <c r="AM370" i="6"/>
  <c r="BZ549" i="6"/>
  <c r="BW549" i="6"/>
  <c r="BY550" i="6"/>
  <c r="AN370" i="6"/>
  <c r="BZ550" i="6"/>
  <c r="BW550" i="6"/>
  <c r="BY551" i="6"/>
  <c r="AM371" i="6"/>
  <c r="BY552" i="6"/>
  <c r="BZ551" i="6"/>
  <c r="BW551" i="6"/>
  <c r="AN371" i="6"/>
  <c r="BZ552" i="6"/>
  <c r="BW552" i="6"/>
  <c r="BY553" i="6"/>
  <c r="AM372" i="6"/>
  <c r="BY554" i="6"/>
  <c r="BZ553" i="6"/>
  <c r="BW553" i="6"/>
  <c r="AN372" i="6"/>
  <c r="BZ554" i="6"/>
  <c r="BW554" i="6"/>
  <c r="BY555" i="6"/>
  <c r="AM373" i="6"/>
  <c r="BY556" i="6"/>
  <c r="BZ555" i="6"/>
  <c r="BW555" i="6"/>
  <c r="AN373" i="6"/>
  <c r="BY557" i="6"/>
  <c r="BZ556" i="6"/>
  <c r="BW556" i="6"/>
  <c r="AM374" i="6"/>
  <c r="BZ557" i="6"/>
  <c r="BW557" i="6"/>
  <c r="BY558" i="6"/>
  <c r="AN374" i="6"/>
  <c r="BY559" i="6"/>
  <c r="BZ558" i="6"/>
  <c r="BW558" i="6"/>
  <c r="AM375" i="6"/>
  <c r="BY560" i="6"/>
  <c r="BZ559" i="6"/>
  <c r="BW559" i="6"/>
  <c r="AN375" i="6"/>
  <c r="BZ560" i="6"/>
  <c r="BW560" i="6"/>
  <c r="BY561" i="6"/>
  <c r="AM376" i="6"/>
  <c r="BZ561" i="6"/>
  <c r="BW561" i="6"/>
  <c r="BY562" i="6"/>
  <c r="AN376" i="6"/>
  <c r="BY563" i="6"/>
  <c r="BZ562" i="6"/>
  <c r="BW562" i="6"/>
  <c r="AM377" i="6"/>
  <c r="BZ563" i="6"/>
  <c r="BW563" i="6"/>
  <c r="BY564" i="6"/>
  <c r="AN377" i="6"/>
  <c r="BY565" i="6"/>
  <c r="BZ564" i="6"/>
  <c r="BW564" i="6"/>
  <c r="AM378" i="6"/>
  <c r="BY566" i="6"/>
  <c r="BZ565" i="6"/>
  <c r="BW565" i="6"/>
  <c r="AN378" i="6"/>
  <c r="BZ566" i="6"/>
  <c r="BW566" i="6"/>
  <c r="BY567" i="6"/>
  <c r="AM379" i="6"/>
  <c r="BZ567" i="6"/>
  <c r="BW567" i="6"/>
  <c r="BY568" i="6"/>
  <c r="AN379" i="6"/>
  <c r="BZ568" i="6"/>
  <c r="BW568" i="6"/>
  <c r="BY569" i="6"/>
  <c r="AM380" i="6"/>
  <c r="BZ569" i="6"/>
  <c r="BW569" i="6"/>
  <c r="BY570" i="6"/>
  <c r="AN380" i="6"/>
  <c r="BZ570" i="6"/>
  <c r="BW570" i="6"/>
  <c r="BY571" i="6"/>
  <c r="AM381" i="6"/>
  <c r="BY572" i="6"/>
  <c r="BZ571" i="6"/>
  <c r="BW571" i="6"/>
  <c r="AN381" i="6"/>
  <c r="BY573" i="6"/>
  <c r="BZ572" i="6"/>
  <c r="BW572" i="6"/>
  <c r="AM382" i="6"/>
  <c r="BZ573" i="6"/>
  <c r="BW573" i="6"/>
  <c r="BY574" i="6"/>
  <c r="AN382" i="6"/>
  <c r="BZ574" i="6"/>
  <c r="BW574" i="6"/>
  <c r="BY575" i="6"/>
  <c r="AM383" i="6"/>
  <c r="BY576" i="6"/>
  <c r="BZ575" i="6"/>
  <c r="BW575" i="6"/>
  <c r="AN383" i="6"/>
  <c r="BZ576" i="6"/>
  <c r="BW576" i="6"/>
  <c r="BY577" i="6"/>
  <c r="AM384" i="6"/>
  <c r="BZ577" i="6"/>
  <c r="BW577" i="6"/>
  <c r="BY578" i="6"/>
  <c r="AN384" i="6"/>
  <c r="BY579" i="6"/>
  <c r="BZ578" i="6"/>
  <c r="BW578" i="6"/>
  <c r="AM385" i="6"/>
  <c r="BY580" i="6"/>
  <c r="BZ579" i="6"/>
  <c r="BW579" i="6"/>
  <c r="AN385" i="6"/>
  <c r="BZ580" i="6"/>
  <c r="BW580" i="6"/>
  <c r="BY581" i="6"/>
  <c r="AM386" i="6"/>
  <c r="BZ581" i="6"/>
  <c r="BW581" i="6"/>
  <c r="BY582" i="6"/>
  <c r="AN386" i="6"/>
  <c r="BZ582" i="6"/>
  <c r="BW582" i="6"/>
  <c r="BY583" i="6"/>
  <c r="AM387" i="6"/>
  <c r="BZ583" i="6"/>
  <c r="BW583" i="6"/>
  <c r="BY584" i="6"/>
  <c r="AN387" i="6"/>
  <c r="BY585" i="6"/>
  <c r="BZ584" i="6"/>
  <c r="BW584" i="6"/>
  <c r="AM388" i="6"/>
  <c r="BZ585" i="6"/>
  <c r="BW585" i="6"/>
  <c r="BY586" i="6"/>
  <c r="AN388" i="6"/>
  <c r="BZ586" i="6"/>
  <c r="BW586" i="6"/>
  <c r="BY587" i="6"/>
  <c r="AM389" i="6"/>
  <c r="BY588" i="6"/>
  <c r="BZ587" i="6"/>
  <c r="BW587" i="6"/>
  <c r="AN389" i="6"/>
  <c r="BY589" i="6"/>
  <c r="BZ588" i="6"/>
  <c r="BW588" i="6"/>
  <c r="AM390" i="6"/>
  <c r="BY590" i="6"/>
  <c r="BZ589" i="6"/>
  <c r="BW589" i="6"/>
  <c r="AN390" i="6"/>
  <c r="BZ590" i="6"/>
  <c r="BW590" i="6"/>
  <c r="BY591" i="6"/>
  <c r="AM391" i="6"/>
  <c r="BZ591" i="6"/>
  <c r="BW591" i="6"/>
  <c r="BY592" i="6"/>
  <c r="AN391" i="6"/>
  <c r="BZ592" i="6"/>
  <c r="BW592" i="6"/>
  <c r="BY593" i="6"/>
  <c r="AM392" i="6"/>
  <c r="BZ593" i="6"/>
  <c r="BW593" i="6"/>
  <c r="BY594" i="6"/>
  <c r="AN392" i="6"/>
  <c r="BZ594" i="6"/>
  <c r="BW594" i="6"/>
  <c r="BY595" i="6"/>
  <c r="AM393" i="6"/>
  <c r="BY596" i="6"/>
  <c r="BZ595" i="6"/>
  <c r="BW595" i="6"/>
  <c r="AN393" i="6"/>
  <c r="BY597" i="6"/>
  <c r="BZ596" i="6"/>
  <c r="BW596" i="6"/>
  <c r="AM394" i="6"/>
  <c r="BZ597" i="6"/>
  <c r="BW597" i="6"/>
  <c r="BY598" i="6"/>
  <c r="AN394" i="6"/>
  <c r="BY599" i="6"/>
  <c r="BZ598" i="6"/>
  <c r="BW598" i="6"/>
  <c r="AM395" i="6"/>
  <c r="BZ599" i="6"/>
  <c r="BW599" i="6"/>
  <c r="BY600" i="6"/>
  <c r="AN395" i="6"/>
  <c r="BZ600" i="6"/>
  <c r="BW600" i="6"/>
  <c r="BY601" i="6"/>
  <c r="AM396" i="6"/>
  <c r="BY602" i="6"/>
  <c r="BZ601" i="6"/>
  <c r="BW601" i="6"/>
  <c r="AN396" i="6"/>
  <c r="BY603" i="6"/>
  <c r="BZ602" i="6"/>
  <c r="BW602" i="6"/>
  <c r="AM397" i="6"/>
  <c r="BZ603" i="6"/>
  <c r="BW603" i="6"/>
  <c r="BY604" i="6"/>
  <c r="AN397" i="6"/>
  <c r="BZ604" i="6"/>
  <c r="BW604" i="6"/>
  <c r="BY605" i="6"/>
  <c r="AM398" i="6"/>
  <c r="BZ605" i="6"/>
  <c r="BW605" i="6"/>
  <c r="BY606" i="6"/>
  <c r="AN398" i="6"/>
  <c r="BZ606" i="6"/>
  <c r="BW606" i="6"/>
  <c r="BY607" i="6"/>
  <c r="AM399" i="6"/>
  <c r="BY608" i="6"/>
  <c r="BZ607" i="6"/>
  <c r="BW607" i="6"/>
  <c r="AN399" i="6"/>
  <c r="BY609" i="6"/>
  <c r="BZ608" i="6"/>
  <c r="BW608" i="6"/>
  <c r="AM400" i="6"/>
  <c r="BZ609" i="6"/>
  <c r="BW609" i="6"/>
  <c r="BY610" i="6"/>
  <c r="AN400" i="6"/>
  <c r="BY611" i="6"/>
  <c r="BZ610" i="6"/>
  <c r="BW610" i="6"/>
  <c r="AM401" i="6"/>
  <c r="BZ611" i="6"/>
  <c r="BW611" i="6"/>
  <c r="BY612" i="6"/>
  <c r="AN401" i="6"/>
  <c r="BY613" i="6"/>
  <c r="BZ612" i="6"/>
  <c r="BW612" i="6"/>
  <c r="AM402" i="6"/>
  <c r="BZ613" i="6"/>
  <c r="BW613" i="6"/>
  <c r="BY614" i="6"/>
  <c r="AN402" i="6"/>
  <c r="BZ614" i="6"/>
  <c r="BW614" i="6"/>
  <c r="BY615" i="6"/>
  <c r="AM403" i="6"/>
  <c r="BY616" i="6"/>
  <c r="BZ615" i="6"/>
  <c r="BW615" i="6"/>
  <c r="AN403" i="6"/>
  <c r="BY617" i="6"/>
  <c r="BZ616" i="6"/>
  <c r="BW616" i="6"/>
  <c r="AM404" i="6"/>
  <c r="BZ617" i="6"/>
  <c r="BW617" i="6"/>
  <c r="BY618" i="6"/>
  <c r="AN404" i="6"/>
  <c r="BZ618" i="6"/>
  <c r="BW618" i="6"/>
  <c r="BY619" i="6"/>
  <c r="AM405" i="6"/>
  <c r="BY620" i="6"/>
  <c r="BZ619" i="6"/>
  <c r="BW619" i="6"/>
  <c r="AN405" i="6"/>
  <c r="BY621" i="6"/>
  <c r="BZ620" i="6"/>
  <c r="BW620" i="6"/>
  <c r="AM406" i="6"/>
  <c r="BZ621" i="6"/>
  <c r="BW621" i="6"/>
  <c r="BY622" i="6"/>
  <c r="AN406" i="6"/>
  <c r="BZ622" i="6"/>
  <c r="BW622" i="6"/>
  <c r="BY623" i="6"/>
  <c r="AM407" i="6"/>
  <c r="BZ623" i="6"/>
  <c r="BW623" i="6"/>
  <c r="BY624" i="6"/>
  <c r="AN407" i="6"/>
  <c r="BZ624" i="6"/>
  <c r="BW624" i="6"/>
  <c r="BY625" i="6"/>
  <c r="AM408" i="6"/>
  <c r="BY626" i="6"/>
  <c r="BZ625" i="6"/>
  <c r="BW625" i="6"/>
  <c r="AN408" i="6"/>
  <c r="BY627" i="6"/>
  <c r="BZ626" i="6"/>
  <c r="BW626" i="6"/>
  <c r="AM409" i="6"/>
  <c r="BY628" i="6"/>
  <c r="BZ627" i="6"/>
  <c r="BW627" i="6"/>
  <c r="AN409" i="6"/>
  <c r="BY629" i="6"/>
  <c r="BZ628" i="6"/>
  <c r="BW628" i="6"/>
  <c r="AM410" i="6"/>
  <c r="BY630" i="6"/>
  <c r="BZ629" i="6"/>
  <c r="BW629" i="6"/>
  <c r="AN410" i="6"/>
  <c r="BZ630" i="6"/>
  <c r="BW630" i="6"/>
  <c r="BY631" i="6"/>
  <c r="AM411" i="6"/>
  <c r="BZ631" i="6"/>
  <c r="BW631" i="6"/>
  <c r="BY632" i="6"/>
  <c r="AN411" i="6"/>
  <c r="BY633" i="6"/>
  <c r="BZ632" i="6"/>
  <c r="BW632" i="6"/>
  <c r="AM412" i="6"/>
  <c r="BY634" i="6"/>
  <c r="BZ633" i="6"/>
  <c r="BW633" i="6"/>
  <c r="AN412" i="6"/>
  <c r="BZ634" i="6"/>
  <c r="BW634" i="6"/>
  <c r="BY635" i="6"/>
  <c r="AM413" i="6"/>
  <c r="BZ635" i="6"/>
  <c r="BW635" i="6"/>
  <c r="BY636" i="6"/>
  <c r="AN413" i="6"/>
  <c r="BY637" i="6"/>
  <c r="BZ636" i="6"/>
  <c r="BW636" i="6"/>
  <c r="AM414" i="6"/>
  <c r="BZ637" i="6"/>
  <c r="BW637" i="6"/>
  <c r="BY638" i="6"/>
  <c r="AN414" i="6"/>
  <c r="BZ638" i="6"/>
  <c r="BW638" i="6"/>
  <c r="BY639" i="6"/>
  <c r="AM415" i="6"/>
  <c r="BZ639" i="6"/>
  <c r="BW639" i="6"/>
  <c r="BY640" i="6"/>
  <c r="AN415" i="6"/>
  <c r="BY641" i="6"/>
  <c r="BZ640" i="6"/>
  <c r="BW640" i="6"/>
  <c r="AM416" i="6"/>
  <c r="BZ641" i="6"/>
  <c r="BW641" i="6"/>
  <c r="BY642" i="6"/>
  <c r="AN416" i="6"/>
  <c r="BZ642" i="6"/>
  <c r="BW642" i="6"/>
  <c r="BY643" i="6"/>
  <c r="AM417" i="6"/>
  <c r="BZ643" i="6"/>
  <c r="BW643" i="6"/>
  <c r="BY644" i="6"/>
  <c r="AN417" i="6"/>
  <c r="BY645" i="6"/>
  <c r="BZ644" i="6"/>
  <c r="BW644" i="6"/>
  <c r="AM418" i="6"/>
  <c r="BY646" i="6"/>
  <c r="BZ645" i="6"/>
  <c r="BW645" i="6"/>
  <c r="AN418" i="6"/>
  <c r="BZ646" i="6"/>
  <c r="BW646" i="6"/>
  <c r="BY647" i="6"/>
  <c r="AM419" i="6"/>
  <c r="BZ647" i="6"/>
  <c r="BW647" i="6"/>
  <c r="BY648" i="6"/>
  <c r="AN419" i="6"/>
  <c r="BZ648" i="6"/>
  <c r="BW648" i="6"/>
  <c r="BY649" i="6"/>
  <c r="AM420" i="6"/>
  <c r="BZ649" i="6"/>
  <c r="BW649" i="6"/>
  <c r="BY650" i="6"/>
  <c r="AN420" i="6"/>
  <c r="BY651" i="6"/>
  <c r="BZ650" i="6"/>
  <c r="BW650" i="6"/>
  <c r="AM421" i="6"/>
  <c r="BY652" i="6"/>
  <c r="BZ651" i="6"/>
  <c r="BW651" i="6"/>
  <c r="AN421" i="6"/>
  <c r="BZ652" i="6"/>
  <c r="BW652" i="6"/>
  <c r="BY653" i="6"/>
  <c r="AM422" i="6"/>
  <c r="BY654" i="6"/>
  <c r="BZ653" i="6"/>
  <c r="BW653" i="6"/>
  <c r="AN422" i="6"/>
  <c r="BY655" i="6"/>
  <c r="BZ654" i="6"/>
  <c r="BW654" i="6"/>
  <c r="AM423" i="6"/>
  <c r="BZ655" i="6"/>
  <c r="BW655" i="6"/>
  <c r="BY656" i="6"/>
  <c r="AN423" i="6"/>
  <c r="BZ656" i="6"/>
  <c r="BW656" i="6"/>
  <c r="BY657" i="6"/>
  <c r="AM424" i="6"/>
  <c r="BY658" i="6"/>
  <c r="BZ657" i="6"/>
  <c r="BW657" i="6"/>
  <c r="AN424" i="6"/>
  <c r="BY659" i="6"/>
  <c r="BZ658" i="6"/>
  <c r="BW658" i="6"/>
  <c r="AM425" i="6"/>
  <c r="BY660" i="6"/>
  <c r="BZ659" i="6"/>
  <c r="BW659" i="6"/>
  <c r="AN425" i="6"/>
  <c r="BZ660" i="6"/>
  <c r="BW660" i="6"/>
  <c r="BY661" i="6"/>
  <c r="AM426" i="6"/>
  <c r="BY662" i="6"/>
  <c r="BZ661" i="6"/>
  <c r="BW661" i="6"/>
  <c r="AN426" i="6"/>
  <c r="BZ662" i="6"/>
  <c r="BW662" i="6"/>
  <c r="BY663" i="6"/>
  <c r="AM427" i="6"/>
  <c r="BY664" i="6"/>
  <c r="BZ663" i="6"/>
  <c r="BW663" i="6"/>
  <c r="AN427" i="6"/>
  <c r="BY665" i="6"/>
  <c r="BZ664" i="6"/>
  <c r="BW664" i="6"/>
  <c r="AM428" i="6"/>
  <c r="BZ665" i="6"/>
  <c r="BW665" i="6"/>
  <c r="BY666" i="6"/>
  <c r="AN428" i="6"/>
  <c r="BY667" i="6"/>
  <c r="BZ666" i="6"/>
  <c r="BW666" i="6"/>
  <c r="AM429" i="6"/>
  <c r="BY668" i="6"/>
  <c r="BZ667" i="6"/>
  <c r="BW667" i="6"/>
  <c r="AN429" i="6"/>
  <c r="BY669" i="6"/>
  <c r="BZ668" i="6"/>
  <c r="BW668" i="6"/>
  <c r="AM430" i="6"/>
  <c r="BY670" i="6"/>
  <c r="BZ669" i="6"/>
  <c r="BW669" i="6"/>
  <c r="AN430" i="6"/>
  <c r="BZ670" i="6"/>
  <c r="BW670" i="6"/>
  <c r="BY671" i="6"/>
  <c r="AM431" i="6"/>
  <c r="BY672" i="6"/>
  <c r="BZ671" i="6"/>
  <c r="BW671" i="6"/>
  <c r="AN431" i="6"/>
  <c r="BZ672" i="6"/>
  <c r="BW672" i="6"/>
  <c r="BY673" i="6"/>
  <c r="AM432" i="6"/>
  <c r="BY674" i="6"/>
  <c r="BZ673" i="6"/>
  <c r="BW673" i="6"/>
  <c r="AN432" i="6"/>
  <c r="BY675" i="6"/>
  <c r="BZ674" i="6"/>
  <c r="BW674" i="6"/>
  <c r="AM433" i="6"/>
  <c r="BZ675" i="6"/>
  <c r="BW675" i="6"/>
  <c r="BY676" i="6"/>
  <c r="AN433" i="6"/>
  <c r="BZ676" i="6"/>
  <c r="BW676" i="6"/>
  <c r="BY677" i="6"/>
  <c r="AM434" i="6"/>
  <c r="BZ677" i="6"/>
  <c r="BW677" i="6"/>
  <c r="BY678" i="6"/>
  <c r="AN434" i="6"/>
  <c r="BZ678" i="6"/>
  <c r="BW678" i="6"/>
  <c r="BY679" i="6"/>
  <c r="AM435" i="6"/>
  <c r="BY680" i="6"/>
  <c r="BZ679" i="6"/>
  <c r="BW679" i="6"/>
  <c r="AN435" i="6"/>
  <c r="BY681" i="6"/>
  <c r="BZ680" i="6"/>
  <c r="BW680" i="6"/>
  <c r="AM436" i="6"/>
  <c r="BZ681" i="6"/>
  <c r="BW681" i="6"/>
  <c r="BY682" i="6"/>
  <c r="AN436" i="6"/>
  <c r="BZ682" i="6"/>
  <c r="BW682" i="6"/>
  <c r="BY683" i="6"/>
  <c r="AM437" i="6"/>
  <c r="BY684" i="6"/>
  <c r="BZ683" i="6"/>
  <c r="BW683" i="6"/>
  <c r="AN437" i="6"/>
  <c r="BZ684" i="6"/>
  <c r="BW684" i="6"/>
  <c r="BY685" i="6"/>
  <c r="AM438" i="6"/>
  <c r="BZ685" i="6"/>
  <c r="BW685" i="6"/>
  <c r="BY686" i="6"/>
  <c r="AN438" i="6"/>
  <c r="BY687" i="6"/>
  <c r="BZ686" i="6"/>
  <c r="BW686" i="6"/>
  <c r="AM439" i="6"/>
  <c r="BY688" i="6"/>
  <c r="BZ687" i="6"/>
  <c r="BW687" i="6"/>
  <c r="AN439" i="6"/>
  <c r="BZ688" i="6"/>
  <c r="BW688" i="6"/>
  <c r="BY689" i="6"/>
  <c r="AM440" i="6"/>
  <c r="BZ689" i="6"/>
  <c r="BW689" i="6"/>
  <c r="BY690" i="6"/>
  <c r="AN440" i="6"/>
  <c r="BZ690" i="6"/>
  <c r="BW690" i="6"/>
  <c r="BY691" i="6"/>
  <c r="AM441" i="6"/>
  <c r="BZ691" i="6"/>
  <c r="BW691" i="6"/>
  <c r="BY692" i="6"/>
  <c r="AN441" i="6"/>
  <c r="BY693" i="6"/>
  <c r="BZ692" i="6"/>
  <c r="BW692" i="6"/>
  <c r="AM442" i="6"/>
  <c r="BZ693" i="6"/>
  <c r="BW693" i="6"/>
  <c r="BY694" i="6"/>
  <c r="AN442" i="6"/>
  <c r="BZ694" i="6"/>
  <c r="BW694" i="6"/>
  <c r="BY695" i="6"/>
  <c r="AM443" i="6"/>
  <c r="BY696" i="6"/>
  <c r="BZ695" i="6"/>
  <c r="BW695" i="6"/>
  <c r="AN443" i="6"/>
  <c r="BZ696" i="6"/>
  <c r="BW696" i="6"/>
  <c r="BY697" i="6"/>
  <c r="AM444" i="6"/>
  <c r="BY698" i="6"/>
  <c r="BZ697" i="6"/>
  <c r="BW697" i="6"/>
  <c r="AN444" i="6"/>
  <c r="BZ698" i="6"/>
  <c r="BW698" i="6"/>
  <c r="BY699" i="6"/>
  <c r="AM445" i="6"/>
  <c r="BY700" i="6"/>
  <c r="BZ699" i="6"/>
  <c r="BW699" i="6"/>
  <c r="AN445" i="6"/>
  <c r="BY701" i="6"/>
  <c r="BZ700" i="6"/>
  <c r="BW700" i="6"/>
  <c r="AM446" i="6"/>
  <c r="BZ701" i="6"/>
  <c r="BW701" i="6"/>
  <c r="BY702" i="6"/>
  <c r="AN446" i="6"/>
  <c r="BY703" i="6"/>
  <c r="BZ702" i="6"/>
  <c r="BW702" i="6"/>
  <c r="AM447" i="6"/>
  <c r="BY704" i="6"/>
  <c r="BZ703" i="6"/>
  <c r="BW703" i="6"/>
  <c r="AN447" i="6"/>
  <c r="BY705" i="6"/>
  <c r="BZ704" i="6"/>
  <c r="BW704" i="6"/>
  <c r="AM448" i="6"/>
  <c r="BY706" i="6"/>
  <c r="BZ705" i="6"/>
  <c r="BW705" i="6"/>
  <c r="AN448" i="6"/>
  <c r="BY707" i="6"/>
  <c r="BZ706" i="6"/>
  <c r="BW706" i="6"/>
  <c r="AM449" i="6"/>
  <c r="BZ707" i="6"/>
  <c r="BW707" i="6"/>
  <c r="BY708" i="6"/>
  <c r="AN449" i="6"/>
  <c r="BY709" i="6"/>
  <c r="BZ708" i="6"/>
  <c r="BW708" i="6"/>
  <c r="AM450" i="6"/>
  <c r="BZ709" i="6"/>
  <c r="BW709" i="6"/>
  <c r="BY710" i="6"/>
  <c r="AN450" i="6"/>
  <c r="BY711" i="6"/>
  <c r="BZ710" i="6"/>
  <c r="BW710" i="6"/>
  <c r="AM451" i="6"/>
  <c r="BZ711" i="6"/>
  <c r="BW711" i="6"/>
  <c r="BY712" i="6"/>
  <c r="AN451" i="6"/>
  <c r="BZ712" i="6"/>
  <c r="BW712" i="6"/>
  <c r="BY713" i="6"/>
  <c r="AM452" i="6"/>
  <c r="BY714" i="6"/>
  <c r="BZ713" i="6"/>
  <c r="BW713" i="6"/>
  <c r="AN452" i="6"/>
  <c r="BZ714" i="6"/>
  <c r="BW714" i="6"/>
  <c r="BY715" i="6"/>
  <c r="AM453" i="6"/>
  <c r="BY716" i="6"/>
  <c r="BZ715" i="6"/>
  <c r="BW715" i="6"/>
  <c r="AN453" i="6"/>
  <c r="BY717" i="6"/>
  <c r="BZ716" i="6"/>
  <c r="BW716" i="6"/>
  <c r="AM454" i="6"/>
  <c r="BY718" i="6"/>
  <c r="BZ717" i="6"/>
  <c r="BW717" i="6"/>
  <c r="AN454" i="6"/>
  <c r="BY719" i="6"/>
  <c r="BZ718" i="6"/>
  <c r="BW718" i="6"/>
  <c r="AM455" i="6"/>
  <c r="BY720" i="6"/>
  <c r="BZ719" i="6"/>
  <c r="BW719" i="6"/>
  <c r="AN455" i="6"/>
  <c r="BY721" i="6"/>
  <c r="BZ720" i="6"/>
  <c r="BW720" i="6"/>
  <c r="AM456" i="6"/>
  <c r="BZ721" i="6"/>
  <c r="BW721" i="6"/>
  <c r="BY722" i="6"/>
  <c r="AN456" i="6"/>
  <c r="BZ722" i="6"/>
  <c r="BW722" i="6"/>
  <c r="BY723" i="6"/>
  <c r="AM457" i="6"/>
  <c r="BY724" i="6"/>
  <c r="BZ723" i="6"/>
  <c r="BW723" i="6"/>
  <c r="AN457" i="6"/>
  <c r="BY725" i="6"/>
  <c r="BZ724" i="6"/>
  <c r="BW724" i="6"/>
  <c r="AM458" i="6"/>
  <c r="BZ725" i="6"/>
  <c r="BW725" i="6"/>
  <c r="BY726" i="6"/>
  <c r="AN458" i="6"/>
  <c r="BY727" i="6"/>
  <c r="BZ726" i="6"/>
  <c r="BW726" i="6"/>
  <c r="AM459" i="6"/>
  <c r="BY728" i="6"/>
  <c r="BZ727" i="6"/>
  <c r="BW727" i="6"/>
  <c r="AN459" i="6"/>
  <c r="BZ728" i="6"/>
  <c r="BW728" i="6"/>
  <c r="BY729" i="6"/>
  <c r="AM460" i="6"/>
  <c r="BZ729" i="6"/>
  <c r="BW729" i="6"/>
  <c r="BY730" i="6"/>
  <c r="AN460" i="6"/>
  <c r="BZ730" i="6"/>
  <c r="BW730" i="6"/>
  <c r="BY731" i="6"/>
  <c r="AM461" i="6"/>
  <c r="BY732" i="6"/>
  <c r="BZ731" i="6"/>
  <c r="BW731" i="6"/>
  <c r="AN461" i="6"/>
  <c r="BY733" i="6"/>
  <c r="BZ732" i="6"/>
  <c r="BW732" i="6"/>
  <c r="AM462" i="6"/>
  <c r="BZ733" i="6"/>
  <c r="BW733" i="6"/>
  <c r="BY734" i="6"/>
  <c r="AN462" i="6"/>
  <c r="BY735" i="6"/>
  <c r="BZ734" i="6"/>
  <c r="BW734" i="6"/>
  <c r="AM463" i="6"/>
  <c r="BY736" i="6"/>
  <c r="BZ735" i="6"/>
  <c r="BW735" i="6"/>
  <c r="AN463" i="6"/>
  <c r="BY737" i="6"/>
  <c r="BZ736" i="6"/>
  <c r="BW736" i="6"/>
  <c r="AM464" i="6"/>
  <c r="BY738" i="6"/>
  <c r="BZ737" i="6"/>
  <c r="BW737" i="6"/>
  <c r="AN464" i="6"/>
  <c r="BZ738" i="6"/>
  <c r="BW738" i="6"/>
  <c r="BY739" i="6"/>
  <c r="AM465" i="6"/>
  <c r="BY740" i="6"/>
  <c r="BZ739" i="6"/>
  <c r="BW739" i="6"/>
  <c r="AN465" i="6"/>
  <c r="BY741" i="6"/>
  <c r="BZ740" i="6"/>
  <c r="BW740" i="6"/>
  <c r="AM466" i="6"/>
  <c r="BZ741" i="6"/>
  <c r="BW741" i="6"/>
  <c r="BY742" i="6"/>
  <c r="AN466" i="6"/>
  <c r="BZ742" i="6"/>
  <c r="BW742" i="6"/>
  <c r="BY743" i="6"/>
  <c r="AM467" i="6"/>
  <c r="BZ743" i="6"/>
  <c r="BW743" i="6"/>
  <c r="BY744" i="6"/>
  <c r="AN467" i="6"/>
  <c r="BY745" i="6"/>
  <c r="BZ744" i="6"/>
  <c r="BW744" i="6"/>
  <c r="AM468" i="6"/>
  <c r="BY746" i="6"/>
  <c r="BZ745" i="6"/>
  <c r="BW745" i="6"/>
  <c r="AN468" i="6"/>
  <c r="BY747" i="6"/>
  <c r="BZ746" i="6"/>
  <c r="BW746" i="6"/>
  <c r="AM469" i="6"/>
  <c r="BZ747" i="6"/>
  <c r="BW747" i="6"/>
  <c r="BY748" i="6"/>
  <c r="AN469" i="6"/>
  <c r="BY749" i="6"/>
  <c r="BZ748" i="6"/>
  <c r="BW748" i="6"/>
  <c r="AM470" i="6"/>
  <c r="BZ749" i="6"/>
  <c r="BW749" i="6"/>
  <c r="BY750" i="6"/>
  <c r="AN470" i="6"/>
  <c r="BY751" i="6"/>
  <c r="BZ750" i="6"/>
  <c r="BW750" i="6"/>
  <c r="AM471" i="6"/>
  <c r="BZ751" i="6"/>
  <c r="BW751" i="6"/>
  <c r="BY752" i="6"/>
  <c r="AN471" i="6"/>
  <c r="BY753" i="6"/>
  <c r="BZ752" i="6"/>
  <c r="BW752" i="6"/>
  <c r="AM472" i="6"/>
  <c r="BZ753" i="6"/>
  <c r="BW753" i="6"/>
  <c r="BY754" i="6"/>
  <c r="AN472" i="6"/>
  <c r="BY755" i="6"/>
  <c r="BZ754" i="6"/>
  <c r="BW754" i="6"/>
  <c r="AM473" i="6"/>
  <c r="BZ755" i="6"/>
  <c r="BW755" i="6"/>
  <c r="BY756" i="6"/>
  <c r="AN473" i="6"/>
  <c r="BY757" i="6"/>
  <c r="BZ756" i="6"/>
  <c r="BW756" i="6"/>
  <c r="AM474" i="6"/>
  <c r="BY758" i="6"/>
  <c r="BZ757" i="6"/>
  <c r="BW757" i="6"/>
  <c r="AN474" i="6"/>
  <c r="BY759" i="6"/>
  <c r="BZ758" i="6"/>
  <c r="BW758" i="6"/>
  <c r="AM475" i="6"/>
  <c r="BZ759" i="6"/>
  <c r="BW759" i="6"/>
  <c r="BY760" i="6"/>
  <c r="AN475" i="6"/>
  <c r="BY761" i="6"/>
  <c r="BZ760" i="6"/>
  <c r="BW760" i="6"/>
  <c r="AM476" i="6"/>
  <c r="BY762" i="6"/>
  <c r="BZ761" i="6"/>
  <c r="BW761" i="6"/>
  <c r="AN476" i="6"/>
  <c r="BY763" i="6"/>
  <c r="BZ762" i="6"/>
  <c r="BW762" i="6"/>
  <c r="AM477" i="6"/>
  <c r="BZ763" i="6"/>
  <c r="BW763" i="6"/>
  <c r="BY764" i="6"/>
  <c r="AN477" i="6"/>
  <c r="BY765" i="6"/>
  <c r="BZ764" i="6"/>
  <c r="BW764" i="6"/>
  <c r="AM478" i="6"/>
  <c r="BY766" i="6"/>
  <c r="BZ765" i="6"/>
  <c r="BW765" i="6"/>
  <c r="AN478" i="6"/>
  <c r="BY767" i="6"/>
  <c r="BZ766" i="6"/>
  <c r="BW766" i="6"/>
  <c r="AM479" i="6"/>
  <c r="BZ767" i="6"/>
  <c r="BW767" i="6"/>
  <c r="BY768" i="6"/>
  <c r="AN479" i="6"/>
  <c r="BY769" i="6"/>
  <c r="BZ768" i="6"/>
  <c r="BW768" i="6"/>
  <c r="AM480" i="6"/>
  <c r="BY770" i="6"/>
  <c r="BZ769" i="6"/>
  <c r="BW769" i="6"/>
  <c r="AN480" i="6"/>
  <c r="BZ770" i="6"/>
  <c r="BW770" i="6"/>
  <c r="BY771" i="6"/>
  <c r="AM481" i="6"/>
  <c r="BY772" i="6"/>
  <c r="BZ771" i="6"/>
  <c r="BW771" i="6"/>
  <c r="AN481" i="6"/>
  <c r="BY773" i="6"/>
  <c r="BZ772" i="6"/>
  <c r="BW772" i="6"/>
  <c r="AM482" i="6"/>
  <c r="BY774" i="6"/>
  <c r="BZ773" i="6"/>
  <c r="BW773" i="6"/>
  <c r="AN482" i="6"/>
  <c r="BZ774" i="6"/>
  <c r="BW774" i="6"/>
  <c r="BY775" i="6"/>
  <c r="AM483" i="6"/>
  <c r="BZ775" i="6"/>
  <c r="BW775" i="6"/>
  <c r="BY776" i="6"/>
  <c r="AN483" i="6"/>
  <c r="BZ776" i="6"/>
  <c r="BW776" i="6"/>
  <c r="BY777" i="6"/>
  <c r="AM484" i="6"/>
  <c r="BZ777" i="6"/>
  <c r="BW777" i="6"/>
  <c r="BY778" i="6"/>
  <c r="AN484" i="6"/>
  <c r="BZ778" i="6"/>
  <c r="BW778" i="6"/>
  <c r="BY779" i="6"/>
  <c r="AM485" i="6"/>
  <c r="BZ779" i="6"/>
  <c r="BW779" i="6"/>
  <c r="BY780" i="6"/>
  <c r="AN485" i="6"/>
  <c r="BZ780" i="6"/>
  <c r="BW780" i="6"/>
  <c r="BY781" i="6"/>
  <c r="AM486" i="6"/>
  <c r="BY782" i="6"/>
  <c r="BZ781" i="6"/>
  <c r="BW781" i="6"/>
  <c r="AN486" i="6"/>
  <c r="BY783" i="6"/>
  <c r="BZ782" i="6"/>
  <c r="BW782" i="6"/>
  <c r="AM487" i="6"/>
  <c r="BZ783" i="6"/>
  <c r="BW783" i="6"/>
  <c r="BY784" i="6"/>
  <c r="AN487" i="6"/>
  <c r="BZ784" i="6"/>
  <c r="BW784" i="6"/>
  <c r="BY785" i="6"/>
  <c r="AM488" i="6"/>
  <c r="BZ785" i="6"/>
  <c r="BW785" i="6"/>
  <c r="BY786" i="6"/>
  <c r="AN488" i="6"/>
  <c r="BY787" i="6"/>
  <c r="BZ786" i="6"/>
  <c r="BW786" i="6"/>
  <c r="AM489" i="6"/>
  <c r="BY788" i="6"/>
  <c r="BZ787" i="6"/>
  <c r="BW787" i="6"/>
  <c r="AN489" i="6"/>
  <c r="BY789" i="6"/>
  <c r="BZ788" i="6"/>
  <c r="BW788" i="6"/>
  <c r="AM490" i="6"/>
  <c r="BY790" i="6"/>
  <c r="BZ789" i="6"/>
  <c r="BW789" i="6"/>
  <c r="AN490" i="6"/>
  <c r="BY791" i="6"/>
  <c r="BZ790" i="6"/>
  <c r="BW790" i="6"/>
  <c r="AM491" i="6"/>
  <c r="BY792" i="6"/>
  <c r="BZ791" i="6"/>
  <c r="BW791" i="6"/>
  <c r="AN491" i="6"/>
  <c r="BZ792" i="6"/>
  <c r="BW792" i="6"/>
  <c r="BY793" i="6"/>
  <c r="AM492" i="6"/>
  <c r="BY794" i="6"/>
  <c r="BZ793" i="6"/>
  <c r="BW793" i="6"/>
  <c r="AN492" i="6"/>
  <c r="BY795" i="6"/>
  <c r="BZ794" i="6"/>
  <c r="BW794" i="6"/>
  <c r="AM493" i="6"/>
  <c r="BY796" i="6"/>
  <c r="BZ795" i="6"/>
  <c r="BW795" i="6"/>
  <c r="AN493" i="6"/>
  <c r="BY797" i="6"/>
  <c r="BZ796" i="6"/>
  <c r="BW796" i="6"/>
  <c r="AM494" i="6"/>
  <c r="BZ797" i="6"/>
  <c r="BW797" i="6"/>
  <c r="BY798" i="6"/>
  <c r="AN494" i="6"/>
  <c r="BY799" i="6"/>
  <c r="BZ798" i="6"/>
  <c r="BW798" i="6"/>
  <c r="AM495" i="6"/>
  <c r="BZ799" i="6"/>
  <c r="BW799" i="6"/>
  <c r="BY800" i="6"/>
  <c r="AN495" i="6"/>
  <c r="BY801" i="6"/>
  <c r="BZ800" i="6"/>
  <c r="BW800" i="6"/>
  <c r="AM496" i="6"/>
  <c r="BY802" i="6"/>
  <c r="BZ801" i="6"/>
  <c r="BW801" i="6"/>
  <c r="AN496" i="6"/>
  <c r="BZ802" i="6"/>
  <c r="BW802" i="6"/>
  <c r="BY803" i="6"/>
  <c r="AM497" i="6"/>
  <c r="BZ803" i="6"/>
  <c r="BW803" i="6"/>
  <c r="BY804" i="6"/>
  <c r="AN497" i="6"/>
  <c r="BZ804" i="6"/>
  <c r="BW804" i="6"/>
  <c r="BY805" i="6"/>
  <c r="AM498" i="6"/>
  <c r="BY806" i="6"/>
  <c r="BZ805" i="6"/>
  <c r="BW805" i="6"/>
  <c r="AN498" i="6"/>
  <c r="BY807" i="6"/>
  <c r="BZ806" i="6"/>
  <c r="BW806" i="6"/>
  <c r="AM499" i="6"/>
  <c r="BZ807" i="6"/>
  <c r="BW807" i="6"/>
  <c r="BY808" i="6"/>
  <c r="AN499" i="6"/>
  <c r="BY809" i="6"/>
  <c r="BZ808" i="6"/>
  <c r="BW808" i="6"/>
  <c r="AM500" i="6"/>
  <c r="BZ809" i="6"/>
  <c r="BW809" i="6"/>
  <c r="BY810" i="6"/>
  <c r="AN500" i="6"/>
  <c r="BZ810" i="6"/>
  <c r="BW810" i="6"/>
  <c r="BY811" i="6"/>
  <c r="AM501" i="6"/>
  <c r="BY812" i="6"/>
  <c r="BZ811" i="6"/>
  <c r="BW811" i="6"/>
  <c r="AN501" i="6"/>
  <c r="BZ812" i="6"/>
  <c r="BW812" i="6"/>
  <c r="BY813" i="6"/>
  <c r="AM502" i="6"/>
  <c r="BY814" i="6"/>
  <c r="BZ813" i="6"/>
  <c r="BW813" i="6"/>
  <c r="AN502" i="6"/>
  <c r="BY815" i="6"/>
  <c r="BZ814" i="6"/>
  <c r="BW814" i="6"/>
  <c r="AM503" i="6"/>
  <c r="BZ815" i="6"/>
  <c r="BW815" i="6"/>
  <c r="BY816" i="6"/>
  <c r="AN503" i="6"/>
  <c r="BZ816" i="6"/>
  <c r="BW816" i="6"/>
  <c r="BY817" i="6"/>
  <c r="AM504" i="6"/>
  <c r="BZ817" i="6"/>
  <c r="BW817" i="6"/>
  <c r="BY818" i="6"/>
  <c r="AN504" i="6"/>
  <c r="BZ818" i="6"/>
  <c r="BW818" i="6"/>
  <c r="BY819" i="6"/>
  <c r="AM505" i="6"/>
  <c r="BY820" i="6"/>
  <c r="BZ819" i="6"/>
  <c r="BW819" i="6"/>
  <c r="AN505" i="6"/>
  <c r="BZ820" i="6"/>
  <c r="BW820" i="6"/>
  <c r="BY821" i="6"/>
  <c r="AM506" i="6"/>
  <c r="BZ821" i="6"/>
  <c r="BW821" i="6"/>
  <c r="BY822" i="6"/>
  <c r="AN506" i="6"/>
  <c r="BY823" i="6"/>
  <c r="BZ822" i="6"/>
  <c r="BW822" i="6"/>
  <c r="AM507" i="6"/>
  <c r="BZ823" i="6"/>
  <c r="BW823" i="6"/>
  <c r="BY824" i="6"/>
  <c r="AN507" i="6"/>
  <c r="BY825" i="6"/>
  <c r="BZ824" i="6"/>
  <c r="BW824" i="6"/>
  <c r="AM508" i="6"/>
  <c r="BZ825" i="6"/>
  <c r="BW825" i="6"/>
  <c r="BY826" i="6"/>
  <c r="AN508" i="6"/>
  <c r="BY827" i="6"/>
  <c r="BZ826" i="6"/>
  <c r="BW826" i="6"/>
  <c r="AM509" i="6"/>
  <c r="BY828" i="6"/>
  <c r="BZ827" i="6"/>
  <c r="BW827" i="6"/>
  <c r="AN509" i="6"/>
  <c r="BZ828" i="6"/>
  <c r="BW828" i="6"/>
  <c r="BY829" i="6"/>
  <c r="AM510" i="6"/>
  <c r="BY830" i="6"/>
  <c r="BZ829" i="6"/>
  <c r="BW829" i="6"/>
  <c r="AN510" i="6"/>
  <c r="BY831" i="6"/>
  <c r="BZ830" i="6"/>
  <c r="BW830" i="6"/>
  <c r="AM511" i="6"/>
  <c r="BY832" i="6"/>
  <c r="BZ831" i="6"/>
  <c r="BW831" i="6"/>
  <c r="AN511" i="6"/>
  <c r="BZ832" i="6"/>
  <c r="BW832" i="6"/>
  <c r="BY833" i="6"/>
  <c r="AM512" i="6"/>
  <c r="BY834" i="6"/>
  <c r="BZ833" i="6"/>
  <c r="BW833" i="6"/>
  <c r="AN512" i="6"/>
  <c r="BZ834" i="6"/>
  <c r="BW834" i="6"/>
  <c r="BY835" i="6"/>
  <c r="AM513" i="6"/>
  <c r="BY836" i="6"/>
  <c r="BZ835" i="6"/>
  <c r="BW835" i="6"/>
  <c r="AN513" i="6"/>
  <c r="BZ836" i="6"/>
  <c r="BW836" i="6"/>
  <c r="BY837" i="6"/>
  <c r="AM514" i="6"/>
  <c r="BY838" i="6"/>
  <c r="BZ837" i="6"/>
  <c r="BW837" i="6"/>
  <c r="AN514" i="6"/>
  <c r="BZ838" i="6"/>
  <c r="BW838" i="6"/>
  <c r="BY839" i="6"/>
  <c r="AM515" i="6"/>
  <c r="AR115" i="6"/>
  <c r="BY840" i="6"/>
  <c r="BZ839" i="6"/>
  <c r="BW839" i="6"/>
  <c r="AS115" i="6"/>
  <c r="BY841" i="6"/>
  <c r="BZ840" i="6"/>
  <c r="BW840" i="6"/>
  <c r="AR116" i="6"/>
  <c r="BZ841" i="6"/>
  <c r="BW841" i="6"/>
  <c r="BY842" i="6"/>
  <c r="AS116" i="6"/>
  <c r="BZ842" i="6"/>
  <c r="BW842" i="6"/>
  <c r="BY843" i="6"/>
  <c r="AR117" i="6"/>
  <c r="BZ843" i="6"/>
  <c r="BW843" i="6"/>
  <c r="BY844" i="6"/>
  <c r="AS117" i="6"/>
  <c r="BY845" i="6"/>
  <c r="BZ844" i="6"/>
  <c r="BW844" i="6"/>
  <c r="AR118" i="6"/>
  <c r="BZ845" i="6"/>
  <c r="BW845" i="6"/>
  <c r="BY846" i="6"/>
  <c r="AS118" i="6"/>
  <c r="BZ846" i="6"/>
  <c r="BW846" i="6"/>
  <c r="BY847" i="6"/>
  <c r="AR119" i="6"/>
  <c r="BZ847" i="6"/>
  <c r="BW847" i="6"/>
  <c r="BY848" i="6"/>
  <c r="AS119" i="6"/>
  <c r="BZ848" i="6"/>
  <c r="BW848" i="6"/>
  <c r="BY849" i="6"/>
  <c r="AR120" i="6"/>
  <c r="BY850" i="6"/>
  <c r="BZ849" i="6"/>
  <c r="BW849" i="6"/>
  <c r="AS120" i="6"/>
  <c r="BY851" i="6"/>
  <c r="BZ850" i="6"/>
  <c r="BW850" i="6"/>
  <c r="AR121" i="6"/>
  <c r="BY852" i="6"/>
  <c r="BZ851" i="6"/>
  <c r="BW851" i="6"/>
  <c r="AS121" i="6"/>
  <c r="BZ852" i="6"/>
  <c r="BW852" i="6"/>
  <c r="BY853" i="6"/>
  <c r="AR122" i="6"/>
  <c r="BY854" i="6"/>
  <c r="BZ853" i="6"/>
  <c r="BW853" i="6"/>
  <c r="AS122" i="6"/>
  <c r="BY855" i="6"/>
  <c r="BZ854" i="6"/>
  <c r="BW854" i="6"/>
  <c r="AR123" i="6"/>
  <c r="BY856" i="6"/>
  <c r="BZ855" i="6"/>
  <c r="BW855" i="6"/>
  <c r="AS123" i="6"/>
  <c r="BZ856" i="6"/>
  <c r="BW856" i="6"/>
  <c r="BY857" i="6"/>
  <c r="AR124" i="6"/>
  <c r="BY858" i="6"/>
  <c r="BZ857" i="6"/>
  <c r="BW857" i="6"/>
  <c r="AS124" i="6"/>
  <c r="BY859" i="6"/>
  <c r="BZ858" i="6"/>
  <c r="BW858" i="6"/>
  <c r="AR125" i="6"/>
  <c r="BZ859" i="6"/>
  <c r="BW859" i="6"/>
  <c r="BY860" i="6"/>
  <c r="AS125" i="6"/>
  <c r="BY861" i="6"/>
  <c r="BZ860" i="6"/>
  <c r="BW860" i="6"/>
  <c r="AR126" i="6"/>
  <c r="BY862" i="6"/>
  <c r="BZ861" i="6"/>
  <c r="BW861" i="6"/>
  <c r="AS126" i="6"/>
  <c r="BY863" i="6"/>
  <c r="BZ862" i="6"/>
  <c r="BW862" i="6"/>
  <c r="AR127" i="6"/>
  <c r="BZ863" i="6"/>
  <c r="BW863" i="6"/>
  <c r="BY864" i="6"/>
  <c r="AS127" i="6"/>
  <c r="BY865" i="6"/>
  <c r="BZ864" i="6"/>
  <c r="BW864" i="6"/>
  <c r="AR128" i="6"/>
  <c r="BZ865" i="6"/>
  <c r="BW865" i="6"/>
  <c r="BY866" i="6"/>
  <c r="AS128" i="6"/>
  <c r="BY867" i="6"/>
  <c r="BZ866" i="6"/>
  <c r="BW866" i="6"/>
  <c r="AR129" i="6"/>
  <c r="BZ867" i="6"/>
  <c r="BW867" i="6"/>
  <c r="BY868" i="6"/>
  <c r="AS129" i="6"/>
  <c r="BY869" i="6"/>
  <c r="BZ868" i="6"/>
  <c r="BW868" i="6"/>
  <c r="AR130" i="6"/>
  <c r="BZ869" i="6"/>
  <c r="BW869" i="6"/>
  <c r="BY870" i="6"/>
  <c r="AS130" i="6"/>
  <c r="BZ870" i="6"/>
  <c r="BW870" i="6"/>
  <c r="BY871" i="6"/>
  <c r="AR131" i="6"/>
  <c r="BY872" i="6"/>
  <c r="BZ871" i="6"/>
  <c r="BW871" i="6"/>
  <c r="AS131" i="6"/>
  <c r="BZ872" i="6"/>
  <c r="BW872" i="6"/>
  <c r="BY873" i="6"/>
  <c r="AR132" i="6"/>
  <c r="BY874" i="6"/>
  <c r="BZ873" i="6"/>
  <c r="BW873" i="6"/>
  <c r="AS132" i="6"/>
  <c r="BY875" i="6"/>
  <c r="BZ874" i="6"/>
  <c r="BW874" i="6"/>
  <c r="AR133" i="6"/>
  <c r="BY876" i="6"/>
  <c r="BZ875" i="6"/>
  <c r="BW875" i="6"/>
  <c r="AS133" i="6"/>
  <c r="BY877" i="6"/>
  <c r="BZ876" i="6"/>
  <c r="BW876" i="6"/>
  <c r="AR134" i="6"/>
  <c r="BZ877" i="6"/>
  <c r="BW877" i="6"/>
  <c r="BY878" i="6"/>
  <c r="AS134" i="6"/>
  <c r="BY879" i="6"/>
  <c r="BZ878" i="6"/>
  <c r="BW878" i="6"/>
  <c r="AR135" i="6"/>
  <c r="BY880" i="6"/>
  <c r="BZ879" i="6"/>
  <c r="BW879" i="6"/>
  <c r="AS135" i="6"/>
  <c r="BY881" i="6"/>
  <c r="BZ880" i="6"/>
  <c r="BW880" i="6"/>
  <c r="AR136" i="6"/>
  <c r="BY882" i="6"/>
  <c r="BZ881" i="6"/>
  <c r="BW881" i="6"/>
  <c r="AS136" i="6"/>
  <c r="BY883" i="6"/>
  <c r="BZ882" i="6"/>
  <c r="BW882" i="6"/>
  <c r="AR137" i="6"/>
  <c r="BY884" i="6"/>
  <c r="BZ883" i="6"/>
  <c r="BW883" i="6"/>
  <c r="AS137" i="6"/>
  <c r="BY885" i="6"/>
  <c r="BZ884" i="6"/>
  <c r="BW884" i="6"/>
  <c r="AR138" i="6"/>
  <c r="BY886" i="6"/>
  <c r="BZ885" i="6"/>
  <c r="BW885" i="6"/>
  <c r="AS138" i="6"/>
  <c r="BY887" i="6"/>
  <c r="BZ886" i="6"/>
  <c r="BW886" i="6"/>
  <c r="AR139" i="6"/>
  <c r="BY888" i="6"/>
  <c r="BZ887" i="6"/>
  <c r="BW887" i="6"/>
  <c r="AS139" i="6"/>
  <c r="BZ888" i="6"/>
  <c r="BW888" i="6"/>
  <c r="BY889" i="6"/>
  <c r="AR140" i="6"/>
  <c r="BZ889" i="6"/>
  <c r="BW889" i="6"/>
  <c r="BY890" i="6"/>
  <c r="AS140" i="6"/>
  <c r="BZ890" i="6"/>
  <c r="BW890" i="6"/>
  <c r="BY891" i="6"/>
  <c r="AR141" i="6"/>
  <c r="BY892" i="6"/>
  <c r="BZ891" i="6"/>
  <c r="BW891" i="6"/>
  <c r="AS141" i="6"/>
  <c r="BY893" i="6"/>
  <c r="BZ892" i="6"/>
  <c r="BW892" i="6"/>
  <c r="AR142" i="6"/>
  <c r="BZ893" i="6"/>
  <c r="BW893" i="6"/>
  <c r="BY894" i="6"/>
  <c r="AS142" i="6"/>
  <c r="BY895" i="6"/>
  <c r="BZ894" i="6"/>
  <c r="BW894" i="6"/>
  <c r="AR143" i="6"/>
  <c r="BZ895" i="6"/>
  <c r="BW895" i="6"/>
  <c r="BY896" i="6"/>
  <c r="AS143" i="6"/>
  <c r="BZ896" i="6"/>
  <c r="BW896" i="6"/>
  <c r="BY897" i="6"/>
  <c r="AR144" i="6"/>
  <c r="BY898" i="6"/>
  <c r="BZ897" i="6"/>
  <c r="BW897" i="6"/>
  <c r="AS144" i="6"/>
  <c r="BZ898" i="6"/>
  <c r="BW898" i="6"/>
  <c r="BY899" i="6"/>
  <c r="AR145" i="6"/>
  <c r="BY900" i="6"/>
  <c r="BZ899" i="6"/>
  <c r="BW899" i="6"/>
  <c r="AS145" i="6"/>
  <c r="BZ900" i="6"/>
  <c r="BW900" i="6"/>
  <c r="BY901" i="6"/>
  <c r="AR146" i="6"/>
  <c r="BZ901" i="6"/>
  <c r="BW901" i="6"/>
  <c r="BY902" i="6"/>
  <c r="AS146" i="6"/>
  <c r="BY903" i="6"/>
  <c r="BZ902" i="6"/>
  <c r="BW902" i="6"/>
  <c r="AR147" i="6"/>
  <c r="BZ903" i="6"/>
  <c r="BW903" i="6"/>
  <c r="BY904" i="6"/>
  <c r="AS147" i="6"/>
  <c r="BZ904" i="6"/>
  <c r="BW904" i="6"/>
  <c r="BY905" i="6"/>
  <c r="AR148" i="6"/>
  <c r="BY906" i="6"/>
  <c r="BZ905" i="6"/>
  <c r="BW905" i="6"/>
  <c r="AS148" i="6"/>
  <c r="BZ906" i="6"/>
  <c r="BW906" i="6"/>
  <c r="BY907" i="6"/>
  <c r="AR149" i="6"/>
  <c r="BY908" i="6"/>
  <c r="BZ907" i="6"/>
  <c r="BW907" i="6"/>
  <c r="AS149" i="6"/>
  <c r="BZ908" i="6"/>
  <c r="BW908" i="6"/>
  <c r="BY909" i="6"/>
  <c r="AR150" i="6"/>
  <c r="BY910" i="6"/>
  <c r="BZ909" i="6"/>
  <c r="BW909" i="6"/>
  <c r="AS150" i="6"/>
  <c r="BZ910" i="6"/>
  <c r="BW910" i="6"/>
  <c r="BY911" i="6"/>
  <c r="AR151" i="6"/>
  <c r="BY912" i="6"/>
  <c r="BZ911" i="6"/>
  <c r="BW911" i="6"/>
  <c r="AS151" i="6"/>
  <c r="BZ912" i="6"/>
  <c r="BW912" i="6"/>
  <c r="BY913" i="6"/>
  <c r="AR152" i="6"/>
  <c r="BZ913" i="6"/>
  <c r="BW913" i="6"/>
  <c r="BY914" i="6"/>
  <c r="AS152" i="6"/>
  <c r="BZ914" i="6"/>
  <c r="BW914" i="6"/>
  <c r="BY915" i="6"/>
  <c r="AR153" i="6"/>
  <c r="BY916" i="6"/>
  <c r="BZ915" i="6"/>
  <c r="BW915" i="6"/>
  <c r="AS153" i="6"/>
  <c r="BY917" i="6"/>
  <c r="BZ916" i="6"/>
  <c r="BW916" i="6"/>
  <c r="AR154" i="6"/>
  <c r="BY918" i="6"/>
  <c r="BZ917" i="6"/>
  <c r="BW917" i="6"/>
  <c r="AS154" i="6"/>
  <c r="BZ918" i="6"/>
  <c r="BW918" i="6"/>
  <c r="BY919" i="6"/>
  <c r="AR155" i="6"/>
  <c r="BY920" i="6"/>
  <c r="BZ919" i="6"/>
  <c r="BW919" i="6"/>
  <c r="AS155" i="6"/>
  <c r="BZ920" i="6"/>
  <c r="BW920" i="6"/>
  <c r="BY921" i="6"/>
  <c r="AR156" i="6"/>
  <c r="BZ921" i="6"/>
  <c r="BW921" i="6"/>
  <c r="BY922" i="6"/>
  <c r="AS156" i="6"/>
  <c r="BY923" i="6"/>
  <c r="BZ922" i="6"/>
  <c r="BW922" i="6"/>
  <c r="AR157" i="6"/>
  <c r="BZ923" i="6"/>
  <c r="BW923" i="6"/>
  <c r="BY924" i="6"/>
  <c r="AS157" i="6"/>
  <c r="BY925" i="6"/>
  <c r="BZ924" i="6"/>
  <c r="BW924" i="6"/>
  <c r="AR158" i="6"/>
  <c r="BY926" i="6"/>
  <c r="BZ925" i="6"/>
  <c r="BW925" i="6"/>
  <c r="AS158" i="6"/>
  <c r="BZ926" i="6"/>
  <c r="BW926" i="6"/>
  <c r="BY927" i="6"/>
  <c r="AR159" i="6"/>
  <c r="BY928" i="6"/>
  <c r="BZ927" i="6"/>
  <c r="BW927" i="6"/>
  <c r="AS159" i="6"/>
  <c r="BZ928" i="6"/>
  <c r="BW928" i="6"/>
  <c r="BY929" i="6"/>
  <c r="AR160" i="6"/>
  <c r="BZ929" i="6"/>
  <c r="BW929" i="6"/>
  <c r="BY930" i="6"/>
  <c r="AS160" i="6"/>
  <c r="BY931" i="6"/>
  <c r="BZ930" i="6"/>
  <c r="BW930" i="6"/>
  <c r="AR161" i="6"/>
  <c r="BY932" i="6"/>
  <c r="BZ931" i="6"/>
  <c r="BW931" i="6"/>
  <c r="AS161" i="6"/>
  <c r="BZ932" i="6"/>
  <c r="BW932" i="6"/>
  <c r="BY933" i="6"/>
  <c r="AR162" i="6"/>
  <c r="BZ933" i="6"/>
  <c r="BW933" i="6"/>
  <c r="BY934" i="6"/>
  <c r="AS162" i="6"/>
  <c r="BY935" i="6"/>
  <c r="BZ934" i="6"/>
  <c r="BW934" i="6"/>
  <c r="AR163" i="6"/>
  <c r="BY936" i="6"/>
  <c r="BZ935" i="6"/>
  <c r="BW935" i="6"/>
  <c r="AS163" i="6"/>
  <c r="BZ936" i="6"/>
  <c r="BW936" i="6"/>
  <c r="BY937" i="6"/>
  <c r="AR164" i="6"/>
  <c r="BY938" i="6"/>
  <c r="BZ937" i="6"/>
  <c r="BW937" i="6"/>
  <c r="AS164" i="6"/>
  <c r="BZ938" i="6"/>
  <c r="BW938" i="6"/>
  <c r="BY939" i="6"/>
  <c r="AR165" i="6"/>
  <c r="BZ939" i="6"/>
  <c r="BW939" i="6"/>
  <c r="BY940" i="6"/>
  <c r="AS165" i="6"/>
  <c r="BZ940" i="6"/>
  <c r="BW940" i="6"/>
  <c r="BY941" i="6"/>
  <c r="AR166" i="6"/>
  <c r="BY942" i="6"/>
  <c r="BZ941" i="6"/>
  <c r="BW941" i="6"/>
  <c r="AS166" i="6"/>
  <c r="BZ942" i="6"/>
  <c r="BW942" i="6"/>
  <c r="BY943" i="6"/>
  <c r="AR167" i="6"/>
  <c r="BY944" i="6"/>
  <c r="BZ943" i="6"/>
  <c r="BW943" i="6"/>
  <c r="AS167" i="6"/>
  <c r="BZ944" i="6"/>
  <c r="BW944" i="6"/>
  <c r="BY945" i="6"/>
  <c r="AR168" i="6"/>
  <c r="BZ945" i="6"/>
  <c r="BW945" i="6"/>
  <c r="BY946" i="6"/>
  <c r="AS168" i="6"/>
  <c r="BY947" i="6"/>
  <c r="BZ946" i="6"/>
  <c r="BW946" i="6"/>
  <c r="AR169" i="6"/>
  <c r="BY948" i="6"/>
  <c r="BZ947" i="6"/>
  <c r="BW947" i="6"/>
  <c r="AS169" i="6"/>
  <c r="BY949" i="6"/>
  <c r="BZ948" i="6"/>
  <c r="BW948" i="6"/>
  <c r="AR170" i="6"/>
  <c r="BY950" i="6"/>
  <c r="BZ949" i="6"/>
  <c r="BW949" i="6"/>
  <c r="AS170" i="6"/>
  <c r="BZ950" i="6"/>
  <c r="BW950" i="6"/>
  <c r="BY951" i="6"/>
  <c r="AR171" i="6"/>
  <c r="BZ951" i="6"/>
  <c r="BW951" i="6"/>
  <c r="BY952" i="6"/>
  <c r="AS171" i="6"/>
  <c r="BZ952" i="6"/>
  <c r="BW952" i="6"/>
  <c r="BY953" i="6"/>
  <c r="AR172" i="6"/>
  <c r="BZ953" i="6"/>
  <c r="BW953" i="6"/>
  <c r="BY954" i="6"/>
  <c r="AS172" i="6"/>
  <c r="BZ954" i="6"/>
  <c r="BW954" i="6"/>
  <c r="BY955" i="6"/>
  <c r="AR173" i="6"/>
  <c r="BY956" i="6"/>
  <c r="BZ955" i="6"/>
  <c r="BW955" i="6"/>
  <c r="AS173" i="6"/>
  <c r="BZ956" i="6"/>
  <c r="BW956" i="6"/>
  <c r="BY957" i="6"/>
  <c r="AR174" i="6"/>
  <c r="BY958" i="6"/>
  <c r="BZ957" i="6"/>
  <c r="BW957" i="6"/>
  <c r="AS174" i="6"/>
  <c r="BY959" i="6"/>
  <c r="BZ958" i="6"/>
  <c r="BW958" i="6"/>
  <c r="AR175" i="6"/>
  <c r="BZ959" i="6"/>
  <c r="BW959" i="6"/>
  <c r="BY960" i="6"/>
  <c r="AS175" i="6"/>
  <c r="BY961" i="6"/>
  <c r="BZ960" i="6"/>
  <c r="BW960" i="6"/>
  <c r="AR176" i="6"/>
  <c r="BY962" i="6"/>
  <c r="BZ961" i="6"/>
  <c r="BW961" i="6"/>
  <c r="AS176" i="6"/>
  <c r="BY963" i="6"/>
  <c r="BZ962" i="6"/>
  <c r="BW962" i="6"/>
  <c r="AR177" i="6"/>
  <c r="BY964" i="6"/>
  <c r="BZ963" i="6"/>
  <c r="BW963" i="6"/>
  <c r="AS177" i="6"/>
  <c r="BZ964" i="6"/>
  <c r="BW964" i="6"/>
  <c r="BY965" i="6"/>
  <c r="AR178" i="6"/>
  <c r="BZ965" i="6"/>
  <c r="BW965" i="6"/>
  <c r="BY966" i="6"/>
  <c r="AS178" i="6"/>
  <c r="BZ966" i="6"/>
  <c r="BW966" i="6"/>
  <c r="BY967" i="6"/>
  <c r="AR179" i="6"/>
  <c r="BY968" i="6"/>
  <c r="BZ967" i="6"/>
  <c r="BW967" i="6"/>
  <c r="AS179" i="6"/>
  <c r="BZ968" i="6"/>
  <c r="BW968" i="6"/>
  <c r="BY969" i="6"/>
  <c r="AR180" i="6"/>
  <c r="BZ969" i="6"/>
  <c r="BW969" i="6"/>
  <c r="BY970" i="6"/>
  <c r="AS180" i="6"/>
  <c r="BZ970" i="6"/>
  <c r="BW970" i="6"/>
  <c r="BY971" i="6"/>
  <c r="AR181" i="6"/>
  <c r="BZ971" i="6"/>
  <c r="BW971" i="6"/>
  <c r="BY972" i="6"/>
  <c r="AS181" i="6"/>
  <c r="BZ972" i="6"/>
  <c r="BW972" i="6"/>
  <c r="BY973" i="6"/>
  <c r="AR182" i="6"/>
  <c r="BZ973" i="6"/>
  <c r="BW973" i="6"/>
  <c r="BY974" i="6"/>
  <c r="AS182" i="6"/>
  <c r="BY975" i="6"/>
  <c r="BZ974" i="6"/>
  <c r="BW974" i="6"/>
  <c r="AR183" i="6"/>
  <c r="BZ975" i="6"/>
  <c r="BW975" i="6"/>
  <c r="BY976" i="6"/>
  <c r="AS183" i="6"/>
  <c r="BY977" i="6"/>
  <c r="BZ976" i="6"/>
  <c r="BW976" i="6"/>
  <c r="AR184" i="6"/>
  <c r="BY978" i="6"/>
  <c r="BZ977" i="6"/>
  <c r="BW977" i="6"/>
  <c r="AS184" i="6"/>
  <c r="BY979" i="6"/>
  <c r="BZ978" i="6"/>
  <c r="BW978" i="6"/>
  <c r="AR185" i="6"/>
  <c r="BZ979" i="6"/>
  <c r="BW979" i="6"/>
  <c r="BY980" i="6"/>
  <c r="AS185" i="6"/>
  <c r="BY981" i="6"/>
  <c r="BZ980" i="6"/>
  <c r="BW980" i="6"/>
  <c r="AR186" i="6"/>
  <c r="BY982" i="6"/>
  <c r="BZ981" i="6"/>
  <c r="BW981" i="6"/>
  <c r="AS186" i="6"/>
  <c r="BY983" i="6"/>
  <c r="BZ982" i="6"/>
  <c r="BW982" i="6"/>
  <c r="AR187" i="6"/>
  <c r="BZ983" i="6"/>
  <c r="BW983" i="6"/>
  <c r="BY984" i="6"/>
  <c r="AS187" i="6"/>
  <c r="BZ984" i="6"/>
  <c r="BW984" i="6"/>
  <c r="BY985" i="6"/>
  <c r="AR188" i="6"/>
  <c r="BY986" i="6"/>
  <c r="BZ985" i="6"/>
  <c r="BW985" i="6"/>
  <c r="AS188" i="6"/>
  <c r="BY987" i="6"/>
  <c r="BZ986" i="6"/>
  <c r="BW986" i="6"/>
  <c r="AR189" i="6"/>
  <c r="BZ987" i="6"/>
  <c r="BW987" i="6"/>
  <c r="BY988" i="6"/>
  <c r="AS189" i="6"/>
  <c r="BZ988" i="6"/>
  <c r="BW988" i="6"/>
  <c r="BY989" i="6"/>
  <c r="AR190" i="6"/>
  <c r="BZ989" i="6"/>
  <c r="BW989" i="6"/>
  <c r="BY990" i="6"/>
  <c r="AS190" i="6"/>
  <c r="BY991" i="6"/>
  <c r="BZ990" i="6"/>
  <c r="BW990" i="6"/>
  <c r="AR191" i="6"/>
  <c r="BY992" i="6"/>
  <c r="BZ991" i="6"/>
  <c r="BW991" i="6"/>
  <c r="AS191" i="6"/>
  <c r="BY993" i="6"/>
  <c r="BZ992" i="6"/>
  <c r="BW992" i="6"/>
  <c r="AR192" i="6"/>
  <c r="BZ993" i="6"/>
  <c r="BW993" i="6"/>
  <c r="BY994" i="6"/>
  <c r="AS192" i="6"/>
  <c r="BY995" i="6"/>
  <c r="BZ994" i="6"/>
  <c r="BW994" i="6"/>
  <c r="AR193" i="6"/>
  <c r="BZ995" i="6"/>
  <c r="BW995" i="6"/>
  <c r="BY996" i="6"/>
  <c r="AS193" i="6"/>
  <c r="BY997" i="6"/>
  <c r="BZ996" i="6"/>
  <c r="BW996" i="6"/>
  <c r="AR194" i="6"/>
  <c r="BZ997" i="6"/>
  <c r="BW997" i="6"/>
  <c r="BY998" i="6"/>
  <c r="AS194" i="6"/>
  <c r="BY999" i="6"/>
  <c r="BZ998" i="6"/>
  <c r="BW998" i="6"/>
  <c r="AR195" i="6"/>
  <c r="BZ999" i="6"/>
  <c r="BW999" i="6"/>
  <c r="BY1000" i="6"/>
  <c r="AS195" i="6"/>
  <c r="BZ1000" i="6"/>
  <c r="BW1000" i="6"/>
  <c r="BY1001" i="6"/>
  <c r="AR196" i="6"/>
  <c r="BZ1001" i="6"/>
  <c r="BW1001" i="6"/>
  <c r="BY1002" i="6"/>
  <c r="AS196" i="6"/>
  <c r="BY1003" i="6"/>
  <c r="BZ1002" i="6"/>
  <c r="BW1002" i="6"/>
  <c r="AR197" i="6"/>
  <c r="BZ1003" i="6"/>
  <c r="BW1003" i="6"/>
  <c r="BY1004" i="6"/>
  <c r="AS197" i="6"/>
  <c r="BY1005" i="6"/>
  <c r="BZ1004" i="6"/>
  <c r="BW1004" i="6"/>
  <c r="AR198" i="6"/>
  <c r="BY1006" i="6"/>
  <c r="BZ1005" i="6"/>
  <c r="BW1005" i="6"/>
  <c r="AS198" i="6"/>
  <c r="BZ1006" i="6"/>
  <c r="BW1006" i="6"/>
  <c r="BY1007" i="6"/>
  <c r="AR199" i="6"/>
  <c r="BZ1007" i="6"/>
  <c r="BW1007" i="6"/>
  <c r="BY1008" i="6"/>
  <c r="AS199" i="6"/>
  <c r="BY1009" i="6"/>
  <c r="BZ1008" i="6"/>
  <c r="BW1008" i="6"/>
  <c r="AR200" i="6"/>
  <c r="BZ1009" i="6"/>
  <c r="BW1009" i="6"/>
  <c r="BY1010" i="6"/>
  <c r="AS200" i="6"/>
  <c r="BZ1010" i="6"/>
  <c r="BW1010" i="6"/>
  <c r="BY1011" i="6"/>
  <c r="AR201" i="6"/>
  <c r="BY1012" i="6"/>
  <c r="BZ1011" i="6"/>
  <c r="BW1011" i="6"/>
  <c r="AS201" i="6"/>
  <c r="BY1013" i="6"/>
  <c r="BZ1012" i="6"/>
  <c r="BW1012" i="6"/>
  <c r="AR202" i="6"/>
  <c r="BY1014" i="6"/>
  <c r="BZ1013" i="6"/>
  <c r="BW1013" i="6"/>
  <c r="AS202" i="6"/>
  <c r="BY1015" i="6"/>
  <c r="BZ1014" i="6"/>
  <c r="BW1014" i="6"/>
  <c r="AR203" i="6"/>
  <c r="BZ1015" i="6"/>
  <c r="BW1015" i="6"/>
  <c r="BY1016" i="6"/>
  <c r="AS203" i="6"/>
  <c r="BZ1016" i="6"/>
  <c r="BW1016" i="6"/>
  <c r="BY1017" i="6"/>
  <c r="AR204" i="6"/>
  <c r="BY1018" i="6"/>
  <c r="BZ1017" i="6"/>
  <c r="BW1017" i="6"/>
  <c r="AS204" i="6"/>
  <c r="BY1019" i="6"/>
  <c r="BZ1018" i="6"/>
  <c r="BW1018" i="6"/>
  <c r="AR205" i="6"/>
  <c r="BZ1019" i="6"/>
  <c r="BW1019" i="6"/>
  <c r="BY1020" i="6"/>
  <c r="AS205" i="6"/>
  <c r="BZ1020" i="6"/>
  <c r="BW1020" i="6"/>
  <c r="BY1021" i="6"/>
  <c r="AR206" i="6"/>
  <c r="BY1022" i="6"/>
  <c r="BZ1021" i="6"/>
  <c r="BW1021" i="6"/>
  <c r="AS206" i="6"/>
  <c r="BY1023" i="6"/>
  <c r="BZ1022" i="6"/>
  <c r="BW1022" i="6"/>
  <c r="AR207" i="6"/>
  <c r="BZ1023" i="6"/>
  <c r="BW1023" i="6"/>
  <c r="BY1024" i="6"/>
  <c r="AS207" i="6"/>
  <c r="BZ1024" i="6"/>
  <c r="BW1024" i="6"/>
  <c r="BY1025" i="6"/>
  <c r="AR208" i="6"/>
  <c r="BY1026" i="6"/>
  <c r="BZ1025" i="6"/>
  <c r="BW1025" i="6"/>
  <c r="AS208" i="6"/>
  <c r="BY1027" i="6"/>
  <c r="BZ1026" i="6"/>
  <c r="BW1026" i="6"/>
  <c r="AR209" i="6"/>
  <c r="BY1028" i="6"/>
  <c r="BZ1027" i="6"/>
  <c r="BW1027" i="6"/>
  <c r="AS209" i="6"/>
  <c r="BY1029" i="6"/>
  <c r="BZ1028" i="6"/>
  <c r="BW1028" i="6"/>
  <c r="AR210" i="6"/>
  <c r="BY1030" i="6"/>
  <c r="BZ1029" i="6"/>
  <c r="BW1029" i="6"/>
  <c r="AS210" i="6"/>
  <c r="BZ1030" i="6"/>
  <c r="BW1030" i="6"/>
  <c r="BY1031" i="6"/>
  <c r="AR211" i="6"/>
  <c r="BZ1031" i="6"/>
  <c r="BW1031" i="6"/>
  <c r="BY1032" i="6"/>
  <c r="AS211" i="6"/>
  <c r="BZ1032" i="6"/>
  <c r="BW1032" i="6"/>
  <c r="BY1033" i="6"/>
  <c r="AR212" i="6"/>
  <c r="BZ1033" i="6"/>
  <c r="BW1033" i="6"/>
  <c r="BY1034" i="6"/>
  <c r="AS212" i="6"/>
  <c r="BY1035" i="6"/>
  <c r="BZ1034" i="6"/>
  <c r="BW1034" i="6"/>
  <c r="AR213" i="6"/>
  <c r="BZ1035" i="6"/>
  <c r="BW1035" i="6"/>
  <c r="BY1036" i="6"/>
  <c r="AS213" i="6"/>
  <c r="BZ1036" i="6"/>
  <c r="BW1036" i="6"/>
  <c r="BY1037" i="6"/>
  <c r="AR214" i="6"/>
  <c r="BY1038" i="6"/>
  <c r="BZ1037" i="6"/>
  <c r="BW1037" i="6"/>
  <c r="AS214" i="6"/>
  <c r="BY1039" i="6"/>
  <c r="BZ1038" i="6"/>
  <c r="BW1038" i="6"/>
  <c r="AR215" i="6"/>
  <c r="BY1040" i="6"/>
  <c r="BZ1039" i="6"/>
  <c r="BW1039" i="6"/>
  <c r="AS215" i="6"/>
  <c r="BY1041" i="6"/>
  <c r="BZ1040" i="6"/>
  <c r="BW1040" i="6"/>
  <c r="AR216" i="6"/>
  <c r="BY1042" i="6"/>
  <c r="BZ1041" i="6"/>
  <c r="AS216" i="6"/>
  <c r="BW1041" i="6"/>
  <c r="BZ1042" i="6"/>
  <c r="BZ3" i="6"/>
  <c r="BX40" i="6"/>
  <c r="BZ40" i="6"/>
  <c r="CD42" i="6"/>
  <c r="BY1043" i="6"/>
  <c r="BW1042" i="6"/>
  <c r="BW38" i="6"/>
  <c r="AR217" i="6"/>
  <c r="BZ1043" i="6"/>
  <c r="BW1043" i="6"/>
  <c r="BY1044" i="6"/>
  <c r="AS217" i="6"/>
  <c r="BZ1044" i="6"/>
  <c r="BW1044" i="6"/>
  <c r="BY1045" i="6"/>
  <c r="AR218" i="6"/>
  <c r="BZ1045" i="6"/>
  <c r="BW1045" i="6"/>
  <c r="BY1046" i="6"/>
  <c r="AS218" i="6"/>
  <c r="BZ1046" i="6"/>
  <c r="BW1046" i="6"/>
  <c r="BY1047" i="6"/>
  <c r="AR219" i="6"/>
  <c r="BY1048" i="6"/>
  <c r="BZ1047" i="6"/>
  <c r="BW1047" i="6"/>
  <c r="AS219" i="6"/>
  <c r="BZ1048" i="6"/>
  <c r="BW1048" i="6"/>
  <c r="BY1049" i="6"/>
  <c r="AR220" i="6"/>
  <c r="BY1050" i="6"/>
  <c r="BZ1049" i="6"/>
  <c r="BW1049" i="6"/>
  <c r="AS220" i="6"/>
  <c r="BZ1050" i="6"/>
  <c r="BW1050" i="6"/>
  <c r="BY1051" i="6"/>
  <c r="AR221" i="6"/>
  <c r="BZ1051" i="6"/>
  <c r="BW1051" i="6"/>
  <c r="BY1052" i="6"/>
  <c r="AS221" i="6"/>
  <c r="BZ1052" i="6"/>
  <c r="BW1052" i="6"/>
  <c r="BY1053" i="6"/>
  <c r="AR222" i="6"/>
  <c r="BZ1053" i="6"/>
  <c r="BW1053" i="6"/>
  <c r="BY1054" i="6"/>
  <c r="AS222" i="6"/>
  <c r="BZ1054" i="6"/>
  <c r="BW1054" i="6"/>
  <c r="BY1055" i="6"/>
  <c r="AR223" i="6"/>
  <c r="BY1056" i="6"/>
  <c r="BZ1055" i="6"/>
  <c r="BW1055" i="6"/>
  <c r="AS223" i="6"/>
  <c r="BZ1056" i="6"/>
  <c r="BW1056" i="6"/>
  <c r="BY1057" i="6"/>
  <c r="AR224" i="6"/>
  <c r="BY1058" i="6"/>
  <c r="BZ1057" i="6"/>
  <c r="BW1057" i="6"/>
  <c r="AS224" i="6"/>
  <c r="BY1059" i="6"/>
  <c r="BZ1058" i="6"/>
  <c r="BW1058" i="6"/>
  <c r="AR225" i="6"/>
  <c r="BZ1059" i="6"/>
  <c r="BW1059" i="6"/>
  <c r="BY1060" i="6"/>
  <c r="AS225" i="6"/>
  <c r="BZ1060" i="6"/>
  <c r="BW1060" i="6"/>
  <c r="BY1061" i="6"/>
  <c r="AR226" i="6"/>
  <c r="BY1062" i="6"/>
  <c r="BZ1061" i="6"/>
  <c r="BW1061" i="6"/>
  <c r="AS226" i="6"/>
  <c r="BZ1062" i="6"/>
  <c r="BW1062" i="6"/>
  <c r="BY1063" i="6"/>
  <c r="AR227" i="6"/>
  <c r="BZ1063" i="6"/>
  <c r="BW1063" i="6"/>
  <c r="BY1064" i="6"/>
  <c r="AS227" i="6"/>
  <c r="BY1065" i="6"/>
  <c r="BZ1064" i="6"/>
  <c r="BW1064" i="6"/>
  <c r="AR228" i="6"/>
  <c r="BZ1065" i="6"/>
  <c r="BW1065" i="6"/>
  <c r="BY1066" i="6"/>
  <c r="AS228" i="6"/>
  <c r="BZ1066" i="6"/>
  <c r="BW1066" i="6"/>
  <c r="BY1067" i="6"/>
  <c r="AR229" i="6"/>
  <c r="BY1068" i="6"/>
  <c r="BZ1067" i="6"/>
  <c r="BW1067" i="6"/>
  <c r="AS229" i="6"/>
  <c r="BY1069" i="6"/>
  <c r="BZ1068" i="6"/>
  <c r="BW1068" i="6"/>
  <c r="AR230" i="6"/>
  <c r="BZ1069" i="6"/>
  <c r="BW1069" i="6"/>
  <c r="BY1070" i="6"/>
  <c r="AS230" i="6"/>
  <c r="BZ1070" i="6"/>
  <c r="BW1070" i="6"/>
  <c r="BY1071" i="6"/>
  <c r="AR231" i="6"/>
  <c r="BY1072" i="6"/>
  <c r="BZ1071" i="6"/>
  <c r="BW1071" i="6"/>
  <c r="AS231" i="6"/>
  <c r="BZ1072" i="6"/>
  <c r="BW1072" i="6"/>
  <c r="BY1073" i="6"/>
  <c r="AR232" i="6"/>
  <c r="BY1074" i="6"/>
  <c r="BZ1073" i="6"/>
  <c r="BW1073" i="6"/>
  <c r="AS232" i="6"/>
  <c r="BZ1074" i="6"/>
  <c r="BW1074" i="6"/>
  <c r="BY1075" i="6"/>
  <c r="AR233" i="6"/>
  <c r="BY1076" i="6"/>
  <c r="BZ1075" i="6"/>
  <c r="BW1075" i="6"/>
  <c r="AS233" i="6"/>
  <c r="BZ1076" i="6"/>
  <c r="BW1076" i="6"/>
  <c r="BY1077" i="6"/>
  <c r="AR234" i="6"/>
  <c r="BY1078" i="6"/>
  <c r="BZ1077" i="6"/>
  <c r="BW1077" i="6"/>
  <c r="AS234" i="6"/>
  <c r="BY1079" i="6"/>
  <c r="BZ1078" i="6"/>
  <c r="BW1078" i="6"/>
  <c r="AR235" i="6"/>
  <c r="BZ1079" i="6"/>
  <c r="BW1079" i="6"/>
  <c r="BY1080" i="6"/>
  <c r="AS235" i="6"/>
  <c r="BZ1080" i="6"/>
  <c r="BW1080" i="6"/>
  <c r="BY1081" i="6"/>
  <c r="AR236" i="6"/>
  <c r="BY1082" i="6"/>
  <c r="BZ1081" i="6"/>
  <c r="BW1081" i="6"/>
  <c r="AS236" i="6"/>
  <c r="BY1083" i="6"/>
  <c r="BZ1082" i="6"/>
  <c r="BW1082" i="6"/>
  <c r="AR237" i="6"/>
  <c r="BZ1083" i="6"/>
  <c r="BW1083" i="6"/>
  <c r="BY1084" i="6"/>
  <c r="AS237" i="6"/>
  <c r="BZ1084" i="6"/>
  <c r="BW1084" i="6"/>
  <c r="BY1085" i="6"/>
  <c r="AR238" i="6"/>
  <c r="BY1086" i="6"/>
  <c r="BZ1085" i="6"/>
  <c r="BW1085" i="6"/>
  <c r="AS238" i="6"/>
  <c r="BY1087" i="6"/>
  <c r="BZ1086" i="6"/>
  <c r="BW1086" i="6"/>
  <c r="AR239" i="6"/>
  <c r="BZ1087" i="6"/>
  <c r="BW1087" i="6"/>
  <c r="BY1088" i="6"/>
  <c r="AS239" i="6"/>
  <c r="BY1089" i="6"/>
  <c r="BZ1088" i="6"/>
  <c r="BW1088" i="6"/>
  <c r="AR240" i="6"/>
  <c r="BY1090" i="6"/>
  <c r="BZ1089" i="6"/>
  <c r="BW1089" i="6"/>
  <c r="AS240" i="6"/>
  <c r="BZ1090" i="6"/>
  <c r="BW1090" i="6"/>
  <c r="BY1091" i="6"/>
  <c r="AR241" i="6"/>
  <c r="BZ1091" i="6"/>
  <c r="BW1091" i="6"/>
  <c r="BY1092" i="6"/>
  <c r="AS241" i="6"/>
  <c r="BY1093" i="6"/>
  <c r="BZ1092" i="6"/>
  <c r="BW1092" i="6"/>
  <c r="AR242" i="6"/>
  <c r="BY1094" i="6"/>
  <c r="BZ1093" i="6"/>
  <c r="BW1093" i="6"/>
  <c r="AS242" i="6"/>
  <c r="BY1095" i="6"/>
  <c r="BZ1094" i="6"/>
  <c r="BW1094" i="6"/>
  <c r="AR243" i="6"/>
  <c r="BZ1095" i="6"/>
  <c r="BW1095" i="6"/>
  <c r="BY1096" i="6"/>
  <c r="AS243" i="6"/>
  <c r="BY1097" i="6"/>
  <c r="BZ1096" i="6"/>
  <c r="BW1096" i="6"/>
  <c r="AR244" i="6"/>
  <c r="BY1098" i="6"/>
  <c r="BZ1097" i="6"/>
  <c r="BW1097" i="6"/>
  <c r="AS244" i="6"/>
  <c r="BY1099" i="6"/>
  <c r="BZ1098" i="6"/>
  <c r="BW1098" i="6"/>
  <c r="AR245" i="6"/>
  <c r="BY1100" i="6"/>
  <c r="BZ1099" i="6"/>
  <c r="BW1099" i="6"/>
  <c r="AS245" i="6"/>
  <c r="BZ1100" i="6"/>
  <c r="BW1100" i="6"/>
  <c r="BY1101" i="6"/>
  <c r="AR246" i="6"/>
  <c r="BZ1101" i="6"/>
  <c r="BW1101" i="6"/>
  <c r="BY1102" i="6"/>
  <c r="AS246" i="6"/>
  <c r="BY1103" i="6"/>
  <c r="BZ1102" i="6"/>
  <c r="BW1102" i="6"/>
  <c r="AR247" i="6"/>
  <c r="BZ1103" i="6"/>
  <c r="BW1103" i="6"/>
  <c r="BY1104" i="6"/>
  <c r="AS247" i="6"/>
  <c r="BY1105" i="6"/>
  <c r="BZ1104" i="6"/>
  <c r="BW1104" i="6"/>
  <c r="AR248" i="6"/>
  <c r="BZ1105" i="6"/>
  <c r="BW1105" i="6"/>
  <c r="BY1106" i="6"/>
  <c r="AS248" i="6"/>
  <c r="BY1107" i="6"/>
  <c r="BZ1106" i="6"/>
  <c r="BW1106" i="6"/>
  <c r="AR249" i="6"/>
  <c r="BY1108" i="6"/>
  <c r="BZ1107" i="6"/>
  <c r="BW1107" i="6"/>
  <c r="AS249" i="6"/>
  <c r="BZ1108" i="6"/>
  <c r="BW1108" i="6"/>
  <c r="BY1109" i="6"/>
  <c r="AR250" i="6"/>
  <c r="BY1110" i="6"/>
  <c r="BZ1109" i="6"/>
  <c r="BW1109" i="6"/>
  <c r="AS250" i="6"/>
  <c r="BZ1110" i="6"/>
  <c r="BW1110" i="6"/>
  <c r="BY1111" i="6"/>
  <c r="AR251" i="6"/>
  <c r="BZ1111" i="6"/>
  <c r="BW1111" i="6"/>
  <c r="BY1112" i="6"/>
  <c r="AS251" i="6"/>
  <c r="BZ1112" i="6"/>
  <c r="BW1112" i="6"/>
  <c r="BY1113" i="6"/>
  <c r="AR252" i="6"/>
  <c r="BZ1113" i="6"/>
  <c r="BW1113" i="6"/>
  <c r="BY1114" i="6"/>
  <c r="AS252" i="6"/>
  <c r="BZ1114" i="6"/>
  <c r="BW1114" i="6"/>
  <c r="BY1115" i="6"/>
  <c r="AR253" i="6"/>
  <c r="BY1116" i="6"/>
  <c r="BZ1115" i="6"/>
  <c r="BW1115" i="6"/>
  <c r="AS253" i="6"/>
  <c r="BY1117" i="6"/>
  <c r="BZ1116" i="6"/>
  <c r="BW1116" i="6"/>
  <c r="AR254" i="6"/>
  <c r="BZ1117" i="6"/>
  <c r="BW1117" i="6"/>
  <c r="BY1118" i="6"/>
  <c r="AS254" i="6"/>
  <c r="BZ1118" i="6"/>
  <c r="BW1118" i="6"/>
  <c r="BY1119" i="6"/>
  <c r="AR255" i="6"/>
  <c r="BY1120" i="6"/>
  <c r="BZ1119" i="6"/>
  <c r="BW1119" i="6"/>
  <c r="AS255" i="6"/>
  <c r="BZ1120" i="6"/>
  <c r="BW1120" i="6"/>
  <c r="BY1121" i="6"/>
  <c r="AR256" i="6"/>
  <c r="BY1122" i="6"/>
  <c r="BZ1121" i="6"/>
  <c r="BW1121" i="6"/>
  <c r="AS256" i="6"/>
  <c r="BZ1122" i="6"/>
  <c r="BW1122" i="6"/>
  <c r="BY1123" i="6"/>
  <c r="AR257" i="6"/>
  <c r="BZ1123" i="6"/>
  <c r="BW1123" i="6"/>
  <c r="BY1124" i="6"/>
  <c r="AS257" i="6"/>
  <c r="BZ1124" i="6"/>
  <c r="BW1124" i="6"/>
  <c r="BY1125" i="6"/>
  <c r="AR258" i="6"/>
  <c r="BY1126" i="6"/>
  <c r="BZ1125" i="6"/>
  <c r="BW1125" i="6"/>
  <c r="AS258" i="6"/>
  <c r="BY1127" i="6"/>
  <c r="BZ1126" i="6"/>
  <c r="BW1126" i="6"/>
  <c r="AR259" i="6"/>
  <c r="BY1128" i="6"/>
  <c r="BZ1127" i="6"/>
  <c r="BW1127" i="6"/>
  <c r="AS259" i="6"/>
  <c r="BZ1128" i="6"/>
  <c r="BW1128" i="6"/>
  <c r="BY1129" i="6"/>
  <c r="AR260" i="6"/>
  <c r="BY1130" i="6"/>
  <c r="BZ1129" i="6"/>
  <c r="BW1129" i="6"/>
  <c r="AS260" i="6"/>
  <c r="BY1131" i="6"/>
  <c r="BZ1130" i="6"/>
  <c r="BW1130" i="6"/>
  <c r="AR261" i="6"/>
  <c r="BY1132" i="6"/>
  <c r="BZ1131" i="6"/>
  <c r="BW1131" i="6"/>
  <c r="AS261" i="6"/>
  <c r="BZ1132" i="6"/>
  <c r="BW1132" i="6"/>
  <c r="BY1133" i="6"/>
  <c r="AR262" i="6"/>
  <c r="BZ1133" i="6"/>
  <c r="BW1133" i="6"/>
  <c r="BY1134" i="6"/>
  <c r="AS262" i="6"/>
  <c r="BZ1134" i="6"/>
  <c r="BW1134" i="6"/>
  <c r="BY1135" i="6"/>
  <c r="AR263" i="6"/>
  <c r="BZ1135" i="6"/>
  <c r="BW1135" i="6"/>
  <c r="BY1136" i="6"/>
  <c r="AS263" i="6"/>
  <c r="BZ1136" i="6"/>
  <c r="BW1136" i="6"/>
  <c r="BY1137" i="6"/>
  <c r="AR264" i="6"/>
  <c r="BY1138" i="6"/>
  <c r="BZ1137" i="6"/>
  <c r="BW1137" i="6"/>
  <c r="AS264" i="6"/>
  <c r="BZ1138" i="6"/>
  <c r="BW1138" i="6"/>
  <c r="BY1139" i="6"/>
  <c r="AR265" i="6"/>
  <c r="BY1140" i="6"/>
  <c r="BZ1139" i="6"/>
  <c r="BW1139" i="6"/>
  <c r="AS265" i="6"/>
  <c r="BZ1140" i="6"/>
  <c r="BW1140" i="6"/>
  <c r="BY1141" i="6"/>
  <c r="AR266" i="6"/>
  <c r="BY1142" i="6"/>
  <c r="BZ1141" i="6"/>
  <c r="BW1141" i="6"/>
  <c r="AS266" i="6"/>
  <c r="BY1143" i="6"/>
  <c r="BZ1142" i="6"/>
  <c r="BW1142" i="6"/>
  <c r="AR267" i="6"/>
  <c r="BZ1143" i="6"/>
  <c r="BW1143" i="6"/>
  <c r="BY1144" i="6"/>
  <c r="AS267" i="6"/>
  <c r="BZ1144" i="6"/>
  <c r="BW1144" i="6"/>
  <c r="BY1145" i="6"/>
  <c r="AR268" i="6"/>
  <c r="BY1146" i="6"/>
  <c r="BZ1145" i="6"/>
  <c r="BW1145" i="6"/>
  <c r="AS268" i="6"/>
  <c r="BY1147" i="6"/>
  <c r="BZ1146" i="6"/>
  <c r="BW1146" i="6"/>
  <c r="AR269" i="6"/>
  <c r="BY1148" i="6"/>
  <c r="BZ1147" i="6"/>
  <c r="BW1147" i="6"/>
  <c r="AS269" i="6"/>
  <c r="BY1149" i="6"/>
  <c r="BZ1148" i="6"/>
  <c r="BW1148" i="6"/>
  <c r="AR270" i="6"/>
  <c r="BZ1149" i="6"/>
  <c r="BW1149" i="6"/>
  <c r="BY1150" i="6"/>
  <c r="AS270" i="6"/>
  <c r="BY1151" i="6"/>
  <c r="BZ1150" i="6"/>
  <c r="BW1150" i="6"/>
  <c r="AR271" i="6"/>
  <c r="BZ1151" i="6"/>
  <c r="BW1151" i="6"/>
  <c r="BY1152" i="6"/>
  <c r="AS271" i="6"/>
  <c r="BZ1152" i="6"/>
  <c r="BW1152" i="6"/>
  <c r="BY1153" i="6"/>
  <c r="AR272" i="6"/>
  <c r="BY1154" i="6"/>
  <c r="BZ1153" i="6"/>
  <c r="BW1153" i="6"/>
  <c r="AS272" i="6"/>
  <c r="BY1155" i="6"/>
  <c r="BZ1154" i="6"/>
  <c r="BW1154" i="6"/>
  <c r="AR273" i="6"/>
  <c r="BZ1155" i="6"/>
  <c r="BW1155" i="6"/>
  <c r="BY1156" i="6"/>
  <c r="AS273" i="6"/>
  <c r="BZ1156" i="6"/>
  <c r="BW1156" i="6"/>
  <c r="BY1157" i="6"/>
  <c r="AR274" i="6"/>
  <c r="BZ1157" i="6"/>
  <c r="BW1157" i="6"/>
  <c r="BY1158" i="6"/>
  <c r="AS274" i="6"/>
  <c r="BZ1158" i="6"/>
  <c r="BW1158" i="6"/>
  <c r="BY1159" i="6"/>
  <c r="AR275" i="6"/>
  <c r="BY1160" i="6"/>
  <c r="BZ1159" i="6"/>
  <c r="BW1159" i="6"/>
  <c r="AS275" i="6"/>
  <c r="BY1161" i="6"/>
  <c r="BZ1160" i="6"/>
  <c r="BW1160" i="6"/>
  <c r="AR276" i="6"/>
  <c r="BZ1161" i="6"/>
  <c r="BW1161" i="6"/>
  <c r="BY1162" i="6"/>
  <c r="AS276" i="6"/>
  <c r="BZ1162" i="6"/>
  <c r="BW1162" i="6"/>
  <c r="BY1163" i="6"/>
  <c r="AR277" i="6"/>
  <c r="BZ1163" i="6"/>
  <c r="BW1163" i="6"/>
  <c r="BY1164" i="6"/>
  <c r="AS277" i="6"/>
  <c r="BY1165" i="6"/>
  <c r="BZ1164" i="6"/>
  <c r="BW1164" i="6"/>
  <c r="AR278" i="6"/>
  <c r="BY1166" i="6"/>
  <c r="BZ1165" i="6"/>
  <c r="BW1165" i="6"/>
  <c r="AS278" i="6"/>
  <c r="BZ1166" i="6"/>
  <c r="BW1166" i="6"/>
  <c r="BY1167" i="6"/>
  <c r="AR279" i="6"/>
  <c r="BY1168" i="6"/>
  <c r="BZ1167" i="6"/>
  <c r="BW1167" i="6"/>
  <c r="AS279" i="6"/>
  <c r="BZ1168" i="6"/>
  <c r="BW1168" i="6"/>
  <c r="BY1169" i="6"/>
  <c r="AR280" i="6"/>
  <c r="BY1170" i="6"/>
  <c r="BZ1169" i="6"/>
  <c r="BW1169" i="6"/>
  <c r="AS280" i="6"/>
  <c r="BZ1170" i="6"/>
  <c r="BW1170" i="6"/>
  <c r="BY1171" i="6"/>
  <c r="AR281" i="6"/>
  <c r="BY1172" i="6"/>
  <c r="BZ1171" i="6"/>
  <c r="BW1171" i="6"/>
  <c r="AS281" i="6"/>
  <c r="BZ1172" i="6"/>
  <c r="BW1172" i="6"/>
  <c r="BY1173" i="6"/>
  <c r="AR282" i="6"/>
  <c r="BY1174" i="6"/>
  <c r="BZ1173" i="6"/>
  <c r="BW1173" i="6"/>
  <c r="AS282" i="6"/>
  <c r="BZ1174" i="6"/>
  <c r="BW1174" i="6"/>
  <c r="BY1175" i="6"/>
  <c r="AR283" i="6"/>
  <c r="BZ1175" i="6"/>
  <c r="BW1175" i="6"/>
  <c r="BY1176" i="6"/>
  <c r="AS283" i="6"/>
  <c r="BZ1176" i="6"/>
  <c r="BW1176" i="6"/>
  <c r="BY1177" i="6"/>
  <c r="AR284" i="6"/>
  <c r="BZ1177" i="6"/>
  <c r="BW1177" i="6"/>
  <c r="BY1178" i="6"/>
  <c r="AS284" i="6"/>
  <c r="BY1179" i="6"/>
  <c r="BZ1178" i="6"/>
  <c r="BW1178" i="6"/>
  <c r="AR285" i="6"/>
  <c r="BY1180" i="6"/>
  <c r="BZ1179" i="6"/>
  <c r="BW1179" i="6"/>
  <c r="AS285" i="6"/>
  <c r="BY1181" i="6"/>
  <c r="BZ1180" i="6"/>
  <c r="BW1180" i="6"/>
  <c r="AR286" i="6"/>
  <c r="BY1182" i="6"/>
  <c r="BZ1181" i="6"/>
  <c r="BW1181" i="6"/>
  <c r="AS286" i="6"/>
  <c r="BY1183" i="6"/>
  <c r="BZ1182" i="6"/>
  <c r="BW1182" i="6"/>
  <c r="AR287" i="6"/>
  <c r="BY1184" i="6"/>
  <c r="BZ1183" i="6"/>
  <c r="BW1183" i="6"/>
  <c r="AS287" i="6"/>
  <c r="BZ1184" i="6"/>
  <c r="BW1184" i="6"/>
  <c r="BY1185" i="6"/>
  <c r="AR288" i="6"/>
  <c r="BY1186" i="6"/>
  <c r="BZ1185" i="6"/>
  <c r="BW1185" i="6"/>
  <c r="AS288" i="6"/>
  <c r="BZ1186" i="6"/>
  <c r="BW1186" i="6"/>
  <c r="BY1187" i="6"/>
  <c r="AR289" i="6"/>
  <c r="BZ1187" i="6"/>
  <c r="BW1187" i="6"/>
  <c r="BY1188" i="6"/>
  <c r="AS289" i="6"/>
  <c r="BZ1188" i="6"/>
  <c r="BW1188" i="6"/>
  <c r="BY1189" i="6"/>
  <c r="AR290" i="6"/>
  <c r="BY1190" i="6"/>
  <c r="BZ1189" i="6"/>
  <c r="BW1189" i="6"/>
  <c r="AS290" i="6"/>
  <c r="BY1191" i="6"/>
  <c r="BZ1190" i="6"/>
  <c r="BW1190" i="6"/>
  <c r="AR291" i="6"/>
  <c r="BY1192" i="6"/>
  <c r="BZ1191" i="6"/>
  <c r="BW1191" i="6"/>
  <c r="AS291" i="6"/>
  <c r="BY1193" i="6"/>
  <c r="BZ1192" i="6"/>
  <c r="BW1192" i="6"/>
  <c r="AR292" i="6"/>
  <c r="BY1194" i="6"/>
  <c r="BZ1193" i="6"/>
  <c r="BW1193" i="6"/>
  <c r="AS292" i="6"/>
  <c r="BZ1194" i="6"/>
  <c r="BW1194" i="6"/>
  <c r="BY1195" i="6"/>
  <c r="AR293" i="6"/>
  <c r="BZ1195" i="6"/>
  <c r="BW1195" i="6"/>
  <c r="BY1196" i="6"/>
  <c r="AS293" i="6"/>
  <c r="BZ1196" i="6"/>
  <c r="BW1196" i="6"/>
  <c r="BY1197" i="6"/>
  <c r="AR294" i="6"/>
  <c r="BZ1197" i="6"/>
  <c r="BW1197" i="6"/>
  <c r="BY1198" i="6"/>
  <c r="AS294" i="6"/>
  <c r="BZ1198" i="6"/>
  <c r="BW1198" i="6"/>
  <c r="BY1199" i="6"/>
  <c r="AR295" i="6"/>
  <c r="BY1200" i="6"/>
  <c r="BZ1199" i="6"/>
  <c r="BW1199" i="6"/>
  <c r="AS295" i="6"/>
  <c r="BZ1200" i="6"/>
  <c r="BW1200" i="6"/>
  <c r="BY1201" i="6"/>
  <c r="AR296" i="6"/>
  <c r="BY1202" i="6"/>
  <c r="BZ1201" i="6"/>
  <c r="BW1201" i="6"/>
  <c r="AS296" i="6"/>
  <c r="BZ1202" i="6"/>
  <c r="BW1202" i="6"/>
  <c r="BY1203" i="6"/>
  <c r="AR297" i="6"/>
  <c r="BY1204" i="6"/>
  <c r="BZ1203" i="6"/>
  <c r="BW1203" i="6"/>
  <c r="AS297" i="6"/>
  <c r="BZ1204" i="6"/>
  <c r="BW1204" i="6"/>
  <c r="BY1205" i="6"/>
  <c r="AR298" i="6"/>
  <c r="BZ1205" i="6"/>
  <c r="BW1205" i="6"/>
  <c r="BY1206" i="6"/>
  <c r="AS298" i="6"/>
  <c r="BZ1206" i="6"/>
  <c r="BW1206" i="6"/>
  <c r="BY1207" i="6"/>
  <c r="AR299" i="6"/>
  <c r="BY1208" i="6"/>
  <c r="BZ1207" i="6"/>
  <c r="BW1207" i="6"/>
  <c r="AS299" i="6"/>
  <c r="BZ1208" i="6"/>
  <c r="BW1208" i="6"/>
  <c r="BY1209" i="6"/>
  <c r="AR300" i="6"/>
  <c r="BY1210" i="6"/>
  <c r="BZ1209" i="6"/>
  <c r="BW1209" i="6"/>
  <c r="AS300" i="6"/>
  <c r="BZ1210" i="6"/>
  <c r="BW1210" i="6"/>
  <c r="BY1211" i="6"/>
  <c r="AR301" i="6"/>
  <c r="BZ1211" i="6"/>
  <c r="BW1211" i="6"/>
  <c r="BY1212" i="6"/>
  <c r="AS301" i="6"/>
  <c r="BZ1212" i="6"/>
  <c r="BW1212" i="6"/>
  <c r="BY1213" i="6"/>
  <c r="AR302" i="6"/>
  <c r="BZ1213" i="6"/>
  <c r="BW1213" i="6"/>
  <c r="BY1214" i="6"/>
  <c r="AS302" i="6"/>
  <c r="BZ1214" i="6"/>
  <c r="BW1214" i="6"/>
  <c r="BY1215" i="6"/>
  <c r="AR303" i="6"/>
  <c r="BZ1215" i="6"/>
  <c r="BW1215" i="6"/>
  <c r="BY1216" i="6"/>
  <c r="AS303" i="6"/>
  <c r="BZ1216" i="6"/>
  <c r="BW1216" i="6"/>
  <c r="BY1217" i="6"/>
  <c r="AR304" i="6"/>
  <c r="BZ1217" i="6"/>
  <c r="BW1217" i="6"/>
  <c r="BY1218" i="6"/>
  <c r="AS304" i="6"/>
  <c r="BZ1218" i="6"/>
  <c r="BW1218" i="6"/>
  <c r="BY1219" i="6"/>
  <c r="AR305" i="6"/>
  <c r="BZ1219" i="6"/>
  <c r="BW1219" i="6"/>
  <c r="BY1220" i="6"/>
  <c r="AS305" i="6"/>
  <c r="BZ1220" i="6"/>
  <c r="BW1220" i="6"/>
  <c r="BY1221" i="6"/>
  <c r="AR306" i="6"/>
  <c r="BZ1221" i="6"/>
  <c r="BW1221" i="6"/>
  <c r="BY1222" i="6"/>
  <c r="AS306" i="6"/>
  <c r="BZ1222" i="6"/>
  <c r="BW1222" i="6"/>
  <c r="BY1223" i="6"/>
  <c r="AR307" i="6"/>
  <c r="BY1224" i="6"/>
  <c r="BZ1223" i="6"/>
  <c r="BW1223" i="6"/>
  <c r="AS307" i="6"/>
  <c r="BZ1224" i="6"/>
  <c r="BW1224" i="6"/>
  <c r="BY1225" i="6"/>
  <c r="AR308" i="6"/>
  <c r="BY1226" i="6"/>
  <c r="BZ1225" i="6"/>
  <c r="BW1225" i="6"/>
  <c r="AS308" i="6"/>
  <c r="BY1227" i="6"/>
  <c r="BZ1226" i="6"/>
  <c r="BW1226" i="6"/>
  <c r="AR309" i="6"/>
  <c r="BZ1227" i="6"/>
  <c r="BW1227" i="6"/>
  <c r="BY1228" i="6"/>
  <c r="AS309" i="6"/>
  <c r="BZ1228" i="6"/>
  <c r="BW1228" i="6"/>
  <c r="BY1229" i="6"/>
  <c r="AR310" i="6"/>
  <c r="BY1230" i="6"/>
  <c r="BZ1229" i="6"/>
  <c r="BW1229" i="6"/>
  <c r="AS310" i="6"/>
  <c r="BZ1230" i="6"/>
  <c r="BW1230" i="6"/>
  <c r="BY1231" i="6"/>
  <c r="AR311" i="6"/>
  <c r="BZ1231" i="6"/>
  <c r="BW1231" i="6"/>
  <c r="BY1232" i="6"/>
  <c r="AS311" i="6"/>
  <c r="BZ1232" i="6"/>
  <c r="BW1232" i="6"/>
  <c r="BY1233" i="6"/>
  <c r="AR312" i="6"/>
  <c r="BY1234" i="6"/>
  <c r="BZ1233" i="6"/>
  <c r="BW1233" i="6"/>
  <c r="AS312" i="6"/>
  <c r="BZ1234" i="6"/>
  <c r="BW1234" i="6"/>
  <c r="BY1235" i="6"/>
  <c r="AR313" i="6"/>
  <c r="BY1236" i="6"/>
  <c r="BZ1235" i="6"/>
  <c r="BW1235" i="6"/>
  <c r="AS313" i="6"/>
  <c r="BZ1236" i="6"/>
  <c r="BW1236" i="6"/>
  <c r="BY1237" i="6"/>
  <c r="AR314" i="6"/>
  <c r="BY1238" i="6"/>
  <c r="BZ1237" i="6"/>
  <c r="BW1237" i="6"/>
  <c r="AS314" i="6"/>
  <c r="BZ1238" i="6"/>
  <c r="BW1238" i="6"/>
  <c r="BY1239" i="6"/>
  <c r="AR315" i="6"/>
  <c r="BZ1239" i="6"/>
  <c r="BW1239" i="6"/>
  <c r="BY1240" i="6"/>
  <c r="AS315" i="6"/>
  <c r="BZ1240" i="6"/>
  <c r="BW1240" i="6"/>
  <c r="BY1241" i="6"/>
  <c r="AR316" i="6"/>
  <c r="BY1242" i="6"/>
  <c r="BZ1241" i="6"/>
  <c r="BW1241" i="6"/>
  <c r="AS316" i="6"/>
  <c r="BY1243" i="6"/>
  <c r="BZ1242" i="6"/>
  <c r="BW1242" i="6"/>
  <c r="AR317" i="6"/>
  <c r="BZ1243" i="6"/>
  <c r="BW1243" i="6"/>
  <c r="BY1244" i="6"/>
  <c r="AS317" i="6"/>
  <c r="BY1245" i="6"/>
  <c r="BZ1244" i="6"/>
  <c r="BW1244" i="6"/>
  <c r="AR318" i="6"/>
  <c r="BZ1245" i="6"/>
  <c r="BW1245" i="6"/>
  <c r="BY1246" i="6"/>
  <c r="AS318" i="6"/>
  <c r="BZ1246" i="6"/>
  <c r="BW1246" i="6"/>
  <c r="BY1247" i="6"/>
  <c r="AR319" i="6"/>
  <c r="BY1248" i="6"/>
  <c r="BZ1247" i="6"/>
  <c r="BW1247" i="6"/>
  <c r="AS319" i="6"/>
  <c r="BY1249" i="6"/>
  <c r="BZ1248" i="6"/>
  <c r="BW1248" i="6"/>
  <c r="AR320" i="6"/>
  <c r="BZ1249" i="6"/>
  <c r="BW1249" i="6"/>
  <c r="BY1250" i="6"/>
  <c r="AS320" i="6"/>
  <c r="BY1251" i="6"/>
  <c r="BZ1250" i="6"/>
  <c r="BW1250" i="6"/>
  <c r="AR321" i="6"/>
  <c r="BY1252" i="6"/>
  <c r="BZ1251" i="6"/>
  <c r="BW1251" i="6"/>
  <c r="AS321" i="6"/>
  <c r="BY1253" i="6"/>
  <c r="BZ1252" i="6"/>
  <c r="BW1252" i="6"/>
  <c r="AR322" i="6"/>
  <c r="BZ1253" i="6"/>
  <c r="BW1253" i="6"/>
  <c r="BY1254" i="6"/>
  <c r="AS322" i="6"/>
  <c r="BY1255" i="6"/>
  <c r="BZ1254" i="6"/>
  <c r="BW1254" i="6"/>
  <c r="AR323" i="6"/>
  <c r="BZ1255" i="6"/>
  <c r="BW1255" i="6"/>
  <c r="BY1256" i="6"/>
  <c r="AS323" i="6"/>
  <c r="BY1257" i="6"/>
  <c r="BZ1256" i="6"/>
  <c r="BW1256" i="6"/>
  <c r="AR324" i="6"/>
  <c r="BZ1257" i="6"/>
  <c r="BW1257" i="6"/>
  <c r="BY1258" i="6"/>
  <c r="AS324" i="6"/>
  <c r="BY1259" i="6"/>
  <c r="BZ1258" i="6"/>
  <c r="BW1258" i="6"/>
  <c r="AR325" i="6"/>
  <c r="BZ1259" i="6"/>
  <c r="BW1259" i="6"/>
  <c r="BY1260" i="6"/>
  <c r="AS325" i="6"/>
  <c r="BY1261" i="6"/>
  <c r="BZ1260" i="6"/>
  <c r="BW1260" i="6"/>
  <c r="AR326" i="6"/>
  <c r="BZ1261" i="6"/>
  <c r="BW1261" i="6"/>
  <c r="BY1262" i="6"/>
  <c r="AS326" i="6"/>
  <c r="BY1263" i="6"/>
  <c r="BZ1262" i="6"/>
  <c r="BW1262" i="6"/>
  <c r="AR327" i="6"/>
  <c r="BZ1263" i="6"/>
  <c r="BW1263" i="6"/>
  <c r="BY1264" i="6"/>
  <c r="AS327" i="6"/>
  <c r="BZ1264" i="6"/>
  <c r="BW1264" i="6"/>
  <c r="BY1265" i="6"/>
  <c r="AR328" i="6"/>
  <c r="BY1266" i="6"/>
  <c r="BZ1265" i="6"/>
  <c r="BW1265" i="6"/>
  <c r="AS328" i="6"/>
  <c r="BY1267" i="6"/>
  <c r="BZ1266" i="6"/>
  <c r="BW1266" i="6"/>
  <c r="AR329" i="6"/>
  <c r="BY1268" i="6"/>
  <c r="BZ1267" i="6"/>
  <c r="BW1267" i="6"/>
  <c r="AS329" i="6"/>
  <c r="BZ1268" i="6"/>
  <c r="BW1268" i="6"/>
  <c r="BY1269" i="6"/>
  <c r="AR330" i="6"/>
  <c r="BY1270" i="6"/>
  <c r="BZ1269" i="6"/>
  <c r="BW1269" i="6"/>
  <c r="AS330" i="6"/>
  <c r="BY1271" i="6"/>
  <c r="BZ1270" i="6"/>
  <c r="BW1270" i="6"/>
  <c r="AR331" i="6"/>
  <c r="BZ1271" i="6"/>
  <c r="BW1271" i="6"/>
  <c r="BY1272" i="6"/>
  <c r="AS331" i="6"/>
  <c r="BZ1272" i="6"/>
  <c r="BW1272" i="6"/>
  <c r="BY1273" i="6"/>
  <c r="AR332" i="6"/>
  <c r="BY1274" i="6"/>
  <c r="BZ1273" i="6"/>
  <c r="BW1273" i="6"/>
  <c r="AS332" i="6"/>
  <c r="BY1275" i="6"/>
  <c r="BZ1274" i="6"/>
  <c r="BW1274" i="6"/>
  <c r="AR333" i="6"/>
  <c r="BZ1275" i="6"/>
  <c r="BW1275" i="6"/>
  <c r="BY1276" i="6"/>
  <c r="AS333" i="6"/>
  <c r="BY1277" i="6"/>
  <c r="BZ1276" i="6"/>
  <c r="BW1276" i="6"/>
  <c r="AR334" i="6"/>
  <c r="BZ1277" i="6"/>
  <c r="BW1277" i="6"/>
  <c r="BY1278" i="6"/>
  <c r="AS334" i="6"/>
  <c r="BY1279" i="6"/>
  <c r="BZ1278" i="6"/>
  <c r="BW1278" i="6"/>
  <c r="AR335" i="6"/>
  <c r="BZ1279" i="6"/>
  <c r="BW1279" i="6"/>
  <c r="BY1280" i="6"/>
  <c r="AS335" i="6"/>
  <c r="BZ1280" i="6"/>
  <c r="BW1280" i="6"/>
  <c r="BY1281" i="6"/>
  <c r="AR336" i="6"/>
  <c r="BY1282" i="6"/>
  <c r="BZ1281" i="6"/>
  <c r="BW1281" i="6"/>
  <c r="AS336" i="6"/>
  <c r="BY1283" i="6"/>
  <c r="BZ1282" i="6"/>
  <c r="BW1282" i="6"/>
  <c r="AR337" i="6"/>
  <c r="BY1284" i="6"/>
  <c r="BZ1283" i="6"/>
  <c r="BW1283" i="6"/>
  <c r="AS337" i="6"/>
  <c r="BY1285" i="6"/>
  <c r="BZ1284" i="6"/>
  <c r="BW1284" i="6"/>
  <c r="AR338" i="6"/>
  <c r="BZ1285" i="6"/>
  <c r="BW1285" i="6"/>
  <c r="BY1286" i="6"/>
  <c r="AS338" i="6"/>
  <c r="BY1287" i="6"/>
  <c r="BZ1286" i="6"/>
  <c r="BW1286" i="6"/>
  <c r="AR339" i="6"/>
  <c r="BZ1287" i="6"/>
  <c r="BW1287" i="6"/>
  <c r="BY1288" i="6"/>
  <c r="AS339" i="6"/>
  <c r="BZ1288" i="6"/>
  <c r="BW1288" i="6"/>
  <c r="BY1289" i="6"/>
  <c r="AR340" i="6"/>
  <c r="BY1290" i="6"/>
  <c r="BZ1289" i="6"/>
  <c r="BW1289" i="6"/>
  <c r="AS340" i="6"/>
  <c r="BZ1290" i="6"/>
  <c r="BW1290" i="6"/>
  <c r="BY1291" i="6"/>
  <c r="AR341" i="6"/>
  <c r="BZ1291" i="6"/>
  <c r="BW1291" i="6"/>
  <c r="BY1292" i="6"/>
  <c r="AS341" i="6"/>
  <c r="BZ1292" i="6"/>
  <c r="BW1292" i="6"/>
  <c r="BY1293" i="6"/>
  <c r="AR342" i="6"/>
  <c r="BZ1293" i="6"/>
  <c r="BW1293" i="6"/>
  <c r="BY1294" i="6"/>
  <c r="AS342" i="6"/>
  <c r="BY1295" i="6"/>
  <c r="BZ1294" i="6"/>
  <c r="BW1294" i="6"/>
  <c r="AR343" i="6"/>
  <c r="BZ1295" i="6"/>
  <c r="BW1295" i="6"/>
  <c r="BY1296" i="6"/>
  <c r="AS343" i="6"/>
  <c r="BZ1296" i="6"/>
  <c r="BW1296" i="6"/>
  <c r="BY1297" i="6"/>
  <c r="AR344" i="6"/>
  <c r="BY1298" i="6"/>
  <c r="BZ1297" i="6"/>
  <c r="BW1297" i="6"/>
  <c r="AS344" i="6"/>
  <c r="BY1299" i="6"/>
  <c r="BZ1298" i="6"/>
  <c r="BW1298" i="6"/>
  <c r="AR345" i="6"/>
  <c r="BY1300" i="6"/>
  <c r="BZ1299" i="6"/>
  <c r="BW1299" i="6"/>
  <c r="AS345" i="6"/>
  <c r="BY1301" i="6"/>
  <c r="BZ1300" i="6"/>
  <c r="BW1300" i="6"/>
  <c r="AR346" i="6"/>
  <c r="BZ1301" i="6"/>
  <c r="BW1301" i="6"/>
  <c r="BY1302" i="6"/>
  <c r="AS346" i="6"/>
  <c r="BY1303" i="6"/>
  <c r="BZ1302" i="6"/>
  <c r="BW1302" i="6"/>
  <c r="AR347" i="6"/>
  <c r="BZ1303" i="6"/>
  <c r="BW1303" i="6"/>
  <c r="BY1304" i="6"/>
  <c r="AS347" i="6"/>
  <c r="BY1305" i="6"/>
  <c r="BZ1304" i="6"/>
  <c r="BW1304" i="6"/>
  <c r="AR348" i="6"/>
  <c r="BZ1305" i="6"/>
  <c r="BW1305" i="6"/>
  <c r="BY1306" i="6"/>
  <c r="AS348" i="6"/>
  <c r="BY1307" i="6"/>
  <c r="BZ1306" i="6"/>
  <c r="BW1306" i="6"/>
  <c r="AR349" i="6"/>
  <c r="BY1308" i="6"/>
  <c r="BZ1307" i="6"/>
  <c r="BW1307" i="6"/>
  <c r="AS349" i="6"/>
  <c r="BY1309" i="6"/>
  <c r="BZ1308" i="6"/>
  <c r="BW1308" i="6"/>
  <c r="AR350" i="6"/>
  <c r="BZ1309" i="6"/>
  <c r="BW1309" i="6"/>
  <c r="BY1310" i="6"/>
  <c r="AS350" i="6"/>
  <c r="BY1311" i="6"/>
  <c r="BZ1310" i="6"/>
  <c r="BW1310" i="6"/>
  <c r="AR351" i="6"/>
  <c r="BZ1311" i="6"/>
  <c r="BW1311" i="6"/>
  <c r="BY1312" i="6"/>
  <c r="AS351" i="6"/>
  <c r="BY1313" i="6"/>
  <c r="BZ1312" i="6"/>
  <c r="BW1312" i="6"/>
  <c r="AR352" i="6"/>
  <c r="BZ1313" i="6"/>
  <c r="BW1313" i="6"/>
  <c r="BY1314" i="6"/>
  <c r="AS352" i="6"/>
  <c r="BY1315" i="6"/>
  <c r="BZ1314" i="6"/>
  <c r="BW1314" i="6"/>
  <c r="AR353" i="6"/>
  <c r="BZ1315" i="6"/>
  <c r="BW1315" i="6"/>
  <c r="BY1316" i="6"/>
  <c r="AS353" i="6"/>
  <c r="BY1317" i="6"/>
  <c r="BZ1316" i="6"/>
  <c r="BW1316" i="6"/>
  <c r="AR354" i="6"/>
  <c r="BZ1317" i="6"/>
  <c r="BW1317" i="6"/>
  <c r="BY1318" i="6"/>
  <c r="AS354" i="6"/>
  <c r="BY1319" i="6"/>
  <c r="BZ1318" i="6"/>
  <c r="BW1318" i="6"/>
  <c r="AR355" i="6"/>
  <c r="BZ1319" i="6"/>
  <c r="BW1319" i="6"/>
  <c r="BY1320" i="6"/>
  <c r="AS355" i="6"/>
  <c r="BZ1320" i="6"/>
  <c r="BW1320" i="6"/>
  <c r="BY1321" i="6"/>
  <c r="AR356" i="6"/>
  <c r="BY1322" i="6"/>
  <c r="BZ1321" i="6"/>
  <c r="BW1321" i="6"/>
  <c r="AS356" i="6"/>
  <c r="BY1323" i="6"/>
  <c r="BZ1322" i="6"/>
  <c r="BW1322" i="6"/>
  <c r="AR357" i="6"/>
  <c r="BZ1323" i="6"/>
  <c r="BW1323" i="6"/>
  <c r="BY1324" i="6"/>
  <c r="AS357" i="6"/>
  <c r="BY1325" i="6"/>
  <c r="BZ1324" i="6"/>
  <c r="BW1324" i="6"/>
  <c r="AR358" i="6"/>
  <c r="BZ1325" i="6"/>
  <c r="BW1325" i="6"/>
  <c r="BY1326" i="6"/>
  <c r="AS358" i="6"/>
  <c r="BY1327" i="6"/>
  <c r="BZ1326" i="6"/>
  <c r="BW1326" i="6"/>
  <c r="AR359" i="6"/>
  <c r="BZ1327" i="6"/>
  <c r="BW1327" i="6"/>
  <c r="BY1328" i="6"/>
  <c r="AS359" i="6"/>
  <c r="BY1329" i="6"/>
  <c r="BZ1328" i="6"/>
  <c r="BW1328" i="6"/>
  <c r="AR360" i="6"/>
  <c r="BZ1329" i="6"/>
  <c r="BW1329" i="6"/>
  <c r="BY1330" i="6"/>
  <c r="AS360" i="6"/>
  <c r="BY1331" i="6"/>
  <c r="BZ1330" i="6"/>
  <c r="BW1330" i="6"/>
  <c r="AR361" i="6"/>
  <c r="BY1332" i="6"/>
  <c r="BZ1331" i="6"/>
  <c r="BW1331" i="6"/>
  <c r="AS361" i="6"/>
  <c r="BY1333" i="6"/>
  <c r="BZ1332" i="6"/>
  <c r="BW1332" i="6"/>
  <c r="AR362" i="6"/>
  <c r="BY1334" i="6"/>
  <c r="BZ1333" i="6"/>
  <c r="BW1333" i="6"/>
  <c r="AS362" i="6"/>
  <c r="BY1335" i="6"/>
  <c r="BZ1334" i="6"/>
  <c r="BW1334" i="6"/>
  <c r="AR363" i="6"/>
  <c r="BZ1335" i="6"/>
  <c r="BW1335" i="6"/>
  <c r="BY1336" i="6"/>
  <c r="AS363" i="6"/>
  <c r="BZ1336" i="6"/>
  <c r="BW1336" i="6"/>
  <c r="BY1337" i="6"/>
  <c r="AR364" i="6"/>
  <c r="BY1338" i="6"/>
  <c r="BZ1337" i="6"/>
  <c r="BW1337" i="6"/>
  <c r="AS364" i="6"/>
  <c r="BY1339" i="6"/>
  <c r="BZ1338" i="6"/>
  <c r="BW1338" i="6"/>
  <c r="AR365" i="6"/>
  <c r="BY1340" i="6"/>
  <c r="BZ1339" i="6"/>
  <c r="BW1339" i="6"/>
  <c r="AS365" i="6"/>
  <c r="BY1341" i="6"/>
  <c r="BZ1340" i="6"/>
  <c r="BW1340" i="6"/>
  <c r="AR366" i="6"/>
  <c r="BZ1341" i="6"/>
  <c r="BW1341" i="6"/>
  <c r="BY1342" i="6"/>
  <c r="AS366" i="6"/>
  <c r="BY1343" i="6"/>
  <c r="BZ1342" i="6"/>
  <c r="BW1342" i="6"/>
  <c r="AR367" i="6"/>
  <c r="BZ1343" i="6"/>
  <c r="BW1343" i="6"/>
  <c r="BY1344" i="6"/>
  <c r="AS367" i="6"/>
  <c r="BZ1344" i="6"/>
  <c r="BW1344" i="6"/>
  <c r="BY1345" i="6"/>
  <c r="AR368" i="6"/>
  <c r="BZ1345" i="6"/>
  <c r="BW1345" i="6"/>
  <c r="BY1346" i="6"/>
  <c r="AS368" i="6"/>
  <c r="BY1347" i="6"/>
  <c r="BZ1346" i="6"/>
  <c r="BW1346" i="6"/>
  <c r="AR369" i="6"/>
  <c r="BZ1347" i="6"/>
  <c r="BW1347" i="6"/>
  <c r="BY1348" i="6"/>
  <c r="AS369" i="6"/>
  <c r="BY1349" i="6"/>
  <c r="BZ1348" i="6"/>
  <c r="BW1348" i="6"/>
  <c r="AR370" i="6"/>
  <c r="BZ1349" i="6"/>
  <c r="BW1349" i="6"/>
  <c r="BY1350" i="6"/>
  <c r="AS370" i="6"/>
  <c r="BY1351" i="6"/>
  <c r="BZ1350" i="6"/>
  <c r="BW1350" i="6"/>
  <c r="AR371" i="6"/>
  <c r="BZ1351" i="6"/>
  <c r="BW1351" i="6"/>
  <c r="BY1352" i="6"/>
  <c r="AS371" i="6"/>
  <c r="BZ1352" i="6"/>
  <c r="BW1352" i="6"/>
  <c r="BY1353" i="6"/>
  <c r="AR372" i="6"/>
  <c r="BZ1353" i="6"/>
  <c r="BW1353" i="6"/>
  <c r="BY1354" i="6"/>
  <c r="AS372" i="6"/>
  <c r="BY1355" i="6"/>
  <c r="BZ1354" i="6"/>
  <c r="BW1354" i="6"/>
  <c r="AR373" i="6"/>
  <c r="BZ1355" i="6"/>
  <c r="BW1355" i="6"/>
  <c r="BY1356" i="6"/>
  <c r="AS373" i="6"/>
  <c r="BY1357" i="6"/>
  <c r="BZ1356" i="6"/>
  <c r="BW1356" i="6"/>
  <c r="AR374" i="6"/>
  <c r="BZ1357" i="6"/>
  <c r="BW1357" i="6"/>
  <c r="BY1358" i="6"/>
  <c r="AS374" i="6"/>
  <c r="BY1359" i="6"/>
  <c r="BZ1358" i="6"/>
  <c r="BW1358" i="6"/>
  <c r="AR375" i="6"/>
  <c r="BZ1359" i="6"/>
  <c r="BW1359" i="6"/>
  <c r="BY1360" i="6"/>
  <c r="AS375" i="6"/>
  <c r="BZ1360" i="6"/>
  <c r="BW1360" i="6"/>
  <c r="BY1361" i="6"/>
  <c r="AR376" i="6"/>
  <c r="BZ1361" i="6"/>
  <c r="BW1361" i="6"/>
  <c r="BY1362" i="6"/>
  <c r="AS376" i="6"/>
  <c r="BY1363" i="6"/>
  <c r="BZ1362" i="6"/>
  <c r="BW1362" i="6"/>
  <c r="AR377" i="6"/>
  <c r="BY1364" i="6"/>
  <c r="BZ1363" i="6"/>
  <c r="BW1363" i="6"/>
  <c r="AS377" i="6"/>
  <c r="BY1365" i="6"/>
  <c r="BZ1364" i="6"/>
  <c r="BW1364" i="6"/>
  <c r="AR378" i="6"/>
  <c r="BZ1365" i="6"/>
  <c r="BW1365" i="6"/>
  <c r="BY1366" i="6"/>
  <c r="AS378" i="6"/>
  <c r="BY1367" i="6"/>
  <c r="BZ1366" i="6"/>
  <c r="BW1366" i="6"/>
  <c r="AR379" i="6"/>
  <c r="BZ1367" i="6"/>
  <c r="BW1367" i="6"/>
  <c r="BY1368" i="6"/>
  <c r="AS379" i="6"/>
  <c r="BZ1368" i="6"/>
  <c r="BW1368" i="6"/>
  <c r="BY1369" i="6"/>
  <c r="AR380" i="6"/>
  <c r="BY1370" i="6"/>
  <c r="BZ1369" i="6"/>
  <c r="BW1369" i="6"/>
  <c r="AS380" i="6"/>
  <c r="BY1371" i="6"/>
  <c r="BZ1370" i="6"/>
  <c r="BW1370" i="6"/>
  <c r="AR381" i="6"/>
  <c r="BZ1371" i="6"/>
  <c r="BW1371" i="6"/>
  <c r="BY1372" i="6"/>
  <c r="AS381" i="6"/>
  <c r="BZ1372" i="6"/>
  <c r="BW1372" i="6"/>
  <c r="BY1373" i="6"/>
  <c r="AR382" i="6"/>
  <c r="BZ1373" i="6"/>
  <c r="BW1373" i="6"/>
  <c r="BY1374" i="6"/>
  <c r="AS382" i="6"/>
  <c r="BY1375" i="6"/>
  <c r="BZ1374" i="6"/>
  <c r="BW1374" i="6"/>
  <c r="AR383" i="6"/>
  <c r="BZ1375" i="6"/>
  <c r="BW1375" i="6"/>
  <c r="BY1376" i="6"/>
  <c r="AS383" i="6"/>
  <c r="BY1377" i="6"/>
  <c r="BZ1376" i="6"/>
  <c r="BW1376" i="6"/>
  <c r="AR384" i="6"/>
  <c r="BY1378" i="6"/>
  <c r="BZ1377" i="6"/>
  <c r="BW1377" i="6"/>
  <c r="AS384" i="6"/>
  <c r="BY1379" i="6"/>
  <c r="BZ1378" i="6"/>
  <c r="BW1378" i="6"/>
  <c r="AR385" i="6"/>
  <c r="BZ1379" i="6"/>
  <c r="BW1379" i="6"/>
  <c r="BY1380" i="6"/>
  <c r="AS385" i="6"/>
  <c r="BY1381" i="6"/>
  <c r="BZ1380" i="6"/>
  <c r="BW1380" i="6"/>
  <c r="AR386" i="6"/>
  <c r="BZ1381" i="6"/>
  <c r="BW1381" i="6"/>
  <c r="BY1382" i="6"/>
  <c r="AS386" i="6"/>
  <c r="BY1383" i="6"/>
  <c r="BZ1382" i="6"/>
  <c r="BW1382" i="6"/>
  <c r="AR387" i="6"/>
  <c r="BZ1383" i="6"/>
  <c r="BW1383" i="6"/>
  <c r="BY1384" i="6"/>
  <c r="AS387" i="6"/>
  <c r="BY1385" i="6"/>
  <c r="BZ1384" i="6"/>
  <c r="BW1384" i="6"/>
  <c r="AR388" i="6"/>
  <c r="BZ1385" i="6"/>
  <c r="BW1385" i="6"/>
  <c r="BY1386" i="6"/>
  <c r="AS388" i="6"/>
  <c r="BY1387" i="6"/>
  <c r="BZ1386" i="6"/>
  <c r="BW1386" i="6"/>
  <c r="AR389" i="6"/>
  <c r="BZ1387" i="6"/>
  <c r="BW1387" i="6"/>
  <c r="BY1388" i="6"/>
  <c r="AS389" i="6"/>
  <c r="BY1389" i="6"/>
  <c r="BZ1388" i="6"/>
  <c r="BW1388" i="6"/>
  <c r="AR390" i="6"/>
  <c r="BZ1389" i="6"/>
  <c r="BW1389" i="6"/>
  <c r="BY1390" i="6"/>
  <c r="AS390" i="6"/>
  <c r="BZ1390" i="6"/>
  <c r="BW1390" i="6"/>
  <c r="BY1391" i="6"/>
  <c r="AR391" i="6"/>
  <c r="BZ1391" i="6"/>
  <c r="BW1391" i="6"/>
  <c r="BY1392" i="6"/>
  <c r="AS391" i="6"/>
  <c r="BY1393" i="6"/>
  <c r="BZ1392" i="6"/>
  <c r="BW1392" i="6"/>
  <c r="AR392" i="6"/>
  <c r="BZ1393" i="6"/>
  <c r="BW1393" i="6"/>
  <c r="BY1394" i="6"/>
  <c r="AS392" i="6"/>
  <c r="BY1395" i="6"/>
  <c r="BZ1394" i="6"/>
  <c r="BW1394" i="6"/>
  <c r="AR393" i="6"/>
  <c r="BZ1395" i="6"/>
  <c r="BW1395" i="6"/>
  <c r="BY1396" i="6"/>
  <c r="AS393" i="6"/>
  <c r="BY1397" i="6"/>
  <c r="BZ1396" i="6"/>
  <c r="BW1396" i="6"/>
  <c r="AR394" i="6"/>
  <c r="BZ1397" i="6"/>
  <c r="BW1397" i="6"/>
  <c r="BY1398" i="6"/>
  <c r="AS394" i="6"/>
  <c r="BY1399" i="6"/>
  <c r="BZ1398" i="6"/>
  <c r="BW1398" i="6"/>
  <c r="AR395" i="6"/>
  <c r="BZ1399" i="6"/>
  <c r="BW1399" i="6"/>
  <c r="BY1400" i="6"/>
  <c r="AS395" i="6"/>
  <c r="BY1401" i="6"/>
  <c r="BZ1400" i="6"/>
  <c r="BW1400" i="6"/>
  <c r="AR396" i="6"/>
  <c r="BZ1401" i="6"/>
  <c r="BW1401" i="6"/>
  <c r="BY1402" i="6"/>
  <c r="AS396" i="6"/>
  <c r="BY1403" i="6"/>
  <c r="BZ1402" i="6"/>
  <c r="BW1402" i="6"/>
  <c r="AR397" i="6"/>
  <c r="BZ1403" i="6"/>
  <c r="BW1403" i="6"/>
  <c r="BY1404" i="6"/>
  <c r="AS397" i="6"/>
  <c r="BY1405" i="6"/>
  <c r="BZ1404" i="6"/>
  <c r="BW1404" i="6"/>
  <c r="AR398" i="6"/>
  <c r="BZ1405" i="6"/>
  <c r="BW1405" i="6"/>
  <c r="BY1406" i="6"/>
  <c r="AS398" i="6"/>
  <c r="BY1407" i="6"/>
  <c r="BZ1406" i="6"/>
  <c r="BW1406" i="6"/>
  <c r="AR399" i="6"/>
  <c r="BZ1407" i="6"/>
  <c r="BW1407" i="6"/>
  <c r="BY1408" i="6"/>
  <c r="AS399" i="6"/>
  <c r="BY1409" i="6"/>
  <c r="BZ1408" i="6"/>
  <c r="BW1408" i="6"/>
  <c r="AR400" i="6"/>
  <c r="BZ1409" i="6"/>
  <c r="BW1409" i="6"/>
  <c r="BY1410" i="6"/>
  <c r="AS400" i="6"/>
  <c r="BY1411" i="6"/>
  <c r="BZ1410" i="6"/>
  <c r="BW1410" i="6"/>
  <c r="AR401" i="6"/>
  <c r="BZ1411" i="6"/>
  <c r="BW1411" i="6"/>
  <c r="BY1412" i="6"/>
  <c r="AS401" i="6"/>
  <c r="BY1413" i="6"/>
  <c r="BZ1412" i="6"/>
  <c r="BW1412" i="6"/>
  <c r="AR402" i="6"/>
  <c r="BZ1413" i="6"/>
  <c r="BW1413" i="6"/>
  <c r="BY1414" i="6"/>
  <c r="AS402" i="6"/>
  <c r="BY1415" i="6"/>
  <c r="BZ1414" i="6"/>
  <c r="BW1414" i="6"/>
  <c r="AR403" i="6"/>
  <c r="BZ1415" i="6"/>
  <c r="BW1415" i="6"/>
  <c r="BY1416" i="6"/>
  <c r="AS403" i="6"/>
  <c r="BY1417" i="6"/>
  <c r="BZ1416" i="6"/>
  <c r="BW1416" i="6"/>
  <c r="AR404" i="6"/>
  <c r="BZ1417" i="6"/>
  <c r="BW1417" i="6"/>
  <c r="BY1418" i="6"/>
  <c r="AS404" i="6"/>
  <c r="BY1419" i="6"/>
  <c r="BZ1418" i="6"/>
  <c r="BW1418" i="6"/>
  <c r="AR405" i="6"/>
  <c r="BZ1419" i="6"/>
  <c r="BW1419" i="6"/>
  <c r="BY1420" i="6"/>
  <c r="AS405" i="6"/>
  <c r="BY1421" i="6"/>
  <c r="BZ1420" i="6"/>
  <c r="BW1420" i="6"/>
  <c r="AR406" i="6"/>
  <c r="BZ1421" i="6"/>
  <c r="BW1421" i="6"/>
  <c r="BY1422" i="6"/>
  <c r="AS406" i="6"/>
  <c r="BY1423" i="6"/>
  <c r="BZ1422" i="6"/>
  <c r="BW1422" i="6"/>
  <c r="AR407" i="6"/>
  <c r="BZ1423" i="6"/>
  <c r="BW1423" i="6"/>
  <c r="BY1424" i="6"/>
  <c r="AS407" i="6"/>
  <c r="BY1425" i="6"/>
  <c r="BZ1424" i="6"/>
  <c r="BW1424" i="6"/>
  <c r="AR408" i="6"/>
  <c r="BZ1425" i="6"/>
  <c r="BW1425" i="6"/>
  <c r="BY1426" i="6"/>
  <c r="AS408" i="6"/>
  <c r="BY1427" i="6"/>
  <c r="BZ1426" i="6"/>
  <c r="BW1426" i="6"/>
  <c r="AR409" i="6"/>
  <c r="BZ1427" i="6"/>
  <c r="BW1427" i="6"/>
  <c r="BY1428" i="6"/>
  <c r="AS409" i="6"/>
  <c r="BY1429" i="6"/>
  <c r="BZ1428" i="6"/>
  <c r="BW1428" i="6"/>
  <c r="AR410" i="6"/>
  <c r="BZ1429" i="6"/>
  <c r="BW1429" i="6"/>
  <c r="BY1430" i="6"/>
  <c r="AS410" i="6"/>
  <c r="BY1431" i="6"/>
  <c r="BZ1430" i="6"/>
  <c r="BW1430" i="6"/>
  <c r="AR411" i="6"/>
  <c r="BZ1431" i="6"/>
  <c r="BW1431" i="6"/>
  <c r="BY1432" i="6"/>
  <c r="AS411" i="6"/>
  <c r="BY1433" i="6"/>
  <c r="BZ1432" i="6"/>
  <c r="BW1432" i="6"/>
  <c r="AR412" i="6"/>
  <c r="BZ1433" i="6"/>
  <c r="BW1433" i="6"/>
  <c r="BY1434" i="6"/>
  <c r="AS412" i="6"/>
  <c r="BY1435" i="6"/>
  <c r="BZ1434" i="6"/>
  <c r="BW1434" i="6"/>
  <c r="AR413" i="6"/>
  <c r="BZ1435" i="6"/>
  <c r="BW1435" i="6"/>
  <c r="BY1436" i="6"/>
  <c r="AS413" i="6"/>
  <c r="BY1437" i="6"/>
  <c r="BZ1436" i="6"/>
  <c r="BW1436" i="6"/>
  <c r="AR414" i="6"/>
  <c r="BZ1437" i="6"/>
  <c r="BW1437" i="6"/>
  <c r="BY1438" i="6"/>
  <c r="AS414" i="6"/>
  <c r="BY1439" i="6"/>
  <c r="BZ1438" i="6"/>
  <c r="BW1438" i="6"/>
  <c r="AR415" i="6"/>
  <c r="BZ1439" i="6"/>
  <c r="BW1439" i="6"/>
  <c r="BY1440" i="6"/>
  <c r="AS415" i="6"/>
  <c r="BY1441" i="6"/>
  <c r="BZ1440" i="6"/>
  <c r="BW1440" i="6"/>
  <c r="AR416" i="6"/>
  <c r="BZ1441" i="6"/>
  <c r="BW1441" i="6"/>
  <c r="BY1442" i="6"/>
  <c r="AS416" i="6"/>
  <c r="BZ1442" i="6"/>
  <c r="BW1442" i="6"/>
  <c r="BY1443" i="6"/>
  <c r="AR417" i="6"/>
  <c r="BZ1443" i="6"/>
  <c r="BW1443" i="6"/>
  <c r="BY1444" i="6"/>
  <c r="AS417" i="6"/>
  <c r="BY1445" i="6"/>
  <c r="BZ1444" i="6"/>
  <c r="BW1444" i="6"/>
  <c r="AR418" i="6"/>
  <c r="BZ1445" i="6"/>
  <c r="BW1445" i="6"/>
  <c r="BY1446" i="6"/>
  <c r="AS418" i="6"/>
  <c r="BY1447" i="6"/>
  <c r="BZ1446" i="6"/>
  <c r="BW1446" i="6"/>
  <c r="AR419" i="6"/>
  <c r="BZ1447" i="6"/>
  <c r="BW1447" i="6"/>
  <c r="BY1448" i="6"/>
  <c r="AS419" i="6"/>
  <c r="BY1449" i="6"/>
  <c r="BZ1448" i="6"/>
  <c r="BW1448" i="6"/>
  <c r="AR420" i="6"/>
  <c r="BZ1449" i="6"/>
  <c r="BW1449" i="6"/>
  <c r="BY1450" i="6"/>
  <c r="AS420" i="6"/>
  <c r="BY1451" i="6"/>
  <c r="BZ1450" i="6"/>
  <c r="BW1450" i="6"/>
  <c r="AR421" i="6"/>
  <c r="BZ1451" i="6"/>
  <c r="BW1451" i="6"/>
  <c r="BY1452" i="6"/>
  <c r="AS421" i="6"/>
  <c r="BY1453" i="6"/>
  <c r="BZ1452" i="6"/>
  <c r="BW1452" i="6"/>
  <c r="AR422" i="6"/>
  <c r="BZ1453" i="6"/>
  <c r="BW1453" i="6"/>
  <c r="BY1454" i="6"/>
  <c r="AS422" i="6"/>
  <c r="BY1455" i="6"/>
  <c r="BZ1454" i="6"/>
  <c r="BW1454" i="6"/>
  <c r="AR423" i="6"/>
  <c r="BZ1455" i="6"/>
  <c r="BW1455" i="6"/>
  <c r="BY1456" i="6"/>
  <c r="AS423" i="6"/>
  <c r="BY1457" i="6"/>
  <c r="BZ1456" i="6"/>
  <c r="BW1456" i="6"/>
  <c r="AR424" i="6"/>
  <c r="BZ1457" i="6"/>
  <c r="BW1457" i="6"/>
  <c r="BY1458" i="6"/>
  <c r="AS424" i="6"/>
  <c r="BY1459" i="6"/>
  <c r="BZ1458" i="6"/>
  <c r="BW1458" i="6"/>
  <c r="AR425" i="6"/>
  <c r="BZ1459" i="6"/>
  <c r="BW1459" i="6"/>
  <c r="BY1460" i="6"/>
  <c r="AS425" i="6"/>
  <c r="BY1461" i="6"/>
  <c r="BZ1460" i="6"/>
  <c r="BW1460" i="6"/>
  <c r="AR426" i="6"/>
  <c r="BZ1461" i="6"/>
  <c r="BW1461" i="6"/>
  <c r="BY1462" i="6"/>
  <c r="AS426" i="6"/>
  <c r="BY1463" i="6"/>
  <c r="BZ1462" i="6"/>
  <c r="BW1462" i="6"/>
  <c r="AR427" i="6"/>
  <c r="BZ1463" i="6"/>
  <c r="BW1463" i="6"/>
  <c r="BY1464" i="6"/>
  <c r="AS427" i="6"/>
  <c r="BY1465" i="6"/>
  <c r="BZ1464" i="6"/>
  <c r="BW1464" i="6"/>
  <c r="AR428" i="6"/>
  <c r="BZ1465" i="6"/>
  <c r="BW1465" i="6"/>
  <c r="BY1466" i="6"/>
  <c r="AS428" i="6"/>
  <c r="BY1467" i="6"/>
  <c r="BZ1466" i="6"/>
  <c r="BW1466" i="6"/>
  <c r="AR429" i="6"/>
  <c r="BZ1467" i="6"/>
  <c r="BW1467" i="6"/>
  <c r="BY1468" i="6"/>
  <c r="AS429" i="6"/>
  <c r="BY1469" i="6"/>
  <c r="BZ1468" i="6"/>
  <c r="BW1468" i="6"/>
  <c r="AR430" i="6"/>
  <c r="BZ1469" i="6"/>
  <c r="BW1469" i="6"/>
  <c r="BY1470" i="6"/>
  <c r="AS430" i="6"/>
  <c r="BY1471" i="6"/>
  <c r="BZ1470" i="6"/>
  <c r="BW1470" i="6"/>
  <c r="AR431" i="6"/>
  <c r="BZ1471" i="6"/>
  <c r="BW1471" i="6"/>
  <c r="BY1472" i="6"/>
  <c r="AS431" i="6"/>
  <c r="BY1473" i="6"/>
  <c r="BZ1472" i="6"/>
  <c r="BW1472" i="6"/>
  <c r="AR432" i="6"/>
  <c r="BZ1473" i="6"/>
  <c r="BW1473" i="6"/>
  <c r="BY1474" i="6"/>
  <c r="AS432" i="6"/>
  <c r="BY1475" i="6"/>
  <c r="BZ1474" i="6"/>
  <c r="BW1474" i="6"/>
  <c r="AR433" i="6"/>
  <c r="BZ1475" i="6"/>
  <c r="BW1475" i="6"/>
  <c r="BY1476" i="6"/>
  <c r="AS433" i="6"/>
  <c r="BY1477" i="6"/>
  <c r="BZ1476" i="6"/>
  <c r="BW1476" i="6"/>
  <c r="AR434" i="6"/>
  <c r="BZ1477" i="6"/>
  <c r="BW1477" i="6"/>
  <c r="BY1478" i="6"/>
  <c r="AS434" i="6"/>
  <c r="BY1479" i="6"/>
  <c r="BZ1478" i="6"/>
  <c r="BW1478" i="6"/>
  <c r="AR435" i="6"/>
  <c r="BZ1479" i="6"/>
  <c r="BW1479" i="6"/>
  <c r="BY1480" i="6"/>
  <c r="AS435" i="6"/>
  <c r="BY1481" i="6"/>
  <c r="BZ1480" i="6"/>
  <c r="BW1480" i="6"/>
  <c r="AR436" i="6"/>
  <c r="BZ1481" i="6"/>
  <c r="BW1481" i="6"/>
  <c r="BY1482" i="6"/>
  <c r="AS436" i="6"/>
  <c r="BY1483" i="6"/>
  <c r="BZ1482" i="6"/>
  <c r="BW1482" i="6"/>
  <c r="AR437" i="6"/>
  <c r="BZ1483" i="6"/>
  <c r="BW1483" i="6"/>
  <c r="BY1484" i="6"/>
  <c r="AS437" i="6"/>
  <c r="BY1485" i="6"/>
  <c r="BZ1484" i="6"/>
  <c r="BW1484" i="6"/>
  <c r="AR438" i="6"/>
  <c r="BZ1485" i="6"/>
  <c r="BW1485" i="6"/>
  <c r="BY1486" i="6"/>
  <c r="AS438" i="6"/>
  <c r="BY1487" i="6"/>
  <c r="BZ1486" i="6"/>
  <c r="BW1486" i="6"/>
  <c r="AR439" i="6"/>
  <c r="BZ1487" i="6"/>
  <c r="BW1487" i="6"/>
  <c r="BY1488" i="6"/>
  <c r="AS439" i="6"/>
  <c r="BY1489" i="6"/>
  <c r="BZ1488" i="6"/>
  <c r="BW1488" i="6"/>
  <c r="AR440" i="6"/>
  <c r="BZ1489" i="6"/>
  <c r="BW1489" i="6"/>
  <c r="BY1490" i="6"/>
  <c r="AS440" i="6"/>
  <c r="BY1491" i="6"/>
  <c r="BZ1490" i="6"/>
  <c r="BW1490" i="6"/>
  <c r="AR441" i="6"/>
  <c r="BZ1491" i="6"/>
  <c r="BW1491" i="6"/>
  <c r="BY1492" i="6"/>
  <c r="AS441" i="6"/>
  <c r="BY1493" i="6"/>
  <c r="BZ1492" i="6"/>
  <c r="BW1492" i="6"/>
  <c r="AR442" i="6"/>
  <c r="BZ1493" i="6"/>
  <c r="BW1493" i="6"/>
  <c r="BY1494" i="6"/>
  <c r="AS442" i="6"/>
  <c r="BY1495" i="6"/>
  <c r="BZ1494" i="6"/>
  <c r="BW1494" i="6"/>
  <c r="AR443" i="6"/>
  <c r="BZ1495" i="6"/>
  <c r="BW1495" i="6"/>
  <c r="BY1496" i="6"/>
  <c r="AS443" i="6"/>
  <c r="BY1497" i="6"/>
  <c r="BZ1496" i="6"/>
  <c r="BW1496" i="6"/>
  <c r="AR444" i="6"/>
  <c r="BZ1497" i="6"/>
  <c r="BW1497" i="6"/>
  <c r="BY1498" i="6"/>
  <c r="AS444" i="6"/>
  <c r="BY1499" i="6"/>
  <c r="BZ1498" i="6"/>
  <c r="BW1498" i="6"/>
  <c r="AR445" i="6"/>
  <c r="BZ1499" i="6"/>
  <c r="BW1499" i="6"/>
  <c r="BY1500" i="6"/>
  <c r="AS445" i="6"/>
  <c r="BY1501" i="6"/>
  <c r="BZ1500" i="6"/>
  <c r="BW1500" i="6"/>
  <c r="AR446" i="6"/>
  <c r="BZ1501" i="6"/>
  <c r="BW1501" i="6"/>
  <c r="BY1502" i="6"/>
  <c r="AS446" i="6"/>
  <c r="BY1503" i="6"/>
  <c r="BZ1502" i="6"/>
  <c r="BW1502" i="6"/>
  <c r="AR447" i="6"/>
  <c r="BZ1503" i="6"/>
  <c r="BW1503" i="6"/>
  <c r="BY1504" i="6"/>
  <c r="AS447" i="6"/>
  <c r="BY1505" i="6"/>
  <c r="BZ1504" i="6"/>
  <c r="BW1504" i="6"/>
  <c r="AR448" i="6"/>
  <c r="BZ1505" i="6"/>
  <c r="BW1505" i="6"/>
  <c r="BY1506" i="6"/>
  <c r="AS448" i="6"/>
  <c r="BY1507" i="6"/>
  <c r="BZ1506" i="6"/>
  <c r="BW1506" i="6"/>
  <c r="AR449" i="6"/>
  <c r="BZ1507" i="6"/>
  <c r="BW1507" i="6"/>
  <c r="BY1508" i="6"/>
  <c r="AS449" i="6"/>
  <c r="BY1509" i="6"/>
  <c r="BZ1508" i="6"/>
  <c r="BW1508" i="6"/>
  <c r="AR450" i="6"/>
  <c r="BZ1509" i="6"/>
  <c r="BW1509" i="6"/>
  <c r="BY1510" i="6"/>
  <c r="AS450" i="6"/>
  <c r="BY1511" i="6"/>
  <c r="BZ1510" i="6"/>
  <c r="BW1510" i="6"/>
  <c r="AR451" i="6"/>
  <c r="BZ1511" i="6"/>
  <c r="BW1511" i="6"/>
  <c r="BY1512" i="6"/>
  <c r="AS451" i="6"/>
  <c r="BY1513" i="6"/>
  <c r="BZ1512" i="6"/>
  <c r="BW1512" i="6"/>
  <c r="AR452" i="6"/>
  <c r="BZ1513" i="6"/>
  <c r="BW1513" i="6"/>
  <c r="BY1514" i="6"/>
  <c r="AS452" i="6"/>
  <c r="BY1515" i="6"/>
  <c r="BZ1514" i="6"/>
  <c r="BW1514" i="6"/>
  <c r="AR453" i="6"/>
  <c r="BZ1515" i="6"/>
  <c r="BW1515" i="6"/>
  <c r="BY1516" i="6"/>
  <c r="AS453" i="6"/>
  <c r="BY1517" i="6"/>
  <c r="BZ1516" i="6"/>
  <c r="BW1516" i="6"/>
  <c r="AR454" i="6"/>
  <c r="BZ1517" i="6"/>
  <c r="BW1517" i="6"/>
  <c r="BY1518" i="6"/>
  <c r="AS454" i="6"/>
  <c r="BY1519" i="6"/>
  <c r="BZ1518" i="6"/>
  <c r="BW1518" i="6"/>
  <c r="AR455" i="6"/>
  <c r="BZ1519" i="6"/>
  <c r="BW1519" i="6"/>
  <c r="BY1520" i="6"/>
  <c r="AS455" i="6"/>
  <c r="BY1521" i="6"/>
  <c r="BZ1520" i="6"/>
  <c r="BW1520" i="6"/>
  <c r="AR456" i="6"/>
  <c r="BZ1521" i="6"/>
  <c r="BW1521" i="6"/>
  <c r="BY1522" i="6"/>
  <c r="AS456" i="6"/>
  <c r="BZ1522" i="6"/>
  <c r="BW1522" i="6"/>
  <c r="BY1523" i="6"/>
  <c r="AR457" i="6"/>
  <c r="BZ1523" i="6"/>
  <c r="BW1523" i="6"/>
  <c r="BY1524" i="6"/>
  <c r="AS457" i="6"/>
  <c r="BY1525" i="6"/>
  <c r="BZ1524" i="6"/>
  <c r="BW1524" i="6"/>
  <c r="AR458" i="6"/>
  <c r="BZ1525" i="6"/>
  <c r="BW1525" i="6"/>
  <c r="BY1526" i="6"/>
  <c r="AS458" i="6"/>
  <c r="BY1527" i="6"/>
  <c r="BZ1526" i="6"/>
  <c r="BW1526" i="6"/>
  <c r="AR459" i="6"/>
  <c r="BZ1527" i="6"/>
  <c r="BW1527" i="6"/>
  <c r="BY1528" i="6"/>
  <c r="AS459" i="6"/>
  <c r="BY1529" i="6"/>
  <c r="BZ1528" i="6"/>
  <c r="BW1528" i="6"/>
  <c r="AR460" i="6"/>
  <c r="BZ1529" i="6"/>
  <c r="BW1529" i="6"/>
  <c r="BY1530" i="6"/>
  <c r="AS460" i="6"/>
  <c r="BY1531" i="6"/>
  <c r="BZ1530" i="6"/>
  <c r="BW1530" i="6"/>
  <c r="AR461" i="6"/>
  <c r="BZ1531" i="6"/>
  <c r="BW1531" i="6"/>
  <c r="BY1532" i="6"/>
  <c r="AS461" i="6"/>
  <c r="BY1533" i="6"/>
  <c r="BZ1532" i="6"/>
  <c r="BW1532" i="6"/>
  <c r="AR462" i="6"/>
  <c r="BZ1533" i="6"/>
  <c r="BW1533" i="6"/>
  <c r="BY1534" i="6"/>
  <c r="AS462" i="6"/>
  <c r="BY1535" i="6"/>
  <c r="BZ1534" i="6"/>
  <c r="BW1534" i="6"/>
  <c r="AR463" i="6"/>
  <c r="BZ1535" i="6"/>
  <c r="BW1535" i="6"/>
  <c r="BY1536" i="6"/>
  <c r="AS463" i="6"/>
  <c r="BY1537" i="6"/>
  <c r="BZ1536" i="6"/>
  <c r="BW1536" i="6"/>
  <c r="AR464" i="6"/>
  <c r="BZ1537" i="6"/>
  <c r="BW1537" i="6"/>
  <c r="BY1538" i="6"/>
  <c r="AS464" i="6"/>
  <c r="BY1539" i="6"/>
  <c r="BZ1538" i="6"/>
  <c r="BW1538" i="6"/>
  <c r="AR465" i="6"/>
  <c r="BZ1539" i="6"/>
  <c r="BW1539" i="6"/>
  <c r="BY1540" i="6"/>
  <c r="AS465" i="6"/>
  <c r="BY1541" i="6"/>
  <c r="BZ1540" i="6"/>
  <c r="BW1540" i="6"/>
  <c r="AR466" i="6"/>
  <c r="BZ1541" i="6"/>
  <c r="BW1541" i="6"/>
  <c r="BY1542" i="6"/>
  <c r="AS466" i="6"/>
  <c r="BY1543" i="6"/>
  <c r="BZ1542" i="6"/>
  <c r="BW1542" i="6"/>
  <c r="AR467" i="6"/>
  <c r="BZ1543" i="6"/>
  <c r="BW1543" i="6"/>
  <c r="BY1544" i="6"/>
  <c r="AS467" i="6"/>
  <c r="BY1545" i="6"/>
  <c r="BZ1544" i="6"/>
  <c r="BW1544" i="6"/>
  <c r="AR468" i="6"/>
  <c r="BZ1545" i="6"/>
  <c r="BW1545" i="6"/>
  <c r="BY1546" i="6"/>
  <c r="AS468" i="6"/>
  <c r="BY1547" i="6"/>
  <c r="BZ1546" i="6"/>
  <c r="BW1546" i="6"/>
  <c r="AR469" i="6"/>
  <c r="BZ1547" i="6"/>
  <c r="BW1547" i="6"/>
  <c r="BY1548" i="6"/>
  <c r="AS469" i="6"/>
  <c r="BY1549" i="6"/>
  <c r="BZ1548" i="6"/>
  <c r="BW1548" i="6"/>
  <c r="AR470" i="6"/>
  <c r="BZ1549" i="6"/>
  <c r="BW1549" i="6"/>
  <c r="BY1550" i="6"/>
  <c r="AS470" i="6"/>
  <c r="BY1551" i="6"/>
  <c r="BZ1550" i="6"/>
  <c r="BW1550" i="6"/>
  <c r="AR471" i="6"/>
  <c r="BZ1551" i="6"/>
  <c r="BW1551" i="6"/>
  <c r="BY1552" i="6"/>
  <c r="AS471" i="6"/>
  <c r="BY1553" i="6"/>
  <c r="BZ1552" i="6"/>
  <c r="BW1552" i="6"/>
  <c r="AR472" i="6"/>
  <c r="BZ1553" i="6"/>
  <c r="BW1553" i="6"/>
  <c r="BY1554" i="6"/>
  <c r="AS472" i="6"/>
  <c r="BY1555" i="6"/>
  <c r="BZ1554" i="6"/>
  <c r="BW1554" i="6"/>
  <c r="AR473" i="6"/>
  <c r="BZ1555" i="6"/>
  <c r="BW1555" i="6"/>
  <c r="BY1556" i="6"/>
  <c r="AS473" i="6"/>
  <c r="BY1557" i="6"/>
  <c r="BZ1556" i="6"/>
  <c r="BW1556" i="6"/>
  <c r="AR474" i="6"/>
  <c r="BZ1557" i="6"/>
  <c r="BW1557" i="6"/>
  <c r="BY1558" i="6"/>
  <c r="AS474" i="6"/>
  <c r="BY1559" i="6"/>
  <c r="BZ1558" i="6"/>
  <c r="BW1558" i="6"/>
  <c r="AR475" i="6"/>
  <c r="BZ1559" i="6"/>
  <c r="BW1559" i="6"/>
  <c r="BY1560" i="6"/>
  <c r="AS475" i="6"/>
  <c r="BY1561" i="6"/>
  <c r="BZ1560" i="6"/>
  <c r="BW1560" i="6"/>
  <c r="AR476" i="6"/>
  <c r="BZ1561" i="6"/>
  <c r="BW1561" i="6"/>
  <c r="BY1562" i="6"/>
  <c r="AS476" i="6"/>
  <c r="BY1563" i="6"/>
  <c r="BZ1562" i="6"/>
  <c r="BW1562" i="6"/>
  <c r="AR477" i="6"/>
  <c r="BZ1563" i="6"/>
  <c r="BW1563" i="6"/>
  <c r="BY1564" i="6"/>
  <c r="AS477" i="6"/>
  <c r="BY1565" i="6"/>
  <c r="BZ1564" i="6"/>
  <c r="BW1564" i="6"/>
  <c r="AR478" i="6"/>
  <c r="BZ1565" i="6"/>
  <c r="BW1565" i="6"/>
  <c r="BY1566" i="6"/>
  <c r="AS478" i="6"/>
  <c r="BY1567" i="6"/>
  <c r="BZ1566" i="6"/>
  <c r="BW1566" i="6"/>
  <c r="AR479" i="6"/>
  <c r="BZ1567" i="6"/>
  <c r="BW1567" i="6"/>
  <c r="BY1568" i="6"/>
  <c r="AS479" i="6"/>
  <c r="BY1569" i="6"/>
  <c r="BZ1568" i="6"/>
  <c r="BW1568" i="6"/>
  <c r="AR480" i="6"/>
  <c r="BZ1569" i="6"/>
  <c r="BW1569" i="6"/>
  <c r="BY1570" i="6"/>
  <c r="AS480" i="6"/>
  <c r="BY1571" i="6"/>
  <c r="BZ1570" i="6"/>
  <c r="BW1570" i="6"/>
  <c r="AR481" i="6"/>
  <c r="BZ1571" i="6"/>
  <c r="BW1571" i="6"/>
  <c r="BY1572" i="6"/>
  <c r="AS481" i="6"/>
  <c r="BY1573" i="6"/>
  <c r="BZ1572" i="6"/>
  <c r="BW1572" i="6"/>
  <c r="AR482" i="6"/>
  <c r="BZ1573" i="6"/>
  <c r="BW1573" i="6"/>
  <c r="BY1574" i="6"/>
  <c r="AS482" i="6"/>
  <c r="BY1575" i="6"/>
  <c r="BZ1574" i="6"/>
  <c r="BW1574" i="6"/>
  <c r="AR483" i="6"/>
  <c r="BZ1575" i="6"/>
  <c r="BW1575" i="6"/>
  <c r="BY1576" i="6"/>
  <c r="AS483" i="6"/>
  <c r="BY1577" i="6"/>
  <c r="BZ1576" i="6"/>
  <c r="BW1576" i="6"/>
  <c r="AR484" i="6"/>
  <c r="BZ1577" i="6"/>
  <c r="BW1577" i="6"/>
  <c r="BY1578" i="6"/>
  <c r="AS484" i="6"/>
  <c r="BY1579" i="6"/>
  <c r="BZ1578" i="6"/>
  <c r="BW1578" i="6"/>
  <c r="AR485" i="6"/>
  <c r="BZ1579" i="6"/>
  <c r="BW1579" i="6"/>
  <c r="BY1580" i="6"/>
  <c r="AS485" i="6"/>
  <c r="BY1581" i="6"/>
  <c r="BZ1580" i="6"/>
  <c r="BW1580" i="6"/>
  <c r="AR486" i="6"/>
  <c r="BZ1581" i="6"/>
  <c r="BW1581" i="6"/>
  <c r="BY1582" i="6"/>
  <c r="AS486" i="6"/>
  <c r="BY1583" i="6"/>
  <c r="BZ1582" i="6"/>
  <c r="BW1582" i="6"/>
  <c r="AR487" i="6"/>
  <c r="BZ1583" i="6"/>
  <c r="BW1583" i="6"/>
  <c r="BY1584" i="6"/>
  <c r="AS487" i="6"/>
  <c r="BY1585" i="6"/>
  <c r="BZ1584" i="6"/>
  <c r="BW1584" i="6"/>
  <c r="AR488" i="6"/>
  <c r="BZ1585" i="6"/>
  <c r="BW1585" i="6"/>
  <c r="BY1586" i="6"/>
  <c r="AS488" i="6"/>
  <c r="BY1587" i="6"/>
  <c r="BZ1586" i="6"/>
  <c r="BW1586" i="6"/>
  <c r="AR489" i="6"/>
  <c r="BZ1587" i="6"/>
  <c r="BW1587" i="6"/>
  <c r="BY1588" i="6"/>
  <c r="AS489" i="6"/>
  <c r="BY1589" i="6"/>
  <c r="BZ1588" i="6"/>
  <c r="BW1588" i="6"/>
  <c r="AR490" i="6"/>
  <c r="BZ1589" i="6"/>
  <c r="BW1589" i="6"/>
  <c r="BY1590" i="6"/>
  <c r="AS490" i="6"/>
  <c r="BY1591" i="6"/>
  <c r="BZ1590" i="6"/>
  <c r="BW1590" i="6"/>
  <c r="AR491" i="6"/>
  <c r="BZ1591" i="6"/>
  <c r="BW1591" i="6"/>
  <c r="BY1592" i="6"/>
  <c r="AS491" i="6"/>
  <c r="BY1593" i="6"/>
  <c r="BZ1592" i="6"/>
  <c r="BW1592" i="6"/>
  <c r="AR492" i="6"/>
  <c r="BZ1593" i="6"/>
  <c r="BW1593" i="6"/>
  <c r="BY1594" i="6"/>
  <c r="AS492" i="6"/>
  <c r="BY1595" i="6"/>
  <c r="BZ1594" i="6"/>
  <c r="BW1594" i="6"/>
  <c r="AR493" i="6"/>
  <c r="BZ1595" i="6"/>
  <c r="BW1595" i="6"/>
  <c r="BY1596" i="6"/>
  <c r="AS493" i="6"/>
  <c r="BZ1596" i="6"/>
  <c r="BW1596" i="6"/>
  <c r="BY1597" i="6"/>
  <c r="AR494" i="6"/>
  <c r="BZ1597" i="6"/>
  <c r="BW1597" i="6"/>
  <c r="BY1598" i="6"/>
  <c r="AS494" i="6"/>
  <c r="BY1599" i="6"/>
  <c r="BZ1598" i="6"/>
  <c r="BW1598" i="6"/>
  <c r="AR495" i="6"/>
  <c r="BZ1599" i="6"/>
  <c r="BW1599" i="6"/>
  <c r="BY1600" i="6"/>
  <c r="AS495" i="6"/>
  <c r="BY1601" i="6"/>
  <c r="BZ1600" i="6"/>
  <c r="BW1600" i="6"/>
  <c r="AR496" i="6"/>
  <c r="BZ1601" i="6"/>
  <c r="BW1601" i="6"/>
  <c r="BY1602" i="6"/>
  <c r="AS496" i="6"/>
  <c r="BY1603" i="6"/>
  <c r="BZ1602" i="6"/>
  <c r="BW1602" i="6"/>
  <c r="AR497" i="6"/>
  <c r="BZ1603" i="6"/>
  <c r="BW1603" i="6"/>
  <c r="BY1604" i="6"/>
  <c r="AS497" i="6"/>
  <c r="BY1605" i="6"/>
  <c r="BZ1604" i="6"/>
  <c r="BW1604" i="6"/>
  <c r="AR498" i="6"/>
  <c r="BZ1605" i="6"/>
  <c r="BW1605" i="6"/>
  <c r="BY1606" i="6"/>
  <c r="AS498" i="6"/>
  <c r="BY1607" i="6"/>
  <c r="BZ1606" i="6"/>
  <c r="BW1606" i="6"/>
  <c r="AR499" i="6"/>
  <c r="BZ1607" i="6"/>
  <c r="BW1607" i="6"/>
  <c r="BY1608" i="6"/>
  <c r="AS499" i="6"/>
  <c r="BY1609" i="6"/>
  <c r="BZ1608" i="6"/>
  <c r="BW1608" i="6"/>
  <c r="AR500" i="6"/>
  <c r="BZ1609" i="6"/>
  <c r="BW1609" i="6"/>
  <c r="BY1610" i="6"/>
  <c r="AS500" i="6"/>
  <c r="BY1611" i="6"/>
  <c r="BZ1610" i="6"/>
  <c r="BW1610" i="6"/>
  <c r="AR501" i="6"/>
  <c r="BZ1611" i="6"/>
  <c r="BW1611" i="6"/>
  <c r="BY1612" i="6"/>
  <c r="AS501" i="6"/>
  <c r="BY1613" i="6"/>
  <c r="BZ1612" i="6"/>
  <c r="BW1612" i="6"/>
  <c r="AR502" i="6"/>
  <c r="BZ1613" i="6"/>
  <c r="BW1613" i="6"/>
  <c r="BY1614" i="6"/>
  <c r="AS502" i="6"/>
  <c r="BY1615" i="6"/>
  <c r="BZ1614" i="6"/>
  <c r="BW1614" i="6"/>
  <c r="AR503" i="6"/>
  <c r="BZ1615" i="6"/>
  <c r="BW1615" i="6"/>
  <c r="BY1616" i="6"/>
  <c r="AS503" i="6"/>
  <c r="BY1617" i="6"/>
  <c r="BZ1616" i="6"/>
  <c r="BW1616" i="6"/>
  <c r="AR504" i="6"/>
  <c r="BZ1617" i="6"/>
  <c r="BW1617" i="6"/>
  <c r="BY1618" i="6"/>
  <c r="AS504" i="6"/>
  <c r="BY1619" i="6"/>
  <c r="BZ1618" i="6"/>
  <c r="BW1618" i="6"/>
  <c r="AR505" i="6"/>
  <c r="BZ1619" i="6"/>
  <c r="BW1619" i="6"/>
  <c r="BY1620" i="6"/>
  <c r="AS505" i="6"/>
  <c r="BY1621" i="6"/>
  <c r="BZ1620" i="6"/>
  <c r="BW1620" i="6"/>
  <c r="AR506" i="6"/>
  <c r="BZ1621" i="6"/>
  <c r="BW1621" i="6"/>
  <c r="BY1622" i="6"/>
  <c r="AS506" i="6"/>
  <c r="BY1623" i="6"/>
  <c r="BZ1622" i="6"/>
  <c r="BW1622" i="6"/>
  <c r="AR507" i="6"/>
  <c r="BZ1623" i="6"/>
  <c r="BW1623" i="6"/>
  <c r="BY1624" i="6"/>
  <c r="AS507" i="6"/>
  <c r="BY1625" i="6"/>
  <c r="BZ1624" i="6"/>
  <c r="BW1624" i="6"/>
  <c r="AR508" i="6"/>
  <c r="BZ1625" i="6"/>
  <c r="BW1625" i="6"/>
  <c r="BY1626" i="6"/>
  <c r="AS508" i="6"/>
  <c r="BY1627" i="6"/>
  <c r="BZ1626" i="6"/>
  <c r="BW1626" i="6"/>
  <c r="AR509" i="6"/>
  <c r="BZ1627" i="6"/>
  <c r="BW1627" i="6"/>
  <c r="BY1628" i="6"/>
  <c r="AS509" i="6"/>
  <c r="BY1629" i="6"/>
  <c r="BZ1628" i="6"/>
  <c r="BW1628" i="6"/>
  <c r="AR510" i="6"/>
  <c r="BZ1629" i="6"/>
  <c r="BW1629" i="6"/>
  <c r="BY1630" i="6"/>
  <c r="AS510" i="6"/>
  <c r="BY1631" i="6"/>
  <c r="BZ1630" i="6"/>
  <c r="BW1630" i="6"/>
  <c r="AR511" i="6"/>
  <c r="BZ1631" i="6"/>
  <c r="BW1631" i="6"/>
  <c r="BY1632" i="6"/>
  <c r="AS511" i="6"/>
  <c r="BY1633" i="6"/>
  <c r="BZ1632" i="6"/>
  <c r="BW1632" i="6"/>
  <c r="AR512" i="6"/>
  <c r="BZ1633" i="6"/>
  <c r="BW1633" i="6"/>
  <c r="BY1634" i="6"/>
  <c r="AS512" i="6"/>
  <c r="BY1635" i="6"/>
  <c r="BZ1634" i="6"/>
  <c r="BW1634" i="6"/>
  <c r="AR513" i="6"/>
  <c r="BZ1635" i="6"/>
  <c r="BW1635" i="6"/>
  <c r="BY1636" i="6"/>
  <c r="AS513" i="6"/>
  <c r="BY1637" i="6"/>
  <c r="BZ1636" i="6"/>
  <c r="BW1636" i="6"/>
  <c r="AR514" i="6"/>
  <c r="BZ1637" i="6"/>
  <c r="BW1637" i="6"/>
  <c r="BY1638" i="6"/>
  <c r="AS514" i="6"/>
  <c r="BY1639" i="6"/>
  <c r="BZ1638" i="6"/>
  <c r="BW1638" i="6"/>
  <c r="AR515" i="6"/>
  <c r="AW115" i="6"/>
  <c r="BZ1639" i="6"/>
  <c r="BW1639" i="6"/>
  <c r="BY1640" i="6"/>
  <c r="AX115" i="6"/>
  <c r="BY1641" i="6"/>
  <c r="BZ1640" i="6"/>
  <c r="BW1640" i="6"/>
  <c r="AW116" i="6"/>
  <c r="BZ1641" i="6"/>
  <c r="BW1641" i="6"/>
  <c r="BY1642" i="6"/>
  <c r="AX116" i="6"/>
  <c r="BY1643" i="6"/>
  <c r="BZ1642" i="6"/>
  <c r="BW1642" i="6"/>
  <c r="AW117" i="6"/>
  <c r="BZ1643" i="6"/>
  <c r="BW1643" i="6"/>
  <c r="BY1644" i="6"/>
  <c r="AX117" i="6"/>
  <c r="BY1645" i="6"/>
  <c r="BZ1644" i="6"/>
  <c r="BW1644" i="6"/>
  <c r="AW118" i="6"/>
  <c r="BZ1645" i="6"/>
  <c r="BW1645" i="6"/>
  <c r="BY1646" i="6"/>
  <c r="AX118" i="6"/>
  <c r="BY1647" i="6"/>
  <c r="BZ1646" i="6"/>
  <c r="BW1646" i="6"/>
  <c r="AW119" i="6"/>
  <c r="BZ1647" i="6"/>
  <c r="BW1647" i="6"/>
  <c r="BY1648" i="6"/>
  <c r="AX119" i="6"/>
  <c r="BY1649" i="6"/>
  <c r="BZ1648" i="6"/>
  <c r="BW1648" i="6"/>
  <c r="AW120" i="6"/>
  <c r="BZ1649" i="6"/>
  <c r="BW1649" i="6"/>
  <c r="BY1650" i="6"/>
  <c r="AX120" i="6"/>
  <c r="BY1651" i="6"/>
  <c r="BZ1650" i="6"/>
  <c r="BW1650" i="6"/>
  <c r="AW121" i="6"/>
  <c r="BZ1651" i="6"/>
  <c r="BW1651" i="6"/>
  <c r="BY1652" i="6"/>
  <c r="AX121" i="6"/>
  <c r="BY1653" i="6"/>
  <c r="BZ1652" i="6"/>
  <c r="BW1652" i="6"/>
  <c r="AW122" i="6"/>
  <c r="BZ1653" i="6"/>
  <c r="BW1653" i="6"/>
  <c r="BY1654" i="6"/>
  <c r="AX122" i="6"/>
  <c r="BY1655" i="6"/>
  <c r="BZ1654" i="6"/>
  <c r="BW1654" i="6"/>
  <c r="AW123" i="6"/>
  <c r="BZ1655" i="6"/>
  <c r="BW1655" i="6"/>
  <c r="BY1656" i="6"/>
  <c r="AX123" i="6"/>
  <c r="BY1657" i="6"/>
  <c r="BZ1656" i="6"/>
  <c r="BW1656" i="6"/>
  <c r="AW124" i="6"/>
  <c r="BZ1657" i="6"/>
  <c r="BW1657" i="6"/>
  <c r="BY1658" i="6"/>
  <c r="AX124" i="6"/>
  <c r="BY1659" i="6"/>
  <c r="BZ1658" i="6"/>
  <c r="BW1658" i="6"/>
  <c r="AW125" i="6"/>
  <c r="BZ1659" i="6"/>
  <c r="BW1659" i="6"/>
  <c r="BY1660" i="6"/>
  <c r="AX125" i="6"/>
  <c r="BY1661" i="6"/>
  <c r="BZ1660" i="6"/>
  <c r="BW1660" i="6"/>
  <c r="AW126" i="6"/>
  <c r="BZ1661" i="6"/>
  <c r="BW1661" i="6"/>
  <c r="BY1662" i="6"/>
  <c r="AX126" i="6"/>
  <c r="BY1663" i="6"/>
  <c r="BZ1662" i="6"/>
  <c r="BW1662" i="6"/>
  <c r="AW127" i="6"/>
  <c r="BZ1663" i="6"/>
  <c r="BW1663" i="6"/>
  <c r="BY1664" i="6"/>
  <c r="AX127" i="6"/>
  <c r="BY1665" i="6"/>
  <c r="BZ1664" i="6"/>
  <c r="BW1664" i="6"/>
  <c r="AW128" i="6"/>
  <c r="BZ1665" i="6"/>
  <c r="BW1665" i="6"/>
  <c r="BY1666" i="6"/>
  <c r="AX128" i="6"/>
  <c r="BY1667" i="6"/>
  <c r="BZ1666" i="6"/>
  <c r="BW1666" i="6"/>
  <c r="AW129" i="6"/>
  <c r="BZ1667" i="6"/>
  <c r="BW1667" i="6"/>
  <c r="BY1668" i="6"/>
  <c r="AX129" i="6"/>
  <c r="BY1669" i="6"/>
  <c r="BZ1668" i="6"/>
  <c r="BW1668" i="6"/>
  <c r="AW130" i="6"/>
  <c r="BZ1669" i="6"/>
  <c r="BW1669" i="6"/>
  <c r="BY1670" i="6"/>
  <c r="AX130" i="6"/>
  <c r="BY1671" i="6"/>
  <c r="BZ1670" i="6"/>
  <c r="BW1670" i="6"/>
  <c r="AW131" i="6"/>
  <c r="BZ1671" i="6"/>
  <c r="BW1671" i="6"/>
  <c r="BY1672" i="6"/>
  <c r="AX131" i="6"/>
  <c r="BY1673" i="6"/>
  <c r="BZ1672" i="6"/>
  <c r="BW1672" i="6"/>
  <c r="AW132" i="6"/>
  <c r="BZ1673" i="6"/>
  <c r="BW1673" i="6"/>
  <c r="BY1674" i="6"/>
  <c r="AX132" i="6"/>
  <c r="BY1675" i="6"/>
  <c r="BZ1674" i="6"/>
  <c r="BW1674" i="6"/>
  <c r="AW133" i="6"/>
  <c r="BZ1675" i="6"/>
  <c r="BW1675" i="6"/>
  <c r="BY1676" i="6"/>
  <c r="AX133" i="6"/>
  <c r="BY1677" i="6"/>
  <c r="BZ1676" i="6"/>
  <c r="BW1676" i="6"/>
  <c r="AW134" i="6"/>
  <c r="BZ1677" i="6"/>
  <c r="BW1677" i="6"/>
  <c r="BY1678" i="6"/>
  <c r="AX134" i="6"/>
  <c r="BY1679" i="6"/>
  <c r="BZ1678" i="6"/>
  <c r="BW1678" i="6"/>
  <c r="AW135" i="6"/>
  <c r="BZ1679" i="6"/>
  <c r="BW1679" i="6"/>
  <c r="BY1680" i="6"/>
  <c r="AX135" i="6"/>
  <c r="BY1681" i="6"/>
  <c r="BZ1680" i="6"/>
  <c r="BW1680" i="6"/>
  <c r="AW136" i="6"/>
  <c r="BZ1681" i="6"/>
  <c r="BW1681" i="6"/>
  <c r="BY1682" i="6"/>
  <c r="AX136" i="6"/>
  <c r="BY1683" i="6"/>
  <c r="BZ1682" i="6"/>
  <c r="BW1682" i="6"/>
  <c r="AW137" i="6"/>
  <c r="BZ1683" i="6"/>
  <c r="BW1683" i="6"/>
  <c r="BY1684" i="6"/>
  <c r="AX137" i="6"/>
  <c r="BY1685" i="6"/>
  <c r="BZ1684" i="6"/>
  <c r="BW1684" i="6"/>
  <c r="AW138" i="6"/>
  <c r="BZ1685" i="6"/>
  <c r="BW1685" i="6"/>
  <c r="BY1686" i="6"/>
  <c r="AX138" i="6"/>
  <c r="BY1687" i="6"/>
  <c r="BZ1686" i="6"/>
  <c r="BW1686" i="6"/>
  <c r="AW139" i="6"/>
  <c r="BZ1687" i="6"/>
  <c r="BW1687" i="6"/>
  <c r="BY1688" i="6"/>
  <c r="AX139" i="6"/>
  <c r="BY1689" i="6"/>
  <c r="BZ1688" i="6"/>
  <c r="BW1688" i="6"/>
  <c r="AW140" i="6"/>
  <c r="BZ1689" i="6"/>
  <c r="BW1689" i="6"/>
  <c r="BY1690" i="6"/>
  <c r="AX140" i="6"/>
  <c r="BY1691" i="6"/>
  <c r="BZ1690" i="6"/>
  <c r="BW1690" i="6"/>
  <c r="AW141" i="6"/>
  <c r="BZ1691" i="6"/>
  <c r="BW1691" i="6"/>
  <c r="BY1692" i="6"/>
  <c r="AX141" i="6"/>
  <c r="BY1693" i="6"/>
  <c r="BZ1692" i="6"/>
  <c r="BW1692" i="6"/>
  <c r="AW142" i="6"/>
  <c r="BZ1693" i="6"/>
  <c r="BW1693" i="6"/>
  <c r="BY1694" i="6"/>
  <c r="AX142" i="6"/>
  <c r="BZ1694" i="6"/>
  <c r="BW1694" i="6"/>
  <c r="BY1695" i="6"/>
  <c r="AW143" i="6"/>
  <c r="BZ1695" i="6"/>
  <c r="BW1695" i="6"/>
  <c r="BY1696" i="6"/>
  <c r="AX143" i="6"/>
  <c r="BZ1696" i="6"/>
  <c r="BW1696" i="6"/>
  <c r="BY1697" i="6"/>
  <c r="AW144" i="6"/>
  <c r="BZ1697" i="6"/>
  <c r="BW1697" i="6"/>
  <c r="BY1698" i="6"/>
  <c r="AX144" i="6"/>
  <c r="BZ1698" i="6"/>
  <c r="BW1698" i="6"/>
  <c r="BY1699" i="6"/>
  <c r="AW145" i="6"/>
  <c r="BZ1699" i="6"/>
  <c r="BW1699" i="6"/>
  <c r="BY1700" i="6"/>
  <c r="AX145" i="6"/>
  <c r="BY1701" i="6"/>
  <c r="BZ1700" i="6"/>
  <c r="BW1700" i="6"/>
  <c r="AW146" i="6"/>
  <c r="BZ1701" i="6"/>
  <c r="BW1701" i="6"/>
  <c r="BY1702" i="6"/>
  <c r="AX146" i="6"/>
  <c r="BY1703" i="6"/>
  <c r="BZ1702" i="6"/>
  <c r="BW1702" i="6"/>
  <c r="AW147" i="6"/>
  <c r="BZ1703" i="6"/>
  <c r="BW1703" i="6"/>
  <c r="BY1704" i="6"/>
  <c r="AX147" i="6"/>
  <c r="BY1705" i="6"/>
  <c r="BZ1704" i="6"/>
  <c r="BW1704" i="6"/>
  <c r="AW148" i="6"/>
  <c r="BZ1705" i="6"/>
  <c r="BW1705" i="6"/>
  <c r="BY1706" i="6"/>
  <c r="AX148" i="6"/>
  <c r="BY1707" i="6"/>
  <c r="BZ1706" i="6"/>
  <c r="BW1706" i="6"/>
  <c r="AW149" i="6"/>
  <c r="BZ1707" i="6"/>
  <c r="BW1707" i="6"/>
  <c r="BY1708" i="6"/>
  <c r="AX149" i="6"/>
  <c r="BY1709" i="6"/>
  <c r="BZ1708" i="6"/>
  <c r="BW1708" i="6"/>
  <c r="AW150" i="6"/>
  <c r="BZ1709" i="6"/>
  <c r="BW1709" i="6"/>
  <c r="BY1710" i="6"/>
  <c r="AX150" i="6"/>
  <c r="BY1711" i="6"/>
  <c r="BZ1710" i="6"/>
  <c r="BW1710" i="6"/>
  <c r="AW151" i="6"/>
  <c r="BZ1711" i="6"/>
  <c r="BW1711" i="6"/>
  <c r="BY1712" i="6"/>
  <c r="AX151" i="6"/>
  <c r="BY1713" i="6"/>
  <c r="BZ1712" i="6"/>
  <c r="BW1712" i="6"/>
  <c r="AW152" i="6"/>
  <c r="BZ1713" i="6"/>
  <c r="BW1713" i="6"/>
  <c r="BY1714" i="6"/>
  <c r="AX152" i="6"/>
  <c r="BY1715" i="6"/>
  <c r="BZ1714" i="6"/>
  <c r="BW1714" i="6"/>
  <c r="AW153" i="6"/>
  <c r="BZ1715" i="6"/>
  <c r="BW1715" i="6"/>
  <c r="BY1716" i="6"/>
  <c r="AX153" i="6"/>
  <c r="BY1717" i="6"/>
  <c r="BZ1716" i="6"/>
  <c r="BW1716" i="6"/>
  <c r="AW154" i="6"/>
  <c r="BZ1717" i="6"/>
  <c r="BW1717" i="6"/>
  <c r="BY1718" i="6"/>
  <c r="AX154" i="6"/>
  <c r="BY1719" i="6"/>
  <c r="BZ1718" i="6"/>
  <c r="BW1718" i="6"/>
  <c r="AW155" i="6"/>
  <c r="BZ1719" i="6"/>
  <c r="BW1719" i="6"/>
  <c r="BY1720" i="6"/>
  <c r="AX155" i="6"/>
  <c r="BY1721" i="6"/>
  <c r="BZ1720" i="6"/>
  <c r="BW1720" i="6"/>
  <c r="AW156" i="6"/>
  <c r="BY1722" i="6"/>
  <c r="BZ1721" i="6"/>
  <c r="BW1721" i="6"/>
  <c r="AX156" i="6"/>
  <c r="BY1723" i="6"/>
  <c r="BZ1722" i="6"/>
  <c r="BW1722" i="6"/>
  <c r="AW157" i="6"/>
  <c r="BY1724" i="6"/>
  <c r="BZ1723" i="6"/>
  <c r="BW1723" i="6"/>
  <c r="AX157" i="6"/>
  <c r="BZ1724" i="6"/>
  <c r="BW1724" i="6"/>
  <c r="BY1725" i="6"/>
  <c r="AW158" i="6"/>
  <c r="BZ1725" i="6"/>
  <c r="BW1725" i="6"/>
  <c r="BY1726" i="6"/>
  <c r="AX158" i="6"/>
  <c r="BY1727" i="6"/>
  <c r="BZ1726" i="6"/>
  <c r="BW1726" i="6"/>
  <c r="AW159" i="6"/>
  <c r="BY1728" i="6"/>
  <c r="BZ1727" i="6"/>
  <c r="BW1727" i="6"/>
  <c r="AX159" i="6"/>
  <c r="BY1729" i="6"/>
  <c r="BZ1728" i="6"/>
  <c r="BW1728" i="6"/>
  <c r="AW160" i="6"/>
  <c r="BZ1729" i="6"/>
  <c r="BW1729" i="6"/>
  <c r="BY1730" i="6"/>
  <c r="AX160" i="6"/>
  <c r="BZ1730" i="6"/>
  <c r="BW1730" i="6"/>
  <c r="BY1731" i="6"/>
  <c r="AW161" i="6"/>
  <c r="BZ1731" i="6"/>
  <c r="BW1731" i="6"/>
  <c r="BY1732" i="6"/>
  <c r="AX161" i="6"/>
  <c r="BY1733" i="6"/>
  <c r="BZ1732" i="6"/>
  <c r="BW1732" i="6"/>
  <c r="AW162" i="6"/>
  <c r="BZ1733" i="6"/>
  <c r="BW1733" i="6"/>
  <c r="BY1734" i="6"/>
  <c r="AX162" i="6"/>
  <c r="BY1735" i="6"/>
  <c r="BZ1734" i="6"/>
  <c r="BW1734" i="6"/>
  <c r="AW163" i="6"/>
  <c r="BZ1735" i="6"/>
  <c r="BW1735" i="6"/>
  <c r="BY1736" i="6"/>
  <c r="AX163" i="6"/>
  <c r="BY1737" i="6"/>
  <c r="BZ1736" i="6"/>
  <c r="BW1736" i="6"/>
  <c r="AW164" i="6"/>
  <c r="BZ1737" i="6"/>
  <c r="BW1737" i="6"/>
  <c r="BY1738" i="6"/>
  <c r="AX164" i="6"/>
  <c r="BZ1738" i="6"/>
  <c r="BW1738" i="6"/>
  <c r="BY1739" i="6"/>
  <c r="AW165" i="6"/>
  <c r="BZ1739" i="6"/>
  <c r="BW1739" i="6"/>
  <c r="BY1740" i="6"/>
  <c r="AX165" i="6"/>
  <c r="BY1741" i="6"/>
  <c r="BZ1740" i="6"/>
  <c r="BW1740" i="6"/>
  <c r="AW166" i="6"/>
  <c r="BZ1741" i="6"/>
  <c r="BW1741" i="6"/>
  <c r="BY1742" i="6"/>
  <c r="AX166" i="6"/>
  <c r="BY1743" i="6"/>
  <c r="BZ1742" i="6"/>
  <c r="BW1742" i="6"/>
  <c r="AW167" i="6"/>
  <c r="BZ1743" i="6"/>
  <c r="BW1743" i="6"/>
  <c r="BY1744" i="6"/>
  <c r="AX167" i="6"/>
  <c r="BY1745" i="6"/>
  <c r="BZ1744" i="6"/>
  <c r="BW1744" i="6"/>
  <c r="AW168" i="6"/>
  <c r="BZ1745" i="6"/>
  <c r="BW1745" i="6"/>
  <c r="BY1746" i="6"/>
  <c r="AX168" i="6"/>
  <c r="BY1747" i="6"/>
  <c r="BZ1746" i="6"/>
  <c r="BW1746" i="6"/>
  <c r="AW169" i="6"/>
  <c r="BZ1747" i="6"/>
  <c r="BW1747" i="6"/>
  <c r="BY1748" i="6"/>
  <c r="AX169" i="6"/>
  <c r="BY1749" i="6"/>
  <c r="BZ1748" i="6"/>
  <c r="BW1748" i="6"/>
  <c r="AW170" i="6"/>
  <c r="BZ1749" i="6"/>
  <c r="BW1749" i="6"/>
  <c r="BY1750" i="6"/>
  <c r="AX170" i="6"/>
  <c r="BY1751" i="6"/>
  <c r="BZ1750" i="6"/>
  <c r="BW1750" i="6"/>
  <c r="AW171" i="6"/>
  <c r="BZ1751" i="6"/>
  <c r="BW1751" i="6"/>
  <c r="BY1752" i="6"/>
  <c r="AX171" i="6"/>
  <c r="BY1753" i="6"/>
  <c r="BZ1752" i="6"/>
  <c r="BW1752" i="6"/>
  <c r="AW172" i="6"/>
  <c r="BZ1753" i="6"/>
  <c r="BW1753" i="6"/>
  <c r="BY1754" i="6"/>
  <c r="AX172" i="6"/>
  <c r="BY1755" i="6"/>
  <c r="BZ1754" i="6"/>
  <c r="BW1754" i="6"/>
  <c r="AW173" i="6"/>
  <c r="BZ1755" i="6"/>
  <c r="BW1755" i="6"/>
  <c r="BY1756" i="6"/>
  <c r="AX173" i="6"/>
  <c r="BY1757" i="6"/>
  <c r="BZ1756" i="6"/>
  <c r="BW1756" i="6"/>
  <c r="AW174" i="6"/>
  <c r="BZ1757" i="6"/>
  <c r="BW1757" i="6"/>
  <c r="BY1758" i="6"/>
  <c r="AX174" i="6"/>
  <c r="BY1759" i="6"/>
  <c r="BZ1758" i="6"/>
  <c r="BW1758" i="6"/>
  <c r="AW175" i="6"/>
  <c r="BZ1759" i="6"/>
  <c r="BW1759" i="6"/>
  <c r="BY1760" i="6"/>
  <c r="AX175" i="6"/>
  <c r="BY1761" i="6"/>
  <c r="BZ1760" i="6"/>
  <c r="BW1760" i="6"/>
  <c r="AW176" i="6"/>
  <c r="BZ1761" i="6"/>
  <c r="BW1761" i="6"/>
  <c r="BY1762" i="6"/>
  <c r="AX176" i="6"/>
  <c r="BY1763" i="6"/>
  <c r="BZ1762" i="6"/>
  <c r="BW1762" i="6"/>
  <c r="AW177" i="6"/>
  <c r="BZ1763" i="6"/>
  <c r="BW1763" i="6"/>
  <c r="BY1764" i="6"/>
  <c r="AX177" i="6"/>
  <c r="BY1765" i="6"/>
  <c r="BZ1764" i="6"/>
  <c r="BW1764" i="6"/>
  <c r="AW178" i="6"/>
  <c r="BZ1765" i="6"/>
  <c r="BW1765" i="6"/>
  <c r="BY1766" i="6"/>
  <c r="AX178" i="6"/>
  <c r="BY1767" i="6"/>
  <c r="BZ1766" i="6"/>
  <c r="BW1766" i="6"/>
  <c r="AW179" i="6"/>
  <c r="BZ1767" i="6"/>
  <c r="BW1767" i="6"/>
  <c r="BY1768" i="6"/>
  <c r="AX179" i="6"/>
  <c r="BY1769" i="6"/>
  <c r="BZ1768" i="6"/>
  <c r="BW1768" i="6"/>
  <c r="AW180" i="6"/>
  <c r="BZ1769" i="6"/>
  <c r="BW1769" i="6"/>
  <c r="BY1770" i="6"/>
  <c r="AX180" i="6"/>
  <c r="BZ1770" i="6"/>
  <c r="BW1770" i="6"/>
  <c r="BY1771" i="6"/>
  <c r="AW181" i="6"/>
  <c r="BZ1771" i="6"/>
  <c r="BW1771" i="6"/>
  <c r="BY1772" i="6"/>
  <c r="AX181" i="6"/>
  <c r="BY1773" i="6"/>
  <c r="BZ1772" i="6"/>
  <c r="BW1772" i="6"/>
  <c r="AW182" i="6"/>
  <c r="BZ1773" i="6"/>
  <c r="BW1773" i="6"/>
  <c r="BY1774" i="6"/>
  <c r="AX182" i="6"/>
  <c r="BY1775" i="6"/>
  <c r="BZ1774" i="6"/>
  <c r="BW1774" i="6"/>
  <c r="AW183" i="6"/>
  <c r="BZ1775" i="6"/>
  <c r="BW1775" i="6"/>
  <c r="BY1776" i="6"/>
  <c r="AX183" i="6"/>
  <c r="BY1777" i="6"/>
  <c r="BZ1776" i="6"/>
  <c r="BW1776" i="6"/>
  <c r="AW184" i="6"/>
  <c r="BZ1777" i="6"/>
  <c r="BW1777" i="6"/>
  <c r="BY1778" i="6"/>
  <c r="AX184" i="6"/>
  <c r="BZ1778" i="6"/>
  <c r="BW1778" i="6"/>
  <c r="BY1779" i="6"/>
  <c r="AW185" i="6"/>
  <c r="BZ1779" i="6"/>
  <c r="BW1779" i="6"/>
  <c r="BY1780" i="6"/>
  <c r="AX185" i="6"/>
  <c r="BY1781" i="6"/>
  <c r="BZ1780" i="6"/>
  <c r="BW1780" i="6"/>
  <c r="AW186" i="6"/>
  <c r="BZ1781" i="6"/>
  <c r="BW1781" i="6"/>
  <c r="BY1782" i="6"/>
  <c r="AX186" i="6"/>
  <c r="BY1783" i="6"/>
  <c r="BZ1782" i="6"/>
  <c r="BW1782" i="6"/>
  <c r="AW187" i="6"/>
  <c r="BZ1783" i="6"/>
  <c r="BW1783" i="6"/>
  <c r="BY1784" i="6"/>
  <c r="AX187" i="6"/>
  <c r="BY1785" i="6"/>
  <c r="BZ1784" i="6"/>
  <c r="BW1784" i="6"/>
  <c r="AW188" i="6"/>
  <c r="BZ1785" i="6"/>
  <c r="BW1785" i="6"/>
  <c r="BY1786" i="6"/>
  <c r="AX188" i="6"/>
  <c r="BY1787" i="6"/>
  <c r="BZ1786" i="6"/>
  <c r="BW1786" i="6"/>
  <c r="AW189" i="6"/>
  <c r="BZ1787" i="6"/>
  <c r="BW1787" i="6"/>
  <c r="BY1788" i="6"/>
  <c r="AX189" i="6"/>
  <c r="BY1789" i="6"/>
  <c r="BZ1788" i="6"/>
  <c r="BW1788" i="6"/>
  <c r="AW190" i="6"/>
  <c r="BZ1789" i="6"/>
  <c r="BW1789" i="6"/>
  <c r="BY1790" i="6"/>
  <c r="AX190" i="6"/>
  <c r="BY1791" i="6"/>
  <c r="BZ1790" i="6"/>
  <c r="BW1790" i="6"/>
  <c r="AW191" i="6"/>
  <c r="BZ1791" i="6"/>
  <c r="BW1791" i="6"/>
  <c r="BY1792" i="6"/>
  <c r="AX191" i="6"/>
  <c r="BY1793" i="6"/>
  <c r="BZ1792" i="6"/>
  <c r="BW1792" i="6"/>
  <c r="AW192" i="6"/>
  <c r="BZ1793" i="6"/>
  <c r="BW1793" i="6"/>
  <c r="BY1794" i="6"/>
  <c r="AX192" i="6"/>
  <c r="BY1795" i="6"/>
  <c r="BZ1794" i="6"/>
  <c r="BW1794" i="6"/>
  <c r="AW193" i="6"/>
  <c r="BZ1795" i="6"/>
  <c r="BW1795" i="6"/>
  <c r="BY1796" i="6"/>
  <c r="AX193" i="6"/>
  <c r="BY1797" i="6"/>
  <c r="BZ1796" i="6"/>
  <c r="BW1796" i="6"/>
  <c r="AW194" i="6"/>
  <c r="BZ1797" i="6"/>
  <c r="BW1797" i="6"/>
  <c r="BY1798" i="6"/>
  <c r="AX194" i="6"/>
  <c r="BY1799" i="6"/>
  <c r="BZ1798" i="6"/>
  <c r="BW1798" i="6"/>
  <c r="AW195" i="6"/>
  <c r="BY1800" i="6"/>
  <c r="BZ1799" i="6"/>
  <c r="BW1799" i="6"/>
  <c r="AX195" i="6"/>
  <c r="BZ1800" i="6"/>
  <c r="BW1800" i="6"/>
  <c r="BY1801" i="6"/>
  <c r="AW196" i="6"/>
  <c r="BZ1801" i="6"/>
  <c r="BW1801" i="6"/>
  <c r="BY1802" i="6"/>
  <c r="AX196" i="6"/>
  <c r="BY1803" i="6"/>
  <c r="BZ1802" i="6"/>
  <c r="BW1802" i="6"/>
  <c r="AW197" i="6"/>
  <c r="BZ1803" i="6"/>
  <c r="BW1803" i="6"/>
  <c r="BY1804" i="6"/>
  <c r="AX197" i="6"/>
  <c r="BY1805" i="6"/>
  <c r="BZ1804" i="6"/>
  <c r="BW1804" i="6"/>
  <c r="AW198" i="6"/>
  <c r="BZ1805" i="6"/>
  <c r="BW1805" i="6"/>
  <c r="BY1806" i="6"/>
  <c r="AX198" i="6"/>
  <c r="BY1807" i="6"/>
  <c r="BZ1806" i="6"/>
  <c r="BW1806" i="6"/>
  <c r="AW199" i="6"/>
  <c r="BZ1807" i="6"/>
  <c r="BW1807" i="6"/>
  <c r="BY1808" i="6"/>
  <c r="AX199" i="6"/>
  <c r="BY1809" i="6"/>
  <c r="BZ1808" i="6"/>
  <c r="BW1808" i="6"/>
  <c r="AW200" i="6"/>
  <c r="BZ1809" i="6"/>
  <c r="BW1809" i="6"/>
  <c r="BY1810" i="6"/>
  <c r="AX200" i="6"/>
  <c r="BY1811" i="6"/>
  <c r="BZ1810" i="6"/>
  <c r="BW1810" i="6"/>
  <c r="AW201" i="6"/>
  <c r="BZ1811" i="6"/>
  <c r="BW1811" i="6"/>
  <c r="BY1812" i="6"/>
  <c r="AX201" i="6"/>
  <c r="BY1813" i="6"/>
  <c r="BZ1812" i="6"/>
  <c r="BW1812" i="6"/>
  <c r="AW202" i="6"/>
  <c r="BZ1813" i="6"/>
  <c r="BW1813" i="6"/>
  <c r="BY1814" i="6"/>
  <c r="AX202" i="6"/>
  <c r="BY1815" i="6"/>
  <c r="BZ1814" i="6"/>
  <c r="BW1814" i="6"/>
  <c r="AW203" i="6"/>
  <c r="BZ1815" i="6"/>
  <c r="BW1815" i="6"/>
  <c r="BY1816" i="6"/>
  <c r="AX203" i="6"/>
  <c r="BY1817" i="6"/>
  <c r="BZ1816" i="6"/>
  <c r="BW1816" i="6"/>
  <c r="AW204" i="6"/>
  <c r="BZ1817" i="6"/>
  <c r="BW1817" i="6"/>
  <c r="BY1818" i="6"/>
  <c r="AX204" i="6"/>
  <c r="BY1819" i="6"/>
  <c r="BZ1818" i="6"/>
  <c r="BW1818" i="6"/>
  <c r="AW205" i="6"/>
  <c r="BZ1819" i="6"/>
  <c r="BW1819" i="6"/>
  <c r="BY1820" i="6"/>
  <c r="AX205" i="6"/>
  <c r="BY1821" i="6"/>
  <c r="BZ1820" i="6"/>
  <c r="BW1820" i="6"/>
  <c r="AW206" i="6"/>
  <c r="BZ1821" i="6"/>
  <c r="BW1821" i="6"/>
  <c r="BY1822" i="6"/>
  <c r="AX206" i="6"/>
  <c r="BY1823" i="6"/>
  <c r="BZ1822" i="6"/>
  <c r="BW1822" i="6"/>
  <c r="AW207" i="6"/>
  <c r="BZ1823" i="6"/>
  <c r="BW1823" i="6"/>
  <c r="BY1824" i="6"/>
  <c r="AX207" i="6"/>
  <c r="BY1825" i="6"/>
  <c r="BZ1824" i="6"/>
  <c r="BW1824" i="6"/>
  <c r="AW208" i="6"/>
  <c r="BZ1825" i="6"/>
  <c r="BW1825" i="6"/>
  <c r="BY1826" i="6"/>
  <c r="AX208" i="6"/>
  <c r="BY1827" i="6"/>
  <c r="BZ1826" i="6"/>
  <c r="BW1826" i="6"/>
  <c r="AW209" i="6"/>
  <c r="BZ1827" i="6"/>
  <c r="BW1827" i="6"/>
  <c r="BY1828" i="6"/>
  <c r="AX209" i="6"/>
  <c r="BY1829" i="6"/>
  <c r="BZ1828" i="6"/>
  <c r="BW1828" i="6"/>
  <c r="AW210" i="6"/>
  <c r="BZ1829" i="6"/>
  <c r="BW1829" i="6"/>
  <c r="BY1830" i="6"/>
  <c r="AX210" i="6"/>
  <c r="BY1831" i="6"/>
  <c r="BZ1830" i="6"/>
  <c r="BW1830" i="6"/>
  <c r="AW211" i="6"/>
  <c r="BZ1831" i="6"/>
  <c r="BW1831" i="6"/>
  <c r="BY1832" i="6"/>
  <c r="AX211" i="6"/>
  <c r="BY1833" i="6"/>
  <c r="BZ1832" i="6"/>
  <c r="BW1832" i="6"/>
  <c r="AW212" i="6"/>
  <c r="BZ1833" i="6"/>
  <c r="BW1833" i="6"/>
  <c r="BY1834" i="6"/>
  <c r="AX212" i="6"/>
  <c r="BY1835" i="6"/>
  <c r="BZ1834" i="6"/>
  <c r="BW1834" i="6"/>
  <c r="AW213" i="6"/>
  <c r="BZ1835" i="6"/>
  <c r="BW1835" i="6"/>
  <c r="BY1836" i="6"/>
  <c r="AX213" i="6"/>
  <c r="BY1837" i="6"/>
  <c r="BZ1836" i="6"/>
  <c r="BW1836" i="6"/>
  <c r="AW214" i="6"/>
  <c r="BZ1837" i="6"/>
  <c r="BW1837" i="6"/>
  <c r="BY1838" i="6"/>
  <c r="AX214" i="6"/>
  <c r="BZ1838" i="6"/>
  <c r="BW1838" i="6"/>
  <c r="BY1839" i="6"/>
  <c r="AW215" i="6"/>
  <c r="BZ1839" i="6"/>
  <c r="BW1839" i="6"/>
  <c r="BY1840" i="6"/>
  <c r="AX215" i="6"/>
  <c r="BY1841" i="6"/>
  <c r="BZ1840" i="6"/>
  <c r="BW1840" i="6"/>
  <c r="AW216" i="6"/>
  <c r="BZ1841" i="6"/>
  <c r="BW1841" i="6"/>
  <c r="BY1842" i="6"/>
  <c r="AX216" i="6"/>
  <c r="BY1843" i="6"/>
  <c r="BZ1842" i="6"/>
  <c r="BW1842" i="6"/>
  <c r="AW217" i="6"/>
  <c r="BZ1843" i="6"/>
  <c r="BW1843" i="6"/>
  <c r="BY1844" i="6"/>
  <c r="AX217" i="6"/>
  <c r="BY1845" i="6"/>
  <c r="BZ1844" i="6"/>
  <c r="BW1844" i="6"/>
  <c r="AW218" i="6"/>
  <c r="BZ1845" i="6"/>
  <c r="BW1845" i="6"/>
  <c r="BY1846" i="6"/>
  <c r="AX218" i="6"/>
  <c r="BY1847" i="6"/>
  <c r="BZ1846" i="6"/>
  <c r="BW1846" i="6"/>
  <c r="AW219" i="6"/>
  <c r="BZ1847" i="6"/>
  <c r="BW1847" i="6"/>
  <c r="BY1848" i="6"/>
  <c r="AX219" i="6"/>
  <c r="BY1849" i="6"/>
  <c r="BZ1848" i="6"/>
  <c r="BW1848" i="6"/>
  <c r="AW220" i="6"/>
  <c r="BZ1849" i="6"/>
  <c r="BW1849" i="6"/>
  <c r="BY1850" i="6"/>
  <c r="AX220" i="6"/>
  <c r="BY1851" i="6"/>
  <c r="BZ1850" i="6"/>
  <c r="BW1850" i="6"/>
  <c r="AW221" i="6"/>
  <c r="BZ1851" i="6"/>
  <c r="BW1851" i="6"/>
  <c r="BY1852" i="6"/>
  <c r="AX221" i="6"/>
  <c r="BY1853" i="6"/>
  <c r="BZ1852" i="6"/>
  <c r="BW1852" i="6"/>
  <c r="AW222" i="6"/>
  <c r="BZ1853" i="6"/>
  <c r="BW1853" i="6"/>
  <c r="BY1854" i="6"/>
  <c r="AX222" i="6"/>
  <c r="BY1855" i="6"/>
  <c r="BZ1854" i="6"/>
  <c r="BW1854" i="6"/>
  <c r="AW223" i="6"/>
  <c r="BZ1855" i="6"/>
  <c r="BW1855" i="6"/>
  <c r="BY1856" i="6"/>
  <c r="AX223" i="6"/>
  <c r="BY1857" i="6"/>
  <c r="BZ1856" i="6"/>
  <c r="BW1856" i="6"/>
  <c r="AW224" i="6"/>
  <c r="BZ1857" i="6"/>
  <c r="BW1857" i="6"/>
  <c r="BY1858" i="6"/>
  <c r="AX224" i="6"/>
  <c r="BY1859" i="6"/>
  <c r="BZ1858" i="6"/>
  <c r="BW1858" i="6"/>
  <c r="AW225" i="6"/>
  <c r="BZ1859" i="6"/>
  <c r="BW1859" i="6"/>
  <c r="BY1860" i="6"/>
  <c r="AX225" i="6"/>
  <c r="BY1861" i="6"/>
  <c r="BZ1860" i="6"/>
  <c r="BW1860" i="6"/>
  <c r="AW226" i="6"/>
  <c r="BZ1861" i="6"/>
  <c r="BW1861" i="6"/>
  <c r="BY1862" i="6"/>
  <c r="AX226" i="6"/>
  <c r="BY1863" i="6"/>
  <c r="BZ1862" i="6"/>
  <c r="BW1862" i="6"/>
  <c r="AW227" i="6"/>
  <c r="BZ1863" i="6"/>
  <c r="BW1863" i="6"/>
  <c r="BY1864" i="6"/>
  <c r="AX227" i="6"/>
  <c r="BY1865" i="6"/>
  <c r="BZ1864" i="6"/>
  <c r="BW1864" i="6"/>
  <c r="AW228" i="6"/>
  <c r="BZ1865" i="6"/>
  <c r="BW1865" i="6"/>
  <c r="BY1866" i="6"/>
  <c r="AX228" i="6"/>
  <c r="BY1867" i="6"/>
  <c r="BZ1866" i="6"/>
  <c r="BW1866" i="6"/>
  <c r="AW229" i="6"/>
  <c r="BZ1867" i="6"/>
  <c r="BW1867" i="6"/>
  <c r="BY1868" i="6"/>
  <c r="AX229" i="6"/>
  <c r="BY1869" i="6"/>
  <c r="BZ1868" i="6"/>
  <c r="BW1868" i="6"/>
  <c r="AW230" i="6"/>
  <c r="BZ1869" i="6"/>
  <c r="BW1869" i="6"/>
  <c r="BY1870" i="6"/>
  <c r="AX230" i="6"/>
  <c r="BY1871" i="6"/>
  <c r="BZ1870" i="6"/>
  <c r="BW1870" i="6"/>
  <c r="AW231" i="6"/>
  <c r="BZ1871" i="6"/>
  <c r="BW1871" i="6"/>
  <c r="BY1872" i="6"/>
  <c r="AX231" i="6"/>
  <c r="BY1873" i="6"/>
  <c r="BZ1872" i="6"/>
  <c r="BW1872" i="6"/>
  <c r="AW232" i="6"/>
  <c r="BZ1873" i="6"/>
  <c r="BW1873" i="6"/>
  <c r="BY1874" i="6"/>
  <c r="AX232" i="6"/>
  <c r="BY1875" i="6"/>
  <c r="BZ1874" i="6"/>
  <c r="BW1874" i="6"/>
  <c r="AW233" i="6"/>
  <c r="BZ1875" i="6"/>
  <c r="BW1875" i="6"/>
  <c r="BY1876" i="6"/>
  <c r="AX233" i="6"/>
  <c r="BY1877" i="6"/>
  <c r="BZ1876" i="6"/>
  <c r="BW1876" i="6"/>
  <c r="AW234" i="6"/>
  <c r="BZ1877" i="6"/>
  <c r="BW1877" i="6"/>
  <c r="BY1878" i="6"/>
  <c r="AX234" i="6"/>
  <c r="BY1879" i="6"/>
  <c r="BZ1878" i="6"/>
  <c r="BW1878" i="6"/>
  <c r="AW235" i="6"/>
  <c r="BY1880" i="6"/>
  <c r="BZ1879" i="6"/>
  <c r="BW1879" i="6"/>
  <c r="AX235" i="6"/>
  <c r="BY1881" i="6"/>
  <c r="BZ1880" i="6"/>
  <c r="BW1880" i="6"/>
  <c r="AW236" i="6"/>
  <c r="BZ1881" i="6"/>
  <c r="BW1881" i="6"/>
  <c r="BY1882" i="6"/>
  <c r="AX236" i="6"/>
  <c r="BY1883" i="6"/>
  <c r="BZ1882" i="6"/>
  <c r="BW1882" i="6"/>
  <c r="AW237" i="6"/>
  <c r="BZ1883" i="6"/>
  <c r="BW1883" i="6"/>
  <c r="BY1884" i="6"/>
  <c r="AX237" i="6"/>
  <c r="BZ1884" i="6"/>
  <c r="BW1884" i="6"/>
  <c r="BY1885" i="6"/>
  <c r="AW238" i="6"/>
  <c r="BZ1885" i="6"/>
  <c r="BW1885" i="6"/>
  <c r="BY1886" i="6"/>
  <c r="AX238" i="6"/>
  <c r="BY1887" i="6"/>
  <c r="BZ1886" i="6"/>
  <c r="BW1886" i="6"/>
  <c r="AW239" i="6"/>
  <c r="BZ1887" i="6"/>
  <c r="BW1887" i="6"/>
  <c r="BY1888" i="6"/>
  <c r="AX239" i="6"/>
  <c r="BY1889" i="6"/>
  <c r="BZ1888" i="6"/>
  <c r="BW1888" i="6"/>
  <c r="AW240" i="6"/>
  <c r="BZ1889" i="6"/>
  <c r="BW1889" i="6"/>
  <c r="BY1890" i="6"/>
  <c r="AX240" i="6"/>
  <c r="BY1891" i="6"/>
  <c r="BZ1890" i="6"/>
  <c r="BW1890" i="6"/>
  <c r="AW241" i="6"/>
  <c r="BZ1891" i="6"/>
  <c r="BW1891" i="6"/>
  <c r="BY1892" i="6"/>
  <c r="AX241" i="6"/>
  <c r="BY1893" i="6"/>
  <c r="BZ1892" i="6"/>
  <c r="BW1892" i="6"/>
  <c r="AW242" i="6"/>
  <c r="BZ1893" i="6"/>
  <c r="BW1893" i="6"/>
  <c r="BY1894" i="6"/>
  <c r="AX242" i="6"/>
  <c r="BY1895" i="6"/>
  <c r="BZ1894" i="6"/>
  <c r="BW1894" i="6"/>
  <c r="AW243" i="6"/>
  <c r="BZ1895" i="6"/>
  <c r="BW1895" i="6"/>
  <c r="BY1896" i="6"/>
  <c r="AX243" i="6"/>
  <c r="BY1897" i="6"/>
  <c r="BZ1896" i="6"/>
  <c r="BW1896" i="6"/>
  <c r="AW244" i="6"/>
  <c r="BZ1897" i="6"/>
  <c r="BW1897" i="6"/>
  <c r="BY1898" i="6"/>
  <c r="AX244" i="6"/>
  <c r="BY1899" i="6"/>
  <c r="BZ1898" i="6"/>
  <c r="BW1898" i="6"/>
  <c r="AW245" i="6"/>
  <c r="BZ1899" i="6"/>
  <c r="BW1899" i="6"/>
  <c r="BY1900" i="6"/>
  <c r="AX245" i="6"/>
  <c r="BY1901" i="6"/>
  <c r="BZ1900" i="6"/>
  <c r="BW1900" i="6"/>
  <c r="AW246" i="6"/>
  <c r="BZ1901" i="6"/>
  <c r="BW1901" i="6"/>
  <c r="BY1902" i="6"/>
  <c r="AX246" i="6"/>
  <c r="BY1903" i="6"/>
  <c r="BZ1902" i="6"/>
  <c r="BW1902" i="6"/>
  <c r="AW247" i="6"/>
  <c r="BZ1903" i="6"/>
  <c r="BW1903" i="6"/>
  <c r="BY1904" i="6"/>
  <c r="AX247" i="6"/>
  <c r="BY1905" i="6"/>
  <c r="BZ1904" i="6"/>
  <c r="BW1904" i="6"/>
  <c r="AW248" i="6"/>
  <c r="BZ1905" i="6"/>
  <c r="BW1905" i="6"/>
  <c r="BY1906" i="6"/>
  <c r="AX248" i="6"/>
  <c r="BY1907" i="6"/>
  <c r="BZ1906" i="6"/>
  <c r="BW1906" i="6"/>
  <c r="AW249" i="6"/>
  <c r="BZ1907" i="6"/>
  <c r="BW1907" i="6"/>
  <c r="BY1908" i="6"/>
  <c r="AX249" i="6"/>
  <c r="BY1909" i="6"/>
  <c r="BZ1908" i="6"/>
  <c r="BW1908" i="6"/>
  <c r="AW250" i="6"/>
  <c r="BZ1909" i="6"/>
  <c r="BW1909" i="6"/>
  <c r="BY1910" i="6"/>
  <c r="AX250" i="6"/>
  <c r="BY1911" i="6"/>
  <c r="BZ1910" i="6"/>
  <c r="BW1910" i="6"/>
  <c r="AW251" i="6"/>
  <c r="BZ1911" i="6"/>
  <c r="BW1911" i="6"/>
  <c r="BY1912" i="6"/>
  <c r="AX251" i="6"/>
  <c r="BY1913" i="6"/>
  <c r="BZ1912" i="6"/>
  <c r="BW1912" i="6"/>
  <c r="AW252" i="6"/>
  <c r="BZ1913" i="6"/>
  <c r="BW1913" i="6"/>
  <c r="BY1914" i="6"/>
  <c r="AX252" i="6"/>
  <c r="BY1915" i="6"/>
  <c r="BZ1914" i="6"/>
  <c r="BW1914" i="6"/>
  <c r="AW253" i="6"/>
  <c r="BZ1915" i="6"/>
  <c r="BW1915" i="6"/>
  <c r="BY1916" i="6"/>
  <c r="AX253" i="6"/>
  <c r="BY1917" i="6"/>
  <c r="BZ1916" i="6"/>
  <c r="BW1916" i="6"/>
  <c r="AW254" i="6"/>
  <c r="BZ1917" i="6"/>
  <c r="BW1917" i="6"/>
  <c r="BY1918" i="6"/>
  <c r="AX254" i="6"/>
  <c r="BY1919" i="6"/>
  <c r="BZ1918" i="6"/>
  <c r="BW1918" i="6"/>
  <c r="AW255" i="6"/>
  <c r="BZ1919" i="6"/>
  <c r="BW1919" i="6"/>
  <c r="BY1920" i="6"/>
  <c r="AX255" i="6"/>
  <c r="BY1921" i="6"/>
  <c r="BZ1920" i="6"/>
  <c r="BW1920" i="6"/>
  <c r="AW256" i="6"/>
  <c r="BZ1921" i="6"/>
  <c r="BW1921" i="6"/>
  <c r="BY1922" i="6"/>
  <c r="AX256" i="6"/>
  <c r="BZ1922" i="6"/>
  <c r="BW1922" i="6"/>
  <c r="BY1923" i="6"/>
  <c r="AW257" i="6"/>
  <c r="BZ1923" i="6"/>
  <c r="BW1923" i="6"/>
  <c r="BY1924" i="6"/>
  <c r="AX257" i="6"/>
  <c r="BY1925" i="6"/>
  <c r="BZ1924" i="6"/>
  <c r="BW1924" i="6"/>
  <c r="AW258" i="6"/>
  <c r="BZ1925" i="6"/>
  <c r="BW1925" i="6"/>
  <c r="BY1926" i="6"/>
  <c r="AX258" i="6"/>
  <c r="BY1927" i="6"/>
  <c r="BZ1926" i="6"/>
  <c r="BW1926" i="6"/>
  <c r="AW259" i="6"/>
  <c r="BZ1927" i="6"/>
  <c r="BW1927" i="6"/>
  <c r="BY1928" i="6"/>
  <c r="AX259" i="6"/>
  <c r="BY1929" i="6"/>
  <c r="BZ1928" i="6"/>
  <c r="BW1928" i="6"/>
  <c r="AW260" i="6"/>
  <c r="BZ1929" i="6"/>
  <c r="BW1929" i="6"/>
  <c r="BY1930" i="6"/>
  <c r="AX260" i="6"/>
  <c r="BY1931" i="6"/>
  <c r="BZ1930" i="6"/>
  <c r="BW1930" i="6"/>
  <c r="AW261" i="6"/>
  <c r="BZ1931" i="6"/>
  <c r="BW1931" i="6"/>
  <c r="BY1932" i="6"/>
  <c r="AX261" i="6"/>
  <c r="BY1933" i="6"/>
  <c r="BZ1932" i="6"/>
  <c r="BW1932" i="6"/>
  <c r="AW262" i="6"/>
  <c r="BZ1933" i="6"/>
  <c r="BW1933" i="6"/>
  <c r="BY1934" i="6"/>
  <c r="AX262" i="6"/>
  <c r="BY1935" i="6"/>
  <c r="BZ1934" i="6"/>
  <c r="BW1934" i="6"/>
  <c r="AW263" i="6"/>
  <c r="BZ1935" i="6"/>
  <c r="BW1935" i="6"/>
  <c r="BY1936" i="6"/>
  <c r="AX263" i="6"/>
  <c r="BY1937" i="6"/>
  <c r="BZ1936" i="6"/>
  <c r="BW1936" i="6"/>
  <c r="AW264" i="6"/>
  <c r="BZ1937" i="6"/>
  <c r="BW1937" i="6"/>
  <c r="BY1938" i="6"/>
  <c r="AX264" i="6"/>
  <c r="BY1939" i="6"/>
  <c r="BZ1938" i="6"/>
  <c r="BW1938" i="6"/>
  <c r="AW265" i="6"/>
  <c r="BZ1939" i="6"/>
  <c r="BW1939" i="6"/>
  <c r="BY1940" i="6"/>
  <c r="AX265" i="6"/>
  <c r="BY1941" i="6"/>
  <c r="BZ1940" i="6"/>
  <c r="BW1940" i="6"/>
  <c r="AW266" i="6"/>
  <c r="BZ1941" i="6"/>
  <c r="BW1941" i="6"/>
  <c r="BY1942" i="6"/>
  <c r="AX266" i="6"/>
  <c r="BY1943" i="6"/>
  <c r="BZ1942" i="6"/>
  <c r="BW1942" i="6"/>
  <c r="AW267" i="6"/>
  <c r="BZ1943" i="6"/>
  <c r="BW1943" i="6"/>
  <c r="BY1944" i="6"/>
  <c r="AX267" i="6"/>
  <c r="BY1945" i="6"/>
  <c r="BZ1944" i="6"/>
  <c r="BW1944" i="6"/>
  <c r="AW268" i="6"/>
  <c r="BZ1945" i="6"/>
  <c r="BW1945" i="6"/>
  <c r="BY1946" i="6"/>
  <c r="AX268" i="6"/>
  <c r="BY1947" i="6"/>
  <c r="BZ1946" i="6"/>
  <c r="BW1946" i="6"/>
  <c r="AW269" i="6"/>
  <c r="BZ1947" i="6"/>
  <c r="BW1947" i="6"/>
  <c r="BY1948" i="6"/>
  <c r="AX269" i="6"/>
  <c r="BY1949" i="6"/>
  <c r="BZ1948" i="6"/>
  <c r="BW1948" i="6"/>
  <c r="AW270" i="6"/>
  <c r="BZ1949" i="6"/>
  <c r="BW1949" i="6"/>
  <c r="BY1950" i="6"/>
  <c r="AX270" i="6"/>
  <c r="BY1951" i="6"/>
  <c r="BZ1950" i="6"/>
  <c r="BW1950" i="6"/>
  <c r="AW271" i="6"/>
  <c r="BZ1951" i="6"/>
  <c r="BW1951" i="6"/>
  <c r="BY1952" i="6"/>
  <c r="AX271" i="6"/>
  <c r="BY1953" i="6"/>
  <c r="BZ1952" i="6"/>
  <c r="BW1952" i="6"/>
  <c r="AW272" i="6"/>
  <c r="BZ1953" i="6"/>
  <c r="BW1953" i="6"/>
  <c r="BY1954" i="6"/>
  <c r="AX272" i="6"/>
  <c r="BY1955" i="6"/>
  <c r="BZ1954" i="6"/>
  <c r="BW1954" i="6"/>
  <c r="AW273" i="6"/>
  <c r="BZ1955" i="6"/>
  <c r="BW1955" i="6"/>
  <c r="BY1956" i="6"/>
  <c r="AX273" i="6"/>
  <c r="BY1957" i="6"/>
  <c r="BZ1956" i="6"/>
  <c r="BW1956" i="6"/>
  <c r="AW274" i="6"/>
  <c r="BZ1957" i="6"/>
  <c r="BW1957" i="6"/>
  <c r="BY1958" i="6"/>
  <c r="AX274" i="6"/>
  <c r="BY1959" i="6"/>
  <c r="BZ1958" i="6"/>
  <c r="BW1958" i="6"/>
  <c r="AW275" i="6"/>
  <c r="BZ1959" i="6"/>
  <c r="BW1959" i="6"/>
  <c r="BY1960" i="6"/>
  <c r="AX275" i="6"/>
  <c r="BY1961" i="6"/>
  <c r="BZ1960" i="6"/>
  <c r="BW1960" i="6"/>
  <c r="AW276" i="6"/>
  <c r="BZ1961" i="6"/>
  <c r="BW1961" i="6"/>
  <c r="BY1962" i="6"/>
  <c r="AX276" i="6"/>
  <c r="BY1963" i="6"/>
  <c r="BZ1962" i="6"/>
  <c r="BW1962" i="6"/>
  <c r="AW277" i="6"/>
  <c r="BZ1963" i="6"/>
  <c r="BW1963" i="6"/>
  <c r="BY1964" i="6"/>
  <c r="AX277" i="6"/>
  <c r="BY1965" i="6"/>
  <c r="BZ1964" i="6"/>
  <c r="BW1964" i="6"/>
  <c r="AW278" i="6"/>
  <c r="BZ1965" i="6"/>
  <c r="BW1965" i="6"/>
  <c r="BY1966" i="6"/>
  <c r="AX278" i="6"/>
  <c r="BY1967" i="6"/>
  <c r="BZ1966" i="6"/>
  <c r="BW1966" i="6"/>
  <c r="AW279" i="6"/>
  <c r="BZ1967" i="6"/>
  <c r="BW1967" i="6"/>
  <c r="BY1968" i="6"/>
  <c r="AX279" i="6"/>
  <c r="BY1969" i="6"/>
  <c r="BZ1968" i="6"/>
  <c r="BW1968" i="6"/>
  <c r="AW280" i="6"/>
  <c r="BZ1969" i="6"/>
  <c r="BW1969" i="6"/>
  <c r="BY1970" i="6"/>
  <c r="AX280" i="6"/>
  <c r="BY1971" i="6"/>
  <c r="BZ1970" i="6"/>
  <c r="BW1970" i="6"/>
  <c r="AW281" i="6"/>
  <c r="BZ1971" i="6"/>
  <c r="BW1971" i="6"/>
  <c r="BY1972" i="6"/>
  <c r="AX281" i="6"/>
  <c r="BY1973" i="6"/>
  <c r="BZ1972" i="6"/>
  <c r="BW1972" i="6"/>
  <c r="AW282" i="6"/>
  <c r="BZ1973" i="6"/>
  <c r="BW1973" i="6"/>
  <c r="BY1974" i="6"/>
  <c r="AX282" i="6"/>
  <c r="BZ1974" i="6"/>
  <c r="BW1974" i="6"/>
  <c r="BY1975" i="6"/>
  <c r="AW283" i="6"/>
  <c r="BZ1975" i="6"/>
  <c r="BW1975" i="6"/>
  <c r="BY1976" i="6"/>
  <c r="AX283" i="6"/>
  <c r="BY1977" i="6"/>
  <c r="BZ1976" i="6"/>
  <c r="BW1976" i="6"/>
  <c r="AW284" i="6"/>
  <c r="BZ1977" i="6"/>
  <c r="BW1977" i="6"/>
  <c r="BY1978" i="6"/>
  <c r="AX284" i="6"/>
  <c r="BZ1978" i="6"/>
  <c r="BW1978" i="6"/>
  <c r="BY1979" i="6"/>
  <c r="AW285" i="6"/>
  <c r="BZ1979" i="6"/>
  <c r="BW1979" i="6"/>
  <c r="BY1980" i="6"/>
  <c r="AX285" i="6"/>
  <c r="BY1981" i="6"/>
  <c r="BZ1980" i="6"/>
  <c r="BW1980" i="6"/>
  <c r="AW286" i="6"/>
  <c r="BZ1981" i="6"/>
  <c r="BW1981" i="6"/>
  <c r="BY1982" i="6"/>
  <c r="AX286" i="6"/>
  <c r="BY1983" i="6"/>
  <c r="BZ1982" i="6"/>
  <c r="BW1982" i="6"/>
  <c r="AW287" i="6"/>
  <c r="BZ1983" i="6"/>
  <c r="BW1983" i="6"/>
  <c r="BY1984" i="6"/>
  <c r="AX287" i="6"/>
  <c r="BY1985" i="6"/>
  <c r="BZ1984" i="6"/>
  <c r="BW1984" i="6"/>
  <c r="AW288" i="6"/>
  <c r="BZ1985" i="6"/>
  <c r="BW1985" i="6"/>
  <c r="BY1986" i="6"/>
  <c r="AX288" i="6"/>
  <c r="BY1987" i="6"/>
  <c r="BZ1986" i="6"/>
  <c r="BW1986" i="6"/>
  <c r="AW289" i="6"/>
  <c r="BZ1987" i="6"/>
  <c r="BW1987" i="6"/>
  <c r="BY1988" i="6"/>
  <c r="AX289" i="6"/>
  <c r="BY1989" i="6"/>
  <c r="BZ1988" i="6"/>
  <c r="BW1988" i="6"/>
  <c r="AW290" i="6"/>
  <c r="BZ1989" i="6"/>
  <c r="BW1989" i="6"/>
  <c r="BY1990" i="6"/>
  <c r="AX290" i="6"/>
  <c r="BY1991" i="6"/>
  <c r="BZ1990" i="6"/>
  <c r="BW1990" i="6"/>
  <c r="AW291" i="6"/>
  <c r="BZ1991" i="6"/>
  <c r="BW1991" i="6"/>
  <c r="BY1992" i="6"/>
  <c r="AX291" i="6"/>
  <c r="BY1993" i="6"/>
  <c r="BZ1992" i="6"/>
  <c r="BW1992" i="6"/>
  <c r="AW292" i="6"/>
  <c r="BZ1993" i="6"/>
  <c r="BW1993" i="6"/>
  <c r="BY1994" i="6"/>
  <c r="AX292" i="6"/>
  <c r="BY1995" i="6"/>
  <c r="BZ1994" i="6"/>
  <c r="BW1994" i="6"/>
  <c r="AW293" i="6"/>
  <c r="BZ1995" i="6"/>
  <c r="BW1995" i="6"/>
  <c r="BY1996" i="6"/>
  <c r="AX293" i="6"/>
  <c r="BY1997" i="6"/>
  <c r="BZ1996" i="6"/>
  <c r="BW1996" i="6"/>
  <c r="AW294" i="6"/>
  <c r="BZ1997" i="6"/>
  <c r="BW1997" i="6"/>
  <c r="BY1998" i="6"/>
  <c r="AX294" i="6"/>
  <c r="BY1999" i="6"/>
  <c r="BZ1998" i="6"/>
  <c r="BW1998" i="6"/>
  <c r="AW295" i="6"/>
  <c r="BZ1999" i="6"/>
  <c r="BW1999" i="6"/>
  <c r="BY2000" i="6"/>
  <c r="AX295" i="6"/>
  <c r="BY2001" i="6"/>
  <c r="BZ2000" i="6"/>
  <c r="BW2000" i="6"/>
  <c r="AW296" i="6"/>
  <c r="BZ2001" i="6"/>
  <c r="BW2001" i="6"/>
  <c r="BY2002" i="6"/>
  <c r="AX296" i="6"/>
  <c r="BY2003" i="6"/>
  <c r="BZ2002" i="6"/>
  <c r="BW2002" i="6"/>
  <c r="AW297" i="6"/>
  <c r="BZ2003" i="6"/>
  <c r="BW2003" i="6"/>
  <c r="BY2004" i="6"/>
  <c r="AX297" i="6"/>
  <c r="BY2005" i="6"/>
  <c r="BZ2004" i="6"/>
  <c r="BW2004" i="6"/>
  <c r="AW298" i="6"/>
  <c r="BZ2005" i="6"/>
  <c r="BW2005" i="6"/>
  <c r="BY2006" i="6"/>
  <c r="AX298" i="6"/>
  <c r="BY2007" i="6"/>
  <c r="BZ2006" i="6"/>
  <c r="BW2006" i="6"/>
  <c r="AW299" i="6"/>
  <c r="BZ2007" i="6"/>
  <c r="BW2007" i="6"/>
  <c r="BY2008" i="6"/>
  <c r="AX299" i="6"/>
  <c r="BY2009" i="6"/>
  <c r="BZ2008" i="6"/>
  <c r="BW2008" i="6"/>
  <c r="AW300" i="6"/>
  <c r="BZ2009" i="6"/>
  <c r="BW2009" i="6"/>
  <c r="BY2010" i="6"/>
  <c r="AX300" i="6"/>
  <c r="BY2011" i="6"/>
  <c r="BZ2010" i="6"/>
  <c r="BW2010" i="6"/>
  <c r="AW301" i="6"/>
  <c r="BZ2011" i="6"/>
  <c r="BW2011" i="6"/>
  <c r="BY2012" i="6"/>
  <c r="AX301" i="6"/>
  <c r="BY2013" i="6"/>
  <c r="BZ2012" i="6"/>
  <c r="BW2012" i="6"/>
  <c r="AW302" i="6"/>
  <c r="BZ2013" i="6"/>
  <c r="BW2013" i="6"/>
  <c r="BY2014" i="6"/>
  <c r="AX302" i="6"/>
  <c r="BY2015" i="6"/>
  <c r="BZ2014" i="6"/>
  <c r="BW2014" i="6"/>
  <c r="AW303" i="6"/>
  <c r="BZ2015" i="6"/>
  <c r="BW2015" i="6"/>
  <c r="BY2016" i="6"/>
  <c r="AX303" i="6"/>
  <c r="BY2017" i="6"/>
  <c r="BZ2016" i="6"/>
  <c r="BW2016" i="6"/>
  <c r="AW304" i="6"/>
  <c r="BZ2017" i="6"/>
  <c r="BW2017" i="6"/>
  <c r="BY2018" i="6"/>
  <c r="AX304" i="6"/>
  <c r="BY2019" i="6"/>
  <c r="BZ2018" i="6"/>
  <c r="BW2018" i="6"/>
  <c r="AW305" i="6"/>
  <c r="BZ2019" i="6"/>
  <c r="BW2019" i="6"/>
  <c r="BY2020" i="6"/>
  <c r="AX305" i="6"/>
  <c r="BY2021" i="6"/>
  <c r="BZ2020" i="6"/>
  <c r="BW2020" i="6"/>
  <c r="AW306" i="6"/>
  <c r="BZ2021" i="6"/>
  <c r="BW2021" i="6"/>
  <c r="BY2022" i="6"/>
  <c r="AX306" i="6"/>
  <c r="BY2023" i="6"/>
  <c r="BZ2022" i="6"/>
  <c r="BW2022" i="6"/>
  <c r="AW307" i="6"/>
  <c r="BZ2023" i="6"/>
  <c r="BW2023" i="6"/>
  <c r="BY2024" i="6"/>
  <c r="AX307" i="6"/>
  <c r="BY2025" i="6"/>
  <c r="BZ2024" i="6"/>
  <c r="BW2024" i="6"/>
  <c r="AW308" i="6"/>
  <c r="BZ2025" i="6"/>
  <c r="BW2025" i="6"/>
  <c r="BY2026" i="6"/>
  <c r="AX308" i="6"/>
  <c r="BY2027" i="6"/>
  <c r="BZ2026" i="6"/>
  <c r="BW2026" i="6"/>
  <c r="AW309" i="6"/>
  <c r="BZ2027" i="6"/>
  <c r="BW2027" i="6"/>
  <c r="BY2028" i="6"/>
  <c r="AX309" i="6"/>
  <c r="BY2029" i="6"/>
  <c r="BZ2028" i="6"/>
  <c r="BW2028" i="6"/>
  <c r="AW310" i="6"/>
  <c r="BZ2029" i="6"/>
  <c r="BW2029" i="6"/>
  <c r="BY2030" i="6"/>
  <c r="AX310" i="6"/>
  <c r="BY2031" i="6"/>
  <c r="BZ2030" i="6"/>
  <c r="BW2030" i="6"/>
  <c r="AW311" i="6"/>
  <c r="BZ2031" i="6"/>
  <c r="BW2031" i="6"/>
  <c r="BY2032" i="6"/>
  <c r="AX311" i="6"/>
  <c r="BY2033" i="6"/>
  <c r="BZ2032" i="6"/>
  <c r="BW2032" i="6"/>
  <c r="AW312" i="6"/>
  <c r="BZ2033" i="6"/>
  <c r="BW2033" i="6"/>
  <c r="BY2034" i="6"/>
  <c r="AX312" i="6"/>
  <c r="BZ2034" i="6"/>
  <c r="BW2034" i="6"/>
  <c r="BY2035" i="6"/>
  <c r="AW313" i="6"/>
  <c r="BZ2035" i="6"/>
  <c r="BW2035" i="6"/>
  <c r="BY2036" i="6"/>
  <c r="AX313" i="6"/>
  <c r="BY2037" i="6"/>
  <c r="BZ2036" i="6"/>
  <c r="BW2036" i="6"/>
  <c r="AW314" i="6"/>
  <c r="BZ2037" i="6"/>
  <c r="BW2037" i="6"/>
  <c r="BY2038" i="6"/>
  <c r="AX314" i="6"/>
  <c r="BY2039" i="6"/>
  <c r="BZ2038" i="6"/>
  <c r="BW2038" i="6"/>
  <c r="AW315" i="6"/>
  <c r="BZ2039" i="6"/>
  <c r="BW2039" i="6"/>
  <c r="BY2040" i="6"/>
  <c r="AX315" i="6"/>
  <c r="BY2041" i="6"/>
  <c r="BZ2040" i="6"/>
  <c r="BW2040" i="6"/>
  <c r="AW316" i="6"/>
  <c r="BZ2041" i="6"/>
  <c r="BW2041" i="6"/>
  <c r="BY2042" i="6"/>
  <c r="AX316" i="6"/>
  <c r="BZ2042" i="6"/>
  <c r="BW2042" i="6"/>
  <c r="BW39" i="6"/>
  <c r="BY2043" i="6"/>
  <c r="AW317" i="6"/>
  <c r="BZ2043" i="6"/>
  <c r="BW2043" i="6"/>
  <c r="BY2044" i="6"/>
  <c r="AX317" i="6"/>
  <c r="BY2045" i="6"/>
  <c r="BZ2044" i="6"/>
  <c r="BW2044" i="6"/>
  <c r="AW318" i="6"/>
  <c r="BY2046" i="6"/>
  <c r="BZ2045" i="6"/>
  <c r="BW2045" i="6"/>
  <c r="AX318" i="6"/>
  <c r="BZ2046" i="6"/>
  <c r="BW2046" i="6"/>
  <c r="BY2047" i="6"/>
  <c r="AW319" i="6"/>
  <c r="BZ2047" i="6"/>
  <c r="BW2047" i="6"/>
  <c r="BY2048" i="6"/>
  <c r="AX319" i="6"/>
  <c r="BY2049" i="6"/>
  <c r="BZ2048" i="6"/>
  <c r="BW2048" i="6"/>
  <c r="AW320" i="6"/>
  <c r="BZ2049" i="6"/>
  <c r="BW2049" i="6"/>
  <c r="BY2050" i="6"/>
  <c r="AX320" i="6"/>
  <c r="BY2051" i="6"/>
  <c r="BZ2050" i="6"/>
  <c r="BW2050" i="6"/>
  <c r="AW321" i="6"/>
  <c r="BZ2051" i="6"/>
  <c r="BW2051" i="6"/>
  <c r="BY2052" i="6"/>
  <c r="AX321" i="6"/>
  <c r="BY2053" i="6"/>
  <c r="BZ2052" i="6"/>
  <c r="BW2052" i="6"/>
  <c r="AW322" i="6"/>
  <c r="BZ2053" i="6"/>
  <c r="BW2053" i="6"/>
  <c r="BY2054" i="6"/>
  <c r="AX322" i="6"/>
  <c r="BY2055" i="6"/>
  <c r="BZ2054" i="6"/>
  <c r="BW2054" i="6"/>
  <c r="AW323" i="6"/>
  <c r="BZ2055" i="6"/>
  <c r="BW2055" i="6"/>
  <c r="BY2056" i="6"/>
  <c r="AX323" i="6"/>
  <c r="BY2057" i="6"/>
  <c r="BZ2056" i="6"/>
  <c r="BW2056" i="6"/>
  <c r="AW324" i="6"/>
  <c r="BZ2057" i="6"/>
  <c r="BW2057" i="6"/>
  <c r="BY2058" i="6"/>
  <c r="AX324" i="6"/>
  <c r="BY2059" i="6"/>
  <c r="BZ2058" i="6"/>
  <c r="BW2058" i="6"/>
  <c r="AW325" i="6"/>
  <c r="BY2060" i="6"/>
  <c r="BZ2059" i="6"/>
  <c r="BW2059" i="6"/>
  <c r="AX325" i="6"/>
  <c r="BY2061" i="6"/>
  <c r="BZ2060" i="6"/>
  <c r="BW2060" i="6"/>
  <c r="AW326" i="6"/>
  <c r="BZ2061" i="6"/>
  <c r="BW2061" i="6"/>
  <c r="BY2062" i="6"/>
  <c r="AX326" i="6"/>
  <c r="BY2063" i="6"/>
  <c r="BZ2062" i="6"/>
  <c r="BW2062" i="6"/>
  <c r="AW327" i="6"/>
  <c r="BZ2063" i="6"/>
  <c r="BW2063" i="6"/>
  <c r="BY2064" i="6"/>
  <c r="AX327" i="6"/>
  <c r="BY2065" i="6"/>
  <c r="BZ2064" i="6"/>
  <c r="BW2064" i="6"/>
  <c r="AW328" i="6"/>
  <c r="BZ2065" i="6"/>
  <c r="BW2065" i="6"/>
  <c r="BY2066" i="6"/>
  <c r="AX328" i="6"/>
  <c r="BY2067" i="6"/>
  <c r="BZ2066" i="6"/>
  <c r="BW2066" i="6"/>
  <c r="AW329" i="6"/>
  <c r="BY2068" i="6"/>
  <c r="BZ2067" i="6"/>
  <c r="BW2067" i="6"/>
  <c r="AX329" i="6"/>
  <c r="BY2069" i="6"/>
  <c r="BZ2068" i="6"/>
  <c r="BW2068" i="6"/>
  <c r="AW330" i="6"/>
  <c r="BZ2069" i="6"/>
  <c r="BW2069" i="6"/>
  <c r="BY2070" i="6"/>
  <c r="AX330" i="6"/>
  <c r="BY2071" i="6"/>
  <c r="BZ2070" i="6"/>
  <c r="BW2070" i="6"/>
  <c r="AW331" i="6"/>
  <c r="BZ2071" i="6"/>
  <c r="BW2071" i="6"/>
  <c r="BY2072" i="6"/>
  <c r="AX331" i="6"/>
  <c r="BY2073" i="6"/>
  <c r="BZ2072" i="6"/>
  <c r="BW2072" i="6"/>
  <c r="AW332" i="6"/>
  <c r="BZ2073" i="6"/>
  <c r="BW2073" i="6"/>
  <c r="BY2074" i="6"/>
  <c r="AX332" i="6"/>
  <c r="BY2075" i="6"/>
  <c r="BZ2074" i="6"/>
  <c r="BW2074" i="6"/>
  <c r="AW333" i="6"/>
  <c r="BZ2075" i="6"/>
  <c r="BW2075" i="6"/>
  <c r="BY2076" i="6"/>
  <c r="AX333" i="6"/>
  <c r="BY2077" i="6"/>
  <c r="BZ2076" i="6"/>
  <c r="BW2076" i="6"/>
  <c r="AW334" i="6"/>
  <c r="BZ2077" i="6"/>
  <c r="BW2077" i="6"/>
  <c r="BY2078" i="6"/>
  <c r="AX334" i="6"/>
  <c r="BY2079" i="6"/>
  <c r="BZ2078" i="6"/>
  <c r="BW2078" i="6"/>
  <c r="AW335" i="6"/>
  <c r="BZ2079" i="6"/>
  <c r="BW2079" i="6"/>
  <c r="BY2080" i="6"/>
  <c r="AX335" i="6"/>
  <c r="BY2081" i="6"/>
  <c r="BZ2080" i="6"/>
  <c r="BW2080" i="6"/>
  <c r="AW336" i="6"/>
  <c r="BZ2081" i="6"/>
  <c r="BW2081" i="6"/>
  <c r="BY2082" i="6"/>
  <c r="AX336" i="6"/>
  <c r="BY2083" i="6"/>
  <c r="BZ2082" i="6"/>
  <c r="BW2082" i="6"/>
  <c r="AW337" i="6"/>
  <c r="BY2084" i="6"/>
  <c r="BZ2083" i="6"/>
  <c r="BW2083" i="6"/>
  <c r="AX337" i="6"/>
  <c r="BZ2084" i="6"/>
  <c r="BW2084" i="6"/>
  <c r="BY2085" i="6"/>
  <c r="AW338" i="6"/>
  <c r="BZ2085" i="6"/>
  <c r="BW2085" i="6"/>
  <c r="BY2086" i="6"/>
  <c r="AX338" i="6"/>
  <c r="BY2087" i="6"/>
  <c r="BZ2086" i="6"/>
  <c r="BW2086" i="6"/>
  <c r="AW339" i="6"/>
  <c r="BZ2087" i="6"/>
  <c r="BW2087" i="6"/>
  <c r="BY2088" i="6"/>
  <c r="AX339" i="6"/>
  <c r="BY2089" i="6"/>
  <c r="BZ2088" i="6"/>
  <c r="BW2088" i="6"/>
  <c r="AW340" i="6"/>
  <c r="BZ2089" i="6"/>
  <c r="BW2089" i="6"/>
  <c r="BY2090" i="6"/>
  <c r="AX340" i="6"/>
  <c r="BY2091" i="6"/>
  <c r="BZ2090" i="6"/>
  <c r="BW2090" i="6"/>
  <c r="AW341" i="6"/>
  <c r="BZ2091" i="6"/>
  <c r="BW2091" i="6"/>
  <c r="BY2092" i="6"/>
  <c r="AX341" i="6"/>
  <c r="BY2093" i="6"/>
  <c r="BZ2092" i="6"/>
  <c r="BW2092" i="6"/>
  <c r="AW342" i="6"/>
  <c r="BZ2093" i="6"/>
  <c r="BW2093" i="6"/>
  <c r="BY2094" i="6"/>
  <c r="AX342" i="6"/>
  <c r="BY2095" i="6"/>
  <c r="BZ2094" i="6"/>
  <c r="BW2094" i="6"/>
  <c r="AW343" i="6"/>
  <c r="BZ2095" i="6"/>
  <c r="BW2095" i="6"/>
  <c r="BY2096" i="6"/>
  <c r="AX343" i="6"/>
  <c r="BY2097" i="6"/>
  <c r="BZ2096" i="6"/>
  <c r="BW2096" i="6"/>
  <c r="AW344" i="6"/>
  <c r="BZ2097" i="6"/>
  <c r="BW2097" i="6"/>
  <c r="BY2098" i="6"/>
  <c r="AX344" i="6"/>
  <c r="BY2099" i="6"/>
  <c r="BZ2098" i="6"/>
  <c r="BW2098" i="6"/>
  <c r="AW345" i="6"/>
  <c r="BZ2099" i="6"/>
  <c r="BW2099" i="6"/>
  <c r="BY2100" i="6"/>
  <c r="AX345" i="6"/>
  <c r="BY2101" i="6"/>
  <c r="BZ2100" i="6"/>
  <c r="BW2100" i="6"/>
  <c r="AW346" i="6"/>
  <c r="BZ2101" i="6"/>
  <c r="BW2101" i="6"/>
  <c r="BY2102" i="6"/>
  <c r="AX346" i="6"/>
  <c r="BY2103" i="6"/>
  <c r="BZ2102" i="6"/>
  <c r="BW2102" i="6"/>
  <c r="AW347" i="6"/>
  <c r="BZ2103" i="6"/>
  <c r="BW2103" i="6"/>
  <c r="BY2104" i="6"/>
  <c r="AX347" i="6"/>
  <c r="BY2105" i="6"/>
  <c r="BZ2104" i="6"/>
  <c r="BW2104" i="6"/>
  <c r="AW348" i="6"/>
  <c r="BZ2105" i="6"/>
  <c r="BW2105" i="6"/>
  <c r="BY2106" i="6"/>
  <c r="AX348" i="6"/>
  <c r="BY2107" i="6"/>
  <c r="BZ2106" i="6"/>
  <c r="BW2106" i="6"/>
  <c r="AW349" i="6"/>
  <c r="BZ2107" i="6"/>
  <c r="BW2107" i="6"/>
  <c r="BY2108" i="6"/>
  <c r="AX349" i="6"/>
  <c r="BY2109" i="6"/>
  <c r="BZ2108" i="6"/>
  <c r="BW2108" i="6"/>
  <c r="AW350" i="6"/>
  <c r="BZ2109" i="6"/>
  <c r="BW2109" i="6"/>
  <c r="BY2110" i="6"/>
  <c r="AX350" i="6"/>
  <c r="BY2111" i="6"/>
  <c r="BZ2110" i="6"/>
  <c r="BW2110" i="6"/>
  <c r="AW351" i="6"/>
  <c r="BZ2111" i="6"/>
  <c r="BW2111" i="6"/>
  <c r="BY2112" i="6"/>
  <c r="AX351" i="6"/>
  <c r="BY2113" i="6"/>
  <c r="BZ2112" i="6"/>
  <c r="BW2112" i="6"/>
  <c r="AW352" i="6"/>
  <c r="BZ2113" i="6"/>
  <c r="BW2113" i="6"/>
  <c r="BY2114" i="6"/>
  <c r="AX352" i="6"/>
  <c r="BZ2114" i="6"/>
  <c r="BW2114" i="6"/>
  <c r="BY2115" i="6"/>
  <c r="AW353" i="6"/>
  <c r="BZ2115" i="6"/>
  <c r="BW2115" i="6"/>
  <c r="BY2116" i="6"/>
  <c r="AX353" i="6"/>
  <c r="BY2117" i="6"/>
  <c r="BZ2116" i="6"/>
  <c r="BW2116" i="6"/>
  <c r="AW354" i="6"/>
  <c r="BZ2117" i="6"/>
  <c r="BW2117" i="6"/>
  <c r="BY2118" i="6"/>
  <c r="AX354" i="6"/>
  <c r="BY2119" i="6"/>
  <c r="BZ2118" i="6"/>
  <c r="BW2118" i="6"/>
  <c r="AW355" i="6"/>
  <c r="BZ2119" i="6"/>
  <c r="BW2119" i="6"/>
  <c r="BY2120" i="6"/>
  <c r="AX355" i="6"/>
  <c r="BY2121" i="6"/>
  <c r="BZ2120" i="6"/>
  <c r="BW2120" i="6"/>
  <c r="AW356" i="6"/>
  <c r="BZ2121" i="6"/>
  <c r="BW2121" i="6"/>
  <c r="BY2122" i="6"/>
  <c r="AX356" i="6"/>
  <c r="BY2123" i="6"/>
  <c r="BZ2122" i="6"/>
  <c r="BW2122" i="6"/>
  <c r="AW357" i="6"/>
  <c r="BZ2123" i="6"/>
  <c r="BW2123" i="6"/>
  <c r="BY2124" i="6"/>
  <c r="AX357" i="6"/>
  <c r="BY2125" i="6"/>
  <c r="BZ2124" i="6"/>
  <c r="BW2124" i="6"/>
  <c r="AW358" i="6"/>
  <c r="BZ2125" i="6"/>
  <c r="BW2125" i="6"/>
  <c r="BY2126" i="6"/>
  <c r="AX358" i="6"/>
  <c r="BY2127" i="6"/>
  <c r="BZ2126" i="6"/>
  <c r="BW2126" i="6"/>
  <c r="AW359" i="6"/>
  <c r="BZ2127" i="6"/>
  <c r="BW2127" i="6"/>
  <c r="BY2128" i="6"/>
  <c r="AX359" i="6"/>
  <c r="BY2129" i="6"/>
  <c r="BZ2128" i="6"/>
  <c r="BW2128" i="6"/>
  <c r="AW360" i="6"/>
  <c r="BZ2129" i="6"/>
  <c r="BW2129" i="6"/>
  <c r="BY2130" i="6"/>
  <c r="AX360" i="6"/>
  <c r="BY2131" i="6"/>
  <c r="BZ2130" i="6"/>
  <c r="BW2130" i="6"/>
  <c r="AW361" i="6"/>
  <c r="BZ2131" i="6"/>
  <c r="BW2131" i="6"/>
  <c r="BY2132" i="6"/>
  <c r="AX361" i="6"/>
  <c r="BY2133" i="6"/>
  <c r="BZ2132" i="6"/>
  <c r="BW2132" i="6"/>
  <c r="AW362" i="6"/>
  <c r="BZ2133" i="6"/>
  <c r="BW2133" i="6"/>
  <c r="BY2134" i="6"/>
  <c r="AX362" i="6"/>
  <c r="BY2135" i="6"/>
  <c r="BZ2134" i="6"/>
  <c r="BW2134" i="6"/>
  <c r="AW363" i="6"/>
  <c r="BZ2135" i="6"/>
  <c r="BW2135" i="6"/>
  <c r="BY2136" i="6"/>
  <c r="AX363" i="6"/>
  <c r="BY2137" i="6"/>
  <c r="BZ2136" i="6"/>
  <c r="BW2136" i="6"/>
  <c r="AW364" i="6"/>
  <c r="BZ2137" i="6"/>
  <c r="BW2137" i="6"/>
  <c r="BY2138" i="6"/>
  <c r="AX364" i="6"/>
  <c r="BZ2138" i="6"/>
  <c r="BW2138" i="6"/>
  <c r="BY2139" i="6"/>
  <c r="AW365" i="6"/>
  <c r="BZ2139" i="6"/>
  <c r="BW2139" i="6"/>
  <c r="BY2140" i="6"/>
  <c r="AX365" i="6"/>
  <c r="BY2141" i="6"/>
  <c r="BZ2140" i="6"/>
  <c r="BW2140" i="6"/>
  <c r="AW366" i="6"/>
  <c r="BZ2141" i="6"/>
  <c r="BW2141" i="6"/>
  <c r="BY2142" i="6"/>
  <c r="AX366" i="6"/>
  <c r="BY2143" i="6"/>
  <c r="BZ2142" i="6"/>
  <c r="BW2142" i="6"/>
  <c r="AW367" i="6"/>
  <c r="BZ2143" i="6"/>
  <c r="BW2143" i="6"/>
  <c r="BY2144" i="6"/>
  <c r="AX367" i="6"/>
  <c r="BY2145" i="6"/>
  <c r="BZ2144" i="6"/>
  <c r="BW2144" i="6"/>
  <c r="AW368" i="6"/>
  <c r="BZ2145" i="6"/>
  <c r="BW2145" i="6"/>
  <c r="BY2146" i="6"/>
  <c r="AX368" i="6"/>
  <c r="BY2147" i="6"/>
  <c r="BZ2146" i="6"/>
  <c r="BW2146" i="6"/>
  <c r="AW369" i="6"/>
  <c r="BY2148" i="6"/>
  <c r="BZ2147" i="6"/>
  <c r="BW2147" i="6"/>
  <c r="AX369" i="6"/>
  <c r="BY2149" i="6"/>
  <c r="BZ2148" i="6"/>
  <c r="BW2148" i="6"/>
  <c r="AW370" i="6"/>
  <c r="BZ2149" i="6"/>
  <c r="BW2149" i="6"/>
  <c r="BY2150" i="6"/>
  <c r="AX370" i="6"/>
  <c r="BZ2150" i="6"/>
  <c r="BW2150" i="6"/>
  <c r="BY2151" i="6"/>
  <c r="AW371" i="6"/>
  <c r="BZ2151" i="6"/>
  <c r="BW2151" i="6"/>
  <c r="BY2152" i="6"/>
  <c r="AX371" i="6"/>
  <c r="BY2153" i="6"/>
  <c r="BZ2152" i="6"/>
  <c r="BW2152" i="6"/>
  <c r="AW372" i="6"/>
  <c r="BZ2153" i="6"/>
  <c r="BW2153" i="6"/>
  <c r="BY2154" i="6"/>
  <c r="AX372" i="6"/>
  <c r="BY2155" i="6"/>
  <c r="BZ2154" i="6"/>
  <c r="BW2154" i="6"/>
  <c r="AW373" i="6"/>
  <c r="BZ2155" i="6"/>
  <c r="BW2155" i="6"/>
  <c r="BY2156" i="6"/>
  <c r="AX373" i="6"/>
  <c r="BY2157" i="6"/>
  <c r="BZ2156" i="6"/>
  <c r="BW2156" i="6"/>
  <c r="AW374" i="6"/>
  <c r="BZ2157" i="6"/>
  <c r="BW2157" i="6"/>
  <c r="BY2158" i="6"/>
  <c r="AX374" i="6"/>
  <c r="BY2159" i="6"/>
  <c r="BZ2158" i="6"/>
  <c r="BW2158" i="6"/>
  <c r="AW375" i="6"/>
  <c r="BZ2159" i="6"/>
  <c r="BW2159" i="6"/>
  <c r="BY2160" i="6"/>
  <c r="AX375" i="6"/>
  <c r="BY2161" i="6"/>
  <c r="BZ2160" i="6"/>
  <c r="BW2160" i="6"/>
  <c r="AW376" i="6"/>
  <c r="BZ2161" i="6"/>
  <c r="BW2161" i="6"/>
  <c r="BY2162" i="6"/>
  <c r="AX376" i="6"/>
  <c r="BY2163" i="6"/>
  <c r="BZ2162" i="6"/>
  <c r="BW2162" i="6"/>
  <c r="AW377" i="6"/>
  <c r="BZ2163" i="6"/>
  <c r="BW2163" i="6"/>
  <c r="BY2164" i="6"/>
  <c r="AX377" i="6"/>
  <c r="BY2165" i="6"/>
  <c r="BZ2164" i="6"/>
  <c r="BW2164" i="6"/>
  <c r="AW378" i="6"/>
  <c r="BZ2165" i="6"/>
  <c r="BW2165" i="6"/>
  <c r="BY2166" i="6"/>
  <c r="AX378" i="6"/>
  <c r="BY2167" i="6"/>
  <c r="BZ2166" i="6"/>
  <c r="BW2166" i="6"/>
  <c r="AW379" i="6"/>
  <c r="BZ2167" i="6"/>
  <c r="BW2167" i="6"/>
  <c r="BY2168" i="6"/>
  <c r="AX379" i="6"/>
  <c r="BY2169" i="6"/>
  <c r="BZ2168" i="6"/>
  <c r="BW2168" i="6"/>
  <c r="AW380" i="6"/>
  <c r="BZ2169" i="6"/>
  <c r="BW2169" i="6"/>
  <c r="BY2170" i="6"/>
  <c r="AX380" i="6"/>
  <c r="BY2171" i="6"/>
  <c r="BZ2170" i="6"/>
  <c r="BW2170" i="6"/>
  <c r="AW381" i="6"/>
  <c r="BY2172" i="6"/>
  <c r="BZ2171" i="6"/>
  <c r="BW2171" i="6"/>
  <c r="AX381" i="6"/>
  <c r="BY2173" i="6"/>
  <c r="BZ2172" i="6"/>
  <c r="BW2172" i="6"/>
  <c r="AW382" i="6"/>
  <c r="BY2174" i="6"/>
  <c r="BZ2173" i="6"/>
  <c r="BW2173" i="6"/>
  <c r="AX382" i="6"/>
  <c r="BZ2174" i="6"/>
  <c r="BW2174" i="6"/>
  <c r="BY2175" i="6"/>
  <c r="AW383" i="6"/>
  <c r="BZ2175" i="6"/>
  <c r="BW2175" i="6"/>
  <c r="BY2176" i="6"/>
  <c r="AX383" i="6"/>
  <c r="BY2177" i="6"/>
  <c r="BZ2176" i="6"/>
  <c r="BW2176" i="6"/>
  <c r="AW384" i="6"/>
  <c r="BZ2177" i="6"/>
  <c r="BW2177" i="6"/>
  <c r="BY2178" i="6"/>
  <c r="AX384" i="6"/>
  <c r="BY2179" i="6"/>
  <c r="BZ2178" i="6"/>
  <c r="BW2178" i="6"/>
  <c r="AW385" i="6"/>
  <c r="BY2180" i="6"/>
  <c r="BZ2179" i="6"/>
  <c r="BW2179" i="6"/>
  <c r="AX385" i="6"/>
  <c r="BY2181" i="6"/>
  <c r="BZ2180" i="6"/>
  <c r="BW2180" i="6"/>
  <c r="AW386" i="6"/>
  <c r="BZ2181" i="6"/>
  <c r="BW2181" i="6"/>
  <c r="BY2182" i="6"/>
  <c r="AX386" i="6"/>
  <c r="BY2183" i="6"/>
  <c r="BZ2182" i="6"/>
  <c r="BW2182" i="6"/>
  <c r="AW387" i="6"/>
  <c r="BZ2183" i="6"/>
  <c r="BW2183" i="6"/>
  <c r="BY2184" i="6"/>
  <c r="AX387" i="6"/>
  <c r="BY2185" i="6"/>
  <c r="BZ2184" i="6"/>
  <c r="BW2184" i="6"/>
  <c r="AW388" i="6"/>
  <c r="BZ2185" i="6"/>
  <c r="BW2185" i="6"/>
  <c r="BY2186" i="6"/>
  <c r="AX388" i="6"/>
  <c r="BY2187" i="6"/>
  <c r="BZ2186" i="6"/>
  <c r="BW2186" i="6"/>
  <c r="AW389" i="6"/>
  <c r="BY2188" i="6"/>
  <c r="BZ2187" i="6"/>
  <c r="BW2187" i="6"/>
  <c r="AX389" i="6"/>
  <c r="BY2189" i="6"/>
  <c r="BZ2188" i="6"/>
  <c r="BW2188" i="6"/>
  <c r="AW390" i="6"/>
  <c r="BZ2189" i="6"/>
  <c r="BW2189" i="6"/>
  <c r="BY2190" i="6"/>
  <c r="AX390" i="6"/>
  <c r="BY2191" i="6"/>
  <c r="BZ2190" i="6"/>
  <c r="BW2190" i="6"/>
  <c r="AW391" i="6"/>
  <c r="BZ2191" i="6"/>
  <c r="BW2191" i="6"/>
  <c r="BY2192" i="6"/>
  <c r="AX391" i="6"/>
  <c r="BY2193" i="6"/>
  <c r="BZ2192" i="6"/>
  <c r="BW2192" i="6"/>
  <c r="AW392" i="6"/>
  <c r="BZ2193" i="6"/>
  <c r="BW2193" i="6"/>
  <c r="BY2194" i="6"/>
  <c r="AX392" i="6"/>
  <c r="BY2195" i="6"/>
  <c r="BZ2194" i="6"/>
  <c r="BW2194" i="6"/>
  <c r="AW393" i="6"/>
  <c r="BZ2195" i="6"/>
  <c r="BW2195" i="6"/>
  <c r="BY2196" i="6"/>
  <c r="AX393" i="6"/>
  <c r="BY2197" i="6"/>
  <c r="BZ2196" i="6"/>
  <c r="BW2196" i="6"/>
  <c r="AW394" i="6"/>
  <c r="BZ2197" i="6"/>
  <c r="BW2197" i="6"/>
  <c r="BY2198" i="6"/>
  <c r="AX394" i="6"/>
  <c r="BZ2198" i="6"/>
  <c r="BW2198" i="6"/>
  <c r="BY2199" i="6"/>
  <c r="AW395" i="6"/>
  <c r="BZ2199" i="6"/>
  <c r="BW2199" i="6"/>
  <c r="BY2200" i="6"/>
  <c r="AX395" i="6"/>
  <c r="BY2201" i="6"/>
  <c r="BZ2200" i="6"/>
  <c r="BW2200" i="6"/>
  <c r="AW396" i="6"/>
  <c r="BZ2201" i="6"/>
  <c r="BW2201" i="6"/>
  <c r="BY2202" i="6"/>
  <c r="AX396" i="6"/>
  <c r="BY2203" i="6"/>
  <c r="BZ2202" i="6"/>
  <c r="BW2202" i="6"/>
  <c r="AW397" i="6"/>
  <c r="BY2204" i="6"/>
  <c r="BZ2203" i="6"/>
  <c r="BW2203" i="6"/>
  <c r="AX397" i="6"/>
  <c r="BZ2204" i="6"/>
  <c r="BW2204" i="6"/>
  <c r="BY2205" i="6"/>
  <c r="AW398" i="6"/>
  <c r="BZ2205" i="6"/>
  <c r="BW2205" i="6"/>
  <c r="BY2206" i="6"/>
  <c r="AX398" i="6"/>
  <c r="BY2207" i="6"/>
  <c r="BZ2206" i="6"/>
  <c r="BW2206" i="6"/>
  <c r="AW399" i="6"/>
  <c r="BZ2207" i="6"/>
  <c r="BW2207" i="6"/>
  <c r="BY2208" i="6"/>
  <c r="AX399" i="6"/>
  <c r="BY2209" i="6"/>
  <c r="BZ2208" i="6"/>
  <c r="BW2208" i="6"/>
  <c r="AW400" i="6"/>
  <c r="BZ2209" i="6"/>
  <c r="BW2209" i="6"/>
  <c r="BY2210" i="6"/>
  <c r="AX400" i="6"/>
  <c r="BY2211" i="6"/>
  <c r="BZ2210" i="6"/>
  <c r="BW2210" i="6"/>
  <c r="AW401" i="6"/>
  <c r="BY2212" i="6"/>
  <c r="BZ2211" i="6"/>
  <c r="BW2211" i="6"/>
  <c r="AX401" i="6"/>
  <c r="BY2213" i="6"/>
  <c r="BZ2212" i="6"/>
  <c r="BW2212" i="6"/>
  <c r="AW402" i="6"/>
  <c r="BZ2213" i="6"/>
  <c r="BW2213" i="6"/>
  <c r="BY2214" i="6"/>
  <c r="AX402" i="6"/>
  <c r="BY2215" i="6"/>
  <c r="BZ2214" i="6"/>
  <c r="BW2214" i="6"/>
  <c r="AW403" i="6"/>
  <c r="BZ2215" i="6"/>
  <c r="BW2215" i="6"/>
  <c r="BY2216" i="6"/>
  <c r="AX403" i="6"/>
  <c r="BY2217" i="6"/>
  <c r="BZ2216" i="6"/>
  <c r="BW2216" i="6"/>
  <c r="AW404" i="6"/>
  <c r="BZ2217" i="6"/>
  <c r="BW2217" i="6"/>
  <c r="BY2218" i="6"/>
  <c r="AX404" i="6"/>
  <c r="BY2219" i="6"/>
  <c r="BZ2218" i="6"/>
  <c r="BW2218" i="6"/>
  <c r="AW405" i="6"/>
  <c r="BZ2219" i="6"/>
  <c r="BW2219" i="6"/>
  <c r="BY2220" i="6"/>
  <c r="AX405" i="6"/>
  <c r="BY2221" i="6"/>
  <c r="BZ2220" i="6"/>
  <c r="BW2220" i="6"/>
  <c r="AW406" i="6"/>
  <c r="BZ2221" i="6"/>
  <c r="BW2221" i="6"/>
  <c r="BY2222" i="6"/>
  <c r="AX406" i="6"/>
  <c r="BY2223" i="6"/>
  <c r="BZ2222" i="6"/>
  <c r="BW2222" i="6"/>
  <c r="AW407" i="6"/>
  <c r="BZ2223" i="6"/>
  <c r="BW2223" i="6"/>
  <c r="BY2224" i="6"/>
  <c r="AX407" i="6"/>
  <c r="BY2225" i="6"/>
  <c r="BZ2224" i="6"/>
  <c r="BW2224" i="6"/>
  <c r="AW408" i="6"/>
  <c r="BZ2225" i="6"/>
  <c r="BW2225" i="6"/>
  <c r="BY2226" i="6"/>
  <c r="AX408" i="6"/>
  <c r="BY2227" i="6"/>
  <c r="BZ2226" i="6"/>
  <c r="BW2226" i="6"/>
  <c r="AW409" i="6"/>
  <c r="BZ2227" i="6"/>
  <c r="BW2227" i="6"/>
  <c r="BY2228" i="6"/>
  <c r="AX409" i="6"/>
  <c r="BY2229" i="6"/>
  <c r="BZ2228" i="6"/>
  <c r="BW2228" i="6"/>
  <c r="AW410" i="6"/>
  <c r="BZ2229" i="6"/>
  <c r="BW2229" i="6"/>
  <c r="BY2230" i="6"/>
  <c r="AX410" i="6"/>
  <c r="BY2231" i="6"/>
  <c r="BZ2230" i="6"/>
  <c r="BW2230" i="6"/>
  <c r="AW411" i="6"/>
  <c r="BZ2231" i="6"/>
  <c r="BW2231" i="6"/>
  <c r="BY2232" i="6"/>
  <c r="AX411" i="6"/>
  <c r="BY2233" i="6"/>
  <c r="BZ2232" i="6"/>
  <c r="BW2232" i="6"/>
  <c r="AW412" i="6"/>
  <c r="BZ2233" i="6"/>
  <c r="BW2233" i="6"/>
  <c r="BY2234" i="6"/>
  <c r="AX412" i="6"/>
  <c r="BY2235" i="6"/>
  <c r="BZ2234" i="6"/>
  <c r="BW2234" i="6"/>
  <c r="AW413" i="6"/>
  <c r="BY2236" i="6"/>
  <c r="BZ2235" i="6"/>
  <c r="BW2235" i="6"/>
  <c r="AX413" i="6"/>
  <c r="BY2237" i="6"/>
  <c r="BZ2236" i="6"/>
  <c r="BW2236" i="6"/>
  <c r="AW414" i="6"/>
  <c r="BZ2237" i="6"/>
  <c r="BW2237" i="6"/>
  <c r="BY2238" i="6"/>
  <c r="AX414" i="6"/>
  <c r="BY2239" i="6"/>
  <c r="BZ2238" i="6"/>
  <c r="BW2238" i="6"/>
  <c r="AW415" i="6"/>
  <c r="BZ2239" i="6"/>
  <c r="BW2239" i="6"/>
  <c r="BY2240" i="6"/>
  <c r="AX415" i="6"/>
  <c r="BY2241" i="6"/>
  <c r="BZ2240" i="6"/>
  <c r="BW2240" i="6"/>
  <c r="AW416" i="6"/>
  <c r="BZ2241" i="6"/>
  <c r="BW2241" i="6"/>
  <c r="BY2242" i="6"/>
  <c r="AX416" i="6"/>
  <c r="BY2243" i="6"/>
  <c r="BZ2242" i="6"/>
  <c r="BW2242" i="6"/>
  <c r="AW417" i="6"/>
  <c r="BY2244" i="6"/>
  <c r="BZ2243" i="6"/>
  <c r="BW2243" i="6"/>
  <c r="AX417" i="6"/>
  <c r="BY2245" i="6"/>
  <c r="BZ2244" i="6"/>
  <c r="BW2244" i="6"/>
  <c r="AW418" i="6"/>
  <c r="BZ2245" i="6"/>
  <c r="BW2245" i="6"/>
  <c r="BY2246" i="6"/>
  <c r="AX418" i="6"/>
  <c r="BY2247" i="6"/>
  <c r="BZ2246" i="6"/>
  <c r="BW2246" i="6"/>
  <c r="AW419" i="6"/>
  <c r="BZ2247" i="6"/>
  <c r="BW2247" i="6"/>
  <c r="BY2248" i="6"/>
  <c r="AX419" i="6"/>
  <c r="BY2249" i="6"/>
  <c r="BZ2248" i="6"/>
  <c r="BW2248" i="6"/>
  <c r="AW420" i="6"/>
  <c r="BZ2249" i="6"/>
  <c r="BW2249" i="6"/>
  <c r="BY2250" i="6"/>
  <c r="AX420" i="6"/>
  <c r="BY2251" i="6"/>
  <c r="BZ2250" i="6"/>
  <c r="BW2250" i="6"/>
  <c r="AW421" i="6"/>
  <c r="BZ2251" i="6"/>
  <c r="BW2251" i="6"/>
  <c r="BY2252" i="6"/>
  <c r="AX421" i="6"/>
  <c r="BY2253" i="6"/>
  <c r="BZ2252" i="6"/>
  <c r="BW2252" i="6"/>
  <c r="AW422" i="6"/>
  <c r="BZ2253" i="6"/>
  <c r="BW2253" i="6"/>
  <c r="BY2254" i="6"/>
  <c r="AX422" i="6"/>
  <c r="BY2255" i="6"/>
  <c r="BZ2254" i="6"/>
  <c r="BW2254" i="6"/>
  <c r="AW423" i="6"/>
  <c r="BZ2255" i="6"/>
  <c r="BW2255" i="6"/>
  <c r="BY2256" i="6"/>
  <c r="AX423" i="6"/>
  <c r="BY2257" i="6"/>
  <c r="BZ2256" i="6"/>
  <c r="BW2256" i="6"/>
  <c r="AW424" i="6"/>
  <c r="BZ2257" i="6"/>
  <c r="BW2257" i="6"/>
  <c r="BY2258" i="6"/>
  <c r="AX424" i="6"/>
  <c r="BY2259" i="6"/>
  <c r="BZ2258" i="6"/>
  <c r="BW2258" i="6"/>
  <c r="AW425" i="6"/>
  <c r="BZ2259" i="6"/>
  <c r="BW2259" i="6"/>
  <c r="BY2260" i="6"/>
  <c r="AX425" i="6"/>
  <c r="BY2261" i="6"/>
  <c r="BZ2260" i="6"/>
  <c r="BW2260" i="6"/>
  <c r="AW426" i="6"/>
  <c r="BZ2261" i="6"/>
  <c r="BW2261" i="6"/>
  <c r="BY2262" i="6"/>
  <c r="AX426" i="6"/>
  <c r="BY2263" i="6"/>
  <c r="BZ2262" i="6"/>
  <c r="BW2262" i="6"/>
  <c r="AW427" i="6"/>
  <c r="BZ2263" i="6"/>
  <c r="BW2263" i="6"/>
  <c r="BY2264" i="6"/>
  <c r="AX427" i="6"/>
  <c r="BY2265" i="6"/>
  <c r="BZ2264" i="6"/>
  <c r="BW2264" i="6"/>
  <c r="AW428" i="6"/>
  <c r="BZ2265" i="6"/>
  <c r="BW2265" i="6"/>
  <c r="BY2266" i="6"/>
  <c r="AX428" i="6"/>
  <c r="BY2267" i="6"/>
  <c r="BZ2266" i="6"/>
  <c r="BW2266" i="6"/>
  <c r="AW429" i="6"/>
  <c r="BY2268" i="6"/>
  <c r="BZ2267" i="6"/>
  <c r="BW2267" i="6"/>
  <c r="AX429" i="6"/>
  <c r="BZ2268" i="6"/>
  <c r="BW2268" i="6"/>
  <c r="BY2269" i="6"/>
  <c r="AW430" i="6"/>
  <c r="BZ2269" i="6"/>
  <c r="BW2269" i="6"/>
  <c r="BY2270" i="6"/>
  <c r="AX430" i="6"/>
  <c r="BY2271" i="6"/>
  <c r="BZ2270" i="6"/>
  <c r="BW2270" i="6"/>
  <c r="AW431" i="6"/>
  <c r="BZ2271" i="6"/>
  <c r="BW2271" i="6"/>
  <c r="BY2272" i="6"/>
  <c r="AX431" i="6"/>
  <c r="BY2273" i="6"/>
  <c r="BZ2272" i="6"/>
  <c r="BW2272" i="6"/>
  <c r="AW432" i="6"/>
  <c r="BZ2273" i="6"/>
  <c r="BW2273" i="6"/>
  <c r="BY2274" i="6"/>
  <c r="AX432" i="6"/>
  <c r="BY2275" i="6"/>
  <c r="BZ2274" i="6"/>
  <c r="BW2274" i="6"/>
  <c r="AW433" i="6"/>
  <c r="BZ2275" i="6"/>
  <c r="BW2275" i="6"/>
  <c r="BY2276" i="6"/>
  <c r="AX433" i="6"/>
  <c r="BY2277" i="6"/>
  <c r="BZ2276" i="6"/>
  <c r="BW2276" i="6"/>
  <c r="AW434" i="6"/>
  <c r="BZ2277" i="6"/>
  <c r="BW2277" i="6"/>
  <c r="BY2278" i="6"/>
  <c r="AX434" i="6"/>
  <c r="BY2279" i="6"/>
  <c r="BZ2278" i="6"/>
  <c r="BW2278" i="6"/>
  <c r="AW435" i="6"/>
  <c r="BZ2279" i="6"/>
  <c r="BW2279" i="6"/>
  <c r="BY2280" i="6"/>
  <c r="AX435" i="6"/>
  <c r="BY2281" i="6"/>
  <c r="BZ2280" i="6"/>
  <c r="BW2280" i="6"/>
  <c r="AW436" i="6"/>
  <c r="BZ2281" i="6"/>
  <c r="BW2281" i="6"/>
  <c r="BY2282" i="6"/>
  <c r="AX436" i="6"/>
  <c r="BY2283" i="6"/>
  <c r="BZ2282" i="6"/>
  <c r="BW2282" i="6"/>
  <c r="AW437" i="6"/>
  <c r="BZ2283" i="6"/>
  <c r="BW2283" i="6"/>
  <c r="BY2284" i="6"/>
  <c r="AX437" i="6"/>
  <c r="BY2285" i="6"/>
  <c r="BZ2284" i="6"/>
  <c r="BW2284" i="6"/>
  <c r="AW438" i="6"/>
  <c r="BZ2285" i="6"/>
  <c r="BW2285" i="6"/>
  <c r="BY2286" i="6"/>
  <c r="AX438" i="6"/>
  <c r="BY2287" i="6"/>
  <c r="BZ2286" i="6"/>
  <c r="BW2286" i="6"/>
  <c r="AW439" i="6"/>
  <c r="BZ2287" i="6"/>
  <c r="BW2287" i="6"/>
  <c r="BY2288" i="6"/>
  <c r="AX439" i="6"/>
  <c r="BY2289" i="6"/>
  <c r="BZ2288" i="6"/>
  <c r="BW2288" i="6"/>
  <c r="AW440" i="6"/>
  <c r="BZ2289" i="6"/>
  <c r="BW2289" i="6"/>
  <c r="BY2290" i="6"/>
  <c r="AX440" i="6"/>
  <c r="BY2291" i="6"/>
  <c r="BZ2290" i="6"/>
  <c r="BW2290" i="6"/>
  <c r="AW441" i="6"/>
  <c r="BY2292" i="6"/>
  <c r="BZ2291" i="6"/>
  <c r="BW2291" i="6"/>
  <c r="AX441" i="6"/>
  <c r="BY2293" i="6"/>
  <c r="BZ2292" i="6"/>
  <c r="BW2292" i="6"/>
  <c r="AW442" i="6"/>
  <c r="BZ2293" i="6"/>
  <c r="BW2293" i="6"/>
  <c r="BY2294" i="6"/>
  <c r="AX442" i="6"/>
  <c r="BY2295" i="6"/>
  <c r="BZ2294" i="6"/>
  <c r="BW2294" i="6"/>
  <c r="AW443" i="6"/>
  <c r="BZ2295" i="6"/>
  <c r="BW2295" i="6"/>
  <c r="BY2296" i="6"/>
  <c r="AX443" i="6"/>
  <c r="BY2297" i="6"/>
  <c r="BZ2296" i="6"/>
  <c r="BW2296" i="6"/>
  <c r="AW444" i="6"/>
  <c r="BZ2297" i="6"/>
  <c r="BW2297" i="6"/>
  <c r="BY2298" i="6"/>
  <c r="AX444" i="6"/>
  <c r="BY2299" i="6"/>
  <c r="BZ2298" i="6"/>
  <c r="BW2298" i="6"/>
  <c r="AW445" i="6"/>
  <c r="BZ2299" i="6"/>
  <c r="BW2299" i="6"/>
  <c r="BY2300" i="6"/>
  <c r="AX445" i="6"/>
  <c r="BY2301" i="6"/>
  <c r="BZ2300" i="6"/>
  <c r="BW2300" i="6"/>
  <c r="AW446" i="6"/>
  <c r="BZ2301" i="6"/>
  <c r="BW2301" i="6"/>
  <c r="BY2302" i="6"/>
  <c r="AX446" i="6"/>
  <c r="BY2303" i="6"/>
  <c r="BZ2302" i="6"/>
  <c r="BW2302" i="6"/>
  <c r="AW447" i="6"/>
  <c r="BZ2303" i="6"/>
  <c r="BW2303" i="6"/>
  <c r="BY2304" i="6"/>
  <c r="AX447" i="6"/>
  <c r="BY2305" i="6"/>
  <c r="BZ2304" i="6"/>
  <c r="BW2304" i="6"/>
  <c r="AW448" i="6"/>
  <c r="BZ2305" i="6"/>
  <c r="BW2305" i="6"/>
  <c r="BY2306" i="6"/>
  <c r="AX448" i="6"/>
  <c r="BZ2306" i="6"/>
  <c r="BW2306" i="6"/>
  <c r="BY2307" i="6"/>
  <c r="AW449" i="6"/>
  <c r="BZ2307" i="6"/>
  <c r="BW2307" i="6"/>
  <c r="BY2308" i="6"/>
  <c r="AX449" i="6"/>
  <c r="BY2309" i="6"/>
  <c r="BZ2308" i="6"/>
  <c r="BW2308" i="6"/>
  <c r="AW450" i="6"/>
  <c r="BZ2309" i="6"/>
  <c r="BW2309" i="6"/>
  <c r="BY2310" i="6"/>
  <c r="AX450" i="6"/>
  <c r="BY2311" i="6"/>
  <c r="BZ2310" i="6"/>
  <c r="BW2310" i="6"/>
  <c r="AW451" i="6"/>
  <c r="BZ2311" i="6"/>
  <c r="BW2311" i="6"/>
  <c r="BY2312" i="6"/>
  <c r="AX451" i="6"/>
  <c r="BY2313" i="6"/>
  <c r="BZ2312" i="6"/>
  <c r="BW2312" i="6"/>
  <c r="AW452" i="6"/>
  <c r="BZ2313" i="6"/>
  <c r="BW2313" i="6"/>
  <c r="BY2314" i="6"/>
  <c r="AX452" i="6"/>
  <c r="BY2315" i="6"/>
  <c r="BZ2314" i="6"/>
  <c r="BW2314" i="6"/>
  <c r="AW453" i="6"/>
  <c r="BY2316" i="6"/>
  <c r="BZ2315" i="6"/>
  <c r="BW2315" i="6"/>
  <c r="AX453" i="6"/>
  <c r="BY2317" i="6"/>
  <c r="BZ2316" i="6"/>
  <c r="BW2316" i="6"/>
  <c r="AW454" i="6"/>
  <c r="BZ2317" i="6"/>
  <c r="BW2317" i="6"/>
  <c r="BY2318" i="6"/>
  <c r="AX454" i="6"/>
  <c r="BY2319" i="6"/>
  <c r="BZ2318" i="6"/>
  <c r="BW2318" i="6"/>
  <c r="AW455" i="6"/>
  <c r="BZ2319" i="6"/>
  <c r="BW2319" i="6"/>
  <c r="BY2320" i="6"/>
  <c r="AX455" i="6"/>
  <c r="BY2321" i="6"/>
  <c r="BZ2320" i="6"/>
  <c r="BW2320" i="6"/>
  <c r="AW456" i="6"/>
  <c r="BZ2321" i="6"/>
  <c r="BW2321" i="6"/>
  <c r="BY2322" i="6"/>
  <c r="AX456" i="6"/>
  <c r="BY2323" i="6"/>
  <c r="BZ2322" i="6"/>
  <c r="BW2322" i="6"/>
  <c r="AW457" i="6"/>
  <c r="BY2324" i="6"/>
  <c r="BZ2323" i="6"/>
  <c r="BW2323" i="6"/>
  <c r="AX457" i="6"/>
  <c r="BY2325" i="6"/>
  <c r="BZ2324" i="6"/>
  <c r="BW2324" i="6"/>
  <c r="AW458" i="6"/>
  <c r="BZ2325" i="6"/>
  <c r="BW2325" i="6"/>
  <c r="BY2326" i="6"/>
  <c r="AX458" i="6"/>
  <c r="BY2327" i="6"/>
  <c r="BZ2326" i="6"/>
  <c r="BW2326" i="6"/>
  <c r="AW459" i="6"/>
  <c r="BZ2327" i="6"/>
  <c r="BW2327" i="6"/>
  <c r="BY2328" i="6"/>
  <c r="AX459" i="6"/>
  <c r="BY2329" i="6"/>
  <c r="BZ2328" i="6"/>
  <c r="BW2328" i="6"/>
  <c r="AW460" i="6"/>
  <c r="BZ2329" i="6"/>
  <c r="BW2329" i="6"/>
  <c r="BY2330" i="6"/>
  <c r="AX460" i="6"/>
  <c r="BY2331" i="6"/>
  <c r="BZ2330" i="6"/>
  <c r="BW2330" i="6"/>
  <c r="AW461" i="6"/>
  <c r="BZ2331" i="6"/>
  <c r="BW2331" i="6"/>
  <c r="BY2332" i="6"/>
  <c r="AX461" i="6"/>
  <c r="BY2333" i="6"/>
  <c r="BZ2332" i="6"/>
  <c r="BW2332" i="6"/>
  <c r="AW462" i="6"/>
  <c r="BZ2333" i="6"/>
  <c r="BW2333" i="6"/>
  <c r="BY2334" i="6"/>
  <c r="AX462" i="6"/>
  <c r="BY2335" i="6"/>
  <c r="BZ2334" i="6"/>
  <c r="BW2334" i="6"/>
  <c r="AW463" i="6"/>
  <c r="BZ2335" i="6"/>
  <c r="BW2335" i="6"/>
  <c r="BY2336" i="6"/>
  <c r="AX463" i="6"/>
  <c r="BY2337" i="6"/>
  <c r="BZ2336" i="6"/>
  <c r="BW2336" i="6"/>
  <c r="AW464" i="6"/>
  <c r="BZ2337" i="6"/>
  <c r="BW2337" i="6"/>
  <c r="BY2338" i="6"/>
  <c r="AX464" i="6"/>
  <c r="BY2339" i="6"/>
  <c r="BZ2338" i="6"/>
  <c r="BW2338" i="6"/>
  <c r="AW465" i="6"/>
  <c r="BY2340" i="6"/>
  <c r="BZ2339" i="6"/>
  <c r="BW2339" i="6"/>
  <c r="AX465" i="6"/>
  <c r="BY2341" i="6"/>
  <c r="BZ2340" i="6"/>
  <c r="BW2340" i="6"/>
  <c r="AW466" i="6"/>
  <c r="BZ2341" i="6"/>
  <c r="BW2341" i="6"/>
  <c r="BY2342" i="6"/>
  <c r="AX466" i="6"/>
  <c r="BY2343" i="6"/>
  <c r="BZ2342" i="6"/>
  <c r="BW2342" i="6"/>
  <c r="AW467" i="6"/>
  <c r="BZ2343" i="6"/>
  <c r="BW2343" i="6"/>
  <c r="BY2344" i="6"/>
  <c r="AX467" i="6"/>
  <c r="BY2345" i="6"/>
  <c r="BZ2344" i="6"/>
  <c r="BW2344" i="6"/>
  <c r="AW468" i="6"/>
  <c r="BZ2345" i="6"/>
  <c r="BW2345" i="6"/>
  <c r="BY2346" i="6"/>
  <c r="AX468" i="6"/>
  <c r="BY2347" i="6"/>
  <c r="BZ2346" i="6"/>
  <c r="BW2346" i="6"/>
  <c r="AW469" i="6"/>
  <c r="BY2348" i="6"/>
  <c r="BZ2347" i="6"/>
  <c r="BW2347" i="6"/>
  <c r="AX469" i="6"/>
  <c r="BY2349" i="6"/>
  <c r="BZ2348" i="6"/>
  <c r="BW2348" i="6"/>
  <c r="AW470" i="6"/>
  <c r="BZ2349" i="6"/>
  <c r="BW2349" i="6"/>
  <c r="BY2350" i="6"/>
  <c r="AX470" i="6"/>
  <c r="BY2351" i="6"/>
  <c r="BZ2350" i="6"/>
  <c r="BW2350" i="6"/>
  <c r="AW471" i="6"/>
  <c r="BZ2351" i="6"/>
  <c r="BW2351" i="6"/>
  <c r="BY2352" i="6"/>
  <c r="AX471" i="6"/>
  <c r="BY2353" i="6"/>
  <c r="BZ2352" i="6"/>
  <c r="BW2352" i="6"/>
  <c r="AW472" i="6"/>
  <c r="BZ2353" i="6"/>
  <c r="BW2353" i="6"/>
  <c r="BY2354" i="6"/>
  <c r="AX472" i="6"/>
  <c r="BY2355" i="6"/>
  <c r="BZ2354" i="6"/>
  <c r="BW2354" i="6"/>
  <c r="AW473" i="6"/>
  <c r="BY2356" i="6"/>
  <c r="BZ2355" i="6"/>
  <c r="BW2355" i="6"/>
  <c r="AX473" i="6"/>
  <c r="BY2357" i="6"/>
  <c r="BZ2356" i="6"/>
  <c r="BW2356" i="6"/>
  <c r="AW474" i="6"/>
  <c r="BZ2357" i="6"/>
  <c r="BW2357" i="6"/>
  <c r="BY2358" i="6"/>
  <c r="AX474" i="6"/>
  <c r="BY2359" i="6"/>
  <c r="BZ2358" i="6"/>
  <c r="BW2358" i="6"/>
  <c r="AW475" i="6"/>
  <c r="BZ2359" i="6"/>
  <c r="BW2359" i="6"/>
  <c r="BY2360" i="6"/>
  <c r="AX475" i="6"/>
  <c r="BY2361" i="6"/>
  <c r="BZ2360" i="6"/>
  <c r="BW2360" i="6"/>
  <c r="AW476" i="6"/>
  <c r="BZ2361" i="6"/>
  <c r="BW2361" i="6"/>
  <c r="BY2362" i="6"/>
  <c r="AX476" i="6"/>
  <c r="BY2363" i="6"/>
  <c r="BZ2362" i="6"/>
  <c r="BW2362" i="6"/>
  <c r="AW477" i="6"/>
  <c r="BZ2363" i="6"/>
  <c r="BW2363" i="6"/>
  <c r="BY2364" i="6"/>
  <c r="AX477" i="6"/>
  <c r="BY2365" i="6"/>
  <c r="BZ2364" i="6"/>
  <c r="BW2364" i="6"/>
  <c r="AW478" i="6"/>
  <c r="BZ2365" i="6"/>
  <c r="BW2365" i="6"/>
  <c r="BY2366" i="6"/>
  <c r="AX478" i="6"/>
  <c r="BY2367" i="6"/>
  <c r="BZ2366" i="6"/>
  <c r="BW2366" i="6"/>
  <c r="AW479" i="6"/>
  <c r="BZ2367" i="6"/>
  <c r="BW2367" i="6"/>
  <c r="BY2368" i="6"/>
  <c r="AX479" i="6"/>
  <c r="BY2369" i="6"/>
  <c r="BZ2368" i="6"/>
  <c r="BW2368" i="6"/>
  <c r="AW480" i="6"/>
  <c r="BZ2369" i="6"/>
  <c r="BW2369" i="6"/>
  <c r="BY2370" i="6"/>
  <c r="AX480" i="6"/>
  <c r="BY2371" i="6"/>
  <c r="BZ2370" i="6"/>
  <c r="BW2370" i="6"/>
  <c r="AW481" i="6"/>
  <c r="BY2372" i="6"/>
  <c r="BZ2371" i="6"/>
  <c r="BW2371" i="6"/>
  <c r="AX481" i="6"/>
  <c r="BZ2372" i="6"/>
  <c r="BW2372" i="6"/>
  <c r="BY2373" i="6"/>
  <c r="AW482" i="6"/>
  <c r="BZ2373" i="6"/>
  <c r="BW2373" i="6"/>
  <c r="BY2374" i="6"/>
  <c r="AX482" i="6"/>
  <c r="BY2375" i="6"/>
  <c r="BZ2374" i="6"/>
  <c r="BW2374" i="6"/>
  <c r="AW483" i="6"/>
  <c r="BZ2375" i="6"/>
  <c r="BW2375" i="6"/>
  <c r="BY2376" i="6"/>
  <c r="AX483" i="6"/>
  <c r="BY2377" i="6"/>
  <c r="BZ2376" i="6"/>
  <c r="BW2376" i="6"/>
  <c r="AW484" i="6"/>
  <c r="BZ2377" i="6"/>
  <c r="BW2377" i="6"/>
  <c r="BY2378" i="6"/>
  <c r="AX484" i="6"/>
  <c r="BY2379" i="6"/>
  <c r="BZ2378" i="6"/>
  <c r="BW2378" i="6"/>
  <c r="AW485" i="6"/>
  <c r="BZ2379" i="6"/>
  <c r="BW2379" i="6"/>
  <c r="BY2380" i="6"/>
  <c r="AX485" i="6"/>
  <c r="BY2381" i="6"/>
  <c r="BZ2380" i="6"/>
  <c r="BW2380" i="6"/>
  <c r="AW486" i="6"/>
  <c r="BZ2381" i="6"/>
  <c r="BW2381" i="6"/>
  <c r="BY2382" i="6"/>
  <c r="AX486" i="6"/>
  <c r="BY2383" i="6"/>
  <c r="BZ2382" i="6"/>
  <c r="BW2382" i="6"/>
  <c r="AW487" i="6"/>
  <c r="BZ2383" i="6"/>
  <c r="BW2383" i="6"/>
  <c r="BY2384" i="6"/>
  <c r="AX487" i="6"/>
  <c r="BY2385" i="6"/>
  <c r="BZ2384" i="6"/>
  <c r="BW2384" i="6"/>
  <c r="AW488" i="6"/>
  <c r="BZ2385" i="6"/>
  <c r="BW2385" i="6"/>
  <c r="BY2386" i="6"/>
  <c r="AX488" i="6"/>
  <c r="BY2387" i="6"/>
  <c r="BZ2386" i="6"/>
  <c r="BW2386" i="6"/>
  <c r="AW489" i="6"/>
  <c r="BY2388" i="6"/>
  <c r="BZ2387" i="6"/>
  <c r="BW2387" i="6"/>
  <c r="AX489" i="6"/>
  <c r="BZ2388" i="6"/>
  <c r="BW2388" i="6"/>
  <c r="BY2389" i="6"/>
  <c r="AW490" i="6"/>
  <c r="BZ2389" i="6"/>
  <c r="BW2389" i="6"/>
  <c r="BY2390" i="6"/>
  <c r="AX490" i="6"/>
  <c r="BY2391" i="6"/>
  <c r="BZ2390" i="6"/>
  <c r="BW2390" i="6"/>
  <c r="AW491" i="6"/>
  <c r="BZ2391" i="6"/>
  <c r="BW2391" i="6"/>
  <c r="BY2392" i="6"/>
  <c r="AX491" i="6"/>
  <c r="BY2393" i="6"/>
  <c r="BZ2392" i="6"/>
  <c r="BW2392" i="6"/>
  <c r="AW492" i="6"/>
  <c r="BZ2393" i="6"/>
  <c r="BW2393" i="6"/>
  <c r="BY2394" i="6"/>
  <c r="AX492" i="6"/>
  <c r="BY2395" i="6"/>
  <c r="BZ2394" i="6"/>
  <c r="BW2394" i="6"/>
  <c r="AW493" i="6"/>
  <c r="BZ2395" i="6"/>
  <c r="BW2395" i="6"/>
  <c r="BY2396" i="6"/>
  <c r="AX493" i="6"/>
  <c r="BZ2396" i="6"/>
  <c r="BW2396" i="6"/>
  <c r="BY2397" i="6"/>
  <c r="AW494" i="6"/>
  <c r="BZ2397" i="6"/>
  <c r="BW2397" i="6"/>
  <c r="BY2398" i="6"/>
  <c r="AX494" i="6"/>
  <c r="BY2399" i="6"/>
  <c r="BZ2398" i="6"/>
  <c r="BW2398" i="6"/>
  <c r="AW495" i="6"/>
  <c r="BZ2399" i="6"/>
  <c r="BW2399" i="6"/>
  <c r="BY2400" i="6"/>
  <c r="AX495" i="6"/>
  <c r="BY2401" i="6"/>
  <c r="BZ2400" i="6"/>
  <c r="BW2400" i="6"/>
  <c r="AW496" i="6"/>
  <c r="BZ2401" i="6"/>
  <c r="BW2401" i="6"/>
  <c r="BY2402" i="6"/>
  <c r="AX496" i="6"/>
  <c r="BY2403" i="6"/>
  <c r="BZ2402" i="6"/>
  <c r="BW2402" i="6"/>
  <c r="AW497" i="6"/>
  <c r="BY2404" i="6"/>
  <c r="BZ2403" i="6"/>
  <c r="BW2403" i="6"/>
  <c r="AX497" i="6"/>
  <c r="BZ2404" i="6"/>
  <c r="BW2404" i="6"/>
  <c r="BY2405" i="6"/>
  <c r="AW498" i="6"/>
  <c r="BZ2405" i="6"/>
  <c r="BW2405" i="6"/>
  <c r="BY2406" i="6"/>
  <c r="AX498" i="6"/>
  <c r="BY2407" i="6"/>
  <c r="BZ2406" i="6"/>
  <c r="BW2406" i="6"/>
  <c r="AW499" i="6"/>
  <c r="BZ2407" i="6"/>
  <c r="BW2407" i="6"/>
  <c r="BY2408" i="6"/>
  <c r="AX499" i="6"/>
  <c r="BY2409" i="6"/>
  <c r="BZ2408" i="6"/>
  <c r="BW2408" i="6"/>
  <c r="AW500" i="6"/>
  <c r="BZ2409" i="6"/>
  <c r="BW2409" i="6"/>
  <c r="BY2410" i="6"/>
  <c r="AX500" i="6"/>
  <c r="BY2411" i="6"/>
  <c r="BZ2410" i="6"/>
  <c r="BW2410" i="6"/>
  <c r="AW501" i="6"/>
  <c r="BZ2411" i="6"/>
  <c r="BW2411" i="6"/>
  <c r="BY2412" i="6"/>
  <c r="AX501" i="6"/>
  <c r="BY2413" i="6"/>
  <c r="BZ2412" i="6"/>
  <c r="BW2412" i="6"/>
  <c r="AW502" i="6"/>
  <c r="BZ2413" i="6"/>
  <c r="BW2413" i="6"/>
  <c r="BY2414" i="6"/>
  <c r="AX502" i="6"/>
  <c r="BY2415" i="6"/>
  <c r="BZ2414" i="6"/>
  <c r="BW2414" i="6"/>
  <c r="AW503" i="6"/>
  <c r="BZ2415" i="6"/>
  <c r="BW2415" i="6"/>
  <c r="BY2416" i="6"/>
  <c r="AX503" i="6"/>
  <c r="BY2417" i="6"/>
  <c r="BZ2416" i="6"/>
  <c r="BW2416" i="6"/>
  <c r="AW504" i="6"/>
  <c r="BZ2417" i="6"/>
  <c r="BW2417" i="6"/>
  <c r="BY2418" i="6"/>
  <c r="AX504" i="6"/>
  <c r="BY2419" i="6"/>
  <c r="BZ2418" i="6"/>
  <c r="BW2418" i="6"/>
  <c r="AW505" i="6"/>
  <c r="BZ2419" i="6"/>
  <c r="BW2419" i="6"/>
  <c r="BY2420" i="6"/>
  <c r="AX505" i="6"/>
  <c r="BY2421" i="6"/>
  <c r="BZ2420" i="6"/>
  <c r="BW2420" i="6"/>
  <c r="AW506" i="6"/>
  <c r="BZ2421" i="6"/>
  <c r="BW2421" i="6"/>
  <c r="BY2422" i="6"/>
  <c r="AX506" i="6"/>
  <c r="BY2423" i="6"/>
  <c r="BZ2422" i="6"/>
  <c r="BW2422" i="6"/>
  <c r="AW507" i="6"/>
  <c r="BZ2423" i="6"/>
  <c r="BW2423" i="6"/>
  <c r="BY2424" i="6"/>
  <c r="AX507" i="6"/>
  <c r="BY2425" i="6"/>
  <c r="BZ2424" i="6"/>
  <c r="BW2424" i="6"/>
  <c r="AW508" i="6"/>
  <c r="BZ2425" i="6"/>
  <c r="BW2425" i="6"/>
  <c r="BY2426" i="6"/>
  <c r="AX508" i="6"/>
  <c r="BY2427" i="6"/>
  <c r="BZ2426" i="6"/>
  <c r="BW2426" i="6"/>
  <c r="AW509" i="6"/>
  <c r="BZ2427" i="6"/>
  <c r="BW2427" i="6"/>
  <c r="BY2428" i="6"/>
  <c r="AX509" i="6"/>
  <c r="BY2429" i="6"/>
  <c r="BZ2428" i="6"/>
  <c r="BW2428" i="6"/>
  <c r="AW510" i="6"/>
  <c r="BZ2429" i="6"/>
  <c r="BW2429" i="6"/>
  <c r="BY2430" i="6"/>
  <c r="AX510" i="6"/>
  <c r="BY2431" i="6"/>
  <c r="BZ2430" i="6"/>
  <c r="BW2430" i="6"/>
  <c r="AW511" i="6"/>
  <c r="BZ2431" i="6"/>
  <c r="BW2431" i="6"/>
  <c r="BY2432" i="6"/>
  <c r="AX511" i="6"/>
  <c r="BY2433" i="6"/>
  <c r="BZ2432" i="6"/>
  <c r="BW2432" i="6"/>
  <c r="AW512" i="6"/>
  <c r="BZ2433" i="6"/>
  <c r="BW2433" i="6"/>
  <c r="BY2434" i="6"/>
  <c r="AX512" i="6"/>
  <c r="BY2435" i="6"/>
  <c r="BZ2434" i="6"/>
  <c r="BW2434" i="6"/>
  <c r="AW513" i="6"/>
  <c r="BZ2435" i="6"/>
  <c r="BW2435" i="6"/>
  <c r="BY2436" i="6"/>
  <c r="AX513" i="6"/>
  <c r="BY2437" i="6"/>
  <c r="BZ2436" i="6"/>
  <c r="BW2436" i="6"/>
  <c r="AW514" i="6"/>
  <c r="BZ2437" i="6"/>
  <c r="BW2437" i="6"/>
  <c r="BY2438" i="6"/>
  <c r="AX514" i="6"/>
  <c r="BY2439" i="6"/>
  <c r="BZ2438" i="6"/>
  <c r="BW2438" i="6"/>
  <c r="AW515" i="6"/>
  <c r="BB115" i="6"/>
  <c r="BZ2439" i="6"/>
  <c r="BW2439" i="6"/>
  <c r="BY2440" i="6"/>
  <c r="BC115" i="6"/>
  <c r="BY2441" i="6"/>
  <c r="BZ2440" i="6"/>
  <c r="BW2440" i="6"/>
  <c r="BB116" i="6"/>
  <c r="BZ2441" i="6"/>
  <c r="BW2441" i="6"/>
  <c r="BY2442" i="6"/>
  <c r="BC116" i="6"/>
  <c r="BY2443" i="6"/>
  <c r="BZ2442" i="6"/>
  <c r="BW2442" i="6"/>
  <c r="BB117" i="6"/>
  <c r="BZ2443" i="6"/>
  <c r="BW2443" i="6"/>
  <c r="BY2444" i="6"/>
  <c r="BC117" i="6"/>
  <c r="BY2445" i="6"/>
  <c r="BZ2444" i="6"/>
  <c r="BW2444" i="6"/>
  <c r="BB118" i="6"/>
  <c r="BZ2445" i="6"/>
  <c r="BW2445" i="6"/>
  <c r="BY2446" i="6"/>
  <c r="BC118" i="6"/>
  <c r="BY2447" i="6"/>
  <c r="BZ2446" i="6"/>
  <c r="BW2446" i="6"/>
  <c r="BB119" i="6"/>
  <c r="BZ2447" i="6"/>
  <c r="BW2447" i="6"/>
  <c r="BY2448" i="6"/>
  <c r="BC119" i="6"/>
  <c r="BY2449" i="6"/>
  <c r="BZ2448" i="6"/>
  <c r="BW2448" i="6"/>
  <c r="BB120" i="6"/>
  <c r="BZ2449" i="6"/>
  <c r="BW2449" i="6"/>
  <c r="BY2450" i="6"/>
  <c r="BC120" i="6"/>
  <c r="BY2451" i="6"/>
  <c r="BZ2450" i="6"/>
  <c r="BW2450" i="6"/>
  <c r="BB121" i="6"/>
  <c r="BY2452" i="6"/>
  <c r="BZ2451" i="6"/>
  <c r="BW2451" i="6"/>
  <c r="BC121" i="6"/>
  <c r="BY2453" i="6"/>
  <c r="BZ2452" i="6"/>
  <c r="BW2452" i="6"/>
  <c r="BB122" i="6"/>
  <c r="BZ2453" i="6"/>
  <c r="BW2453" i="6"/>
  <c r="BY2454" i="6"/>
  <c r="BC122" i="6"/>
  <c r="BY2455" i="6"/>
  <c r="BZ2454" i="6"/>
  <c r="BW2454" i="6"/>
  <c r="BB123" i="6"/>
  <c r="BZ2455" i="6"/>
  <c r="BW2455" i="6"/>
  <c r="BY2456" i="6"/>
  <c r="BC123" i="6"/>
  <c r="BY2457" i="6"/>
  <c r="BZ2456" i="6"/>
  <c r="BW2456" i="6"/>
  <c r="BB124" i="6"/>
  <c r="BZ2457" i="6"/>
  <c r="BW2457" i="6"/>
  <c r="BY2458" i="6"/>
  <c r="BC124" i="6"/>
  <c r="BY2459" i="6"/>
  <c r="BZ2458" i="6"/>
  <c r="BW2458" i="6"/>
  <c r="BB125" i="6"/>
  <c r="BY2460" i="6"/>
  <c r="BZ2459" i="6"/>
  <c r="BW2459" i="6"/>
  <c r="BC125" i="6"/>
  <c r="BY2461" i="6"/>
  <c r="BZ2460" i="6"/>
  <c r="BW2460" i="6"/>
  <c r="BB126" i="6"/>
  <c r="BZ2461" i="6"/>
  <c r="BW2461" i="6"/>
  <c r="BY2462" i="6"/>
  <c r="BC126" i="6"/>
  <c r="BY2463" i="6"/>
  <c r="BZ2462" i="6"/>
  <c r="BW2462" i="6"/>
  <c r="BB127" i="6"/>
  <c r="BZ2463" i="6"/>
  <c r="BW2463" i="6"/>
  <c r="BY2464" i="6"/>
  <c r="BC127" i="6"/>
  <c r="BY2465" i="6"/>
  <c r="BZ2464" i="6"/>
  <c r="BW2464" i="6"/>
  <c r="BB128" i="6"/>
  <c r="BZ2465" i="6"/>
  <c r="BW2465" i="6"/>
  <c r="BY2466" i="6"/>
  <c r="BC128" i="6"/>
  <c r="BY2467" i="6"/>
  <c r="BZ2466" i="6"/>
  <c r="BW2466" i="6"/>
  <c r="BB129" i="6"/>
  <c r="BZ2467" i="6"/>
  <c r="BW2467" i="6"/>
  <c r="BY2468" i="6"/>
  <c r="BC129" i="6"/>
  <c r="BY2469" i="6"/>
  <c r="BZ2468" i="6"/>
  <c r="BW2468" i="6"/>
  <c r="BB130" i="6"/>
  <c r="BZ2469" i="6"/>
  <c r="BW2469" i="6"/>
  <c r="BY2470" i="6"/>
  <c r="BC130" i="6"/>
  <c r="BY2471" i="6"/>
  <c r="BZ2470" i="6"/>
  <c r="BW2470" i="6"/>
  <c r="BB131" i="6"/>
  <c r="BZ2471" i="6"/>
  <c r="BW2471" i="6"/>
  <c r="BY2472" i="6"/>
  <c r="BC131" i="6"/>
  <c r="BY2473" i="6"/>
  <c r="BZ2472" i="6"/>
  <c r="BW2472" i="6"/>
  <c r="BB132" i="6"/>
  <c r="BZ2473" i="6"/>
  <c r="BW2473" i="6"/>
  <c r="BY2474" i="6"/>
  <c r="BC132" i="6"/>
  <c r="BY2475" i="6"/>
  <c r="BZ2474" i="6"/>
  <c r="BW2474" i="6"/>
  <c r="BB133" i="6"/>
  <c r="BY2476" i="6"/>
  <c r="BZ2475" i="6"/>
  <c r="BW2475" i="6"/>
  <c r="BC133" i="6"/>
  <c r="BY2477" i="6"/>
  <c r="BZ2476" i="6"/>
  <c r="BW2476" i="6"/>
  <c r="BB134" i="6"/>
  <c r="BZ2477" i="6"/>
  <c r="BW2477" i="6"/>
  <c r="BY2478" i="6"/>
  <c r="BC134" i="6"/>
  <c r="BY2479" i="6"/>
  <c r="BZ2478" i="6"/>
  <c r="BW2478" i="6"/>
  <c r="BB135" i="6"/>
  <c r="BZ2479" i="6"/>
  <c r="BW2479" i="6"/>
  <c r="BY2480" i="6"/>
  <c r="BC135" i="6"/>
  <c r="BY2481" i="6"/>
  <c r="BZ2480" i="6"/>
  <c r="BW2480" i="6"/>
  <c r="BB136" i="6"/>
  <c r="BZ2481" i="6"/>
  <c r="BW2481" i="6"/>
  <c r="BY2482" i="6"/>
  <c r="BC136" i="6"/>
  <c r="BY2483" i="6"/>
  <c r="BZ2482" i="6"/>
  <c r="BW2482" i="6"/>
  <c r="BB137" i="6"/>
  <c r="BZ2483" i="6"/>
  <c r="BW2483" i="6"/>
  <c r="BY2484" i="6"/>
  <c r="BC137" i="6"/>
  <c r="BY2485" i="6"/>
  <c r="BZ2484" i="6"/>
  <c r="BW2484" i="6"/>
  <c r="BB138" i="6"/>
  <c r="BZ2485" i="6"/>
  <c r="BW2485" i="6"/>
  <c r="BY2486" i="6"/>
  <c r="BC138" i="6"/>
  <c r="BY2487" i="6"/>
  <c r="BZ2486" i="6"/>
  <c r="BW2486" i="6"/>
  <c r="BB139" i="6"/>
  <c r="BZ2487" i="6"/>
  <c r="BW2487" i="6"/>
  <c r="BY2488" i="6"/>
  <c r="BC139" i="6"/>
  <c r="BY2489" i="6"/>
  <c r="BZ2488" i="6"/>
  <c r="BW2488" i="6"/>
  <c r="BB140" i="6"/>
  <c r="BZ2489" i="6"/>
  <c r="BW2489" i="6"/>
  <c r="BY2490" i="6"/>
  <c r="BC140" i="6"/>
  <c r="BY2491" i="6"/>
  <c r="BZ2490" i="6"/>
  <c r="BW2490" i="6"/>
  <c r="BB141" i="6"/>
  <c r="BZ2491" i="6"/>
  <c r="BW2491" i="6"/>
  <c r="BY2492" i="6"/>
  <c r="BC141" i="6"/>
  <c r="BY2493" i="6"/>
  <c r="BZ2492" i="6"/>
  <c r="BW2492" i="6"/>
  <c r="BB142" i="6"/>
  <c r="BZ2493" i="6"/>
  <c r="BW2493" i="6"/>
  <c r="BY2494" i="6"/>
  <c r="BC142" i="6"/>
  <c r="BY2495" i="6"/>
  <c r="BZ2494" i="6"/>
  <c r="BW2494" i="6"/>
  <c r="BB143" i="6"/>
  <c r="BZ2495" i="6"/>
  <c r="BW2495" i="6"/>
  <c r="BY2496" i="6"/>
  <c r="BC143" i="6"/>
  <c r="BY2497" i="6"/>
  <c r="BZ2496" i="6"/>
  <c r="BW2496" i="6"/>
  <c r="BB144" i="6"/>
  <c r="BZ2497" i="6"/>
  <c r="BW2497" i="6"/>
  <c r="BY2498" i="6"/>
  <c r="BC144" i="6"/>
  <c r="BY2499" i="6"/>
  <c r="BZ2498" i="6"/>
  <c r="BW2498" i="6"/>
  <c r="BB145" i="6"/>
  <c r="BY2500" i="6"/>
  <c r="BZ2499" i="6"/>
  <c r="BW2499" i="6"/>
  <c r="BC145" i="6"/>
  <c r="BZ2500" i="6"/>
  <c r="BW2500" i="6"/>
  <c r="BY2501" i="6"/>
  <c r="BB146" i="6"/>
  <c r="BZ2501" i="6"/>
  <c r="BW2501" i="6"/>
  <c r="BY2502" i="6"/>
  <c r="BC146" i="6"/>
  <c r="BY2503" i="6"/>
  <c r="BZ2502" i="6"/>
  <c r="BW2502" i="6"/>
  <c r="BB147" i="6"/>
  <c r="BZ2503" i="6"/>
  <c r="BW2503" i="6"/>
  <c r="BY2504" i="6"/>
  <c r="BC147" i="6"/>
  <c r="BY2505" i="6"/>
  <c r="BZ2504" i="6"/>
  <c r="BW2504" i="6"/>
  <c r="BB148" i="6"/>
  <c r="BZ2505" i="6"/>
  <c r="BW2505" i="6"/>
  <c r="BY2506" i="6"/>
  <c r="BC148" i="6"/>
  <c r="BY2507" i="6"/>
  <c r="BZ2506" i="6"/>
  <c r="BW2506" i="6"/>
  <c r="BB149" i="6"/>
  <c r="BZ2507" i="6"/>
  <c r="BW2507" i="6"/>
  <c r="BY2508" i="6"/>
  <c r="BC149" i="6"/>
  <c r="BY2509" i="6"/>
  <c r="BZ2508" i="6"/>
  <c r="BW2508" i="6"/>
  <c r="BB150" i="6"/>
  <c r="BZ2509" i="6"/>
  <c r="BW2509" i="6"/>
  <c r="BY2510" i="6"/>
  <c r="BC150" i="6"/>
  <c r="BY2511" i="6"/>
  <c r="BZ2510" i="6"/>
  <c r="BW2510" i="6"/>
  <c r="BB151" i="6"/>
  <c r="BZ2511" i="6"/>
  <c r="BW2511" i="6"/>
  <c r="BY2512" i="6"/>
  <c r="BC151" i="6"/>
  <c r="BY2513" i="6"/>
  <c r="BZ2512" i="6"/>
  <c r="BW2512" i="6"/>
  <c r="BB152" i="6"/>
  <c r="BZ2513" i="6"/>
  <c r="BW2513" i="6"/>
  <c r="BY2514" i="6"/>
  <c r="BC152" i="6"/>
  <c r="BY2515" i="6"/>
  <c r="BZ2514" i="6"/>
  <c r="BW2514" i="6"/>
  <c r="BB153" i="6"/>
  <c r="BZ2515" i="6"/>
  <c r="BW2515" i="6"/>
  <c r="BY2516" i="6"/>
  <c r="BC153" i="6"/>
  <c r="BY2517" i="6"/>
  <c r="BZ2516" i="6"/>
  <c r="BW2516" i="6"/>
  <c r="BB154" i="6"/>
  <c r="BZ2517" i="6"/>
  <c r="BW2517" i="6"/>
  <c r="BY2518" i="6"/>
  <c r="BC154" i="6"/>
  <c r="BY2519" i="6"/>
  <c r="BZ2518" i="6"/>
  <c r="BW2518" i="6"/>
  <c r="BB155" i="6"/>
  <c r="BZ2519" i="6"/>
  <c r="BW2519" i="6"/>
  <c r="BY2520" i="6"/>
  <c r="BC155" i="6"/>
  <c r="BY2521" i="6"/>
  <c r="BZ2520" i="6"/>
  <c r="BW2520" i="6"/>
  <c r="BB156" i="6"/>
  <c r="BZ2521" i="6"/>
  <c r="BW2521" i="6"/>
  <c r="BY2522" i="6"/>
  <c r="BC156" i="6"/>
  <c r="BY2523" i="6"/>
  <c r="BZ2522" i="6"/>
  <c r="BW2522" i="6"/>
  <c r="BB157" i="6"/>
  <c r="BY2524" i="6"/>
  <c r="BZ2523" i="6"/>
  <c r="BW2523" i="6"/>
  <c r="BC157" i="6"/>
  <c r="BY2525" i="6"/>
  <c r="BZ2524" i="6"/>
  <c r="BW2524" i="6"/>
  <c r="BB158" i="6"/>
  <c r="BZ2525" i="6"/>
  <c r="BW2525" i="6"/>
  <c r="BY2526" i="6"/>
  <c r="BC158" i="6"/>
  <c r="BY2527" i="6"/>
  <c r="BZ2526" i="6"/>
  <c r="BW2526" i="6"/>
  <c r="BB159" i="6"/>
  <c r="BZ2527" i="6"/>
  <c r="BW2527" i="6"/>
  <c r="BY2528" i="6"/>
  <c r="BC159" i="6"/>
  <c r="BY2529" i="6"/>
  <c r="BZ2528" i="6"/>
  <c r="BW2528" i="6"/>
  <c r="BB160" i="6"/>
  <c r="BZ2529" i="6"/>
  <c r="BW2529" i="6"/>
  <c r="BY2530" i="6"/>
  <c r="BC160" i="6"/>
  <c r="BY2531" i="6"/>
  <c r="BZ2530" i="6"/>
  <c r="BW2530" i="6"/>
  <c r="BB161" i="6"/>
  <c r="BZ2531" i="6"/>
  <c r="BW2531" i="6"/>
  <c r="BY2532" i="6"/>
  <c r="BC161" i="6"/>
  <c r="BY2533" i="6"/>
  <c r="BZ2532" i="6"/>
  <c r="BW2532" i="6"/>
  <c r="BB162" i="6"/>
  <c r="BZ2533" i="6"/>
  <c r="BW2533" i="6"/>
  <c r="BY2534" i="6"/>
  <c r="BC162" i="6"/>
  <c r="BY2535" i="6"/>
  <c r="BZ2534" i="6"/>
  <c r="BW2534" i="6"/>
  <c r="BB163" i="6"/>
  <c r="BZ2535" i="6"/>
  <c r="BW2535" i="6"/>
  <c r="BY2536" i="6"/>
  <c r="BC163" i="6"/>
  <c r="BY2537" i="6"/>
  <c r="BZ2536" i="6"/>
  <c r="BW2536" i="6"/>
  <c r="BB164" i="6"/>
  <c r="BZ2537" i="6"/>
  <c r="BW2537" i="6"/>
  <c r="BY2538" i="6"/>
  <c r="BC164" i="6"/>
  <c r="BY2539" i="6"/>
  <c r="BZ2538" i="6"/>
  <c r="BW2538" i="6"/>
  <c r="BB165" i="6"/>
  <c r="BZ2539" i="6"/>
  <c r="BW2539" i="6"/>
  <c r="BY2540" i="6"/>
  <c r="BC165" i="6"/>
  <c r="BY2541" i="6"/>
  <c r="BZ2540" i="6"/>
  <c r="BW2540" i="6"/>
  <c r="BB166" i="6"/>
  <c r="BZ2541" i="6"/>
  <c r="BW2541" i="6"/>
  <c r="BY2542" i="6"/>
  <c r="BC166" i="6"/>
  <c r="BY2543" i="6"/>
  <c r="BZ2542" i="6"/>
  <c r="BW2542" i="6"/>
  <c r="BB167" i="6"/>
  <c r="BZ2543" i="6"/>
  <c r="BW2543" i="6"/>
  <c r="BY2544" i="6"/>
  <c r="BC167" i="6"/>
  <c r="BY2545" i="6"/>
  <c r="BZ2544" i="6"/>
  <c r="BW2544" i="6"/>
  <c r="BB168" i="6"/>
  <c r="BZ2545" i="6"/>
  <c r="BW2545" i="6"/>
  <c r="BY2546" i="6"/>
  <c r="BC168" i="6"/>
  <c r="BY2547" i="6"/>
  <c r="BZ2546" i="6"/>
  <c r="BW2546" i="6"/>
  <c r="BB169" i="6"/>
  <c r="BY2548" i="6"/>
  <c r="BZ2547" i="6"/>
  <c r="BW2547" i="6"/>
  <c r="BC169" i="6"/>
  <c r="BZ2548" i="6"/>
  <c r="BW2548" i="6"/>
  <c r="BY2549" i="6"/>
  <c r="BB170" i="6"/>
  <c r="BZ2549" i="6"/>
  <c r="BW2549" i="6"/>
  <c r="BY2550" i="6"/>
  <c r="BC170" i="6"/>
  <c r="BY2551" i="6"/>
  <c r="BZ2550" i="6"/>
  <c r="BW2550" i="6"/>
  <c r="BB171" i="6"/>
  <c r="BZ2551" i="6"/>
  <c r="BW2551" i="6"/>
  <c r="BY2552" i="6"/>
  <c r="BC171" i="6"/>
  <c r="BY2553" i="6"/>
  <c r="BZ2552" i="6"/>
  <c r="BW2552" i="6"/>
  <c r="BB172" i="6"/>
  <c r="BZ2553" i="6"/>
  <c r="BW2553" i="6"/>
  <c r="BY2554" i="6"/>
  <c r="BC172" i="6"/>
  <c r="BY2555" i="6"/>
  <c r="BZ2554" i="6"/>
  <c r="BW2554" i="6"/>
  <c r="BB173" i="6"/>
  <c r="BY2556" i="6"/>
  <c r="BZ2555" i="6"/>
  <c r="BW2555" i="6"/>
  <c r="BC173" i="6"/>
  <c r="BY2557" i="6"/>
  <c r="BZ2556" i="6"/>
  <c r="BW2556" i="6"/>
  <c r="BB174" i="6"/>
  <c r="BZ2557" i="6"/>
  <c r="BW2557" i="6"/>
  <c r="BY2558" i="6"/>
  <c r="BC174" i="6"/>
  <c r="BY2559" i="6"/>
  <c r="BZ2558" i="6"/>
  <c r="BW2558" i="6"/>
  <c r="BB175" i="6"/>
  <c r="BZ2559" i="6"/>
  <c r="BW2559" i="6"/>
  <c r="BY2560" i="6"/>
  <c r="BC175" i="6"/>
  <c r="BY2561" i="6"/>
  <c r="BZ2560" i="6"/>
  <c r="BW2560" i="6"/>
  <c r="BB176" i="6"/>
  <c r="BZ2561" i="6"/>
  <c r="BW2561" i="6"/>
  <c r="BY2562" i="6"/>
  <c r="BC176" i="6"/>
  <c r="BY2563" i="6"/>
  <c r="BZ2562" i="6"/>
  <c r="BW2562" i="6"/>
  <c r="BB177" i="6"/>
  <c r="BZ2563" i="6"/>
  <c r="BW2563" i="6"/>
  <c r="BY2564" i="6"/>
  <c r="BC177" i="6"/>
  <c r="BY2565" i="6"/>
  <c r="BZ2564" i="6"/>
  <c r="BW2564" i="6"/>
  <c r="BB178" i="6"/>
  <c r="BZ2565" i="6"/>
  <c r="BW2565" i="6"/>
  <c r="BY2566" i="6"/>
  <c r="BC178" i="6"/>
  <c r="BZ2566" i="6"/>
  <c r="BW2566" i="6"/>
  <c r="BY2567" i="6"/>
  <c r="BB179" i="6"/>
  <c r="BY2568" i="6"/>
  <c r="BZ2567" i="6"/>
  <c r="BW2567" i="6"/>
  <c r="BC179" i="6"/>
  <c r="BY2569" i="6"/>
  <c r="BZ2568" i="6"/>
  <c r="BW2568" i="6"/>
  <c r="BB180" i="6"/>
  <c r="BZ2569" i="6"/>
  <c r="BW2569" i="6"/>
  <c r="BY2570" i="6"/>
  <c r="BC180" i="6"/>
  <c r="BY2571" i="6"/>
  <c r="BZ2570" i="6"/>
  <c r="BW2570" i="6"/>
  <c r="BB181" i="6"/>
  <c r="BZ2571" i="6"/>
  <c r="BW2571" i="6"/>
  <c r="BY2572" i="6"/>
  <c r="BC181" i="6"/>
  <c r="BY2573" i="6"/>
  <c r="BZ2572" i="6"/>
  <c r="BW2572" i="6"/>
  <c r="BB182" i="6"/>
  <c r="BZ2573" i="6"/>
  <c r="BW2573" i="6"/>
  <c r="BY2574" i="6"/>
  <c r="BC182" i="6"/>
  <c r="BY2575" i="6"/>
  <c r="BZ2574" i="6"/>
  <c r="BW2574" i="6"/>
  <c r="BB183" i="6"/>
  <c r="BZ2575" i="6"/>
  <c r="BW2575" i="6"/>
  <c r="BY2576" i="6"/>
  <c r="BC183" i="6"/>
  <c r="BY2577" i="6"/>
  <c r="BZ2576" i="6"/>
  <c r="BW2576" i="6"/>
  <c r="BB184" i="6"/>
  <c r="BZ2577" i="6"/>
  <c r="BW2577" i="6"/>
  <c r="BY2578" i="6"/>
  <c r="BC184" i="6"/>
  <c r="BY2579" i="6"/>
  <c r="BZ2578" i="6"/>
  <c r="BW2578" i="6"/>
  <c r="BB185" i="6"/>
  <c r="BY2580" i="6"/>
  <c r="BZ2579" i="6"/>
  <c r="BW2579" i="6"/>
  <c r="BC185" i="6"/>
  <c r="BY2581" i="6"/>
  <c r="BZ2580" i="6"/>
  <c r="BW2580" i="6"/>
  <c r="BB186" i="6"/>
  <c r="BZ2581" i="6"/>
  <c r="BW2581" i="6"/>
  <c r="BY2582" i="6"/>
  <c r="BC186" i="6"/>
  <c r="BY2583" i="6"/>
  <c r="BZ2582" i="6"/>
  <c r="BW2582" i="6"/>
  <c r="BB187" i="6"/>
  <c r="BZ2583" i="6"/>
  <c r="BW2583" i="6"/>
  <c r="BY2584" i="6"/>
  <c r="BC187" i="6"/>
  <c r="BY2585" i="6"/>
  <c r="BZ2584" i="6"/>
  <c r="BW2584" i="6"/>
  <c r="BB188" i="6"/>
  <c r="BZ2585" i="6"/>
  <c r="BW2585" i="6"/>
  <c r="BY2586" i="6"/>
  <c r="BC188" i="6"/>
  <c r="BY2587" i="6"/>
  <c r="BZ2586" i="6"/>
  <c r="BW2586" i="6"/>
  <c r="BB189" i="6"/>
  <c r="BY2588" i="6"/>
  <c r="BZ2587" i="6"/>
  <c r="BW2587" i="6"/>
  <c r="BC189" i="6"/>
  <c r="BZ2588" i="6"/>
  <c r="BW2588" i="6"/>
  <c r="BY2589" i="6"/>
  <c r="BB190" i="6"/>
  <c r="BZ2589" i="6"/>
  <c r="BW2589" i="6"/>
  <c r="BY2590" i="6"/>
  <c r="BC190" i="6"/>
  <c r="BY2591" i="6"/>
  <c r="BZ2590" i="6"/>
  <c r="BW2590" i="6"/>
  <c r="BB191" i="6"/>
  <c r="BZ2591" i="6"/>
  <c r="BW2591" i="6"/>
  <c r="BY2592" i="6"/>
  <c r="BC191" i="6"/>
  <c r="BY2593" i="6"/>
  <c r="BZ2592" i="6"/>
  <c r="BW2592" i="6"/>
  <c r="BB192" i="6"/>
  <c r="BZ2593" i="6"/>
  <c r="BW2593" i="6"/>
  <c r="BY2594" i="6"/>
  <c r="BC192" i="6"/>
  <c r="BY2595" i="6"/>
  <c r="BZ2594" i="6"/>
  <c r="BW2594" i="6"/>
  <c r="BB193" i="6"/>
  <c r="BZ2595" i="6"/>
  <c r="BW2595" i="6"/>
  <c r="BY2596" i="6"/>
  <c r="BC193" i="6"/>
  <c r="BY2597" i="6"/>
  <c r="BZ2596" i="6"/>
  <c r="BW2596" i="6"/>
  <c r="BB194" i="6"/>
  <c r="BZ2597" i="6"/>
  <c r="BW2597" i="6"/>
  <c r="BY2598" i="6"/>
  <c r="BC194" i="6"/>
  <c r="BY2599" i="6"/>
  <c r="BZ2598" i="6"/>
  <c r="BW2598" i="6"/>
  <c r="BB195" i="6"/>
  <c r="BZ2599" i="6"/>
  <c r="BW2599" i="6"/>
  <c r="BY2600" i="6"/>
  <c r="BC195" i="6"/>
  <c r="BY2601" i="6"/>
  <c r="BZ2600" i="6"/>
  <c r="BW2600" i="6"/>
  <c r="BB196" i="6"/>
  <c r="BZ2601" i="6"/>
  <c r="BW2601" i="6"/>
  <c r="BY2602" i="6"/>
  <c r="BC196" i="6"/>
  <c r="BY2603" i="6"/>
  <c r="BZ2602" i="6"/>
  <c r="BW2602" i="6"/>
  <c r="BB197" i="6"/>
  <c r="BY2604" i="6"/>
  <c r="BZ2603" i="6"/>
  <c r="BW2603" i="6"/>
  <c r="BC197" i="6"/>
  <c r="BY2605" i="6"/>
  <c r="BZ2604" i="6"/>
  <c r="BW2604" i="6"/>
  <c r="BB198" i="6"/>
  <c r="BZ2605" i="6"/>
  <c r="BW2605" i="6"/>
  <c r="BY2606" i="6"/>
  <c r="BC198" i="6"/>
  <c r="BY2607" i="6"/>
  <c r="BZ2606" i="6"/>
  <c r="BW2606" i="6"/>
  <c r="BB199" i="6"/>
  <c r="BZ2607" i="6"/>
  <c r="BW2607" i="6"/>
  <c r="BY2608" i="6"/>
  <c r="BC199" i="6"/>
  <c r="BY2609" i="6"/>
  <c r="BZ2608" i="6"/>
  <c r="BW2608" i="6"/>
  <c r="BB200" i="6"/>
  <c r="BZ2609" i="6"/>
  <c r="BW2609" i="6"/>
  <c r="BY2610" i="6"/>
  <c r="BC200" i="6"/>
  <c r="BY2611" i="6"/>
  <c r="BZ2610" i="6"/>
  <c r="BW2610" i="6"/>
  <c r="BB201" i="6"/>
  <c r="BZ2611" i="6"/>
  <c r="BW2611" i="6"/>
  <c r="BY2612" i="6"/>
  <c r="BC201" i="6"/>
  <c r="BY2613" i="6"/>
  <c r="BZ2612" i="6"/>
  <c r="BW2612" i="6"/>
  <c r="BB202" i="6"/>
  <c r="BZ2613" i="6"/>
  <c r="BW2613" i="6"/>
  <c r="BY2614" i="6"/>
  <c r="BC202" i="6"/>
  <c r="BY2615" i="6"/>
  <c r="BZ2614" i="6"/>
  <c r="BW2614" i="6"/>
  <c r="BB203" i="6"/>
  <c r="BZ2615" i="6"/>
  <c r="BW2615" i="6"/>
  <c r="BY2616" i="6"/>
  <c r="BC203" i="6"/>
  <c r="BY2617" i="6"/>
  <c r="BZ2616" i="6"/>
  <c r="BW2616" i="6"/>
  <c r="BB204" i="6"/>
  <c r="BZ2617" i="6"/>
  <c r="BW2617" i="6"/>
  <c r="BY2618" i="6"/>
  <c r="BC204" i="6"/>
  <c r="BY2619" i="6"/>
  <c r="BZ2618" i="6"/>
  <c r="BW2618" i="6"/>
  <c r="BB205" i="6"/>
  <c r="BY2620" i="6"/>
  <c r="BZ2619" i="6"/>
  <c r="BW2619" i="6"/>
  <c r="BC205" i="6"/>
  <c r="BY2621" i="6"/>
  <c r="BZ2620" i="6"/>
  <c r="BW2620" i="6"/>
  <c r="BB206" i="6"/>
  <c r="BZ2621" i="6"/>
  <c r="BW2621" i="6"/>
  <c r="BY2622" i="6"/>
  <c r="BC206" i="6"/>
  <c r="BY2623" i="6"/>
  <c r="BZ2622" i="6"/>
  <c r="BW2622" i="6"/>
  <c r="BB207" i="6"/>
  <c r="BZ2623" i="6"/>
  <c r="BW2623" i="6"/>
  <c r="BY2624" i="6"/>
  <c r="BC207" i="6"/>
  <c r="BY2625" i="6"/>
  <c r="BZ2624" i="6"/>
  <c r="BW2624" i="6"/>
  <c r="BB208" i="6"/>
  <c r="BZ2625" i="6"/>
  <c r="BW2625" i="6"/>
  <c r="BY2626" i="6"/>
  <c r="BC208" i="6"/>
  <c r="BY2627" i="6"/>
  <c r="BZ2626" i="6"/>
  <c r="BW2626" i="6"/>
  <c r="BB209" i="6"/>
  <c r="BY2628" i="6"/>
  <c r="BZ2627" i="6"/>
  <c r="BW2627" i="6"/>
  <c r="BC209" i="6"/>
  <c r="BY2629" i="6"/>
  <c r="BZ2628" i="6"/>
  <c r="BW2628" i="6"/>
  <c r="BB210" i="6"/>
  <c r="BZ2629" i="6"/>
  <c r="BW2629" i="6"/>
  <c r="BY2630" i="6"/>
  <c r="BC210" i="6"/>
  <c r="BY2631" i="6"/>
  <c r="BZ2630" i="6"/>
  <c r="BW2630" i="6"/>
  <c r="BB211" i="6"/>
  <c r="BZ2631" i="6"/>
  <c r="BW2631" i="6"/>
  <c r="BY2632" i="6"/>
  <c r="BC211" i="6"/>
  <c r="BY2633" i="6"/>
  <c r="BZ2632" i="6"/>
  <c r="BW2632" i="6"/>
  <c r="BB212" i="6"/>
  <c r="BZ2633" i="6"/>
  <c r="BW2633" i="6"/>
  <c r="BY2634" i="6"/>
  <c r="BC212" i="6"/>
  <c r="BY2635" i="6"/>
  <c r="BZ2634" i="6"/>
  <c r="BW2634" i="6"/>
  <c r="BB213" i="6"/>
  <c r="BY2636" i="6"/>
  <c r="BZ2635" i="6"/>
  <c r="BW2635" i="6"/>
  <c r="BC213" i="6"/>
  <c r="BY2637" i="6"/>
  <c r="BZ2636" i="6"/>
  <c r="BW2636" i="6"/>
  <c r="BB214" i="6"/>
  <c r="BZ2637" i="6"/>
  <c r="BW2637" i="6"/>
  <c r="BY2638" i="6"/>
  <c r="BC214" i="6"/>
  <c r="BY2639" i="6"/>
  <c r="BZ2638" i="6"/>
  <c r="BW2638" i="6"/>
  <c r="BB215" i="6"/>
  <c r="BZ2639" i="6"/>
  <c r="BW2639" i="6"/>
  <c r="BY2640" i="6"/>
  <c r="BC215" i="6"/>
  <c r="BY2641" i="6"/>
  <c r="BZ2640" i="6"/>
  <c r="BW2640" i="6"/>
  <c r="BB216" i="6"/>
  <c r="BZ2641" i="6"/>
  <c r="BW2641" i="6"/>
  <c r="BY2642" i="6"/>
  <c r="BC216" i="6"/>
  <c r="BY2643" i="6"/>
  <c r="BZ2642" i="6"/>
  <c r="BW2642" i="6"/>
  <c r="BB217" i="6"/>
  <c r="BY2644" i="6"/>
  <c r="BZ2643" i="6"/>
  <c r="BW2643" i="6"/>
  <c r="BC217" i="6"/>
  <c r="BY2645" i="6"/>
  <c r="BZ2644" i="6"/>
  <c r="BW2644" i="6"/>
  <c r="BB218" i="6"/>
  <c r="BZ2645" i="6"/>
  <c r="BW2645" i="6"/>
  <c r="BY2646" i="6"/>
  <c r="BC218" i="6"/>
  <c r="BY2647" i="6"/>
  <c r="BZ2646" i="6"/>
  <c r="BW2646" i="6"/>
  <c r="BB219" i="6"/>
  <c r="BZ2647" i="6"/>
  <c r="BW2647" i="6"/>
  <c r="BY2648" i="6"/>
  <c r="BC219" i="6"/>
  <c r="BY2649" i="6"/>
  <c r="BZ2648" i="6"/>
  <c r="BW2648" i="6"/>
  <c r="BB220" i="6"/>
  <c r="BZ2649" i="6"/>
  <c r="BW2649" i="6"/>
  <c r="BY2650" i="6"/>
  <c r="BC220" i="6"/>
  <c r="BY2651" i="6"/>
  <c r="BZ2650" i="6"/>
  <c r="BW2650" i="6"/>
  <c r="BB221" i="6"/>
  <c r="BZ2651" i="6"/>
  <c r="BW2651" i="6"/>
  <c r="BY2652" i="6"/>
  <c r="BC221" i="6"/>
  <c r="BY2653" i="6"/>
  <c r="BZ2652" i="6"/>
  <c r="BW2652" i="6"/>
  <c r="BB222" i="6"/>
  <c r="BZ2653" i="6"/>
  <c r="BW2653" i="6"/>
  <c r="BY2654" i="6"/>
  <c r="BC222" i="6"/>
  <c r="BY2655" i="6"/>
  <c r="BZ2654" i="6"/>
  <c r="BW2654" i="6"/>
  <c r="BB223" i="6"/>
  <c r="BZ2655" i="6"/>
  <c r="BW2655" i="6"/>
  <c r="BY2656" i="6"/>
  <c r="BC223" i="6"/>
  <c r="BY2657" i="6"/>
  <c r="BZ2656" i="6"/>
  <c r="BW2656" i="6"/>
  <c r="BB224" i="6"/>
  <c r="BZ2657" i="6"/>
  <c r="BW2657" i="6"/>
  <c r="BY2658" i="6"/>
  <c r="BC224" i="6"/>
  <c r="BY2659" i="6"/>
  <c r="BZ2658" i="6"/>
  <c r="BW2658" i="6"/>
  <c r="BB225" i="6"/>
  <c r="BY2660" i="6"/>
  <c r="BZ2659" i="6"/>
  <c r="BW2659" i="6"/>
  <c r="BC225" i="6"/>
  <c r="BZ2660" i="6"/>
  <c r="BW2660" i="6"/>
  <c r="BY2661" i="6"/>
  <c r="BB226" i="6"/>
  <c r="BZ2661" i="6"/>
  <c r="BW2661" i="6"/>
  <c r="BY2662" i="6"/>
  <c r="BC226" i="6"/>
  <c r="BY2663" i="6"/>
  <c r="BZ2662" i="6"/>
  <c r="BW2662" i="6"/>
  <c r="BB227" i="6"/>
  <c r="BZ2663" i="6"/>
  <c r="BW2663" i="6"/>
  <c r="BY2664" i="6"/>
  <c r="BC227" i="6"/>
  <c r="BY2665" i="6"/>
  <c r="BZ2664" i="6"/>
  <c r="BW2664" i="6"/>
  <c r="BB228" i="6"/>
  <c r="BZ2665" i="6"/>
  <c r="BW2665" i="6"/>
  <c r="BY2666" i="6"/>
  <c r="BC228" i="6"/>
  <c r="BY2667" i="6"/>
  <c r="BZ2666" i="6"/>
  <c r="BW2666" i="6"/>
  <c r="BB229" i="6"/>
  <c r="BZ2667" i="6"/>
  <c r="BW2667" i="6"/>
  <c r="BY2668" i="6"/>
  <c r="BC229" i="6"/>
  <c r="BY2669" i="6"/>
  <c r="BZ2668" i="6"/>
  <c r="BW2668" i="6"/>
  <c r="BB230" i="6"/>
  <c r="BZ2669" i="6"/>
  <c r="BW2669" i="6"/>
  <c r="BY2670" i="6"/>
  <c r="BC230" i="6"/>
  <c r="BY2671" i="6"/>
  <c r="BZ2670" i="6"/>
  <c r="BW2670" i="6"/>
  <c r="BB231" i="6"/>
  <c r="BZ2671" i="6"/>
  <c r="BW2671" i="6"/>
  <c r="BY2672" i="6"/>
  <c r="BC231" i="6"/>
  <c r="BY2673" i="6"/>
  <c r="BZ2672" i="6"/>
  <c r="BW2672" i="6"/>
  <c r="BB232" i="6"/>
  <c r="BZ2673" i="6"/>
  <c r="BW2673" i="6"/>
  <c r="BY2674" i="6"/>
  <c r="BC232" i="6"/>
  <c r="BY2675" i="6"/>
  <c r="BZ2674" i="6"/>
  <c r="BW2674" i="6"/>
  <c r="BB233" i="6"/>
  <c r="BY2676" i="6"/>
  <c r="BZ2675" i="6"/>
  <c r="BW2675" i="6"/>
  <c r="BC233" i="6"/>
  <c r="BY2677" i="6"/>
  <c r="BZ2676" i="6"/>
  <c r="BW2676" i="6"/>
  <c r="BB234" i="6"/>
  <c r="BZ2677" i="6"/>
  <c r="BW2677" i="6"/>
  <c r="BY2678" i="6"/>
  <c r="BC234" i="6"/>
  <c r="BZ2678" i="6"/>
  <c r="BW2678" i="6"/>
  <c r="BY2679" i="6"/>
  <c r="BB235" i="6"/>
  <c r="BZ2679" i="6"/>
  <c r="BW2679" i="6"/>
  <c r="BY2680" i="6"/>
  <c r="BC235" i="6"/>
  <c r="BY2681" i="6"/>
  <c r="BZ2680" i="6"/>
  <c r="BW2680" i="6"/>
  <c r="BB236" i="6"/>
  <c r="BZ2681" i="6"/>
  <c r="BW2681" i="6"/>
  <c r="BY2682" i="6"/>
  <c r="BC236" i="6"/>
  <c r="BY2683" i="6"/>
  <c r="BZ2682" i="6"/>
  <c r="BW2682" i="6"/>
  <c r="BB237" i="6"/>
  <c r="BY2684" i="6"/>
  <c r="BZ2683" i="6"/>
  <c r="BW2683" i="6"/>
  <c r="BC237" i="6"/>
  <c r="BY2685" i="6"/>
  <c r="BZ2684" i="6"/>
  <c r="BW2684" i="6"/>
  <c r="BB238" i="6"/>
  <c r="BZ2685" i="6"/>
  <c r="BW2685" i="6"/>
  <c r="BY2686" i="6"/>
  <c r="BC238" i="6"/>
  <c r="BY2687" i="6"/>
  <c r="BZ2686" i="6"/>
  <c r="BW2686" i="6"/>
  <c r="BB239" i="6"/>
  <c r="BZ2687" i="6"/>
  <c r="BW2687" i="6"/>
  <c r="BY2688" i="6"/>
  <c r="BC239" i="6"/>
  <c r="BY2689" i="6"/>
  <c r="BZ2688" i="6"/>
  <c r="BW2688" i="6"/>
  <c r="BB240" i="6"/>
  <c r="BZ2689" i="6"/>
  <c r="BW2689" i="6"/>
  <c r="BY2690" i="6"/>
  <c r="BC240" i="6"/>
  <c r="BY2691" i="6"/>
  <c r="BZ2690" i="6"/>
  <c r="BW2690" i="6"/>
  <c r="BB241" i="6"/>
  <c r="BY2692" i="6"/>
  <c r="BZ2691" i="6"/>
  <c r="BW2691" i="6"/>
  <c r="BC241" i="6"/>
  <c r="BY2693" i="6"/>
  <c r="BZ2692" i="6"/>
  <c r="BW2692" i="6"/>
  <c r="BB242" i="6"/>
  <c r="BZ2693" i="6"/>
  <c r="BW2693" i="6"/>
  <c r="BY2694" i="6"/>
  <c r="BC242" i="6"/>
  <c r="BY2695" i="6"/>
  <c r="BZ2694" i="6"/>
  <c r="BW2694" i="6"/>
  <c r="BB243" i="6"/>
  <c r="BZ2695" i="6"/>
  <c r="BW2695" i="6"/>
  <c r="BY2696" i="6"/>
  <c r="BC243" i="6"/>
  <c r="BY2697" i="6"/>
  <c r="BZ2696" i="6"/>
  <c r="BW2696" i="6"/>
  <c r="BB244" i="6"/>
  <c r="BZ2697" i="6"/>
  <c r="BW2697" i="6"/>
  <c r="BY2698" i="6"/>
  <c r="BC244" i="6"/>
  <c r="BY2699" i="6"/>
  <c r="BZ2698" i="6"/>
  <c r="BW2698" i="6"/>
  <c r="BB245" i="6"/>
  <c r="BZ2699" i="6"/>
  <c r="BW2699" i="6"/>
  <c r="BY2700" i="6"/>
  <c r="BC245" i="6"/>
  <c r="BY2701" i="6"/>
  <c r="BZ2700" i="6"/>
  <c r="BW2700" i="6"/>
  <c r="BB246" i="6"/>
  <c r="BZ2701" i="6"/>
  <c r="BW2701" i="6"/>
  <c r="BY2702" i="6"/>
  <c r="BC246" i="6"/>
  <c r="BY2703" i="6"/>
  <c r="BZ2702" i="6"/>
  <c r="BW2702" i="6"/>
  <c r="BB247" i="6"/>
  <c r="BZ2703" i="6"/>
  <c r="BW2703" i="6"/>
  <c r="BY2704" i="6"/>
  <c r="BC247" i="6"/>
  <c r="BY2705" i="6"/>
  <c r="BZ2704" i="6"/>
  <c r="BW2704" i="6"/>
  <c r="BB248" i="6"/>
  <c r="BZ2705" i="6"/>
  <c r="BW2705" i="6"/>
  <c r="BY2706" i="6"/>
  <c r="BC248" i="6"/>
  <c r="BY2707" i="6"/>
  <c r="BZ2706" i="6"/>
  <c r="BW2706" i="6"/>
  <c r="BB249" i="6"/>
  <c r="BY2708" i="6"/>
  <c r="BZ2707" i="6"/>
  <c r="BW2707" i="6"/>
  <c r="BC249" i="6"/>
  <c r="BY2709" i="6"/>
  <c r="BZ2708" i="6"/>
  <c r="BW2708" i="6"/>
  <c r="BB250" i="6"/>
  <c r="BZ2709" i="6"/>
  <c r="BW2709" i="6"/>
  <c r="BY2710" i="6"/>
  <c r="BC250" i="6"/>
  <c r="BY2711" i="6"/>
  <c r="BZ2710" i="6"/>
  <c r="BW2710" i="6"/>
  <c r="BB251" i="6"/>
  <c r="BZ2711" i="6"/>
  <c r="BW2711" i="6"/>
  <c r="BY2712" i="6"/>
  <c r="BC251" i="6"/>
  <c r="BY2713" i="6"/>
  <c r="BZ2712" i="6"/>
  <c r="BW2712" i="6"/>
  <c r="BB252" i="6"/>
  <c r="BZ2713" i="6"/>
  <c r="BW2713" i="6"/>
  <c r="BY2714" i="6"/>
  <c r="BC252" i="6"/>
  <c r="BY2715" i="6"/>
  <c r="BZ2714" i="6"/>
  <c r="BW2714" i="6"/>
  <c r="BB253" i="6"/>
  <c r="BZ2715" i="6"/>
  <c r="BW2715" i="6"/>
  <c r="BY2716" i="6"/>
  <c r="BC253" i="6"/>
  <c r="BY2717" i="6"/>
  <c r="BZ2716" i="6"/>
  <c r="BW2716" i="6"/>
  <c r="BB254" i="6"/>
  <c r="BZ2717" i="6"/>
  <c r="BW2717" i="6"/>
  <c r="BY2718" i="6"/>
  <c r="BC254" i="6"/>
  <c r="BZ2718" i="6"/>
  <c r="BW2718" i="6"/>
  <c r="BY2719" i="6"/>
  <c r="BB255" i="6"/>
  <c r="BY2720" i="6"/>
  <c r="BZ2719" i="6"/>
  <c r="BW2719" i="6"/>
  <c r="BC255" i="6"/>
  <c r="BY2721" i="6"/>
  <c r="BZ2720" i="6"/>
  <c r="BW2720" i="6"/>
  <c r="BB256" i="6"/>
  <c r="BZ2721" i="6"/>
  <c r="BW2721" i="6"/>
  <c r="BY2722" i="6"/>
  <c r="BC256" i="6"/>
  <c r="BY2723" i="6"/>
  <c r="BZ2722" i="6"/>
  <c r="BW2722" i="6"/>
  <c r="BB257" i="6"/>
  <c r="BY2724" i="6"/>
  <c r="BZ2723" i="6"/>
  <c r="BW2723" i="6"/>
  <c r="BC257" i="6"/>
  <c r="BY2725" i="6"/>
  <c r="BZ2724" i="6"/>
  <c r="BW2724" i="6"/>
  <c r="BB258" i="6"/>
  <c r="BZ2725" i="6"/>
  <c r="BW2725" i="6"/>
  <c r="BY2726" i="6"/>
  <c r="BC258" i="6"/>
  <c r="BY2727" i="6"/>
  <c r="BZ2726" i="6"/>
  <c r="BW2726" i="6"/>
  <c r="BB259" i="6"/>
  <c r="BZ2727" i="6"/>
  <c r="BW2727" i="6"/>
  <c r="BY2728" i="6"/>
  <c r="BC259" i="6"/>
  <c r="BY2729" i="6"/>
  <c r="BZ2728" i="6"/>
  <c r="BW2728" i="6"/>
  <c r="BB260" i="6"/>
  <c r="BZ2729" i="6"/>
  <c r="BW2729" i="6"/>
  <c r="BY2730" i="6"/>
  <c r="BC260" i="6"/>
  <c r="BY2731" i="6"/>
  <c r="BZ2730" i="6"/>
  <c r="BW2730" i="6"/>
  <c r="BB261" i="6"/>
  <c r="BY2732" i="6"/>
  <c r="BZ2731" i="6"/>
  <c r="BW2731" i="6"/>
  <c r="BC261" i="6"/>
  <c r="BZ2732" i="6"/>
  <c r="BW2732" i="6"/>
  <c r="BY2733" i="6"/>
  <c r="BB262" i="6"/>
  <c r="BZ2733" i="6"/>
  <c r="BW2733" i="6"/>
  <c r="BY2734" i="6"/>
  <c r="BC262" i="6"/>
  <c r="BY2735" i="6"/>
  <c r="BZ2734" i="6"/>
  <c r="BW2734" i="6"/>
  <c r="BB263" i="6"/>
  <c r="BZ2735" i="6"/>
  <c r="BW2735" i="6"/>
  <c r="BY2736" i="6"/>
  <c r="BC263" i="6"/>
  <c r="BY2737" i="6"/>
  <c r="BZ2736" i="6"/>
  <c r="BW2736" i="6"/>
  <c r="BB264" i="6"/>
  <c r="BZ2737" i="6"/>
  <c r="BW2737" i="6"/>
  <c r="BY2738" i="6"/>
  <c r="BC264" i="6"/>
  <c r="BY2739" i="6"/>
  <c r="BZ2738" i="6"/>
  <c r="BW2738" i="6"/>
  <c r="BB265" i="6"/>
  <c r="BY2740" i="6"/>
  <c r="BZ2739" i="6"/>
  <c r="BW2739" i="6"/>
  <c r="BC265" i="6"/>
  <c r="BY2741" i="6"/>
  <c r="BZ2740" i="6"/>
  <c r="BW2740" i="6"/>
  <c r="BB266" i="6"/>
  <c r="BZ2741" i="6"/>
  <c r="BW2741" i="6"/>
  <c r="BY2742" i="6"/>
  <c r="BC266" i="6"/>
  <c r="BY2743" i="6"/>
  <c r="BZ2742" i="6"/>
  <c r="BW2742" i="6"/>
  <c r="BB267" i="6"/>
  <c r="BZ2743" i="6"/>
  <c r="BW2743" i="6"/>
  <c r="BY2744" i="6"/>
  <c r="BC267" i="6"/>
  <c r="BY2745" i="6"/>
  <c r="BZ2744" i="6"/>
  <c r="BW2744" i="6"/>
  <c r="BB268" i="6"/>
  <c r="BZ2745" i="6"/>
  <c r="BW2745" i="6"/>
  <c r="BY2746" i="6"/>
  <c r="BC268" i="6"/>
  <c r="BY2747" i="6"/>
  <c r="BZ2746" i="6"/>
  <c r="BW2746" i="6"/>
  <c r="BB269" i="6"/>
  <c r="BY2748" i="6"/>
  <c r="BZ2747" i="6"/>
  <c r="BW2747" i="6"/>
  <c r="BC269" i="6"/>
  <c r="BY2749" i="6"/>
  <c r="BZ2748" i="6"/>
  <c r="BW2748" i="6"/>
  <c r="BB270" i="6"/>
  <c r="BZ2749" i="6"/>
  <c r="BW2749" i="6"/>
  <c r="BY2750" i="6"/>
  <c r="BC270" i="6"/>
  <c r="BY2751" i="6"/>
  <c r="BZ2750" i="6"/>
  <c r="BW2750" i="6"/>
  <c r="BB271" i="6"/>
  <c r="BZ2751" i="6"/>
  <c r="BW2751" i="6"/>
  <c r="BY2752" i="6"/>
  <c r="BC271" i="6"/>
  <c r="BY2753" i="6"/>
  <c r="BZ2752" i="6"/>
  <c r="BW2752" i="6"/>
  <c r="BB272" i="6"/>
  <c r="BZ2753" i="6"/>
  <c r="BW2753" i="6"/>
  <c r="BY2754" i="6"/>
  <c r="BC272" i="6"/>
  <c r="BY2755" i="6"/>
  <c r="BZ2754" i="6"/>
  <c r="BW2754" i="6"/>
  <c r="BB273" i="6"/>
  <c r="BY2756" i="6"/>
  <c r="BZ2755" i="6"/>
  <c r="BW2755" i="6"/>
  <c r="BC273" i="6"/>
  <c r="BZ2756" i="6"/>
  <c r="BW2756" i="6"/>
  <c r="BY2757" i="6"/>
  <c r="BB274" i="6"/>
  <c r="BZ2757" i="6"/>
  <c r="BW2757" i="6"/>
  <c r="BY2758" i="6"/>
  <c r="BC274" i="6"/>
  <c r="BY2759" i="6"/>
  <c r="BZ2758" i="6"/>
  <c r="BW2758" i="6"/>
  <c r="BB275" i="6"/>
  <c r="BZ2759" i="6"/>
  <c r="BW2759" i="6"/>
  <c r="BY2760" i="6"/>
  <c r="BC275" i="6"/>
  <c r="BY2761" i="6"/>
  <c r="BZ2760" i="6"/>
  <c r="BW2760" i="6"/>
  <c r="BB276" i="6"/>
  <c r="BZ2761" i="6"/>
  <c r="BW2761" i="6"/>
  <c r="BY2762" i="6"/>
  <c r="BC276" i="6"/>
  <c r="BY2763" i="6"/>
  <c r="BZ2762" i="6"/>
  <c r="BW2762" i="6"/>
  <c r="BB277" i="6"/>
  <c r="BY2764" i="6"/>
  <c r="BZ2763" i="6"/>
  <c r="BW2763" i="6"/>
  <c r="BC277" i="6"/>
  <c r="BY2765" i="6"/>
  <c r="BZ2764" i="6"/>
  <c r="BW2764" i="6"/>
  <c r="BB278" i="6"/>
  <c r="BZ2765" i="6"/>
  <c r="BW2765" i="6"/>
  <c r="BY2766" i="6"/>
  <c r="BC278" i="6"/>
  <c r="BY2767" i="6"/>
  <c r="BZ2766" i="6"/>
  <c r="BW2766" i="6"/>
  <c r="BB279" i="6"/>
  <c r="BZ2767" i="6"/>
  <c r="BW2767" i="6"/>
  <c r="BY2768" i="6"/>
  <c r="BC279" i="6"/>
  <c r="BY2769" i="6"/>
  <c r="BZ2768" i="6"/>
  <c r="BW2768" i="6"/>
  <c r="BB280" i="6"/>
  <c r="BZ2769" i="6"/>
  <c r="BW2769" i="6"/>
  <c r="BY2770" i="6"/>
  <c r="BC280" i="6"/>
  <c r="BY2771" i="6"/>
  <c r="BZ2770" i="6"/>
  <c r="BW2770" i="6"/>
  <c r="BB281" i="6"/>
  <c r="BY2772" i="6"/>
  <c r="BZ2771" i="6"/>
  <c r="BW2771" i="6"/>
  <c r="BC281" i="6"/>
  <c r="BY2773" i="6"/>
  <c r="BZ2772" i="6"/>
  <c r="BW2772" i="6"/>
  <c r="BB282" i="6"/>
  <c r="BZ2773" i="6"/>
  <c r="BW2773" i="6"/>
  <c r="BY2774" i="6"/>
  <c r="BC282" i="6"/>
  <c r="BY2775" i="6"/>
  <c r="BZ2774" i="6"/>
  <c r="BW2774" i="6"/>
  <c r="BB283" i="6"/>
  <c r="BZ2775" i="6"/>
  <c r="BW2775" i="6"/>
  <c r="BY2776" i="6"/>
  <c r="BC283" i="6"/>
  <c r="BY2777" i="6"/>
  <c r="BZ2776" i="6"/>
  <c r="BW2776" i="6"/>
  <c r="BB284" i="6"/>
  <c r="BZ2777" i="6"/>
  <c r="BW2777" i="6"/>
  <c r="BY2778" i="6"/>
  <c r="BC284" i="6"/>
  <c r="BY2779" i="6"/>
  <c r="BZ2778" i="6"/>
  <c r="BW2778" i="6"/>
  <c r="BB285" i="6"/>
  <c r="BZ2779" i="6"/>
  <c r="BW2779" i="6"/>
  <c r="BY2780" i="6"/>
  <c r="BC285" i="6"/>
  <c r="BY2781" i="6"/>
  <c r="BZ2780" i="6"/>
  <c r="BW2780" i="6"/>
  <c r="BB286" i="6"/>
  <c r="BZ2781" i="6"/>
  <c r="BW2781" i="6"/>
  <c r="BY2782" i="6"/>
  <c r="BC286" i="6"/>
  <c r="BY2783" i="6"/>
  <c r="BZ2782" i="6"/>
  <c r="BW2782" i="6"/>
  <c r="BB287" i="6"/>
  <c r="BZ2783" i="6"/>
  <c r="BW2783" i="6"/>
  <c r="BY2784" i="6"/>
  <c r="BC287" i="6"/>
  <c r="BY2785" i="6"/>
  <c r="BZ2784" i="6"/>
  <c r="BW2784" i="6"/>
  <c r="BB288" i="6"/>
  <c r="BZ2785" i="6"/>
  <c r="BW2785" i="6"/>
  <c r="BY2786" i="6"/>
  <c r="BC288" i="6"/>
  <c r="BY2787" i="6"/>
  <c r="BZ2786" i="6"/>
  <c r="BW2786" i="6"/>
  <c r="BB289" i="6"/>
  <c r="BY2788" i="6"/>
  <c r="BZ2787" i="6"/>
  <c r="BW2787" i="6"/>
  <c r="BC289" i="6"/>
  <c r="BY2789" i="6"/>
  <c r="BZ2788" i="6"/>
  <c r="BW2788" i="6"/>
  <c r="BB290" i="6"/>
  <c r="BZ2789" i="6"/>
  <c r="BW2789" i="6"/>
  <c r="BY2790" i="6"/>
  <c r="BC290" i="6"/>
  <c r="BY2791" i="6"/>
  <c r="BZ2790" i="6"/>
  <c r="BW2790" i="6"/>
  <c r="BB291" i="6"/>
  <c r="BZ2791" i="6"/>
  <c r="BW2791" i="6"/>
  <c r="BY2792" i="6"/>
  <c r="BC291" i="6"/>
  <c r="BY2793" i="6"/>
  <c r="BZ2792" i="6"/>
  <c r="BW2792" i="6"/>
  <c r="BB292" i="6"/>
  <c r="BZ2793" i="6"/>
  <c r="BW2793" i="6"/>
  <c r="BY2794" i="6"/>
  <c r="BC292" i="6"/>
  <c r="BY2795" i="6"/>
  <c r="BZ2794" i="6"/>
  <c r="BW2794" i="6"/>
  <c r="BB293" i="6"/>
  <c r="BZ2795" i="6"/>
  <c r="BW2795" i="6"/>
  <c r="BY2796" i="6"/>
  <c r="BC293" i="6"/>
  <c r="BZ2796" i="6"/>
  <c r="BW2796" i="6"/>
  <c r="BY2797" i="6"/>
  <c r="BB294" i="6"/>
  <c r="BZ2797" i="6"/>
  <c r="BW2797" i="6"/>
  <c r="BY2798" i="6"/>
  <c r="BC294" i="6"/>
  <c r="BY2799" i="6"/>
  <c r="BZ2798" i="6"/>
  <c r="BW2798" i="6"/>
  <c r="BB295" i="6"/>
  <c r="BZ2799" i="6"/>
  <c r="BW2799" i="6"/>
  <c r="BY2800" i="6"/>
  <c r="BC295" i="6"/>
  <c r="BY2801" i="6"/>
  <c r="BZ2800" i="6"/>
  <c r="BW2800" i="6"/>
  <c r="BB296" i="6"/>
  <c r="BZ2801" i="6"/>
  <c r="BW2801" i="6"/>
  <c r="BY2802" i="6"/>
  <c r="BC296" i="6"/>
  <c r="BY2803" i="6"/>
  <c r="BZ2802" i="6"/>
  <c r="BW2802" i="6"/>
  <c r="BB297" i="6"/>
  <c r="BY2804" i="6"/>
  <c r="BZ2803" i="6"/>
  <c r="BW2803" i="6"/>
  <c r="BC297" i="6"/>
  <c r="BZ2804" i="6"/>
  <c r="BW2804" i="6"/>
  <c r="BY2805" i="6"/>
  <c r="BB298" i="6"/>
  <c r="BZ2805" i="6"/>
  <c r="BW2805" i="6"/>
  <c r="BY2806" i="6"/>
  <c r="BC298" i="6"/>
  <c r="BZ2806" i="6"/>
  <c r="BW2806" i="6"/>
  <c r="BY2807" i="6"/>
  <c r="BB299" i="6"/>
  <c r="BY2808" i="6"/>
  <c r="BZ2807" i="6"/>
  <c r="BW2807" i="6"/>
  <c r="BC299" i="6"/>
  <c r="BY2809" i="6"/>
  <c r="BZ2808" i="6"/>
  <c r="BW2808" i="6"/>
  <c r="BB300" i="6"/>
  <c r="BZ2809" i="6"/>
  <c r="BW2809" i="6"/>
  <c r="BY2810" i="6"/>
  <c r="BC300" i="6"/>
  <c r="BY2811" i="6"/>
  <c r="BZ2810" i="6"/>
  <c r="BW2810" i="6"/>
  <c r="BB301" i="6"/>
  <c r="BZ2811" i="6"/>
  <c r="BW2811" i="6"/>
  <c r="BY2812" i="6"/>
  <c r="BC301" i="6"/>
  <c r="BY2813" i="6"/>
  <c r="BZ2812" i="6"/>
  <c r="BW2812" i="6"/>
  <c r="BB302" i="6"/>
  <c r="BZ2813" i="6"/>
  <c r="BW2813" i="6"/>
  <c r="BY2814" i="6"/>
  <c r="BC302" i="6"/>
  <c r="BY2815" i="6"/>
  <c r="BZ2814" i="6"/>
  <c r="BW2814" i="6"/>
  <c r="BB303" i="6"/>
  <c r="BZ2815" i="6"/>
  <c r="BW2815" i="6"/>
  <c r="BY2816" i="6"/>
  <c r="BC303" i="6"/>
  <c r="BY2817" i="6"/>
  <c r="BZ2816" i="6"/>
  <c r="BW2816" i="6"/>
  <c r="BB304" i="6"/>
  <c r="BZ2817" i="6"/>
  <c r="BW2817" i="6"/>
  <c r="BY2818" i="6"/>
  <c r="BC304" i="6"/>
  <c r="BY2819" i="6"/>
  <c r="BZ2818" i="6"/>
  <c r="BW2818" i="6"/>
  <c r="BB305" i="6"/>
  <c r="BY2820" i="6"/>
  <c r="BZ2819" i="6"/>
  <c r="BW2819" i="6"/>
  <c r="BC305" i="6"/>
  <c r="BZ2820" i="6"/>
  <c r="BW2820" i="6"/>
  <c r="BY2821" i="6"/>
  <c r="BB306" i="6"/>
  <c r="BZ2821" i="6"/>
  <c r="BW2821" i="6"/>
  <c r="BY2822" i="6"/>
  <c r="BC306" i="6"/>
  <c r="BY2823" i="6"/>
  <c r="BZ2822" i="6"/>
  <c r="BW2822" i="6"/>
  <c r="BB307" i="6"/>
  <c r="BZ2823" i="6"/>
  <c r="BW2823" i="6"/>
  <c r="BY2824" i="6"/>
  <c r="BC307" i="6"/>
  <c r="BY2825" i="6"/>
  <c r="BZ2824" i="6"/>
  <c r="BW2824" i="6"/>
  <c r="BB308" i="6"/>
  <c r="BZ2825" i="6"/>
  <c r="BW2825" i="6"/>
  <c r="BY2826" i="6"/>
  <c r="BC308" i="6"/>
  <c r="BY2827" i="6"/>
  <c r="BZ2826" i="6"/>
  <c r="BW2826" i="6"/>
  <c r="BB309" i="6"/>
  <c r="BZ2827" i="6"/>
  <c r="BW2827" i="6"/>
  <c r="BY2828" i="6"/>
  <c r="BC309" i="6"/>
  <c r="BZ2828" i="6"/>
  <c r="BW2828" i="6"/>
  <c r="BY2829" i="6"/>
  <c r="BB310" i="6"/>
  <c r="BZ2829" i="6"/>
  <c r="BW2829" i="6"/>
  <c r="BY2830" i="6"/>
  <c r="BC310" i="6"/>
  <c r="BY2831" i="6"/>
  <c r="BZ2830" i="6"/>
  <c r="BW2830" i="6"/>
  <c r="BB311" i="6"/>
  <c r="BZ2831" i="6"/>
  <c r="BW2831" i="6"/>
  <c r="BY2832" i="6"/>
  <c r="BC311" i="6"/>
  <c r="BY2833" i="6"/>
  <c r="BZ2832" i="6"/>
  <c r="BW2832" i="6"/>
  <c r="BB312" i="6"/>
  <c r="BZ2833" i="6"/>
  <c r="BW2833" i="6"/>
  <c r="BY2834" i="6"/>
  <c r="BC312" i="6"/>
  <c r="BY2835" i="6"/>
  <c r="BZ2834" i="6"/>
  <c r="BW2834" i="6"/>
  <c r="BB313" i="6"/>
  <c r="BY2836" i="6"/>
  <c r="BZ2835" i="6"/>
  <c r="BW2835" i="6"/>
  <c r="BC313" i="6"/>
  <c r="BZ2836" i="6"/>
  <c r="BW2836" i="6"/>
  <c r="BY2837" i="6"/>
  <c r="BB314" i="6"/>
  <c r="BZ2837" i="6"/>
  <c r="BW2837" i="6"/>
  <c r="BY2838" i="6"/>
  <c r="BC314" i="6"/>
  <c r="BY2839" i="6"/>
  <c r="BZ2838" i="6"/>
  <c r="BW2838" i="6"/>
  <c r="BB315" i="6"/>
  <c r="BZ2839" i="6"/>
  <c r="BW2839" i="6"/>
  <c r="BY2840" i="6"/>
  <c r="BC315" i="6"/>
  <c r="BY2841" i="6"/>
  <c r="BZ2840" i="6"/>
  <c r="BW2840" i="6"/>
  <c r="BB316" i="6"/>
  <c r="BZ2841" i="6"/>
  <c r="BW2841" i="6"/>
  <c r="BY2842" i="6"/>
  <c r="BC316" i="6"/>
  <c r="BY2843" i="6"/>
  <c r="BZ2842" i="6"/>
  <c r="BW2842" i="6"/>
  <c r="BB317" i="6"/>
  <c r="BY2844" i="6"/>
  <c r="BZ2843" i="6"/>
  <c r="BW2843" i="6"/>
  <c r="BC317" i="6"/>
  <c r="BY2845" i="6"/>
  <c r="BZ2844" i="6"/>
  <c r="BW2844" i="6"/>
  <c r="BB318" i="6"/>
  <c r="BZ2845" i="6"/>
  <c r="BW2845" i="6"/>
  <c r="BY2846" i="6"/>
  <c r="BC318" i="6"/>
  <c r="BZ2846" i="6"/>
  <c r="BW2846" i="6"/>
  <c r="BY2847" i="6"/>
  <c r="BB319" i="6"/>
  <c r="BY2848" i="6"/>
  <c r="BZ2847" i="6"/>
  <c r="BW2847" i="6"/>
  <c r="BC319" i="6"/>
  <c r="BZ2848" i="6"/>
  <c r="BW2848" i="6"/>
  <c r="BY2849" i="6"/>
  <c r="BB320" i="6"/>
  <c r="BZ2849" i="6"/>
  <c r="BW2849" i="6"/>
  <c r="BY2850" i="6"/>
  <c r="BC320" i="6"/>
  <c r="BY2851" i="6"/>
  <c r="BZ2850" i="6"/>
  <c r="BW2850" i="6"/>
  <c r="BB321" i="6"/>
  <c r="BY2852" i="6"/>
  <c r="BZ2851" i="6"/>
  <c r="BW2851" i="6"/>
  <c r="BC321" i="6"/>
  <c r="BY2853" i="6"/>
  <c r="BZ2852" i="6"/>
  <c r="BW2852" i="6"/>
  <c r="BB322" i="6"/>
  <c r="BZ2853" i="6"/>
  <c r="BW2853" i="6"/>
  <c r="BY2854" i="6"/>
  <c r="BC322" i="6"/>
  <c r="BY2855" i="6"/>
  <c r="BZ2854" i="6"/>
  <c r="BW2854" i="6"/>
  <c r="BB323" i="6"/>
  <c r="BZ2855" i="6"/>
  <c r="BW2855" i="6"/>
  <c r="BY2856" i="6"/>
  <c r="BC323" i="6"/>
  <c r="BY2857" i="6"/>
  <c r="BZ2856" i="6"/>
  <c r="BW2856" i="6"/>
  <c r="BB324" i="6"/>
  <c r="BZ2857" i="6"/>
  <c r="BW2857" i="6"/>
  <c r="BY2858" i="6"/>
  <c r="BC324" i="6"/>
  <c r="BY2859" i="6"/>
  <c r="BZ2858" i="6"/>
  <c r="BW2858" i="6"/>
  <c r="BB325" i="6"/>
  <c r="BY2860" i="6"/>
  <c r="BZ2859" i="6"/>
  <c r="BW2859" i="6"/>
  <c r="BC325" i="6"/>
  <c r="BZ2860" i="6"/>
  <c r="BW2860" i="6"/>
  <c r="BY2861" i="6"/>
  <c r="BB326" i="6"/>
  <c r="BZ2861" i="6"/>
  <c r="BW2861" i="6"/>
  <c r="BY2862" i="6"/>
  <c r="BC326" i="6"/>
  <c r="BY2863" i="6"/>
  <c r="BZ2862" i="6"/>
  <c r="BW2862" i="6"/>
  <c r="BB327" i="6"/>
  <c r="BZ2863" i="6"/>
  <c r="BW2863" i="6"/>
  <c r="BY2864" i="6"/>
  <c r="BC327" i="6"/>
  <c r="BY2865" i="6"/>
  <c r="BZ2864" i="6"/>
  <c r="BW2864" i="6"/>
  <c r="BB328" i="6"/>
  <c r="BZ2865" i="6"/>
  <c r="BW2865" i="6"/>
  <c r="BY2866" i="6"/>
  <c r="BC328" i="6"/>
  <c r="BZ2866" i="6"/>
  <c r="BW2866" i="6"/>
  <c r="BY2867" i="6"/>
  <c r="BB329" i="6"/>
  <c r="BZ2867" i="6"/>
  <c r="BW2867" i="6"/>
  <c r="BY2868" i="6"/>
  <c r="BC329" i="6"/>
  <c r="BY2869" i="6"/>
  <c r="BZ2868" i="6"/>
  <c r="BW2868" i="6"/>
  <c r="BB330" i="6"/>
  <c r="BZ2869" i="6"/>
  <c r="BW2869" i="6"/>
  <c r="BY2870" i="6"/>
  <c r="BC330" i="6"/>
  <c r="BY2871" i="6"/>
  <c r="BZ2870" i="6"/>
  <c r="BW2870" i="6"/>
  <c r="BB331" i="6"/>
  <c r="BZ2871" i="6"/>
  <c r="BW2871" i="6"/>
  <c r="BY2872" i="6"/>
  <c r="BC331" i="6"/>
  <c r="BY2873" i="6"/>
  <c r="BZ2872" i="6"/>
  <c r="BW2872" i="6"/>
  <c r="BB332" i="6"/>
  <c r="BZ2873" i="6"/>
  <c r="BW2873" i="6"/>
  <c r="BY2874" i="6"/>
  <c r="BC332" i="6"/>
  <c r="BY2875" i="6"/>
  <c r="BZ2874" i="6"/>
  <c r="BW2874" i="6"/>
  <c r="BB333" i="6"/>
  <c r="BZ2875" i="6"/>
  <c r="BW2875" i="6"/>
  <c r="BY2876" i="6"/>
  <c r="BC333" i="6"/>
  <c r="BY2877" i="6"/>
  <c r="BZ2876" i="6"/>
  <c r="BW2876" i="6"/>
  <c r="BB334" i="6"/>
  <c r="BZ2877" i="6"/>
  <c r="BW2877" i="6"/>
  <c r="BY2878" i="6"/>
  <c r="BC334" i="6"/>
  <c r="BY2879" i="6"/>
  <c r="BZ2878" i="6"/>
  <c r="BW2878" i="6"/>
  <c r="BB335" i="6"/>
  <c r="BZ2879" i="6"/>
  <c r="BW2879" i="6"/>
  <c r="BY2880" i="6"/>
  <c r="BC335" i="6"/>
  <c r="BY2881" i="6"/>
  <c r="BZ2880" i="6"/>
  <c r="BW2880" i="6"/>
  <c r="BB336" i="6"/>
  <c r="BZ2881" i="6"/>
  <c r="BW2881" i="6"/>
  <c r="BY2882" i="6"/>
  <c r="BC336" i="6"/>
  <c r="BY2883" i="6"/>
  <c r="BZ2882" i="6"/>
  <c r="BW2882" i="6"/>
  <c r="BB337" i="6"/>
  <c r="BY2884" i="6"/>
  <c r="BZ2883" i="6"/>
  <c r="BW2883" i="6"/>
  <c r="BC337" i="6"/>
  <c r="BY2885" i="6"/>
  <c r="BZ2884" i="6"/>
  <c r="BW2884" i="6"/>
  <c r="BB338" i="6"/>
  <c r="BZ2885" i="6"/>
  <c r="BW2885" i="6"/>
  <c r="BY2886" i="6"/>
  <c r="BC338" i="6"/>
  <c r="BY2887" i="6"/>
  <c r="BZ2886" i="6"/>
  <c r="BW2886" i="6"/>
  <c r="BB339" i="6"/>
  <c r="BZ2887" i="6"/>
  <c r="BW2887" i="6"/>
  <c r="BY2888" i="6"/>
  <c r="BC339" i="6"/>
  <c r="BY2889" i="6"/>
  <c r="BZ2888" i="6"/>
  <c r="BW2888" i="6"/>
  <c r="BB340" i="6"/>
  <c r="BZ2889" i="6"/>
  <c r="BW2889" i="6"/>
  <c r="BY2890" i="6"/>
  <c r="BC340" i="6"/>
  <c r="BY2891" i="6"/>
  <c r="BZ2890" i="6"/>
  <c r="BW2890" i="6"/>
  <c r="BB341" i="6"/>
  <c r="BZ2891" i="6"/>
  <c r="BW2891" i="6"/>
  <c r="BY2892" i="6"/>
  <c r="BC341" i="6"/>
  <c r="BZ2892" i="6"/>
  <c r="BW2892" i="6"/>
  <c r="BY2893" i="6"/>
  <c r="BB342" i="6"/>
  <c r="BZ2893" i="6"/>
  <c r="BW2893" i="6"/>
  <c r="BY2894" i="6"/>
  <c r="BC342" i="6"/>
  <c r="BY2895" i="6"/>
  <c r="BZ2894" i="6"/>
  <c r="BW2894" i="6"/>
  <c r="BB343" i="6"/>
  <c r="BZ2895" i="6"/>
  <c r="BW2895" i="6"/>
  <c r="BY2896" i="6"/>
  <c r="BC343" i="6"/>
  <c r="BY2897" i="6"/>
  <c r="BZ2896" i="6"/>
  <c r="BW2896" i="6"/>
  <c r="BB344" i="6"/>
  <c r="BZ2897" i="6"/>
  <c r="BW2897" i="6"/>
  <c r="BY2898" i="6"/>
  <c r="BC344" i="6"/>
  <c r="BY2899" i="6"/>
  <c r="BZ2898" i="6"/>
  <c r="BW2898" i="6"/>
  <c r="BB345" i="6"/>
  <c r="BY2900" i="6"/>
  <c r="BZ2899" i="6"/>
  <c r="BW2899" i="6"/>
  <c r="BC345" i="6"/>
  <c r="BZ2900" i="6"/>
  <c r="BW2900" i="6"/>
  <c r="BY2901" i="6"/>
  <c r="BB346" i="6"/>
  <c r="BZ2901" i="6"/>
  <c r="BW2901" i="6"/>
  <c r="BY2902" i="6"/>
  <c r="BC346" i="6"/>
  <c r="BY2903" i="6"/>
  <c r="BZ2902" i="6"/>
  <c r="BW2902" i="6"/>
  <c r="BB347" i="6"/>
  <c r="BZ2903" i="6"/>
  <c r="BW2903" i="6"/>
  <c r="BY2904" i="6"/>
  <c r="BC347" i="6"/>
  <c r="BY2905" i="6"/>
  <c r="BZ2904" i="6"/>
  <c r="BW2904" i="6"/>
  <c r="BB348" i="6"/>
  <c r="BZ2905" i="6"/>
  <c r="BW2905" i="6"/>
  <c r="BY2906" i="6"/>
  <c r="BC348" i="6"/>
  <c r="BY2907" i="6"/>
  <c r="BZ2906" i="6"/>
  <c r="BW2906" i="6"/>
  <c r="BB349" i="6"/>
  <c r="BZ2907" i="6"/>
  <c r="BW2907" i="6"/>
  <c r="BY2908" i="6"/>
  <c r="BC349" i="6"/>
  <c r="BY2909" i="6"/>
  <c r="BZ2908" i="6"/>
  <c r="BW2908" i="6"/>
  <c r="BB350" i="6"/>
  <c r="BZ2909" i="6"/>
  <c r="BW2909" i="6"/>
  <c r="BY2910" i="6"/>
  <c r="BC350" i="6"/>
  <c r="BY2911" i="6"/>
  <c r="BZ2910" i="6"/>
  <c r="BW2910" i="6"/>
  <c r="BB351" i="6"/>
  <c r="BZ2911" i="6"/>
  <c r="BW2911" i="6"/>
  <c r="BY2912" i="6"/>
  <c r="BC351" i="6"/>
  <c r="BY2913" i="6"/>
  <c r="BZ2912" i="6"/>
  <c r="BW2912" i="6"/>
  <c r="BB352" i="6"/>
  <c r="BZ2913" i="6"/>
  <c r="BW2913" i="6"/>
  <c r="BY2914" i="6"/>
  <c r="BC352" i="6"/>
  <c r="BY2915" i="6"/>
  <c r="BZ2914" i="6"/>
  <c r="BW2914" i="6"/>
  <c r="BB353" i="6"/>
  <c r="BZ2915" i="6"/>
  <c r="BW2915" i="6"/>
  <c r="BY2916" i="6"/>
  <c r="BC353" i="6"/>
  <c r="BY2917" i="6"/>
  <c r="BZ2916" i="6"/>
  <c r="BW2916" i="6"/>
  <c r="BB354" i="6"/>
  <c r="BZ2917" i="6"/>
  <c r="BW2917" i="6"/>
  <c r="BY2918" i="6"/>
  <c r="BC354" i="6"/>
  <c r="BY2919" i="6"/>
  <c r="BZ2918" i="6"/>
  <c r="BW2918" i="6"/>
  <c r="BB355" i="6"/>
  <c r="BZ2919" i="6"/>
  <c r="BW2919" i="6"/>
  <c r="BY2920" i="6"/>
  <c r="BC355" i="6"/>
  <c r="BY2921" i="6"/>
  <c r="BZ2920" i="6"/>
  <c r="BW2920" i="6"/>
  <c r="BB356" i="6"/>
  <c r="BZ2921" i="6"/>
  <c r="BW2921" i="6"/>
  <c r="BY2922" i="6"/>
  <c r="BC356" i="6"/>
  <c r="BY2923" i="6"/>
  <c r="BZ2922" i="6"/>
  <c r="BW2922" i="6"/>
  <c r="BB357" i="6"/>
  <c r="BY2924" i="6"/>
  <c r="BZ2923" i="6"/>
  <c r="BW2923" i="6"/>
  <c r="BC357" i="6"/>
  <c r="BY2925" i="6"/>
  <c r="BZ2924" i="6"/>
  <c r="BW2924" i="6"/>
  <c r="BB358" i="6"/>
  <c r="BZ2925" i="6"/>
  <c r="BW2925" i="6"/>
  <c r="BY2926" i="6"/>
  <c r="BC358" i="6"/>
  <c r="BY2927" i="6"/>
  <c r="BZ2926" i="6"/>
  <c r="BW2926" i="6"/>
  <c r="BB359" i="6"/>
  <c r="BZ2927" i="6"/>
  <c r="BW2927" i="6"/>
  <c r="BY2928" i="6"/>
  <c r="BC359" i="6"/>
  <c r="BY2929" i="6"/>
  <c r="BZ2928" i="6"/>
  <c r="BW2928" i="6"/>
  <c r="BB360" i="6"/>
  <c r="BZ2929" i="6"/>
  <c r="BW2929" i="6"/>
  <c r="BY2930" i="6"/>
  <c r="BC360" i="6"/>
  <c r="BY2931" i="6"/>
  <c r="BZ2930" i="6"/>
  <c r="BW2930" i="6"/>
  <c r="BB361" i="6"/>
  <c r="BY2932" i="6"/>
  <c r="BZ2931" i="6"/>
  <c r="BW2931" i="6"/>
  <c r="BC361" i="6"/>
  <c r="BY2933" i="6"/>
  <c r="BZ2932" i="6"/>
  <c r="BW2932" i="6"/>
  <c r="BB362" i="6"/>
  <c r="BZ2933" i="6"/>
  <c r="BW2933" i="6"/>
  <c r="BY2934" i="6"/>
  <c r="BC362" i="6"/>
  <c r="BY2935" i="6"/>
  <c r="BZ2934" i="6"/>
  <c r="BW2934" i="6"/>
  <c r="BB363" i="6"/>
  <c r="BZ2935" i="6"/>
  <c r="BW2935" i="6"/>
  <c r="BY2936" i="6"/>
  <c r="BC363" i="6"/>
  <c r="BY2937" i="6"/>
  <c r="BZ2936" i="6"/>
  <c r="BW2936" i="6"/>
  <c r="BB364" i="6"/>
  <c r="BZ2937" i="6"/>
  <c r="BW2937" i="6"/>
  <c r="BY2938" i="6"/>
  <c r="BC364" i="6"/>
  <c r="BY2939" i="6"/>
  <c r="BZ2938" i="6"/>
  <c r="BW2938" i="6"/>
  <c r="BB365" i="6"/>
  <c r="BY2940" i="6"/>
  <c r="BZ2939" i="6"/>
  <c r="BW2939" i="6"/>
  <c r="BC365" i="6"/>
  <c r="BY2941" i="6"/>
  <c r="BZ2940" i="6"/>
  <c r="BW2940" i="6"/>
  <c r="BB366" i="6"/>
  <c r="BZ2941" i="6"/>
  <c r="BW2941" i="6"/>
  <c r="BY2942" i="6"/>
  <c r="BC366" i="6"/>
  <c r="BY2943" i="6"/>
  <c r="BZ2942" i="6"/>
  <c r="BW2942" i="6"/>
  <c r="BB367" i="6"/>
  <c r="BZ2943" i="6"/>
  <c r="BW2943" i="6"/>
  <c r="BY2944" i="6"/>
  <c r="BC367" i="6"/>
  <c r="BY2945" i="6"/>
  <c r="BZ2944" i="6"/>
  <c r="BW2944" i="6"/>
  <c r="BB368" i="6"/>
  <c r="BZ2945" i="6"/>
  <c r="BW2945" i="6"/>
  <c r="BY2946" i="6"/>
  <c r="BC368" i="6"/>
  <c r="BY2947" i="6"/>
  <c r="BZ2946" i="6"/>
  <c r="BW2946" i="6"/>
  <c r="BB369" i="6"/>
  <c r="BY2948" i="6"/>
  <c r="BZ2947" i="6"/>
  <c r="BW2947" i="6"/>
  <c r="BC369" i="6"/>
  <c r="BY2949" i="6"/>
  <c r="BZ2948" i="6"/>
  <c r="BW2948" i="6"/>
  <c r="BB370" i="6"/>
  <c r="BZ2949" i="6"/>
  <c r="BW2949" i="6"/>
  <c r="BY2950" i="6"/>
  <c r="BC370" i="6"/>
  <c r="BY2951" i="6"/>
  <c r="BZ2950" i="6"/>
  <c r="BW2950" i="6"/>
  <c r="BB371" i="6"/>
  <c r="BZ2951" i="6"/>
  <c r="BW2951" i="6"/>
  <c r="BY2952" i="6"/>
  <c r="BC371" i="6"/>
  <c r="BY2953" i="6"/>
  <c r="BZ2952" i="6"/>
  <c r="BW2952" i="6"/>
  <c r="BB372" i="6"/>
  <c r="BZ2953" i="6"/>
  <c r="BW2953" i="6"/>
  <c r="BY2954" i="6"/>
  <c r="BC372" i="6"/>
  <c r="BY2955" i="6"/>
  <c r="BZ2954" i="6"/>
  <c r="BW2954" i="6"/>
  <c r="BB373" i="6"/>
  <c r="BY2956" i="6"/>
  <c r="BZ2955" i="6"/>
  <c r="BW2955" i="6"/>
  <c r="BC373" i="6"/>
  <c r="BY2957" i="6"/>
  <c r="BZ2956" i="6"/>
  <c r="BW2956" i="6"/>
  <c r="BB374" i="6"/>
  <c r="BZ2957" i="6"/>
  <c r="BW2957" i="6"/>
  <c r="BY2958" i="6"/>
  <c r="BC374" i="6"/>
  <c r="BY2959" i="6"/>
  <c r="BZ2958" i="6"/>
  <c r="BW2958" i="6"/>
  <c r="BB375" i="6"/>
  <c r="BZ2959" i="6"/>
  <c r="BW2959" i="6"/>
  <c r="BY2960" i="6"/>
  <c r="BC375" i="6"/>
  <c r="BY2961" i="6"/>
  <c r="BZ2960" i="6"/>
  <c r="BW2960" i="6"/>
  <c r="BB376" i="6"/>
  <c r="BZ2961" i="6"/>
  <c r="BW2961" i="6"/>
  <c r="BY2962" i="6"/>
  <c r="BC376" i="6"/>
  <c r="BY2963" i="6"/>
  <c r="BZ2962" i="6"/>
  <c r="BW2962" i="6"/>
  <c r="BB377" i="6"/>
  <c r="BY2964" i="6"/>
  <c r="BZ2963" i="6"/>
  <c r="BW2963" i="6"/>
  <c r="BC377" i="6"/>
  <c r="BY2965" i="6"/>
  <c r="BZ2964" i="6"/>
  <c r="BW2964" i="6"/>
  <c r="BB378" i="6"/>
  <c r="BZ2965" i="6"/>
  <c r="BW2965" i="6"/>
  <c r="BY2966" i="6"/>
  <c r="BC378" i="6"/>
  <c r="BY2967" i="6"/>
  <c r="BZ2966" i="6"/>
  <c r="BW2966" i="6"/>
  <c r="BB379" i="6"/>
  <c r="BZ2967" i="6"/>
  <c r="BW2967" i="6"/>
  <c r="BY2968" i="6"/>
  <c r="BC379" i="6"/>
  <c r="BY2969" i="6"/>
  <c r="BZ2968" i="6"/>
  <c r="BW2968" i="6"/>
  <c r="BB380" i="6"/>
  <c r="BZ2969" i="6"/>
  <c r="BW2969" i="6"/>
  <c r="BY2970" i="6"/>
  <c r="BC380" i="6"/>
  <c r="BY2971" i="6"/>
  <c r="BZ2970" i="6"/>
  <c r="BW2970" i="6"/>
  <c r="BB381" i="6"/>
  <c r="BY2972" i="6"/>
  <c r="BZ2971" i="6"/>
  <c r="BW2971" i="6"/>
  <c r="BC381" i="6"/>
  <c r="BY2973" i="6"/>
  <c r="BZ2972" i="6"/>
  <c r="BW2972" i="6"/>
  <c r="BB382" i="6"/>
  <c r="BZ2973" i="6"/>
  <c r="BW2973" i="6"/>
  <c r="BY2974" i="6"/>
  <c r="BC382" i="6"/>
  <c r="BY2975" i="6"/>
  <c r="BZ2974" i="6"/>
  <c r="BW2974" i="6"/>
  <c r="BB383" i="6"/>
  <c r="BZ2975" i="6"/>
  <c r="BW2975" i="6"/>
  <c r="BY2976" i="6"/>
  <c r="BC383" i="6"/>
  <c r="BY2977" i="6"/>
  <c r="BZ2976" i="6"/>
  <c r="BW2976" i="6"/>
  <c r="BB384" i="6"/>
  <c r="BZ2977" i="6"/>
  <c r="BW2977" i="6"/>
  <c r="BY2978" i="6"/>
  <c r="BC384" i="6"/>
  <c r="BY2979" i="6"/>
  <c r="BZ2978" i="6"/>
  <c r="BW2978" i="6"/>
  <c r="BB385" i="6"/>
  <c r="BZ2979" i="6"/>
  <c r="BW2979" i="6"/>
  <c r="BY2980" i="6"/>
  <c r="BC385" i="6"/>
  <c r="BZ2980" i="6"/>
  <c r="BW2980" i="6"/>
  <c r="BY2981" i="6"/>
  <c r="BB386" i="6"/>
  <c r="BZ2981" i="6"/>
  <c r="BW2981" i="6"/>
  <c r="BY2982" i="6"/>
  <c r="BC386" i="6"/>
  <c r="BY2983" i="6"/>
  <c r="BZ2982" i="6"/>
  <c r="BW2982" i="6"/>
  <c r="BB387" i="6"/>
  <c r="BZ2983" i="6"/>
  <c r="BW2983" i="6"/>
  <c r="BY2984" i="6"/>
  <c r="BC387" i="6"/>
  <c r="BY2985" i="6"/>
  <c r="BZ2984" i="6"/>
  <c r="BW2984" i="6"/>
  <c r="BB388" i="6"/>
  <c r="BZ2985" i="6"/>
  <c r="BW2985" i="6"/>
  <c r="BY2986" i="6"/>
  <c r="BC388" i="6"/>
  <c r="BY2987" i="6"/>
  <c r="BZ2986" i="6"/>
  <c r="BW2986" i="6"/>
  <c r="BB389" i="6"/>
  <c r="BY2988" i="6"/>
  <c r="BZ2987" i="6"/>
  <c r="BW2987" i="6"/>
  <c r="BC389" i="6"/>
  <c r="BZ2988" i="6"/>
  <c r="BW2988" i="6"/>
  <c r="BY2989" i="6"/>
  <c r="BB390" i="6"/>
  <c r="BZ2989" i="6"/>
  <c r="BW2989" i="6"/>
  <c r="BY2990" i="6"/>
  <c r="BC390" i="6"/>
  <c r="BY2991" i="6"/>
  <c r="BZ2990" i="6"/>
  <c r="BW2990" i="6"/>
  <c r="BB391" i="6"/>
  <c r="BZ2991" i="6"/>
  <c r="BW2991" i="6"/>
  <c r="BY2992" i="6"/>
  <c r="BC391" i="6"/>
  <c r="BY2993" i="6"/>
  <c r="BZ2992" i="6"/>
  <c r="BW2992" i="6"/>
  <c r="BB392" i="6"/>
  <c r="BZ2993" i="6"/>
  <c r="BW2993" i="6"/>
  <c r="BY2994" i="6"/>
  <c r="BC392" i="6"/>
  <c r="BY2995" i="6"/>
  <c r="BZ2994" i="6"/>
  <c r="BW2994" i="6"/>
  <c r="BB393" i="6"/>
  <c r="BY2996" i="6"/>
  <c r="BZ2995" i="6"/>
  <c r="BW2995" i="6"/>
  <c r="BC393" i="6"/>
  <c r="BY2997" i="6"/>
  <c r="BZ2996" i="6"/>
  <c r="BW2996" i="6"/>
  <c r="BB394" i="6"/>
  <c r="BZ2997" i="6"/>
  <c r="BW2997" i="6"/>
  <c r="BY2998" i="6"/>
  <c r="BC394" i="6"/>
  <c r="BY2999" i="6"/>
  <c r="BZ2998" i="6"/>
  <c r="BW2998" i="6"/>
  <c r="BB395" i="6"/>
  <c r="BZ2999" i="6"/>
  <c r="BW2999" i="6"/>
  <c r="BY3000" i="6"/>
  <c r="BC395" i="6"/>
  <c r="BY3001" i="6"/>
  <c r="BZ3000" i="6"/>
  <c r="BW3000" i="6"/>
  <c r="BB396" i="6"/>
  <c r="BZ3001" i="6"/>
  <c r="BW3001" i="6"/>
  <c r="BY3002" i="6"/>
  <c r="BC396" i="6"/>
  <c r="BZ3002" i="6"/>
  <c r="BW3002" i="6"/>
  <c r="BY3003" i="6"/>
  <c r="BB397" i="6"/>
  <c r="BZ3003" i="6"/>
  <c r="BW3003" i="6"/>
  <c r="BY3004" i="6"/>
  <c r="BC397" i="6"/>
  <c r="BY3005" i="6"/>
  <c r="BZ3004" i="6"/>
  <c r="BW3004" i="6"/>
  <c r="BB398" i="6"/>
  <c r="BZ3005" i="6"/>
  <c r="BW3005" i="6"/>
  <c r="BY3006" i="6"/>
  <c r="BC398" i="6"/>
  <c r="BY3007" i="6"/>
  <c r="BZ3006" i="6"/>
  <c r="BW3006" i="6"/>
  <c r="BB399" i="6"/>
  <c r="BZ3007" i="6"/>
  <c r="BW3007" i="6"/>
  <c r="BY3008" i="6"/>
  <c r="BC399" i="6"/>
  <c r="BY3009" i="6"/>
  <c r="BZ3008" i="6"/>
  <c r="BW3008" i="6"/>
  <c r="BB400" i="6"/>
  <c r="BZ3009" i="6"/>
  <c r="BW3009" i="6"/>
  <c r="BY3010" i="6"/>
  <c r="BC400" i="6"/>
  <c r="BY3011" i="6"/>
  <c r="BZ3010" i="6"/>
  <c r="BW3010" i="6"/>
  <c r="BB401" i="6"/>
  <c r="BZ3011" i="6"/>
  <c r="BW3011" i="6"/>
  <c r="BY3012" i="6"/>
  <c r="BC401" i="6"/>
  <c r="BZ3012" i="6"/>
  <c r="BW3012" i="6"/>
  <c r="BY3013" i="6"/>
  <c r="BB402" i="6"/>
  <c r="BZ3013" i="6"/>
  <c r="BW3013" i="6"/>
  <c r="BY3014" i="6"/>
  <c r="BC402" i="6"/>
  <c r="BY3015" i="6"/>
  <c r="BZ3014" i="6"/>
  <c r="BW3014" i="6"/>
  <c r="BB403" i="6"/>
  <c r="BY3016" i="6"/>
  <c r="BZ3015" i="6"/>
  <c r="BW3015" i="6"/>
  <c r="BC403" i="6"/>
  <c r="BY3017" i="6"/>
  <c r="BZ3016" i="6"/>
  <c r="BW3016" i="6"/>
  <c r="BB404" i="6"/>
  <c r="BZ3017" i="6"/>
  <c r="BW3017" i="6"/>
  <c r="BY3018" i="6"/>
  <c r="BC404" i="6"/>
  <c r="BY3019" i="6"/>
  <c r="BZ3018" i="6"/>
  <c r="BW3018" i="6"/>
  <c r="BB405" i="6"/>
  <c r="BY3020" i="6"/>
  <c r="BZ3019" i="6"/>
  <c r="BW3019" i="6"/>
  <c r="BC405" i="6"/>
  <c r="BZ3020" i="6"/>
  <c r="BW3020" i="6"/>
  <c r="BY3021" i="6"/>
  <c r="BB406" i="6"/>
  <c r="BZ3021" i="6"/>
  <c r="BW3021" i="6"/>
  <c r="BY3022" i="6"/>
  <c r="BC406" i="6"/>
  <c r="BY3023" i="6"/>
  <c r="BZ3022" i="6"/>
  <c r="BW3022" i="6"/>
  <c r="BB407" i="6"/>
  <c r="BZ3023" i="6"/>
  <c r="BW3023" i="6"/>
  <c r="BY3024" i="6"/>
  <c r="BC407" i="6"/>
  <c r="BY3025" i="6"/>
  <c r="BZ3024" i="6"/>
  <c r="BW3024" i="6"/>
  <c r="BB408" i="6"/>
  <c r="BZ3025" i="6"/>
  <c r="BW3025" i="6"/>
  <c r="BY3026" i="6"/>
  <c r="BC408" i="6"/>
  <c r="BY3027" i="6"/>
  <c r="BZ3026" i="6"/>
  <c r="BW3026" i="6"/>
  <c r="BB409" i="6"/>
  <c r="BY3028" i="6"/>
  <c r="BZ3027" i="6"/>
  <c r="BW3027" i="6"/>
  <c r="BC409" i="6"/>
  <c r="BY3029" i="6"/>
  <c r="BZ3028" i="6"/>
  <c r="BW3028" i="6"/>
  <c r="BB410" i="6"/>
  <c r="BZ3029" i="6"/>
  <c r="BW3029" i="6"/>
  <c r="BY3030" i="6"/>
  <c r="BC410" i="6"/>
  <c r="BY3031" i="6"/>
  <c r="BZ3030" i="6"/>
  <c r="BW3030" i="6"/>
  <c r="BB411" i="6"/>
  <c r="BZ3031" i="6"/>
  <c r="BW3031" i="6"/>
  <c r="BY3032" i="6"/>
  <c r="BC411" i="6"/>
  <c r="BY3033" i="6"/>
  <c r="BZ3032" i="6"/>
  <c r="BW3032" i="6"/>
  <c r="BB412" i="6"/>
  <c r="BZ3033" i="6"/>
  <c r="BW3033" i="6"/>
  <c r="BY3034" i="6"/>
  <c r="BC412" i="6"/>
  <c r="BY3035" i="6"/>
  <c r="BZ3034" i="6"/>
  <c r="BW3034" i="6"/>
  <c r="BB413" i="6"/>
  <c r="BY3036" i="6"/>
  <c r="BZ3035" i="6"/>
  <c r="BW3035" i="6"/>
  <c r="BC413" i="6"/>
  <c r="BZ3036" i="6"/>
  <c r="BW3036" i="6"/>
  <c r="BY3037" i="6"/>
  <c r="BB414" i="6"/>
  <c r="BZ3037" i="6"/>
  <c r="BW3037" i="6"/>
  <c r="BY3038" i="6"/>
  <c r="BC414" i="6"/>
  <c r="BY3039" i="6"/>
  <c r="BZ3038" i="6"/>
  <c r="BW3038" i="6"/>
  <c r="BB415" i="6"/>
  <c r="BZ3039" i="6"/>
  <c r="BW3039" i="6"/>
  <c r="BY3040" i="6"/>
  <c r="BC415" i="6"/>
  <c r="BY3041" i="6"/>
  <c r="BZ3040" i="6"/>
  <c r="BW3040" i="6"/>
  <c r="BB416" i="6"/>
  <c r="BZ3041" i="6"/>
  <c r="BW3041" i="6"/>
  <c r="BY3042" i="6"/>
  <c r="BC416" i="6"/>
  <c r="BY3043" i="6"/>
  <c r="BZ3042" i="6"/>
  <c r="BW3042" i="6"/>
  <c r="BB417" i="6"/>
  <c r="BY3044" i="6"/>
  <c r="BZ3043" i="6"/>
  <c r="BW3043" i="6"/>
  <c r="BC417" i="6"/>
  <c r="BY3045" i="6"/>
  <c r="BZ3044" i="6"/>
  <c r="BW3044" i="6"/>
  <c r="BB418" i="6"/>
  <c r="BZ3045" i="6"/>
  <c r="BW3045" i="6"/>
  <c r="BY3046" i="6"/>
  <c r="BC418" i="6"/>
  <c r="BY3047" i="6"/>
  <c r="BZ3046" i="6"/>
  <c r="BW3046" i="6"/>
  <c r="BB419" i="6"/>
  <c r="BZ3047" i="6"/>
  <c r="BW3047" i="6"/>
  <c r="BY3048" i="6"/>
  <c r="BC419" i="6"/>
  <c r="BY3049" i="6"/>
  <c r="BZ3048" i="6"/>
  <c r="BW3048" i="6"/>
  <c r="BB420" i="6"/>
  <c r="BZ3049" i="6"/>
  <c r="BW3049" i="6"/>
  <c r="BY3050" i="6"/>
  <c r="BC420" i="6"/>
  <c r="BY3051" i="6"/>
  <c r="BZ3050" i="6"/>
  <c r="BW3050" i="6"/>
  <c r="BB421" i="6"/>
  <c r="BZ3051" i="6"/>
  <c r="BW3051" i="6"/>
  <c r="BY3052" i="6"/>
  <c r="BC421" i="6"/>
  <c r="BY3053" i="6"/>
  <c r="BZ3052" i="6"/>
  <c r="BW3052" i="6"/>
  <c r="BB422" i="6"/>
  <c r="BZ3053" i="6"/>
  <c r="BW3053" i="6"/>
  <c r="BY3054" i="6"/>
  <c r="BC422" i="6"/>
  <c r="BY3055" i="6"/>
  <c r="BZ3054" i="6"/>
  <c r="BW3054" i="6"/>
  <c r="BB423" i="6"/>
  <c r="BZ3055" i="6"/>
  <c r="BW3055" i="6"/>
  <c r="BY3056" i="6"/>
  <c r="BC423" i="6"/>
  <c r="BY3057" i="6"/>
  <c r="BZ3056" i="6"/>
  <c r="BW3056" i="6"/>
  <c r="BB424" i="6"/>
  <c r="BZ3057" i="6"/>
  <c r="BW3057" i="6"/>
  <c r="BY3058" i="6"/>
  <c r="BC424" i="6"/>
  <c r="BY3059" i="6"/>
  <c r="BZ3058" i="6"/>
  <c r="BW3058" i="6"/>
  <c r="BB425" i="6"/>
  <c r="BY3060" i="6"/>
  <c r="BZ3059" i="6"/>
  <c r="BW3059" i="6"/>
  <c r="BC425" i="6"/>
  <c r="BY3061" i="6"/>
  <c r="BZ3060" i="6"/>
  <c r="BW3060" i="6"/>
  <c r="BB426" i="6"/>
  <c r="BZ3061" i="6"/>
  <c r="BW3061" i="6"/>
  <c r="BY3062" i="6"/>
  <c r="BC426" i="6"/>
  <c r="BY3063" i="6"/>
  <c r="BZ3062" i="6"/>
  <c r="BW3062" i="6"/>
  <c r="BB427" i="6"/>
  <c r="BZ3063" i="6"/>
  <c r="BW3063" i="6"/>
  <c r="BY3064" i="6"/>
  <c r="BC427" i="6"/>
  <c r="BY3065" i="6"/>
  <c r="BZ3064" i="6"/>
  <c r="BW3064" i="6"/>
  <c r="BB428" i="6"/>
  <c r="BZ3065" i="6"/>
  <c r="BW3065" i="6"/>
  <c r="BY3066" i="6"/>
  <c r="BC428" i="6"/>
  <c r="BY3067" i="6"/>
  <c r="BZ3066" i="6"/>
  <c r="BW3066" i="6"/>
  <c r="BB429" i="6"/>
  <c r="BY3068" i="6"/>
  <c r="BZ3067" i="6"/>
  <c r="BW3067" i="6"/>
  <c r="BC429" i="6"/>
  <c r="BY3069" i="6"/>
  <c r="BZ3068" i="6"/>
  <c r="BW3068" i="6"/>
  <c r="BB430" i="6"/>
  <c r="BZ3069" i="6"/>
  <c r="BW3069" i="6"/>
  <c r="BY3070" i="6"/>
  <c r="BC430" i="6"/>
  <c r="BY3071" i="6"/>
  <c r="BZ3070" i="6"/>
  <c r="BW3070" i="6"/>
  <c r="BB431" i="6"/>
  <c r="BZ3071" i="6"/>
  <c r="BW3071" i="6"/>
  <c r="BY3072" i="6"/>
  <c r="BC431" i="6"/>
  <c r="BY3073" i="6"/>
  <c r="BZ3072" i="6"/>
  <c r="BW3072" i="6"/>
  <c r="BB432" i="6"/>
  <c r="BZ3073" i="6"/>
  <c r="BW3073" i="6"/>
  <c r="BY3074" i="6"/>
  <c r="BC432" i="6"/>
  <c r="BY3075" i="6"/>
  <c r="BZ3074" i="6"/>
  <c r="BW3074" i="6"/>
  <c r="BB433" i="6"/>
  <c r="BY3076" i="6"/>
  <c r="BZ3075" i="6"/>
  <c r="BW3075" i="6"/>
  <c r="BC433" i="6"/>
  <c r="BY3077" i="6"/>
  <c r="BZ3076" i="6"/>
  <c r="BW3076" i="6"/>
  <c r="BB434" i="6"/>
  <c r="BZ3077" i="6"/>
  <c r="BW3077" i="6"/>
  <c r="BY3078" i="6"/>
  <c r="BC434" i="6"/>
  <c r="BZ3078" i="6"/>
  <c r="BW3078" i="6"/>
  <c r="BY3079" i="6"/>
  <c r="BB435" i="6"/>
  <c r="BY3080" i="6"/>
  <c r="BZ3079" i="6"/>
  <c r="BW3079" i="6"/>
  <c r="BC435" i="6"/>
  <c r="BY3081" i="6"/>
  <c r="BZ3080" i="6"/>
  <c r="BW3080" i="6"/>
  <c r="BB436" i="6"/>
  <c r="BZ3081" i="6"/>
  <c r="BW3081" i="6"/>
  <c r="BY3082" i="6"/>
  <c r="BC436" i="6"/>
  <c r="BY3083" i="6"/>
  <c r="BZ3082" i="6"/>
  <c r="BW3082" i="6"/>
  <c r="BB437" i="6"/>
  <c r="BY3084" i="6"/>
  <c r="BZ3083" i="6"/>
  <c r="BW3083" i="6"/>
  <c r="BC437" i="6"/>
  <c r="BY3085" i="6"/>
  <c r="BZ3084" i="6"/>
  <c r="BW3084" i="6"/>
  <c r="BB438" i="6"/>
  <c r="BZ3085" i="6"/>
  <c r="BW3085" i="6"/>
  <c r="BY3086" i="6"/>
  <c r="BC438" i="6"/>
  <c r="BY3087" i="6"/>
  <c r="BZ3086" i="6"/>
  <c r="BW3086" i="6"/>
  <c r="BB439" i="6"/>
  <c r="BZ3087" i="6"/>
  <c r="BW3087" i="6"/>
  <c r="BY3088" i="6"/>
  <c r="BC439" i="6"/>
  <c r="BY3089" i="6"/>
  <c r="BZ3088" i="6"/>
  <c r="BW3088" i="6"/>
  <c r="BB440" i="6"/>
  <c r="BZ3089" i="6"/>
  <c r="BW3089" i="6"/>
  <c r="BY3090" i="6"/>
  <c r="BC440" i="6"/>
  <c r="BY3091" i="6"/>
  <c r="BZ3090" i="6"/>
  <c r="BW3090" i="6"/>
  <c r="BB441" i="6"/>
  <c r="BZ3091" i="6"/>
  <c r="BW3091" i="6"/>
  <c r="BY3092" i="6"/>
  <c r="BC441" i="6"/>
  <c r="BY3093" i="6"/>
  <c r="BZ3092" i="6"/>
  <c r="BW3092" i="6"/>
  <c r="BB442" i="6"/>
  <c r="BZ3093" i="6"/>
  <c r="BW3093" i="6"/>
  <c r="BY3094" i="6"/>
  <c r="BC442" i="6"/>
  <c r="BY3095" i="6"/>
  <c r="BZ3094" i="6"/>
  <c r="BW3094" i="6"/>
  <c r="BB443" i="6"/>
  <c r="BZ3095" i="6"/>
  <c r="BW3095" i="6"/>
  <c r="BY3096" i="6"/>
  <c r="BC443" i="6"/>
  <c r="BY3097" i="6"/>
  <c r="BZ3096" i="6"/>
  <c r="BW3096" i="6"/>
  <c r="BB444" i="6"/>
  <c r="BZ3097" i="6"/>
  <c r="BW3097" i="6"/>
  <c r="BY3098" i="6"/>
  <c r="BC444" i="6"/>
  <c r="BY3099" i="6"/>
  <c r="BZ3098" i="6"/>
  <c r="BW3098" i="6"/>
  <c r="BB445" i="6"/>
  <c r="BY3100" i="6"/>
  <c r="BZ3099" i="6"/>
  <c r="BW3099" i="6"/>
  <c r="BC445" i="6"/>
  <c r="BZ3100" i="6"/>
  <c r="BW3100" i="6"/>
  <c r="BY3101" i="6"/>
  <c r="BB446" i="6"/>
  <c r="BZ3101" i="6"/>
  <c r="BW3101" i="6"/>
  <c r="BY3102" i="6"/>
  <c r="BC446" i="6"/>
  <c r="BY3103" i="6"/>
  <c r="BZ3102" i="6"/>
  <c r="BW3102" i="6"/>
  <c r="BB447" i="6"/>
  <c r="BZ3103" i="6"/>
  <c r="BW3103" i="6"/>
  <c r="BY3104" i="6"/>
  <c r="BC447" i="6"/>
  <c r="BY3105" i="6"/>
  <c r="BZ3104" i="6"/>
  <c r="BW3104" i="6"/>
  <c r="BB448" i="6"/>
  <c r="BZ3105" i="6"/>
  <c r="BW3105" i="6"/>
  <c r="BY3106" i="6"/>
  <c r="BC448" i="6"/>
  <c r="BY3107" i="6"/>
  <c r="BZ3106" i="6"/>
  <c r="BW3106" i="6"/>
  <c r="BB449" i="6"/>
  <c r="BY3108" i="6"/>
  <c r="BZ3107" i="6"/>
  <c r="BW3107" i="6"/>
  <c r="BC449" i="6"/>
  <c r="BZ3108" i="6"/>
  <c r="BW3108" i="6"/>
  <c r="BY3109" i="6"/>
  <c r="BB450" i="6"/>
  <c r="BZ3109" i="6"/>
  <c r="BW3109" i="6"/>
  <c r="BY3110" i="6"/>
  <c r="BC450" i="6"/>
  <c r="BY3111" i="6"/>
  <c r="BZ3110" i="6"/>
  <c r="BW3110" i="6"/>
  <c r="BB451" i="6"/>
  <c r="BZ3111" i="6"/>
  <c r="BW3111" i="6"/>
  <c r="BY3112" i="6"/>
  <c r="BC451" i="6"/>
  <c r="BY3113" i="6"/>
  <c r="BZ3112" i="6"/>
  <c r="BW3112" i="6"/>
  <c r="BB452" i="6"/>
  <c r="BZ3113" i="6"/>
  <c r="BW3113" i="6"/>
  <c r="BY3114" i="6"/>
  <c r="BC452" i="6"/>
  <c r="BY3115" i="6"/>
  <c r="BZ3114" i="6"/>
  <c r="BW3114" i="6"/>
  <c r="BB453" i="6"/>
  <c r="BZ3115" i="6"/>
  <c r="BW3115" i="6"/>
  <c r="BY3116" i="6"/>
  <c r="BC453" i="6"/>
  <c r="BZ3116" i="6"/>
  <c r="BW3116" i="6"/>
  <c r="BY3117" i="6"/>
  <c r="BB454" i="6"/>
  <c r="BZ3117" i="6"/>
  <c r="BW3117" i="6"/>
  <c r="BY3118" i="6"/>
  <c r="BC454" i="6"/>
  <c r="BY3119" i="6"/>
  <c r="BZ3118" i="6"/>
  <c r="BW3118" i="6"/>
  <c r="BB455" i="6"/>
  <c r="BZ3119" i="6"/>
  <c r="BW3119" i="6"/>
  <c r="BY3120" i="6"/>
  <c r="BC455" i="6"/>
  <c r="BY3121" i="6"/>
  <c r="BZ3120" i="6"/>
  <c r="BW3120" i="6"/>
  <c r="BB456" i="6"/>
  <c r="BZ3121" i="6"/>
  <c r="BW3121" i="6"/>
  <c r="BY3122" i="6"/>
  <c r="BC456" i="6"/>
  <c r="BY3123" i="6"/>
  <c r="BZ3122" i="6"/>
  <c r="BW3122" i="6"/>
  <c r="BB457" i="6"/>
  <c r="BY3124" i="6"/>
  <c r="BZ3123" i="6"/>
  <c r="BW3123" i="6"/>
  <c r="BC457" i="6"/>
  <c r="BY3125" i="6"/>
  <c r="BZ3124" i="6"/>
  <c r="BW3124" i="6"/>
  <c r="BB458" i="6"/>
  <c r="BZ3125" i="6"/>
  <c r="BW3125" i="6"/>
  <c r="BY3126" i="6"/>
  <c r="BC458" i="6"/>
  <c r="BY3127" i="6"/>
  <c r="BZ3126" i="6"/>
  <c r="BW3126" i="6"/>
  <c r="BB459" i="6"/>
  <c r="BZ3127" i="6"/>
  <c r="BW3127" i="6"/>
  <c r="BY3128" i="6"/>
  <c r="BC459" i="6"/>
  <c r="BZ3128" i="6"/>
  <c r="BW3128" i="6"/>
  <c r="BY3129" i="6"/>
  <c r="BB460" i="6"/>
  <c r="BZ3129" i="6"/>
  <c r="BW3129" i="6"/>
  <c r="BY3130" i="6"/>
  <c r="BC460" i="6"/>
  <c r="BZ3130" i="6"/>
  <c r="BW3130" i="6"/>
  <c r="BY3131" i="6"/>
  <c r="BB461" i="6"/>
  <c r="BY3132" i="6"/>
  <c r="BZ3131" i="6"/>
  <c r="BW3131" i="6"/>
  <c r="BC461" i="6"/>
  <c r="BZ3132" i="6"/>
  <c r="BW3132" i="6"/>
  <c r="BY3133" i="6"/>
  <c r="BB462" i="6"/>
  <c r="BY3134" i="6"/>
  <c r="BZ3133" i="6"/>
  <c r="BW3133" i="6"/>
  <c r="BC462" i="6"/>
  <c r="BY3135" i="6"/>
  <c r="BZ3134" i="6"/>
  <c r="BW3134" i="6"/>
  <c r="BB463" i="6"/>
  <c r="BZ3135" i="6"/>
  <c r="BW3135" i="6"/>
  <c r="BY3136" i="6"/>
  <c r="BC463" i="6"/>
  <c r="BY3137" i="6"/>
  <c r="BZ3136" i="6"/>
  <c r="BW3136" i="6"/>
  <c r="BB464" i="6"/>
  <c r="BZ3137" i="6"/>
  <c r="BW3137" i="6"/>
  <c r="BY3138" i="6"/>
  <c r="BC464" i="6"/>
  <c r="BY3139" i="6"/>
  <c r="BZ3138" i="6"/>
  <c r="BW3138" i="6"/>
  <c r="BB465" i="6"/>
  <c r="BY3140" i="6"/>
  <c r="BZ3139" i="6"/>
  <c r="BW3139" i="6"/>
  <c r="BC465" i="6"/>
  <c r="BZ3140" i="6"/>
  <c r="BW3140" i="6"/>
  <c r="BY3141" i="6"/>
  <c r="BB466" i="6"/>
  <c r="BZ3141" i="6"/>
  <c r="BW3141" i="6"/>
  <c r="BY3142" i="6"/>
  <c r="BC466" i="6"/>
  <c r="BZ3142" i="6"/>
  <c r="BW3142" i="6"/>
  <c r="BY3143" i="6"/>
  <c r="BB467" i="6"/>
  <c r="BY3144" i="6"/>
  <c r="BZ3143" i="6"/>
  <c r="BW3143" i="6"/>
  <c r="BC467" i="6"/>
  <c r="BY3145" i="6"/>
  <c r="BZ3144" i="6"/>
  <c r="BW3144" i="6"/>
  <c r="BB468" i="6"/>
  <c r="BY3146" i="6"/>
  <c r="BZ3145" i="6"/>
  <c r="BW3145" i="6"/>
  <c r="BC468" i="6"/>
  <c r="BY3147" i="6"/>
  <c r="BZ3146" i="6"/>
  <c r="BW3146" i="6"/>
  <c r="BB469" i="6"/>
  <c r="BY3148" i="6"/>
  <c r="BZ3147" i="6"/>
  <c r="BW3147" i="6"/>
  <c r="BC469" i="6"/>
  <c r="BZ3148" i="6"/>
  <c r="BW3148" i="6"/>
  <c r="BY3149" i="6"/>
  <c r="BB470" i="6"/>
  <c r="BZ3149" i="6"/>
  <c r="BW3149" i="6"/>
  <c r="BY3150" i="6"/>
  <c r="BC470" i="6"/>
  <c r="BY3151" i="6"/>
  <c r="BZ3150" i="6"/>
  <c r="BW3150" i="6"/>
  <c r="BB471" i="6"/>
  <c r="BY3152" i="6"/>
  <c r="BZ3151" i="6"/>
  <c r="BW3151" i="6"/>
  <c r="BC471" i="6"/>
  <c r="BY3153" i="6"/>
  <c r="BZ3152" i="6"/>
  <c r="BW3152" i="6"/>
  <c r="BB472" i="6"/>
  <c r="BZ3153" i="6"/>
  <c r="BW3153" i="6"/>
  <c r="BY3154" i="6"/>
  <c r="BC472" i="6"/>
  <c r="BY3155" i="6"/>
  <c r="BZ3154" i="6"/>
  <c r="BW3154" i="6"/>
  <c r="BB473" i="6"/>
  <c r="BY3156" i="6"/>
  <c r="BZ3155" i="6"/>
  <c r="BW3155" i="6"/>
  <c r="BC473" i="6"/>
  <c r="BY3157" i="6"/>
  <c r="BZ3156" i="6"/>
  <c r="BW3156" i="6"/>
  <c r="BB474" i="6"/>
  <c r="BZ3157" i="6"/>
  <c r="BW3157" i="6"/>
  <c r="BY3158" i="6"/>
  <c r="BC474" i="6"/>
  <c r="BY3159" i="6"/>
  <c r="BZ3158" i="6"/>
  <c r="BW3158" i="6"/>
  <c r="BB475" i="6"/>
  <c r="BZ3159" i="6"/>
  <c r="BW3159" i="6"/>
  <c r="BY3160" i="6"/>
  <c r="BC475" i="6"/>
  <c r="BY3161" i="6"/>
  <c r="BZ3160" i="6"/>
  <c r="BW3160" i="6"/>
  <c r="BB476" i="6"/>
  <c r="BZ3161" i="6"/>
  <c r="BW3161" i="6"/>
  <c r="BY3162" i="6"/>
  <c r="BC476" i="6"/>
  <c r="BZ3162" i="6"/>
  <c r="BW3162" i="6"/>
  <c r="BY3163" i="6"/>
  <c r="BB477" i="6"/>
  <c r="BY3164" i="6"/>
  <c r="BZ3163" i="6"/>
  <c r="BW3163" i="6"/>
  <c r="BC477" i="6"/>
  <c r="BZ3164" i="6"/>
  <c r="BW3164" i="6"/>
  <c r="BY3165" i="6"/>
  <c r="BB478" i="6"/>
  <c r="BZ3165" i="6"/>
  <c r="BW3165" i="6"/>
  <c r="BY3166" i="6"/>
  <c r="BC478" i="6"/>
  <c r="BY3167" i="6"/>
  <c r="BZ3166" i="6"/>
  <c r="BW3166" i="6"/>
  <c r="BB479" i="6"/>
  <c r="BY3168" i="6"/>
  <c r="BZ3167" i="6"/>
  <c r="BW3167" i="6"/>
  <c r="BC479" i="6"/>
  <c r="BY3169" i="6"/>
  <c r="BZ3168" i="6"/>
  <c r="BW3168" i="6"/>
  <c r="BB480" i="6"/>
  <c r="BZ3169" i="6"/>
  <c r="BW3169" i="6"/>
  <c r="BY3170" i="6"/>
  <c r="BC480" i="6"/>
  <c r="BY3171" i="6"/>
  <c r="BZ3170" i="6"/>
  <c r="BW3170" i="6"/>
  <c r="BB481" i="6"/>
  <c r="BY3172" i="6"/>
  <c r="BZ3171" i="6"/>
  <c r="BW3171" i="6"/>
  <c r="BC481" i="6"/>
  <c r="BY3173" i="6"/>
  <c r="BZ3172" i="6"/>
  <c r="BW3172" i="6"/>
  <c r="BB482" i="6"/>
  <c r="BZ3173" i="6"/>
  <c r="BW3173" i="6"/>
  <c r="BY3174" i="6"/>
  <c r="BC482" i="6"/>
  <c r="BY3175" i="6"/>
  <c r="BZ3174" i="6"/>
  <c r="BW3174" i="6"/>
  <c r="BB483" i="6"/>
  <c r="BZ3175" i="6"/>
  <c r="BW3175" i="6"/>
  <c r="BY3176" i="6"/>
  <c r="BC483" i="6"/>
  <c r="BY3177" i="6"/>
  <c r="BZ3176" i="6"/>
  <c r="BW3176" i="6"/>
  <c r="BB484" i="6"/>
  <c r="BY3178" i="6"/>
  <c r="BZ3177" i="6"/>
  <c r="BW3177" i="6"/>
  <c r="BC484" i="6"/>
  <c r="BZ3178" i="6"/>
  <c r="BW3178" i="6"/>
  <c r="BY3179" i="6"/>
  <c r="BB485" i="6"/>
  <c r="BZ3179" i="6"/>
  <c r="BW3179" i="6"/>
  <c r="BY3180" i="6"/>
  <c r="BC485" i="6"/>
  <c r="BZ3180" i="6"/>
  <c r="BW3180" i="6"/>
  <c r="BY3181" i="6"/>
  <c r="BB486" i="6"/>
  <c r="BZ3181" i="6"/>
  <c r="BW3181" i="6"/>
  <c r="BY3182" i="6"/>
  <c r="BC486" i="6"/>
  <c r="BZ3182" i="6"/>
  <c r="BW3182" i="6"/>
  <c r="BY3183" i="6"/>
  <c r="BB487" i="6"/>
  <c r="BZ3183" i="6"/>
  <c r="BW3183" i="6"/>
  <c r="BY3184" i="6"/>
  <c r="BC487" i="6"/>
  <c r="BY3185" i="6"/>
  <c r="BZ3184" i="6"/>
  <c r="BW3184" i="6"/>
  <c r="BB488" i="6"/>
  <c r="BZ3185" i="6"/>
  <c r="BW3185" i="6"/>
  <c r="BY3186" i="6"/>
  <c r="BC488" i="6"/>
  <c r="BY3187" i="6"/>
  <c r="BZ3186" i="6"/>
  <c r="BW3186" i="6"/>
  <c r="BB489" i="6"/>
  <c r="BY3188" i="6"/>
  <c r="BZ3187" i="6"/>
  <c r="BW3187" i="6"/>
  <c r="BC489" i="6"/>
  <c r="BY3189" i="6"/>
  <c r="BZ3188" i="6"/>
  <c r="BW3188" i="6"/>
  <c r="BB490" i="6"/>
  <c r="BZ3189" i="6"/>
  <c r="BW3189" i="6"/>
  <c r="BY3190" i="6"/>
  <c r="BC490" i="6"/>
  <c r="BY3191" i="6"/>
  <c r="BZ3190" i="6"/>
  <c r="BW3190" i="6"/>
  <c r="BB491" i="6"/>
  <c r="BZ3191" i="6"/>
  <c r="BW3191" i="6"/>
  <c r="BY3192" i="6"/>
  <c r="BC491" i="6"/>
  <c r="BY3193" i="6"/>
  <c r="BZ3192" i="6"/>
  <c r="BW3192" i="6"/>
  <c r="BB492" i="6"/>
  <c r="BZ3193" i="6"/>
  <c r="BW3193" i="6"/>
  <c r="BY3194" i="6"/>
  <c r="BC492" i="6"/>
  <c r="BY3195" i="6"/>
  <c r="BZ3194" i="6"/>
  <c r="BW3194" i="6"/>
  <c r="BB493" i="6"/>
  <c r="BY3196" i="6"/>
  <c r="BZ3195" i="6"/>
  <c r="BW3195" i="6"/>
  <c r="BC493" i="6"/>
  <c r="BZ3196" i="6"/>
  <c r="BW3196" i="6"/>
  <c r="BY3197" i="6"/>
  <c r="BB494" i="6"/>
  <c r="BZ3197" i="6"/>
  <c r="BW3197" i="6"/>
  <c r="BY3198" i="6"/>
  <c r="BC494" i="6"/>
  <c r="BY3199" i="6"/>
  <c r="BZ3198" i="6"/>
  <c r="BW3198" i="6"/>
  <c r="BB495" i="6"/>
  <c r="BZ3199" i="6"/>
  <c r="BW3199" i="6"/>
  <c r="BY3200" i="6"/>
  <c r="BC495" i="6"/>
  <c r="BZ3200" i="6"/>
  <c r="BW3200" i="6"/>
  <c r="BY3201" i="6"/>
  <c r="BB496" i="6"/>
  <c r="BZ3201" i="6"/>
  <c r="BW3201" i="6"/>
  <c r="BY3202" i="6"/>
  <c r="BC496" i="6"/>
  <c r="BZ3202" i="6"/>
  <c r="BW3202" i="6"/>
  <c r="BY3203" i="6"/>
  <c r="BB497" i="6"/>
  <c r="BZ3203" i="6"/>
  <c r="BW3203" i="6"/>
  <c r="BY3204" i="6"/>
  <c r="BC497" i="6"/>
  <c r="BY3205" i="6"/>
  <c r="BZ3204" i="6"/>
  <c r="BW3204" i="6"/>
  <c r="BB498" i="6"/>
  <c r="BZ3205" i="6"/>
  <c r="BW3205" i="6"/>
  <c r="BY3206" i="6"/>
  <c r="BC498" i="6"/>
  <c r="BZ3206" i="6"/>
  <c r="BW3206" i="6"/>
  <c r="BY3207" i="6"/>
  <c r="BB499" i="6"/>
  <c r="BY3208" i="6"/>
  <c r="BZ3207" i="6"/>
  <c r="BW3207" i="6"/>
  <c r="BC499" i="6"/>
  <c r="BY3209" i="6"/>
  <c r="BZ3208" i="6"/>
  <c r="BW3208" i="6"/>
  <c r="BB500" i="6"/>
  <c r="BZ3209" i="6"/>
  <c r="BW3209" i="6"/>
  <c r="BY3210" i="6"/>
  <c r="BC500" i="6"/>
  <c r="BY3211" i="6"/>
  <c r="BZ3210" i="6"/>
  <c r="BW3210" i="6"/>
  <c r="BB501" i="6"/>
  <c r="BY3212" i="6"/>
  <c r="BZ3211" i="6"/>
  <c r="BW3211" i="6"/>
  <c r="BC501" i="6"/>
  <c r="BY3213" i="6"/>
  <c r="BZ3212" i="6"/>
  <c r="BW3212" i="6"/>
  <c r="BB502" i="6"/>
  <c r="BZ3213" i="6"/>
  <c r="BW3213" i="6"/>
  <c r="BY3214" i="6"/>
  <c r="BC502" i="6"/>
  <c r="BZ3214" i="6"/>
  <c r="BW3214" i="6"/>
  <c r="BY3215" i="6"/>
  <c r="BB503" i="6"/>
  <c r="BZ3215" i="6"/>
  <c r="BW3215" i="6"/>
  <c r="BY3216" i="6"/>
  <c r="BC503" i="6"/>
  <c r="BY3217" i="6"/>
  <c r="BZ3216" i="6"/>
  <c r="BW3216" i="6"/>
  <c r="BB504" i="6"/>
  <c r="BY3218" i="6"/>
  <c r="BZ3217" i="6"/>
  <c r="BW3217" i="6"/>
  <c r="BC504" i="6"/>
  <c r="BY3219" i="6"/>
  <c r="BZ3218" i="6"/>
  <c r="BW3218" i="6"/>
  <c r="BB505" i="6"/>
  <c r="BY3220" i="6"/>
  <c r="BZ3219" i="6"/>
  <c r="BW3219" i="6"/>
  <c r="BC505" i="6"/>
  <c r="BY3221" i="6"/>
  <c r="BZ3220" i="6"/>
  <c r="BW3220" i="6"/>
  <c r="BB506" i="6"/>
  <c r="BZ3221" i="6"/>
  <c r="BW3221" i="6"/>
  <c r="BY3222" i="6"/>
  <c r="BC506" i="6"/>
  <c r="BY3223" i="6"/>
  <c r="BZ3222" i="6"/>
  <c r="BW3222" i="6"/>
  <c r="BB507" i="6"/>
  <c r="BY3224" i="6"/>
  <c r="BZ3223" i="6"/>
  <c r="BW3223" i="6"/>
  <c r="BC507" i="6"/>
  <c r="BY3225" i="6"/>
  <c r="BZ3224" i="6"/>
  <c r="BW3224" i="6"/>
  <c r="BB508" i="6"/>
  <c r="BZ3225" i="6"/>
  <c r="BW3225" i="6"/>
  <c r="BY3226" i="6"/>
  <c r="BC508" i="6"/>
  <c r="BZ3226" i="6"/>
  <c r="BW3226" i="6"/>
  <c r="BY3227" i="6"/>
  <c r="BB509" i="6"/>
  <c r="BY3228" i="6"/>
  <c r="BZ3227" i="6"/>
  <c r="BW3227" i="6"/>
  <c r="BC509" i="6"/>
  <c r="BY3229" i="6"/>
  <c r="BZ3228" i="6"/>
  <c r="BW3228" i="6"/>
  <c r="BB510" i="6"/>
  <c r="BY3230" i="6"/>
  <c r="BZ3229" i="6"/>
  <c r="BW3229" i="6"/>
  <c r="BC510" i="6"/>
  <c r="BY3231" i="6"/>
  <c r="BZ3230" i="6"/>
  <c r="BW3230" i="6"/>
  <c r="BB511" i="6"/>
  <c r="BZ3231" i="6"/>
  <c r="BW3231" i="6"/>
  <c r="BY3232" i="6"/>
  <c r="BC511" i="6"/>
  <c r="BY3233" i="6"/>
  <c r="BZ3232" i="6"/>
  <c r="BW3232" i="6"/>
  <c r="BB512" i="6"/>
  <c r="BY3234" i="6"/>
  <c r="BZ3233" i="6"/>
  <c r="BW3233" i="6"/>
  <c r="BC512" i="6"/>
  <c r="BY3235" i="6"/>
  <c r="BZ3234" i="6"/>
  <c r="BW3234" i="6"/>
  <c r="BB513" i="6"/>
  <c r="BZ3235" i="6"/>
  <c r="BW3235" i="6"/>
  <c r="BY3236" i="6"/>
  <c r="BC513" i="6"/>
  <c r="BZ3236" i="6"/>
  <c r="BW3236" i="6"/>
  <c r="BY3237" i="6"/>
  <c r="BB514" i="6"/>
  <c r="BZ3237" i="6"/>
  <c r="BW3237" i="6"/>
  <c r="BY3238" i="6"/>
  <c r="BC514" i="6"/>
  <c r="BZ3238" i="6"/>
  <c r="BW3238" i="6"/>
  <c r="BY3239" i="6"/>
  <c r="BB515" i="6"/>
  <c r="BY3240" i="6"/>
  <c r="BZ3239" i="6"/>
  <c r="BW3239" i="6"/>
  <c r="BZ3240" i="6"/>
  <c r="BW3240" i="6"/>
  <c r="BY3241" i="6"/>
  <c r="BZ3241" i="6"/>
  <c r="BW3241" i="6"/>
  <c r="BY3242" i="6"/>
  <c r="BY3243" i="6"/>
  <c r="BZ3242" i="6"/>
  <c r="BW3242" i="6"/>
  <c r="BY3244" i="6"/>
  <c r="BZ3243" i="6"/>
  <c r="BW3243" i="6"/>
  <c r="BZ3244" i="6"/>
  <c r="BW3244" i="6"/>
  <c r="BY3245" i="6"/>
  <c r="BZ3245" i="6"/>
  <c r="BW3245" i="6"/>
  <c r="BY3246" i="6"/>
  <c r="BY3247" i="6"/>
  <c r="BZ3246" i="6"/>
  <c r="BW3246" i="6"/>
  <c r="BY3248" i="6"/>
  <c r="BZ3247" i="6"/>
  <c r="BW3247" i="6"/>
  <c r="BZ3248" i="6"/>
  <c r="BW3248" i="6"/>
  <c r="BY3249" i="6"/>
  <c r="BY3250" i="6"/>
  <c r="BZ3249" i="6"/>
  <c r="BW3249" i="6"/>
  <c r="BZ3250" i="6"/>
  <c r="BW3250" i="6"/>
  <c r="BY3251" i="6"/>
  <c r="BY3252" i="6"/>
  <c r="BZ3251" i="6"/>
  <c r="BW3251" i="6"/>
  <c r="BY3253" i="6"/>
  <c r="BZ3252" i="6"/>
  <c r="BW3252" i="6"/>
  <c r="BY3254" i="6"/>
  <c r="BZ3253" i="6"/>
  <c r="BW3253" i="6"/>
  <c r="BY3255" i="6"/>
  <c r="BZ3254" i="6"/>
  <c r="BW3254" i="6"/>
  <c r="BY3256" i="6"/>
  <c r="BZ3255" i="6"/>
  <c r="BW3255" i="6"/>
  <c r="BY3257" i="6"/>
  <c r="BZ3256" i="6"/>
  <c r="BW3256" i="6"/>
  <c r="BY3258" i="6"/>
  <c r="BZ3257" i="6"/>
  <c r="BW3257" i="6"/>
  <c r="BZ3258" i="6"/>
  <c r="BW3258" i="6"/>
  <c r="BY3259" i="6"/>
  <c r="BY3260" i="6"/>
  <c r="BZ3259" i="6"/>
  <c r="BW3259" i="6"/>
  <c r="BY3261" i="6"/>
  <c r="BZ3260" i="6"/>
  <c r="BW3260" i="6"/>
  <c r="BY3262" i="6"/>
  <c r="BZ3261" i="6"/>
  <c r="BW3261" i="6"/>
  <c r="BZ3262" i="6"/>
  <c r="BW3262" i="6"/>
  <c r="BY3263" i="6"/>
  <c r="BY3264" i="6"/>
  <c r="BZ3263" i="6"/>
  <c r="BW3263" i="6"/>
  <c r="BZ3264" i="6"/>
  <c r="BW3264" i="6"/>
  <c r="BY3265" i="6"/>
  <c r="BY3266" i="6"/>
  <c r="BZ3265" i="6"/>
  <c r="BW3265" i="6"/>
  <c r="BZ3266" i="6"/>
  <c r="BW3266" i="6"/>
  <c r="BY3267" i="6"/>
  <c r="BY3268" i="6"/>
  <c r="BZ3267" i="6"/>
  <c r="BW3267" i="6"/>
  <c r="BY3269" i="6"/>
  <c r="BZ3268" i="6"/>
  <c r="BW3268" i="6"/>
  <c r="BY3270" i="6"/>
  <c r="BZ3269" i="6"/>
  <c r="BW3269" i="6"/>
  <c r="BZ3270" i="6"/>
  <c r="BW3270" i="6"/>
  <c r="BY3271" i="6"/>
  <c r="BY3272" i="6"/>
  <c r="BZ3271" i="6"/>
  <c r="BW3271" i="6"/>
  <c r="BY3273" i="6"/>
  <c r="BZ3272" i="6"/>
  <c r="BW3272" i="6"/>
  <c r="BY3274" i="6"/>
  <c r="BZ3273" i="6"/>
  <c r="BW3273" i="6"/>
  <c r="BZ3274" i="6"/>
  <c r="BW3274" i="6"/>
  <c r="BY3275" i="6"/>
  <c r="BY3276" i="6"/>
  <c r="BZ3275" i="6"/>
  <c r="BW3275" i="6"/>
  <c r="BY3277" i="6"/>
  <c r="BZ3276" i="6"/>
  <c r="BW3276" i="6"/>
  <c r="BZ3277" i="6"/>
  <c r="BW3277" i="6"/>
  <c r="BY3278" i="6"/>
  <c r="BY3279" i="6"/>
  <c r="BZ3278" i="6"/>
  <c r="BW3278" i="6"/>
  <c r="BY3280" i="6"/>
  <c r="BZ3279" i="6"/>
  <c r="BW3279" i="6"/>
  <c r="BY3281" i="6"/>
  <c r="BZ3280" i="6"/>
  <c r="BW3280" i="6"/>
  <c r="BZ3281" i="6"/>
  <c r="BW3281" i="6"/>
  <c r="BY3282" i="6"/>
  <c r="BZ3282" i="6"/>
  <c r="BW3282" i="6"/>
  <c r="BY3283" i="6"/>
  <c r="BZ3283" i="6"/>
  <c r="BW3283" i="6"/>
  <c r="BY3284" i="6"/>
  <c r="BY3285" i="6"/>
  <c r="BZ3284" i="6"/>
  <c r="BW3284" i="6"/>
  <c r="BY3286" i="6"/>
  <c r="BZ3285" i="6"/>
  <c r="BW3285" i="6"/>
  <c r="BZ3286" i="6"/>
  <c r="BW3286" i="6"/>
  <c r="BY3287" i="6"/>
  <c r="BZ3287" i="6"/>
  <c r="BW3287" i="6"/>
  <c r="BY3288" i="6"/>
  <c r="BY3289" i="6"/>
  <c r="BZ3288" i="6"/>
  <c r="BW3288" i="6"/>
  <c r="BZ3289" i="6"/>
  <c r="BW3289" i="6"/>
  <c r="BY3290" i="6"/>
  <c r="BZ3290" i="6"/>
  <c r="BW3290" i="6"/>
  <c r="BY3291" i="6"/>
  <c r="BZ3291" i="6"/>
  <c r="BW3291" i="6"/>
  <c r="BY3292" i="6"/>
  <c r="BZ3292" i="6"/>
  <c r="BW3292" i="6"/>
  <c r="BY3293" i="6"/>
  <c r="BY3294" i="6"/>
  <c r="BZ3293" i="6"/>
  <c r="BW3293" i="6"/>
  <c r="BZ3294" i="6"/>
  <c r="BW3294" i="6"/>
  <c r="BY3295" i="6"/>
  <c r="BY3296" i="6"/>
  <c r="BZ3295" i="6"/>
  <c r="BW3295" i="6"/>
  <c r="BZ3296" i="6"/>
  <c r="BW3296" i="6"/>
  <c r="BY3297" i="6"/>
  <c r="BY3298" i="6"/>
  <c r="BZ3297" i="6"/>
  <c r="BW3297" i="6"/>
  <c r="BY3299" i="6"/>
  <c r="BZ3298" i="6"/>
  <c r="BW3298" i="6"/>
  <c r="BY3300" i="6"/>
  <c r="BZ3299" i="6"/>
  <c r="BW3299" i="6"/>
  <c r="BY3301" i="6"/>
  <c r="BZ3300" i="6"/>
  <c r="BW3300" i="6"/>
  <c r="BZ3301" i="6"/>
  <c r="BW3301" i="6"/>
  <c r="BY3302" i="6"/>
  <c r="BY3303" i="6"/>
  <c r="BZ3302" i="6"/>
  <c r="BW3302" i="6"/>
  <c r="BY3304" i="6"/>
  <c r="BZ3303" i="6"/>
  <c r="BW3303" i="6"/>
  <c r="BZ3304" i="6"/>
  <c r="BW3304" i="6"/>
  <c r="BY3305" i="6"/>
  <c r="BZ3305" i="6"/>
  <c r="BW3305" i="6"/>
  <c r="BY3306" i="6"/>
  <c r="BY3307" i="6"/>
  <c r="BZ3306" i="6"/>
  <c r="BW3306" i="6"/>
  <c r="BZ3307" i="6"/>
  <c r="BW3307" i="6"/>
  <c r="BY3308" i="6"/>
  <c r="BY3309" i="6"/>
  <c r="BZ3308" i="6"/>
  <c r="BW3308" i="6"/>
  <c r="BY3310" i="6"/>
  <c r="BZ3309" i="6"/>
  <c r="BW3309" i="6"/>
  <c r="BZ3310" i="6"/>
  <c r="BW3310" i="6"/>
  <c r="BY3311" i="6"/>
  <c r="BY3312" i="6"/>
  <c r="BZ3311" i="6"/>
  <c r="BW3311" i="6"/>
  <c r="BZ3312" i="6"/>
  <c r="BW3312" i="6"/>
  <c r="BY3313" i="6"/>
  <c r="BY3314" i="6"/>
  <c r="BZ3313" i="6"/>
  <c r="BW3313" i="6"/>
  <c r="BZ3314" i="6"/>
  <c r="BW3314" i="6"/>
  <c r="BY3315" i="6"/>
  <c r="BY3316" i="6"/>
  <c r="BZ3315" i="6"/>
  <c r="BW3315" i="6"/>
  <c r="BZ3316" i="6"/>
  <c r="BW3316" i="6"/>
  <c r="BY3317" i="6"/>
  <c r="BY3318" i="6"/>
  <c r="BZ3317" i="6"/>
  <c r="BW3317" i="6"/>
  <c r="BZ3318" i="6"/>
  <c r="BW3318" i="6"/>
  <c r="BY3319" i="6"/>
  <c r="BZ3319" i="6"/>
  <c r="BW3319" i="6"/>
  <c r="BY3320" i="6"/>
  <c r="BZ3320" i="6"/>
  <c r="BW3320" i="6"/>
  <c r="BY3321" i="6"/>
  <c r="BY3322" i="6"/>
  <c r="BZ3321" i="6"/>
  <c r="BW3321" i="6"/>
  <c r="BZ3322" i="6"/>
  <c r="BW3322" i="6"/>
  <c r="BY3323" i="6"/>
  <c r="BY3324" i="6"/>
  <c r="BZ3323" i="6"/>
  <c r="BW3323" i="6"/>
  <c r="BZ3324" i="6"/>
  <c r="BW3324" i="6"/>
  <c r="BY3325" i="6"/>
  <c r="BY3326" i="6"/>
  <c r="BZ3325" i="6"/>
  <c r="BW3325" i="6"/>
  <c r="BZ3326" i="6"/>
  <c r="BW3326" i="6"/>
  <c r="BY3327" i="6"/>
  <c r="BY3328" i="6"/>
  <c r="BZ3327" i="6"/>
  <c r="BW3327" i="6"/>
  <c r="BY3329" i="6"/>
  <c r="BZ3328" i="6"/>
  <c r="BW3328" i="6"/>
  <c r="BZ3329" i="6"/>
  <c r="BW3329" i="6"/>
  <c r="BY3330" i="6"/>
  <c r="BY3331" i="6"/>
  <c r="BZ3330" i="6"/>
  <c r="BW3330" i="6"/>
  <c r="BY3332" i="6"/>
  <c r="BZ3331" i="6"/>
  <c r="BW3331" i="6"/>
  <c r="BY3333" i="6"/>
  <c r="BZ3332" i="6"/>
  <c r="BW3332" i="6"/>
  <c r="BZ3333" i="6"/>
  <c r="BW3333" i="6"/>
  <c r="BY3334" i="6"/>
  <c r="BZ3334" i="6"/>
  <c r="BW3334" i="6"/>
  <c r="BY3335" i="6"/>
  <c r="BY3336" i="6"/>
  <c r="BZ3335" i="6"/>
  <c r="BW3335" i="6"/>
  <c r="BY3337" i="6"/>
  <c r="BZ3336" i="6"/>
  <c r="BW3336" i="6"/>
  <c r="BY3338" i="6"/>
  <c r="BZ3337" i="6"/>
  <c r="BW3337" i="6"/>
  <c r="BZ3338" i="6"/>
  <c r="BW3338" i="6"/>
  <c r="BY3339" i="6"/>
  <c r="BY3340" i="6"/>
  <c r="BZ3339" i="6"/>
  <c r="BW3339" i="6"/>
  <c r="BZ3340" i="6"/>
  <c r="BW3340" i="6"/>
  <c r="BY3341" i="6"/>
  <c r="BY3342" i="6"/>
  <c r="BZ3341" i="6"/>
  <c r="BW3341" i="6"/>
  <c r="BZ3342" i="6"/>
  <c r="BW3342" i="6"/>
  <c r="BY3343" i="6"/>
  <c r="BY3344" i="6"/>
  <c r="BZ3343" i="6"/>
  <c r="BW3343" i="6"/>
  <c r="BZ3344" i="6"/>
  <c r="BW3344" i="6"/>
  <c r="BY3345" i="6"/>
  <c r="BZ3345" i="6"/>
  <c r="BW3345" i="6"/>
  <c r="BY3346" i="6"/>
  <c r="BZ3346" i="6"/>
  <c r="BW3346" i="6"/>
  <c r="BY3347" i="6"/>
  <c r="BZ3347" i="6"/>
  <c r="BW3347" i="6"/>
  <c r="BY3348" i="6"/>
  <c r="BZ3348" i="6"/>
  <c r="BW3348" i="6"/>
  <c r="BY3349" i="6"/>
  <c r="BZ3349" i="6"/>
  <c r="BW3349" i="6"/>
  <c r="BY3350" i="6"/>
  <c r="BZ3350" i="6"/>
  <c r="BW3350" i="6"/>
  <c r="BY3351" i="6"/>
  <c r="BY3352" i="6"/>
  <c r="BZ3351" i="6"/>
  <c r="BW3351" i="6"/>
  <c r="BZ3352" i="6"/>
  <c r="BW3352" i="6"/>
  <c r="BY3353" i="6"/>
  <c r="BZ3353" i="6"/>
  <c r="BW3353" i="6"/>
  <c r="BY3354" i="6"/>
  <c r="BZ3354" i="6"/>
  <c r="BW3354" i="6"/>
  <c r="BY3355" i="6"/>
  <c r="BY3356" i="6"/>
  <c r="BZ3355" i="6"/>
  <c r="BW3355" i="6"/>
  <c r="BZ3356" i="6"/>
  <c r="BW3356" i="6"/>
  <c r="BY3357" i="6"/>
  <c r="BY3358" i="6"/>
  <c r="BZ3357" i="6"/>
  <c r="BW3357" i="6"/>
  <c r="BZ3358" i="6"/>
  <c r="BW3358" i="6"/>
  <c r="BY3359" i="6"/>
  <c r="BY3360" i="6"/>
  <c r="BZ3359" i="6"/>
  <c r="BW3359" i="6"/>
  <c r="BZ3360" i="6"/>
  <c r="BW3360" i="6"/>
  <c r="BY3361" i="6"/>
  <c r="BZ3361" i="6"/>
  <c r="BW3361" i="6"/>
  <c r="BY3362" i="6"/>
  <c r="BY3363" i="6"/>
  <c r="BZ3362" i="6"/>
  <c r="BW3362" i="6"/>
  <c r="BZ3363" i="6"/>
  <c r="BW3363" i="6"/>
  <c r="BY3364" i="6"/>
  <c r="BZ3364" i="6"/>
  <c r="BW3364" i="6"/>
  <c r="BY3365" i="6"/>
  <c r="BY3366" i="6"/>
  <c r="BZ3365" i="6"/>
  <c r="BW3365" i="6"/>
  <c r="BZ3366" i="6"/>
  <c r="BW3366" i="6"/>
  <c r="BY3367" i="6"/>
  <c r="BY3368" i="6"/>
  <c r="BZ3367" i="6"/>
  <c r="BW3367" i="6"/>
  <c r="BZ3368" i="6"/>
  <c r="BW3368" i="6"/>
  <c r="BY3369" i="6"/>
  <c r="BY3370" i="6"/>
  <c r="BZ3369" i="6"/>
  <c r="BW3369" i="6"/>
  <c r="BZ3370" i="6"/>
  <c r="BW3370" i="6"/>
  <c r="BY3371" i="6"/>
  <c r="BY3372" i="6"/>
  <c r="BZ3371" i="6"/>
  <c r="BW3371" i="6"/>
  <c r="BY3373" i="6"/>
  <c r="BZ3372" i="6"/>
  <c r="BW3372" i="6"/>
  <c r="BY3374" i="6"/>
  <c r="BZ3373" i="6"/>
  <c r="BW3373" i="6"/>
  <c r="BZ3374" i="6"/>
  <c r="BW3374" i="6"/>
  <c r="BY3375" i="6"/>
  <c r="BZ3375" i="6"/>
  <c r="BW3375" i="6"/>
  <c r="BY3376" i="6"/>
  <c r="BY3377" i="6"/>
  <c r="BZ3376" i="6"/>
  <c r="BW3376" i="6"/>
  <c r="BZ3377" i="6"/>
  <c r="BW3377" i="6"/>
  <c r="BY3378" i="6"/>
  <c r="BZ3378" i="6"/>
  <c r="BW3378" i="6"/>
  <c r="BY3379" i="6"/>
  <c r="BY3380" i="6"/>
  <c r="BZ3379" i="6"/>
  <c r="BW3379" i="6"/>
  <c r="BY3381" i="6"/>
  <c r="BZ3380" i="6"/>
  <c r="BW3380" i="6"/>
  <c r="BY3382" i="6"/>
  <c r="BZ3381" i="6"/>
  <c r="BW3381" i="6"/>
  <c r="BZ3382" i="6"/>
  <c r="BW3382" i="6"/>
  <c r="BY3383" i="6"/>
  <c r="BY3384" i="6"/>
  <c r="BZ3383" i="6"/>
  <c r="BW3383" i="6"/>
  <c r="BY3385" i="6"/>
  <c r="BZ3384" i="6"/>
  <c r="BW3384" i="6"/>
  <c r="BY3386" i="6"/>
  <c r="BZ3385" i="6"/>
  <c r="BW3385" i="6"/>
  <c r="BY3387" i="6"/>
  <c r="BZ3386" i="6"/>
  <c r="BW3386" i="6"/>
  <c r="BZ3387" i="6"/>
  <c r="BW3387" i="6"/>
  <c r="BY3388" i="6"/>
  <c r="BZ3388" i="6"/>
  <c r="BW3388" i="6"/>
  <c r="BY3389" i="6"/>
  <c r="BZ3389" i="6"/>
  <c r="BW3389" i="6"/>
  <c r="BY3390" i="6"/>
  <c r="BZ3390" i="6"/>
  <c r="BW3390" i="6"/>
  <c r="BY3391" i="6"/>
  <c r="BY3392" i="6"/>
  <c r="BZ3391" i="6"/>
  <c r="BW3391" i="6"/>
  <c r="BZ3392" i="6"/>
  <c r="BW3392" i="6"/>
  <c r="BY3393" i="6"/>
  <c r="BY3394" i="6"/>
  <c r="BZ3393" i="6"/>
  <c r="BW3393" i="6"/>
  <c r="BZ3394" i="6"/>
  <c r="BW3394" i="6"/>
  <c r="BY3395" i="6"/>
  <c r="BY3396" i="6"/>
  <c r="BZ3395" i="6"/>
  <c r="BW3395" i="6"/>
  <c r="BZ3396" i="6"/>
  <c r="BW3396" i="6"/>
  <c r="BY3397" i="6"/>
  <c r="BY3398" i="6"/>
  <c r="BZ3397" i="6"/>
  <c r="BW3397" i="6"/>
  <c r="BZ3398" i="6"/>
  <c r="BW3398" i="6"/>
  <c r="BY3399" i="6"/>
  <c r="BY3400" i="6"/>
  <c r="BZ3399" i="6"/>
  <c r="BW3399" i="6"/>
  <c r="BZ3400" i="6"/>
  <c r="BW3400" i="6"/>
  <c r="BY3401" i="6"/>
  <c r="BY3402" i="6"/>
  <c r="BZ3401" i="6"/>
  <c r="BW3401" i="6"/>
  <c r="BY3403" i="6"/>
  <c r="BZ3402" i="6"/>
  <c r="BW3402" i="6"/>
  <c r="BZ3403" i="6"/>
  <c r="BW3403" i="6"/>
  <c r="BY3404" i="6"/>
  <c r="BZ3404" i="6"/>
  <c r="BW3404" i="6"/>
  <c r="BY3405" i="6"/>
  <c r="BZ3405" i="6"/>
  <c r="BW3405" i="6"/>
  <c r="BY3406" i="6"/>
  <c r="BZ3406" i="6"/>
  <c r="BW3406" i="6"/>
  <c r="BY3407" i="6"/>
  <c r="BY3408" i="6"/>
  <c r="BZ3407" i="6"/>
  <c r="BW3407" i="6"/>
  <c r="BZ3408" i="6"/>
  <c r="BW3408" i="6"/>
  <c r="BY3409" i="6"/>
  <c r="BZ3409" i="6"/>
  <c r="BW3409" i="6"/>
  <c r="BY3410" i="6"/>
  <c r="BY3411" i="6"/>
  <c r="BZ3410" i="6"/>
  <c r="BW3410" i="6"/>
  <c r="BZ3411" i="6"/>
  <c r="BW3411" i="6"/>
  <c r="BY3412" i="6"/>
  <c r="BZ3412" i="6"/>
  <c r="BW3412" i="6"/>
  <c r="BY3413" i="6"/>
  <c r="BZ3413" i="6"/>
  <c r="BW3413" i="6"/>
  <c r="BY3414" i="6"/>
  <c r="BZ3414" i="6"/>
  <c r="BW3414" i="6"/>
  <c r="BY3415" i="6"/>
  <c r="BY3416" i="6"/>
  <c r="BZ3415" i="6"/>
  <c r="BW3415" i="6"/>
  <c r="BZ3416" i="6"/>
  <c r="BW3416" i="6"/>
  <c r="BY3417" i="6"/>
  <c r="BY3418" i="6"/>
  <c r="BZ3417" i="6"/>
  <c r="BW3417" i="6"/>
  <c r="BZ3418" i="6"/>
  <c r="BW3418" i="6"/>
  <c r="BY3419" i="6"/>
  <c r="BY3420" i="6"/>
  <c r="BZ3419" i="6"/>
  <c r="BW3419" i="6"/>
  <c r="BY3421" i="6"/>
  <c r="BZ3420" i="6"/>
  <c r="BW3420" i="6"/>
  <c r="BY3422" i="6"/>
  <c r="BZ3421" i="6"/>
  <c r="BW3421" i="6"/>
  <c r="BY3423" i="6"/>
  <c r="BZ3422" i="6"/>
  <c r="BW3422" i="6"/>
  <c r="BZ3423" i="6"/>
  <c r="BW3423" i="6"/>
  <c r="BY3424" i="6"/>
  <c r="BY3425" i="6"/>
  <c r="BZ3424" i="6"/>
  <c r="BW3424" i="6"/>
  <c r="BZ3425" i="6"/>
  <c r="BW3425" i="6"/>
  <c r="BY3426" i="6"/>
  <c r="BZ3426" i="6"/>
  <c r="BW3426" i="6"/>
  <c r="BY3427" i="6"/>
  <c r="BY3428" i="6"/>
  <c r="BZ3427" i="6"/>
  <c r="BW3427" i="6"/>
  <c r="BZ3428" i="6"/>
  <c r="BW3428" i="6"/>
  <c r="BY3429" i="6"/>
  <c r="BY3430" i="6"/>
  <c r="BZ3429" i="6"/>
  <c r="BW3429" i="6"/>
  <c r="BZ3430" i="6"/>
  <c r="BW3430" i="6"/>
  <c r="BY3431" i="6"/>
  <c r="BZ3431" i="6"/>
  <c r="BW3431" i="6"/>
  <c r="BY3432" i="6"/>
  <c r="BZ3432" i="6"/>
  <c r="BW3432" i="6"/>
  <c r="BY3433" i="6"/>
  <c r="BY3434" i="6"/>
  <c r="BZ3433" i="6"/>
  <c r="BW3433" i="6"/>
  <c r="BZ3434" i="6"/>
  <c r="BW3434" i="6"/>
  <c r="BY3435" i="6"/>
  <c r="BZ3435" i="6"/>
  <c r="BW3435" i="6"/>
  <c r="BY3436" i="6"/>
  <c r="BY3437" i="6"/>
  <c r="BZ3436" i="6"/>
  <c r="BW3436" i="6"/>
  <c r="BY3438" i="6"/>
  <c r="BZ3437" i="6"/>
  <c r="BW3437" i="6"/>
  <c r="BZ3438" i="6"/>
  <c r="BW3438" i="6"/>
  <c r="BY3439" i="6"/>
  <c r="BZ3439" i="6"/>
  <c r="BW3439" i="6"/>
  <c r="BY3440" i="6"/>
  <c r="BY3441" i="6"/>
  <c r="BZ3440" i="6"/>
  <c r="BW3440" i="6"/>
  <c r="BY3442" i="6"/>
  <c r="BZ3441" i="6"/>
  <c r="BW3441" i="6"/>
  <c r="BY3443" i="6"/>
  <c r="BZ3442" i="6"/>
  <c r="BW3442" i="6"/>
  <c r="BZ3443" i="6"/>
  <c r="BW3443" i="6"/>
  <c r="BY3444" i="6"/>
  <c r="BY3445" i="6"/>
  <c r="BZ3444" i="6"/>
  <c r="BW3444" i="6"/>
  <c r="BZ3445" i="6"/>
  <c r="BW3445" i="6"/>
  <c r="BY3446" i="6"/>
  <c r="BY3447" i="6"/>
  <c r="BZ3446" i="6"/>
  <c r="BW3446" i="6"/>
  <c r="BY3448" i="6"/>
  <c r="BZ3447" i="6"/>
  <c r="BW3447" i="6"/>
  <c r="BZ3448" i="6"/>
  <c r="BW3448" i="6"/>
  <c r="BY3449" i="6"/>
  <c r="BY3450" i="6"/>
  <c r="BZ3449" i="6"/>
  <c r="BW3449" i="6"/>
  <c r="BY3451" i="6"/>
  <c r="BZ3450" i="6"/>
  <c r="BW3450" i="6"/>
  <c r="BZ3451" i="6"/>
  <c r="BW3451" i="6"/>
  <c r="BY3452" i="6"/>
  <c r="BY3453" i="6"/>
  <c r="BZ3452" i="6"/>
  <c r="BW3452" i="6"/>
  <c r="BZ3453" i="6"/>
  <c r="BW3453" i="6"/>
  <c r="BY3454" i="6"/>
  <c r="BY3455" i="6"/>
  <c r="BZ3454" i="6"/>
  <c r="BW3454" i="6"/>
  <c r="BZ3455" i="6"/>
  <c r="BW3455" i="6"/>
  <c r="BY3456" i="6"/>
  <c r="BZ3456" i="6"/>
  <c r="BW3456" i="6"/>
  <c r="BY3457" i="6"/>
  <c r="BZ3457" i="6"/>
  <c r="BW3457" i="6"/>
  <c r="BY3458" i="6"/>
  <c r="BZ3458" i="6"/>
  <c r="BW3458" i="6"/>
  <c r="BY3459" i="6"/>
  <c r="BZ3459" i="6"/>
  <c r="BW3459" i="6"/>
  <c r="BY3460" i="6"/>
  <c r="BZ3460" i="6"/>
  <c r="BW3460" i="6"/>
  <c r="BY3461" i="6"/>
  <c r="BY3462" i="6"/>
  <c r="BZ3461" i="6"/>
  <c r="BW3461" i="6"/>
  <c r="BZ3462" i="6"/>
  <c r="BW3462" i="6"/>
  <c r="BY3463" i="6"/>
  <c r="BY3464" i="6"/>
  <c r="BZ3463" i="6"/>
  <c r="BW3463" i="6"/>
  <c r="BY3465" i="6"/>
  <c r="BZ3464" i="6"/>
  <c r="BW3464" i="6"/>
  <c r="BY3466" i="6"/>
  <c r="BZ3465" i="6"/>
  <c r="BW3465" i="6"/>
  <c r="BZ3466" i="6"/>
  <c r="BW3466" i="6"/>
  <c r="BY3467" i="6"/>
  <c r="BZ3467" i="6"/>
  <c r="BW3467" i="6"/>
  <c r="BY3468" i="6"/>
  <c r="BZ3468" i="6"/>
  <c r="BW3468" i="6"/>
  <c r="BY3469" i="6"/>
  <c r="BY3470" i="6"/>
  <c r="BZ3469" i="6"/>
  <c r="BW3469" i="6"/>
  <c r="BZ3470" i="6"/>
  <c r="BW3470" i="6"/>
  <c r="BY3471" i="6"/>
  <c r="BY3472" i="6"/>
  <c r="BZ3471" i="6"/>
  <c r="BW3471" i="6"/>
  <c r="BY3473" i="6"/>
  <c r="BZ3472" i="6"/>
  <c r="BW3472" i="6"/>
  <c r="BY3474" i="6"/>
  <c r="BZ3473" i="6"/>
  <c r="BW3473" i="6"/>
  <c r="BY3475" i="6"/>
  <c r="BZ3474" i="6"/>
  <c r="BW3474" i="6"/>
  <c r="BY3476" i="6"/>
  <c r="BZ3475" i="6"/>
  <c r="BW3475" i="6"/>
  <c r="BZ3476" i="6"/>
  <c r="BW3476" i="6"/>
  <c r="BY3477" i="6"/>
  <c r="BY3478" i="6"/>
  <c r="BZ3477" i="6"/>
  <c r="BW3477" i="6"/>
  <c r="BY3479" i="6"/>
  <c r="BZ3478" i="6"/>
  <c r="BW3478" i="6"/>
  <c r="BY3480" i="6"/>
  <c r="BZ3479" i="6"/>
  <c r="BW3479" i="6"/>
  <c r="BY3481" i="6"/>
  <c r="BZ3480" i="6"/>
  <c r="BW3480" i="6"/>
  <c r="BY3482" i="6"/>
  <c r="BZ3481" i="6"/>
  <c r="BW3481" i="6"/>
  <c r="BZ3482" i="6"/>
  <c r="BW3482" i="6"/>
  <c r="BY3483" i="6"/>
  <c r="BZ3483" i="6"/>
  <c r="BW3483" i="6"/>
  <c r="BY3484" i="6"/>
  <c r="BZ3484" i="6"/>
  <c r="BW3484" i="6"/>
  <c r="BY3485" i="6"/>
  <c r="BY3486" i="6"/>
  <c r="BZ3485" i="6"/>
  <c r="BW3485" i="6"/>
  <c r="BZ3486" i="6"/>
  <c r="BW3486" i="6"/>
  <c r="BY3487" i="6"/>
  <c r="BZ3487" i="6"/>
  <c r="BW3487" i="6"/>
  <c r="BY3488" i="6"/>
  <c r="BY3489" i="6"/>
  <c r="BZ3488" i="6"/>
  <c r="BW3488" i="6"/>
  <c r="BY3490" i="6"/>
  <c r="BZ3489" i="6"/>
  <c r="BW3489" i="6"/>
  <c r="BZ3490" i="6"/>
  <c r="BW3490" i="6"/>
  <c r="BY3491" i="6"/>
  <c r="BY3492" i="6"/>
  <c r="BZ3491" i="6"/>
  <c r="BW3491" i="6"/>
  <c r="BY3493" i="6"/>
  <c r="BZ3492" i="6"/>
  <c r="BW3492" i="6"/>
  <c r="BY3494" i="6"/>
  <c r="BZ3493" i="6"/>
  <c r="BW3493" i="6"/>
  <c r="BY3495" i="6"/>
  <c r="BZ3494" i="6"/>
  <c r="BW3494" i="6"/>
  <c r="BZ3495" i="6"/>
  <c r="BW3495" i="6"/>
  <c r="BY3496" i="6"/>
  <c r="BZ3496" i="6"/>
  <c r="BW3496" i="6"/>
  <c r="BY3497" i="6"/>
  <c r="BZ3497" i="6"/>
  <c r="BW3497" i="6"/>
  <c r="BY3498" i="6"/>
  <c r="BZ3498" i="6"/>
  <c r="BW3498" i="6"/>
  <c r="BY3499" i="6"/>
  <c r="BZ3499" i="6"/>
  <c r="BW3499" i="6"/>
  <c r="BY3500" i="6"/>
  <c r="BY3501" i="6"/>
  <c r="BZ3500" i="6"/>
  <c r="BW3500" i="6"/>
  <c r="BZ3501" i="6"/>
  <c r="BW3501" i="6"/>
  <c r="BY3502" i="6"/>
  <c r="BY3503" i="6"/>
  <c r="BZ3502" i="6"/>
  <c r="BW3502" i="6"/>
  <c r="BY3504" i="6"/>
  <c r="BZ3503" i="6"/>
  <c r="BW3503" i="6"/>
  <c r="BZ3504" i="6"/>
  <c r="BW3504" i="6"/>
  <c r="BY3505" i="6"/>
  <c r="BZ3505" i="6"/>
  <c r="BW3505" i="6"/>
  <c r="BY3506" i="6"/>
  <c r="BZ3506" i="6"/>
  <c r="BW3506" i="6"/>
  <c r="BY3507" i="6"/>
  <c r="BY3508" i="6"/>
  <c r="BZ3507" i="6"/>
  <c r="BW3507" i="6"/>
  <c r="BZ3508" i="6"/>
  <c r="BW3508" i="6"/>
  <c r="BY3509" i="6"/>
  <c r="BY3510" i="6"/>
  <c r="BZ3509" i="6"/>
  <c r="BW3509" i="6"/>
  <c r="BY3511" i="6"/>
  <c r="BZ3510" i="6"/>
  <c r="BW3510" i="6"/>
  <c r="BZ3511" i="6"/>
  <c r="BW3511" i="6"/>
  <c r="BY3512" i="6"/>
  <c r="BY3513" i="6"/>
  <c r="BZ3512" i="6"/>
  <c r="BW3512" i="6"/>
  <c r="BY3514" i="6"/>
  <c r="BZ3513" i="6"/>
  <c r="BW3513" i="6"/>
  <c r="BZ3514" i="6"/>
  <c r="BW3514" i="6"/>
  <c r="BY3515" i="6"/>
  <c r="BY3516" i="6"/>
  <c r="BZ3515" i="6"/>
  <c r="BW3515" i="6"/>
  <c r="BY3517" i="6"/>
  <c r="BZ3516" i="6"/>
  <c r="BW3516" i="6"/>
  <c r="BY3518" i="6"/>
  <c r="BZ3517" i="6"/>
  <c r="BW3517" i="6"/>
  <c r="BZ3518" i="6"/>
  <c r="BW3518" i="6"/>
  <c r="BY3519" i="6"/>
  <c r="BY3520" i="6"/>
  <c r="BZ3519" i="6"/>
  <c r="BW3519" i="6"/>
  <c r="BZ3520" i="6"/>
  <c r="BW3520" i="6"/>
  <c r="BY3521" i="6"/>
  <c r="BY3522" i="6"/>
  <c r="BZ3521" i="6"/>
  <c r="BW3521" i="6"/>
  <c r="BY3523" i="6"/>
  <c r="BZ3522" i="6"/>
  <c r="BW3522" i="6"/>
  <c r="BY3524" i="6"/>
  <c r="BZ3523" i="6"/>
  <c r="BW3523" i="6"/>
  <c r="BY3525" i="6"/>
  <c r="BZ3524" i="6"/>
  <c r="BW3524" i="6"/>
  <c r="BY3526" i="6"/>
  <c r="BZ3525" i="6"/>
  <c r="BW3525" i="6"/>
  <c r="BZ3526" i="6"/>
  <c r="BW3526" i="6"/>
  <c r="BY3527" i="6"/>
  <c r="BY3528" i="6"/>
  <c r="BZ3527" i="6"/>
  <c r="BW3527" i="6"/>
  <c r="BY3529" i="6"/>
  <c r="BZ3528" i="6"/>
  <c r="BW3528" i="6"/>
  <c r="BY3530" i="6"/>
  <c r="BZ3529" i="6"/>
  <c r="BW3529" i="6"/>
  <c r="BY3531" i="6"/>
  <c r="BZ3530" i="6"/>
  <c r="BW3530" i="6"/>
  <c r="BY3532" i="6"/>
  <c r="BZ3531" i="6"/>
  <c r="BW3531" i="6"/>
  <c r="BZ3532" i="6"/>
  <c r="BW3532" i="6"/>
  <c r="BY3533" i="6"/>
  <c r="BY3534" i="6"/>
  <c r="BZ3533" i="6"/>
  <c r="BW3533" i="6"/>
  <c r="BZ3534" i="6"/>
  <c r="BW3534" i="6"/>
  <c r="BY3535" i="6"/>
  <c r="BY3536" i="6"/>
  <c r="BZ3535" i="6"/>
  <c r="BW3535" i="6"/>
  <c r="BZ3536" i="6"/>
  <c r="BW3536" i="6"/>
  <c r="BY3537" i="6"/>
  <c r="BY3538" i="6"/>
  <c r="BZ3537" i="6"/>
  <c r="BW3537" i="6"/>
  <c r="BY3539" i="6"/>
  <c r="BZ3538" i="6"/>
  <c r="BW3538" i="6"/>
  <c r="BY3540" i="6"/>
  <c r="BZ3539" i="6"/>
  <c r="BW3539" i="6"/>
  <c r="BY3541" i="6"/>
  <c r="BZ3540" i="6"/>
  <c r="BW3540" i="6"/>
  <c r="BY3542" i="6"/>
  <c r="BZ3541" i="6"/>
  <c r="BW3541" i="6"/>
  <c r="BY3543" i="6"/>
  <c r="BZ3542" i="6"/>
  <c r="BW3542" i="6"/>
  <c r="BY3544" i="6"/>
  <c r="BZ3543" i="6"/>
  <c r="BW3543" i="6"/>
  <c r="BY3545" i="6"/>
  <c r="BZ3544" i="6"/>
  <c r="BW3544" i="6"/>
  <c r="BZ3545" i="6"/>
  <c r="BW3545" i="6"/>
  <c r="BY3546" i="6"/>
  <c r="BZ3546" i="6"/>
  <c r="BW3546" i="6"/>
  <c r="BY3547" i="6"/>
  <c r="BY3548" i="6"/>
  <c r="BZ3547" i="6"/>
  <c r="BW3547" i="6"/>
  <c r="BZ3548" i="6"/>
  <c r="BW3548" i="6"/>
  <c r="BY3549" i="6"/>
  <c r="BY3550" i="6"/>
  <c r="BZ3549" i="6"/>
  <c r="BW3549" i="6"/>
  <c r="BY3551" i="6"/>
  <c r="BZ3550" i="6"/>
  <c r="BW3550" i="6"/>
  <c r="BY3552" i="6"/>
  <c r="BZ3551" i="6"/>
  <c r="BW3551" i="6"/>
  <c r="BZ3552" i="6"/>
  <c r="BW3552" i="6"/>
  <c r="BY3553" i="6"/>
  <c r="BZ3553" i="6"/>
  <c r="BW3553" i="6"/>
  <c r="BY3554" i="6"/>
  <c r="BZ3554" i="6"/>
  <c r="BW3554" i="6"/>
  <c r="BY3555" i="6"/>
  <c r="BY3556" i="6"/>
  <c r="BZ3555" i="6"/>
  <c r="BW3555" i="6"/>
  <c r="BY3557" i="6"/>
  <c r="BZ3556" i="6"/>
  <c r="BW3556" i="6"/>
  <c r="BY3558" i="6"/>
  <c r="BZ3557" i="6"/>
  <c r="BW3557" i="6"/>
  <c r="BY3559" i="6"/>
  <c r="BZ3558" i="6"/>
  <c r="BW3558" i="6"/>
  <c r="BY3560" i="6"/>
  <c r="BZ3559" i="6"/>
  <c r="BW3559" i="6"/>
  <c r="BY3561" i="6"/>
  <c r="BZ3560" i="6"/>
  <c r="BW3560" i="6"/>
  <c r="BY3562" i="6"/>
  <c r="BZ3561" i="6"/>
  <c r="BW3561" i="6"/>
  <c r="BY3563" i="6"/>
  <c r="BZ3562" i="6"/>
  <c r="BW3562" i="6"/>
  <c r="BY3564" i="6"/>
  <c r="BZ3563" i="6"/>
  <c r="BW3563" i="6"/>
  <c r="BY3565" i="6"/>
  <c r="BZ3564" i="6"/>
  <c r="BW3564" i="6"/>
  <c r="BY3566" i="6"/>
  <c r="BZ3565" i="6"/>
  <c r="BW3565" i="6"/>
  <c r="BZ3566" i="6"/>
  <c r="BW3566" i="6"/>
  <c r="BY3567" i="6"/>
  <c r="BY3568" i="6"/>
  <c r="BZ3567" i="6"/>
  <c r="BW3567" i="6"/>
  <c r="BZ3568" i="6"/>
  <c r="BW3568" i="6"/>
  <c r="BY3569" i="6"/>
  <c r="BY3570" i="6"/>
  <c r="BZ3569" i="6"/>
  <c r="BW3569" i="6"/>
  <c r="BZ3570" i="6"/>
  <c r="BW3570" i="6"/>
  <c r="BY3571" i="6"/>
  <c r="BZ3571" i="6"/>
  <c r="BW3571" i="6"/>
  <c r="BY3572" i="6"/>
  <c r="BY3573" i="6"/>
  <c r="BZ3572" i="6"/>
  <c r="BW3572" i="6"/>
  <c r="BY3574" i="6"/>
  <c r="BZ3573" i="6"/>
  <c r="BW3573" i="6"/>
  <c r="BY3575" i="6"/>
  <c r="BZ3574" i="6"/>
  <c r="BW3574" i="6"/>
  <c r="BY3576" i="6"/>
  <c r="BZ3575" i="6"/>
  <c r="BW3575" i="6"/>
  <c r="BZ3576" i="6"/>
  <c r="BW3576" i="6"/>
  <c r="BY3577" i="6"/>
  <c r="BY3578" i="6"/>
  <c r="BZ3577" i="6"/>
  <c r="BW3577" i="6"/>
  <c r="BZ3578" i="6"/>
  <c r="BW3578" i="6"/>
  <c r="BY3579" i="6"/>
  <c r="BY3580" i="6"/>
  <c r="BZ3579" i="6"/>
  <c r="BW3579" i="6"/>
  <c r="BY3581" i="6"/>
  <c r="BZ3580" i="6"/>
  <c r="BW3580" i="6"/>
  <c r="BY3582" i="6"/>
  <c r="BZ3581" i="6"/>
  <c r="BW3581" i="6"/>
  <c r="BY3583" i="6"/>
  <c r="BZ3582" i="6"/>
  <c r="BW3582" i="6"/>
  <c r="BY3584" i="6"/>
  <c r="BZ3583" i="6"/>
  <c r="BW3583" i="6"/>
  <c r="BY3585" i="6"/>
  <c r="BZ3584" i="6"/>
  <c r="BW3584" i="6"/>
  <c r="BZ3585" i="6"/>
  <c r="BW3585" i="6"/>
  <c r="BY3586" i="6"/>
  <c r="BY3587" i="6"/>
  <c r="BZ3586" i="6"/>
  <c r="BW3586" i="6"/>
  <c r="BY3588" i="6"/>
  <c r="BZ3587" i="6"/>
  <c r="BW3587" i="6"/>
  <c r="BY3589" i="6"/>
  <c r="BZ3588" i="6"/>
  <c r="BW3588" i="6"/>
  <c r="BY3590" i="6"/>
  <c r="BZ3589" i="6"/>
  <c r="BW3589" i="6"/>
  <c r="BY3591" i="6"/>
  <c r="BZ3590" i="6"/>
  <c r="BW3590" i="6"/>
  <c r="BY3592" i="6"/>
  <c r="BZ3591" i="6"/>
  <c r="BW3591" i="6"/>
  <c r="BZ3592" i="6"/>
  <c r="BW3592" i="6"/>
  <c r="BY3593" i="6"/>
  <c r="BZ3593" i="6"/>
  <c r="BW3593" i="6"/>
  <c r="BY3594" i="6"/>
  <c r="BY3595" i="6"/>
  <c r="BZ3594" i="6"/>
  <c r="BW3594" i="6"/>
  <c r="BY3596" i="6"/>
  <c r="BZ3595" i="6"/>
  <c r="BW3595" i="6"/>
  <c r="BY3597" i="6"/>
  <c r="BZ3596" i="6"/>
  <c r="BW3596" i="6"/>
  <c r="BZ3597" i="6"/>
  <c r="BW3597" i="6"/>
  <c r="BY3598" i="6"/>
  <c r="BZ3598" i="6"/>
  <c r="BW3598" i="6"/>
  <c r="BY3599" i="6"/>
  <c r="BY3600" i="6"/>
  <c r="BZ3599" i="6"/>
  <c r="BW3599" i="6"/>
  <c r="BZ3600" i="6"/>
  <c r="BW3600" i="6"/>
  <c r="BY3601" i="6"/>
  <c r="BY3602" i="6"/>
  <c r="BZ3601" i="6"/>
  <c r="BW3601" i="6"/>
  <c r="BY3603" i="6"/>
  <c r="BZ3602" i="6"/>
  <c r="BW3602" i="6"/>
  <c r="BY3604" i="6"/>
  <c r="BZ3603" i="6"/>
  <c r="BW3603" i="6"/>
  <c r="BY3605" i="6"/>
  <c r="BZ3604" i="6"/>
  <c r="BW3604" i="6"/>
  <c r="BY3606" i="6"/>
  <c r="BZ3605" i="6"/>
  <c r="BW3605" i="6"/>
  <c r="BZ3606" i="6"/>
  <c r="BW3606" i="6"/>
  <c r="BY3607" i="6"/>
  <c r="BY3608" i="6"/>
  <c r="BZ3607" i="6"/>
  <c r="BW3607" i="6"/>
  <c r="BZ3608" i="6"/>
  <c r="BW3608" i="6"/>
  <c r="BY3609" i="6"/>
  <c r="BZ3609" i="6"/>
  <c r="BW3609" i="6"/>
  <c r="BY3610" i="6"/>
  <c r="BZ3610" i="6"/>
  <c r="BW3610" i="6"/>
  <c r="BY3611" i="6"/>
  <c r="BY3612" i="6"/>
  <c r="BZ3611" i="6"/>
  <c r="BW3611" i="6"/>
  <c r="BY3613" i="6"/>
  <c r="BZ3612" i="6"/>
  <c r="BW3612" i="6"/>
  <c r="BY3614" i="6"/>
  <c r="BZ3613" i="6"/>
  <c r="BW3613" i="6"/>
  <c r="BZ3614" i="6"/>
  <c r="BW3614" i="6"/>
  <c r="BY3615" i="6"/>
  <c r="BY3616" i="6"/>
  <c r="BZ3615" i="6"/>
  <c r="BW3615" i="6"/>
  <c r="BY3617" i="6"/>
  <c r="BZ3616" i="6"/>
  <c r="BW3616" i="6"/>
  <c r="BY3618" i="6"/>
  <c r="BZ3617" i="6"/>
  <c r="BW3617" i="6"/>
  <c r="BZ3618" i="6"/>
  <c r="BW3618" i="6"/>
  <c r="BY3619" i="6"/>
  <c r="BY3620" i="6"/>
  <c r="BZ3619" i="6"/>
  <c r="BW3619" i="6"/>
  <c r="BY3621" i="6"/>
  <c r="BZ3620" i="6"/>
  <c r="BW3620" i="6"/>
  <c r="BZ3621" i="6"/>
  <c r="BW3621" i="6"/>
  <c r="BY3622" i="6"/>
  <c r="BY3623" i="6"/>
  <c r="BZ3622" i="6"/>
  <c r="BW3622" i="6"/>
  <c r="BZ3623" i="6"/>
  <c r="BW3623" i="6"/>
  <c r="BY3624" i="6"/>
  <c r="BZ3624" i="6"/>
  <c r="BW3624" i="6"/>
  <c r="BY3625" i="6"/>
  <c r="BY3626" i="6"/>
  <c r="BZ3625" i="6"/>
  <c r="BW3625" i="6"/>
  <c r="BZ3626" i="6"/>
  <c r="BW3626" i="6"/>
  <c r="BY3627" i="6"/>
  <c r="BY3628" i="6"/>
  <c r="BZ3627" i="6"/>
  <c r="BW3627" i="6"/>
  <c r="BZ3628" i="6"/>
  <c r="BW3628" i="6"/>
  <c r="BY3629" i="6"/>
  <c r="BY3630" i="6"/>
  <c r="BZ3629" i="6"/>
  <c r="BW3629" i="6"/>
  <c r="BZ3630" i="6"/>
  <c r="BW3630" i="6"/>
  <c r="BY3631" i="6"/>
  <c r="BY3632" i="6"/>
  <c r="BZ3631" i="6"/>
  <c r="BW3631" i="6"/>
  <c r="BZ3632" i="6"/>
  <c r="BW3632" i="6"/>
  <c r="BY3633" i="6"/>
  <c r="BZ3633" i="6"/>
  <c r="BW3633" i="6"/>
  <c r="BY3634" i="6"/>
  <c r="BZ3634" i="6"/>
  <c r="BW3634" i="6"/>
  <c r="BY3635" i="6"/>
  <c r="BY3636" i="6"/>
  <c r="BZ3635" i="6"/>
  <c r="BW3635" i="6"/>
  <c r="BY3637" i="6"/>
  <c r="BZ3636" i="6"/>
  <c r="BW3636" i="6"/>
  <c r="BZ3637" i="6"/>
  <c r="BW3637" i="6"/>
  <c r="BY3638" i="6"/>
  <c r="BY3639" i="6"/>
  <c r="BZ3638" i="6"/>
  <c r="BW3638" i="6"/>
  <c r="BY3640" i="6"/>
  <c r="BZ3639" i="6"/>
  <c r="BW3639" i="6"/>
  <c r="BY3641" i="6"/>
  <c r="BZ3640" i="6"/>
  <c r="BW3640" i="6"/>
  <c r="BY3642" i="6"/>
  <c r="BZ3641" i="6"/>
  <c r="BW3641" i="6"/>
  <c r="BY3643" i="6"/>
  <c r="BZ3642" i="6"/>
  <c r="BW3642" i="6"/>
  <c r="BZ3643" i="6"/>
  <c r="BW3643" i="6"/>
  <c r="BY3644" i="6"/>
  <c r="BZ3644" i="6"/>
  <c r="BW3644" i="6"/>
  <c r="BY3645" i="6"/>
  <c r="BY3646" i="6"/>
  <c r="BZ3645" i="6"/>
  <c r="BW3645" i="6"/>
  <c r="BY3647" i="6"/>
  <c r="BZ3646" i="6"/>
  <c r="BW3646" i="6"/>
  <c r="BY3648" i="6"/>
  <c r="BZ3647" i="6"/>
  <c r="BW3647" i="6"/>
  <c r="BY3649" i="6"/>
  <c r="BZ3648" i="6"/>
  <c r="BW3648" i="6"/>
  <c r="BZ3649" i="6"/>
  <c r="BW3649" i="6"/>
  <c r="BY3650" i="6"/>
  <c r="BY3651" i="6"/>
  <c r="BZ3650" i="6"/>
  <c r="BW3650" i="6"/>
  <c r="BZ3651" i="6"/>
  <c r="BW3651" i="6"/>
  <c r="BY3652" i="6"/>
  <c r="BY3653" i="6"/>
  <c r="BZ3652" i="6"/>
  <c r="BW3652" i="6"/>
  <c r="BY3654" i="6"/>
  <c r="BZ3653" i="6"/>
  <c r="BW3653" i="6"/>
  <c r="BY3655" i="6"/>
  <c r="BZ3654" i="6"/>
  <c r="BW3654" i="6"/>
  <c r="BY3656" i="6"/>
  <c r="BZ3655" i="6"/>
  <c r="BW3655" i="6"/>
  <c r="BY3657" i="6"/>
  <c r="BZ3656" i="6"/>
  <c r="BW3656" i="6"/>
  <c r="BY3658" i="6"/>
  <c r="BZ3657" i="6"/>
  <c r="BW3657" i="6"/>
  <c r="BY3659" i="6"/>
  <c r="BZ3658" i="6"/>
  <c r="BW3658" i="6"/>
  <c r="BY3660" i="6"/>
  <c r="BZ3659" i="6"/>
  <c r="BW3659" i="6"/>
  <c r="BZ3660" i="6"/>
  <c r="BW3660" i="6"/>
  <c r="BY3661" i="6"/>
  <c r="BY3662" i="6"/>
  <c r="BZ3661" i="6"/>
  <c r="BW3661" i="6"/>
  <c r="BZ3662" i="6"/>
  <c r="BW3662" i="6"/>
  <c r="BY3663" i="6"/>
  <c r="BY3664" i="6"/>
  <c r="BZ3663" i="6"/>
  <c r="BW3663" i="6"/>
  <c r="BY3665" i="6"/>
  <c r="BZ3664" i="6"/>
  <c r="BW3664" i="6"/>
  <c r="BY3666" i="6"/>
  <c r="BZ3665" i="6"/>
  <c r="BW3665" i="6"/>
  <c r="BY3667" i="6"/>
  <c r="BZ3666" i="6"/>
  <c r="BW3666" i="6"/>
  <c r="BY3668" i="6"/>
  <c r="BZ3667" i="6"/>
  <c r="BW3667" i="6"/>
  <c r="BZ3668" i="6"/>
  <c r="BW3668" i="6"/>
  <c r="BY3669" i="6"/>
  <c r="BY3670" i="6"/>
  <c r="BZ3669" i="6"/>
  <c r="BW3669" i="6"/>
  <c r="BZ3670" i="6"/>
  <c r="BW3670" i="6"/>
  <c r="BY3671" i="6"/>
  <c r="BY3672" i="6"/>
  <c r="BZ3671" i="6"/>
  <c r="BW3671" i="6"/>
  <c r="BY3673" i="6"/>
  <c r="BZ3672" i="6"/>
  <c r="BW3672" i="6"/>
  <c r="BY3674" i="6"/>
  <c r="BZ3673" i="6"/>
  <c r="BW3673" i="6"/>
  <c r="BZ3674" i="6"/>
  <c r="BW3674" i="6"/>
  <c r="BY3675" i="6"/>
  <c r="BY3676" i="6"/>
  <c r="BZ3675" i="6"/>
  <c r="BW3675" i="6"/>
  <c r="BZ3676" i="6"/>
  <c r="BW3676" i="6"/>
  <c r="BY3677" i="6"/>
  <c r="BY3678" i="6"/>
  <c r="BZ3677" i="6"/>
  <c r="BW3677" i="6"/>
  <c r="BZ3678" i="6"/>
  <c r="BW3678" i="6"/>
  <c r="BY3679" i="6"/>
  <c r="BY3680" i="6"/>
  <c r="BZ3679" i="6"/>
  <c r="BW3679" i="6"/>
  <c r="BY3681" i="6"/>
  <c r="BZ3680" i="6"/>
  <c r="BW3680" i="6"/>
  <c r="BY3682" i="6"/>
  <c r="BZ3681" i="6"/>
  <c r="BW3681" i="6"/>
  <c r="BY3683" i="6"/>
  <c r="BZ3682" i="6"/>
  <c r="BW3682" i="6"/>
  <c r="BZ3683" i="6"/>
  <c r="BW3683" i="6"/>
  <c r="BY3684" i="6"/>
  <c r="BY3685" i="6"/>
  <c r="BZ3684" i="6"/>
  <c r="BW3684" i="6"/>
  <c r="BY3686" i="6"/>
  <c r="BZ3685" i="6"/>
  <c r="BW3685" i="6"/>
  <c r="BY3687" i="6"/>
  <c r="BZ3686" i="6"/>
  <c r="BW3686" i="6"/>
  <c r="BY3688" i="6"/>
  <c r="BZ3687" i="6"/>
  <c r="BW3687" i="6"/>
  <c r="BZ3688" i="6"/>
  <c r="BW3688" i="6"/>
  <c r="BY3689" i="6"/>
  <c r="BZ3689" i="6"/>
  <c r="BW3689" i="6"/>
  <c r="BY3690" i="6"/>
  <c r="BZ3690" i="6"/>
  <c r="BW3690" i="6"/>
  <c r="BY3691" i="6"/>
  <c r="BZ3691" i="6"/>
  <c r="BW3691" i="6"/>
  <c r="BY3692" i="6"/>
  <c r="BZ3692" i="6"/>
  <c r="BW3692" i="6"/>
  <c r="BY3693" i="6"/>
  <c r="BY3694" i="6"/>
  <c r="BZ3693" i="6"/>
  <c r="BW3693" i="6"/>
  <c r="BY3695" i="6"/>
  <c r="BZ3694" i="6"/>
  <c r="BW3694" i="6"/>
  <c r="BY3696" i="6"/>
  <c r="BZ3695" i="6"/>
  <c r="BW3695" i="6"/>
  <c r="BY3697" i="6"/>
  <c r="BZ3696" i="6"/>
  <c r="BW3696" i="6"/>
  <c r="BZ3697" i="6"/>
  <c r="BW3697" i="6"/>
  <c r="BY3698" i="6"/>
  <c r="BZ3698" i="6"/>
  <c r="BW3698" i="6"/>
  <c r="BY3699" i="6"/>
  <c r="BY3700" i="6"/>
  <c r="BZ3699" i="6"/>
  <c r="BW3699" i="6"/>
  <c r="BY3701" i="6"/>
  <c r="BZ3700" i="6"/>
  <c r="BW3700" i="6"/>
  <c r="BY3702" i="6"/>
  <c r="BZ3701" i="6"/>
  <c r="BW3701" i="6"/>
  <c r="BY3703" i="6"/>
  <c r="BZ3702" i="6"/>
  <c r="BW3702" i="6"/>
  <c r="BY3704" i="6"/>
  <c r="BZ3703" i="6"/>
  <c r="BW3703" i="6"/>
  <c r="BZ3704" i="6"/>
  <c r="BW3704" i="6"/>
  <c r="BY3705" i="6"/>
  <c r="BZ3705" i="6"/>
  <c r="BW3705" i="6"/>
  <c r="BY3706" i="6"/>
  <c r="BY3707" i="6"/>
  <c r="BZ3706" i="6"/>
  <c r="BW3706" i="6"/>
  <c r="BZ3707" i="6"/>
  <c r="BW3707" i="6"/>
  <c r="BY3708" i="6"/>
  <c r="BZ3708" i="6"/>
  <c r="BW3708" i="6"/>
  <c r="BY3709" i="6"/>
  <c r="BY3710" i="6"/>
  <c r="BZ3709" i="6"/>
  <c r="BW3709" i="6"/>
  <c r="BZ3710" i="6"/>
  <c r="BW3710" i="6"/>
  <c r="BY3711" i="6"/>
  <c r="BY3712" i="6"/>
  <c r="BZ3711" i="6"/>
  <c r="BW3711" i="6"/>
  <c r="BZ3712" i="6"/>
  <c r="BW3712" i="6"/>
  <c r="BY3713" i="6"/>
  <c r="BY3714" i="6"/>
  <c r="BZ3713" i="6"/>
  <c r="BW3713" i="6"/>
  <c r="BZ3714" i="6"/>
  <c r="BW3714" i="6"/>
  <c r="BY3715" i="6"/>
  <c r="BZ3715" i="6"/>
  <c r="BW3715" i="6"/>
  <c r="BY3716" i="6"/>
  <c r="BY3717" i="6"/>
  <c r="BZ3716" i="6"/>
  <c r="BW3716" i="6"/>
  <c r="BY3718" i="6"/>
  <c r="BZ3717" i="6"/>
  <c r="BW3717" i="6"/>
  <c r="BY3719" i="6"/>
  <c r="BZ3718" i="6"/>
  <c r="BW3718" i="6"/>
  <c r="BZ3719" i="6"/>
  <c r="BW3719" i="6"/>
  <c r="BY3720" i="6"/>
  <c r="BZ3720" i="6"/>
  <c r="BW3720" i="6"/>
  <c r="BY3721" i="6"/>
  <c r="BY3722" i="6"/>
  <c r="BZ3721" i="6"/>
  <c r="BW3721" i="6"/>
  <c r="BZ3722" i="6"/>
  <c r="BW3722" i="6"/>
  <c r="BY3723" i="6"/>
  <c r="BY3724" i="6"/>
  <c r="BZ3723" i="6"/>
  <c r="BW3723" i="6"/>
  <c r="BY3725" i="6"/>
  <c r="BZ3724" i="6"/>
  <c r="BW3724" i="6"/>
  <c r="BY3726" i="6"/>
  <c r="BZ3725" i="6"/>
  <c r="BW3725" i="6"/>
  <c r="BY3727" i="6"/>
  <c r="BZ3726" i="6"/>
  <c r="BW3726" i="6"/>
  <c r="BZ3727" i="6"/>
  <c r="BW3727" i="6"/>
  <c r="BY3728" i="6"/>
  <c r="BZ3728" i="6"/>
  <c r="BW3728" i="6"/>
  <c r="BY3729" i="6"/>
  <c r="BZ3729" i="6"/>
  <c r="BW3729" i="6"/>
  <c r="BY3730" i="6"/>
  <c r="BZ3730" i="6"/>
  <c r="BW3730" i="6"/>
  <c r="BY3731" i="6"/>
  <c r="BZ3731" i="6"/>
  <c r="BW3731" i="6"/>
  <c r="BY3732" i="6"/>
  <c r="BY3733" i="6"/>
  <c r="BZ3732" i="6"/>
  <c r="BW3732" i="6"/>
  <c r="BZ3733" i="6"/>
  <c r="BW3733" i="6"/>
  <c r="BY3734" i="6"/>
  <c r="BY3735" i="6"/>
  <c r="BZ3734" i="6"/>
  <c r="BW3734" i="6"/>
  <c r="BY3736" i="6"/>
  <c r="BZ3735" i="6"/>
  <c r="BW3735" i="6"/>
  <c r="BZ3736" i="6"/>
  <c r="BW3736" i="6"/>
  <c r="BY3737" i="6"/>
  <c r="BY3738" i="6"/>
  <c r="BZ3737" i="6"/>
  <c r="BW3737" i="6"/>
  <c r="BY3739" i="6"/>
  <c r="BZ3738" i="6"/>
  <c r="BW3738" i="6"/>
  <c r="BY3740" i="6"/>
  <c r="BZ3739" i="6"/>
  <c r="BW3739" i="6"/>
  <c r="BY3741" i="6"/>
  <c r="BZ3740" i="6"/>
  <c r="BW3740" i="6"/>
  <c r="BY3742" i="6"/>
  <c r="BZ3741" i="6"/>
  <c r="BW3741" i="6"/>
  <c r="BZ3742" i="6"/>
  <c r="BW3742" i="6"/>
  <c r="BY3743" i="6"/>
  <c r="BY3744" i="6"/>
  <c r="BZ3743" i="6"/>
  <c r="BW3743" i="6"/>
  <c r="BZ3744" i="6"/>
  <c r="BW3744" i="6"/>
  <c r="BY3745" i="6"/>
  <c r="BY3746" i="6"/>
  <c r="BZ3745" i="6"/>
  <c r="BW3745" i="6"/>
  <c r="BY3747" i="6"/>
  <c r="BZ3746" i="6"/>
  <c r="BW3746" i="6"/>
  <c r="BY3748" i="6"/>
  <c r="BZ3747" i="6"/>
  <c r="BW3747" i="6"/>
  <c r="BY3749" i="6"/>
  <c r="BZ3748" i="6"/>
  <c r="BW3748" i="6"/>
  <c r="BY3750" i="6"/>
  <c r="BZ3749" i="6"/>
  <c r="BW3749" i="6"/>
  <c r="BY3751" i="6"/>
  <c r="BZ3750" i="6"/>
  <c r="BW3750" i="6"/>
  <c r="BY3752" i="6"/>
  <c r="BZ3751" i="6"/>
  <c r="BW3751" i="6"/>
  <c r="BY3753" i="6"/>
  <c r="BZ3752" i="6"/>
  <c r="BW3752" i="6"/>
  <c r="BY3754" i="6"/>
  <c r="BZ3753" i="6"/>
  <c r="BW3753" i="6"/>
  <c r="BZ3754" i="6"/>
  <c r="BW3754" i="6"/>
  <c r="BY3755" i="6"/>
  <c r="BZ3755" i="6"/>
  <c r="BW3755" i="6"/>
  <c r="BY3756" i="6"/>
  <c r="BY3757" i="6"/>
  <c r="BZ3756" i="6"/>
  <c r="BW3756" i="6"/>
  <c r="BZ3757" i="6"/>
  <c r="BW3757" i="6"/>
  <c r="BY3758" i="6"/>
  <c r="BZ3758" i="6"/>
  <c r="BW3758" i="6"/>
  <c r="BY3759" i="6"/>
  <c r="BZ3759" i="6"/>
  <c r="BW3759" i="6"/>
  <c r="BY3760" i="6"/>
  <c r="BZ3760" i="6"/>
  <c r="BW3760" i="6"/>
  <c r="BY3761" i="6"/>
  <c r="BZ3761" i="6"/>
  <c r="BW3761" i="6"/>
  <c r="BY3762" i="6"/>
  <c r="BZ3762" i="6"/>
  <c r="BW3762" i="6"/>
  <c r="BY3763" i="6"/>
  <c r="BY3764" i="6"/>
  <c r="BZ3763" i="6"/>
  <c r="BW3763" i="6"/>
  <c r="BY3765" i="6"/>
  <c r="BZ3764" i="6"/>
  <c r="BW3764" i="6"/>
  <c r="BY3766" i="6"/>
  <c r="BZ3765" i="6"/>
  <c r="BW3765" i="6"/>
  <c r="BY3767" i="6"/>
  <c r="BZ3766" i="6"/>
  <c r="BW3766" i="6"/>
  <c r="BZ3767" i="6"/>
  <c r="BW3767" i="6"/>
  <c r="BY3768" i="6"/>
  <c r="BY3769" i="6"/>
  <c r="BZ3768" i="6"/>
  <c r="BW3768" i="6"/>
  <c r="BY3770" i="6"/>
  <c r="BZ3769" i="6"/>
  <c r="BW3769" i="6"/>
  <c r="BZ3770" i="6"/>
  <c r="BW3770" i="6"/>
  <c r="BY3771" i="6"/>
  <c r="BZ3771" i="6"/>
  <c r="BW3771" i="6"/>
  <c r="BY3772" i="6"/>
  <c r="BY3773" i="6"/>
  <c r="BZ3772" i="6"/>
  <c r="BW3772" i="6"/>
  <c r="BY3774" i="6"/>
  <c r="BZ3773" i="6"/>
  <c r="BW3773" i="6"/>
  <c r="BZ3774" i="6"/>
  <c r="BW3774" i="6"/>
  <c r="BY3775" i="6"/>
  <c r="BY3776" i="6"/>
  <c r="BZ3775" i="6"/>
  <c r="BW3775" i="6"/>
  <c r="BY3777" i="6"/>
  <c r="BZ3776" i="6"/>
  <c r="BW3776" i="6"/>
  <c r="BY3778" i="6"/>
  <c r="BZ3777" i="6"/>
  <c r="BW3777" i="6"/>
  <c r="BZ3778" i="6"/>
  <c r="BW3778" i="6"/>
  <c r="BY3779" i="6"/>
  <c r="BY3780" i="6"/>
  <c r="BZ3779" i="6"/>
  <c r="BW3779" i="6"/>
  <c r="BY3781" i="6"/>
  <c r="BZ3780" i="6"/>
  <c r="BW3780" i="6"/>
  <c r="BY3782" i="6"/>
  <c r="BZ3781" i="6"/>
  <c r="BW3781" i="6"/>
  <c r="BY3783" i="6"/>
  <c r="BZ3782" i="6"/>
  <c r="BW3782" i="6"/>
  <c r="BY3784" i="6"/>
  <c r="BZ3783" i="6"/>
  <c r="BW3783" i="6"/>
  <c r="BZ3784" i="6"/>
  <c r="BW3784" i="6"/>
  <c r="BY3785" i="6"/>
  <c r="BY3786" i="6"/>
  <c r="BZ3785" i="6"/>
  <c r="BW3785" i="6"/>
  <c r="BZ3786" i="6"/>
  <c r="BW3786" i="6"/>
  <c r="BY3787" i="6"/>
  <c r="BZ3787" i="6"/>
  <c r="BW3787" i="6"/>
  <c r="BY3788" i="6"/>
  <c r="BY3789" i="6"/>
  <c r="BZ3788" i="6"/>
  <c r="BW3788" i="6"/>
  <c r="BY3790" i="6"/>
  <c r="BZ3789" i="6"/>
  <c r="BW3789" i="6"/>
  <c r="BZ3790" i="6"/>
  <c r="BW3790" i="6"/>
  <c r="BY3791" i="6"/>
  <c r="BY3792" i="6"/>
  <c r="BZ3791" i="6"/>
  <c r="BW3791" i="6"/>
  <c r="BY3793" i="6"/>
  <c r="BZ3792" i="6"/>
  <c r="BW3792" i="6"/>
  <c r="BZ3793" i="6"/>
  <c r="BW3793" i="6"/>
  <c r="BY3794" i="6"/>
  <c r="BY3795" i="6"/>
  <c r="BZ3794" i="6"/>
  <c r="BW3794" i="6"/>
  <c r="BY3796" i="6"/>
  <c r="BZ3795" i="6"/>
  <c r="BW3795" i="6"/>
  <c r="BY3797" i="6"/>
  <c r="BZ3796" i="6"/>
  <c r="BW3796" i="6"/>
  <c r="BY3798" i="6"/>
  <c r="BZ3797" i="6"/>
  <c r="BW3797" i="6"/>
  <c r="BZ3798" i="6"/>
  <c r="BW3798" i="6"/>
  <c r="BY3799" i="6"/>
  <c r="BY3800" i="6"/>
  <c r="BZ3799" i="6"/>
  <c r="BW3799" i="6"/>
  <c r="BZ3800" i="6"/>
  <c r="BW3800" i="6"/>
  <c r="BY3801" i="6"/>
  <c r="BZ3801" i="6"/>
  <c r="BW3801" i="6"/>
  <c r="BY3802" i="6"/>
  <c r="BZ3802" i="6"/>
  <c r="BW3802" i="6"/>
  <c r="BY3803" i="6"/>
  <c r="BZ3803" i="6"/>
  <c r="BW3803" i="6"/>
  <c r="BY3804" i="6"/>
  <c r="BY3805" i="6"/>
  <c r="BZ3804" i="6"/>
  <c r="BW3804" i="6"/>
  <c r="BY3806" i="6"/>
  <c r="BZ3805" i="6"/>
  <c r="BW3805" i="6"/>
  <c r="BY3807" i="6"/>
  <c r="BZ3806" i="6"/>
  <c r="BW3806" i="6"/>
  <c r="BY3808" i="6"/>
  <c r="BZ3807" i="6"/>
  <c r="BW3807" i="6"/>
  <c r="BZ3808" i="6"/>
  <c r="BW3808" i="6"/>
  <c r="BY3809" i="6"/>
  <c r="BY3810" i="6"/>
  <c r="BZ3809" i="6"/>
  <c r="BW3809" i="6"/>
  <c r="BY3811" i="6"/>
  <c r="BZ3810" i="6"/>
  <c r="BW3810" i="6"/>
  <c r="BY3812" i="6"/>
  <c r="BZ3811" i="6"/>
  <c r="BW3811" i="6"/>
  <c r="BY3813" i="6"/>
  <c r="BZ3812" i="6"/>
  <c r="BW3812" i="6"/>
  <c r="BY3814" i="6"/>
  <c r="BZ3813" i="6"/>
  <c r="BW3813" i="6"/>
  <c r="BY3815" i="6"/>
  <c r="BZ3814" i="6"/>
  <c r="BW3814" i="6"/>
  <c r="BY3816" i="6"/>
  <c r="BZ3815" i="6"/>
  <c r="BW3815" i="6"/>
  <c r="BY3817" i="6"/>
  <c r="BZ3816" i="6"/>
  <c r="BW3816" i="6"/>
  <c r="BY3818" i="6"/>
  <c r="BZ3817" i="6"/>
  <c r="BW3817" i="6"/>
  <c r="BZ3818" i="6"/>
  <c r="BW3818" i="6"/>
  <c r="BY3819" i="6"/>
  <c r="BZ3819" i="6"/>
  <c r="BW3819" i="6"/>
  <c r="BY3820" i="6"/>
  <c r="BY3821" i="6"/>
  <c r="BZ3820" i="6"/>
  <c r="BW3820" i="6"/>
  <c r="BZ3821" i="6"/>
  <c r="BW3821" i="6"/>
  <c r="BY3822" i="6"/>
  <c r="BZ3822" i="6"/>
  <c r="BW3822" i="6"/>
  <c r="BY3823" i="6"/>
  <c r="BY3824" i="6"/>
  <c r="BZ3823" i="6"/>
  <c r="BW3823" i="6"/>
  <c r="BZ3824" i="6"/>
  <c r="BW3824" i="6"/>
  <c r="BY3825" i="6"/>
  <c r="BY3826" i="6"/>
  <c r="BZ3825" i="6"/>
  <c r="BW3825" i="6"/>
  <c r="BY3827" i="6"/>
  <c r="BZ3826" i="6"/>
  <c r="BW3826" i="6"/>
  <c r="BY3828" i="6"/>
  <c r="BZ3827" i="6"/>
  <c r="BW3827" i="6"/>
  <c r="BY3829" i="6"/>
  <c r="BZ3828" i="6"/>
  <c r="BW3828" i="6"/>
  <c r="BY3830" i="6"/>
  <c r="BZ3829" i="6"/>
  <c r="BW3829" i="6"/>
  <c r="BY3831" i="6"/>
  <c r="BZ3830" i="6"/>
  <c r="BW3830" i="6"/>
  <c r="BY3832" i="6"/>
  <c r="BZ3831" i="6"/>
  <c r="BW3831" i="6"/>
  <c r="BY3833" i="6"/>
  <c r="BZ3832" i="6"/>
  <c r="BW3832" i="6"/>
  <c r="BY3834" i="6"/>
  <c r="BZ3833" i="6"/>
  <c r="BW3833" i="6"/>
  <c r="BZ3834" i="6"/>
  <c r="BW3834" i="6"/>
  <c r="BY3835" i="6"/>
  <c r="BZ3835" i="6"/>
  <c r="BW3835" i="6"/>
  <c r="BY3836" i="6"/>
  <c r="BZ3836" i="6"/>
  <c r="BW3836" i="6"/>
  <c r="BY3837" i="6"/>
  <c r="BY3838" i="6"/>
  <c r="BZ3837" i="6"/>
  <c r="BW3837" i="6"/>
  <c r="BY3839" i="6"/>
  <c r="BZ3838" i="6"/>
  <c r="BW3838" i="6"/>
  <c r="BZ3839" i="6"/>
  <c r="BW3839" i="6"/>
  <c r="BY3840" i="6"/>
  <c r="BY3841" i="6"/>
  <c r="BZ3840" i="6"/>
  <c r="BW3840" i="6"/>
  <c r="BZ3841" i="6"/>
  <c r="BW3841" i="6"/>
  <c r="BY3842" i="6"/>
  <c r="BZ3842" i="6"/>
  <c r="BW3842" i="6"/>
  <c r="BY3843" i="6"/>
  <c r="BY3844" i="6"/>
  <c r="BZ3843" i="6"/>
  <c r="BW3843" i="6"/>
  <c r="BZ3844" i="6"/>
  <c r="BW3844" i="6"/>
  <c r="BY3845" i="6"/>
  <c r="BY3846" i="6"/>
  <c r="BZ3845" i="6"/>
  <c r="BW3845" i="6"/>
  <c r="BY3847" i="6"/>
  <c r="BZ3846" i="6"/>
  <c r="BW3846" i="6"/>
  <c r="BZ3847" i="6"/>
  <c r="BW3847" i="6"/>
  <c r="BY3848" i="6"/>
  <c r="BZ3848" i="6"/>
  <c r="BW3848" i="6"/>
  <c r="BY3849" i="6"/>
  <c r="BY3850" i="6"/>
  <c r="BZ3849" i="6"/>
  <c r="BW3849" i="6"/>
  <c r="BY3851" i="6"/>
  <c r="BZ3850" i="6"/>
  <c r="BW3850" i="6"/>
  <c r="BY3852" i="6"/>
  <c r="BZ3851" i="6"/>
  <c r="BW3851" i="6"/>
  <c r="BY3853" i="6"/>
  <c r="BZ3852" i="6"/>
  <c r="BW3852" i="6"/>
  <c r="BY3854" i="6"/>
  <c r="BZ3853" i="6"/>
  <c r="BW3853" i="6"/>
  <c r="BY3855" i="6"/>
  <c r="BZ3854" i="6"/>
  <c r="BW3854" i="6"/>
  <c r="BY3856" i="6"/>
  <c r="BZ3855" i="6"/>
  <c r="BW3855" i="6"/>
  <c r="BZ3856" i="6"/>
  <c r="BW3856" i="6"/>
  <c r="BY3857" i="6"/>
  <c r="BZ3857" i="6"/>
  <c r="BW3857" i="6"/>
  <c r="BY3858" i="6"/>
  <c r="BZ3858" i="6"/>
  <c r="BW3858" i="6"/>
  <c r="BY3859" i="6"/>
  <c r="BY3860" i="6"/>
  <c r="BZ3859" i="6"/>
  <c r="BW3859" i="6"/>
  <c r="BY3861" i="6"/>
  <c r="BZ3860" i="6"/>
  <c r="BW3860" i="6"/>
  <c r="BY3862" i="6"/>
  <c r="BZ3861" i="6"/>
  <c r="BW3861" i="6"/>
  <c r="BY3863" i="6"/>
  <c r="BZ3862" i="6"/>
  <c r="BW3862" i="6"/>
  <c r="BZ3863" i="6"/>
  <c r="BW3863" i="6"/>
  <c r="BY3864" i="6"/>
  <c r="BZ3864" i="6"/>
  <c r="BW3864" i="6"/>
  <c r="BY3865" i="6"/>
  <c r="BY3866" i="6"/>
  <c r="BZ3865" i="6"/>
  <c r="BW3865" i="6"/>
  <c r="BZ3866" i="6"/>
  <c r="BW3866" i="6"/>
  <c r="BY3867" i="6"/>
  <c r="BZ3867" i="6"/>
  <c r="BW3867" i="6"/>
  <c r="BY3868" i="6"/>
  <c r="BZ3868" i="6"/>
  <c r="BW3868" i="6"/>
  <c r="BY3869" i="6"/>
  <c r="BY3870" i="6"/>
  <c r="BZ3869" i="6"/>
  <c r="BW3869" i="6"/>
  <c r="BZ3870" i="6"/>
  <c r="BW3870" i="6"/>
  <c r="BY3871" i="6"/>
  <c r="BY3872" i="6"/>
  <c r="BZ3871" i="6"/>
  <c r="BW3871" i="6"/>
  <c r="BZ3872" i="6"/>
  <c r="BW3872" i="6"/>
  <c r="BY3873" i="6"/>
  <c r="BY3874" i="6"/>
  <c r="BZ3873" i="6"/>
  <c r="BW3873" i="6"/>
  <c r="BY3875" i="6"/>
  <c r="BZ3874" i="6"/>
  <c r="BW3874" i="6"/>
  <c r="BY3876" i="6"/>
  <c r="BZ3875" i="6"/>
  <c r="BW3875" i="6"/>
  <c r="BY3877" i="6"/>
  <c r="BZ3876" i="6"/>
  <c r="BW3876" i="6"/>
  <c r="BY3878" i="6"/>
  <c r="BZ3877" i="6"/>
  <c r="BW3877" i="6"/>
  <c r="BY3879" i="6"/>
  <c r="BZ3878" i="6"/>
  <c r="BW3878" i="6"/>
  <c r="BZ3879" i="6"/>
  <c r="BW3879" i="6"/>
  <c r="BY3880" i="6"/>
  <c r="BZ3880" i="6"/>
  <c r="BW3880" i="6"/>
  <c r="BY3881" i="6"/>
  <c r="BY3882" i="6"/>
  <c r="BZ3881" i="6"/>
  <c r="BW3881" i="6"/>
  <c r="BZ3882" i="6"/>
  <c r="BW3882" i="6"/>
  <c r="BY3883" i="6"/>
  <c r="BY3884" i="6"/>
  <c r="BZ3883" i="6"/>
  <c r="BW3883" i="6"/>
  <c r="BY3885" i="6"/>
  <c r="BZ3884" i="6"/>
  <c r="BW3884" i="6"/>
  <c r="BY3886" i="6"/>
  <c r="BZ3885" i="6"/>
  <c r="BW3885" i="6"/>
  <c r="BY3887" i="6"/>
  <c r="BZ3886" i="6"/>
  <c r="BW3886" i="6"/>
  <c r="BY3888" i="6"/>
  <c r="BZ3887" i="6"/>
  <c r="BW3887" i="6"/>
  <c r="BY3889" i="6"/>
  <c r="BZ3888" i="6"/>
  <c r="BW3888" i="6"/>
  <c r="BZ3889" i="6"/>
  <c r="BW3889" i="6"/>
  <c r="BY3890" i="6"/>
  <c r="BZ3890" i="6"/>
  <c r="BW3890" i="6"/>
  <c r="BY3891" i="6"/>
  <c r="BY3892" i="6"/>
  <c r="BZ3891" i="6"/>
  <c r="BW3891" i="6"/>
  <c r="BY3893" i="6"/>
  <c r="BZ3892" i="6"/>
  <c r="BW3892" i="6"/>
  <c r="BY3894" i="6"/>
  <c r="BZ3893" i="6"/>
  <c r="BW3893" i="6"/>
  <c r="BY3895" i="6"/>
  <c r="BZ3894" i="6"/>
  <c r="BW3894" i="6"/>
  <c r="BY3896" i="6"/>
  <c r="BZ3895" i="6"/>
  <c r="BW3895" i="6"/>
  <c r="BZ3896" i="6"/>
  <c r="BW3896" i="6"/>
  <c r="BY3897" i="6"/>
  <c r="BY3898" i="6"/>
  <c r="BZ3897" i="6"/>
  <c r="BW3897" i="6"/>
  <c r="BZ3898" i="6"/>
  <c r="BW3898" i="6"/>
  <c r="BY3899" i="6"/>
  <c r="BY3900" i="6"/>
  <c r="BZ3899" i="6"/>
  <c r="BW3899" i="6"/>
  <c r="BY3901" i="6"/>
  <c r="BZ3900" i="6"/>
  <c r="BW3900" i="6"/>
  <c r="BY3902" i="6"/>
  <c r="BZ3901" i="6"/>
  <c r="BW3901" i="6"/>
  <c r="BZ3902" i="6"/>
  <c r="BW3902" i="6"/>
  <c r="BY3903" i="6"/>
  <c r="BZ3903" i="6"/>
  <c r="BW3903" i="6"/>
  <c r="BY3904" i="6"/>
  <c r="BZ3904" i="6"/>
  <c r="BW3904" i="6"/>
  <c r="BY3905" i="6"/>
  <c r="BY3906" i="6"/>
  <c r="BZ3905" i="6"/>
  <c r="BW3905" i="6"/>
  <c r="BZ3906" i="6"/>
  <c r="BW3906" i="6"/>
  <c r="BY3907" i="6"/>
  <c r="BY3908" i="6"/>
  <c r="BZ3907" i="6"/>
  <c r="BW3907" i="6"/>
  <c r="BZ3908" i="6"/>
  <c r="BW3908" i="6"/>
  <c r="BY3909" i="6"/>
  <c r="BY3910" i="6"/>
  <c r="BZ3909" i="6"/>
  <c r="BW3909" i="6"/>
  <c r="BY3911" i="6"/>
  <c r="BZ3910" i="6"/>
  <c r="BW3910" i="6"/>
  <c r="BY3912" i="6"/>
  <c r="BZ3911" i="6"/>
  <c r="BW3911" i="6"/>
  <c r="BY3913" i="6"/>
  <c r="BZ3912" i="6"/>
  <c r="BW3912" i="6"/>
  <c r="BZ3913" i="6"/>
  <c r="BW3913" i="6"/>
  <c r="BY3914" i="6"/>
  <c r="BY3915" i="6"/>
  <c r="BZ3914" i="6"/>
  <c r="BW3914" i="6"/>
  <c r="BY3916" i="6"/>
  <c r="BZ3915" i="6"/>
  <c r="BW3915" i="6"/>
  <c r="BY3917" i="6"/>
  <c r="BZ3916" i="6"/>
  <c r="BW3916" i="6"/>
  <c r="BY3918" i="6"/>
  <c r="BZ3917" i="6"/>
  <c r="BW3917" i="6"/>
  <c r="BY3919" i="6"/>
  <c r="BZ3918" i="6"/>
  <c r="BW3918" i="6"/>
  <c r="BY3920" i="6"/>
  <c r="BZ3919" i="6"/>
  <c r="BW3919" i="6"/>
  <c r="BZ3920" i="6"/>
  <c r="BW3920" i="6"/>
  <c r="BY3921" i="6"/>
  <c r="BY3922" i="6"/>
  <c r="BZ3921" i="6"/>
  <c r="BW3921" i="6"/>
  <c r="BY3923" i="6"/>
  <c r="BZ3922" i="6"/>
  <c r="BW3922" i="6"/>
  <c r="BY3924" i="6"/>
  <c r="BZ3923" i="6"/>
  <c r="BW3923" i="6"/>
  <c r="BZ3924" i="6"/>
  <c r="BW3924" i="6"/>
  <c r="BY3925" i="6"/>
  <c r="BZ3925" i="6"/>
  <c r="BW3925" i="6"/>
  <c r="BY3926" i="6"/>
  <c r="BZ3926" i="6"/>
  <c r="BW3926" i="6"/>
  <c r="BY3927" i="6"/>
  <c r="BY3928" i="6"/>
  <c r="BZ3927" i="6"/>
  <c r="BW3927" i="6"/>
  <c r="BZ3928" i="6"/>
  <c r="BW3928" i="6"/>
  <c r="BY3929" i="6"/>
  <c r="BY3930" i="6"/>
  <c r="BZ3929" i="6"/>
  <c r="BW3929" i="6"/>
  <c r="BY3931" i="6"/>
  <c r="BZ3930" i="6"/>
  <c r="BW3930" i="6"/>
  <c r="BY3932" i="6"/>
  <c r="BZ3931" i="6"/>
  <c r="BW3931" i="6"/>
  <c r="BY3933" i="6"/>
  <c r="BZ3932" i="6"/>
  <c r="BW3932" i="6"/>
  <c r="BY3934" i="6"/>
  <c r="BZ3933" i="6"/>
  <c r="BW3933" i="6"/>
  <c r="BZ3934" i="6"/>
  <c r="BW3934" i="6"/>
  <c r="BY3935" i="6"/>
  <c r="BY3936" i="6"/>
  <c r="BZ3935" i="6"/>
  <c r="BW3935" i="6"/>
  <c r="BY3937" i="6"/>
  <c r="BZ3936" i="6"/>
  <c r="BW3936" i="6"/>
  <c r="BY3938" i="6"/>
  <c r="BZ3937" i="6"/>
  <c r="BW3937" i="6"/>
  <c r="BY3939" i="6"/>
  <c r="BZ3938" i="6"/>
  <c r="BW3938" i="6"/>
  <c r="BY3940" i="6"/>
  <c r="BZ3939" i="6"/>
  <c r="BW3939" i="6"/>
  <c r="BY3941" i="6"/>
  <c r="BZ3940" i="6"/>
  <c r="BW3940" i="6"/>
  <c r="BZ3941" i="6"/>
  <c r="BW3941" i="6"/>
  <c r="BY3942" i="6"/>
  <c r="BZ3942" i="6"/>
  <c r="BW3942" i="6"/>
  <c r="BY3943" i="6"/>
  <c r="BY3944" i="6"/>
  <c r="BZ3943" i="6"/>
  <c r="BW3943" i="6"/>
  <c r="BZ3944" i="6"/>
  <c r="BW3944" i="6"/>
  <c r="BY3945" i="6"/>
  <c r="BY3946" i="6"/>
  <c r="BZ3945" i="6"/>
  <c r="BW3945" i="6"/>
  <c r="BZ3946" i="6"/>
  <c r="BW3946" i="6"/>
  <c r="BY3947" i="6"/>
  <c r="BY3948" i="6"/>
  <c r="BZ3947" i="6"/>
  <c r="BW3947" i="6"/>
  <c r="BY3949" i="6"/>
  <c r="BZ3948" i="6"/>
  <c r="BW3948" i="6"/>
  <c r="BZ3949" i="6"/>
  <c r="BW3949" i="6"/>
  <c r="BY3950" i="6"/>
  <c r="BZ3950" i="6"/>
  <c r="BW3950" i="6"/>
  <c r="BY3951" i="6"/>
  <c r="BZ3951" i="6"/>
  <c r="BW3951" i="6"/>
  <c r="BY3952" i="6"/>
  <c r="BZ3952" i="6"/>
  <c r="BW3952" i="6"/>
  <c r="BY3953" i="6"/>
  <c r="BY3954" i="6"/>
  <c r="BZ3953" i="6"/>
  <c r="BW3953" i="6"/>
  <c r="BZ3954" i="6"/>
  <c r="BW3954" i="6"/>
  <c r="BY3955" i="6"/>
  <c r="BZ3955" i="6"/>
  <c r="BW3955" i="6"/>
  <c r="BY3956" i="6"/>
  <c r="BZ3956" i="6"/>
  <c r="BW3956" i="6"/>
  <c r="BY3957" i="6"/>
  <c r="BY3958" i="6"/>
  <c r="BZ3957" i="6"/>
  <c r="BW3957" i="6"/>
  <c r="BY3959" i="6"/>
  <c r="BZ3958" i="6"/>
  <c r="BW3958" i="6"/>
  <c r="BY3960" i="6"/>
  <c r="BZ3959" i="6"/>
  <c r="BW3959" i="6"/>
  <c r="BY3961" i="6"/>
  <c r="BZ3960" i="6"/>
  <c r="BW3960" i="6"/>
  <c r="BY3962" i="6"/>
  <c r="BZ3961" i="6"/>
  <c r="BW3961" i="6"/>
  <c r="BY3963" i="6"/>
  <c r="BZ3962" i="6"/>
  <c r="BW3962" i="6"/>
  <c r="BZ3963" i="6"/>
  <c r="BW3963" i="6"/>
  <c r="BY3964" i="6"/>
  <c r="BY3965" i="6"/>
  <c r="BZ3964" i="6"/>
  <c r="BW3964" i="6"/>
  <c r="BY3966" i="6"/>
  <c r="BZ3965" i="6"/>
  <c r="BW3965" i="6"/>
  <c r="BZ3966" i="6"/>
  <c r="BW3966" i="6"/>
  <c r="BY3967" i="6"/>
  <c r="BY3968" i="6"/>
  <c r="BZ3967" i="6"/>
  <c r="BW3967" i="6"/>
  <c r="BZ3968" i="6"/>
  <c r="BW3968" i="6"/>
  <c r="BY3969" i="6"/>
  <c r="BY3970" i="6"/>
  <c r="BZ3969" i="6"/>
  <c r="BW3969" i="6"/>
  <c r="BY3971" i="6"/>
  <c r="BZ3970" i="6"/>
  <c r="BW3970" i="6"/>
  <c r="BY3972" i="6"/>
  <c r="BZ3971" i="6"/>
  <c r="BW3971" i="6"/>
  <c r="BY3973" i="6"/>
  <c r="BZ3972" i="6"/>
  <c r="BW3972" i="6"/>
  <c r="BY3974" i="6"/>
  <c r="BZ3973" i="6"/>
  <c r="BW3973" i="6"/>
  <c r="BY3975" i="6"/>
  <c r="BZ3974" i="6"/>
  <c r="BW3974" i="6"/>
  <c r="BY3976" i="6"/>
  <c r="BZ3975" i="6"/>
  <c r="BW3975" i="6"/>
  <c r="BZ3976" i="6"/>
  <c r="BW3976" i="6"/>
  <c r="BY3977" i="6"/>
  <c r="BY3978" i="6"/>
  <c r="BZ3977" i="6"/>
  <c r="BW3977" i="6"/>
  <c r="BY3979" i="6"/>
  <c r="BZ3978" i="6"/>
  <c r="BW3978" i="6"/>
  <c r="BY3980" i="6"/>
  <c r="BZ3979" i="6"/>
  <c r="BW3979" i="6"/>
  <c r="BZ3980" i="6"/>
  <c r="BW3980" i="6"/>
  <c r="BY3981" i="6"/>
  <c r="BY3982" i="6"/>
  <c r="BZ3981" i="6"/>
  <c r="BW3981" i="6"/>
  <c r="BY3983" i="6"/>
  <c r="BZ3982" i="6"/>
  <c r="BW3982" i="6"/>
  <c r="BY3984" i="6"/>
  <c r="BZ3983" i="6"/>
  <c r="BW3983" i="6"/>
  <c r="BZ3984" i="6"/>
  <c r="BW3984" i="6"/>
  <c r="BY3985" i="6"/>
  <c r="BZ3985" i="6"/>
  <c r="BW3985" i="6"/>
  <c r="BY3986" i="6"/>
  <c r="BY3987" i="6"/>
  <c r="BZ3986" i="6"/>
  <c r="BW3986" i="6"/>
  <c r="BY3988" i="6"/>
  <c r="BZ3987" i="6"/>
  <c r="BW3987" i="6"/>
  <c r="BZ3988" i="6"/>
  <c r="BW3988" i="6"/>
  <c r="BY3989" i="6"/>
  <c r="BY3990" i="6"/>
  <c r="BZ3989" i="6"/>
  <c r="BW3989" i="6"/>
  <c r="BY3991" i="6"/>
  <c r="BZ3990" i="6"/>
  <c r="BW3990" i="6"/>
  <c r="BY3992" i="6"/>
  <c r="BZ3991" i="6"/>
  <c r="BW3991" i="6"/>
  <c r="BY3993" i="6"/>
  <c r="BZ3992" i="6"/>
  <c r="BW3992" i="6"/>
  <c r="BZ3993" i="6"/>
  <c r="BW3993" i="6"/>
  <c r="BY3994" i="6"/>
  <c r="BY3995" i="6"/>
  <c r="BZ3994" i="6"/>
  <c r="BW3994" i="6"/>
  <c r="BY3996" i="6"/>
  <c r="BZ3995" i="6"/>
  <c r="BW3995" i="6"/>
  <c r="BY3997" i="6"/>
  <c r="BZ3996" i="6"/>
  <c r="BW3996" i="6"/>
  <c r="BY3998" i="6"/>
  <c r="BZ3997" i="6"/>
  <c r="BW3997" i="6"/>
  <c r="BZ3998" i="6"/>
  <c r="BW3998" i="6"/>
  <c r="BY3999" i="6"/>
  <c r="BY4000" i="6"/>
  <c r="BZ3999" i="6"/>
  <c r="BW3999" i="6"/>
  <c r="BZ4000" i="6"/>
  <c r="BW4000" i="6"/>
  <c r="BY4001" i="6"/>
  <c r="BY4002" i="6"/>
  <c r="BZ4001" i="6"/>
  <c r="BW4001" i="6"/>
  <c r="BZ4002" i="6"/>
  <c r="BW4002" i="6"/>
  <c r="BY4003" i="6"/>
  <c r="BY4004" i="6"/>
  <c r="BZ4003" i="6"/>
  <c r="BW4003" i="6"/>
  <c r="BY4005" i="6"/>
  <c r="BZ4004" i="6"/>
  <c r="BW4004" i="6"/>
  <c r="BZ4005" i="6"/>
  <c r="BW4005" i="6"/>
  <c r="BY4006" i="6"/>
  <c r="BY4007" i="6"/>
  <c r="BZ4006" i="6"/>
  <c r="BW4006" i="6"/>
  <c r="BZ4007" i="6"/>
  <c r="BW4007" i="6"/>
  <c r="BY4008" i="6"/>
  <c r="BZ4008" i="6"/>
  <c r="BW4008" i="6"/>
  <c r="BY4009" i="6"/>
  <c r="BY4010" i="6"/>
  <c r="BZ4009" i="6"/>
  <c r="BW4009" i="6"/>
  <c r="BZ4010" i="6"/>
  <c r="BW4010" i="6"/>
  <c r="BY4011" i="6"/>
  <c r="BY4012" i="6"/>
  <c r="BZ4011" i="6"/>
  <c r="BW4011" i="6"/>
  <c r="BY4013" i="6"/>
  <c r="BZ4012" i="6"/>
  <c r="BW4012" i="6"/>
  <c r="BZ4013" i="6"/>
  <c r="BW4013" i="6"/>
  <c r="BY4014" i="6"/>
  <c r="BY4015" i="6"/>
  <c r="BZ4014" i="6"/>
  <c r="BW4014" i="6"/>
  <c r="BZ4015" i="6"/>
  <c r="BW4015" i="6"/>
  <c r="BY4016" i="6"/>
  <c r="BZ4016" i="6"/>
  <c r="BW4016" i="6"/>
  <c r="BY4017" i="6"/>
  <c r="BZ4017" i="6"/>
  <c r="BW4017" i="6"/>
  <c r="BY4018" i="6"/>
  <c r="BZ4018" i="6"/>
  <c r="BW4018" i="6"/>
  <c r="BY4019" i="6"/>
  <c r="BY4020" i="6"/>
  <c r="BZ4019" i="6"/>
  <c r="BW4019" i="6"/>
  <c r="BY4021" i="6"/>
  <c r="BZ4020" i="6"/>
  <c r="BW4020" i="6"/>
  <c r="BY4022" i="6"/>
  <c r="BZ4021" i="6"/>
  <c r="BW4021" i="6"/>
  <c r="BY4023" i="6"/>
  <c r="BZ4022" i="6"/>
  <c r="BW4022" i="6"/>
  <c r="BZ4023" i="6"/>
  <c r="BW4023" i="6"/>
  <c r="BY4024" i="6"/>
  <c r="BY4025" i="6"/>
  <c r="BZ4024" i="6"/>
  <c r="BW4024" i="6"/>
  <c r="BZ4025" i="6"/>
  <c r="BW4025" i="6"/>
  <c r="BY4026" i="6"/>
  <c r="BZ4026" i="6"/>
  <c r="BW4026" i="6"/>
  <c r="BY4027" i="6"/>
  <c r="BY4028" i="6"/>
  <c r="BZ4027" i="6"/>
  <c r="BW4027" i="6"/>
  <c r="BY4029" i="6"/>
  <c r="BZ4028" i="6"/>
  <c r="BW4028" i="6"/>
  <c r="BY4030" i="6"/>
  <c r="BZ4029" i="6"/>
  <c r="BW4029" i="6"/>
  <c r="BZ4030" i="6"/>
  <c r="BW4030" i="6"/>
  <c r="BY4031" i="6"/>
  <c r="BZ4031" i="6"/>
  <c r="BW4031" i="6"/>
  <c r="BY4032" i="6"/>
  <c r="BZ4032" i="6"/>
  <c r="BW4032" i="6"/>
  <c r="BY4033" i="6"/>
  <c r="BY4034" i="6"/>
  <c r="BZ4033" i="6"/>
  <c r="BW4033" i="6"/>
  <c r="BZ4034" i="6"/>
  <c r="BW4034" i="6"/>
  <c r="BY4035" i="6"/>
  <c r="BZ4035" i="6"/>
  <c r="BW4035" i="6"/>
  <c r="BY4036" i="6"/>
  <c r="BY4037" i="6"/>
  <c r="BZ4036" i="6"/>
  <c r="BW4036" i="6"/>
  <c r="BZ4037" i="6"/>
  <c r="BW4037" i="6"/>
  <c r="BY4038" i="6"/>
  <c r="BY4039" i="6"/>
  <c r="BZ4038" i="6"/>
  <c r="BW4038" i="6"/>
  <c r="BY4040" i="6"/>
  <c r="BZ4039" i="6"/>
  <c r="BW4039" i="6"/>
  <c r="BY4041" i="6"/>
  <c r="BZ4040" i="6"/>
  <c r="BW4040" i="6"/>
  <c r="BZ4041" i="6"/>
  <c r="BZ4042" i="6"/>
  <c r="BV40" i="6"/>
  <c r="BV44" i="6"/>
  <c r="BX44" i="6"/>
  <c r="BV42" i="6"/>
  <c r="BX42" i="6"/>
  <c r="BV43" i="6"/>
  <c r="BX43" i="6"/>
  <c r="BV46" i="6"/>
  <c r="BX46" i="6"/>
  <c r="BV45" i="6"/>
  <c r="BX45" i="6"/>
  <c r="BV47" i="6"/>
  <c r="BX47" i="6"/>
  <c r="BV48" i="6"/>
  <c r="BX48" i="6"/>
  <c r="BV49" i="6"/>
  <c r="BX49" i="6"/>
  <c r="BV50" i="6"/>
  <c r="BX50" i="6"/>
  <c r="BV51" i="6"/>
  <c r="BX51" i="6"/>
  <c r="BV52" i="6"/>
  <c r="BX52" i="6"/>
  <c r="BV53" i="6"/>
  <c r="BX53" i="6"/>
  <c r="BV54" i="6"/>
  <c r="BX54" i="6"/>
  <c r="BV55" i="6"/>
  <c r="BX55" i="6"/>
  <c r="BV56" i="6"/>
  <c r="BX56" i="6"/>
  <c r="BV57" i="6"/>
  <c r="BX57" i="6"/>
  <c r="BV58" i="6"/>
  <c r="BX58" i="6"/>
  <c r="BV59" i="6"/>
  <c r="BX59" i="6"/>
  <c r="BV60" i="6"/>
  <c r="BX60" i="6"/>
  <c r="BV61" i="6"/>
  <c r="BX61" i="6"/>
  <c r="BV62" i="6"/>
  <c r="BX62" i="6"/>
  <c r="BV63" i="6"/>
  <c r="BX63" i="6"/>
  <c r="BV64" i="6"/>
  <c r="BX64" i="6"/>
  <c r="BV65" i="6"/>
  <c r="BX65" i="6"/>
  <c r="BV66" i="6"/>
  <c r="BX66" i="6"/>
  <c r="BV67" i="6"/>
  <c r="BX67" i="6"/>
  <c r="BV68" i="6"/>
  <c r="BX68" i="6"/>
  <c r="BV69" i="6"/>
  <c r="BX69" i="6"/>
  <c r="BV70" i="6"/>
  <c r="BX70" i="6"/>
  <c r="BV71" i="6"/>
  <c r="BX71" i="6"/>
  <c r="BV72" i="6"/>
  <c r="BX72" i="6"/>
  <c r="BV73" i="6"/>
  <c r="BX73" i="6"/>
  <c r="BV74" i="6"/>
  <c r="BX74" i="6"/>
  <c r="BV75" i="6"/>
  <c r="BX75" i="6"/>
  <c r="BV76" i="6"/>
  <c r="BX76" i="6"/>
  <c r="BV77" i="6"/>
  <c r="BX77" i="6"/>
  <c r="BV78" i="6"/>
  <c r="BX78" i="6"/>
  <c r="BV79" i="6"/>
  <c r="BX79" i="6"/>
  <c r="BV80" i="6"/>
  <c r="BX80" i="6"/>
  <c r="BV81" i="6"/>
  <c r="BX81" i="6"/>
  <c r="BV82" i="6"/>
  <c r="BX82" i="6"/>
  <c r="BV83" i="6"/>
  <c r="BX83" i="6"/>
  <c r="BV84" i="6"/>
  <c r="BX84" i="6"/>
  <c r="BV85" i="6"/>
  <c r="BX85" i="6"/>
  <c r="BV86" i="6"/>
  <c r="BX86" i="6"/>
  <c r="BV87" i="6"/>
  <c r="BX87" i="6"/>
  <c r="BV88" i="6"/>
  <c r="BX88" i="6"/>
  <c r="BV89" i="6"/>
  <c r="BX89" i="6"/>
  <c r="BV90" i="6"/>
  <c r="BX90" i="6"/>
  <c r="BV91" i="6"/>
  <c r="BX91" i="6"/>
  <c r="BV92" i="6"/>
  <c r="BX92" i="6"/>
  <c r="BV93" i="6"/>
  <c r="BX93" i="6"/>
  <c r="BV94" i="6"/>
  <c r="BX94" i="6"/>
  <c r="BV95" i="6"/>
  <c r="BX95" i="6"/>
  <c r="BV96" i="6"/>
  <c r="BX96" i="6"/>
  <c r="BV97" i="6"/>
  <c r="BX97" i="6"/>
  <c r="BV98" i="6"/>
  <c r="BX98" i="6"/>
  <c r="BV99" i="6"/>
  <c r="BX99" i="6"/>
  <c r="BV100" i="6"/>
  <c r="BX100" i="6"/>
  <c r="BV101" i="6"/>
  <c r="BX101" i="6"/>
  <c r="BV102" i="6"/>
  <c r="BX102" i="6"/>
  <c r="BV103" i="6"/>
  <c r="BX103" i="6"/>
  <c r="BV104" i="6"/>
  <c r="BX104" i="6"/>
  <c r="BV105" i="6"/>
  <c r="BX105" i="6"/>
  <c r="BV106" i="6"/>
  <c r="BX106" i="6"/>
  <c r="BV107" i="6"/>
  <c r="BX107" i="6"/>
  <c r="BV108" i="6"/>
  <c r="BX108" i="6"/>
  <c r="BV109" i="6"/>
  <c r="BX109" i="6"/>
  <c r="BV110" i="6"/>
  <c r="BX110" i="6"/>
  <c r="BV111" i="6"/>
  <c r="BX111" i="6"/>
  <c r="BV112" i="6"/>
  <c r="BX112" i="6"/>
  <c r="BV113" i="6"/>
  <c r="BX113" i="6"/>
  <c r="BV114" i="6"/>
  <c r="BX114" i="6"/>
  <c r="BV115" i="6"/>
  <c r="BX115" i="6"/>
  <c r="BV116" i="6"/>
  <c r="BX116" i="6"/>
  <c r="BV117" i="6"/>
  <c r="BX117" i="6"/>
  <c r="BV118" i="6"/>
  <c r="BX118" i="6"/>
  <c r="BV119" i="6"/>
  <c r="BX119" i="6"/>
  <c r="BV120" i="6"/>
  <c r="BX120" i="6"/>
  <c r="BV121" i="6"/>
  <c r="BX121" i="6"/>
  <c r="BV122" i="6"/>
  <c r="BX122" i="6"/>
  <c r="BV123" i="6"/>
  <c r="BX123" i="6"/>
  <c r="BV124" i="6"/>
  <c r="BX124" i="6"/>
  <c r="BV125" i="6"/>
  <c r="BX125" i="6"/>
  <c r="BV126" i="6"/>
  <c r="BX126" i="6"/>
  <c r="BV127" i="6"/>
  <c r="BX127" i="6"/>
  <c r="BV128" i="6"/>
  <c r="BX128" i="6"/>
  <c r="BV129" i="6"/>
  <c r="BX129" i="6"/>
  <c r="BV130" i="6"/>
  <c r="BX130" i="6"/>
  <c r="BV131" i="6"/>
  <c r="BX131" i="6"/>
  <c r="BV132" i="6"/>
  <c r="BX132" i="6"/>
  <c r="BV133" i="6"/>
  <c r="BX133" i="6"/>
  <c r="BV134" i="6"/>
  <c r="BX134" i="6"/>
  <c r="BV135" i="6"/>
  <c r="BX135" i="6"/>
  <c r="BV136" i="6"/>
  <c r="BX136" i="6"/>
  <c r="BV137" i="6"/>
  <c r="BX137" i="6"/>
  <c r="BV138" i="6"/>
  <c r="BX138" i="6"/>
  <c r="BV139" i="6"/>
  <c r="BX139" i="6"/>
  <c r="BV140" i="6"/>
  <c r="BX140" i="6"/>
  <c r="BV141" i="6"/>
  <c r="BX141" i="6"/>
  <c r="BV142" i="6"/>
  <c r="BX142" i="6"/>
  <c r="BV143" i="6"/>
  <c r="BX143" i="6"/>
  <c r="BV144" i="6"/>
  <c r="BX144" i="6"/>
  <c r="BV145" i="6"/>
  <c r="BX145" i="6"/>
  <c r="BV146" i="6"/>
  <c r="BX146" i="6"/>
  <c r="BV147" i="6"/>
  <c r="BX147" i="6"/>
  <c r="BV148" i="6"/>
  <c r="BX148" i="6"/>
  <c r="BV149" i="6"/>
  <c r="BX149" i="6"/>
  <c r="BV150" i="6"/>
  <c r="BX150" i="6"/>
  <c r="BV151" i="6"/>
  <c r="BX151" i="6"/>
  <c r="BV152" i="6"/>
  <c r="BX152" i="6"/>
  <c r="BV153" i="6"/>
  <c r="BX153" i="6"/>
  <c r="BV154" i="6"/>
  <c r="BX154" i="6"/>
  <c r="BV155" i="6"/>
  <c r="BX155" i="6"/>
  <c r="BV156" i="6"/>
  <c r="BX156" i="6"/>
  <c r="BV157" i="6"/>
  <c r="BX157" i="6"/>
  <c r="BV158" i="6"/>
  <c r="BX158" i="6"/>
  <c r="BV159" i="6"/>
  <c r="BX159" i="6"/>
  <c r="BV160" i="6"/>
  <c r="BX160" i="6"/>
  <c r="BV161" i="6"/>
  <c r="BX161" i="6"/>
  <c r="BV162" i="6"/>
  <c r="BX162" i="6"/>
  <c r="BV163" i="6"/>
  <c r="BX163" i="6"/>
  <c r="BV164" i="6"/>
  <c r="BX164" i="6"/>
  <c r="BV165" i="6"/>
  <c r="BX165" i="6"/>
  <c r="BV166" i="6"/>
  <c r="BX166" i="6"/>
  <c r="BV167" i="6"/>
  <c r="BX167" i="6"/>
  <c r="BV168" i="6"/>
  <c r="BX168" i="6"/>
  <c r="BV169" i="6"/>
  <c r="BX169" i="6"/>
  <c r="BV170" i="6"/>
  <c r="BX170" i="6"/>
  <c r="BV171" i="6"/>
  <c r="BX171" i="6"/>
  <c r="BV172" i="6"/>
  <c r="BX172" i="6"/>
  <c r="BV173" i="6"/>
  <c r="BX173" i="6"/>
  <c r="BV174" i="6"/>
  <c r="BX174" i="6"/>
  <c r="BV175" i="6"/>
  <c r="BX175" i="6"/>
  <c r="BV176" i="6"/>
  <c r="BX176" i="6"/>
  <c r="BV177" i="6"/>
  <c r="BX177" i="6"/>
  <c r="BV178" i="6"/>
  <c r="BX178" i="6"/>
  <c r="BV179" i="6"/>
  <c r="BX179" i="6"/>
  <c r="BV180" i="6"/>
  <c r="BX180" i="6"/>
  <c r="BV181" i="6"/>
  <c r="BX181" i="6"/>
  <c r="BV182" i="6"/>
  <c r="BX182" i="6"/>
  <c r="BV183" i="6"/>
  <c r="BX183" i="6"/>
  <c r="BV184" i="6"/>
  <c r="BX184" i="6"/>
  <c r="BV185" i="6"/>
  <c r="BX185" i="6"/>
  <c r="BV186" i="6"/>
  <c r="BX186" i="6"/>
  <c r="BV187" i="6"/>
  <c r="BX187" i="6"/>
  <c r="BV188" i="6"/>
  <c r="BX188" i="6"/>
  <c r="BV189" i="6"/>
  <c r="BX189" i="6"/>
  <c r="BV190" i="6"/>
  <c r="BX190" i="6"/>
  <c r="BV191" i="6"/>
  <c r="BX191" i="6"/>
  <c r="BV192" i="6"/>
  <c r="BX192" i="6"/>
  <c r="BV193" i="6"/>
  <c r="BX193" i="6"/>
  <c r="BV194" i="6"/>
  <c r="BX194" i="6"/>
  <c r="BV195" i="6"/>
  <c r="BX195" i="6"/>
  <c r="BV196" i="6"/>
  <c r="BX196" i="6"/>
  <c r="BV197" i="6"/>
  <c r="BX197" i="6"/>
  <c r="BV198" i="6"/>
  <c r="BX198" i="6"/>
  <c r="BV199" i="6"/>
  <c r="BX199" i="6"/>
  <c r="BV200" i="6"/>
  <c r="BX200" i="6"/>
  <c r="BV201" i="6"/>
  <c r="BX201" i="6"/>
  <c r="BV202" i="6"/>
  <c r="BX202" i="6"/>
  <c r="BV203" i="6"/>
  <c r="BX203" i="6"/>
  <c r="BV204" i="6"/>
  <c r="BX204" i="6"/>
  <c r="BV205" i="6"/>
  <c r="BX205" i="6"/>
  <c r="BV206" i="6"/>
  <c r="BX206" i="6"/>
  <c r="BV207" i="6"/>
  <c r="BX207" i="6"/>
  <c r="BV208" i="6"/>
  <c r="BX208" i="6"/>
  <c r="BV209" i="6"/>
  <c r="BX209" i="6"/>
  <c r="BV210" i="6"/>
  <c r="BX210" i="6"/>
  <c r="BV211" i="6"/>
  <c r="BX211" i="6"/>
  <c r="BV212" i="6"/>
  <c r="BX212" i="6"/>
  <c r="BV213" i="6"/>
  <c r="BX213" i="6"/>
  <c r="BV214" i="6"/>
  <c r="BX214" i="6"/>
  <c r="BV215" i="6"/>
  <c r="BX215" i="6"/>
  <c r="BV216" i="6"/>
  <c r="BX216" i="6"/>
  <c r="BV217" i="6"/>
  <c r="BX217" i="6"/>
  <c r="BV218" i="6"/>
  <c r="BX218" i="6"/>
  <c r="BV219" i="6"/>
  <c r="BX219" i="6"/>
  <c r="BV220" i="6"/>
  <c r="BX220" i="6"/>
  <c r="BV221" i="6"/>
  <c r="BX221" i="6"/>
  <c r="BV222" i="6"/>
  <c r="BX222" i="6"/>
  <c r="BV223" i="6"/>
  <c r="BX223" i="6"/>
  <c r="BV224" i="6"/>
  <c r="BX224" i="6"/>
  <c r="BV225" i="6"/>
  <c r="BX225" i="6"/>
  <c r="BV226" i="6"/>
  <c r="BX226" i="6"/>
  <c r="BV227" i="6"/>
  <c r="BX227" i="6"/>
  <c r="BV228" i="6"/>
  <c r="BX228" i="6"/>
  <c r="BV229" i="6"/>
  <c r="BX229" i="6"/>
  <c r="BV230" i="6"/>
  <c r="BX230" i="6"/>
  <c r="BV231" i="6"/>
  <c r="BX231" i="6"/>
  <c r="BV232" i="6"/>
  <c r="BX232" i="6"/>
  <c r="BV233" i="6"/>
  <c r="BX233" i="6"/>
  <c r="BV234" i="6"/>
  <c r="BX234" i="6"/>
  <c r="BV235" i="6"/>
  <c r="BX235" i="6"/>
  <c r="BV236" i="6"/>
  <c r="BX236" i="6"/>
  <c r="BV237" i="6"/>
  <c r="BX237" i="6"/>
  <c r="BV238" i="6"/>
  <c r="BX238" i="6"/>
  <c r="BV239" i="6"/>
  <c r="BX239" i="6"/>
  <c r="BV240" i="6"/>
  <c r="BX240" i="6"/>
  <c r="BV241" i="6"/>
  <c r="BX241" i="6"/>
  <c r="BV242" i="6"/>
  <c r="BX242" i="6"/>
  <c r="BV243" i="6"/>
  <c r="BX243" i="6"/>
  <c r="BV244" i="6"/>
  <c r="BX244" i="6"/>
  <c r="BV245" i="6"/>
  <c r="BX245" i="6"/>
  <c r="BV246" i="6"/>
  <c r="BX246" i="6"/>
  <c r="BV247" i="6"/>
  <c r="BX247" i="6"/>
  <c r="BV248" i="6"/>
  <c r="BX248" i="6"/>
  <c r="BV249" i="6"/>
  <c r="BX249" i="6"/>
  <c r="BV250" i="6"/>
  <c r="BX250" i="6"/>
  <c r="BV251" i="6"/>
  <c r="BX251" i="6"/>
  <c r="BV252" i="6"/>
  <c r="BX252" i="6"/>
  <c r="BV253" i="6"/>
  <c r="BX253" i="6"/>
  <c r="BV254" i="6"/>
  <c r="BX254" i="6"/>
  <c r="BV255" i="6"/>
  <c r="BX255" i="6"/>
  <c r="BV256" i="6"/>
  <c r="BX256" i="6"/>
  <c r="BV257" i="6"/>
  <c r="BX257" i="6"/>
  <c r="BV258" i="6"/>
  <c r="BX258" i="6"/>
  <c r="BV259" i="6"/>
  <c r="BX259" i="6"/>
  <c r="BV260" i="6"/>
  <c r="BX260" i="6"/>
  <c r="BV261" i="6"/>
  <c r="BX261" i="6"/>
  <c r="BV262" i="6"/>
  <c r="BX262" i="6"/>
  <c r="BV263" i="6"/>
  <c r="BX263" i="6"/>
  <c r="BV264" i="6"/>
  <c r="BX264" i="6"/>
  <c r="BV265" i="6"/>
  <c r="BX265" i="6"/>
  <c r="BV266" i="6"/>
  <c r="BX266" i="6"/>
  <c r="BV267" i="6"/>
  <c r="BX267" i="6"/>
  <c r="BV268" i="6"/>
  <c r="BX268" i="6"/>
  <c r="BV269" i="6"/>
  <c r="BX269" i="6"/>
  <c r="BV270" i="6"/>
  <c r="BX270" i="6"/>
  <c r="BV271" i="6"/>
  <c r="BX271" i="6"/>
  <c r="BV272" i="6"/>
  <c r="BX272" i="6"/>
  <c r="BV273" i="6"/>
  <c r="BX273" i="6"/>
  <c r="BV274" i="6"/>
  <c r="BX274" i="6"/>
  <c r="BV275" i="6"/>
  <c r="BX275" i="6"/>
  <c r="BV276" i="6"/>
  <c r="BX276" i="6"/>
  <c r="BV277" i="6"/>
  <c r="BX277" i="6"/>
  <c r="BV278" i="6"/>
  <c r="BX278" i="6"/>
  <c r="BV279" i="6"/>
  <c r="BX279" i="6"/>
  <c r="BV280" i="6"/>
  <c r="BX280" i="6"/>
  <c r="BV281" i="6"/>
  <c r="BX281" i="6"/>
  <c r="BV282" i="6"/>
  <c r="BX282" i="6"/>
  <c r="BV283" i="6"/>
  <c r="BX283" i="6"/>
  <c r="BV284" i="6"/>
  <c r="BX284" i="6"/>
  <c r="BV285" i="6"/>
  <c r="BX285" i="6"/>
  <c r="BV286" i="6"/>
  <c r="BX286" i="6"/>
  <c r="BV287" i="6"/>
  <c r="BX287" i="6"/>
  <c r="BV288" i="6"/>
  <c r="BX288" i="6"/>
  <c r="BV289" i="6"/>
  <c r="BX289" i="6"/>
  <c r="BV290" i="6"/>
  <c r="BX290" i="6"/>
  <c r="BV291" i="6"/>
  <c r="BX291" i="6"/>
  <c r="BV292" i="6"/>
  <c r="BX292" i="6"/>
  <c r="BV293" i="6"/>
  <c r="BX293" i="6"/>
  <c r="BV294" i="6"/>
  <c r="BX294" i="6"/>
  <c r="BV295" i="6"/>
  <c r="BX295" i="6"/>
  <c r="BV296" i="6"/>
  <c r="BX296" i="6"/>
  <c r="BV297" i="6"/>
  <c r="BX297" i="6"/>
  <c r="BV298" i="6"/>
  <c r="BX298" i="6"/>
  <c r="BV299" i="6"/>
  <c r="BX299" i="6"/>
  <c r="BV300" i="6"/>
  <c r="BX300" i="6"/>
  <c r="BV301" i="6"/>
  <c r="BX301" i="6"/>
  <c r="BV302" i="6"/>
  <c r="BX302" i="6"/>
  <c r="BV303" i="6"/>
  <c r="BX303" i="6"/>
  <c r="BV304" i="6"/>
  <c r="BX304" i="6"/>
  <c r="BV305" i="6"/>
  <c r="BX305" i="6"/>
  <c r="BV306" i="6"/>
  <c r="BX306" i="6"/>
  <c r="BV307" i="6"/>
  <c r="BX307" i="6"/>
  <c r="BV308" i="6"/>
  <c r="BX308" i="6"/>
  <c r="BV309" i="6"/>
  <c r="BX309" i="6"/>
  <c r="BV310" i="6"/>
  <c r="BX310" i="6"/>
  <c r="BV311" i="6"/>
  <c r="BX311" i="6"/>
  <c r="BV312" i="6"/>
  <c r="BX312" i="6"/>
  <c r="BV313" i="6"/>
  <c r="BX313" i="6"/>
  <c r="BV314" i="6"/>
  <c r="BX314" i="6"/>
  <c r="BV315" i="6"/>
  <c r="BX315" i="6"/>
  <c r="BV316" i="6"/>
  <c r="BX316" i="6"/>
  <c r="BV317" i="6"/>
  <c r="BX317" i="6"/>
  <c r="BV318" i="6"/>
  <c r="BX318" i="6"/>
  <c r="BV319" i="6"/>
  <c r="BX319" i="6"/>
  <c r="BV320" i="6"/>
  <c r="BX320" i="6"/>
  <c r="BV321" i="6"/>
  <c r="BX321" i="6"/>
  <c r="BV322" i="6"/>
  <c r="BX322" i="6"/>
  <c r="BV323" i="6"/>
  <c r="BX323" i="6"/>
  <c r="BV324" i="6"/>
  <c r="BX324" i="6"/>
  <c r="BV325" i="6"/>
  <c r="BX325" i="6"/>
  <c r="BV326" i="6"/>
  <c r="BX326" i="6"/>
  <c r="BV327" i="6"/>
  <c r="BX327" i="6"/>
  <c r="BV328" i="6"/>
  <c r="BX328" i="6"/>
  <c r="BV329" i="6"/>
  <c r="BX329" i="6"/>
  <c r="BV330" i="6"/>
  <c r="BX330" i="6"/>
  <c r="BV331" i="6"/>
  <c r="BX331" i="6"/>
  <c r="BV332" i="6"/>
  <c r="BX332" i="6"/>
  <c r="BV333" i="6"/>
  <c r="BX333" i="6"/>
  <c r="BV334" i="6"/>
  <c r="BX334" i="6"/>
  <c r="BV335" i="6"/>
  <c r="BX335" i="6"/>
  <c r="BV336" i="6"/>
  <c r="BX336" i="6"/>
  <c r="BV337" i="6"/>
  <c r="BX337" i="6"/>
  <c r="BV338" i="6"/>
  <c r="BX338" i="6"/>
  <c r="BV339" i="6"/>
  <c r="BX339" i="6"/>
  <c r="BV340" i="6"/>
  <c r="BX340" i="6"/>
  <c r="BV341" i="6"/>
  <c r="BX341" i="6"/>
  <c r="BV342" i="6"/>
  <c r="BX342" i="6"/>
  <c r="BV343" i="6"/>
  <c r="BX343" i="6"/>
  <c r="BV344" i="6"/>
  <c r="BX344" i="6"/>
  <c r="BV345" i="6"/>
  <c r="BX345" i="6"/>
  <c r="BV346" i="6"/>
  <c r="BX346" i="6"/>
  <c r="BV347" i="6"/>
  <c r="BX347" i="6"/>
  <c r="BV348" i="6"/>
  <c r="BX348" i="6"/>
  <c r="BV349" i="6"/>
  <c r="BX349" i="6"/>
  <c r="BV350" i="6"/>
  <c r="BX350" i="6"/>
  <c r="BV351" i="6"/>
  <c r="BX351" i="6"/>
  <c r="BV352" i="6"/>
  <c r="BX352" i="6"/>
  <c r="BV353" i="6"/>
  <c r="BX353" i="6"/>
  <c r="BV354" i="6"/>
  <c r="BX354" i="6"/>
  <c r="BV355" i="6"/>
  <c r="BX355" i="6"/>
  <c r="BV356" i="6"/>
  <c r="BX356" i="6"/>
  <c r="BV357" i="6"/>
  <c r="BX357" i="6"/>
  <c r="BV358" i="6"/>
  <c r="BX358" i="6"/>
  <c r="BV359" i="6"/>
  <c r="BX359" i="6"/>
  <c r="BV360" i="6"/>
  <c r="BX360" i="6"/>
  <c r="BV361" i="6"/>
  <c r="BX361" i="6"/>
  <c r="BV362" i="6"/>
  <c r="BX362" i="6"/>
  <c r="BV363" i="6"/>
  <c r="BX363" i="6"/>
  <c r="BV364" i="6"/>
  <c r="BX364" i="6"/>
  <c r="BV365" i="6"/>
  <c r="BX365" i="6"/>
  <c r="BV366" i="6"/>
  <c r="BX366" i="6"/>
  <c r="BV367" i="6"/>
  <c r="BX367" i="6"/>
  <c r="BV368" i="6"/>
  <c r="BX368" i="6"/>
  <c r="BV369" i="6"/>
  <c r="BX369" i="6"/>
  <c r="BV370" i="6"/>
  <c r="BX370" i="6"/>
  <c r="BV371" i="6"/>
  <c r="BX371" i="6"/>
  <c r="BV372" i="6"/>
  <c r="BX372" i="6"/>
  <c r="BV373" i="6"/>
  <c r="BX373" i="6"/>
  <c r="BV374" i="6"/>
  <c r="BX374" i="6"/>
  <c r="BV375" i="6"/>
  <c r="BX375" i="6"/>
  <c r="BV376" i="6"/>
  <c r="BX376" i="6"/>
  <c r="BV377" i="6"/>
  <c r="BX377" i="6"/>
  <c r="BV378" i="6"/>
  <c r="BX378" i="6"/>
  <c r="BV379" i="6"/>
  <c r="BX379" i="6"/>
  <c r="BV380" i="6"/>
  <c r="BX380" i="6"/>
  <c r="BV381" i="6"/>
  <c r="BX381" i="6"/>
  <c r="BV382" i="6"/>
  <c r="BX382" i="6"/>
  <c r="BV383" i="6"/>
  <c r="BX383" i="6"/>
  <c r="BV384" i="6"/>
  <c r="BX384" i="6"/>
  <c r="BV385" i="6"/>
  <c r="BX385" i="6"/>
  <c r="BV386" i="6"/>
  <c r="BX386" i="6"/>
  <c r="BV387" i="6"/>
  <c r="BX387" i="6"/>
  <c r="BV388" i="6"/>
  <c r="BX388" i="6"/>
  <c r="BV389" i="6"/>
  <c r="BX389" i="6"/>
  <c r="BV390" i="6"/>
  <c r="BX390" i="6"/>
  <c r="BV391" i="6"/>
  <c r="BX391" i="6"/>
  <c r="BV392" i="6"/>
  <c r="BX392" i="6"/>
  <c r="BV393" i="6"/>
  <c r="BX393" i="6"/>
  <c r="BV394" i="6"/>
  <c r="BX394" i="6"/>
  <c r="BV395" i="6"/>
  <c r="BX395" i="6"/>
  <c r="BV396" i="6"/>
  <c r="BX396" i="6"/>
  <c r="BV397" i="6"/>
  <c r="BX397" i="6"/>
  <c r="BV398" i="6"/>
  <c r="BX398" i="6"/>
  <c r="BV399" i="6"/>
  <c r="BX399" i="6"/>
  <c r="BV400" i="6"/>
  <c r="BX400" i="6"/>
  <c r="BV401" i="6"/>
  <c r="BX401" i="6"/>
  <c r="BV402" i="6"/>
  <c r="BX402" i="6"/>
  <c r="BV403" i="6"/>
  <c r="BX403" i="6"/>
  <c r="BV404" i="6"/>
  <c r="BX404" i="6"/>
  <c r="BV405" i="6"/>
  <c r="BX405" i="6"/>
  <c r="BV406" i="6"/>
  <c r="BX406" i="6"/>
  <c r="BV407" i="6"/>
  <c r="BX407" i="6"/>
  <c r="BV408" i="6"/>
  <c r="BX408" i="6"/>
  <c r="BV409" i="6"/>
  <c r="BX409" i="6"/>
  <c r="BV410" i="6"/>
  <c r="BX410" i="6"/>
  <c r="BV411" i="6"/>
  <c r="BX411" i="6"/>
  <c r="BV412" i="6"/>
  <c r="BX412" i="6"/>
  <c r="BV413" i="6"/>
  <c r="BX413" i="6"/>
  <c r="BV414" i="6"/>
  <c r="BX414" i="6"/>
  <c r="BV415" i="6"/>
  <c r="BX415" i="6"/>
  <c r="BV416" i="6"/>
  <c r="BX416" i="6"/>
  <c r="BV417" i="6"/>
  <c r="BX417" i="6"/>
  <c r="BV418" i="6"/>
  <c r="BX418" i="6"/>
  <c r="BV419" i="6"/>
  <c r="BX419" i="6"/>
  <c r="BV420" i="6"/>
  <c r="BX420" i="6"/>
  <c r="BV421" i="6"/>
  <c r="BX421" i="6"/>
  <c r="BV422" i="6"/>
  <c r="BX422" i="6"/>
  <c r="BV423" i="6"/>
  <c r="BX423" i="6"/>
  <c r="BV424" i="6"/>
  <c r="BX424" i="6"/>
  <c r="BV425" i="6"/>
  <c r="BX425" i="6"/>
  <c r="BV426" i="6"/>
  <c r="BX426" i="6"/>
  <c r="BV427" i="6"/>
  <c r="BX427" i="6"/>
  <c r="BV428" i="6"/>
  <c r="BX428" i="6"/>
  <c r="BV429" i="6"/>
  <c r="BX429" i="6"/>
  <c r="BV430" i="6"/>
  <c r="BX430" i="6"/>
  <c r="BV431" i="6"/>
  <c r="BX431" i="6"/>
  <c r="BV432" i="6"/>
  <c r="BX432" i="6"/>
  <c r="BV433" i="6"/>
  <c r="BX433" i="6"/>
  <c r="BV434" i="6"/>
  <c r="BX434" i="6"/>
  <c r="BV435" i="6"/>
  <c r="BX435" i="6"/>
  <c r="BV436" i="6"/>
  <c r="BX436" i="6"/>
  <c r="BV437" i="6"/>
  <c r="BX437" i="6"/>
  <c r="BV438" i="6"/>
  <c r="BX438" i="6"/>
  <c r="BV439" i="6"/>
  <c r="BX439" i="6"/>
  <c r="BV440" i="6"/>
  <c r="BX440" i="6"/>
  <c r="BV441" i="6"/>
  <c r="BX441" i="6"/>
  <c r="BV442" i="6"/>
  <c r="BX442" i="6"/>
  <c r="BV443" i="6"/>
  <c r="BX443" i="6"/>
  <c r="BV444" i="6"/>
  <c r="BX444" i="6"/>
  <c r="BV445" i="6"/>
  <c r="BX445" i="6"/>
  <c r="BV446" i="6"/>
  <c r="BX446" i="6"/>
  <c r="BV447" i="6"/>
  <c r="BX447" i="6"/>
  <c r="BV448" i="6"/>
  <c r="BX448" i="6"/>
  <c r="BV449" i="6"/>
  <c r="BX449" i="6"/>
  <c r="BV450" i="6"/>
  <c r="BX450" i="6"/>
  <c r="BV451" i="6"/>
  <c r="BX451" i="6"/>
  <c r="BV452" i="6"/>
  <c r="BX452" i="6"/>
  <c r="BV453" i="6"/>
  <c r="BX453" i="6"/>
  <c r="BV454" i="6"/>
  <c r="BX454" i="6"/>
  <c r="BV455" i="6"/>
  <c r="BX455" i="6"/>
  <c r="BV456" i="6"/>
  <c r="BX456" i="6"/>
  <c r="BV457" i="6"/>
  <c r="BX457" i="6"/>
  <c r="BV458" i="6"/>
  <c r="BX458" i="6"/>
  <c r="BV459" i="6"/>
  <c r="BX459" i="6"/>
  <c r="BV460" i="6"/>
  <c r="BX460" i="6"/>
  <c r="BV461" i="6"/>
  <c r="BX461" i="6"/>
  <c r="BV462" i="6"/>
  <c r="BX462" i="6"/>
  <c r="BV463" i="6"/>
  <c r="BX463" i="6"/>
  <c r="BV464" i="6"/>
  <c r="BX464" i="6"/>
  <c r="BV465" i="6"/>
  <c r="BX465" i="6"/>
  <c r="BV466" i="6"/>
  <c r="BX466" i="6"/>
  <c r="BV467" i="6"/>
  <c r="BX467" i="6"/>
  <c r="BV468" i="6"/>
  <c r="BX468" i="6"/>
  <c r="BV469" i="6"/>
  <c r="BX469" i="6"/>
  <c r="BV470" i="6"/>
  <c r="BX470" i="6"/>
  <c r="BV471" i="6"/>
  <c r="BX471" i="6"/>
  <c r="BV472" i="6"/>
  <c r="BX472" i="6"/>
  <c r="BV473" i="6"/>
  <c r="BX473" i="6"/>
  <c r="BV474" i="6"/>
  <c r="BX474" i="6"/>
  <c r="BV475" i="6"/>
  <c r="BX475" i="6"/>
  <c r="BV476" i="6"/>
  <c r="BX476" i="6"/>
  <c r="BV477" i="6"/>
  <c r="BX477" i="6"/>
  <c r="BV478" i="6"/>
  <c r="BX478" i="6"/>
  <c r="BV479" i="6"/>
  <c r="BX479" i="6"/>
  <c r="BV480" i="6"/>
  <c r="BX480" i="6"/>
  <c r="BV481" i="6"/>
  <c r="BX481" i="6"/>
  <c r="BV482" i="6"/>
  <c r="BX482" i="6"/>
  <c r="BV483" i="6"/>
  <c r="BX483" i="6"/>
  <c r="BV484" i="6"/>
  <c r="BX484" i="6"/>
  <c r="BV485" i="6"/>
  <c r="BX485" i="6"/>
  <c r="BV486" i="6"/>
  <c r="BX486" i="6"/>
  <c r="BV487" i="6"/>
  <c r="BX487" i="6"/>
  <c r="BV488" i="6"/>
  <c r="BX488" i="6"/>
  <c r="BV489" i="6"/>
  <c r="BX489" i="6"/>
  <c r="BV490" i="6"/>
  <c r="BX490" i="6"/>
  <c r="BV491" i="6"/>
  <c r="BX491" i="6"/>
  <c r="BV492" i="6"/>
  <c r="BX492" i="6"/>
  <c r="BV493" i="6"/>
  <c r="BX493" i="6"/>
  <c r="BV494" i="6"/>
  <c r="BX494" i="6"/>
  <c r="BV495" i="6"/>
  <c r="BX495" i="6"/>
  <c r="BV496" i="6"/>
  <c r="BX496" i="6"/>
  <c r="BV497" i="6"/>
  <c r="BX497" i="6"/>
  <c r="BV498" i="6"/>
  <c r="BX498" i="6"/>
  <c r="BV499" i="6"/>
  <c r="BX499" i="6"/>
  <c r="BV500" i="6"/>
  <c r="BX500" i="6"/>
  <c r="BV501" i="6"/>
  <c r="BX501" i="6"/>
  <c r="BV502" i="6"/>
  <c r="BX502" i="6"/>
  <c r="BV503" i="6"/>
  <c r="BX503" i="6"/>
  <c r="BV504" i="6"/>
  <c r="BX504" i="6"/>
  <c r="BV505" i="6"/>
  <c r="BX505" i="6"/>
  <c r="BV506" i="6"/>
  <c r="BX506" i="6"/>
  <c r="BV507" i="6"/>
  <c r="BX507" i="6"/>
  <c r="BV508" i="6"/>
  <c r="BX508" i="6"/>
  <c r="BV509" i="6"/>
  <c r="BX509" i="6"/>
  <c r="BV510" i="6"/>
  <c r="BX510" i="6"/>
  <c r="BV511" i="6"/>
  <c r="BX511" i="6"/>
  <c r="BV512" i="6"/>
  <c r="BX512" i="6"/>
  <c r="BV513" i="6"/>
  <c r="BX513" i="6"/>
  <c r="BV514" i="6"/>
  <c r="BX514" i="6"/>
  <c r="BV515" i="6"/>
  <c r="BX515" i="6"/>
  <c r="BV516" i="6"/>
  <c r="BX516" i="6"/>
  <c r="BV517" i="6"/>
  <c r="BX517" i="6"/>
  <c r="BV518" i="6"/>
  <c r="BX518" i="6"/>
  <c r="BV519" i="6"/>
  <c r="BX519" i="6"/>
  <c r="BV520" i="6"/>
  <c r="BX520" i="6"/>
  <c r="BV521" i="6"/>
  <c r="BX521" i="6"/>
  <c r="BV522" i="6"/>
  <c r="BX522" i="6"/>
  <c r="BV523" i="6"/>
  <c r="BX523" i="6"/>
  <c r="BV524" i="6"/>
  <c r="BX524" i="6"/>
  <c r="BV525" i="6"/>
  <c r="BX525" i="6"/>
  <c r="BV526" i="6"/>
  <c r="BX526" i="6"/>
  <c r="BV527" i="6"/>
  <c r="BX527" i="6"/>
  <c r="BV528" i="6"/>
  <c r="BX528" i="6"/>
  <c r="BV529" i="6"/>
  <c r="BX529" i="6"/>
  <c r="BV530" i="6"/>
  <c r="BX530" i="6"/>
  <c r="BV531" i="6"/>
  <c r="BX531" i="6"/>
  <c r="BV532" i="6"/>
  <c r="BX532" i="6"/>
  <c r="BV533" i="6"/>
  <c r="BX533" i="6"/>
  <c r="BV534" i="6"/>
  <c r="BX534" i="6"/>
  <c r="BV535" i="6"/>
  <c r="BX535" i="6"/>
  <c r="BV536" i="6"/>
  <c r="BX536" i="6"/>
  <c r="BV537" i="6"/>
  <c r="BX537" i="6"/>
  <c r="BV538" i="6"/>
  <c r="BX538" i="6"/>
  <c r="BV539" i="6"/>
  <c r="BX539" i="6"/>
  <c r="BV540" i="6"/>
  <c r="BX540" i="6"/>
  <c r="BV541" i="6"/>
  <c r="BX541" i="6"/>
  <c r="BV542" i="6"/>
  <c r="BX542" i="6"/>
  <c r="BV543" i="6"/>
  <c r="BX543" i="6"/>
  <c r="BV544" i="6"/>
  <c r="BX544" i="6"/>
  <c r="BV545" i="6"/>
  <c r="BX545" i="6"/>
  <c r="BV546" i="6"/>
  <c r="BX546" i="6"/>
  <c r="BV547" i="6"/>
  <c r="BX547" i="6"/>
  <c r="BV548" i="6"/>
  <c r="BX548" i="6"/>
  <c r="BV549" i="6"/>
  <c r="BX549" i="6"/>
  <c r="BV550" i="6"/>
  <c r="BX550" i="6"/>
  <c r="BV551" i="6"/>
  <c r="BX551" i="6"/>
  <c r="BV552" i="6"/>
  <c r="BX552" i="6"/>
  <c r="BV553" i="6"/>
  <c r="BX553" i="6"/>
  <c r="BV554" i="6"/>
  <c r="BX554" i="6"/>
  <c r="BV555" i="6"/>
  <c r="BX555" i="6"/>
  <c r="BV556" i="6"/>
  <c r="BX556" i="6"/>
  <c r="BV557" i="6"/>
  <c r="BX557" i="6"/>
  <c r="BV558" i="6"/>
  <c r="BX558" i="6"/>
  <c r="BV559" i="6"/>
  <c r="BX559" i="6"/>
  <c r="BV560" i="6"/>
  <c r="BX560" i="6"/>
  <c r="BV561" i="6"/>
  <c r="BX561" i="6"/>
  <c r="BV562" i="6"/>
  <c r="BX562" i="6"/>
  <c r="BV563" i="6"/>
  <c r="BX563" i="6"/>
  <c r="BV564" i="6"/>
  <c r="BX564" i="6"/>
  <c r="BV565" i="6"/>
  <c r="BX565" i="6"/>
  <c r="BV566" i="6"/>
  <c r="BX566" i="6"/>
  <c r="BV567" i="6"/>
  <c r="BX567" i="6"/>
  <c r="BV568" i="6"/>
  <c r="BX568" i="6"/>
  <c r="BV569" i="6"/>
  <c r="BX569" i="6"/>
  <c r="BV570" i="6"/>
  <c r="BX570" i="6"/>
  <c r="BV571" i="6"/>
  <c r="BX571" i="6"/>
  <c r="BV572" i="6"/>
  <c r="BX572" i="6"/>
  <c r="BV573" i="6"/>
  <c r="BX573" i="6"/>
  <c r="BV574" i="6"/>
  <c r="BX574" i="6"/>
  <c r="BV575" i="6"/>
  <c r="BX575" i="6"/>
  <c r="BV576" i="6"/>
  <c r="BX576" i="6"/>
  <c r="BV577" i="6"/>
  <c r="BX577" i="6"/>
  <c r="BV578" i="6"/>
  <c r="BX578" i="6"/>
  <c r="BV579" i="6"/>
  <c r="BX579" i="6"/>
  <c r="BV580" i="6"/>
  <c r="BX580" i="6"/>
  <c r="BV581" i="6"/>
  <c r="BX581" i="6"/>
  <c r="BV582" i="6"/>
  <c r="BX582" i="6"/>
  <c r="BV583" i="6"/>
  <c r="BX583" i="6"/>
  <c r="BV584" i="6"/>
  <c r="BX584" i="6"/>
  <c r="BV585" i="6"/>
  <c r="BX585" i="6"/>
  <c r="BV586" i="6"/>
  <c r="BX586" i="6"/>
  <c r="BV587" i="6"/>
  <c r="BX587" i="6"/>
  <c r="BV588" i="6"/>
  <c r="BX588" i="6"/>
  <c r="BV589" i="6"/>
  <c r="BX589" i="6"/>
  <c r="BV590" i="6"/>
  <c r="BX590" i="6"/>
  <c r="BV591" i="6"/>
  <c r="BX591" i="6"/>
  <c r="BV592" i="6"/>
  <c r="BX592" i="6"/>
  <c r="BV593" i="6"/>
  <c r="BX593" i="6"/>
  <c r="BV594" i="6"/>
  <c r="BX594" i="6"/>
  <c r="BV595" i="6"/>
  <c r="BX595" i="6"/>
  <c r="BV596" i="6"/>
  <c r="BX596" i="6"/>
  <c r="BV597" i="6"/>
  <c r="BX597" i="6"/>
  <c r="BV598" i="6"/>
  <c r="BX598" i="6"/>
  <c r="BV599" i="6"/>
  <c r="BX599" i="6"/>
  <c r="BV600" i="6"/>
  <c r="BX600" i="6"/>
  <c r="BV601" i="6"/>
  <c r="BX601" i="6"/>
  <c r="BV602" i="6"/>
  <c r="BX602" i="6"/>
  <c r="BV603" i="6"/>
  <c r="BX603" i="6"/>
  <c r="BV604" i="6"/>
  <c r="BX604" i="6"/>
  <c r="BV605" i="6"/>
  <c r="BX605" i="6"/>
  <c r="BV606" i="6"/>
  <c r="BX606" i="6"/>
  <c r="BV607" i="6"/>
  <c r="BX607" i="6"/>
  <c r="BV608" i="6"/>
  <c r="BX608" i="6"/>
  <c r="BV609" i="6"/>
  <c r="BX609" i="6"/>
  <c r="BV610" i="6"/>
  <c r="BX610" i="6"/>
  <c r="BV611" i="6"/>
  <c r="BX611" i="6"/>
  <c r="BV612" i="6"/>
  <c r="BX612" i="6"/>
  <c r="BV613" i="6"/>
  <c r="BX613" i="6"/>
  <c r="BV614" i="6"/>
  <c r="BX614" i="6"/>
  <c r="BV615" i="6"/>
  <c r="BX615" i="6"/>
  <c r="BV616" i="6"/>
  <c r="BX616" i="6"/>
  <c r="BV617" i="6"/>
  <c r="BX617" i="6"/>
  <c r="BV618" i="6"/>
  <c r="BX618" i="6"/>
  <c r="BV619" i="6"/>
  <c r="BX619" i="6"/>
  <c r="BV620" i="6"/>
  <c r="BX620" i="6"/>
  <c r="BV621" i="6"/>
  <c r="BX621" i="6"/>
  <c r="BV622" i="6"/>
  <c r="BX622" i="6"/>
  <c r="BV623" i="6"/>
  <c r="BX623" i="6"/>
  <c r="BV624" i="6"/>
  <c r="BX624" i="6"/>
  <c r="BV625" i="6"/>
  <c r="BX625" i="6"/>
  <c r="BV626" i="6"/>
  <c r="BX626" i="6"/>
  <c r="BV627" i="6"/>
  <c r="BX627" i="6"/>
  <c r="BV628" i="6"/>
  <c r="BX628" i="6"/>
  <c r="BV629" i="6"/>
  <c r="BX629" i="6"/>
  <c r="BV630" i="6"/>
  <c r="BX630" i="6"/>
  <c r="BV631" i="6"/>
  <c r="BX631" i="6"/>
  <c r="BV632" i="6"/>
  <c r="BX632" i="6"/>
  <c r="BV633" i="6"/>
  <c r="BX633" i="6"/>
  <c r="BV634" i="6"/>
  <c r="BX634" i="6"/>
  <c r="BV635" i="6"/>
  <c r="BX635" i="6"/>
  <c r="BV636" i="6"/>
  <c r="BX636" i="6"/>
  <c r="BV637" i="6"/>
  <c r="BX637" i="6"/>
  <c r="BV638" i="6"/>
  <c r="BX638" i="6"/>
  <c r="BV639" i="6"/>
  <c r="BX639" i="6"/>
  <c r="BV640" i="6"/>
  <c r="BX640" i="6"/>
  <c r="BV641" i="6"/>
  <c r="BX641" i="6"/>
  <c r="BV642" i="6"/>
  <c r="BX642" i="6"/>
  <c r="BV643" i="6"/>
  <c r="BX643" i="6"/>
  <c r="BV644" i="6"/>
  <c r="BX644" i="6"/>
  <c r="BV645" i="6"/>
  <c r="BX645" i="6"/>
  <c r="BV646" i="6"/>
  <c r="BX646" i="6"/>
  <c r="BV647" i="6"/>
  <c r="BX647" i="6"/>
  <c r="BV648" i="6"/>
  <c r="BX648" i="6"/>
  <c r="BV649" i="6"/>
  <c r="BX649" i="6"/>
  <c r="BV650" i="6"/>
  <c r="BX650" i="6"/>
  <c r="BV651" i="6"/>
  <c r="BX651" i="6"/>
  <c r="BV652" i="6"/>
  <c r="BX652" i="6"/>
  <c r="BV653" i="6"/>
  <c r="BX653" i="6"/>
  <c r="BV654" i="6"/>
  <c r="BX654" i="6"/>
  <c r="BV655" i="6"/>
  <c r="BX655" i="6"/>
  <c r="BV656" i="6"/>
  <c r="BX656" i="6"/>
  <c r="BV657" i="6"/>
  <c r="BX657" i="6"/>
  <c r="BV658" i="6"/>
  <c r="BX658" i="6"/>
  <c r="BV659" i="6"/>
  <c r="BX659" i="6"/>
  <c r="BV660" i="6"/>
  <c r="BX660" i="6"/>
  <c r="BV661" i="6"/>
  <c r="BX661" i="6"/>
  <c r="BV662" i="6"/>
  <c r="BX662" i="6"/>
  <c r="BV663" i="6"/>
  <c r="BX663" i="6"/>
  <c r="BV664" i="6"/>
  <c r="BX664" i="6"/>
  <c r="BV665" i="6"/>
  <c r="BX665" i="6"/>
  <c r="BV666" i="6"/>
  <c r="BX666" i="6"/>
  <c r="BV667" i="6"/>
  <c r="BX667" i="6"/>
  <c r="BV668" i="6"/>
  <c r="BX668" i="6"/>
  <c r="BV669" i="6"/>
  <c r="BX669" i="6"/>
  <c r="BV670" i="6"/>
  <c r="BX670" i="6"/>
  <c r="BV671" i="6"/>
  <c r="BX671" i="6"/>
  <c r="BV672" i="6"/>
  <c r="BX672" i="6"/>
  <c r="BV673" i="6"/>
  <c r="BX673" i="6"/>
  <c r="BV674" i="6"/>
  <c r="BX674" i="6"/>
  <c r="BV675" i="6"/>
  <c r="BX675" i="6"/>
  <c r="BV676" i="6"/>
  <c r="BX676" i="6"/>
  <c r="BV677" i="6"/>
  <c r="BX677" i="6"/>
  <c r="BV678" i="6"/>
  <c r="BX678" i="6"/>
  <c r="BV679" i="6"/>
  <c r="BX679" i="6"/>
  <c r="BV680" i="6"/>
  <c r="BX680" i="6"/>
  <c r="BV681" i="6"/>
  <c r="BX681" i="6"/>
  <c r="BV682" i="6"/>
  <c r="BX682" i="6"/>
  <c r="BV683" i="6"/>
  <c r="BX683" i="6"/>
  <c r="BV684" i="6"/>
  <c r="BX684" i="6"/>
  <c r="BV685" i="6"/>
  <c r="BX685" i="6"/>
  <c r="BV686" i="6"/>
  <c r="BX686" i="6"/>
  <c r="BV687" i="6"/>
  <c r="BX687" i="6"/>
  <c r="BV688" i="6"/>
  <c r="BX688" i="6"/>
  <c r="BV689" i="6"/>
  <c r="BX689" i="6"/>
  <c r="BV690" i="6"/>
  <c r="BX690" i="6"/>
  <c r="BV691" i="6"/>
  <c r="BX691" i="6"/>
  <c r="BV692" i="6"/>
  <c r="BX692" i="6"/>
  <c r="BV693" i="6"/>
  <c r="BX693" i="6"/>
  <c r="BV694" i="6"/>
  <c r="BX694" i="6"/>
  <c r="BV695" i="6"/>
  <c r="BX695" i="6"/>
  <c r="BV696" i="6"/>
  <c r="BX696" i="6"/>
  <c r="BV697" i="6"/>
  <c r="BX697" i="6"/>
  <c r="BV698" i="6"/>
  <c r="BX698" i="6"/>
  <c r="BV699" i="6"/>
  <c r="BX699" i="6"/>
  <c r="BV700" i="6"/>
  <c r="BX700" i="6"/>
  <c r="BV701" i="6"/>
  <c r="BX701" i="6"/>
  <c r="BV702" i="6"/>
  <c r="BX702" i="6"/>
  <c r="BV703" i="6"/>
  <c r="BX703" i="6"/>
  <c r="BV704" i="6"/>
  <c r="BX704" i="6"/>
  <c r="BV705" i="6"/>
  <c r="BX705" i="6"/>
  <c r="BV706" i="6"/>
  <c r="BX706" i="6"/>
  <c r="BV707" i="6"/>
  <c r="BX707" i="6"/>
  <c r="BV708" i="6"/>
  <c r="BX708" i="6"/>
  <c r="BV709" i="6"/>
  <c r="BX709" i="6"/>
  <c r="BV710" i="6"/>
  <c r="BX710" i="6"/>
  <c r="BV711" i="6"/>
  <c r="BX711" i="6"/>
  <c r="BV712" i="6"/>
  <c r="BX712" i="6"/>
  <c r="BV713" i="6"/>
  <c r="BX713" i="6"/>
  <c r="BV714" i="6"/>
  <c r="BX714" i="6"/>
  <c r="BV715" i="6"/>
  <c r="BX715" i="6"/>
  <c r="BV716" i="6"/>
  <c r="BX716" i="6"/>
  <c r="BV717" i="6"/>
  <c r="BX717" i="6"/>
  <c r="BV718" i="6"/>
  <c r="BX718" i="6"/>
  <c r="BV719" i="6"/>
  <c r="BX719" i="6"/>
  <c r="BV720" i="6"/>
  <c r="BX720" i="6"/>
  <c r="BV721" i="6"/>
  <c r="BX721" i="6"/>
  <c r="BV722" i="6"/>
  <c r="BX722" i="6"/>
  <c r="BV723" i="6"/>
  <c r="BX723" i="6"/>
  <c r="BV724" i="6"/>
  <c r="BX724" i="6"/>
  <c r="BV725" i="6"/>
  <c r="BX725" i="6"/>
  <c r="BV726" i="6"/>
  <c r="BX726" i="6"/>
  <c r="BV727" i="6"/>
  <c r="BX727" i="6"/>
  <c r="BV728" i="6"/>
  <c r="BX728" i="6"/>
  <c r="BV729" i="6"/>
  <c r="BX729" i="6"/>
  <c r="BV730" i="6"/>
  <c r="BX730" i="6"/>
  <c r="BV731" i="6"/>
  <c r="BX731" i="6"/>
  <c r="BV732" i="6"/>
  <c r="BX732" i="6"/>
  <c r="BV733" i="6"/>
  <c r="BX733" i="6"/>
  <c r="BV734" i="6"/>
  <c r="BX734" i="6"/>
  <c r="BV735" i="6"/>
  <c r="BX735" i="6"/>
  <c r="BV736" i="6"/>
  <c r="BX736" i="6"/>
  <c r="BV737" i="6"/>
  <c r="BX737" i="6"/>
  <c r="BV738" i="6"/>
  <c r="BX738" i="6"/>
  <c r="BV739" i="6"/>
  <c r="BX739" i="6"/>
  <c r="BV740" i="6"/>
  <c r="BX740" i="6"/>
  <c r="BV741" i="6"/>
  <c r="BX741" i="6"/>
  <c r="BV742" i="6"/>
  <c r="BX742" i="6"/>
  <c r="BV743" i="6"/>
  <c r="BX743" i="6"/>
  <c r="BV744" i="6"/>
  <c r="BX744" i="6"/>
  <c r="BV745" i="6"/>
  <c r="BX745" i="6"/>
  <c r="BV746" i="6"/>
  <c r="BX746" i="6"/>
  <c r="BV747" i="6"/>
  <c r="BX747" i="6"/>
  <c r="BV748" i="6"/>
  <c r="BX748" i="6"/>
  <c r="BV749" i="6"/>
  <c r="BX749" i="6"/>
  <c r="BV750" i="6"/>
  <c r="BX750" i="6"/>
  <c r="BV751" i="6"/>
  <c r="BX751" i="6"/>
  <c r="BV752" i="6"/>
  <c r="BX752" i="6"/>
  <c r="BV753" i="6"/>
  <c r="BX753" i="6"/>
  <c r="BV754" i="6"/>
  <c r="BX754" i="6"/>
  <c r="BV755" i="6"/>
  <c r="BX755" i="6"/>
  <c r="BV756" i="6"/>
  <c r="BX756" i="6"/>
  <c r="BV757" i="6"/>
  <c r="BX757" i="6"/>
  <c r="BV758" i="6"/>
  <c r="BX758" i="6"/>
  <c r="BV759" i="6"/>
  <c r="BX759" i="6"/>
  <c r="BV760" i="6"/>
  <c r="BX760" i="6"/>
  <c r="BV761" i="6"/>
  <c r="BX761" i="6"/>
  <c r="BV762" i="6"/>
  <c r="BX762" i="6"/>
  <c r="BV763" i="6"/>
  <c r="BX763" i="6"/>
  <c r="BV764" i="6"/>
  <c r="BX764" i="6"/>
  <c r="BV765" i="6"/>
  <c r="BX765" i="6"/>
  <c r="BV766" i="6"/>
  <c r="BX766" i="6"/>
  <c r="BV767" i="6"/>
  <c r="BX767" i="6"/>
  <c r="BV768" i="6"/>
  <c r="BX768" i="6"/>
  <c r="BV769" i="6"/>
  <c r="BX769" i="6"/>
  <c r="BV770" i="6"/>
  <c r="BX770" i="6"/>
  <c r="BV771" i="6"/>
  <c r="BX771" i="6"/>
  <c r="BV772" i="6"/>
  <c r="BX772" i="6"/>
  <c r="BV773" i="6"/>
  <c r="BX773" i="6"/>
  <c r="BV774" i="6"/>
  <c r="BX774" i="6"/>
  <c r="BV775" i="6"/>
  <c r="BX775" i="6"/>
  <c r="BV776" i="6"/>
  <c r="BX776" i="6"/>
  <c r="BV777" i="6"/>
  <c r="BX777" i="6"/>
  <c r="BV778" i="6"/>
  <c r="BX778" i="6"/>
  <c r="BV779" i="6"/>
  <c r="BX779" i="6"/>
  <c r="BV780" i="6"/>
  <c r="BX780" i="6"/>
  <c r="BV781" i="6"/>
  <c r="BX781" i="6"/>
  <c r="BV782" i="6"/>
  <c r="BX782" i="6"/>
  <c r="BV783" i="6"/>
  <c r="BX783" i="6"/>
  <c r="BV784" i="6"/>
  <c r="BX784" i="6"/>
  <c r="BV785" i="6"/>
  <c r="BX785" i="6"/>
  <c r="BV786" i="6"/>
  <c r="BX786" i="6"/>
  <c r="BV787" i="6"/>
  <c r="BX787" i="6"/>
  <c r="BV788" i="6"/>
  <c r="BX788" i="6"/>
  <c r="BV789" i="6"/>
  <c r="BX789" i="6"/>
  <c r="BV790" i="6"/>
  <c r="BX790" i="6"/>
  <c r="BV791" i="6"/>
  <c r="BX791" i="6"/>
  <c r="BV792" i="6"/>
  <c r="BX792" i="6"/>
  <c r="BV793" i="6"/>
  <c r="BX793" i="6"/>
  <c r="BV794" i="6"/>
  <c r="BX794" i="6"/>
  <c r="BV795" i="6"/>
  <c r="BX795" i="6"/>
  <c r="BV796" i="6"/>
  <c r="BX796" i="6"/>
  <c r="BV797" i="6"/>
  <c r="BX797" i="6"/>
  <c r="BV798" i="6"/>
  <c r="BX798" i="6"/>
  <c r="BV799" i="6"/>
  <c r="BX799" i="6"/>
  <c r="BV800" i="6"/>
  <c r="BX800" i="6"/>
  <c r="BV801" i="6"/>
  <c r="BX801" i="6"/>
  <c r="BV802" i="6"/>
  <c r="BX802" i="6"/>
  <c r="BV803" i="6"/>
  <c r="BX803" i="6"/>
  <c r="BV804" i="6"/>
  <c r="BX804" i="6"/>
  <c r="BV805" i="6"/>
  <c r="BX805" i="6"/>
  <c r="BV806" i="6"/>
  <c r="BX806" i="6"/>
  <c r="BV807" i="6"/>
  <c r="BX807" i="6"/>
  <c r="BV808" i="6"/>
  <c r="BX808" i="6"/>
  <c r="BV809" i="6"/>
  <c r="BX809" i="6"/>
  <c r="BV810" i="6"/>
  <c r="BX810" i="6"/>
  <c r="BV811" i="6"/>
  <c r="BX811" i="6"/>
  <c r="BV812" i="6"/>
  <c r="BX812" i="6"/>
  <c r="BV813" i="6"/>
  <c r="BX813" i="6"/>
  <c r="BV814" i="6"/>
  <c r="BX814" i="6"/>
  <c r="BV815" i="6"/>
  <c r="BX815" i="6"/>
  <c r="BV816" i="6"/>
  <c r="BX816" i="6"/>
  <c r="BV817" i="6"/>
  <c r="BX817" i="6"/>
  <c r="BV818" i="6"/>
  <c r="BX818" i="6"/>
  <c r="BV819" i="6"/>
  <c r="BX819" i="6"/>
  <c r="BV820" i="6"/>
  <c r="BX820" i="6"/>
  <c r="BV821" i="6"/>
  <c r="BX821" i="6"/>
  <c r="BV822" i="6"/>
  <c r="BX822" i="6"/>
  <c r="BV823" i="6"/>
  <c r="BX823" i="6"/>
  <c r="BV824" i="6"/>
  <c r="BX824" i="6"/>
  <c r="BV825" i="6"/>
  <c r="BX825" i="6"/>
  <c r="BV826" i="6"/>
  <c r="BX826" i="6"/>
  <c r="BV827" i="6"/>
  <c r="BX827" i="6"/>
  <c r="BV828" i="6"/>
  <c r="BX828" i="6"/>
  <c r="BV829" i="6"/>
  <c r="BX829" i="6"/>
  <c r="BV830" i="6"/>
  <c r="BX830" i="6"/>
  <c r="BV831" i="6"/>
  <c r="BX831" i="6"/>
  <c r="BV832" i="6"/>
  <c r="BX832" i="6"/>
  <c r="BV833" i="6"/>
  <c r="BX833" i="6"/>
  <c r="BV834" i="6"/>
  <c r="BX834" i="6"/>
  <c r="BV835" i="6"/>
  <c r="BX835" i="6"/>
  <c r="BV836" i="6"/>
  <c r="BX836" i="6"/>
  <c r="BV837" i="6"/>
  <c r="BX837" i="6"/>
  <c r="BV838" i="6"/>
  <c r="BX838" i="6"/>
  <c r="BV839" i="6"/>
  <c r="BX839" i="6"/>
  <c r="BV840" i="6"/>
  <c r="BX840" i="6"/>
  <c r="BV841" i="6"/>
  <c r="BX841" i="6"/>
  <c r="BV842" i="6"/>
  <c r="BX842" i="6"/>
  <c r="BV843" i="6"/>
  <c r="BX843" i="6"/>
  <c r="BV844" i="6"/>
  <c r="BX844" i="6"/>
  <c r="BV845" i="6"/>
  <c r="BX845" i="6"/>
  <c r="BV846" i="6"/>
  <c r="BX846" i="6"/>
  <c r="BV847" i="6"/>
  <c r="BX847" i="6"/>
  <c r="BV848" i="6"/>
  <c r="BX848" i="6"/>
  <c r="BV849" i="6"/>
  <c r="BX849" i="6"/>
  <c r="BV850" i="6"/>
  <c r="BX850" i="6"/>
  <c r="BV851" i="6"/>
  <c r="BX851" i="6"/>
  <c r="BV852" i="6"/>
  <c r="BX852" i="6"/>
  <c r="BV853" i="6"/>
  <c r="BX853" i="6"/>
  <c r="BV854" i="6"/>
  <c r="BX854" i="6"/>
  <c r="BV855" i="6"/>
  <c r="BX855" i="6"/>
  <c r="BV856" i="6"/>
  <c r="BX856" i="6"/>
  <c r="BV857" i="6"/>
  <c r="BX857" i="6"/>
  <c r="BV858" i="6"/>
  <c r="BX858" i="6"/>
  <c r="BV859" i="6"/>
  <c r="BX859" i="6"/>
  <c r="BV860" i="6"/>
  <c r="BX860" i="6"/>
  <c r="BV861" i="6"/>
  <c r="BX861" i="6"/>
  <c r="BV862" i="6"/>
  <c r="BX862" i="6"/>
  <c r="BV863" i="6"/>
  <c r="BX863" i="6"/>
  <c r="BV864" i="6"/>
  <c r="BX864" i="6"/>
  <c r="BV865" i="6"/>
  <c r="BX865" i="6"/>
  <c r="BV866" i="6"/>
  <c r="BX866" i="6"/>
  <c r="BV867" i="6"/>
  <c r="BX867" i="6"/>
  <c r="BV868" i="6"/>
  <c r="BX868" i="6"/>
  <c r="BV869" i="6"/>
  <c r="BX869" i="6"/>
  <c r="BV870" i="6"/>
  <c r="BX870" i="6"/>
  <c r="BV871" i="6"/>
  <c r="BX871" i="6"/>
  <c r="BV872" i="6"/>
  <c r="BX872" i="6"/>
  <c r="BV873" i="6"/>
  <c r="BX873" i="6"/>
  <c r="BV874" i="6"/>
  <c r="BX874" i="6"/>
  <c r="BV875" i="6"/>
  <c r="BX875" i="6"/>
  <c r="BV876" i="6"/>
  <c r="BX876" i="6"/>
  <c r="BV877" i="6"/>
  <c r="BX877" i="6"/>
  <c r="BV878" i="6"/>
  <c r="BX878" i="6"/>
  <c r="BV879" i="6"/>
  <c r="BX879" i="6"/>
  <c r="BV880" i="6"/>
  <c r="BX880" i="6"/>
  <c r="BV881" i="6"/>
  <c r="BX881" i="6"/>
  <c r="BV882" i="6"/>
  <c r="BX882" i="6"/>
  <c r="BV883" i="6"/>
  <c r="BX883" i="6"/>
  <c r="BV884" i="6"/>
  <c r="BX884" i="6"/>
  <c r="BV885" i="6"/>
  <c r="BX885" i="6"/>
  <c r="BV886" i="6"/>
  <c r="BX886" i="6"/>
  <c r="BV887" i="6"/>
  <c r="BX887" i="6"/>
  <c r="BV888" i="6"/>
  <c r="BX888" i="6"/>
  <c r="BV889" i="6"/>
  <c r="BX889" i="6"/>
  <c r="BV890" i="6"/>
  <c r="BX890" i="6"/>
  <c r="BV891" i="6"/>
  <c r="BX891" i="6"/>
  <c r="BV892" i="6"/>
  <c r="BX892" i="6"/>
  <c r="BV893" i="6"/>
  <c r="BX893" i="6"/>
  <c r="BV894" i="6"/>
  <c r="BX894" i="6"/>
  <c r="BV895" i="6"/>
  <c r="BX895" i="6"/>
  <c r="BV896" i="6"/>
  <c r="BX896" i="6"/>
  <c r="BV897" i="6"/>
  <c r="BX897" i="6"/>
  <c r="BV898" i="6"/>
  <c r="BX898" i="6"/>
  <c r="BV899" i="6"/>
  <c r="BX899" i="6"/>
  <c r="BV900" i="6"/>
  <c r="BX900" i="6"/>
  <c r="BV901" i="6"/>
  <c r="BX901" i="6"/>
  <c r="BV902" i="6"/>
  <c r="BX902" i="6"/>
  <c r="BV903" i="6"/>
  <c r="BX903" i="6"/>
  <c r="BV904" i="6"/>
  <c r="BX904" i="6"/>
  <c r="BV905" i="6"/>
  <c r="BX905" i="6"/>
  <c r="BV906" i="6"/>
  <c r="BX906" i="6"/>
  <c r="BV907" i="6"/>
  <c r="BX907" i="6"/>
  <c r="BV908" i="6"/>
  <c r="BX908" i="6"/>
  <c r="BV909" i="6"/>
  <c r="BX909" i="6"/>
  <c r="BV910" i="6"/>
  <c r="BX910" i="6"/>
  <c r="BV911" i="6"/>
  <c r="BX911" i="6"/>
  <c r="BV912" i="6"/>
  <c r="BX912" i="6"/>
  <c r="BV913" i="6"/>
  <c r="BX913" i="6"/>
  <c r="BV914" i="6"/>
  <c r="BX914" i="6"/>
  <c r="BV915" i="6"/>
  <c r="BX915" i="6"/>
  <c r="BV916" i="6"/>
  <c r="BX916" i="6"/>
  <c r="BV917" i="6"/>
  <c r="BX917" i="6"/>
  <c r="BV918" i="6"/>
  <c r="BX918" i="6"/>
  <c r="BV919" i="6"/>
  <c r="BX919" i="6"/>
  <c r="BV920" i="6"/>
  <c r="BX920" i="6"/>
  <c r="BV921" i="6"/>
  <c r="BX921" i="6"/>
  <c r="BV922" i="6"/>
  <c r="BX922" i="6"/>
  <c r="BV923" i="6"/>
  <c r="BX923" i="6"/>
  <c r="BV924" i="6"/>
  <c r="BX924" i="6"/>
  <c r="BV925" i="6"/>
  <c r="BX925" i="6"/>
  <c r="BV926" i="6"/>
  <c r="BX926" i="6"/>
  <c r="BV927" i="6"/>
  <c r="BX927" i="6"/>
  <c r="BV928" i="6"/>
  <c r="BX928" i="6"/>
  <c r="BV929" i="6"/>
  <c r="BX929" i="6"/>
  <c r="BV930" i="6"/>
  <c r="BX930" i="6"/>
  <c r="BV931" i="6"/>
  <c r="BX931" i="6"/>
  <c r="BV932" i="6"/>
  <c r="BX932" i="6"/>
  <c r="BV933" i="6"/>
  <c r="BX933" i="6"/>
  <c r="BV934" i="6"/>
  <c r="BX934" i="6"/>
  <c r="BV935" i="6"/>
  <c r="BX935" i="6"/>
  <c r="BV936" i="6"/>
  <c r="BX936" i="6"/>
  <c r="BV937" i="6"/>
  <c r="BX937" i="6"/>
  <c r="BV938" i="6"/>
  <c r="BX938" i="6"/>
  <c r="BV939" i="6"/>
  <c r="BX939" i="6"/>
  <c r="BV940" i="6"/>
  <c r="BX940" i="6"/>
  <c r="BV941" i="6"/>
  <c r="BX941" i="6"/>
  <c r="BV942" i="6"/>
  <c r="BX942" i="6"/>
  <c r="BV943" i="6"/>
  <c r="BX943" i="6"/>
  <c r="BV944" i="6"/>
  <c r="BX944" i="6"/>
  <c r="BV945" i="6"/>
  <c r="BX945" i="6"/>
  <c r="BV946" i="6"/>
  <c r="BX946" i="6"/>
  <c r="BV947" i="6"/>
  <c r="BX947" i="6"/>
  <c r="BV948" i="6"/>
  <c r="BX948" i="6"/>
  <c r="BV949" i="6"/>
  <c r="BX949" i="6"/>
  <c r="BV950" i="6"/>
  <c r="BX950" i="6"/>
  <c r="BV951" i="6"/>
  <c r="BX951" i="6"/>
  <c r="BV952" i="6"/>
  <c r="BX952" i="6"/>
  <c r="BV953" i="6"/>
  <c r="BX953" i="6"/>
  <c r="BV954" i="6"/>
  <c r="BX954" i="6"/>
  <c r="BV955" i="6"/>
  <c r="BX955" i="6"/>
  <c r="BV956" i="6"/>
  <c r="BX956" i="6"/>
  <c r="BV957" i="6"/>
  <c r="BX957" i="6"/>
  <c r="BV958" i="6"/>
  <c r="BX958" i="6"/>
  <c r="BV959" i="6"/>
  <c r="BX959" i="6"/>
  <c r="BV960" i="6"/>
  <c r="BX960" i="6"/>
  <c r="BV961" i="6"/>
  <c r="BX961" i="6"/>
  <c r="BV962" i="6"/>
  <c r="BX962" i="6"/>
  <c r="BV963" i="6"/>
  <c r="BX963" i="6"/>
  <c r="BV964" i="6"/>
  <c r="BX964" i="6"/>
  <c r="BV965" i="6"/>
  <c r="BX965" i="6"/>
  <c r="BV966" i="6"/>
  <c r="BX966" i="6"/>
  <c r="BV967" i="6"/>
  <c r="BX967" i="6"/>
  <c r="BV968" i="6"/>
  <c r="BX968" i="6"/>
  <c r="BV969" i="6"/>
  <c r="BX969" i="6"/>
  <c r="BV970" i="6"/>
  <c r="BX970" i="6"/>
  <c r="BV971" i="6"/>
  <c r="BX971" i="6"/>
  <c r="BV972" i="6"/>
  <c r="BX972" i="6"/>
  <c r="BV973" i="6"/>
  <c r="BX973" i="6"/>
  <c r="BV974" i="6"/>
  <c r="BX974" i="6"/>
  <c r="BV975" i="6"/>
  <c r="BX975" i="6"/>
  <c r="BV976" i="6"/>
  <c r="BX976" i="6"/>
  <c r="BV977" i="6"/>
  <c r="BX977" i="6"/>
  <c r="BV978" i="6"/>
  <c r="BX978" i="6"/>
  <c r="BV979" i="6"/>
  <c r="BX979" i="6"/>
  <c r="BV980" i="6"/>
  <c r="BX980" i="6"/>
  <c r="BV981" i="6"/>
  <c r="BX981" i="6"/>
  <c r="BV982" i="6"/>
  <c r="BX982" i="6"/>
  <c r="BV983" i="6"/>
  <c r="BX983" i="6"/>
  <c r="BV984" i="6"/>
  <c r="BX984" i="6"/>
  <c r="BV985" i="6"/>
  <c r="BX985" i="6"/>
  <c r="BV986" i="6"/>
  <c r="BX986" i="6"/>
  <c r="BV987" i="6"/>
  <c r="BX987" i="6"/>
  <c r="BV988" i="6"/>
  <c r="BX988" i="6"/>
  <c r="BV989" i="6"/>
  <c r="BX989" i="6"/>
  <c r="BV990" i="6"/>
  <c r="BX990" i="6"/>
  <c r="BV991" i="6"/>
  <c r="BX991" i="6"/>
  <c r="BV992" i="6"/>
  <c r="BX992" i="6"/>
  <c r="BV993" i="6"/>
  <c r="BX993" i="6"/>
  <c r="BV994" i="6"/>
  <c r="BX994" i="6"/>
  <c r="BV995" i="6"/>
  <c r="BX995" i="6"/>
  <c r="BV996" i="6"/>
  <c r="BX996" i="6"/>
  <c r="BV997" i="6"/>
  <c r="BX997" i="6"/>
  <c r="BV998" i="6"/>
  <c r="BX998" i="6"/>
  <c r="BV999" i="6"/>
  <c r="BX999" i="6"/>
  <c r="BV1000" i="6"/>
  <c r="BX1000" i="6"/>
  <c r="BV1001" i="6"/>
  <c r="BX1001" i="6"/>
  <c r="BV1002" i="6"/>
  <c r="BX1002" i="6"/>
  <c r="BV1003" i="6"/>
  <c r="BX1003" i="6"/>
  <c r="BV1004" i="6"/>
  <c r="BX1004" i="6"/>
  <c r="BV1005" i="6"/>
  <c r="BX1005" i="6"/>
  <c r="BV1006" i="6"/>
  <c r="BX1006" i="6"/>
  <c r="BV1007" i="6"/>
  <c r="BX1007" i="6"/>
  <c r="BV1008" i="6"/>
  <c r="BX1008" i="6"/>
  <c r="BV1009" i="6"/>
  <c r="BX1009" i="6"/>
  <c r="BV1010" i="6"/>
  <c r="BX1010" i="6"/>
  <c r="BV1011" i="6"/>
  <c r="BX1011" i="6"/>
  <c r="BV1012" i="6"/>
  <c r="BX1012" i="6"/>
  <c r="BV1013" i="6"/>
  <c r="BX1013" i="6"/>
  <c r="BV1014" i="6"/>
  <c r="BX1014" i="6"/>
  <c r="BV1015" i="6"/>
  <c r="BX1015" i="6"/>
  <c r="BV1016" i="6"/>
  <c r="BX1016" i="6"/>
  <c r="BV1017" i="6"/>
  <c r="BX1017" i="6"/>
  <c r="BV1018" i="6"/>
  <c r="BX1018" i="6"/>
  <c r="BV1019" i="6"/>
  <c r="BX1019" i="6"/>
  <c r="BV1020" i="6"/>
  <c r="BX1020" i="6"/>
  <c r="BV1021" i="6"/>
  <c r="BX1021" i="6"/>
  <c r="BV1022" i="6"/>
  <c r="BX1022" i="6"/>
  <c r="BV1023" i="6"/>
  <c r="BX1023" i="6"/>
  <c r="BV1024" i="6"/>
  <c r="BX1024" i="6"/>
  <c r="BV1025" i="6"/>
  <c r="BX1025" i="6"/>
  <c r="BV1026" i="6"/>
  <c r="BX1026" i="6"/>
  <c r="BV1027" i="6"/>
  <c r="BX1027" i="6"/>
  <c r="BV1028" i="6"/>
  <c r="BX1028" i="6"/>
  <c r="BV1029" i="6"/>
  <c r="BX1029" i="6"/>
  <c r="BV1030" i="6"/>
  <c r="BX1030" i="6"/>
  <c r="BV1031" i="6"/>
  <c r="BX1031" i="6"/>
  <c r="BV1032" i="6"/>
  <c r="BX1032" i="6"/>
  <c r="BV1033" i="6"/>
  <c r="BX1033" i="6"/>
  <c r="BV1034" i="6"/>
  <c r="BX1034" i="6"/>
  <c r="BV1035" i="6"/>
  <c r="BX1035" i="6"/>
  <c r="BV1036" i="6"/>
  <c r="BX1036" i="6"/>
  <c r="BV1037" i="6"/>
  <c r="BX1037" i="6"/>
  <c r="BV1038" i="6"/>
  <c r="BX1038" i="6"/>
  <c r="BV1039" i="6"/>
  <c r="BX1039" i="6"/>
  <c r="BV1040" i="6"/>
  <c r="BX1040" i="6"/>
  <c r="BV1041" i="6"/>
  <c r="BX1041" i="6"/>
  <c r="BV1042" i="6"/>
  <c r="BX1042" i="6"/>
  <c r="BV1043" i="6"/>
  <c r="BV1044" i="6"/>
  <c r="BV1045" i="6"/>
  <c r="BV1046" i="6"/>
  <c r="BV1047" i="6"/>
  <c r="BV1048" i="6"/>
  <c r="BV1049" i="6"/>
  <c r="BV1050" i="6"/>
  <c r="BV1051" i="6"/>
  <c r="BV1052" i="6"/>
  <c r="BV1053" i="6"/>
  <c r="BV1054" i="6"/>
  <c r="BV1055" i="6"/>
  <c r="BV1056" i="6"/>
  <c r="BV1057" i="6"/>
  <c r="BV1058" i="6"/>
  <c r="BV1059" i="6"/>
  <c r="BV1060" i="6"/>
  <c r="BV1061" i="6"/>
  <c r="BV1062" i="6"/>
  <c r="BV1063" i="6"/>
  <c r="BV1064" i="6"/>
  <c r="BV1065" i="6"/>
  <c r="BV1066" i="6"/>
  <c r="BV1067" i="6"/>
  <c r="BV1068" i="6"/>
  <c r="BV1069" i="6"/>
  <c r="BV1070" i="6"/>
  <c r="BV1071" i="6"/>
  <c r="BV1072" i="6"/>
  <c r="BV1073" i="6"/>
  <c r="BV1074" i="6"/>
  <c r="BV1075" i="6"/>
  <c r="BV1076" i="6"/>
  <c r="BV1077" i="6"/>
  <c r="BV1078" i="6"/>
  <c r="BV1079" i="6"/>
  <c r="BV1080" i="6"/>
  <c r="BV1081" i="6"/>
  <c r="BV1082" i="6"/>
  <c r="BV1083" i="6"/>
  <c r="BV1084" i="6"/>
  <c r="BV1085" i="6"/>
  <c r="BV1086" i="6"/>
  <c r="BV1087" i="6"/>
  <c r="BV1088" i="6"/>
  <c r="BV1089" i="6"/>
  <c r="BV1090" i="6"/>
  <c r="BV1091" i="6"/>
  <c r="BV1092" i="6"/>
  <c r="BV1093" i="6"/>
  <c r="BV1094" i="6"/>
  <c r="BV1095" i="6"/>
  <c r="BV1096" i="6"/>
  <c r="BV1097" i="6"/>
  <c r="BV1098" i="6"/>
  <c r="BV1099" i="6"/>
  <c r="BV1100" i="6"/>
  <c r="BV1101" i="6"/>
  <c r="BV1102" i="6"/>
  <c r="BV1103" i="6"/>
  <c r="BV1104" i="6"/>
  <c r="BV1105" i="6"/>
  <c r="BV1106" i="6"/>
  <c r="BV1107" i="6"/>
  <c r="BV1108" i="6"/>
  <c r="BV1109" i="6"/>
  <c r="BV1110" i="6"/>
  <c r="BV1111" i="6"/>
  <c r="BV1112" i="6"/>
  <c r="BV1113" i="6"/>
  <c r="BV1114" i="6"/>
  <c r="BV1115" i="6"/>
  <c r="BV1116" i="6"/>
  <c r="BV1117" i="6"/>
  <c r="BV1118" i="6"/>
  <c r="BV1119" i="6"/>
  <c r="BV1120" i="6"/>
  <c r="BV1121" i="6"/>
  <c r="BV1122" i="6"/>
  <c r="BV1123" i="6"/>
  <c r="BV1124" i="6"/>
  <c r="BV1125" i="6"/>
  <c r="BV1126" i="6"/>
  <c r="BV1127" i="6"/>
  <c r="BV1128" i="6"/>
  <c r="BV1129" i="6"/>
  <c r="BV1130" i="6"/>
  <c r="BV1131" i="6"/>
  <c r="BV1132" i="6"/>
  <c r="BV1133" i="6"/>
  <c r="BV1134" i="6"/>
  <c r="BV1135" i="6"/>
  <c r="BV1136" i="6"/>
  <c r="BV1137" i="6"/>
  <c r="BV1138" i="6"/>
  <c r="BV1139" i="6"/>
  <c r="BV1140" i="6"/>
  <c r="BV1141" i="6"/>
  <c r="BV1142" i="6"/>
  <c r="BV1143" i="6"/>
  <c r="BV1144" i="6"/>
  <c r="BV1145" i="6"/>
  <c r="BV1146" i="6"/>
  <c r="BV1147" i="6"/>
  <c r="BV1148" i="6"/>
  <c r="BV1149" i="6"/>
  <c r="BV1150" i="6"/>
  <c r="BV1151" i="6"/>
  <c r="BV1152" i="6"/>
  <c r="BV1153" i="6"/>
  <c r="BV1154" i="6"/>
  <c r="BV1155" i="6"/>
  <c r="BV1156" i="6"/>
  <c r="BV1157" i="6"/>
  <c r="BV1158" i="6"/>
  <c r="BV1159" i="6"/>
  <c r="BV1160" i="6"/>
  <c r="BV1161" i="6"/>
  <c r="BV1162" i="6"/>
  <c r="BV1163" i="6"/>
  <c r="BV1164" i="6"/>
  <c r="BV1165" i="6"/>
  <c r="BV1166" i="6"/>
  <c r="BV1167" i="6"/>
  <c r="BV1168" i="6"/>
  <c r="BV1169" i="6"/>
  <c r="BV1170" i="6"/>
  <c r="BV1171" i="6"/>
  <c r="BV1172" i="6"/>
  <c r="BV1173" i="6"/>
  <c r="BV1174" i="6"/>
  <c r="BV1175" i="6"/>
  <c r="BV1176" i="6"/>
  <c r="BV1177" i="6"/>
  <c r="BV1178" i="6"/>
  <c r="BV1179" i="6"/>
  <c r="BV1180" i="6"/>
  <c r="BV1181" i="6"/>
  <c r="BV1182" i="6"/>
  <c r="BV1183" i="6"/>
  <c r="BV1184" i="6"/>
  <c r="BV1185" i="6"/>
  <c r="BV1186" i="6"/>
  <c r="BV1187" i="6"/>
  <c r="BV1188" i="6"/>
  <c r="BV1189" i="6"/>
  <c r="BV1190" i="6"/>
  <c r="BV1191" i="6"/>
  <c r="BV1192" i="6"/>
  <c r="BV1193" i="6"/>
  <c r="BV1194" i="6"/>
  <c r="BV1195" i="6"/>
  <c r="BV1196" i="6"/>
  <c r="BV1197" i="6"/>
  <c r="BV1198" i="6"/>
  <c r="BV1199" i="6"/>
  <c r="BV1200" i="6"/>
  <c r="BV1201" i="6"/>
  <c r="BV1202" i="6"/>
  <c r="BV1203" i="6"/>
  <c r="BV1204" i="6"/>
  <c r="BV1205" i="6"/>
  <c r="BV1206" i="6"/>
  <c r="BV1207" i="6"/>
  <c r="BV1208" i="6"/>
  <c r="BV1209" i="6"/>
  <c r="BV1210" i="6"/>
  <c r="BV1211" i="6"/>
  <c r="BV1212" i="6"/>
  <c r="BV1213" i="6"/>
  <c r="BV1214" i="6"/>
  <c r="BV1215" i="6"/>
  <c r="BV1216" i="6"/>
  <c r="BV1217" i="6"/>
  <c r="BV1218" i="6"/>
  <c r="BV1219" i="6"/>
  <c r="BV1220" i="6"/>
  <c r="BV1221" i="6"/>
  <c r="BV1222" i="6"/>
  <c r="BV1223" i="6"/>
  <c r="BV1224" i="6"/>
  <c r="BV1225" i="6"/>
  <c r="BV1226" i="6"/>
  <c r="BV1227" i="6"/>
  <c r="BV1228" i="6"/>
  <c r="BV1229" i="6"/>
  <c r="BV1230" i="6"/>
  <c r="BV1231" i="6"/>
  <c r="BV1232" i="6"/>
  <c r="BV1233" i="6"/>
  <c r="BV1234" i="6"/>
  <c r="BV1235" i="6"/>
  <c r="BV1236" i="6"/>
  <c r="BV1237" i="6"/>
  <c r="BV1238" i="6"/>
  <c r="BV1239" i="6"/>
  <c r="BV1240" i="6"/>
  <c r="BV1241" i="6"/>
  <c r="BV1242" i="6"/>
  <c r="BV1243" i="6"/>
  <c r="BV1244" i="6"/>
  <c r="BV1245" i="6"/>
  <c r="BV1246" i="6"/>
  <c r="BV1247" i="6"/>
  <c r="BV1248" i="6"/>
  <c r="BV1249" i="6"/>
  <c r="BV1250" i="6"/>
  <c r="BV1251" i="6"/>
  <c r="BV1252" i="6"/>
  <c r="BV1253" i="6"/>
  <c r="BV1254" i="6"/>
  <c r="BV1255" i="6"/>
  <c r="BV1256" i="6"/>
  <c r="BV1257" i="6"/>
  <c r="BV1258" i="6"/>
  <c r="BV1259" i="6"/>
  <c r="BV1260" i="6"/>
  <c r="BV1261" i="6"/>
  <c r="BV1262" i="6"/>
  <c r="BV1263" i="6"/>
  <c r="BV1264" i="6"/>
  <c r="BV1265" i="6"/>
  <c r="BV1266" i="6"/>
  <c r="BV1267" i="6"/>
  <c r="BV1268" i="6"/>
  <c r="BV1269" i="6"/>
  <c r="BV1270" i="6"/>
  <c r="BV1271" i="6"/>
  <c r="BV1272" i="6"/>
  <c r="BV1273" i="6"/>
  <c r="BV1274" i="6"/>
  <c r="BV1275" i="6"/>
  <c r="BV1276" i="6"/>
  <c r="BV1277" i="6"/>
  <c r="BV1278" i="6"/>
  <c r="BV1279" i="6"/>
  <c r="BV1280" i="6"/>
  <c r="BV1281" i="6"/>
  <c r="BV1282" i="6"/>
  <c r="BV1283" i="6"/>
  <c r="BV1284" i="6"/>
  <c r="BV1285" i="6"/>
  <c r="BV1286" i="6"/>
  <c r="BV1287" i="6"/>
  <c r="BV1288" i="6"/>
  <c r="BV1289" i="6"/>
  <c r="BV1290" i="6"/>
  <c r="BV1291" i="6"/>
  <c r="BV1292" i="6"/>
  <c r="BV1293" i="6"/>
  <c r="BV1294" i="6"/>
  <c r="BV1295" i="6"/>
  <c r="BV1296" i="6"/>
  <c r="BV1297" i="6"/>
  <c r="BV1298" i="6"/>
  <c r="BV1299" i="6"/>
  <c r="BV1300" i="6"/>
  <c r="BV1301" i="6"/>
  <c r="BV1302" i="6"/>
  <c r="BV1303" i="6"/>
  <c r="BV1304" i="6"/>
  <c r="BV1305" i="6"/>
  <c r="BV1306" i="6"/>
  <c r="BV1307" i="6"/>
  <c r="BV1308" i="6"/>
  <c r="BV1309" i="6"/>
  <c r="BV1310" i="6"/>
  <c r="BV1311" i="6"/>
  <c r="BV1312" i="6"/>
  <c r="BV1313" i="6"/>
  <c r="BV1314" i="6"/>
  <c r="BV1315" i="6"/>
  <c r="BV1316" i="6"/>
  <c r="BV1317" i="6"/>
  <c r="BV1318" i="6"/>
  <c r="BV1319" i="6"/>
  <c r="BV1320" i="6"/>
  <c r="BV1321" i="6"/>
  <c r="BV1322" i="6"/>
  <c r="BV1323" i="6"/>
  <c r="BV1324" i="6"/>
  <c r="BV1325" i="6"/>
  <c r="BV1326" i="6"/>
  <c r="BV1327" i="6"/>
  <c r="BV1328" i="6"/>
  <c r="BV1329" i="6"/>
  <c r="BV1330" i="6"/>
  <c r="BV1331" i="6"/>
  <c r="BV1332" i="6"/>
  <c r="BV1333" i="6"/>
  <c r="BV1334" i="6"/>
  <c r="BV1335" i="6"/>
  <c r="BV1336" i="6"/>
  <c r="BV1337" i="6"/>
  <c r="BV1338" i="6"/>
  <c r="BV1339" i="6"/>
  <c r="BV1340" i="6"/>
  <c r="BV1341" i="6"/>
  <c r="BV1342" i="6"/>
  <c r="BV1343" i="6"/>
  <c r="BV1344" i="6"/>
  <c r="BV1345" i="6"/>
  <c r="BV1346" i="6"/>
  <c r="BV1347" i="6"/>
  <c r="BV1348" i="6"/>
  <c r="BV1349" i="6"/>
  <c r="BV1350" i="6"/>
  <c r="BV1351" i="6"/>
  <c r="BV1352" i="6"/>
  <c r="BV1353" i="6"/>
  <c r="BV1354" i="6"/>
  <c r="BV1355" i="6"/>
  <c r="BV1356" i="6"/>
  <c r="BV1357" i="6"/>
  <c r="BV1358" i="6"/>
  <c r="BV1359" i="6"/>
  <c r="BV1360" i="6"/>
  <c r="BV1361" i="6"/>
  <c r="BV1362" i="6"/>
  <c r="BV1363" i="6"/>
  <c r="BV1364" i="6"/>
  <c r="BV1365" i="6"/>
  <c r="BV1366" i="6"/>
  <c r="BV1367" i="6"/>
  <c r="BV1368" i="6"/>
  <c r="BV1369" i="6"/>
  <c r="BV1370" i="6"/>
  <c r="BV1371" i="6"/>
  <c r="BV1372" i="6"/>
  <c r="BV1373" i="6"/>
  <c r="BV1374" i="6"/>
  <c r="BV1375" i="6"/>
  <c r="BV1376" i="6"/>
  <c r="BV1377" i="6"/>
  <c r="BV1378" i="6"/>
  <c r="BV1379" i="6"/>
  <c r="BV1380" i="6"/>
  <c r="BV1381" i="6"/>
  <c r="BV1382" i="6"/>
  <c r="BV1383" i="6"/>
  <c r="BV1384" i="6"/>
  <c r="BV1385" i="6"/>
  <c r="BV1386" i="6"/>
  <c r="BV1387" i="6"/>
  <c r="BV1388" i="6"/>
  <c r="BV1389" i="6"/>
  <c r="BV1390" i="6"/>
  <c r="BV1391" i="6"/>
  <c r="BV1392" i="6"/>
  <c r="BV1393" i="6"/>
  <c r="BV1394" i="6"/>
  <c r="BV1395" i="6"/>
  <c r="BV1396" i="6"/>
  <c r="BV1397" i="6"/>
  <c r="BV1398" i="6"/>
  <c r="BV1399" i="6"/>
  <c r="BV1400" i="6"/>
  <c r="BV1401" i="6"/>
  <c r="BV1402" i="6"/>
  <c r="BV1403" i="6"/>
  <c r="BV1404" i="6"/>
  <c r="BV1405" i="6"/>
  <c r="BV1406" i="6"/>
  <c r="BV1407" i="6"/>
  <c r="BV1408" i="6"/>
  <c r="BV1409" i="6"/>
  <c r="BV1410" i="6"/>
  <c r="BV1411" i="6"/>
  <c r="BV1412" i="6"/>
  <c r="BV1413" i="6"/>
  <c r="BV1414" i="6"/>
  <c r="BV1415" i="6"/>
  <c r="BV1416" i="6"/>
  <c r="BV1417" i="6"/>
  <c r="BV1418" i="6"/>
  <c r="BV1419" i="6"/>
  <c r="BV1420" i="6"/>
  <c r="BV1421" i="6"/>
  <c r="BV1422" i="6"/>
  <c r="BV1423" i="6"/>
  <c r="BV1424" i="6"/>
  <c r="BV1425" i="6"/>
  <c r="BV1426" i="6"/>
  <c r="BV1427" i="6"/>
  <c r="BV1428" i="6"/>
  <c r="BV1429" i="6"/>
  <c r="BV1430" i="6"/>
  <c r="BV1431" i="6"/>
  <c r="BV1432" i="6"/>
  <c r="BV1433" i="6"/>
  <c r="BV1434" i="6"/>
  <c r="BV1435" i="6"/>
  <c r="BV1436" i="6"/>
  <c r="BV1437" i="6"/>
  <c r="BV1438" i="6"/>
  <c r="BV1439" i="6"/>
  <c r="BV1440" i="6"/>
  <c r="BV1441" i="6"/>
  <c r="BV1442" i="6"/>
  <c r="BV1443" i="6"/>
  <c r="BV1444" i="6"/>
  <c r="BV1445" i="6"/>
  <c r="BV1446" i="6"/>
  <c r="BV1447" i="6"/>
  <c r="BV1448" i="6"/>
  <c r="BV1449" i="6"/>
  <c r="BV1450" i="6"/>
  <c r="BV1451" i="6"/>
  <c r="BV1452" i="6"/>
  <c r="BV1453" i="6"/>
  <c r="BV1454" i="6"/>
  <c r="BV1455" i="6"/>
  <c r="BV1456" i="6"/>
  <c r="BV1457" i="6"/>
  <c r="BV1458" i="6"/>
  <c r="BV1459" i="6"/>
  <c r="BV1460" i="6"/>
  <c r="BV1461" i="6"/>
  <c r="BV1462" i="6"/>
  <c r="BV1463" i="6"/>
  <c r="BV1464" i="6"/>
  <c r="BV1465" i="6"/>
  <c r="BV1466" i="6"/>
  <c r="BV1467" i="6"/>
  <c r="BV1468" i="6"/>
  <c r="BV1469" i="6"/>
  <c r="BV1470" i="6"/>
  <c r="BV1471" i="6"/>
  <c r="BV1472" i="6"/>
  <c r="BV1473" i="6"/>
  <c r="BV1474" i="6"/>
  <c r="BV1475" i="6"/>
  <c r="BV1476" i="6"/>
  <c r="BV1477" i="6"/>
  <c r="BV1478" i="6"/>
  <c r="BV1479" i="6"/>
  <c r="BV1480" i="6"/>
  <c r="BV1481" i="6"/>
  <c r="BV1482" i="6"/>
  <c r="BV1483" i="6"/>
  <c r="BV1484" i="6"/>
  <c r="BV1485" i="6"/>
  <c r="BV1486" i="6"/>
  <c r="BV1487" i="6"/>
  <c r="BV1488" i="6"/>
  <c r="BV1489" i="6"/>
  <c r="BV1490" i="6"/>
  <c r="BV1491" i="6"/>
  <c r="BV1492" i="6"/>
  <c r="BV1493" i="6"/>
  <c r="BV1494" i="6"/>
  <c r="BV1495" i="6"/>
  <c r="BV1496" i="6"/>
  <c r="BV1497" i="6"/>
  <c r="BV1498" i="6"/>
  <c r="BV1499" i="6"/>
  <c r="BV1500" i="6"/>
  <c r="BV1501" i="6"/>
  <c r="BV1502" i="6"/>
  <c r="BV1503" i="6"/>
  <c r="BV1504" i="6"/>
  <c r="BV1505" i="6"/>
  <c r="BV1506" i="6"/>
  <c r="BV1507" i="6"/>
  <c r="BV1508" i="6"/>
  <c r="BV1509" i="6"/>
  <c r="BV1510" i="6"/>
  <c r="BV1511" i="6"/>
  <c r="BV1512" i="6"/>
  <c r="BV1513" i="6"/>
  <c r="BV1514" i="6"/>
  <c r="BV1515" i="6"/>
  <c r="BV1516" i="6"/>
  <c r="BV1517" i="6"/>
  <c r="BV1518" i="6"/>
  <c r="BV1519" i="6"/>
  <c r="BV1520" i="6"/>
  <c r="BV1521" i="6"/>
  <c r="BV1522" i="6"/>
  <c r="BV1523" i="6"/>
  <c r="BV1524" i="6"/>
  <c r="BV1525" i="6"/>
  <c r="BV1526" i="6"/>
  <c r="BV1527" i="6"/>
  <c r="BV1528" i="6"/>
  <c r="BV1529" i="6"/>
  <c r="BV1530" i="6"/>
  <c r="BV1531" i="6"/>
  <c r="BV1532" i="6"/>
  <c r="BV1533" i="6"/>
  <c r="BV1534" i="6"/>
  <c r="BV1535" i="6"/>
  <c r="BV1536" i="6"/>
  <c r="BV1537" i="6"/>
  <c r="BV1538" i="6"/>
  <c r="BV1539" i="6"/>
  <c r="BV1540" i="6"/>
  <c r="BV1541" i="6"/>
  <c r="BV1542" i="6"/>
  <c r="BV1543" i="6"/>
  <c r="BV1544" i="6"/>
  <c r="BV1545" i="6"/>
  <c r="BV1546" i="6"/>
  <c r="BV1547" i="6"/>
  <c r="BV1548" i="6"/>
  <c r="BV1549" i="6"/>
  <c r="BV1550" i="6"/>
  <c r="BV1551" i="6"/>
  <c r="BV1552" i="6"/>
  <c r="BV1553" i="6"/>
  <c r="BV1554" i="6"/>
  <c r="BV1555" i="6"/>
  <c r="BV1556" i="6"/>
  <c r="BV1557" i="6"/>
  <c r="BV1558" i="6"/>
  <c r="BV1559" i="6"/>
  <c r="BV1560" i="6"/>
  <c r="BV1561" i="6"/>
  <c r="BV1562" i="6"/>
  <c r="BV1563" i="6"/>
  <c r="BV1564" i="6"/>
  <c r="BV1565" i="6"/>
  <c r="BV1566" i="6"/>
  <c r="BV1567" i="6"/>
  <c r="BV1568" i="6"/>
  <c r="BV1569" i="6"/>
  <c r="BV1570" i="6"/>
  <c r="BV1571" i="6"/>
  <c r="BV1572" i="6"/>
  <c r="BV1573" i="6"/>
  <c r="BV1574" i="6"/>
  <c r="BV1575" i="6"/>
  <c r="BV1576" i="6"/>
  <c r="BV1577" i="6"/>
  <c r="BV1578" i="6"/>
  <c r="BV1579" i="6"/>
  <c r="BV1580" i="6"/>
  <c r="BV1581" i="6"/>
  <c r="BV1582" i="6"/>
  <c r="BV1583" i="6"/>
  <c r="BV1584" i="6"/>
  <c r="BV1585" i="6"/>
  <c r="BV1586" i="6"/>
  <c r="BV1587" i="6"/>
  <c r="BV1588" i="6"/>
  <c r="BV1589" i="6"/>
  <c r="BV1590" i="6"/>
  <c r="BV1591" i="6"/>
  <c r="BV1592" i="6"/>
  <c r="BV1593" i="6"/>
  <c r="BV1594" i="6"/>
  <c r="BV1595" i="6"/>
  <c r="BV1596" i="6"/>
  <c r="BV1597" i="6"/>
  <c r="BV1598" i="6"/>
  <c r="BV1599" i="6"/>
  <c r="BV1600" i="6"/>
  <c r="BV1601" i="6"/>
  <c r="BV1602" i="6"/>
  <c r="BV1603" i="6"/>
  <c r="BV1604" i="6"/>
  <c r="BV1605" i="6"/>
  <c r="BV1606" i="6"/>
  <c r="BV1607" i="6"/>
  <c r="BV1608" i="6"/>
  <c r="BV1609" i="6"/>
  <c r="BV1610" i="6"/>
  <c r="BV1611" i="6"/>
  <c r="BV1612" i="6"/>
  <c r="BV1613" i="6"/>
  <c r="BV1614" i="6"/>
  <c r="BV1615" i="6"/>
  <c r="BV1616" i="6"/>
  <c r="BV1617" i="6"/>
  <c r="BV1618" i="6"/>
  <c r="BV1619" i="6"/>
  <c r="BV1620" i="6"/>
  <c r="BV1621" i="6"/>
  <c r="BV1622" i="6"/>
  <c r="BV1623" i="6"/>
  <c r="BV1624" i="6"/>
  <c r="BV1625" i="6"/>
  <c r="BV1626" i="6"/>
  <c r="BV1627" i="6"/>
  <c r="BV1628" i="6"/>
  <c r="BV1629" i="6"/>
  <c r="BV1630" i="6"/>
  <c r="BV1631" i="6"/>
  <c r="BV1632" i="6"/>
  <c r="BV1633" i="6"/>
  <c r="BV1634" i="6"/>
  <c r="BV1635" i="6"/>
  <c r="BV1636" i="6"/>
  <c r="BV1637" i="6"/>
  <c r="BV1638" i="6"/>
  <c r="BV1639" i="6"/>
  <c r="BV1640" i="6"/>
  <c r="BV1641" i="6"/>
  <c r="BV1642" i="6"/>
  <c r="BV1643" i="6"/>
  <c r="BV1644" i="6"/>
  <c r="BV1645" i="6"/>
  <c r="BV1646" i="6"/>
  <c r="BV1647" i="6"/>
  <c r="BV1648" i="6"/>
  <c r="BV1649" i="6"/>
  <c r="BV1650" i="6"/>
  <c r="BV1651" i="6"/>
  <c r="BV1652" i="6"/>
  <c r="BV1653" i="6"/>
  <c r="BV1654" i="6"/>
  <c r="BV1655" i="6"/>
  <c r="BV1656" i="6"/>
  <c r="BV1657" i="6"/>
  <c r="BV1658" i="6"/>
  <c r="BV1659" i="6"/>
  <c r="BV1660" i="6"/>
  <c r="BV1661" i="6"/>
  <c r="BV1662" i="6"/>
  <c r="BV1663" i="6"/>
  <c r="BV1664" i="6"/>
  <c r="BV1665" i="6"/>
  <c r="BV1666" i="6"/>
  <c r="BV1667" i="6"/>
  <c r="BV1668" i="6"/>
  <c r="BV1669" i="6"/>
  <c r="BV1670" i="6"/>
  <c r="BV1671" i="6"/>
  <c r="BV1672" i="6"/>
  <c r="BV1673" i="6"/>
  <c r="BV1674" i="6"/>
  <c r="BV1675" i="6"/>
  <c r="BV1676" i="6"/>
  <c r="BV1677" i="6"/>
  <c r="BV1678" i="6"/>
  <c r="BV1679" i="6"/>
  <c r="BV1680" i="6"/>
  <c r="BV1681" i="6"/>
  <c r="BV1682" i="6"/>
  <c r="BV1683" i="6"/>
  <c r="BV1684" i="6"/>
  <c r="BV1685" i="6"/>
  <c r="BV1686" i="6"/>
  <c r="BV1687" i="6"/>
  <c r="BV1688" i="6"/>
  <c r="BV1689" i="6"/>
  <c r="BV1690" i="6"/>
  <c r="BV1691" i="6"/>
  <c r="BV1692" i="6"/>
  <c r="BV1693" i="6"/>
  <c r="BV1694" i="6"/>
  <c r="BV1695" i="6"/>
  <c r="BV1696" i="6"/>
  <c r="BV1697" i="6"/>
  <c r="BV1698" i="6"/>
  <c r="BV1699" i="6"/>
  <c r="BV1700" i="6"/>
  <c r="BV1701" i="6"/>
  <c r="BV1702" i="6"/>
  <c r="BV1703" i="6"/>
  <c r="BV1704" i="6"/>
  <c r="BV1705" i="6"/>
  <c r="BV1706" i="6"/>
  <c r="BV1707" i="6"/>
  <c r="BV1708" i="6"/>
  <c r="BV1709" i="6"/>
  <c r="BV1710" i="6"/>
  <c r="BV1711" i="6"/>
  <c r="BV1712" i="6"/>
  <c r="BV1713" i="6"/>
  <c r="BV1714" i="6"/>
  <c r="BV1715" i="6"/>
  <c r="BV1716" i="6"/>
  <c r="BV1717" i="6"/>
  <c r="BV1718" i="6"/>
  <c r="BV1719" i="6"/>
  <c r="BV1720" i="6"/>
  <c r="BV1721" i="6"/>
  <c r="BV1722" i="6"/>
  <c r="BV1723" i="6"/>
  <c r="BV1724" i="6"/>
  <c r="BV1725" i="6"/>
  <c r="BV1726" i="6"/>
  <c r="BV1727" i="6"/>
  <c r="BV1728" i="6"/>
  <c r="BV1729" i="6"/>
  <c r="BV1730" i="6"/>
  <c r="BV1731" i="6"/>
  <c r="BV1732" i="6"/>
  <c r="BV1733" i="6"/>
  <c r="BV1734" i="6"/>
  <c r="BV1735" i="6"/>
  <c r="BV1736" i="6"/>
  <c r="BV1737" i="6"/>
  <c r="BV1738" i="6"/>
  <c r="BV1739" i="6"/>
  <c r="BV1740" i="6"/>
  <c r="BV1741" i="6"/>
  <c r="BV1742" i="6"/>
  <c r="BV1743" i="6"/>
  <c r="BV1744" i="6"/>
  <c r="BV1745" i="6"/>
  <c r="BV1746" i="6"/>
  <c r="BV1747" i="6"/>
  <c r="BV1748" i="6"/>
  <c r="BV1749" i="6"/>
  <c r="BV1750" i="6"/>
  <c r="BV1751" i="6"/>
  <c r="BV1752" i="6"/>
  <c r="BV1753" i="6"/>
  <c r="BV1754" i="6"/>
  <c r="BV1755" i="6"/>
  <c r="BV1756" i="6"/>
  <c r="BV1757" i="6"/>
  <c r="BV1758" i="6"/>
  <c r="BV1759" i="6"/>
  <c r="BV1760" i="6"/>
  <c r="BV1761" i="6"/>
  <c r="BV1762" i="6"/>
  <c r="BV1763" i="6"/>
  <c r="BV1764" i="6"/>
  <c r="BV1765" i="6"/>
  <c r="BV1766" i="6"/>
  <c r="BV1767" i="6"/>
  <c r="BV1768" i="6"/>
  <c r="BV1769" i="6"/>
  <c r="BV1770" i="6"/>
  <c r="BV1771" i="6"/>
  <c r="BV1772" i="6"/>
  <c r="BV1773" i="6"/>
  <c r="BV1774" i="6"/>
  <c r="BV1775" i="6"/>
  <c r="BV1776" i="6"/>
  <c r="BV1777" i="6"/>
  <c r="BV1778" i="6"/>
  <c r="BV1779" i="6"/>
  <c r="BV1780" i="6"/>
  <c r="BV1781" i="6"/>
  <c r="BV1782" i="6"/>
  <c r="BV1783" i="6"/>
  <c r="BV1784" i="6"/>
  <c r="BV1785" i="6"/>
  <c r="BV1786" i="6"/>
  <c r="BV1787" i="6"/>
  <c r="BV1788" i="6"/>
  <c r="BV1789" i="6"/>
  <c r="BV1790" i="6"/>
  <c r="BV1791" i="6"/>
  <c r="BV1792" i="6"/>
  <c r="BV1793" i="6"/>
  <c r="BV1794" i="6"/>
  <c r="BV1795" i="6"/>
  <c r="BV1796" i="6"/>
  <c r="BV1797" i="6"/>
  <c r="BV1798" i="6"/>
  <c r="BV1799" i="6"/>
  <c r="BV1800" i="6"/>
  <c r="BV1801" i="6"/>
  <c r="BV1802" i="6"/>
  <c r="BV1803" i="6"/>
  <c r="BV1804" i="6"/>
  <c r="BV1805" i="6"/>
  <c r="BV1806" i="6"/>
  <c r="BV1807" i="6"/>
  <c r="BV1808" i="6"/>
  <c r="BV1809" i="6"/>
  <c r="BV1810" i="6"/>
  <c r="BV1811" i="6"/>
  <c r="BV1812" i="6"/>
  <c r="BV1813" i="6"/>
  <c r="BV1814" i="6"/>
  <c r="BV1815" i="6"/>
  <c r="BV1816" i="6"/>
  <c r="BV1817" i="6"/>
  <c r="BV1818" i="6"/>
  <c r="BV1819" i="6"/>
  <c r="BV1820" i="6"/>
  <c r="BV1821" i="6"/>
  <c r="BV1822" i="6"/>
  <c r="BV1823" i="6"/>
  <c r="BV1824" i="6"/>
  <c r="BV1825" i="6"/>
  <c r="BV1826" i="6"/>
  <c r="BV1827" i="6"/>
  <c r="BV1828" i="6"/>
  <c r="BV1829" i="6"/>
  <c r="BV1830" i="6"/>
  <c r="BV1831" i="6"/>
  <c r="BV1832" i="6"/>
  <c r="BV1833" i="6"/>
  <c r="BV1834" i="6"/>
  <c r="BV1835" i="6"/>
  <c r="BV1836" i="6"/>
  <c r="BV1837" i="6"/>
  <c r="BV1838" i="6"/>
  <c r="BV1839" i="6"/>
  <c r="BV1840" i="6"/>
  <c r="BV1841" i="6"/>
  <c r="BV1842" i="6"/>
  <c r="BV1843" i="6"/>
  <c r="BV1844" i="6"/>
  <c r="BV1845" i="6"/>
  <c r="BV1846" i="6"/>
  <c r="BV1847" i="6"/>
  <c r="BV1848" i="6"/>
  <c r="BV1849" i="6"/>
  <c r="BV1850" i="6"/>
  <c r="BV1851" i="6"/>
  <c r="BV1852" i="6"/>
  <c r="BV1853" i="6"/>
  <c r="BV1854" i="6"/>
  <c r="BV1855" i="6"/>
  <c r="BV1856" i="6"/>
  <c r="BV1857" i="6"/>
  <c r="BV1858" i="6"/>
  <c r="BV1859" i="6"/>
  <c r="BV1860" i="6"/>
  <c r="BV1861" i="6"/>
  <c r="BV1862" i="6"/>
  <c r="BV1863" i="6"/>
  <c r="BV1864" i="6"/>
  <c r="BV1865" i="6"/>
  <c r="BV1866" i="6"/>
  <c r="BV1867" i="6"/>
  <c r="BV1868" i="6"/>
  <c r="BV1869" i="6"/>
  <c r="BV1870" i="6"/>
  <c r="BV1871" i="6"/>
  <c r="BV1872" i="6"/>
  <c r="BV1873" i="6"/>
  <c r="BV1874" i="6"/>
  <c r="BV1875" i="6"/>
  <c r="BV1876" i="6"/>
  <c r="BV1877" i="6"/>
  <c r="BV1878" i="6"/>
  <c r="BV1879" i="6"/>
  <c r="BV1880" i="6"/>
  <c r="BV1881" i="6"/>
  <c r="BV1882" i="6"/>
  <c r="BV1883" i="6"/>
  <c r="BV1884" i="6"/>
  <c r="BV1885" i="6"/>
  <c r="BV1886" i="6"/>
  <c r="BV1887" i="6"/>
  <c r="BV1888" i="6"/>
  <c r="BV1889" i="6"/>
  <c r="BV1890" i="6"/>
  <c r="BV1891" i="6"/>
  <c r="BV1892" i="6"/>
  <c r="BV1893" i="6"/>
  <c r="BV1894" i="6"/>
  <c r="BV1895" i="6"/>
  <c r="BV1896" i="6"/>
  <c r="BV1897" i="6"/>
  <c r="BV1898" i="6"/>
  <c r="BV1899" i="6"/>
  <c r="BV1900" i="6"/>
  <c r="BV1901" i="6"/>
  <c r="BV1902" i="6"/>
  <c r="BV1903" i="6"/>
  <c r="BV1904" i="6"/>
  <c r="BV1905" i="6"/>
  <c r="BV1906" i="6"/>
  <c r="BV1907" i="6"/>
  <c r="BV1908" i="6"/>
  <c r="BV1909" i="6"/>
  <c r="BV1910" i="6"/>
  <c r="BV1911" i="6"/>
  <c r="BV1912" i="6"/>
  <c r="BV1913" i="6"/>
  <c r="BV1914" i="6"/>
  <c r="BV1915" i="6"/>
  <c r="BV1916" i="6"/>
  <c r="BV1917" i="6"/>
  <c r="BV1918" i="6"/>
  <c r="BV1919" i="6"/>
  <c r="BV1920" i="6"/>
  <c r="BV1921" i="6"/>
  <c r="BV1922" i="6"/>
  <c r="BV1923" i="6"/>
  <c r="BV1924" i="6"/>
  <c r="BV1925" i="6"/>
  <c r="BV1926" i="6"/>
  <c r="BV1927" i="6"/>
  <c r="BV1928" i="6"/>
  <c r="BV1929" i="6"/>
  <c r="BV1930" i="6"/>
  <c r="BV1931" i="6"/>
  <c r="BV1932" i="6"/>
  <c r="BV1933" i="6"/>
  <c r="BV1934" i="6"/>
  <c r="BV1935" i="6"/>
  <c r="BV1936" i="6"/>
  <c r="BV1937" i="6"/>
  <c r="BV1938" i="6"/>
  <c r="BV1939" i="6"/>
  <c r="BV1940" i="6"/>
  <c r="BV1941" i="6"/>
  <c r="BV1942" i="6"/>
  <c r="BV1943" i="6"/>
  <c r="BV1944" i="6"/>
  <c r="BV1945" i="6"/>
  <c r="BV1946" i="6"/>
  <c r="BV1947" i="6"/>
  <c r="BV1948" i="6"/>
  <c r="BV1949" i="6"/>
  <c r="BV1950" i="6"/>
  <c r="BV1951" i="6"/>
  <c r="BV1952" i="6"/>
  <c r="BV1953" i="6"/>
  <c r="BV1954" i="6"/>
  <c r="BV1955" i="6"/>
  <c r="BV1956" i="6"/>
  <c r="BV1957" i="6"/>
  <c r="BV1958" i="6"/>
  <c r="BV1959" i="6"/>
  <c r="BV1960" i="6"/>
  <c r="BV1961" i="6"/>
  <c r="BV1962" i="6"/>
  <c r="BV1963" i="6"/>
  <c r="BV1964" i="6"/>
  <c r="BV1965" i="6"/>
  <c r="BV1966" i="6"/>
  <c r="BV1967" i="6"/>
  <c r="BV1968" i="6"/>
  <c r="BV1969" i="6"/>
  <c r="BV1970" i="6"/>
  <c r="BV1971" i="6"/>
  <c r="BV1972" i="6"/>
  <c r="BV1973" i="6"/>
  <c r="BV1974" i="6"/>
  <c r="BV1975" i="6"/>
  <c r="BV1976" i="6"/>
  <c r="BV1977" i="6"/>
  <c r="BV1978" i="6"/>
  <c r="BV1979" i="6"/>
  <c r="BV1980" i="6"/>
  <c r="BV1981" i="6"/>
  <c r="BV1982" i="6"/>
  <c r="BV1983" i="6"/>
  <c r="BV1984" i="6"/>
  <c r="BV1985" i="6"/>
  <c r="BV1986" i="6"/>
  <c r="BV1987" i="6"/>
  <c r="BV1988" i="6"/>
  <c r="BV1989" i="6"/>
  <c r="BV1990" i="6"/>
  <c r="BV1991" i="6"/>
  <c r="BV1992" i="6"/>
  <c r="BV1993" i="6"/>
  <c r="BV1994" i="6"/>
  <c r="BV1995" i="6"/>
  <c r="BV1996" i="6"/>
  <c r="BV1997" i="6"/>
  <c r="BV1998" i="6"/>
  <c r="BV1999" i="6"/>
  <c r="BV2000" i="6"/>
  <c r="BV2001" i="6"/>
  <c r="BV2002" i="6"/>
  <c r="BV2003" i="6"/>
  <c r="BV2004" i="6"/>
  <c r="BV2005" i="6"/>
  <c r="BV2006" i="6"/>
  <c r="BV2007" i="6"/>
  <c r="BV2008" i="6"/>
  <c r="BV2009" i="6"/>
  <c r="BV2010" i="6"/>
  <c r="BV2011" i="6"/>
  <c r="BV2012" i="6"/>
  <c r="BV2013" i="6"/>
  <c r="BV2014" i="6"/>
  <c r="BV2015" i="6"/>
  <c r="BV2016" i="6"/>
  <c r="BV2017" i="6"/>
  <c r="BV2018" i="6"/>
  <c r="BV2019" i="6"/>
  <c r="BV2020" i="6"/>
  <c r="BV2021" i="6"/>
  <c r="BV2022" i="6"/>
  <c r="BV2023" i="6"/>
  <c r="BV2024" i="6"/>
  <c r="BV2025" i="6"/>
  <c r="BV2026" i="6"/>
  <c r="BV2027" i="6"/>
  <c r="BV2028" i="6"/>
  <c r="BV2029" i="6"/>
  <c r="BV2030" i="6"/>
  <c r="BV2031" i="6"/>
  <c r="BV2032" i="6"/>
  <c r="BV2033" i="6"/>
  <c r="BV2034" i="6"/>
  <c r="BV2035" i="6"/>
  <c r="BV2036" i="6"/>
  <c r="BV2037" i="6"/>
  <c r="BV2038" i="6"/>
  <c r="BV2039" i="6"/>
  <c r="BV2040" i="6"/>
  <c r="BV2041" i="6"/>
  <c r="BV2042" i="6"/>
  <c r="BV2043" i="6"/>
  <c r="BV2044" i="6"/>
  <c r="BV2045" i="6"/>
  <c r="BV2046" i="6"/>
  <c r="BV2047" i="6"/>
  <c r="BV2048" i="6"/>
  <c r="BV2049" i="6"/>
  <c r="BV2050" i="6"/>
  <c r="BV2051" i="6"/>
  <c r="BV2052" i="6"/>
  <c r="BV2053" i="6"/>
  <c r="BV2054" i="6"/>
  <c r="BV2055" i="6"/>
  <c r="BV2056" i="6"/>
  <c r="BV2057" i="6"/>
  <c r="BV2058" i="6"/>
  <c r="BV2059" i="6"/>
  <c r="BV2060" i="6"/>
  <c r="BV2061" i="6"/>
  <c r="BV2062" i="6"/>
  <c r="BV2063" i="6"/>
  <c r="BV2064" i="6"/>
  <c r="BV2065" i="6"/>
  <c r="BV2066" i="6"/>
  <c r="BV2067" i="6"/>
  <c r="BV2068" i="6"/>
  <c r="BV2069" i="6"/>
  <c r="BV2070" i="6"/>
  <c r="BV2071" i="6"/>
  <c r="BV2072" i="6"/>
  <c r="BV2073" i="6"/>
  <c r="BV2074" i="6"/>
  <c r="BV2075" i="6"/>
  <c r="BV2076" i="6"/>
  <c r="BV2077" i="6"/>
  <c r="BV2078" i="6"/>
  <c r="BV2079" i="6"/>
  <c r="BV2080" i="6"/>
  <c r="BV2081" i="6"/>
  <c r="BV2082" i="6"/>
  <c r="BV2083" i="6"/>
  <c r="BV2084" i="6"/>
  <c r="BV2085" i="6"/>
  <c r="BV2086" i="6"/>
  <c r="BV2087" i="6"/>
  <c r="BV2088" i="6"/>
  <c r="BV2089" i="6"/>
  <c r="BV2090" i="6"/>
  <c r="BV2091" i="6"/>
  <c r="BV2092" i="6"/>
  <c r="BV2093" i="6"/>
  <c r="BV2094" i="6"/>
  <c r="BV2095" i="6"/>
  <c r="BV2096" i="6"/>
  <c r="BV2097" i="6"/>
  <c r="BV2098" i="6"/>
  <c r="BV2099" i="6"/>
  <c r="BV2100" i="6"/>
  <c r="BV2101" i="6"/>
  <c r="BV2102" i="6"/>
  <c r="BV2103" i="6"/>
  <c r="BV2104" i="6"/>
  <c r="BV2105" i="6"/>
  <c r="BV2106" i="6"/>
  <c r="BV2107" i="6"/>
  <c r="BV2108" i="6"/>
  <c r="BV2109" i="6"/>
  <c r="BV2110" i="6"/>
  <c r="BV2111" i="6"/>
  <c r="BV2112" i="6"/>
  <c r="BV2113" i="6"/>
  <c r="BV2114" i="6"/>
  <c r="BV2115" i="6"/>
  <c r="BV2116" i="6"/>
  <c r="BV2117" i="6"/>
  <c r="BV2118" i="6"/>
  <c r="BV2119" i="6"/>
  <c r="BV2120" i="6"/>
  <c r="BV2121" i="6"/>
  <c r="BV2122" i="6"/>
  <c r="BV2123" i="6"/>
  <c r="BV2124" i="6"/>
  <c r="BV2125" i="6"/>
  <c r="BV2126" i="6"/>
  <c r="BV2127" i="6"/>
  <c r="BV2128" i="6"/>
  <c r="BV2129" i="6"/>
  <c r="BV2130" i="6"/>
  <c r="BV2131" i="6"/>
  <c r="BV2132" i="6"/>
  <c r="BV2133" i="6"/>
  <c r="BV2134" i="6"/>
  <c r="BV2135" i="6"/>
  <c r="BV2136" i="6"/>
  <c r="BV2137" i="6"/>
  <c r="BV2138" i="6"/>
  <c r="BV2139" i="6"/>
  <c r="BV2140" i="6"/>
  <c r="BV2141" i="6"/>
  <c r="BV2142" i="6"/>
  <c r="BV2143" i="6"/>
  <c r="BV2144" i="6"/>
  <c r="BV2145" i="6"/>
  <c r="BV2146" i="6"/>
  <c r="BV2147" i="6"/>
  <c r="BV2148" i="6"/>
  <c r="BV2149" i="6"/>
  <c r="BV2150" i="6"/>
  <c r="BV2151" i="6"/>
  <c r="BV2152" i="6"/>
  <c r="BV2153" i="6"/>
  <c r="BV2154" i="6"/>
  <c r="BV2155" i="6"/>
  <c r="BV2156" i="6"/>
  <c r="BV2157" i="6"/>
  <c r="BV2158" i="6"/>
  <c r="BV2159" i="6"/>
  <c r="BV2160" i="6"/>
  <c r="BV2161" i="6"/>
  <c r="BV2162" i="6"/>
  <c r="BV2163" i="6"/>
  <c r="BV2164" i="6"/>
  <c r="BV2165" i="6"/>
  <c r="BV2166" i="6"/>
  <c r="BV2167" i="6"/>
  <c r="BV2168" i="6"/>
  <c r="BV2169" i="6"/>
  <c r="BV2170" i="6"/>
  <c r="BV2171" i="6"/>
  <c r="BV2172" i="6"/>
  <c r="BV2173" i="6"/>
  <c r="BV2174" i="6"/>
  <c r="BV2175" i="6"/>
  <c r="BV2176" i="6"/>
  <c r="BV2177" i="6"/>
  <c r="BV2178" i="6"/>
  <c r="BV2179" i="6"/>
  <c r="BV2180" i="6"/>
  <c r="BV2181" i="6"/>
  <c r="BV2182" i="6"/>
  <c r="BV2183" i="6"/>
  <c r="BV2184" i="6"/>
  <c r="BV2185" i="6"/>
  <c r="BV2186" i="6"/>
  <c r="BV2187" i="6"/>
  <c r="BV2188" i="6"/>
  <c r="BV2189" i="6"/>
  <c r="BV2190" i="6"/>
  <c r="BV2191" i="6"/>
  <c r="BV2192" i="6"/>
  <c r="BV2193" i="6"/>
  <c r="BV2194" i="6"/>
  <c r="BV2195" i="6"/>
  <c r="BV2196" i="6"/>
  <c r="BV2197" i="6"/>
  <c r="BV2198" i="6"/>
  <c r="BV2199" i="6"/>
  <c r="BV2200" i="6"/>
  <c r="BV2201" i="6"/>
  <c r="BV2202" i="6"/>
  <c r="BV2203" i="6"/>
  <c r="BV2204" i="6"/>
  <c r="BV2205" i="6"/>
  <c r="BV2206" i="6"/>
  <c r="BV2207" i="6"/>
  <c r="BV2208" i="6"/>
  <c r="BV2209" i="6"/>
  <c r="BV2210" i="6"/>
  <c r="BV2211" i="6"/>
  <c r="BV2212" i="6"/>
  <c r="BV2213" i="6"/>
  <c r="BV2214" i="6"/>
  <c r="BV2215" i="6"/>
  <c r="BV2216" i="6"/>
  <c r="BV2217" i="6"/>
  <c r="BV2218" i="6"/>
  <c r="BV2219" i="6"/>
  <c r="BV2220" i="6"/>
  <c r="BV2221" i="6"/>
  <c r="BV2222" i="6"/>
  <c r="BV2223" i="6"/>
  <c r="BV2224" i="6"/>
  <c r="BV2225" i="6"/>
  <c r="BV2226" i="6"/>
  <c r="BV2227" i="6"/>
  <c r="BV2228" i="6"/>
  <c r="BV2229" i="6"/>
  <c r="BV2230" i="6"/>
  <c r="BV2231" i="6"/>
  <c r="BV2232" i="6"/>
  <c r="BV2233" i="6"/>
  <c r="BV2234" i="6"/>
  <c r="BV2235" i="6"/>
  <c r="BV2236" i="6"/>
  <c r="BV2237" i="6"/>
  <c r="BV2238" i="6"/>
  <c r="BV2239" i="6"/>
  <c r="BV2240" i="6"/>
  <c r="BV2241" i="6"/>
  <c r="BV2242" i="6"/>
  <c r="BV2243" i="6"/>
  <c r="BV2244" i="6"/>
  <c r="BV2245" i="6"/>
  <c r="BV2246" i="6"/>
  <c r="BV2247" i="6"/>
  <c r="BV2248" i="6"/>
  <c r="BV2249" i="6"/>
  <c r="BV2250" i="6"/>
  <c r="BV2251" i="6"/>
  <c r="BV2252" i="6"/>
  <c r="BV2253" i="6"/>
  <c r="BV2254" i="6"/>
  <c r="BV2255" i="6"/>
  <c r="BV2256" i="6"/>
  <c r="BV2257" i="6"/>
  <c r="BV2258" i="6"/>
  <c r="BV2259" i="6"/>
  <c r="BV2260" i="6"/>
  <c r="BV2261" i="6"/>
  <c r="BV2262" i="6"/>
  <c r="BV2263" i="6"/>
  <c r="BV2264" i="6"/>
  <c r="BV2265" i="6"/>
  <c r="BV2266" i="6"/>
  <c r="BV2267" i="6"/>
  <c r="BV2268" i="6"/>
  <c r="BV2269" i="6"/>
  <c r="BV2270" i="6"/>
  <c r="BV2271" i="6"/>
  <c r="BV2272" i="6"/>
  <c r="BV2273" i="6"/>
  <c r="BV2274" i="6"/>
  <c r="BV2275" i="6"/>
  <c r="BV2276" i="6"/>
  <c r="BV2277" i="6"/>
  <c r="BV2278" i="6"/>
  <c r="BV2279" i="6"/>
  <c r="BV2280" i="6"/>
  <c r="BV2281" i="6"/>
  <c r="BV2282" i="6"/>
  <c r="BV2283" i="6"/>
  <c r="BV2284" i="6"/>
  <c r="BV2285" i="6"/>
  <c r="BV2286" i="6"/>
  <c r="BV2287" i="6"/>
  <c r="BV2288" i="6"/>
  <c r="BV2289" i="6"/>
  <c r="BV2290" i="6"/>
  <c r="BV2291" i="6"/>
  <c r="BV2292" i="6"/>
  <c r="BV2293" i="6"/>
  <c r="BV2294" i="6"/>
  <c r="BV2295" i="6"/>
  <c r="BV2296" i="6"/>
  <c r="BV2297" i="6"/>
  <c r="BV2298" i="6"/>
  <c r="BV2299" i="6"/>
  <c r="BV2300" i="6"/>
  <c r="BV2301" i="6"/>
  <c r="BV2302" i="6"/>
  <c r="BV2303" i="6"/>
  <c r="BV2304" i="6"/>
  <c r="BV2305" i="6"/>
  <c r="BV2306" i="6"/>
  <c r="BV2307" i="6"/>
  <c r="BV2308" i="6"/>
  <c r="BV2309" i="6"/>
  <c r="BV2310" i="6"/>
  <c r="BV2311" i="6"/>
  <c r="BV2312" i="6"/>
  <c r="BV2313" i="6"/>
  <c r="BV2314" i="6"/>
  <c r="BV2315" i="6"/>
  <c r="BV2316" i="6"/>
  <c r="BV2317" i="6"/>
  <c r="BV2318" i="6"/>
  <c r="BV2319" i="6"/>
  <c r="BV2320" i="6"/>
  <c r="BV2321" i="6"/>
  <c r="BV2322" i="6"/>
  <c r="BV2323" i="6"/>
  <c r="BV2324" i="6"/>
  <c r="BV2325" i="6"/>
  <c r="BV2326" i="6"/>
  <c r="BV2327" i="6"/>
  <c r="BV2328" i="6"/>
  <c r="BV2329" i="6"/>
  <c r="BV2330" i="6"/>
  <c r="BV2331" i="6"/>
  <c r="BV2332" i="6"/>
  <c r="BV2333" i="6"/>
  <c r="BV2334" i="6"/>
  <c r="BV2335" i="6"/>
  <c r="BV2336" i="6"/>
  <c r="BV2337" i="6"/>
  <c r="BV2338" i="6"/>
  <c r="BV2339" i="6"/>
  <c r="BV2340" i="6"/>
  <c r="BV2341" i="6"/>
  <c r="BV2342" i="6"/>
  <c r="BV2343" i="6"/>
  <c r="BV2344" i="6"/>
  <c r="BV2345" i="6"/>
  <c r="BV2346" i="6"/>
  <c r="BV2347" i="6"/>
  <c r="BV2348" i="6"/>
  <c r="BV2349" i="6"/>
  <c r="BV2350" i="6"/>
  <c r="BV2351" i="6"/>
  <c r="BV2352" i="6"/>
  <c r="BV2353" i="6"/>
  <c r="BV2354" i="6"/>
  <c r="BV2355" i="6"/>
  <c r="BV2356" i="6"/>
  <c r="BV2357" i="6"/>
  <c r="BV2358" i="6"/>
  <c r="BV2359" i="6"/>
  <c r="BV2360" i="6"/>
  <c r="BV2361" i="6"/>
  <c r="BV2362" i="6"/>
  <c r="BV2363" i="6"/>
  <c r="BV2364" i="6"/>
  <c r="BV2365" i="6"/>
  <c r="BV2366" i="6"/>
  <c r="BV2367" i="6"/>
  <c r="BV2368" i="6"/>
  <c r="BV2369" i="6"/>
  <c r="BV2370" i="6"/>
  <c r="BV2371" i="6"/>
  <c r="BV2372" i="6"/>
  <c r="BV2373" i="6"/>
  <c r="BV2374" i="6"/>
  <c r="BV2375" i="6"/>
  <c r="BV2376" i="6"/>
  <c r="BV2377" i="6"/>
  <c r="BV2378" i="6"/>
  <c r="BV2379" i="6"/>
  <c r="BV2380" i="6"/>
  <c r="BV2381" i="6"/>
  <c r="BV2382" i="6"/>
  <c r="BV2383" i="6"/>
  <c r="BV2384" i="6"/>
  <c r="BV2385" i="6"/>
  <c r="BV2386" i="6"/>
  <c r="BV2387" i="6"/>
  <c r="BV2388" i="6"/>
  <c r="BV2389" i="6"/>
  <c r="BV2390" i="6"/>
  <c r="BV2391" i="6"/>
  <c r="BV2392" i="6"/>
  <c r="BV2393" i="6"/>
  <c r="BV2394" i="6"/>
  <c r="BV2395" i="6"/>
  <c r="BV2396" i="6"/>
  <c r="BV2397" i="6"/>
  <c r="BV2398" i="6"/>
  <c r="BV2399" i="6"/>
  <c r="BV2400" i="6"/>
  <c r="BV2401" i="6"/>
  <c r="BV2402" i="6"/>
  <c r="BV2403" i="6"/>
  <c r="BV2404" i="6"/>
  <c r="BV2405" i="6"/>
  <c r="BV2406" i="6"/>
  <c r="BV2407" i="6"/>
  <c r="BV2408" i="6"/>
  <c r="BV2409" i="6"/>
  <c r="BV2410" i="6"/>
  <c r="BV2411" i="6"/>
  <c r="BV2412" i="6"/>
  <c r="BV2413" i="6"/>
  <c r="BV2414" i="6"/>
  <c r="BV2415" i="6"/>
  <c r="BV2416" i="6"/>
  <c r="BV2417" i="6"/>
  <c r="BV2418" i="6"/>
  <c r="BV2419" i="6"/>
  <c r="BV2420" i="6"/>
  <c r="BV2421" i="6"/>
  <c r="BV2422" i="6"/>
  <c r="BV2423" i="6"/>
  <c r="BV2424" i="6"/>
  <c r="BV2425" i="6"/>
  <c r="BV2426" i="6"/>
  <c r="BV2427" i="6"/>
  <c r="BV2428" i="6"/>
  <c r="BV2429" i="6"/>
  <c r="BV2430" i="6"/>
  <c r="BV2431" i="6"/>
  <c r="BV2432" i="6"/>
  <c r="BV2433" i="6"/>
  <c r="BV2434" i="6"/>
  <c r="BV2435" i="6"/>
  <c r="BV2436" i="6"/>
  <c r="BV2437" i="6"/>
  <c r="BV2438" i="6"/>
  <c r="BV2439" i="6"/>
  <c r="BV2440" i="6"/>
  <c r="BV2441" i="6"/>
  <c r="BV2442" i="6"/>
  <c r="BV2443" i="6"/>
  <c r="BV2444" i="6"/>
  <c r="BV2445" i="6"/>
  <c r="BV2446" i="6"/>
  <c r="BV2447" i="6"/>
  <c r="BV2448" i="6"/>
  <c r="BV2449" i="6"/>
  <c r="BV2450" i="6"/>
  <c r="BV2451" i="6"/>
  <c r="BV2452" i="6"/>
  <c r="BV2453" i="6"/>
  <c r="BV2454" i="6"/>
  <c r="BV2455" i="6"/>
  <c r="BV2456" i="6"/>
  <c r="BV2457" i="6"/>
  <c r="BV2458" i="6"/>
  <c r="BV2459" i="6"/>
  <c r="BV2460" i="6"/>
  <c r="BV2461" i="6"/>
  <c r="BV2462" i="6"/>
  <c r="BV2463" i="6"/>
  <c r="BV2464" i="6"/>
  <c r="BV2465" i="6"/>
  <c r="BV2466" i="6"/>
  <c r="BV2467" i="6"/>
  <c r="BV2468" i="6"/>
  <c r="BV2469" i="6"/>
  <c r="BV2470" i="6"/>
  <c r="BV2471" i="6"/>
  <c r="BV2472" i="6"/>
  <c r="BV2473" i="6"/>
  <c r="BV2474" i="6"/>
  <c r="BV2475" i="6"/>
  <c r="BV2476" i="6"/>
  <c r="BV2477" i="6"/>
  <c r="BV2478" i="6"/>
  <c r="BV2479" i="6"/>
  <c r="BV2480" i="6"/>
  <c r="BV2481" i="6"/>
  <c r="BV2482" i="6"/>
  <c r="BV2483" i="6"/>
  <c r="BV2484" i="6"/>
  <c r="BV2485" i="6"/>
  <c r="BV2486" i="6"/>
  <c r="BV2487" i="6"/>
  <c r="BV2488" i="6"/>
  <c r="BV2489" i="6"/>
  <c r="BV2490" i="6"/>
  <c r="BV2491" i="6"/>
  <c r="BV2492" i="6"/>
  <c r="BV2493" i="6"/>
  <c r="BV2494" i="6"/>
  <c r="BV2495" i="6"/>
  <c r="BV2496" i="6"/>
  <c r="BV2497" i="6"/>
  <c r="BV2498" i="6"/>
  <c r="BV2499" i="6"/>
  <c r="BV2500" i="6"/>
  <c r="BV2501" i="6"/>
  <c r="BV2502" i="6"/>
  <c r="BV2503" i="6"/>
  <c r="BV2504" i="6"/>
  <c r="BV2505" i="6"/>
  <c r="BV2506" i="6"/>
  <c r="BV2507" i="6"/>
  <c r="BV2508" i="6"/>
  <c r="BV2509" i="6"/>
  <c r="BV2510" i="6"/>
  <c r="BV2511" i="6"/>
  <c r="BV2512" i="6"/>
  <c r="BV2513" i="6"/>
  <c r="BV2514" i="6"/>
  <c r="BV2515" i="6"/>
  <c r="BV2516" i="6"/>
  <c r="BV2517" i="6"/>
  <c r="BV2518" i="6"/>
  <c r="BV2519" i="6"/>
  <c r="BV2520" i="6"/>
  <c r="BV2521" i="6"/>
  <c r="BV2522" i="6"/>
  <c r="BV2523" i="6"/>
  <c r="BV2524" i="6"/>
  <c r="BV2525" i="6"/>
  <c r="BV2526" i="6"/>
  <c r="BV2527" i="6"/>
  <c r="BV2528" i="6"/>
  <c r="BV2529" i="6"/>
  <c r="BV2530" i="6"/>
  <c r="BV2531" i="6"/>
  <c r="BV2532" i="6"/>
  <c r="BV2533" i="6"/>
  <c r="BV2534" i="6"/>
  <c r="BV2535" i="6"/>
  <c r="BV2536" i="6"/>
  <c r="BV2537" i="6"/>
  <c r="BV2538" i="6"/>
  <c r="BV2539" i="6"/>
  <c r="BV2540" i="6"/>
  <c r="BV2541" i="6"/>
  <c r="BV2542" i="6"/>
  <c r="BV2543" i="6"/>
  <c r="BV2544" i="6"/>
  <c r="BV2545" i="6"/>
  <c r="BV2546" i="6"/>
  <c r="BV2547" i="6"/>
  <c r="BV2548" i="6"/>
  <c r="BV2549" i="6"/>
  <c r="BV2550" i="6"/>
  <c r="BV2551" i="6"/>
  <c r="BV2552" i="6"/>
  <c r="BV2553" i="6"/>
  <c r="BV2554" i="6"/>
  <c r="BV2555" i="6"/>
  <c r="BV2556" i="6"/>
  <c r="BV2557" i="6"/>
  <c r="BV2558" i="6"/>
  <c r="BV2559" i="6"/>
  <c r="BV2560" i="6"/>
  <c r="BV2561" i="6"/>
  <c r="BV2562" i="6"/>
  <c r="BV2563" i="6"/>
  <c r="BV2564" i="6"/>
  <c r="BV2565" i="6"/>
  <c r="BV2566" i="6"/>
  <c r="BV2567" i="6"/>
  <c r="BV2568" i="6"/>
  <c r="BV2569" i="6"/>
  <c r="BV2570" i="6"/>
  <c r="BV2571" i="6"/>
  <c r="BV2572" i="6"/>
  <c r="BV2573" i="6"/>
  <c r="BV2574" i="6"/>
  <c r="BV2575" i="6"/>
  <c r="BV2576" i="6"/>
  <c r="BV2577" i="6"/>
  <c r="BV2578" i="6"/>
  <c r="BV2579" i="6"/>
  <c r="BV2580" i="6"/>
  <c r="BV2581" i="6"/>
  <c r="BV2582" i="6"/>
  <c r="BV2583" i="6"/>
  <c r="BV2584" i="6"/>
  <c r="BV2585" i="6"/>
  <c r="BV2586" i="6"/>
  <c r="BV2587" i="6"/>
  <c r="BV2588" i="6"/>
  <c r="BV2589" i="6"/>
  <c r="BV2590" i="6"/>
  <c r="BV2591" i="6"/>
  <c r="BV2592" i="6"/>
  <c r="BV2593" i="6"/>
  <c r="BV2594" i="6"/>
  <c r="BV2595" i="6"/>
  <c r="BV2596" i="6"/>
  <c r="BV2597" i="6"/>
  <c r="BV2598" i="6"/>
  <c r="BV2599" i="6"/>
  <c r="BV2600" i="6"/>
  <c r="BV2601" i="6"/>
  <c r="BV2602" i="6"/>
  <c r="BV2603" i="6"/>
  <c r="BV2604" i="6"/>
  <c r="BV2605" i="6"/>
  <c r="BV2606" i="6"/>
  <c r="BV2607" i="6"/>
  <c r="BV2608" i="6"/>
  <c r="BV2609" i="6"/>
  <c r="BV2610" i="6"/>
  <c r="BV2611" i="6"/>
  <c r="BV2612" i="6"/>
  <c r="BV2613" i="6"/>
  <c r="BV2614" i="6"/>
  <c r="BV2615" i="6"/>
  <c r="BV2616" i="6"/>
  <c r="BV2617" i="6"/>
  <c r="BV2618" i="6"/>
  <c r="BV2619" i="6"/>
  <c r="BV2620" i="6"/>
  <c r="BV2621" i="6"/>
  <c r="BV2622" i="6"/>
  <c r="BV2623" i="6"/>
  <c r="BV2624" i="6"/>
  <c r="BV2625" i="6"/>
  <c r="BV2626" i="6"/>
  <c r="BV2627" i="6"/>
  <c r="BV2628" i="6"/>
  <c r="BV2629" i="6"/>
  <c r="BV2630" i="6"/>
  <c r="BV2631" i="6"/>
  <c r="BV2632" i="6"/>
  <c r="BV2633" i="6"/>
  <c r="BV2634" i="6"/>
  <c r="BV2635" i="6"/>
  <c r="BV2636" i="6"/>
  <c r="BV2637" i="6"/>
  <c r="BV2638" i="6"/>
  <c r="BV2639" i="6"/>
  <c r="BV2640" i="6"/>
  <c r="BV2641" i="6"/>
  <c r="BV2642" i="6"/>
  <c r="BV2643" i="6"/>
  <c r="BV2644" i="6"/>
  <c r="BV2645" i="6"/>
  <c r="BV2646" i="6"/>
  <c r="BV2647" i="6"/>
  <c r="BV2648" i="6"/>
  <c r="BV2649" i="6"/>
  <c r="BV2650" i="6"/>
  <c r="BV2651" i="6"/>
  <c r="BV2652" i="6"/>
  <c r="BV2653" i="6"/>
  <c r="BV2654" i="6"/>
  <c r="BV2655" i="6"/>
  <c r="BV2656" i="6"/>
  <c r="BV2657" i="6"/>
  <c r="BV2658" i="6"/>
  <c r="BV2659" i="6"/>
  <c r="BV2660" i="6"/>
  <c r="BV2661" i="6"/>
  <c r="BV2662" i="6"/>
  <c r="BV2663" i="6"/>
  <c r="BV2664" i="6"/>
  <c r="BV2665" i="6"/>
  <c r="BV2666" i="6"/>
  <c r="BV2667" i="6"/>
  <c r="BV2668" i="6"/>
  <c r="BV2669" i="6"/>
  <c r="BV2670" i="6"/>
  <c r="BV2671" i="6"/>
  <c r="BV2672" i="6"/>
  <c r="BV2673" i="6"/>
  <c r="BV2674" i="6"/>
  <c r="BV2675" i="6"/>
  <c r="BV2676" i="6"/>
  <c r="BV2677" i="6"/>
  <c r="BV2678" i="6"/>
  <c r="BV2679" i="6"/>
  <c r="BV2680" i="6"/>
  <c r="BV2681" i="6"/>
  <c r="BV2682" i="6"/>
  <c r="BV2683" i="6"/>
  <c r="BV2684" i="6"/>
  <c r="BV2685" i="6"/>
  <c r="BV2686" i="6"/>
  <c r="BV2687" i="6"/>
  <c r="BV2688" i="6"/>
  <c r="BV2689" i="6"/>
  <c r="BV2690" i="6"/>
  <c r="BV2691" i="6"/>
  <c r="BV2692" i="6"/>
  <c r="BV2693" i="6"/>
  <c r="BV2694" i="6"/>
  <c r="BV2695" i="6"/>
  <c r="BV2696" i="6"/>
  <c r="BV2697" i="6"/>
  <c r="BV2698" i="6"/>
  <c r="BV2699" i="6"/>
  <c r="BV2700" i="6"/>
  <c r="BV2701" i="6"/>
  <c r="BV2702" i="6"/>
  <c r="BV2703" i="6"/>
  <c r="BV2704" i="6"/>
  <c r="BV2705" i="6"/>
  <c r="BV2706" i="6"/>
  <c r="BV2707" i="6"/>
  <c r="BV2708" i="6"/>
  <c r="BV2709" i="6"/>
  <c r="BV2710" i="6"/>
  <c r="BV2711" i="6"/>
  <c r="BV2712" i="6"/>
  <c r="BV2713" i="6"/>
  <c r="BV2714" i="6"/>
  <c r="BV2715" i="6"/>
  <c r="BV2716" i="6"/>
  <c r="BV2717" i="6"/>
  <c r="BV2718" i="6"/>
  <c r="BV2719" i="6"/>
  <c r="BV2720" i="6"/>
  <c r="BV2721" i="6"/>
  <c r="BV2722" i="6"/>
  <c r="BV2723" i="6"/>
  <c r="BV2724" i="6"/>
  <c r="BV2725" i="6"/>
  <c r="BV2726" i="6"/>
  <c r="BV2727" i="6"/>
  <c r="BV2728" i="6"/>
  <c r="BV2729" i="6"/>
  <c r="BV2730" i="6"/>
  <c r="BV2731" i="6"/>
  <c r="BV2732" i="6"/>
  <c r="BV2733" i="6"/>
  <c r="BV2734" i="6"/>
  <c r="BV2735" i="6"/>
  <c r="BV2736" i="6"/>
  <c r="BV2737" i="6"/>
  <c r="BV2738" i="6"/>
  <c r="BV2739" i="6"/>
  <c r="BV2740" i="6"/>
  <c r="BV2741" i="6"/>
  <c r="BV2742" i="6"/>
  <c r="BV2743" i="6"/>
  <c r="BV2744" i="6"/>
  <c r="BV2745" i="6"/>
  <c r="BV2746" i="6"/>
  <c r="BV2747" i="6"/>
  <c r="BV2748" i="6"/>
  <c r="BV2749" i="6"/>
  <c r="BV2750" i="6"/>
  <c r="BV2751" i="6"/>
  <c r="BV2752" i="6"/>
  <c r="BV2753" i="6"/>
  <c r="BV2754" i="6"/>
  <c r="BV2755" i="6"/>
  <c r="BV2756" i="6"/>
  <c r="BV2757" i="6"/>
  <c r="BV2758" i="6"/>
  <c r="BV2759" i="6"/>
  <c r="BV2760" i="6"/>
  <c r="BV2761" i="6"/>
  <c r="BV2762" i="6"/>
  <c r="BV2763" i="6"/>
  <c r="BV2764" i="6"/>
  <c r="BV2765" i="6"/>
  <c r="BV2766" i="6"/>
  <c r="BV2767" i="6"/>
  <c r="BV2768" i="6"/>
  <c r="BV2769" i="6"/>
  <c r="BV2770" i="6"/>
  <c r="BV2771" i="6"/>
  <c r="BV2772" i="6"/>
  <c r="BV2773" i="6"/>
  <c r="BV2774" i="6"/>
  <c r="BV2775" i="6"/>
  <c r="BV2776" i="6"/>
  <c r="BV2777" i="6"/>
  <c r="BV2778" i="6"/>
  <c r="BV2779" i="6"/>
  <c r="BV2780" i="6"/>
  <c r="BV2781" i="6"/>
  <c r="BV2782" i="6"/>
  <c r="BV2783" i="6"/>
  <c r="BV2784" i="6"/>
  <c r="BV2785" i="6"/>
  <c r="BV2786" i="6"/>
  <c r="BV2787" i="6"/>
  <c r="BV2788" i="6"/>
  <c r="BV2789" i="6"/>
  <c r="BV2790" i="6"/>
  <c r="BV2791" i="6"/>
  <c r="BV2792" i="6"/>
  <c r="BV2793" i="6"/>
  <c r="BV2794" i="6"/>
  <c r="BV2795" i="6"/>
  <c r="BV2796" i="6"/>
  <c r="BV2797" i="6"/>
  <c r="BV2798" i="6"/>
  <c r="BV2799" i="6"/>
  <c r="BV2800" i="6"/>
  <c r="BV2801" i="6"/>
  <c r="BV2802" i="6"/>
  <c r="BV2803" i="6"/>
  <c r="BV2804" i="6"/>
  <c r="BV2805" i="6"/>
  <c r="BV2806" i="6"/>
  <c r="BV2807" i="6"/>
  <c r="BV2808" i="6"/>
  <c r="BV2809" i="6"/>
  <c r="BV2810" i="6"/>
  <c r="BV2811" i="6"/>
  <c r="BV2812" i="6"/>
  <c r="BV2813" i="6"/>
  <c r="BV2814" i="6"/>
  <c r="BV2815" i="6"/>
  <c r="BV2816" i="6"/>
  <c r="BV2817" i="6"/>
  <c r="BV2818" i="6"/>
  <c r="BV2819" i="6"/>
  <c r="BV2820" i="6"/>
  <c r="BV2821" i="6"/>
  <c r="BV2822" i="6"/>
  <c r="BV2823" i="6"/>
  <c r="BV2824" i="6"/>
  <c r="BV2825" i="6"/>
  <c r="BV2826" i="6"/>
  <c r="BV2827" i="6"/>
  <c r="BV2828" i="6"/>
  <c r="BV2829" i="6"/>
  <c r="BV2830" i="6"/>
  <c r="BV2831" i="6"/>
  <c r="BV2832" i="6"/>
  <c r="BV2833" i="6"/>
  <c r="BV2834" i="6"/>
  <c r="BV2835" i="6"/>
  <c r="BV2836" i="6"/>
  <c r="BV2837" i="6"/>
  <c r="BV2838" i="6"/>
  <c r="BV2839" i="6"/>
  <c r="BV2840" i="6"/>
  <c r="BV2841" i="6"/>
  <c r="BV2842" i="6"/>
  <c r="BV2843" i="6"/>
  <c r="BV2844" i="6"/>
  <c r="BV2845" i="6"/>
  <c r="BV2846" i="6"/>
  <c r="BV2847" i="6"/>
  <c r="BV2848" i="6"/>
  <c r="BV2849" i="6"/>
  <c r="BV2850" i="6"/>
  <c r="BV2851" i="6"/>
  <c r="BV2852" i="6"/>
  <c r="BV2853" i="6"/>
  <c r="BV2854" i="6"/>
  <c r="BV2855" i="6"/>
  <c r="BV2856" i="6"/>
  <c r="BV2857" i="6"/>
  <c r="BV2858" i="6"/>
  <c r="BV2859" i="6"/>
  <c r="BV2860" i="6"/>
  <c r="BV2861" i="6"/>
  <c r="BV2862" i="6"/>
  <c r="BV2863" i="6"/>
  <c r="BV2864" i="6"/>
  <c r="BV2865" i="6"/>
  <c r="BV2866" i="6"/>
  <c r="BV2867" i="6"/>
  <c r="BV2868" i="6"/>
  <c r="BV2869" i="6"/>
  <c r="BV2870" i="6"/>
  <c r="BV2871" i="6"/>
  <c r="BV2872" i="6"/>
  <c r="BV2873" i="6"/>
  <c r="BV2874" i="6"/>
  <c r="BV2875" i="6"/>
  <c r="BV2876" i="6"/>
  <c r="BV2877" i="6"/>
  <c r="BV2878" i="6"/>
  <c r="BV2879" i="6"/>
  <c r="BV2880" i="6"/>
  <c r="BV2881" i="6"/>
  <c r="BV2882" i="6"/>
  <c r="BV2883" i="6"/>
  <c r="BV2884" i="6"/>
  <c r="BV2885" i="6"/>
  <c r="BV2886" i="6"/>
  <c r="BV2887" i="6"/>
  <c r="BV2888" i="6"/>
  <c r="BV2889" i="6"/>
  <c r="BV2890" i="6"/>
  <c r="BV2891" i="6"/>
  <c r="BV2892" i="6"/>
  <c r="BV2893" i="6"/>
  <c r="BV2894" i="6"/>
  <c r="BV2895" i="6"/>
  <c r="BV2896" i="6"/>
  <c r="BV2897" i="6"/>
  <c r="BV2898" i="6"/>
  <c r="BV2899" i="6"/>
  <c r="BV2900" i="6"/>
  <c r="BV2901" i="6"/>
  <c r="BV2902" i="6"/>
  <c r="BV2903" i="6"/>
  <c r="BV2904" i="6"/>
  <c r="BV2905" i="6"/>
  <c r="BV2906" i="6"/>
  <c r="BV2907" i="6"/>
  <c r="BV2908" i="6"/>
  <c r="BV2909" i="6"/>
  <c r="BV2910" i="6"/>
  <c r="BV2911" i="6"/>
  <c r="BV2912" i="6"/>
  <c r="BV2913" i="6"/>
  <c r="BV2914" i="6"/>
  <c r="BV2915" i="6"/>
  <c r="BV2916" i="6"/>
  <c r="BV2917" i="6"/>
  <c r="BV2918" i="6"/>
  <c r="BV2919" i="6"/>
  <c r="BV2920" i="6"/>
  <c r="BV2921" i="6"/>
  <c r="BV2922" i="6"/>
  <c r="BV2923" i="6"/>
  <c r="BV2924" i="6"/>
  <c r="BV2925" i="6"/>
  <c r="BV2926" i="6"/>
  <c r="BV2927" i="6"/>
  <c r="BV2928" i="6"/>
  <c r="BV2929" i="6"/>
  <c r="BV2930" i="6"/>
  <c r="BV2931" i="6"/>
  <c r="BV2932" i="6"/>
  <c r="BV2933" i="6"/>
  <c r="BV2934" i="6"/>
  <c r="BV2935" i="6"/>
  <c r="BV2936" i="6"/>
  <c r="BV2937" i="6"/>
  <c r="BV2938" i="6"/>
  <c r="BV2939" i="6"/>
  <c r="BV2940" i="6"/>
  <c r="BV2941" i="6"/>
  <c r="BV2942" i="6"/>
  <c r="BV2943" i="6"/>
  <c r="BV2944" i="6"/>
  <c r="BV2945" i="6"/>
  <c r="BV2946" i="6"/>
  <c r="BV2947" i="6"/>
  <c r="BV2948" i="6"/>
  <c r="BV2949" i="6"/>
  <c r="BV2950" i="6"/>
  <c r="BV2951" i="6"/>
  <c r="BV2952" i="6"/>
  <c r="BV2953" i="6"/>
  <c r="BV2954" i="6"/>
  <c r="BV2955" i="6"/>
  <c r="BV2956" i="6"/>
  <c r="BV2957" i="6"/>
  <c r="BV2958" i="6"/>
  <c r="BV2959" i="6"/>
  <c r="BV2960" i="6"/>
  <c r="BV2961" i="6"/>
  <c r="BV2962" i="6"/>
  <c r="BV2963" i="6"/>
  <c r="BV2964" i="6"/>
  <c r="BV2965" i="6"/>
  <c r="BV2966" i="6"/>
  <c r="BV2967" i="6"/>
  <c r="BV2968" i="6"/>
  <c r="BV2969" i="6"/>
  <c r="BV2970" i="6"/>
  <c r="BV2971" i="6"/>
  <c r="BV2972" i="6"/>
  <c r="BV2973" i="6"/>
  <c r="BV2974" i="6"/>
  <c r="BV2975" i="6"/>
  <c r="BV2976" i="6"/>
  <c r="BV2977" i="6"/>
  <c r="BV2978" i="6"/>
  <c r="BV2979" i="6"/>
  <c r="BV2980" i="6"/>
  <c r="BV2981" i="6"/>
  <c r="BV2982" i="6"/>
  <c r="BV2983" i="6"/>
  <c r="BV2984" i="6"/>
  <c r="BV2985" i="6"/>
  <c r="BV2986" i="6"/>
  <c r="BV2987" i="6"/>
  <c r="BV2988" i="6"/>
  <c r="BV2989" i="6"/>
  <c r="BV2990" i="6"/>
  <c r="BV2991" i="6"/>
  <c r="BV2992" i="6"/>
  <c r="BV2993" i="6"/>
  <c r="BV2994" i="6"/>
  <c r="BV2995" i="6"/>
  <c r="BV2996" i="6"/>
  <c r="BV2997" i="6"/>
  <c r="BV2998" i="6"/>
  <c r="BV2999" i="6"/>
  <c r="BV3000" i="6"/>
  <c r="BV3001" i="6"/>
  <c r="BV3002" i="6"/>
  <c r="BV3003" i="6"/>
  <c r="BV3004" i="6"/>
  <c r="BV3005" i="6"/>
  <c r="BV3006" i="6"/>
  <c r="BV3007" i="6"/>
  <c r="BV3008" i="6"/>
  <c r="BV3009" i="6"/>
  <c r="BV3010" i="6"/>
  <c r="BV3011" i="6"/>
  <c r="BV3012" i="6"/>
  <c r="BV3013" i="6"/>
  <c r="BV3014" i="6"/>
  <c r="BV3015" i="6"/>
  <c r="BV3016" i="6"/>
  <c r="BV3017" i="6"/>
  <c r="BV3018" i="6"/>
  <c r="BV3019" i="6"/>
  <c r="BV3020" i="6"/>
  <c r="BV3021" i="6"/>
  <c r="BV3022" i="6"/>
  <c r="BV3023" i="6"/>
  <c r="BV3024" i="6"/>
  <c r="BV3025" i="6"/>
  <c r="BV3026" i="6"/>
  <c r="BV3027" i="6"/>
  <c r="BV3028" i="6"/>
  <c r="BV3029" i="6"/>
  <c r="BV3030" i="6"/>
  <c r="BV3031" i="6"/>
  <c r="BV3032" i="6"/>
  <c r="BV3033" i="6"/>
  <c r="BV3034" i="6"/>
  <c r="BV3035" i="6"/>
  <c r="BV3036" i="6"/>
  <c r="BV3037" i="6"/>
  <c r="BV3038" i="6"/>
  <c r="BV3039" i="6"/>
  <c r="BV3040" i="6"/>
  <c r="BV3041" i="6"/>
  <c r="BV3042" i="6"/>
  <c r="BV3043" i="6"/>
  <c r="BV3044" i="6"/>
  <c r="BV3045" i="6"/>
  <c r="BV3046" i="6"/>
  <c r="BV3047" i="6"/>
  <c r="BV3048" i="6"/>
  <c r="BV3049" i="6"/>
  <c r="BV3050" i="6"/>
  <c r="BV3051" i="6"/>
  <c r="BV3052" i="6"/>
  <c r="BV3053" i="6"/>
  <c r="BV3054" i="6"/>
  <c r="BV3055" i="6"/>
  <c r="BV3056" i="6"/>
  <c r="BV3057" i="6"/>
  <c r="BV3058" i="6"/>
  <c r="BV3059" i="6"/>
  <c r="BV3060" i="6"/>
  <c r="BV3061" i="6"/>
  <c r="BV3062" i="6"/>
  <c r="BV3063" i="6"/>
  <c r="BV3064" i="6"/>
  <c r="BV3065" i="6"/>
  <c r="BV3066" i="6"/>
  <c r="BV3067" i="6"/>
  <c r="BV3068" i="6"/>
  <c r="BV3069" i="6"/>
  <c r="BV3070" i="6"/>
  <c r="BV3071" i="6"/>
  <c r="BV3072" i="6"/>
  <c r="BV3073" i="6"/>
  <c r="BV3074" i="6"/>
  <c r="BV3075" i="6"/>
  <c r="BV3076" i="6"/>
  <c r="BV3077" i="6"/>
  <c r="BV3078" i="6"/>
  <c r="BV3079" i="6"/>
  <c r="BV3080" i="6"/>
  <c r="BV3081" i="6"/>
  <c r="BV3082" i="6"/>
  <c r="BV3083" i="6"/>
  <c r="BV3084" i="6"/>
  <c r="BV3085" i="6"/>
  <c r="BV3086" i="6"/>
  <c r="BV3087" i="6"/>
  <c r="BV3088" i="6"/>
  <c r="BV3089" i="6"/>
  <c r="BV3090" i="6"/>
  <c r="BV3091" i="6"/>
  <c r="BV3092" i="6"/>
  <c r="BV3093" i="6"/>
  <c r="BV3094" i="6"/>
  <c r="BV3095" i="6"/>
  <c r="BV3096" i="6"/>
  <c r="BV3097" i="6"/>
  <c r="BV3098" i="6"/>
  <c r="BV3099" i="6"/>
  <c r="BV3100" i="6"/>
  <c r="BV3101" i="6"/>
  <c r="BV3102" i="6"/>
  <c r="BV3103" i="6"/>
  <c r="BV3104" i="6"/>
  <c r="BV3105" i="6"/>
  <c r="BV3106" i="6"/>
  <c r="BV3107" i="6"/>
  <c r="BV3108" i="6"/>
  <c r="BV3109" i="6"/>
  <c r="BV3110" i="6"/>
  <c r="BV3111" i="6"/>
  <c r="BV3112" i="6"/>
  <c r="BV3113" i="6"/>
  <c r="BV3114" i="6"/>
  <c r="BV3115" i="6"/>
  <c r="BV3116" i="6"/>
  <c r="BV3117" i="6"/>
  <c r="BV3118" i="6"/>
  <c r="BV3119" i="6"/>
  <c r="BV3120" i="6"/>
  <c r="BV3121" i="6"/>
  <c r="BV3122" i="6"/>
  <c r="BV3123" i="6"/>
  <c r="BV3124" i="6"/>
  <c r="BV3125" i="6"/>
  <c r="BV3126" i="6"/>
  <c r="BV3127" i="6"/>
  <c r="BV3128" i="6"/>
  <c r="BV3129" i="6"/>
  <c r="BV3130" i="6"/>
  <c r="BV3131" i="6"/>
  <c r="BV3132" i="6"/>
  <c r="BV3133" i="6"/>
  <c r="BV3134" i="6"/>
  <c r="BV3135" i="6"/>
  <c r="BV3136" i="6"/>
  <c r="BV3137" i="6"/>
  <c r="BV3138" i="6"/>
  <c r="BV3139" i="6"/>
  <c r="BV3140" i="6"/>
  <c r="BV3141" i="6"/>
  <c r="BV3142" i="6"/>
  <c r="BV3143" i="6"/>
  <c r="BV3144" i="6"/>
  <c r="BV3145" i="6"/>
  <c r="BV3146" i="6"/>
  <c r="BV3147" i="6"/>
  <c r="BV3148" i="6"/>
  <c r="BV3149" i="6"/>
  <c r="BV3150" i="6"/>
  <c r="BV3151" i="6"/>
  <c r="BV3152" i="6"/>
  <c r="BV3153" i="6"/>
  <c r="BV3154" i="6"/>
  <c r="BV3155" i="6"/>
  <c r="BV3156" i="6"/>
  <c r="BV3157" i="6"/>
  <c r="BV3158" i="6"/>
  <c r="BV3159" i="6"/>
  <c r="BV3160" i="6"/>
  <c r="BV3161" i="6"/>
  <c r="BV3162" i="6"/>
  <c r="BV3163" i="6"/>
  <c r="BV3164" i="6"/>
  <c r="BV3165" i="6"/>
  <c r="BV3166" i="6"/>
  <c r="BV3167" i="6"/>
  <c r="BV3168" i="6"/>
  <c r="BV3169" i="6"/>
  <c r="BV3170" i="6"/>
  <c r="BV3171" i="6"/>
  <c r="BV3172" i="6"/>
  <c r="BV3173" i="6"/>
  <c r="BV3174" i="6"/>
  <c r="BV3175" i="6"/>
  <c r="BV3176" i="6"/>
  <c r="BV3177" i="6"/>
  <c r="BV3178" i="6"/>
  <c r="BV3179" i="6"/>
  <c r="BV3180" i="6"/>
  <c r="BV3181" i="6"/>
  <c r="BV3182" i="6"/>
  <c r="BV3183" i="6"/>
  <c r="BV3184" i="6"/>
  <c r="BV3185" i="6"/>
  <c r="BV3186" i="6"/>
  <c r="BV3187" i="6"/>
  <c r="BV3188" i="6"/>
  <c r="BV3189" i="6"/>
  <c r="BV3190" i="6"/>
  <c r="BV3191" i="6"/>
  <c r="BV3192" i="6"/>
  <c r="BV3193" i="6"/>
  <c r="BV3194" i="6"/>
  <c r="BV3195" i="6"/>
  <c r="BV3196" i="6"/>
  <c r="BV3197" i="6"/>
  <c r="BV3198" i="6"/>
  <c r="BV3199" i="6"/>
  <c r="BV3200" i="6"/>
  <c r="BV3201" i="6"/>
  <c r="BV3202" i="6"/>
  <c r="BV3203" i="6"/>
  <c r="BV3204" i="6"/>
  <c r="BV3205" i="6"/>
  <c r="BV3206" i="6"/>
  <c r="BV3207" i="6"/>
  <c r="BV3208" i="6"/>
  <c r="BV3209" i="6"/>
  <c r="BV3210" i="6"/>
  <c r="BV3211" i="6"/>
  <c r="BV3212" i="6"/>
  <c r="BV3213" i="6"/>
  <c r="BV3214" i="6"/>
  <c r="BV3215" i="6"/>
  <c r="BV3216" i="6"/>
  <c r="BV3217" i="6"/>
  <c r="BV3218" i="6"/>
  <c r="BV3219" i="6"/>
  <c r="BV3220" i="6"/>
  <c r="BV3221" i="6"/>
  <c r="BV3222" i="6"/>
  <c r="BV3223" i="6"/>
  <c r="BV3224" i="6"/>
  <c r="BV3225" i="6"/>
  <c r="BV3226" i="6"/>
  <c r="BV3227" i="6"/>
  <c r="BV3228" i="6"/>
  <c r="BV3229" i="6"/>
  <c r="BV3230" i="6"/>
  <c r="BV3231" i="6"/>
  <c r="BV3232" i="6"/>
  <c r="BV3233" i="6"/>
  <c r="BV3234" i="6"/>
  <c r="BV3235" i="6"/>
  <c r="BV3236" i="6"/>
  <c r="BV3237" i="6"/>
  <c r="BV3238" i="6"/>
  <c r="BV3239" i="6"/>
  <c r="BV3240" i="6"/>
  <c r="BV3241" i="6"/>
  <c r="BV3242" i="6"/>
  <c r="BV3243" i="6"/>
  <c r="BV3244" i="6"/>
  <c r="BV3245" i="6"/>
  <c r="BV3246" i="6"/>
  <c r="BV3247" i="6"/>
  <c r="BV3248" i="6"/>
  <c r="BV3249" i="6"/>
  <c r="BV3250" i="6"/>
  <c r="BV3251" i="6"/>
  <c r="BV3252" i="6"/>
  <c r="BV3253" i="6"/>
  <c r="BV3254" i="6"/>
  <c r="BV3255" i="6"/>
  <c r="BV3256" i="6"/>
  <c r="BV3257" i="6"/>
  <c r="BV3258" i="6"/>
  <c r="BV3259" i="6"/>
  <c r="BV3260" i="6"/>
  <c r="BV3261" i="6"/>
  <c r="BV3262" i="6"/>
  <c r="BV3263" i="6"/>
  <c r="BV3264" i="6"/>
  <c r="BV3265" i="6"/>
  <c r="BV3266" i="6"/>
  <c r="BV3267" i="6"/>
  <c r="BV3268" i="6"/>
  <c r="BV3269" i="6"/>
  <c r="BV3270" i="6"/>
  <c r="BV3271" i="6"/>
  <c r="BV3272" i="6"/>
  <c r="BV3273" i="6"/>
  <c r="BV3274" i="6"/>
  <c r="BV3275" i="6"/>
  <c r="BV3276" i="6"/>
  <c r="BV3277" i="6"/>
  <c r="BV3278" i="6"/>
  <c r="BV3279" i="6"/>
  <c r="BV3280" i="6"/>
  <c r="BV3281" i="6"/>
  <c r="BV3282" i="6"/>
  <c r="BV3283" i="6"/>
  <c r="BV3284" i="6"/>
  <c r="BV3285" i="6"/>
  <c r="BV3286" i="6"/>
  <c r="BV3287" i="6"/>
  <c r="BV3288" i="6"/>
  <c r="BV3289" i="6"/>
  <c r="BV3290" i="6"/>
  <c r="BV3291" i="6"/>
  <c r="BV3292" i="6"/>
  <c r="BV3293" i="6"/>
  <c r="BV3294" i="6"/>
  <c r="BV3295" i="6"/>
  <c r="BV3296" i="6"/>
  <c r="BV3297" i="6"/>
  <c r="BV3298" i="6"/>
  <c r="BV3299" i="6"/>
  <c r="BV3300" i="6"/>
  <c r="BV3301" i="6"/>
  <c r="BV3302" i="6"/>
  <c r="BV3303" i="6"/>
  <c r="BV3304" i="6"/>
  <c r="BV3305" i="6"/>
  <c r="BV3306" i="6"/>
  <c r="BV3307" i="6"/>
  <c r="BV3308" i="6"/>
  <c r="BV3309" i="6"/>
  <c r="BV3310" i="6"/>
  <c r="BV3311" i="6"/>
  <c r="BV3312" i="6"/>
  <c r="BV3313" i="6"/>
  <c r="BV3314" i="6"/>
  <c r="BV3315" i="6"/>
  <c r="BV3316" i="6"/>
  <c r="BV3317" i="6"/>
  <c r="BV3318" i="6"/>
  <c r="BV3319" i="6"/>
  <c r="BV3320" i="6"/>
  <c r="BV3321" i="6"/>
  <c r="BV3322" i="6"/>
  <c r="BV3323" i="6"/>
  <c r="BV3324" i="6"/>
  <c r="BV3325" i="6"/>
  <c r="BV3326" i="6"/>
  <c r="BV3327" i="6"/>
  <c r="BV3328" i="6"/>
  <c r="BV3329" i="6"/>
  <c r="BV3330" i="6"/>
  <c r="BV3331" i="6"/>
  <c r="BV3332" i="6"/>
  <c r="BV3333" i="6"/>
  <c r="BV3334" i="6"/>
  <c r="BV3335" i="6"/>
  <c r="BV3336" i="6"/>
  <c r="BV3337" i="6"/>
  <c r="BV3338" i="6"/>
  <c r="BV3339" i="6"/>
  <c r="BV3340" i="6"/>
  <c r="BV3341" i="6"/>
  <c r="BV3342" i="6"/>
  <c r="BV3343" i="6"/>
  <c r="BV3344" i="6"/>
  <c r="BV3345" i="6"/>
  <c r="BV3346" i="6"/>
  <c r="BV3347" i="6"/>
  <c r="BV3348" i="6"/>
  <c r="BV3349" i="6"/>
  <c r="BV3350" i="6"/>
  <c r="BV3351" i="6"/>
  <c r="BV3352" i="6"/>
  <c r="BV3353" i="6"/>
  <c r="BV3354" i="6"/>
  <c r="BV3355" i="6"/>
  <c r="BV3356" i="6"/>
  <c r="BV3357" i="6"/>
  <c r="BV3358" i="6"/>
  <c r="BV3359" i="6"/>
  <c r="BV3360" i="6"/>
  <c r="BV3361" i="6"/>
  <c r="BV3362" i="6"/>
  <c r="BV3363" i="6"/>
  <c r="BV3364" i="6"/>
  <c r="BV3365" i="6"/>
  <c r="BV3366" i="6"/>
  <c r="BV3367" i="6"/>
  <c r="BV3368" i="6"/>
  <c r="BV3369" i="6"/>
  <c r="BV3370" i="6"/>
  <c r="BV3371" i="6"/>
  <c r="BV3372" i="6"/>
  <c r="BV3373" i="6"/>
  <c r="BV3374" i="6"/>
  <c r="BV3375" i="6"/>
  <c r="BV3376" i="6"/>
  <c r="BV3377" i="6"/>
  <c r="BV3378" i="6"/>
  <c r="BV3379" i="6"/>
  <c r="BV3380" i="6"/>
  <c r="BV3381" i="6"/>
  <c r="BV3382" i="6"/>
  <c r="BV3383" i="6"/>
  <c r="BV3384" i="6"/>
  <c r="BV3385" i="6"/>
  <c r="BV3386" i="6"/>
  <c r="BV3387" i="6"/>
  <c r="BV3388" i="6"/>
  <c r="BV3389" i="6"/>
  <c r="BV3390" i="6"/>
  <c r="BV3391" i="6"/>
  <c r="BV3392" i="6"/>
  <c r="BV3393" i="6"/>
  <c r="BV3394" i="6"/>
  <c r="BV3395" i="6"/>
  <c r="BV3396" i="6"/>
  <c r="BV3397" i="6"/>
  <c r="BV3398" i="6"/>
  <c r="BV3399" i="6"/>
  <c r="BV3400" i="6"/>
  <c r="BV3401" i="6"/>
  <c r="BV3402" i="6"/>
  <c r="BV3403" i="6"/>
  <c r="BV3404" i="6"/>
  <c r="BV3405" i="6"/>
  <c r="BV3406" i="6"/>
  <c r="BV3407" i="6"/>
  <c r="BV3408" i="6"/>
  <c r="BV3409" i="6"/>
  <c r="BV3410" i="6"/>
  <c r="BV3411" i="6"/>
  <c r="BV3412" i="6"/>
  <c r="BV3413" i="6"/>
  <c r="BV3414" i="6"/>
  <c r="BV3415" i="6"/>
  <c r="BV3416" i="6"/>
  <c r="BV3417" i="6"/>
  <c r="BV3418" i="6"/>
  <c r="BV3419" i="6"/>
  <c r="BV3420" i="6"/>
  <c r="BV3421" i="6"/>
  <c r="BV3422" i="6"/>
  <c r="BV3423" i="6"/>
  <c r="BV3424" i="6"/>
  <c r="BV3425" i="6"/>
  <c r="BV3426" i="6"/>
  <c r="BV3427" i="6"/>
  <c r="BV3428" i="6"/>
  <c r="BV3429" i="6"/>
  <c r="BV3430" i="6"/>
  <c r="BV3431" i="6"/>
  <c r="BV3432" i="6"/>
  <c r="BV3433" i="6"/>
  <c r="BV3434" i="6"/>
  <c r="BV3435" i="6"/>
  <c r="BV3436" i="6"/>
  <c r="BV3437" i="6"/>
  <c r="BV3438" i="6"/>
  <c r="BV3439" i="6"/>
  <c r="BV3440" i="6"/>
  <c r="BV3441" i="6"/>
  <c r="BV3442" i="6"/>
  <c r="BV3443" i="6"/>
  <c r="BV3444" i="6"/>
  <c r="BV3445" i="6"/>
  <c r="BV3446" i="6"/>
  <c r="BV3447" i="6"/>
  <c r="BV3448" i="6"/>
  <c r="BV3449" i="6"/>
  <c r="BV3450" i="6"/>
  <c r="BV3451" i="6"/>
  <c r="BV3452" i="6"/>
  <c r="BV3453" i="6"/>
  <c r="BV3454" i="6"/>
  <c r="BV3455" i="6"/>
  <c r="BV3456" i="6"/>
  <c r="BV3457" i="6"/>
  <c r="BV3458" i="6"/>
  <c r="BV3459" i="6"/>
  <c r="BV3460" i="6"/>
  <c r="BV3461" i="6"/>
  <c r="BV3462" i="6"/>
  <c r="BV3463" i="6"/>
  <c r="BV3464" i="6"/>
  <c r="BV3465" i="6"/>
  <c r="BV3466" i="6"/>
  <c r="BV3467" i="6"/>
  <c r="BV3468" i="6"/>
  <c r="BV3469" i="6"/>
  <c r="BV3470" i="6"/>
  <c r="BV3471" i="6"/>
  <c r="BV3472" i="6"/>
  <c r="BV3473" i="6"/>
  <c r="BV3474" i="6"/>
  <c r="BV3475" i="6"/>
  <c r="BV3476" i="6"/>
  <c r="BV3477" i="6"/>
  <c r="BV3478" i="6"/>
  <c r="BV3479" i="6"/>
  <c r="BV3480" i="6"/>
  <c r="BV3481" i="6"/>
  <c r="BV3482" i="6"/>
  <c r="BV3483" i="6"/>
  <c r="BV3484" i="6"/>
  <c r="BV3485" i="6"/>
  <c r="BV3486" i="6"/>
  <c r="BV3487" i="6"/>
  <c r="BV3488" i="6"/>
  <c r="BV3489" i="6"/>
  <c r="BV3490" i="6"/>
  <c r="BV3491" i="6"/>
  <c r="BV3492" i="6"/>
  <c r="BV3493" i="6"/>
  <c r="BV3494" i="6"/>
  <c r="BV3495" i="6"/>
  <c r="BV3496" i="6"/>
  <c r="BV3497" i="6"/>
  <c r="BV3498" i="6"/>
  <c r="BV3499" i="6"/>
  <c r="BV3500" i="6"/>
  <c r="BV3501" i="6"/>
  <c r="BV3502" i="6"/>
  <c r="BV3503" i="6"/>
  <c r="BV3504" i="6"/>
  <c r="BV3505" i="6"/>
  <c r="BV3506" i="6"/>
  <c r="BV3507" i="6"/>
  <c r="BV3508" i="6"/>
  <c r="BV3509" i="6"/>
  <c r="BV3510" i="6"/>
  <c r="BV3511" i="6"/>
  <c r="BV3512" i="6"/>
  <c r="BV3513" i="6"/>
  <c r="BV3514" i="6"/>
  <c r="BV3515" i="6"/>
  <c r="BV3516" i="6"/>
  <c r="BV3517" i="6"/>
  <c r="BV3518" i="6"/>
  <c r="BV3519" i="6"/>
  <c r="BV3520" i="6"/>
  <c r="BV3521" i="6"/>
  <c r="BV3522" i="6"/>
  <c r="BV3523" i="6"/>
  <c r="BV3524" i="6"/>
  <c r="BV3525" i="6"/>
  <c r="BV3526" i="6"/>
  <c r="BV3527" i="6"/>
  <c r="BV3528" i="6"/>
  <c r="BV3529" i="6"/>
  <c r="BV3530" i="6"/>
  <c r="BV3531" i="6"/>
  <c r="BV3532" i="6"/>
  <c r="BV3533" i="6"/>
  <c r="BV3534" i="6"/>
  <c r="BV3535" i="6"/>
  <c r="BV3536" i="6"/>
  <c r="BV3537" i="6"/>
  <c r="BV3538" i="6"/>
  <c r="BV3539" i="6"/>
  <c r="BV3540" i="6"/>
  <c r="BV3541" i="6"/>
  <c r="BV3542" i="6"/>
  <c r="BV3543" i="6"/>
  <c r="BV3544" i="6"/>
  <c r="BV3545" i="6"/>
  <c r="BV3546" i="6"/>
  <c r="BV3547" i="6"/>
  <c r="BV3548" i="6"/>
  <c r="BV3549" i="6"/>
  <c r="BV3550" i="6"/>
  <c r="BV3551" i="6"/>
  <c r="BV3552" i="6"/>
  <c r="BV3553" i="6"/>
  <c r="BV3554" i="6"/>
  <c r="BV3555" i="6"/>
  <c r="BV3556" i="6"/>
  <c r="BV3557" i="6"/>
  <c r="BV3558" i="6"/>
  <c r="BV3559" i="6"/>
  <c r="BV3560" i="6"/>
  <c r="BV3561" i="6"/>
  <c r="BV3562" i="6"/>
  <c r="BV3563" i="6"/>
  <c r="BV3564" i="6"/>
  <c r="BV3565" i="6"/>
  <c r="BV3566" i="6"/>
  <c r="BV3567" i="6"/>
  <c r="BV3568" i="6"/>
  <c r="BV3569" i="6"/>
  <c r="BV3570" i="6"/>
  <c r="BV3571" i="6"/>
  <c r="BV3572" i="6"/>
  <c r="BV3573" i="6"/>
  <c r="BV3574" i="6"/>
  <c r="BV3575" i="6"/>
  <c r="BV3576" i="6"/>
  <c r="BV3577" i="6"/>
  <c r="BV3578" i="6"/>
  <c r="BV3579" i="6"/>
  <c r="BV3580" i="6"/>
  <c r="BV3581" i="6"/>
  <c r="BV3582" i="6"/>
  <c r="BV3583" i="6"/>
  <c r="BV3584" i="6"/>
  <c r="BV3585" i="6"/>
  <c r="BV3586" i="6"/>
  <c r="BV3587" i="6"/>
  <c r="BV3588" i="6"/>
  <c r="BV3589" i="6"/>
  <c r="BV3590" i="6"/>
  <c r="BV3591" i="6"/>
  <c r="BV3592" i="6"/>
  <c r="BV3593" i="6"/>
  <c r="BV3594" i="6"/>
  <c r="BV3595" i="6"/>
  <c r="BV3596" i="6"/>
  <c r="BV3597" i="6"/>
  <c r="BV3598" i="6"/>
  <c r="BV3599" i="6"/>
  <c r="BV3600" i="6"/>
  <c r="BV3601" i="6"/>
  <c r="BV3602" i="6"/>
  <c r="BV3603" i="6"/>
  <c r="BV3604" i="6"/>
  <c r="BV3605" i="6"/>
  <c r="BV3606" i="6"/>
  <c r="BV3607" i="6"/>
  <c r="BV3608" i="6"/>
  <c r="BV3609" i="6"/>
  <c r="BV3610" i="6"/>
  <c r="BV3611" i="6"/>
  <c r="BV3612" i="6"/>
  <c r="BV3613" i="6"/>
  <c r="BV3614" i="6"/>
  <c r="BV3615" i="6"/>
  <c r="BV3616" i="6"/>
  <c r="BV3617" i="6"/>
  <c r="BV3618" i="6"/>
  <c r="BV3619" i="6"/>
  <c r="BV3620" i="6"/>
  <c r="BV3621" i="6"/>
  <c r="BV3622" i="6"/>
  <c r="BV3623" i="6"/>
  <c r="BV3624" i="6"/>
  <c r="BV3625" i="6"/>
  <c r="BV3626" i="6"/>
  <c r="BV3627" i="6"/>
  <c r="BV3628" i="6"/>
  <c r="BV3629" i="6"/>
  <c r="BV3630" i="6"/>
  <c r="BV3631" i="6"/>
  <c r="BV3632" i="6"/>
  <c r="BV3633" i="6"/>
  <c r="BV3634" i="6"/>
  <c r="BV3635" i="6"/>
  <c r="BV3636" i="6"/>
  <c r="BV3637" i="6"/>
  <c r="BV3638" i="6"/>
  <c r="BV3639" i="6"/>
  <c r="BV3640" i="6"/>
  <c r="BV3641" i="6"/>
  <c r="BV3642" i="6"/>
  <c r="BV3643" i="6"/>
  <c r="BV3644" i="6"/>
  <c r="BV3645" i="6"/>
  <c r="BV3646" i="6"/>
  <c r="BV3647" i="6"/>
  <c r="BV3648" i="6"/>
  <c r="BV3649" i="6"/>
  <c r="BV3650" i="6"/>
  <c r="BV3651" i="6"/>
  <c r="BV3652" i="6"/>
  <c r="BV3653" i="6"/>
  <c r="BV3654" i="6"/>
  <c r="BV3655" i="6"/>
  <c r="BV3656" i="6"/>
  <c r="BV3657" i="6"/>
  <c r="BV3658" i="6"/>
  <c r="BV3659" i="6"/>
  <c r="BV3660" i="6"/>
  <c r="BV3661" i="6"/>
  <c r="BV3662" i="6"/>
  <c r="BV3663" i="6"/>
  <c r="BV3664" i="6"/>
  <c r="BV3665" i="6"/>
  <c r="BV3666" i="6"/>
  <c r="BV3667" i="6"/>
  <c r="BV3668" i="6"/>
  <c r="BV3669" i="6"/>
  <c r="BV3670" i="6"/>
  <c r="BV3671" i="6"/>
  <c r="BV3672" i="6"/>
  <c r="BV3673" i="6"/>
  <c r="BV3674" i="6"/>
  <c r="BV3675" i="6"/>
  <c r="BV3676" i="6"/>
  <c r="BV3677" i="6"/>
  <c r="BV3678" i="6"/>
  <c r="BV3679" i="6"/>
  <c r="BV3680" i="6"/>
  <c r="BV3681" i="6"/>
  <c r="BV3682" i="6"/>
  <c r="BV3683" i="6"/>
  <c r="BV3684" i="6"/>
  <c r="BV3685" i="6"/>
  <c r="BV3686" i="6"/>
  <c r="BV3687" i="6"/>
  <c r="BV3688" i="6"/>
  <c r="BV3689" i="6"/>
  <c r="BV3690" i="6"/>
  <c r="BV3691" i="6"/>
  <c r="BV3692" i="6"/>
  <c r="BV3693" i="6"/>
  <c r="BV3694" i="6"/>
  <c r="BV3695" i="6"/>
  <c r="BV3696" i="6"/>
  <c r="BV3697" i="6"/>
  <c r="BV3698" i="6"/>
  <c r="BV3699" i="6"/>
  <c r="BV3700" i="6"/>
  <c r="BV3701" i="6"/>
  <c r="BV3702" i="6"/>
  <c r="BV3703" i="6"/>
  <c r="BV3704" i="6"/>
  <c r="BV3705" i="6"/>
  <c r="BV3706" i="6"/>
  <c r="BV3707" i="6"/>
  <c r="BV3708" i="6"/>
  <c r="BV3709" i="6"/>
  <c r="BV3710" i="6"/>
  <c r="BV3711" i="6"/>
  <c r="BV3712" i="6"/>
  <c r="BV3713" i="6"/>
  <c r="BV3714" i="6"/>
  <c r="BV3715" i="6"/>
  <c r="BV3716" i="6"/>
  <c r="BV3717" i="6"/>
  <c r="BV3718" i="6"/>
  <c r="BV3719" i="6"/>
  <c r="BV3720" i="6"/>
  <c r="BV3721" i="6"/>
  <c r="BV3722" i="6"/>
  <c r="BV3723" i="6"/>
  <c r="BV3724" i="6"/>
  <c r="BV3725" i="6"/>
  <c r="BV3726" i="6"/>
  <c r="BV3727" i="6"/>
  <c r="BV3728" i="6"/>
  <c r="BV3729" i="6"/>
  <c r="BV3730" i="6"/>
  <c r="BV3731" i="6"/>
  <c r="BV3732" i="6"/>
  <c r="BV3733" i="6"/>
  <c r="BV3734" i="6"/>
  <c r="BV3735" i="6"/>
  <c r="BV3736" i="6"/>
  <c r="BV3737" i="6"/>
  <c r="BV3738" i="6"/>
  <c r="BV3739" i="6"/>
  <c r="BV3740" i="6"/>
  <c r="BV3741" i="6"/>
  <c r="BV3742" i="6"/>
  <c r="BV3743" i="6"/>
  <c r="BV3744" i="6"/>
  <c r="BV3745" i="6"/>
  <c r="BV3746" i="6"/>
  <c r="BV3747" i="6"/>
  <c r="BV3748" i="6"/>
  <c r="BV3749" i="6"/>
  <c r="BV3750" i="6"/>
  <c r="BV3751" i="6"/>
  <c r="BV3752" i="6"/>
  <c r="BV3753" i="6"/>
  <c r="BV3754" i="6"/>
  <c r="BV3755" i="6"/>
  <c r="BV3756" i="6"/>
  <c r="BV3757" i="6"/>
  <c r="BV3758" i="6"/>
  <c r="BV3759" i="6"/>
  <c r="BV3760" i="6"/>
  <c r="BV3761" i="6"/>
  <c r="BV3762" i="6"/>
  <c r="BV3763" i="6"/>
  <c r="BV3764" i="6"/>
  <c r="BV3765" i="6"/>
  <c r="BV3766" i="6"/>
  <c r="BV3767" i="6"/>
  <c r="BV3768" i="6"/>
  <c r="BV3769" i="6"/>
  <c r="BV3770" i="6"/>
  <c r="BV3771" i="6"/>
  <c r="BV3772" i="6"/>
  <c r="BV3773" i="6"/>
  <c r="BV3774" i="6"/>
  <c r="BV3775" i="6"/>
  <c r="BV3776" i="6"/>
  <c r="BV3777" i="6"/>
  <c r="BV3778" i="6"/>
  <c r="BV3779" i="6"/>
  <c r="BV3780" i="6"/>
  <c r="BV3781" i="6"/>
  <c r="BV3782" i="6"/>
  <c r="BV3783" i="6"/>
  <c r="BV3784" i="6"/>
  <c r="BV3785" i="6"/>
  <c r="BV3786" i="6"/>
  <c r="BV3787" i="6"/>
  <c r="BV3788" i="6"/>
  <c r="BV3789" i="6"/>
  <c r="BV3790" i="6"/>
  <c r="BV3791" i="6"/>
  <c r="BV3792" i="6"/>
  <c r="BV3793" i="6"/>
  <c r="BV3794" i="6"/>
  <c r="BV3795" i="6"/>
  <c r="BV3796" i="6"/>
  <c r="BV3797" i="6"/>
  <c r="BV3798" i="6"/>
  <c r="BV3799" i="6"/>
  <c r="BV3800" i="6"/>
  <c r="BV3801" i="6"/>
  <c r="BV3802" i="6"/>
  <c r="BV3803" i="6"/>
  <c r="BV3804" i="6"/>
  <c r="BV3805" i="6"/>
  <c r="BV3806" i="6"/>
  <c r="BV3807" i="6"/>
  <c r="BV3808" i="6"/>
  <c r="BV3809" i="6"/>
  <c r="BV3810" i="6"/>
  <c r="BV3811" i="6"/>
  <c r="BV3812" i="6"/>
  <c r="BV3813" i="6"/>
  <c r="BV3814" i="6"/>
  <c r="BV3815" i="6"/>
  <c r="BV3816" i="6"/>
  <c r="BV3817" i="6"/>
  <c r="BV3818" i="6"/>
  <c r="BV3819" i="6"/>
  <c r="BV3820" i="6"/>
  <c r="BV3821" i="6"/>
  <c r="BV3822" i="6"/>
  <c r="BV3823" i="6"/>
  <c r="BV3824" i="6"/>
  <c r="BV3825" i="6"/>
  <c r="BV3826" i="6"/>
  <c r="BV3827" i="6"/>
  <c r="BV3828" i="6"/>
  <c r="BV3829" i="6"/>
  <c r="BV3830" i="6"/>
  <c r="BV3831" i="6"/>
  <c r="BV3832" i="6"/>
  <c r="BV3833" i="6"/>
  <c r="BV3834" i="6"/>
  <c r="BV3835" i="6"/>
  <c r="BV3836" i="6"/>
  <c r="BV3837" i="6"/>
  <c r="BV3838" i="6"/>
  <c r="BV3839" i="6"/>
  <c r="BV3840" i="6"/>
  <c r="BV3841" i="6"/>
  <c r="BV3842" i="6"/>
  <c r="BV3843" i="6"/>
  <c r="BV3844" i="6"/>
  <c r="BV3845" i="6"/>
  <c r="BV3846" i="6"/>
  <c r="BV3847" i="6"/>
  <c r="BV3848" i="6"/>
  <c r="BV3849" i="6"/>
  <c r="BV3850" i="6"/>
  <c r="BV3851" i="6"/>
  <c r="BV3852" i="6"/>
  <c r="BV3853" i="6"/>
  <c r="BV3854" i="6"/>
  <c r="BV3855" i="6"/>
  <c r="BV3856" i="6"/>
  <c r="BV3857" i="6"/>
  <c r="BV3858" i="6"/>
  <c r="BV3859" i="6"/>
  <c r="BV3860" i="6"/>
  <c r="BV3861" i="6"/>
  <c r="BV3862" i="6"/>
  <c r="BV3863" i="6"/>
  <c r="BV3864" i="6"/>
  <c r="BV3865" i="6"/>
  <c r="BV3866" i="6"/>
  <c r="BV3867" i="6"/>
  <c r="BV3868" i="6"/>
  <c r="BV3869" i="6"/>
  <c r="BV3870" i="6"/>
  <c r="BV3871" i="6"/>
  <c r="BV3872" i="6"/>
  <c r="BV3873" i="6"/>
  <c r="BV3874" i="6"/>
  <c r="BV3875" i="6"/>
  <c r="BV3876" i="6"/>
  <c r="BV3877" i="6"/>
  <c r="BV3878" i="6"/>
  <c r="BV3879" i="6"/>
  <c r="BV3880" i="6"/>
  <c r="BV3881" i="6"/>
  <c r="BV3882" i="6"/>
  <c r="BV3883" i="6"/>
  <c r="BV3884" i="6"/>
  <c r="BV3885" i="6"/>
  <c r="BV3886" i="6"/>
  <c r="BV3887" i="6"/>
  <c r="BV3888" i="6"/>
  <c r="BV3889" i="6"/>
  <c r="BV3890" i="6"/>
  <c r="BV3891" i="6"/>
  <c r="BV3892" i="6"/>
  <c r="BV3893" i="6"/>
  <c r="BV3894" i="6"/>
  <c r="BV3895" i="6"/>
  <c r="BV3896" i="6"/>
  <c r="BV3897" i="6"/>
  <c r="BV3898" i="6"/>
  <c r="BV3899" i="6"/>
  <c r="BV3900" i="6"/>
  <c r="BV3901" i="6"/>
  <c r="BV3902" i="6"/>
  <c r="BV3903" i="6"/>
  <c r="BV3904" i="6"/>
  <c r="BV3905" i="6"/>
  <c r="BV3906" i="6"/>
  <c r="BV3907" i="6"/>
  <c r="BV3908" i="6"/>
  <c r="BV3909" i="6"/>
  <c r="BV3910" i="6"/>
  <c r="BV3911" i="6"/>
  <c r="BV3912" i="6"/>
  <c r="BV3913" i="6"/>
  <c r="BV3914" i="6"/>
  <c r="BV3915" i="6"/>
  <c r="BV3916" i="6"/>
  <c r="BV3917" i="6"/>
  <c r="BV3918" i="6"/>
  <c r="BV3919" i="6"/>
  <c r="BV3920" i="6"/>
  <c r="BV3921" i="6"/>
  <c r="BV3922" i="6"/>
  <c r="BV3923" i="6"/>
  <c r="BV3924" i="6"/>
  <c r="BV3925" i="6"/>
  <c r="BV3926" i="6"/>
  <c r="BV3927" i="6"/>
  <c r="BV3928" i="6"/>
  <c r="BV3929" i="6"/>
  <c r="BV3930" i="6"/>
  <c r="BV3931" i="6"/>
  <c r="BV3932" i="6"/>
  <c r="BV3933" i="6"/>
  <c r="BV3934" i="6"/>
  <c r="BV3935" i="6"/>
  <c r="BV3936" i="6"/>
  <c r="BV3937" i="6"/>
  <c r="BV3938" i="6"/>
  <c r="BV3939" i="6"/>
  <c r="BV3940" i="6"/>
  <c r="BV3941" i="6"/>
  <c r="BV3942" i="6"/>
  <c r="BV3943" i="6"/>
  <c r="BV3944" i="6"/>
  <c r="BV3945" i="6"/>
  <c r="BV3946" i="6"/>
  <c r="BV3947" i="6"/>
  <c r="BV3948" i="6"/>
  <c r="BV3949" i="6"/>
  <c r="BV3950" i="6"/>
  <c r="BV3951" i="6"/>
  <c r="BV3952" i="6"/>
  <c r="BV3953" i="6"/>
  <c r="BV3954" i="6"/>
  <c r="BV3955" i="6"/>
  <c r="BV3956" i="6"/>
  <c r="BV3957" i="6"/>
  <c r="BV3958" i="6"/>
  <c r="BV3959" i="6"/>
  <c r="BV3960" i="6"/>
  <c r="BV3961" i="6"/>
  <c r="BV3962" i="6"/>
  <c r="BV3963" i="6"/>
  <c r="BV3964" i="6"/>
  <c r="BV3965" i="6"/>
  <c r="BV3966" i="6"/>
  <c r="BV3967" i="6"/>
  <c r="BV3968" i="6"/>
  <c r="BV3969" i="6"/>
  <c r="BV3970" i="6"/>
  <c r="BV3971" i="6"/>
  <c r="BV3972" i="6"/>
  <c r="BV3973" i="6"/>
  <c r="BV3974" i="6"/>
  <c r="BV3975" i="6"/>
  <c r="BV3976" i="6"/>
  <c r="BV3977" i="6"/>
  <c r="BV3978" i="6"/>
  <c r="BV3979" i="6"/>
  <c r="BV3980" i="6"/>
  <c r="BV3981" i="6"/>
  <c r="BV3982" i="6"/>
  <c r="BV3983" i="6"/>
  <c r="BV3984" i="6"/>
  <c r="BV3985" i="6"/>
  <c r="BV3986" i="6"/>
  <c r="BV3987" i="6"/>
  <c r="BV3988" i="6"/>
  <c r="BV3989" i="6"/>
  <c r="BV3990" i="6"/>
  <c r="BV3991" i="6"/>
  <c r="BV3992" i="6"/>
  <c r="BV3993" i="6"/>
  <c r="BV3994" i="6"/>
  <c r="BV3995" i="6"/>
  <c r="BV3996" i="6"/>
  <c r="BV3997" i="6"/>
  <c r="BV3998" i="6"/>
  <c r="BV3999" i="6"/>
  <c r="BV4000" i="6"/>
  <c r="BV4001" i="6"/>
  <c r="BV4002" i="6"/>
  <c r="BV4003" i="6"/>
  <c r="BV4004" i="6"/>
  <c r="BV4005" i="6"/>
  <c r="BV4006" i="6"/>
  <c r="BV4007" i="6"/>
  <c r="BV4008" i="6"/>
  <c r="BV4009" i="6"/>
  <c r="BV4010" i="6"/>
  <c r="BV4011" i="6"/>
  <c r="BV4012" i="6"/>
  <c r="BV4013" i="6"/>
  <c r="BV4014" i="6"/>
  <c r="BV4015" i="6"/>
  <c r="BV4016" i="6"/>
  <c r="BV4017" i="6"/>
  <c r="BV4018" i="6"/>
  <c r="BV4019" i="6"/>
  <c r="BV4020" i="6"/>
  <c r="BV4021" i="6"/>
  <c r="BV4022" i="6"/>
  <c r="BV4023" i="6"/>
  <c r="BV4024" i="6"/>
  <c r="BV4025" i="6"/>
  <c r="BV4026" i="6"/>
  <c r="BV4027" i="6"/>
  <c r="BV4028" i="6"/>
  <c r="BV4029" i="6"/>
  <c r="BV4030" i="6"/>
  <c r="BV4031" i="6"/>
  <c r="BV4032" i="6"/>
  <c r="BV4033" i="6"/>
  <c r="BV4034" i="6"/>
  <c r="BV4035" i="6"/>
  <c r="BV4036" i="6"/>
  <c r="BV4037" i="6"/>
  <c r="BV4038" i="6"/>
  <c r="BV4039" i="6"/>
  <c r="BV4040" i="6"/>
  <c r="BV4041" i="6"/>
  <c r="BY4042" i="6"/>
  <c r="BW4041" i="6"/>
  <c r="AO116" i="6"/>
  <c r="AO119" i="6"/>
  <c r="AO123" i="6"/>
  <c r="AO127" i="6"/>
  <c r="AO131" i="6"/>
  <c r="AO135" i="6"/>
  <c r="AO139" i="6"/>
  <c r="AO143" i="6"/>
  <c r="AO147" i="6"/>
  <c r="AO151" i="6"/>
  <c r="AO155" i="6"/>
  <c r="AO160" i="6"/>
  <c r="AO164" i="6"/>
  <c r="AO168" i="6"/>
  <c r="AO172" i="6"/>
  <c r="AO176" i="6"/>
  <c r="AO180" i="6"/>
  <c r="AO185" i="6"/>
  <c r="AO189" i="6"/>
  <c r="AO193" i="6"/>
  <c r="AO197" i="6"/>
  <c r="AO201" i="6"/>
  <c r="AO205" i="6"/>
  <c r="AO209" i="6"/>
  <c r="AO213" i="6"/>
  <c r="AO217" i="6"/>
  <c r="AO221" i="6"/>
  <c r="AO225" i="6"/>
  <c r="AO229" i="6"/>
  <c r="AO233" i="6"/>
  <c r="AO237" i="6"/>
  <c r="AO241" i="6"/>
  <c r="AO245" i="6"/>
  <c r="AO249" i="6"/>
  <c r="AO253" i="6"/>
  <c r="AO257" i="6"/>
  <c r="AO261" i="6"/>
  <c r="AO265" i="6"/>
  <c r="AO269" i="6"/>
  <c r="AO273" i="6"/>
  <c r="AO277" i="6"/>
  <c r="AO281" i="6"/>
  <c r="AO285" i="6"/>
  <c r="AO289" i="6"/>
  <c r="AO293" i="6"/>
  <c r="AO297" i="6"/>
  <c r="AO301" i="6"/>
  <c r="AO305" i="6"/>
  <c r="AO309" i="6"/>
  <c r="AO313" i="6"/>
  <c r="AO317" i="6"/>
  <c r="AO321" i="6"/>
  <c r="AO325" i="6"/>
  <c r="AO329" i="6"/>
  <c r="AO333" i="6"/>
  <c r="AO337" i="6"/>
  <c r="AO341" i="6"/>
  <c r="AO345" i="6"/>
  <c r="AO349" i="6"/>
  <c r="AO353" i="6"/>
  <c r="AO357" i="6"/>
  <c r="AO361" i="6"/>
  <c r="AO365" i="6"/>
  <c r="AO369" i="6"/>
  <c r="AO373" i="6"/>
  <c r="AO377" i="6"/>
  <c r="AO381" i="6"/>
  <c r="AO385" i="6"/>
  <c r="AO389" i="6"/>
  <c r="AO393" i="6"/>
  <c r="AO397" i="6"/>
  <c r="AO401" i="6"/>
  <c r="AO405" i="6"/>
  <c r="AO409" i="6"/>
  <c r="AO413" i="6"/>
  <c r="AO417" i="6"/>
  <c r="AO421" i="6"/>
  <c r="AO425" i="6"/>
  <c r="AO429" i="6"/>
  <c r="AO434" i="6"/>
  <c r="AO438" i="6"/>
  <c r="AO442" i="6"/>
  <c r="AO446" i="6"/>
  <c r="AO450" i="6"/>
  <c r="AO454" i="6"/>
  <c r="AO115" i="6"/>
  <c r="AO120" i="6"/>
  <c r="AO124" i="6"/>
  <c r="AO128" i="6"/>
  <c r="AO132" i="6"/>
  <c r="AO136" i="6"/>
  <c r="AO140" i="6"/>
  <c r="AO144" i="6"/>
  <c r="AO148" i="6"/>
  <c r="AO152" i="6"/>
  <c r="AO156" i="6"/>
  <c r="AO161" i="6"/>
  <c r="AO165" i="6"/>
  <c r="AO169" i="6"/>
  <c r="AO173" i="6"/>
  <c r="AO177" i="6"/>
  <c r="AO181" i="6"/>
  <c r="AO186" i="6"/>
  <c r="AO190" i="6"/>
  <c r="AO194" i="6"/>
  <c r="AO198" i="6"/>
  <c r="AO202" i="6"/>
  <c r="AO206" i="6"/>
  <c r="AO210" i="6"/>
  <c r="AO214" i="6"/>
  <c r="AO218" i="6"/>
  <c r="AO222" i="6"/>
  <c r="AO226" i="6"/>
  <c r="AO230" i="6"/>
  <c r="AO234" i="6"/>
  <c r="AO238" i="6"/>
  <c r="AO242" i="6"/>
  <c r="AO246" i="6"/>
  <c r="AO250" i="6"/>
  <c r="AO254" i="6"/>
  <c r="AO258" i="6"/>
  <c r="AO262" i="6"/>
  <c r="AO266" i="6"/>
  <c r="AO270" i="6"/>
  <c r="AO274" i="6"/>
  <c r="AO278" i="6"/>
  <c r="AO282" i="6"/>
  <c r="AO286" i="6"/>
  <c r="AO290" i="6"/>
  <c r="AO294" i="6"/>
  <c r="AO298" i="6"/>
  <c r="AO302" i="6"/>
  <c r="AO306" i="6"/>
  <c r="AO310" i="6"/>
  <c r="AO314" i="6"/>
  <c r="AO318" i="6"/>
  <c r="AO322" i="6"/>
  <c r="AO326" i="6"/>
  <c r="AO330" i="6"/>
  <c r="AO334" i="6"/>
  <c r="AO338" i="6"/>
  <c r="AO342" i="6"/>
  <c r="AO346" i="6"/>
  <c r="AO350" i="6"/>
  <c r="AO354" i="6"/>
  <c r="AO358" i="6"/>
  <c r="AO362" i="6"/>
  <c r="AO366" i="6"/>
  <c r="AO370" i="6"/>
  <c r="AO374" i="6"/>
  <c r="AO378" i="6"/>
  <c r="AO382" i="6"/>
  <c r="AO386" i="6"/>
  <c r="AO390" i="6"/>
  <c r="AO394" i="6"/>
  <c r="AO398" i="6"/>
  <c r="AO402" i="6"/>
  <c r="AO406" i="6"/>
  <c r="AO410" i="6"/>
  <c r="AO414" i="6"/>
  <c r="AO418" i="6"/>
  <c r="AO422" i="6"/>
  <c r="AO426" i="6"/>
  <c r="AO430" i="6"/>
  <c r="AO435" i="6"/>
  <c r="AO439" i="6"/>
  <c r="AO443" i="6"/>
  <c r="AO447" i="6"/>
  <c r="AO451" i="6"/>
  <c r="AO455" i="6"/>
  <c r="AO117" i="6"/>
  <c r="AO121" i="6"/>
  <c r="AO125" i="6"/>
  <c r="AO129" i="6"/>
  <c r="AO133" i="6"/>
  <c r="AO137" i="6"/>
  <c r="AO141" i="6"/>
  <c r="AO145" i="6"/>
  <c r="AO149" i="6"/>
  <c r="AO153" i="6"/>
  <c r="AO157" i="6"/>
  <c r="AO162" i="6"/>
  <c r="AO166" i="6"/>
  <c r="AO170" i="6"/>
  <c r="AO174" i="6"/>
  <c r="AO178" i="6"/>
  <c r="AO182" i="6"/>
  <c r="AO187" i="6"/>
  <c r="AO191" i="6"/>
  <c r="AO195" i="6"/>
  <c r="AO199" i="6"/>
  <c r="AO203" i="6"/>
  <c r="AO207" i="6"/>
  <c r="AO211" i="6"/>
  <c r="AO215" i="6"/>
  <c r="AO219" i="6"/>
  <c r="AO223" i="6"/>
  <c r="AO227" i="6"/>
  <c r="AO231" i="6"/>
  <c r="AO235" i="6"/>
  <c r="AO239" i="6"/>
  <c r="AO243" i="6"/>
  <c r="AO247" i="6"/>
  <c r="AO251" i="6"/>
  <c r="AO255" i="6"/>
  <c r="AO259" i="6"/>
  <c r="AO263" i="6"/>
  <c r="AO267" i="6"/>
  <c r="AO271" i="6"/>
  <c r="AO275" i="6"/>
  <c r="AO279" i="6"/>
  <c r="AO283" i="6"/>
  <c r="AO287" i="6"/>
  <c r="AO291" i="6"/>
  <c r="AO295" i="6"/>
  <c r="AO299" i="6"/>
  <c r="AO303" i="6"/>
  <c r="AO307" i="6"/>
  <c r="AO311" i="6"/>
  <c r="AO315" i="6"/>
  <c r="AO319" i="6"/>
  <c r="AO323" i="6"/>
  <c r="AO327" i="6"/>
  <c r="AO331" i="6"/>
  <c r="AO335" i="6"/>
  <c r="AO339" i="6"/>
  <c r="AO343" i="6"/>
  <c r="AO347" i="6"/>
  <c r="AO351" i="6"/>
  <c r="AO355" i="6"/>
  <c r="AO359" i="6"/>
  <c r="AO363" i="6"/>
  <c r="AO367" i="6"/>
  <c r="AO371" i="6"/>
  <c r="AO375" i="6"/>
  <c r="AO379" i="6"/>
  <c r="AO383" i="6"/>
  <c r="AO387" i="6"/>
  <c r="AO391" i="6"/>
  <c r="AO395" i="6"/>
  <c r="AO399" i="6"/>
  <c r="AO403" i="6"/>
  <c r="AO407" i="6"/>
  <c r="AO411" i="6"/>
  <c r="AO415" i="6"/>
  <c r="AO419" i="6"/>
  <c r="AO423" i="6"/>
  <c r="AO427" i="6"/>
  <c r="AO432" i="6"/>
  <c r="AO436" i="6"/>
  <c r="AO440" i="6"/>
  <c r="AO444" i="6"/>
  <c r="AO448" i="6"/>
  <c r="AO452" i="6"/>
  <c r="AO456" i="6"/>
  <c r="AT215" i="6"/>
  <c r="AO118" i="6"/>
  <c r="AO122" i="6"/>
  <c r="AO126" i="6"/>
  <c r="AO130" i="6"/>
  <c r="AO134" i="6"/>
  <c r="AO138" i="6"/>
  <c r="AO142" i="6"/>
  <c r="AO146" i="6"/>
  <c r="AO150" i="6"/>
  <c r="AO154" i="6"/>
  <c r="AO159" i="6"/>
  <c r="AO163" i="6"/>
  <c r="AO167" i="6"/>
  <c r="AO171" i="6"/>
  <c r="AO175" i="6"/>
  <c r="AO179" i="6"/>
  <c r="AO184" i="6"/>
  <c r="AO188" i="6"/>
  <c r="AO192" i="6"/>
  <c r="AO196" i="6"/>
  <c r="AO200" i="6"/>
  <c r="AO204" i="6"/>
  <c r="AO208" i="6"/>
  <c r="AO212" i="6"/>
  <c r="AO216" i="6"/>
  <c r="AO220" i="6"/>
  <c r="AO224" i="6"/>
  <c r="AO228" i="6"/>
  <c r="AO232" i="6"/>
  <c r="AO236" i="6"/>
  <c r="AO240" i="6"/>
  <c r="AO244" i="6"/>
  <c r="AO248" i="6"/>
  <c r="AO252" i="6"/>
  <c r="AO256" i="6"/>
  <c r="AO260" i="6"/>
  <c r="AO264" i="6"/>
  <c r="AO268" i="6"/>
  <c r="AO272" i="6"/>
  <c r="AO276" i="6"/>
  <c r="AO280" i="6"/>
  <c r="AO284" i="6"/>
  <c r="AO288" i="6"/>
  <c r="AO292" i="6"/>
  <c r="AO296" i="6"/>
  <c r="AO300" i="6"/>
  <c r="AO304" i="6"/>
  <c r="AO308" i="6"/>
  <c r="AO312" i="6"/>
  <c r="AO316" i="6"/>
  <c r="AO320" i="6"/>
  <c r="AO324" i="6"/>
  <c r="AO328" i="6"/>
  <c r="AO332" i="6"/>
  <c r="AO336" i="6"/>
  <c r="AO340" i="6"/>
  <c r="AO344" i="6"/>
  <c r="AO348" i="6"/>
  <c r="AO352" i="6"/>
  <c r="AO356" i="6"/>
  <c r="AO360" i="6"/>
  <c r="AO364" i="6"/>
  <c r="AO368" i="6"/>
  <c r="AO372" i="6"/>
  <c r="AO376" i="6"/>
  <c r="AO380" i="6"/>
  <c r="AO384" i="6"/>
  <c r="AO388" i="6"/>
  <c r="AO392" i="6"/>
  <c r="AO396" i="6"/>
  <c r="AO400" i="6"/>
  <c r="AO404" i="6"/>
  <c r="AO408" i="6"/>
  <c r="AO412" i="6"/>
  <c r="AO416" i="6"/>
  <c r="AO420" i="6"/>
  <c r="AO424" i="6"/>
  <c r="AO428" i="6"/>
  <c r="AO433" i="6"/>
  <c r="AO437" i="6"/>
  <c r="AO441" i="6"/>
  <c r="AO445" i="6"/>
  <c r="AO449" i="6"/>
  <c r="AO453" i="6"/>
  <c r="AO458" i="6"/>
  <c r="AO462" i="6"/>
  <c r="AO466" i="6"/>
  <c r="AO470" i="6"/>
  <c r="AO474" i="6"/>
  <c r="AO478" i="6"/>
  <c r="AO482" i="6"/>
  <c r="AO486" i="6"/>
  <c r="AO490" i="6"/>
  <c r="AO494" i="6"/>
  <c r="AO498" i="6"/>
  <c r="AO502" i="6"/>
  <c r="AO506" i="6"/>
  <c r="AO510" i="6"/>
  <c r="AO514" i="6"/>
  <c r="AT118" i="6"/>
  <c r="AT122" i="6"/>
  <c r="AT126" i="6"/>
  <c r="AT130" i="6"/>
  <c r="AT134" i="6"/>
  <c r="AT138" i="6"/>
  <c r="AT142" i="6"/>
  <c r="AT146" i="6"/>
  <c r="AT150" i="6"/>
  <c r="AT154" i="6"/>
  <c r="AT158" i="6"/>
  <c r="AT162" i="6"/>
  <c r="AT166" i="6"/>
  <c r="AT170" i="6"/>
  <c r="AT174" i="6"/>
  <c r="AT178" i="6"/>
  <c r="AT182" i="6"/>
  <c r="AT186" i="6"/>
  <c r="AT190" i="6"/>
  <c r="AT194" i="6"/>
  <c r="AT198" i="6"/>
  <c r="AT202" i="6"/>
  <c r="AT206" i="6"/>
  <c r="AT210" i="6"/>
  <c r="AT214" i="6"/>
  <c r="AO459" i="6"/>
  <c r="AO463" i="6"/>
  <c r="AO467" i="6"/>
  <c r="AO471" i="6"/>
  <c r="AO475" i="6"/>
  <c r="AO479" i="6"/>
  <c r="AO483" i="6"/>
  <c r="AO487" i="6"/>
  <c r="AO491" i="6"/>
  <c r="AO495" i="6"/>
  <c r="AO499" i="6"/>
  <c r="AO503" i="6"/>
  <c r="AO507" i="6"/>
  <c r="AO511" i="6"/>
  <c r="AT115" i="6"/>
  <c r="AT119" i="6"/>
  <c r="AT123" i="6"/>
  <c r="AT127" i="6"/>
  <c r="AT131" i="6"/>
  <c r="AT135" i="6"/>
  <c r="AT139" i="6"/>
  <c r="AT143" i="6"/>
  <c r="AT147" i="6"/>
  <c r="AT151" i="6"/>
  <c r="AT155" i="6"/>
  <c r="AT159" i="6"/>
  <c r="AT163" i="6"/>
  <c r="AT167" i="6"/>
  <c r="AT171" i="6"/>
  <c r="AT175" i="6"/>
  <c r="AT179" i="6"/>
  <c r="AT183" i="6"/>
  <c r="AT187" i="6"/>
  <c r="AT191" i="6"/>
  <c r="AT195" i="6"/>
  <c r="AT199" i="6"/>
  <c r="AT203" i="6"/>
  <c r="AT207" i="6"/>
  <c r="AT211" i="6"/>
  <c r="AT205" i="6"/>
  <c r="AT213" i="6"/>
  <c r="AO460" i="6"/>
  <c r="AO464" i="6"/>
  <c r="AO468" i="6"/>
  <c r="AO472" i="6"/>
  <c r="AO476" i="6"/>
  <c r="AO480" i="6"/>
  <c r="AO484" i="6"/>
  <c r="AO488" i="6"/>
  <c r="AO492" i="6"/>
  <c r="AO496" i="6"/>
  <c r="AO500" i="6"/>
  <c r="AO504" i="6"/>
  <c r="AO508" i="6"/>
  <c r="AO512" i="6"/>
  <c r="AT116" i="6"/>
  <c r="AT120" i="6"/>
  <c r="AT124" i="6"/>
  <c r="AT128" i="6"/>
  <c r="AT132" i="6"/>
  <c r="AT136" i="6"/>
  <c r="AT140" i="6"/>
  <c r="AT144" i="6"/>
  <c r="AT148" i="6"/>
  <c r="AT152" i="6"/>
  <c r="AT156" i="6"/>
  <c r="AT160" i="6"/>
  <c r="AT164" i="6"/>
  <c r="AT168" i="6"/>
  <c r="AT172" i="6"/>
  <c r="AT176" i="6"/>
  <c r="AT180" i="6"/>
  <c r="AT184" i="6"/>
  <c r="AT188" i="6"/>
  <c r="AT192" i="6"/>
  <c r="AT196" i="6"/>
  <c r="AT200" i="6"/>
  <c r="AT204" i="6"/>
  <c r="AT208" i="6"/>
  <c r="AT212" i="6"/>
  <c r="AO457" i="6"/>
  <c r="AO461" i="6"/>
  <c r="AO465" i="6"/>
  <c r="AO469" i="6"/>
  <c r="AO473" i="6"/>
  <c r="AO477" i="6"/>
  <c r="AO481" i="6"/>
  <c r="AO485" i="6"/>
  <c r="AO489" i="6"/>
  <c r="AO493" i="6"/>
  <c r="AO497" i="6"/>
  <c r="AO501" i="6"/>
  <c r="AO505" i="6"/>
  <c r="AO509" i="6"/>
  <c r="AO513" i="6"/>
  <c r="AT117" i="6"/>
  <c r="AT121" i="6"/>
  <c r="AT125" i="6"/>
  <c r="AT129" i="6"/>
  <c r="AT133" i="6"/>
  <c r="AT137" i="6"/>
  <c r="AT141" i="6"/>
  <c r="AT145" i="6"/>
  <c r="AT149" i="6"/>
  <c r="AT153" i="6"/>
  <c r="AT157" i="6"/>
  <c r="AT161" i="6"/>
  <c r="AT165" i="6"/>
  <c r="AT169" i="6"/>
  <c r="AT173" i="6"/>
  <c r="AT177" i="6"/>
  <c r="AT181" i="6"/>
  <c r="AT185" i="6"/>
  <c r="AT189" i="6"/>
  <c r="AT193" i="6"/>
  <c r="AT197" i="6"/>
  <c r="AT201" i="6"/>
  <c r="AT209" i="6"/>
  <c r="AO431" i="6"/>
  <c r="AO183" i="6"/>
  <c r="AT216" i="6"/>
  <c r="AT217" i="6"/>
  <c r="AT218" i="6"/>
  <c r="AT219" i="6"/>
  <c r="AT220" i="6"/>
  <c r="AT221" i="6"/>
  <c r="AT222" i="6"/>
  <c r="AT223" i="6"/>
  <c r="AT224" i="6"/>
  <c r="AT225" i="6"/>
  <c r="AT226" i="6"/>
  <c r="AT227" i="6"/>
  <c r="AT228" i="6"/>
  <c r="AT229" i="6"/>
  <c r="AT230" i="6"/>
  <c r="AT231" i="6"/>
  <c r="AT232" i="6"/>
  <c r="AT233" i="6"/>
  <c r="AT234" i="6"/>
  <c r="AT235" i="6"/>
  <c r="AT236" i="6"/>
  <c r="AT237" i="6"/>
  <c r="AT238" i="6"/>
  <c r="AT239" i="6"/>
  <c r="AT240" i="6"/>
  <c r="AT241" i="6"/>
  <c r="AT242" i="6"/>
  <c r="AT243" i="6"/>
  <c r="AT244" i="6"/>
  <c r="AT245" i="6"/>
  <c r="AT246" i="6"/>
  <c r="AT247" i="6"/>
  <c r="AT248" i="6"/>
  <c r="AT249" i="6"/>
  <c r="AT250" i="6"/>
  <c r="AT251" i="6"/>
  <c r="AT252" i="6"/>
  <c r="AT253" i="6"/>
  <c r="AT254" i="6"/>
  <c r="AT255" i="6"/>
  <c r="AT256" i="6"/>
  <c r="AT257" i="6"/>
  <c r="AT258" i="6"/>
  <c r="AT259" i="6"/>
  <c r="AT260" i="6"/>
  <c r="AT261" i="6"/>
  <c r="AT262" i="6"/>
  <c r="AT263" i="6"/>
  <c r="AT264" i="6"/>
  <c r="AT265" i="6"/>
  <c r="AT266" i="6"/>
  <c r="AT267" i="6"/>
  <c r="AT268" i="6"/>
  <c r="AT269" i="6"/>
  <c r="AT270" i="6"/>
  <c r="AT271" i="6"/>
  <c r="AT272" i="6"/>
  <c r="AT273" i="6"/>
  <c r="AT274" i="6"/>
  <c r="AT275" i="6"/>
  <c r="AT276" i="6"/>
  <c r="AT277" i="6"/>
  <c r="AT278" i="6"/>
  <c r="AT279" i="6"/>
  <c r="AT280" i="6"/>
  <c r="AT281" i="6"/>
  <c r="AT282" i="6"/>
  <c r="AT283" i="6"/>
  <c r="AT284" i="6"/>
  <c r="AT285" i="6"/>
  <c r="AT286" i="6"/>
  <c r="AT287" i="6"/>
  <c r="AT288" i="6"/>
  <c r="AT289" i="6"/>
  <c r="AT290" i="6"/>
  <c r="AT291" i="6"/>
  <c r="AT292" i="6"/>
  <c r="AT293" i="6"/>
  <c r="AT294" i="6"/>
  <c r="AT295" i="6"/>
  <c r="AT296" i="6"/>
  <c r="AT297" i="6"/>
  <c r="AT298" i="6"/>
  <c r="AT299" i="6"/>
  <c r="AT300" i="6"/>
  <c r="AT301" i="6"/>
  <c r="AT302" i="6"/>
  <c r="AT303" i="6"/>
  <c r="AT304" i="6"/>
  <c r="AT305" i="6"/>
  <c r="AT306" i="6"/>
  <c r="AT307" i="6"/>
  <c r="AT308" i="6"/>
  <c r="AT309" i="6"/>
  <c r="AT310" i="6"/>
  <c r="AT311" i="6"/>
  <c r="AT312" i="6"/>
  <c r="AT313" i="6"/>
  <c r="AT314" i="6"/>
  <c r="AT315" i="6"/>
  <c r="AT316" i="6"/>
  <c r="AT317" i="6"/>
  <c r="AT318" i="6"/>
  <c r="AT319" i="6"/>
  <c r="AT320" i="6"/>
  <c r="AT321" i="6"/>
  <c r="AT322" i="6"/>
  <c r="AT323" i="6"/>
  <c r="AT324" i="6"/>
  <c r="AT325" i="6"/>
  <c r="AT326" i="6"/>
  <c r="AT327" i="6"/>
  <c r="AT328" i="6"/>
  <c r="AT329" i="6"/>
  <c r="AT330" i="6"/>
  <c r="AT331" i="6"/>
  <c r="AT332" i="6"/>
  <c r="AT333" i="6"/>
  <c r="AT334" i="6"/>
  <c r="AT335" i="6"/>
  <c r="AT336" i="6"/>
  <c r="AT337" i="6"/>
  <c r="AT338" i="6"/>
  <c r="AT339" i="6"/>
  <c r="AT340" i="6"/>
  <c r="AT341" i="6"/>
  <c r="AT342" i="6"/>
  <c r="AT343" i="6"/>
  <c r="AT344" i="6"/>
  <c r="AT345" i="6"/>
  <c r="AT346" i="6"/>
  <c r="AT347" i="6"/>
  <c r="AT348" i="6"/>
  <c r="AT349" i="6"/>
  <c r="AT350" i="6"/>
  <c r="AT351" i="6"/>
  <c r="AT352" i="6"/>
  <c r="AT353" i="6"/>
  <c r="AT354" i="6"/>
  <c r="AT355" i="6"/>
  <c r="AT356" i="6"/>
  <c r="AT357" i="6"/>
  <c r="AT358" i="6"/>
  <c r="AT359" i="6"/>
  <c r="AT360" i="6"/>
  <c r="AT361" i="6"/>
  <c r="AT362" i="6"/>
  <c r="AT363" i="6"/>
  <c r="AT364" i="6"/>
  <c r="AT365" i="6"/>
  <c r="AT366" i="6"/>
  <c r="AT367" i="6"/>
  <c r="AT368" i="6"/>
  <c r="AT369" i="6"/>
  <c r="AT370" i="6"/>
  <c r="AT371" i="6"/>
  <c r="AT372" i="6"/>
  <c r="AT373" i="6"/>
  <c r="AT374" i="6"/>
  <c r="AT375" i="6"/>
  <c r="AT376" i="6"/>
  <c r="AT377" i="6"/>
  <c r="AT378" i="6"/>
  <c r="AT379" i="6"/>
  <c r="AT380" i="6"/>
  <c r="AT381" i="6"/>
  <c r="AT382" i="6"/>
  <c r="AT383" i="6"/>
  <c r="AT384" i="6"/>
  <c r="AT385" i="6"/>
  <c r="AT386" i="6"/>
  <c r="AT387" i="6"/>
  <c r="AT388" i="6"/>
  <c r="AT389" i="6"/>
  <c r="AT390" i="6"/>
  <c r="AT391" i="6"/>
  <c r="AT392" i="6"/>
  <c r="AT393" i="6"/>
  <c r="AT394" i="6"/>
  <c r="AT395" i="6"/>
  <c r="AT396" i="6"/>
  <c r="AT397" i="6"/>
  <c r="AT398" i="6"/>
  <c r="AT399" i="6"/>
  <c r="AT400" i="6"/>
  <c r="AT401" i="6"/>
  <c r="AT402" i="6"/>
  <c r="AT403" i="6"/>
  <c r="AT404" i="6"/>
  <c r="AT405" i="6"/>
  <c r="AT406" i="6"/>
  <c r="AT407" i="6"/>
  <c r="AT408" i="6"/>
  <c r="AT409" i="6"/>
  <c r="AT410" i="6"/>
  <c r="AT411" i="6"/>
  <c r="AT412" i="6"/>
  <c r="AT413" i="6"/>
  <c r="AT414" i="6"/>
  <c r="AT415" i="6"/>
  <c r="AT416" i="6"/>
  <c r="AT417" i="6"/>
  <c r="AT418" i="6"/>
  <c r="AT419" i="6"/>
  <c r="AT420" i="6"/>
  <c r="AT421" i="6"/>
  <c r="AT422" i="6"/>
  <c r="AT423" i="6"/>
  <c r="AT424" i="6"/>
  <c r="AT425" i="6"/>
  <c r="AT426" i="6"/>
  <c r="AT427" i="6"/>
  <c r="AT428" i="6"/>
  <c r="AT429" i="6"/>
  <c r="AT430" i="6"/>
  <c r="AT431" i="6"/>
  <c r="AT432" i="6"/>
  <c r="AT433" i="6"/>
  <c r="AT434" i="6"/>
  <c r="AT435" i="6"/>
  <c r="AT436" i="6"/>
  <c r="AT437" i="6"/>
  <c r="AT438" i="6"/>
  <c r="AT439" i="6"/>
  <c r="AT440" i="6"/>
  <c r="AT441" i="6"/>
  <c r="AT442" i="6"/>
  <c r="AT443" i="6"/>
  <c r="AT444" i="6"/>
  <c r="AT445" i="6"/>
  <c r="AT446" i="6"/>
  <c r="AT447" i="6"/>
  <c r="AT448" i="6"/>
  <c r="AT449" i="6"/>
  <c r="AT450" i="6"/>
  <c r="AT451" i="6"/>
  <c r="AT452" i="6"/>
  <c r="AT453" i="6"/>
  <c r="AT454" i="6"/>
  <c r="AT455" i="6"/>
  <c r="AT456" i="6"/>
  <c r="AT457" i="6"/>
  <c r="AT458" i="6"/>
  <c r="AT459" i="6"/>
  <c r="AT460" i="6"/>
  <c r="AT461" i="6"/>
  <c r="AT462" i="6"/>
  <c r="AT463" i="6"/>
  <c r="AT464" i="6"/>
  <c r="AT465" i="6"/>
  <c r="AT466" i="6"/>
  <c r="AT467" i="6"/>
  <c r="AT468" i="6"/>
  <c r="AT469" i="6"/>
  <c r="AT470" i="6"/>
  <c r="AT471" i="6"/>
  <c r="AT472" i="6"/>
  <c r="AT473" i="6"/>
  <c r="AT474" i="6"/>
  <c r="AT475" i="6"/>
  <c r="AT476" i="6"/>
  <c r="AT477" i="6"/>
  <c r="AT478" i="6"/>
  <c r="AT479" i="6"/>
  <c r="AT480" i="6"/>
  <c r="AT481" i="6"/>
  <c r="AT482" i="6"/>
  <c r="AT483" i="6"/>
  <c r="AT484" i="6"/>
  <c r="AT485" i="6"/>
  <c r="AT486" i="6"/>
  <c r="AT487" i="6"/>
  <c r="AT488" i="6"/>
  <c r="AT489" i="6"/>
  <c r="AT490" i="6"/>
  <c r="AT491" i="6"/>
  <c r="AT492" i="6"/>
  <c r="AT493" i="6"/>
  <c r="AT494" i="6"/>
  <c r="AT495" i="6"/>
  <c r="AT496" i="6"/>
  <c r="AT497" i="6"/>
  <c r="AT498" i="6"/>
  <c r="AT499" i="6"/>
  <c r="AT500" i="6"/>
  <c r="AT501" i="6"/>
  <c r="AT502" i="6"/>
  <c r="AT503" i="6"/>
  <c r="AT504" i="6"/>
  <c r="AT505" i="6"/>
  <c r="AT506" i="6"/>
  <c r="AT507" i="6"/>
  <c r="AT508" i="6"/>
  <c r="AT509" i="6"/>
  <c r="AT510" i="6"/>
  <c r="AT511" i="6"/>
  <c r="AT512" i="6"/>
  <c r="AT513" i="6"/>
  <c r="AT514" i="6"/>
  <c r="AY115" i="6"/>
  <c r="AY116" i="6"/>
  <c r="AY117" i="6"/>
  <c r="AY118" i="6"/>
  <c r="AY119" i="6"/>
  <c r="AY120" i="6"/>
  <c r="AY121" i="6"/>
  <c r="AY122" i="6"/>
  <c r="AY123" i="6"/>
  <c r="AY124" i="6"/>
  <c r="AY125" i="6"/>
  <c r="AY126" i="6"/>
  <c r="AY127" i="6"/>
  <c r="AY128" i="6"/>
  <c r="AY129" i="6"/>
  <c r="AY130" i="6"/>
  <c r="AY131" i="6"/>
  <c r="AY132" i="6"/>
  <c r="AY133" i="6"/>
  <c r="AY134" i="6"/>
  <c r="AY135" i="6"/>
  <c r="AY136" i="6"/>
  <c r="AY137" i="6"/>
  <c r="AY138" i="6"/>
  <c r="AY139" i="6"/>
  <c r="AY140" i="6"/>
  <c r="AY141" i="6"/>
  <c r="AY142" i="6"/>
  <c r="AY143" i="6"/>
  <c r="AY144" i="6"/>
  <c r="AY145" i="6"/>
  <c r="AY146" i="6"/>
  <c r="AY147" i="6"/>
  <c r="AY148" i="6"/>
  <c r="AY149" i="6"/>
  <c r="AY150" i="6"/>
  <c r="AY151" i="6"/>
  <c r="AY152" i="6"/>
  <c r="AY153" i="6"/>
  <c r="AY154" i="6"/>
  <c r="AY155" i="6"/>
  <c r="AY156" i="6"/>
  <c r="AY157" i="6"/>
  <c r="AY158" i="6"/>
  <c r="AY159" i="6"/>
  <c r="AY160" i="6"/>
  <c r="AY161" i="6"/>
  <c r="AY162" i="6"/>
  <c r="AY163" i="6"/>
  <c r="AY164" i="6"/>
  <c r="AY165" i="6"/>
  <c r="AY166" i="6"/>
  <c r="AY167" i="6"/>
  <c r="AY168" i="6"/>
  <c r="AY169" i="6"/>
  <c r="AY170" i="6"/>
  <c r="AY171" i="6"/>
  <c r="AY172" i="6"/>
  <c r="AY173" i="6"/>
  <c r="AY174" i="6"/>
  <c r="AY175" i="6"/>
  <c r="AY176" i="6"/>
  <c r="AY177" i="6"/>
  <c r="AY178" i="6"/>
  <c r="AY179" i="6"/>
  <c r="AY180" i="6"/>
  <c r="AY181" i="6"/>
  <c r="AY182" i="6"/>
  <c r="AY183" i="6"/>
  <c r="AY184" i="6"/>
  <c r="AY185" i="6"/>
  <c r="AY186" i="6"/>
  <c r="AY187" i="6"/>
  <c r="AY188" i="6"/>
  <c r="AY189" i="6"/>
  <c r="AY190" i="6"/>
  <c r="AY191" i="6"/>
  <c r="AY192" i="6"/>
  <c r="AY193" i="6"/>
  <c r="AY194" i="6"/>
  <c r="AY195" i="6"/>
  <c r="AY196" i="6"/>
  <c r="AY197" i="6"/>
  <c r="AY198" i="6"/>
  <c r="AY199" i="6"/>
  <c r="AY200" i="6"/>
  <c r="AY201" i="6"/>
  <c r="AY202" i="6"/>
  <c r="AY203" i="6"/>
  <c r="AY204" i="6"/>
  <c r="AY205" i="6"/>
  <c r="AY206" i="6"/>
  <c r="AY207" i="6"/>
  <c r="AY208" i="6"/>
  <c r="AY209" i="6"/>
  <c r="AY210" i="6"/>
  <c r="AY211" i="6"/>
  <c r="AY212" i="6"/>
  <c r="AY213" i="6"/>
  <c r="AY214" i="6"/>
  <c r="AY215" i="6"/>
  <c r="AY216" i="6"/>
  <c r="AY217" i="6"/>
  <c r="AY218" i="6"/>
  <c r="AY219" i="6"/>
  <c r="AY220" i="6"/>
  <c r="AY221" i="6"/>
  <c r="AY222" i="6"/>
  <c r="AY223" i="6"/>
  <c r="AY224" i="6"/>
  <c r="AY225" i="6"/>
  <c r="AY226" i="6"/>
  <c r="AY227" i="6"/>
  <c r="AY228" i="6"/>
  <c r="AY229" i="6"/>
  <c r="AY230" i="6"/>
  <c r="AY231" i="6"/>
  <c r="AY232" i="6"/>
  <c r="AY233" i="6"/>
  <c r="AY234" i="6"/>
  <c r="AY235" i="6"/>
  <c r="AY236" i="6"/>
  <c r="AY237" i="6"/>
  <c r="AY238" i="6"/>
  <c r="AY239" i="6"/>
  <c r="AY240" i="6"/>
  <c r="AY241" i="6"/>
  <c r="AY242" i="6"/>
  <c r="AY243" i="6"/>
  <c r="AY244" i="6"/>
  <c r="AY245" i="6"/>
  <c r="AY246" i="6"/>
  <c r="AY247" i="6"/>
  <c r="AY248" i="6"/>
  <c r="AY249" i="6"/>
  <c r="AY250" i="6"/>
  <c r="AY251" i="6"/>
  <c r="AY252" i="6"/>
  <c r="AY253" i="6"/>
  <c r="AY254" i="6"/>
  <c r="AY255" i="6"/>
  <c r="AY256" i="6"/>
  <c r="AY257" i="6"/>
  <c r="AY258" i="6"/>
  <c r="AY259" i="6"/>
  <c r="AY260" i="6"/>
  <c r="AY261" i="6"/>
  <c r="AY262" i="6"/>
  <c r="AY263" i="6"/>
  <c r="AY264" i="6"/>
  <c r="AY265" i="6"/>
  <c r="AY266" i="6"/>
  <c r="AY267" i="6"/>
  <c r="AY268" i="6"/>
  <c r="AY269" i="6"/>
  <c r="AY270" i="6"/>
  <c r="AY271" i="6"/>
  <c r="AY272" i="6"/>
  <c r="AY273" i="6"/>
  <c r="AY274" i="6"/>
  <c r="AY275" i="6"/>
  <c r="AY276" i="6"/>
  <c r="AY277" i="6"/>
  <c r="AY278" i="6"/>
  <c r="AY279" i="6"/>
  <c r="AY280" i="6"/>
  <c r="AY281" i="6"/>
  <c r="AY282" i="6"/>
  <c r="AY283" i="6"/>
  <c r="AY284" i="6"/>
  <c r="AY285" i="6"/>
  <c r="AY286" i="6"/>
  <c r="AY287" i="6"/>
  <c r="AY288" i="6"/>
  <c r="AY289" i="6"/>
  <c r="AY290" i="6"/>
  <c r="AY291" i="6"/>
  <c r="AY292" i="6"/>
  <c r="AY293" i="6"/>
  <c r="AY294" i="6"/>
  <c r="AY295" i="6"/>
  <c r="AY296" i="6"/>
  <c r="AY297" i="6"/>
  <c r="AY298" i="6"/>
  <c r="AY299" i="6"/>
  <c r="AY300" i="6"/>
  <c r="AY301" i="6"/>
  <c r="AY302" i="6"/>
  <c r="AY303" i="6"/>
  <c r="AY304" i="6"/>
  <c r="AY305" i="6"/>
  <c r="AY306" i="6"/>
  <c r="AY307" i="6"/>
  <c r="AY308" i="6"/>
  <c r="AY309" i="6"/>
  <c r="AY310" i="6"/>
  <c r="AY311" i="6"/>
  <c r="AY312" i="6"/>
  <c r="AY313" i="6"/>
  <c r="AY314" i="6"/>
  <c r="AY315" i="6"/>
  <c r="AY316" i="6"/>
  <c r="AY317" i="6"/>
  <c r="AY318" i="6"/>
  <c r="AY319" i="6"/>
  <c r="AY320" i="6"/>
  <c r="AY321" i="6"/>
  <c r="AY322" i="6"/>
  <c r="AY323" i="6"/>
  <c r="AY324" i="6"/>
  <c r="AY325" i="6"/>
  <c r="AY326" i="6"/>
  <c r="AY327" i="6"/>
  <c r="AY328" i="6"/>
  <c r="AY329" i="6"/>
  <c r="AY330" i="6"/>
  <c r="AY331" i="6"/>
  <c r="AY332" i="6"/>
  <c r="AY333" i="6"/>
  <c r="AY334" i="6"/>
  <c r="AY335" i="6"/>
  <c r="AY336" i="6"/>
  <c r="AY337" i="6"/>
  <c r="AY338" i="6"/>
  <c r="AY339" i="6"/>
  <c r="AY340" i="6"/>
  <c r="AY341" i="6"/>
  <c r="AY342" i="6"/>
  <c r="AY343" i="6"/>
  <c r="AY344" i="6"/>
  <c r="AY345" i="6"/>
  <c r="AY346" i="6"/>
  <c r="AY347" i="6"/>
  <c r="AY348" i="6"/>
  <c r="AY349" i="6"/>
  <c r="AY350" i="6"/>
  <c r="AY351" i="6"/>
  <c r="AY352" i="6"/>
  <c r="AY353" i="6"/>
  <c r="AY354" i="6"/>
  <c r="AY355" i="6"/>
  <c r="AY356" i="6"/>
  <c r="AY357" i="6"/>
  <c r="AY358" i="6"/>
  <c r="AY359" i="6"/>
  <c r="AY360" i="6"/>
  <c r="AY361" i="6"/>
  <c r="AY362" i="6"/>
  <c r="AY363" i="6"/>
  <c r="AY364" i="6"/>
  <c r="AY365" i="6"/>
  <c r="AY366" i="6"/>
  <c r="AY367" i="6"/>
  <c r="AY368" i="6"/>
  <c r="AY369" i="6"/>
  <c r="AY370" i="6"/>
  <c r="AY371" i="6"/>
  <c r="AY372" i="6"/>
  <c r="AY373" i="6"/>
  <c r="AY374" i="6"/>
  <c r="AY375" i="6"/>
  <c r="AY376" i="6"/>
  <c r="AY377" i="6"/>
  <c r="AY378" i="6"/>
  <c r="AY379" i="6"/>
  <c r="AY380" i="6"/>
  <c r="AY381" i="6"/>
  <c r="AY382" i="6"/>
  <c r="AY383" i="6"/>
  <c r="AY384" i="6"/>
  <c r="AY385" i="6"/>
  <c r="AY386" i="6"/>
  <c r="AY387" i="6"/>
  <c r="AY388" i="6"/>
  <c r="AY389" i="6"/>
  <c r="AY390" i="6"/>
  <c r="AY391" i="6"/>
  <c r="AY392" i="6"/>
  <c r="AY393" i="6"/>
  <c r="AY394" i="6"/>
  <c r="AY395" i="6"/>
  <c r="AY396" i="6"/>
  <c r="AY397" i="6"/>
  <c r="AY398" i="6"/>
  <c r="AY399" i="6"/>
  <c r="AY400" i="6"/>
  <c r="AY401" i="6"/>
  <c r="AY402" i="6"/>
  <c r="AY403" i="6"/>
  <c r="AY404" i="6"/>
  <c r="AY405" i="6"/>
  <c r="AY406" i="6"/>
  <c r="AY407" i="6"/>
  <c r="AY408" i="6"/>
  <c r="AY409" i="6"/>
  <c r="AY410" i="6"/>
  <c r="AY411" i="6"/>
  <c r="AY412" i="6"/>
  <c r="AY413" i="6"/>
  <c r="AY414" i="6"/>
  <c r="AY415" i="6"/>
  <c r="AY416" i="6"/>
  <c r="AY417" i="6"/>
  <c r="AY418" i="6"/>
  <c r="AY419" i="6"/>
  <c r="AY420" i="6"/>
  <c r="AY421" i="6"/>
  <c r="AY422" i="6"/>
  <c r="AY423" i="6"/>
  <c r="AY424" i="6"/>
  <c r="AY425" i="6"/>
  <c r="AY426" i="6"/>
  <c r="AY427" i="6"/>
  <c r="AY428" i="6"/>
  <c r="AY429" i="6"/>
  <c r="AY430" i="6"/>
  <c r="AY431" i="6"/>
  <c r="AY432" i="6"/>
  <c r="AY433" i="6"/>
  <c r="AY434" i="6"/>
  <c r="AY435" i="6"/>
  <c r="AY436" i="6"/>
  <c r="AY437" i="6"/>
  <c r="AY438" i="6"/>
  <c r="AY439" i="6"/>
  <c r="AY440" i="6"/>
  <c r="AY441" i="6"/>
  <c r="AY442" i="6"/>
  <c r="AY443" i="6"/>
  <c r="AY444" i="6"/>
  <c r="AY445" i="6"/>
  <c r="AY446" i="6"/>
  <c r="AY447" i="6"/>
  <c r="AY448" i="6"/>
  <c r="AY449" i="6"/>
  <c r="AY450" i="6"/>
  <c r="AY451" i="6"/>
  <c r="AY452" i="6"/>
  <c r="AY453" i="6"/>
  <c r="AY454" i="6"/>
  <c r="AY455" i="6"/>
  <c r="AY456" i="6"/>
  <c r="AY457" i="6"/>
  <c r="AY458" i="6"/>
  <c r="AY459" i="6"/>
  <c r="AY460" i="6"/>
  <c r="AY461" i="6"/>
  <c r="AY462" i="6"/>
  <c r="AY463" i="6"/>
  <c r="AY464" i="6"/>
  <c r="AY465" i="6"/>
  <c r="AY466" i="6"/>
  <c r="AY467" i="6"/>
  <c r="AY468" i="6"/>
  <c r="AY469" i="6"/>
  <c r="AY470" i="6"/>
  <c r="AY471" i="6"/>
  <c r="AY472" i="6"/>
  <c r="AY473" i="6"/>
  <c r="AY474" i="6"/>
  <c r="AY475" i="6"/>
  <c r="AY476" i="6"/>
  <c r="AY477" i="6"/>
  <c r="AY478" i="6"/>
  <c r="AY479" i="6"/>
  <c r="AY480" i="6"/>
  <c r="AY481" i="6"/>
  <c r="AY482" i="6"/>
  <c r="AY483" i="6"/>
  <c r="AY484" i="6"/>
  <c r="AY485" i="6"/>
  <c r="AY486" i="6"/>
  <c r="AY487" i="6"/>
  <c r="AY488" i="6"/>
  <c r="AY489" i="6"/>
  <c r="AY490" i="6"/>
  <c r="AY491" i="6"/>
  <c r="AY492" i="6"/>
  <c r="AY493" i="6"/>
  <c r="AY494" i="6"/>
  <c r="AY495" i="6"/>
  <c r="AY496" i="6"/>
  <c r="AY497" i="6"/>
  <c r="AY498" i="6"/>
  <c r="AY499" i="6"/>
  <c r="AY500" i="6"/>
  <c r="AY501" i="6"/>
  <c r="AY502" i="6"/>
  <c r="AY503" i="6"/>
  <c r="AY504" i="6"/>
  <c r="AY505" i="6"/>
  <c r="AY506" i="6"/>
  <c r="AY507" i="6"/>
  <c r="AY508" i="6"/>
  <c r="AY509" i="6"/>
  <c r="AY510" i="6"/>
  <c r="AY511" i="6"/>
  <c r="AY512" i="6"/>
  <c r="AY513" i="6"/>
  <c r="AY514" i="6"/>
  <c r="BD115" i="6"/>
  <c r="BD116" i="6"/>
  <c r="BD117" i="6"/>
  <c r="BD118" i="6"/>
  <c r="BD119" i="6"/>
  <c r="BD120" i="6"/>
  <c r="BD121" i="6"/>
  <c r="BD122" i="6"/>
  <c r="BD123" i="6"/>
  <c r="BD124" i="6"/>
  <c r="BD125" i="6"/>
  <c r="BD126" i="6"/>
  <c r="BD127" i="6"/>
  <c r="BD128" i="6"/>
  <c r="BD129" i="6"/>
  <c r="BD130" i="6"/>
  <c r="BD131" i="6"/>
  <c r="BD132" i="6"/>
  <c r="BD133" i="6"/>
  <c r="BD134" i="6"/>
  <c r="BD135" i="6"/>
  <c r="BD136" i="6"/>
  <c r="BD137" i="6"/>
  <c r="BD138" i="6"/>
  <c r="BD139" i="6"/>
  <c r="BD140" i="6"/>
  <c r="BD141" i="6"/>
  <c r="BD142" i="6"/>
  <c r="BD143" i="6"/>
  <c r="BD144" i="6"/>
  <c r="BD145" i="6"/>
  <c r="BD146" i="6"/>
  <c r="BD147" i="6"/>
  <c r="BD148" i="6"/>
  <c r="BD149" i="6"/>
  <c r="BD150" i="6"/>
  <c r="BD151" i="6"/>
  <c r="BD152" i="6"/>
  <c r="BD153" i="6"/>
  <c r="BD154" i="6"/>
  <c r="BD155" i="6"/>
  <c r="BD156" i="6"/>
  <c r="BD157" i="6"/>
  <c r="BD158" i="6"/>
  <c r="BD159" i="6"/>
  <c r="BD160" i="6"/>
  <c r="BD161" i="6"/>
  <c r="BD162" i="6"/>
  <c r="BD163" i="6"/>
  <c r="BD164" i="6"/>
  <c r="BD165" i="6"/>
  <c r="BD166" i="6"/>
  <c r="BD167" i="6"/>
  <c r="BD168" i="6"/>
  <c r="BD169" i="6"/>
  <c r="BD170" i="6"/>
  <c r="BD171" i="6"/>
  <c r="BD172" i="6"/>
  <c r="BD173" i="6"/>
  <c r="BD174" i="6"/>
  <c r="BD175" i="6"/>
  <c r="BD176" i="6"/>
  <c r="BD177" i="6"/>
  <c r="BD178" i="6"/>
  <c r="BD179" i="6"/>
  <c r="BD180" i="6"/>
  <c r="BD181" i="6"/>
  <c r="BD182" i="6"/>
  <c r="BD183" i="6"/>
  <c r="BD184" i="6"/>
  <c r="BD185" i="6"/>
  <c r="BD186" i="6"/>
  <c r="BD187" i="6"/>
  <c r="BD188" i="6"/>
  <c r="BD189" i="6"/>
  <c r="BD190" i="6"/>
  <c r="BD191" i="6"/>
  <c r="BD192" i="6"/>
  <c r="BD193" i="6"/>
  <c r="BD194" i="6"/>
  <c r="BD195" i="6"/>
  <c r="BD196" i="6"/>
  <c r="BD197" i="6"/>
  <c r="BD198" i="6"/>
  <c r="BD199" i="6"/>
  <c r="BD200" i="6"/>
  <c r="BD201" i="6"/>
  <c r="BD202" i="6"/>
  <c r="BD203" i="6"/>
  <c r="BD204" i="6"/>
  <c r="BD205" i="6"/>
  <c r="BD206" i="6"/>
  <c r="BD207" i="6"/>
  <c r="BD208" i="6"/>
  <c r="BD209" i="6"/>
  <c r="BD210" i="6"/>
  <c r="BD211" i="6"/>
  <c r="BD212" i="6"/>
  <c r="BD213" i="6"/>
  <c r="BD214" i="6"/>
  <c r="BD215" i="6"/>
  <c r="BD216" i="6"/>
  <c r="BD217" i="6"/>
  <c r="BD218" i="6"/>
  <c r="BD219" i="6"/>
  <c r="BD220" i="6"/>
  <c r="BD221" i="6"/>
  <c r="BD222" i="6"/>
  <c r="BD223" i="6"/>
  <c r="BD224" i="6"/>
  <c r="BD225" i="6"/>
  <c r="BD226" i="6"/>
  <c r="BD227" i="6"/>
  <c r="BD228" i="6"/>
  <c r="BD229" i="6"/>
  <c r="BD230" i="6"/>
  <c r="BD231" i="6"/>
  <c r="BD232" i="6"/>
  <c r="BD233" i="6"/>
  <c r="BD234" i="6"/>
  <c r="BD235" i="6"/>
  <c r="BD236" i="6"/>
  <c r="BD237" i="6"/>
  <c r="BD238" i="6"/>
  <c r="BD239" i="6"/>
  <c r="BD240" i="6"/>
  <c r="BD241" i="6"/>
  <c r="BD242" i="6"/>
  <c r="BD243" i="6"/>
  <c r="BD244" i="6"/>
  <c r="BD245" i="6"/>
  <c r="BD246" i="6"/>
  <c r="BD247" i="6"/>
  <c r="BD248" i="6"/>
  <c r="BD249" i="6"/>
  <c r="BD250" i="6"/>
  <c r="BD251" i="6"/>
  <c r="BD252" i="6"/>
  <c r="BD253" i="6"/>
  <c r="BD254" i="6"/>
  <c r="BD255" i="6"/>
  <c r="BD256" i="6"/>
  <c r="BD257" i="6"/>
  <c r="BD258" i="6"/>
  <c r="BD259" i="6"/>
  <c r="BD260" i="6"/>
  <c r="BD261" i="6"/>
  <c r="BD262" i="6"/>
  <c r="BD263" i="6"/>
  <c r="BD264" i="6"/>
  <c r="BD265" i="6"/>
  <c r="BD266" i="6"/>
  <c r="BD267" i="6"/>
  <c r="BD268" i="6"/>
  <c r="BD269" i="6"/>
  <c r="BD270" i="6"/>
  <c r="BD271" i="6"/>
  <c r="BD272" i="6"/>
  <c r="BD273" i="6"/>
  <c r="BD274" i="6"/>
  <c r="BD275" i="6"/>
  <c r="BD276" i="6"/>
  <c r="BD277" i="6"/>
  <c r="BD278" i="6"/>
  <c r="BD279" i="6"/>
  <c r="BD280" i="6"/>
  <c r="BD281" i="6"/>
  <c r="BD282" i="6"/>
  <c r="BD283" i="6"/>
  <c r="BD284" i="6"/>
  <c r="BD285" i="6"/>
  <c r="BD286" i="6"/>
  <c r="BD287" i="6"/>
  <c r="BD288" i="6"/>
  <c r="BD289" i="6"/>
  <c r="BD290" i="6"/>
  <c r="BD291" i="6"/>
  <c r="BD292" i="6"/>
  <c r="BD293" i="6"/>
  <c r="BD294" i="6"/>
  <c r="BD295" i="6"/>
  <c r="BD296" i="6"/>
  <c r="BD297" i="6"/>
  <c r="BD298" i="6"/>
  <c r="BD299" i="6"/>
  <c r="BD300" i="6"/>
  <c r="BD301" i="6"/>
  <c r="BD302" i="6"/>
  <c r="BD303" i="6"/>
  <c r="BD304" i="6"/>
  <c r="BD305" i="6"/>
  <c r="BD306" i="6"/>
  <c r="BD307" i="6"/>
  <c r="BD308" i="6"/>
  <c r="BD309" i="6"/>
  <c r="BD310" i="6"/>
  <c r="BD311" i="6"/>
  <c r="BD312" i="6"/>
  <c r="BD313" i="6"/>
  <c r="BD314" i="6"/>
  <c r="BD315" i="6"/>
  <c r="BD316" i="6"/>
  <c r="BD317" i="6"/>
  <c r="BD318" i="6"/>
  <c r="BD319" i="6"/>
  <c r="BD320" i="6"/>
  <c r="BD321" i="6"/>
  <c r="BD322" i="6"/>
  <c r="BD323" i="6"/>
  <c r="BD324" i="6"/>
  <c r="BD325" i="6"/>
  <c r="BD326" i="6"/>
  <c r="BD327" i="6"/>
  <c r="BD328" i="6"/>
  <c r="BD329" i="6"/>
  <c r="BD330" i="6"/>
  <c r="BD331" i="6"/>
  <c r="BD332" i="6"/>
  <c r="BD333" i="6"/>
  <c r="BD334" i="6"/>
  <c r="BD335" i="6"/>
  <c r="BD336" i="6"/>
  <c r="BD337" i="6"/>
  <c r="BD338" i="6"/>
  <c r="BD339" i="6"/>
  <c r="BD340" i="6"/>
  <c r="BD341" i="6"/>
  <c r="BD342" i="6"/>
  <c r="BD343" i="6"/>
  <c r="BD344" i="6"/>
  <c r="BD345" i="6"/>
  <c r="BD346" i="6"/>
  <c r="BD347" i="6"/>
  <c r="BD348" i="6"/>
  <c r="BD349" i="6"/>
  <c r="BD350" i="6"/>
  <c r="BD351" i="6"/>
  <c r="BD352" i="6"/>
  <c r="BD353" i="6"/>
  <c r="BD354" i="6"/>
  <c r="BD355" i="6"/>
  <c r="BD356" i="6"/>
  <c r="BD357" i="6"/>
  <c r="BD358" i="6"/>
  <c r="BD359" i="6"/>
  <c r="BD360" i="6"/>
  <c r="BD361" i="6"/>
  <c r="BD362" i="6"/>
  <c r="BD363" i="6"/>
  <c r="BD364" i="6"/>
  <c r="BD365" i="6"/>
  <c r="BD366" i="6"/>
  <c r="BD367" i="6"/>
  <c r="BD368" i="6"/>
  <c r="BD369" i="6"/>
  <c r="BD370" i="6"/>
  <c r="BD371" i="6"/>
  <c r="BD372" i="6"/>
  <c r="BD373" i="6"/>
  <c r="BD374" i="6"/>
  <c r="BD375" i="6"/>
  <c r="BD376" i="6"/>
  <c r="BD377" i="6"/>
  <c r="BD378" i="6"/>
  <c r="BD379" i="6"/>
  <c r="BD380" i="6"/>
  <c r="BD381" i="6"/>
  <c r="BD382" i="6"/>
  <c r="BD383" i="6"/>
  <c r="BD384" i="6"/>
  <c r="BD385" i="6"/>
  <c r="BD386" i="6"/>
  <c r="BD387" i="6"/>
  <c r="BD388" i="6"/>
  <c r="BD389" i="6"/>
  <c r="BD390" i="6"/>
  <c r="BD391" i="6"/>
  <c r="BD392" i="6"/>
  <c r="BD393" i="6"/>
  <c r="BD394" i="6"/>
  <c r="BD395" i="6"/>
  <c r="BD396" i="6"/>
  <c r="BD397" i="6"/>
  <c r="BD398" i="6"/>
  <c r="BD399" i="6"/>
  <c r="BD400" i="6"/>
  <c r="BD401" i="6"/>
  <c r="BD402" i="6"/>
  <c r="BD403" i="6"/>
  <c r="BD404" i="6"/>
  <c r="BD405" i="6"/>
  <c r="BD406" i="6"/>
  <c r="BD407" i="6"/>
  <c r="BD408" i="6"/>
  <c r="BD409" i="6"/>
  <c r="BD410" i="6"/>
  <c r="BD411" i="6"/>
  <c r="BD412" i="6"/>
  <c r="BD413" i="6"/>
  <c r="BD414" i="6"/>
  <c r="BD415" i="6"/>
  <c r="BD416" i="6"/>
  <c r="BD417" i="6"/>
  <c r="BD418" i="6"/>
  <c r="BD419" i="6"/>
  <c r="BD420" i="6"/>
  <c r="BD421" i="6"/>
  <c r="BD422" i="6"/>
  <c r="BD423" i="6"/>
  <c r="BD424" i="6"/>
  <c r="BD425" i="6"/>
  <c r="BD426" i="6"/>
  <c r="BD427" i="6"/>
  <c r="BD428" i="6"/>
  <c r="BD429" i="6"/>
  <c r="BD430" i="6"/>
  <c r="BD431" i="6"/>
  <c r="BD432" i="6"/>
  <c r="BD433" i="6"/>
  <c r="BD434" i="6"/>
  <c r="BD435" i="6"/>
  <c r="BD436" i="6"/>
  <c r="BD437" i="6"/>
  <c r="BD438" i="6"/>
  <c r="BD439" i="6"/>
  <c r="BD440" i="6"/>
  <c r="BD441" i="6"/>
  <c r="BD442" i="6"/>
  <c r="BD443" i="6"/>
  <c r="BD444" i="6"/>
  <c r="BD445" i="6"/>
  <c r="BD446" i="6"/>
  <c r="BD447" i="6"/>
  <c r="BD448" i="6"/>
  <c r="BD449" i="6"/>
  <c r="BD450" i="6"/>
  <c r="BD451" i="6"/>
  <c r="BD452" i="6"/>
  <c r="BD453" i="6"/>
  <c r="BD454" i="6"/>
  <c r="BD455" i="6"/>
  <c r="BD456" i="6"/>
  <c r="BD457" i="6"/>
  <c r="BD458" i="6"/>
  <c r="BD459" i="6"/>
  <c r="BD460" i="6"/>
  <c r="BD461" i="6"/>
  <c r="BD462" i="6"/>
  <c r="BD463" i="6"/>
  <c r="BD464" i="6"/>
  <c r="BD465" i="6"/>
  <c r="BD466" i="6"/>
  <c r="BD467" i="6"/>
  <c r="BD468" i="6"/>
  <c r="BD469" i="6"/>
  <c r="BD470" i="6"/>
  <c r="BD471" i="6"/>
  <c r="BD472" i="6"/>
  <c r="BD473" i="6"/>
  <c r="BD474" i="6"/>
  <c r="BD475" i="6"/>
  <c r="BD476" i="6"/>
  <c r="BD477" i="6"/>
  <c r="BD478" i="6"/>
  <c r="BD479" i="6"/>
  <c r="BD480" i="6"/>
  <c r="BD481" i="6"/>
  <c r="BD482" i="6"/>
  <c r="BD483" i="6"/>
  <c r="BD484" i="6"/>
  <c r="BD485" i="6"/>
  <c r="BD486" i="6"/>
  <c r="BD487" i="6"/>
  <c r="BD488" i="6"/>
  <c r="BD489" i="6"/>
  <c r="BD490" i="6"/>
  <c r="BD491" i="6"/>
  <c r="BD492" i="6"/>
  <c r="BD493" i="6"/>
  <c r="BD494" i="6"/>
  <c r="BD495" i="6"/>
  <c r="BD496" i="6"/>
  <c r="BD497" i="6"/>
  <c r="BD498" i="6"/>
  <c r="BD499" i="6"/>
  <c r="BD500" i="6"/>
  <c r="BD501" i="6"/>
  <c r="BD502" i="6"/>
  <c r="BD503" i="6"/>
  <c r="BD504" i="6"/>
  <c r="BD505" i="6"/>
  <c r="BD506" i="6"/>
  <c r="BD507" i="6"/>
  <c r="BD508" i="6"/>
  <c r="BD509" i="6"/>
  <c r="BD510" i="6"/>
  <c r="BD511" i="6"/>
  <c r="BD512" i="6"/>
  <c r="BD513" i="6"/>
  <c r="BD514" i="6"/>
  <c r="AO158" i="6"/>
  <c r="BV4042" i="6"/>
  <c r="AP158" i="6"/>
  <c r="AQ158" i="6"/>
  <c r="BF507" i="6"/>
  <c r="BE507" i="6"/>
  <c r="BF499" i="6"/>
  <c r="BE499" i="6"/>
  <c r="BF491" i="6"/>
  <c r="BE491" i="6"/>
  <c r="BF483" i="6"/>
  <c r="BE483" i="6"/>
  <c r="BF475" i="6"/>
  <c r="BE475" i="6"/>
  <c r="BF471" i="6"/>
  <c r="BE471" i="6"/>
  <c r="BF467" i="6"/>
  <c r="BE467" i="6"/>
  <c r="BF463" i="6"/>
  <c r="BE463" i="6"/>
  <c r="BF459" i="6"/>
  <c r="BE459" i="6"/>
  <c r="BF455" i="6"/>
  <c r="BE455" i="6"/>
  <c r="BF451" i="6"/>
  <c r="BE451" i="6"/>
  <c r="BF447" i="6"/>
  <c r="BE447" i="6"/>
  <c r="BF443" i="6"/>
  <c r="BE443" i="6"/>
  <c r="BF439" i="6"/>
  <c r="BE439" i="6"/>
  <c r="BF435" i="6"/>
  <c r="BE435" i="6"/>
  <c r="BF431" i="6"/>
  <c r="BE431" i="6"/>
  <c r="BF427" i="6"/>
  <c r="BE427" i="6"/>
  <c r="BF423" i="6"/>
  <c r="BE423" i="6"/>
  <c r="BF419" i="6"/>
  <c r="BE419" i="6"/>
  <c r="BF415" i="6"/>
  <c r="BE415" i="6"/>
  <c r="BF411" i="6"/>
  <c r="BE411" i="6"/>
  <c r="BF407" i="6"/>
  <c r="BE407" i="6"/>
  <c r="BF403" i="6"/>
  <c r="BE403" i="6"/>
  <c r="BF399" i="6"/>
  <c r="BE399" i="6"/>
  <c r="BF395" i="6"/>
  <c r="BE395" i="6"/>
  <c r="BF391" i="6"/>
  <c r="BE391" i="6"/>
  <c r="BF387" i="6"/>
  <c r="BE387" i="6"/>
  <c r="BF383" i="6"/>
  <c r="BE383" i="6"/>
  <c r="BF379" i="6"/>
  <c r="BE379" i="6"/>
  <c r="BF375" i="6"/>
  <c r="BE375" i="6"/>
  <c r="BF371" i="6"/>
  <c r="BE371" i="6"/>
  <c r="BF367" i="6"/>
  <c r="BE367" i="6"/>
  <c r="BF363" i="6"/>
  <c r="BE363" i="6"/>
  <c r="BF359" i="6"/>
  <c r="BE359" i="6"/>
  <c r="BF355" i="6"/>
  <c r="BE355" i="6"/>
  <c r="BF351" i="6"/>
  <c r="BE351" i="6"/>
  <c r="BF347" i="6"/>
  <c r="BE347" i="6"/>
  <c r="BF343" i="6"/>
  <c r="BE343" i="6"/>
  <c r="BF339" i="6"/>
  <c r="BE339" i="6"/>
  <c r="BF335" i="6"/>
  <c r="BE335" i="6"/>
  <c r="BF331" i="6"/>
  <c r="BE331" i="6"/>
  <c r="BF327" i="6"/>
  <c r="BE327" i="6"/>
  <c r="BF323" i="6"/>
  <c r="BE323" i="6"/>
  <c r="BF319" i="6"/>
  <c r="BE319" i="6"/>
  <c r="BF315" i="6"/>
  <c r="BE315" i="6"/>
  <c r="BF311" i="6"/>
  <c r="BE311" i="6"/>
  <c r="BF307" i="6"/>
  <c r="BE307" i="6"/>
  <c r="BF303" i="6"/>
  <c r="BE303" i="6"/>
  <c r="BF299" i="6"/>
  <c r="BE299" i="6"/>
  <c r="BF295" i="6"/>
  <c r="BE295" i="6"/>
  <c r="BF291" i="6"/>
  <c r="BE291" i="6"/>
  <c r="BF287" i="6"/>
  <c r="BE287" i="6"/>
  <c r="BF283" i="6"/>
  <c r="BE283" i="6"/>
  <c r="BF279" i="6"/>
  <c r="BE279" i="6"/>
  <c r="BF275" i="6"/>
  <c r="BE275" i="6"/>
  <c r="BF271" i="6"/>
  <c r="BE271" i="6"/>
  <c r="BF267" i="6"/>
  <c r="BE267" i="6"/>
  <c r="BF263" i="6"/>
  <c r="BE263" i="6"/>
  <c r="BF259" i="6"/>
  <c r="BE259" i="6"/>
  <c r="BF255" i="6"/>
  <c r="BE255" i="6"/>
  <c r="BF251" i="6"/>
  <c r="BE251" i="6"/>
  <c r="BF247" i="6"/>
  <c r="BE247" i="6"/>
  <c r="BF243" i="6"/>
  <c r="BE243" i="6"/>
  <c r="BF239" i="6"/>
  <c r="BE239" i="6"/>
  <c r="BF235" i="6"/>
  <c r="BE235" i="6"/>
  <c r="BF231" i="6"/>
  <c r="BE231" i="6"/>
  <c r="BF227" i="6"/>
  <c r="BE227" i="6"/>
  <c r="BF223" i="6"/>
  <c r="BE223" i="6"/>
  <c r="BF219" i="6"/>
  <c r="BE219" i="6"/>
  <c r="BF215" i="6"/>
  <c r="BE215" i="6"/>
  <c r="BF211" i="6"/>
  <c r="BE211" i="6"/>
  <c r="BF207" i="6"/>
  <c r="BE207" i="6"/>
  <c r="BF203" i="6"/>
  <c r="BE203" i="6"/>
  <c r="BF199" i="6"/>
  <c r="BE199" i="6"/>
  <c r="BF195" i="6"/>
  <c r="BE195" i="6"/>
  <c r="BF191" i="6"/>
  <c r="BE191" i="6"/>
  <c r="BF187" i="6"/>
  <c r="BE187" i="6"/>
  <c r="BF183" i="6"/>
  <c r="BE183" i="6"/>
  <c r="BF179" i="6"/>
  <c r="BE179" i="6"/>
  <c r="BF175" i="6"/>
  <c r="BE175" i="6"/>
  <c r="BF171" i="6"/>
  <c r="BE171" i="6"/>
  <c r="BF167" i="6"/>
  <c r="BE167" i="6"/>
  <c r="BF163" i="6"/>
  <c r="BE163" i="6"/>
  <c r="BF159" i="6"/>
  <c r="BE159" i="6"/>
  <c r="BF155" i="6"/>
  <c r="BE155" i="6"/>
  <c r="BF151" i="6"/>
  <c r="BE151" i="6"/>
  <c r="BF147" i="6"/>
  <c r="BE147" i="6"/>
  <c r="BF143" i="6"/>
  <c r="BE143" i="6"/>
  <c r="BF139" i="6"/>
  <c r="BE139" i="6"/>
  <c r="BF135" i="6"/>
  <c r="BE135" i="6"/>
  <c r="BF131" i="6"/>
  <c r="BE131" i="6"/>
  <c r="BF127" i="6"/>
  <c r="BE127" i="6"/>
  <c r="BF123" i="6"/>
  <c r="BE123" i="6"/>
  <c r="BF119" i="6"/>
  <c r="BE119" i="6"/>
  <c r="BF115" i="6"/>
  <c r="BE115" i="6"/>
  <c r="BA511" i="6"/>
  <c r="AZ511" i="6"/>
  <c r="BA507" i="6"/>
  <c r="AZ507" i="6"/>
  <c r="BA503" i="6"/>
  <c r="AZ503" i="6"/>
  <c r="BA499" i="6"/>
  <c r="AZ499" i="6"/>
  <c r="BA495" i="6"/>
  <c r="AZ495" i="6"/>
  <c r="BA491" i="6"/>
  <c r="AZ491" i="6"/>
  <c r="BA487" i="6"/>
  <c r="AZ487" i="6"/>
  <c r="BA483" i="6"/>
  <c r="AZ483" i="6"/>
  <c r="BA479" i="6"/>
  <c r="AZ479" i="6"/>
  <c r="BA475" i="6"/>
  <c r="AZ475" i="6"/>
  <c r="BA471" i="6"/>
  <c r="AZ471" i="6"/>
  <c r="BA467" i="6"/>
  <c r="AZ467" i="6"/>
  <c r="BA463" i="6"/>
  <c r="AZ463" i="6"/>
  <c r="BA459" i="6"/>
  <c r="AZ459" i="6"/>
  <c r="BA455" i="6"/>
  <c r="AZ455" i="6"/>
  <c r="BA451" i="6"/>
  <c r="AZ451" i="6"/>
  <c r="BA447" i="6"/>
  <c r="AZ447" i="6"/>
  <c r="BA443" i="6"/>
  <c r="AZ443" i="6"/>
  <c r="BA439" i="6"/>
  <c r="AZ439" i="6"/>
  <c r="BA435" i="6"/>
  <c r="AZ435" i="6"/>
  <c r="BA431" i="6"/>
  <c r="AZ431" i="6"/>
  <c r="BA427" i="6"/>
  <c r="AZ427" i="6"/>
  <c r="BA423" i="6"/>
  <c r="AZ423" i="6"/>
  <c r="BA419" i="6"/>
  <c r="AZ419" i="6"/>
  <c r="BA415" i="6"/>
  <c r="AZ415" i="6"/>
  <c r="BA411" i="6"/>
  <c r="AZ411" i="6"/>
  <c r="BA407" i="6"/>
  <c r="AZ407" i="6"/>
  <c r="BA403" i="6"/>
  <c r="AZ403" i="6"/>
  <c r="BA399" i="6"/>
  <c r="AZ399" i="6"/>
  <c r="BA395" i="6"/>
  <c r="AZ395" i="6"/>
  <c r="BA391" i="6"/>
  <c r="AZ391" i="6"/>
  <c r="BA387" i="6"/>
  <c r="AZ387" i="6"/>
  <c r="BA383" i="6"/>
  <c r="AZ383" i="6"/>
  <c r="BA379" i="6"/>
  <c r="AZ379" i="6"/>
  <c r="BA375" i="6"/>
  <c r="AZ375" i="6"/>
  <c r="BA371" i="6"/>
  <c r="AZ371" i="6"/>
  <c r="BA367" i="6"/>
  <c r="AZ367" i="6"/>
  <c r="BA363" i="6"/>
  <c r="AZ363" i="6"/>
  <c r="BA359" i="6"/>
  <c r="AZ359" i="6"/>
  <c r="BA355" i="6"/>
  <c r="AZ355" i="6"/>
  <c r="BA351" i="6"/>
  <c r="AZ351" i="6"/>
  <c r="BA347" i="6"/>
  <c r="AZ347" i="6"/>
  <c r="BA343" i="6"/>
  <c r="AZ343" i="6"/>
  <c r="BA339" i="6"/>
  <c r="AZ339" i="6"/>
  <c r="BA335" i="6"/>
  <c r="AZ335" i="6"/>
  <c r="BA331" i="6"/>
  <c r="AZ331" i="6"/>
  <c r="BA327" i="6"/>
  <c r="AZ327" i="6"/>
  <c r="BA323" i="6"/>
  <c r="AZ323" i="6"/>
  <c r="BA319" i="6"/>
  <c r="AZ319" i="6"/>
  <c r="BA315" i="6"/>
  <c r="AZ315" i="6"/>
  <c r="BA311" i="6"/>
  <c r="AZ311" i="6"/>
  <c r="BA307" i="6"/>
  <c r="AZ307" i="6"/>
  <c r="BA303" i="6"/>
  <c r="AZ303" i="6"/>
  <c r="BA299" i="6"/>
  <c r="AZ299" i="6"/>
  <c r="BA295" i="6"/>
  <c r="AZ295" i="6"/>
  <c r="BA291" i="6"/>
  <c r="AZ291" i="6"/>
  <c r="BA287" i="6"/>
  <c r="AZ287" i="6"/>
  <c r="BA283" i="6"/>
  <c r="AZ283" i="6"/>
  <c r="BA279" i="6"/>
  <c r="AZ279" i="6"/>
  <c r="BA275" i="6"/>
  <c r="AZ275" i="6"/>
  <c r="BA271" i="6"/>
  <c r="AZ271" i="6"/>
  <c r="BA267" i="6"/>
  <c r="AZ267" i="6"/>
  <c r="BA263" i="6"/>
  <c r="AZ263" i="6"/>
  <c r="BA259" i="6"/>
  <c r="AZ259" i="6"/>
  <c r="BA255" i="6"/>
  <c r="AZ255" i="6"/>
  <c r="BA251" i="6"/>
  <c r="AZ251" i="6"/>
  <c r="BA247" i="6"/>
  <c r="AZ247" i="6"/>
  <c r="BA243" i="6"/>
  <c r="AZ243" i="6"/>
  <c r="BA239" i="6"/>
  <c r="AZ239" i="6"/>
  <c r="BA235" i="6"/>
  <c r="AZ235" i="6"/>
  <c r="BA231" i="6"/>
  <c r="AZ231" i="6"/>
  <c r="BA227" i="6"/>
  <c r="AZ227" i="6"/>
  <c r="BA223" i="6"/>
  <c r="AZ223" i="6"/>
  <c r="BA219" i="6"/>
  <c r="AZ219" i="6"/>
  <c r="BA215" i="6"/>
  <c r="AZ215" i="6"/>
  <c r="BA211" i="6"/>
  <c r="AZ211" i="6"/>
  <c r="BA207" i="6"/>
  <c r="AZ207" i="6"/>
  <c r="BA203" i="6"/>
  <c r="AZ203" i="6"/>
  <c r="BA199" i="6"/>
  <c r="AZ199" i="6"/>
  <c r="BA195" i="6"/>
  <c r="AZ195" i="6"/>
  <c r="BA191" i="6"/>
  <c r="AZ191" i="6"/>
  <c r="BA187" i="6"/>
  <c r="AZ187" i="6"/>
  <c r="BA183" i="6"/>
  <c r="AZ183" i="6"/>
  <c r="BA179" i="6"/>
  <c r="AZ179" i="6"/>
  <c r="BA175" i="6"/>
  <c r="AZ175" i="6"/>
  <c r="BA171" i="6"/>
  <c r="AZ171" i="6"/>
  <c r="BA167" i="6"/>
  <c r="AZ167" i="6"/>
  <c r="BA163" i="6"/>
  <c r="AZ163" i="6"/>
  <c r="BA159" i="6"/>
  <c r="AZ159" i="6"/>
  <c r="BA155" i="6"/>
  <c r="AZ155" i="6"/>
  <c r="BA151" i="6"/>
  <c r="AZ151" i="6"/>
  <c r="BA147" i="6"/>
  <c r="AZ147" i="6"/>
  <c r="BA143" i="6"/>
  <c r="AZ143" i="6"/>
  <c r="BA139" i="6"/>
  <c r="AZ139" i="6"/>
  <c r="BA135" i="6"/>
  <c r="AZ135" i="6"/>
  <c r="BA131" i="6"/>
  <c r="AZ131" i="6"/>
  <c r="BA127" i="6"/>
  <c r="AZ127" i="6"/>
  <c r="BA123" i="6"/>
  <c r="AZ123" i="6"/>
  <c r="BA119" i="6"/>
  <c r="AZ119" i="6"/>
  <c r="BA115" i="6"/>
  <c r="AZ115" i="6"/>
  <c r="AV511" i="6"/>
  <c r="AU511" i="6"/>
  <c r="AV507" i="6"/>
  <c r="AU507" i="6"/>
  <c r="AV503" i="6"/>
  <c r="AU503" i="6"/>
  <c r="AV499" i="6"/>
  <c r="AU499" i="6"/>
  <c r="AV495" i="6"/>
  <c r="AU495" i="6"/>
  <c r="AV491" i="6"/>
  <c r="AU491" i="6"/>
  <c r="AV487" i="6"/>
  <c r="AU487" i="6"/>
  <c r="AV483" i="6"/>
  <c r="AU483" i="6"/>
  <c r="AV479" i="6"/>
  <c r="AU479" i="6"/>
  <c r="AV475" i="6"/>
  <c r="AU475" i="6"/>
  <c r="AV471" i="6"/>
  <c r="AU471" i="6"/>
  <c r="AV467" i="6"/>
  <c r="AU467" i="6"/>
  <c r="AV463" i="6"/>
  <c r="AU463" i="6"/>
  <c r="AV459" i="6"/>
  <c r="AU459" i="6"/>
  <c r="AV455" i="6"/>
  <c r="AU455" i="6"/>
  <c r="AV451" i="6"/>
  <c r="AU451" i="6"/>
  <c r="AV447" i="6"/>
  <c r="AU447" i="6"/>
  <c r="AV443" i="6"/>
  <c r="AU443" i="6"/>
  <c r="AV439" i="6"/>
  <c r="AU439" i="6"/>
  <c r="AV435" i="6"/>
  <c r="AU435" i="6"/>
  <c r="AV431" i="6"/>
  <c r="AU431" i="6"/>
  <c r="AV427" i="6"/>
  <c r="AU427" i="6"/>
  <c r="AV423" i="6"/>
  <c r="AU423" i="6"/>
  <c r="AV419" i="6"/>
  <c r="AU419" i="6"/>
  <c r="AV415" i="6"/>
  <c r="AU415" i="6"/>
  <c r="AV411" i="6"/>
  <c r="AU411" i="6"/>
  <c r="AV407" i="6"/>
  <c r="AU407" i="6"/>
  <c r="AV403" i="6"/>
  <c r="AU403" i="6"/>
  <c r="AV399" i="6"/>
  <c r="AU399" i="6"/>
  <c r="AV395" i="6"/>
  <c r="AU395" i="6"/>
  <c r="AV391" i="6"/>
  <c r="AU391" i="6"/>
  <c r="AV387" i="6"/>
  <c r="AU387" i="6"/>
  <c r="AV383" i="6"/>
  <c r="AU383" i="6"/>
  <c r="AV379" i="6"/>
  <c r="AU379" i="6"/>
  <c r="AV375" i="6"/>
  <c r="AU375" i="6"/>
  <c r="AV371" i="6"/>
  <c r="AU371" i="6"/>
  <c r="AV367" i="6"/>
  <c r="AU367" i="6"/>
  <c r="AV363" i="6"/>
  <c r="AU363" i="6"/>
  <c r="AV359" i="6"/>
  <c r="AU359" i="6"/>
  <c r="AV355" i="6"/>
  <c r="AU355" i="6"/>
  <c r="AV351" i="6"/>
  <c r="AU351" i="6"/>
  <c r="AV347" i="6"/>
  <c r="AU347" i="6"/>
  <c r="AV343" i="6"/>
  <c r="AU343" i="6"/>
  <c r="AV339" i="6"/>
  <c r="AU339" i="6"/>
  <c r="AV335" i="6"/>
  <c r="AU335" i="6"/>
  <c r="AV331" i="6"/>
  <c r="AU331" i="6"/>
  <c r="AV327" i="6"/>
  <c r="AU327" i="6"/>
  <c r="AV323" i="6"/>
  <c r="AU323" i="6"/>
  <c r="AV319" i="6"/>
  <c r="AU319" i="6"/>
  <c r="AV315" i="6"/>
  <c r="AU315" i="6"/>
  <c r="AV311" i="6"/>
  <c r="AU311" i="6"/>
  <c r="AV307" i="6"/>
  <c r="AU307" i="6"/>
  <c r="AV303" i="6"/>
  <c r="AU303" i="6"/>
  <c r="AV299" i="6"/>
  <c r="AU299" i="6"/>
  <c r="AV295" i="6"/>
  <c r="AU295" i="6"/>
  <c r="AV291" i="6"/>
  <c r="AU291" i="6"/>
  <c r="AV287" i="6"/>
  <c r="AU287" i="6"/>
  <c r="AV283" i="6"/>
  <c r="AU283" i="6"/>
  <c r="AV279" i="6"/>
  <c r="AU279" i="6"/>
  <c r="AV275" i="6"/>
  <c r="AU275" i="6"/>
  <c r="AV271" i="6"/>
  <c r="AU271" i="6"/>
  <c r="AV267" i="6"/>
  <c r="AU267" i="6"/>
  <c r="AV263" i="6"/>
  <c r="AU263" i="6"/>
  <c r="AV259" i="6"/>
  <c r="AU259" i="6"/>
  <c r="AV255" i="6"/>
  <c r="AU255" i="6"/>
  <c r="AV251" i="6"/>
  <c r="AU251" i="6"/>
  <c r="AV247" i="6"/>
  <c r="AU247" i="6"/>
  <c r="AV243" i="6"/>
  <c r="AU243" i="6"/>
  <c r="AV239" i="6"/>
  <c r="AU239" i="6"/>
  <c r="AV235" i="6"/>
  <c r="AU235" i="6"/>
  <c r="AV231" i="6"/>
  <c r="AU231" i="6"/>
  <c r="AV227" i="6"/>
  <c r="AU227" i="6"/>
  <c r="AV223" i="6"/>
  <c r="AU223" i="6"/>
  <c r="AV219" i="6"/>
  <c r="AU219" i="6"/>
  <c r="AP183" i="6"/>
  <c r="AQ183" i="6"/>
  <c r="AU197" i="6"/>
  <c r="AV197" i="6"/>
  <c r="AV181" i="6"/>
  <c r="AU181" i="6"/>
  <c r="AV165" i="6"/>
  <c r="AU165" i="6"/>
  <c r="AV149" i="6"/>
  <c r="AU149" i="6"/>
  <c r="AV133" i="6"/>
  <c r="AU133" i="6"/>
  <c r="AV117" i="6"/>
  <c r="AU117" i="6"/>
  <c r="AQ501" i="6"/>
  <c r="AP501" i="6"/>
  <c r="AQ485" i="6"/>
  <c r="AP485" i="6"/>
  <c r="AQ469" i="6"/>
  <c r="AP469" i="6"/>
  <c r="AU212" i="6"/>
  <c r="AV212" i="6"/>
  <c r="AV196" i="6"/>
  <c r="AU196" i="6"/>
  <c r="AU180" i="6"/>
  <c r="AV180" i="6"/>
  <c r="AU164" i="6"/>
  <c r="AV164" i="6"/>
  <c r="AU148" i="6"/>
  <c r="AV148" i="6"/>
  <c r="AU132" i="6"/>
  <c r="AV132" i="6"/>
  <c r="AU116" i="6"/>
  <c r="AV116" i="6"/>
  <c r="AP500" i="6"/>
  <c r="AQ500" i="6"/>
  <c r="AP484" i="6"/>
  <c r="AQ484" i="6"/>
  <c r="AP468" i="6"/>
  <c r="AQ468" i="6"/>
  <c r="AU205" i="6"/>
  <c r="AV205" i="6"/>
  <c r="AU199" i="6"/>
  <c r="AV199" i="6"/>
  <c r="AU183" i="6"/>
  <c r="AV183" i="6"/>
  <c r="AU167" i="6"/>
  <c r="AV167" i="6"/>
  <c r="AU151" i="6"/>
  <c r="AV151" i="6"/>
  <c r="AU135" i="6"/>
  <c r="AV135" i="6"/>
  <c r="AU119" i="6"/>
  <c r="AV119" i="6"/>
  <c r="AP503" i="6"/>
  <c r="AQ503" i="6"/>
  <c r="AP487" i="6"/>
  <c r="AQ487" i="6"/>
  <c r="AP471" i="6"/>
  <c r="AQ471" i="6"/>
  <c r="AU214" i="6"/>
  <c r="AV214" i="6"/>
  <c r="AU198" i="6"/>
  <c r="AV198" i="6"/>
  <c r="AU182" i="6"/>
  <c r="AV182" i="6"/>
  <c r="AU166" i="6"/>
  <c r="AV166" i="6"/>
  <c r="AU150" i="6"/>
  <c r="AV150" i="6"/>
  <c r="AU134" i="6"/>
  <c r="AV134" i="6"/>
  <c r="AU118" i="6"/>
  <c r="AV118" i="6"/>
  <c r="AP502" i="6"/>
  <c r="AQ502" i="6"/>
  <c r="AP486" i="6"/>
  <c r="AQ486" i="6"/>
  <c r="AP470" i="6"/>
  <c r="AQ470" i="6"/>
  <c r="AQ453" i="6"/>
  <c r="AP453" i="6"/>
  <c r="AQ437" i="6"/>
  <c r="AP437" i="6"/>
  <c r="AP420" i="6"/>
  <c r="AQ420" i="6"/>
  <c r="AP404" i="6"/>
  <c r="AQ404" i="6"/>
  <c r="AP388" i="6"/>
  <c r="AQ388" i="6"/>
  <c r="AP372" i="6"/>
  <c r="AQ372" i="6"/>
  <c r="AP356" i="6"/>
  <c r="AQ356" i="6"/>
  <c r="AP340" i="6"/>
  <c r="AQ340" i="6"/>
  <c r="AP324" i="6"/>
  <c r="AQ324" i="6"/>
  <c r="AP308" i="6"/>
  <c r="AQ308" i="6"/>
  <c r="AP292" i="6"/>
  <c r="AQ292" i="6"/>
  <c r="AP276" i="6"/>
  <c r="AQ276" i="6"/>
  <c r="AP260" i="6"/>
  <c r="AQ260" i="6"/>
  <c r="AP244" i="6"/>
  <c r="AQ244" i="6"/>
  <c r="AP228" i="6"/>
  <c r="AQ228" i="6"/>
  <c r="AP212" i="6"/>
  <c r="AQ212" i="6"/>
  <c r="AP196" i="6"/>
  <c r="AQ196" i="6"/>
  <c r="AP179" i="6"/>
  <c r="AQ179" i="6"/>
  <c r="AP163" i="6"/>
  <c r="AQ163" i="6"/>
  <c r="AP146" i="6"/>
  <c r="AQ146" i="6"/>
  <c r="AP130" i="6"/>
  <c r="AQ130" i="6"/>
  <c r="AU215" i="6"/>
  <c r="AV215" i="6"/>
  <c r="AP444" i="6"/>
  <c r="AQ444" i="6"/>
  <c r="AP427" i="6"/>
  <c r="AQ427" i="6"/>
  <c r="AP411" i="6"/>
  <c r="AQ411" i="6"/>
  <c r="AP395" i="6"/>
  <c r="AQ395" i="6"/>
  <c r="AP379" i="6"/>
  <c r="AQ379" i="6"/>
  <c r="AP363" i="6"/>
  <c r="AQ363" i="6"/>
  <c r="AP347" i="6"/>
  <c r="AQ347" i="6"/>
  <c r="AP331" i="6"/>
  <c r="AQ331" i="6"/>
  <c r="AP315" i="6"/>
  <c r="AQ315" i="6"/>
  <c r="AP299" i="6"/>
  <c r="AQ299" i="6"/>
  <c r="AP283" i="6"/>
  <c r="AQ283" i="6"/>
  <c r="AP267" i="6"/>
  <c r="AQ267" i="6"/>
  <c r="AP251" i="6"/>
  <c r="AQ251" i="6"/>
  <c r="AP235" i="6"/>
  <c r="AQ235" i="6"/>
  <c r="AP219" i="6"/>
  <c r="AQ219" i="6"/>
  <c r="AP203" i="6"/>
  <c r="AQ203" i="6"/>
  <c r="AP187" i="6"/>
  <c r="AQ187" i="6"/>
  <c r="AP170" i="6"/>
  <c r="AQ170" i="6"/>
  <c r="AQ153" i="6"/>
  <c r="AP153" i="6"/>
  <c r="AP137" i="6"/>
  <c r="AQ137" i="6"/>
  <c r="AQ121" i="6"/>
  <c r="AP121" i="6"/>
  <c r="AP447" i="6"/>
  <c r="AQ447" i="6"/>
  <c r="AP430" i="6"/>
  <c r="AQ430" i="6"/>
  <c r="AP414" i="6"/>
  <c r="AQ414" i="6"/>
  <c r="AP398" i="6"/>
  <c r="AQ398" i="6"/>
  <c r="AP382" i="6"/>
  <c r="AQ382" i="6"/>
  <c r="AP366" i="6"/>
  <c r="AQ366" i="6"/>
  <c r="AP350" i="6"/>
  <c r="AQ350" i="6"/>
  <c r="AP334" i="6"/>
  <c r="AQ334" i="6"/>
  <c r="AP318" i="6"/>
  <c r="AQ318" i="6"/>
  <c r="AP302" i="6"/>
  <c r="AQ302" i="6"/>
  <c r="AP286" i="6"/>
  <c r="AQ286" i="6"/>
  <c r="AP270" i="6"/>
  <c r="AQ270" i="6"/>
  <c r="AP254" i="6"/>
  <c r="AQ254" i="6"/>
  <c r="AP238" i="6"/>
  <c r="AQ238" i="6"/>
  <c r="AP222" i="6"/>
  <c r="AQ222" i="6"/>
  <c r="AP206" i="6"/>
  <c r="AQ206" i="6"/>
  <c r="AP190" i="6"/>
  <c r="AQ190" i="6"/>
  <c r="AQ173" i="6"/>
  <c r="AP173" i="6"/>
  <c r="AP156" i="6"/>
  <c r="AQ156" i="6"/>
  <c r="AQ140" i="6"/>
  <c r="AP140" i="6"/>
  <c r="AP124" i="6"/>
  <c r="AQ124" i="6"/>
  <c r="AP450" i="6"/>
  <c r="AQ450" i="6"/>
  <c r="AP434" i="6"/>
  <c r="AQ434" i="6"/>
  <c r="AQ417" i="6"/>
  <c r="AP417" i="6"/>
  <c r="AQ401" i="6"/>
  <c r="AP401" i="6"/>
  <c r="AQ385" i="6"/>
  <c r="AP385" i="6"/>
  <c r="AQ369" i="6"/>
  <c r="AP369" i="6"/>
  <c r="AQ353" i="6"/>
  <c r="AP353" i="6"/>
  <c r="AQ337" i="6"/>
  <c r="AP337" i="6"/>
  <c r="AQ321" i="6"/>
  <c r="AP321" i="6"/>
  <c r="AQ305" i="6"/>
  <c r="AP305" i="6"/>
  <c r="AQ289" i="6"/>
  <c r="AP289" i="6"/>
  <c r="AQ273" i="6"/>
  <c r="AP273" i="6"/>
  <c r="AQ257" i="6"/>
  <c r="AP257" i="6"/>
  <c r="AQ241" i="6"/>
  <c r="AP241" i="6"/>
  <c r="AQ225" i="6"/>
  <c r="AP225" i="6"/>
  <c r="AQ209" i="6"/>
  <c r="AP209" i="6"/>
  <c r="AQ193" i="6"/>
  <c r="AP193" i="6"/>
  <c r="AP176" i="6"/>
  <c r="AQ176" i="6"/>
  <c r="AP160" i="6"/>
  <c r="AQ160" i="6"/>
  <c r="AP143" i="6"/>
  <c r="AQ143" i="6"/>
  <c r="AP127" i="6"/>
  <c r="AQ127" i="6"/>
  <c r="BF511" i="6"/>
  <c r="BE511" i="6"/>
  <c r="BF503" i="6"/>
  <c r="BE503" i="6"/>
  <c r="BF495" i="6"/>
  <c r="BE495" i="6"/>
  <c r="BF487" i="6"/>
  <c r="BE487" i="6"/>
  <c r="BF479" i="6"/>
  <c r="BE479" i="6"/>
  <c r="BF514" i="6"/>
  <c r="BE514" i="6"/>
  <c r="BF510" i="6"/>
  <c r="BE510" i="6"/>
  <c r="BF506" i="6"/>
  <c r="BE506" i="6"/>
  <c r="BF502" i="6"/>
  <c r="BE502" i="6"/>
  <c r="BF498" i="6"/>
  <c r="BE498" i="6"/>
  <c r="BF494" i="6"/>
  <c r="BE494" i="6"/>
  <c r="BF490" i="6"/>
  <c r="BE490" i="6"/>
  <c r="BF486" i="6"/>
  <c r="BE486" i="6"/>
  <c r="BF482" i="6"/>
  <c r="BE482" i="6"/>
  <c r="BF478" i="6"/>
  <c r="BE478" i="6"/>
  <c r="BF474" i="6"/>
  <c r="BE474" i="6"/>
  <c r="BF470" i="6"/>
  <c r="BE470" i="6"/>
  <c r="BF466" i="6"/>
  <c r="BE466" i="6"/>
  <c r="BF462" i="6"/>
  <c r="BE462" i="6"/>
  <c r="BF458" i="6"/>
  <c r="BE458" i="6"/>
  <c r="BF454" i="6"/>
  <c r="BE454" i="6"/>
  <c r="BF450" i="6"/>
  <c r="BE450" i="6"/>
  <c r="BF446" i="6"/>
  <c r="BE446" i="6"/>
  <c r="BF442" i="6"/>
  <c r="BE442" i="6"/>
  <c r="BF438" i="6"/>
  <c r="BE438" i="6"/>
  <c r="BF434" i="6"/>
  <c r="BE434" i="6"/>
  <c r="BF430" i="6"/>
  <c r="BE430" i="6"/>
  <c r="BF426" i="6"/>
  <c r="BE426" i="6"/>
  <c r="BF422" i="6"/>
  <c r="BE422" i="6"/>
  <c r="BF418" i="6"/>
  <c r="BE418" i="6"/>
  <c r="BF414" i="6"/>
  <c r="BE414" i="6"/>
  <c r="BF410" i="6"/>
  <c r="BE410" i="6"/>
  <c r="BF406" i="6"/>
  <c r="BE406" i="6"/>
  <c r="BF402" i="6"/>
  <c r="BE402" i="6"/>
  <c r="BF398" i="6"/>
  <c r="BE398" i="6"/>
  <c r="BF394" i="6"/>
  <c r="BE394" i="6"/>
  <c r="BF390" i="6"/>
  <c r="BE390" i="6"/>
  <c r="BF386" i="6"/>
  <c r="BE386" i="6"/>
  <c r="BF382" i="6"/>
  <c r="BE382" i="6"/>
  <c r="BF378" i="6"/>
  <c r="BE378" i="6"/>
  <c r="BF374" i="6"/>
  <c r="BE374" i="6"/>
  <c r="BF370" i="6"/>
  <c r="BE370" i="6"/>
  <c r="BF366" i="6"/>
  <c r="BE366" i="6"/>
  <c r="BF362" i="6"/>
  <c r="BE362" i="6"/>
  <c r="BF358" i="6"/>
  <c r="BE358" i="6"/>
  <c r="BF354" i="6"/>
  <c r="BE354" i="6"/>
  <c r="BF350" i="6"/>
  <c r="BE350" i="6"/>
  <c r="BF346" i="6"/>
  <c r="BE346" i="6"/>
  <c r="BF342" i="6"/>
  <c r="BE342" i="6"/>
  <c r="BF338" i="6"/>
  <c r="BE338" i="6"/>
  <c r="BF334" i="6"/>
  <c r="BE334" i="6"/>
  <c r="BF330" i="6"/>
  <c r="BE330" i="6"/>
  <c r="BF326" i="6"/>
  <c r="BE326" i="6"/>
  <c r="BF322" i="6"/>
  <c r="BE322" i="6"/>
  <c r="BF318" i="6"/>
  <c r="BE318" i="6"/>
  <c r="BF314" i="6"/>
  <c r="BE314" i="6"/>
  <c r="BF310" i="6"/>
  <c r="BE310" i="6"/>
  <c r="BF306" i="6"/>
  <c r="BE306" i="6"/>
  <c r="BF302" i="6"/>
  <c r="BE302" i="6"/>
  <c r="BF298" i="6"/>
  <c r="BE298" i="6"/>
  <c r="BF294" i="6"/>
  <c r="BE294" i="6"/>
  <c r="BF290" i="6"/>
  <c r="BE290" i="6"/>
  <c r="BF286" i="6"/>
  <c r="BE286" i="6"/>
  <c r="BF282" i="6"/>
  <c r="BE282" i="6"/>
  <c r="BF278" i="6"/>
  <c r="BE278" i="6"/>
  <c r="BF274" i="6"/>
  <c r="BE274" i="6"/>
  <c r="BF270" i="6"/>
  <c r="BE270" i="6"/>
  <c r="BF266" i="6"/>
  <c r="BE266" i="6"/>
  <c r="BF262" i="6"/>
  <c r="BE262" i="6"/>
  <c r="BF258" i="6"/>
  <c r="BE258" i="6"/>
  <c r="BF254" i="6"/>
  <c r="BE254" i="6"/>
  <c r="BF250" i="6"/>
  <c r="BE250" i="6"/>
  <c r="BF246" i="6"/>
  <c r="BE246" i="6"/>
  <c r="BF242" i="6"/>
  <c r="BE242" i="6"/>
  <c r="BF238" i="6"/>
  <c r="BE238" i="6"/>
  <c r="BF234" i="6"/>
  <c r="BE234" i="6"/>
  <c r="BF230" i="6"/>
  <c r="BE230" i="6"/>
  <c r="BF226" i="6"/>
  <c r="BE226" i="6"/>
  <c r="BF222" i="6"/>
  <c r="BE222" i="6"/>
  <c r="BF218" i="6"/>
  <c r="BE218" i="6"/>
  <c r="BF214" i="6"/>
  <c r="BE214" i="6"/>
  <c r="BF210" i="6"/>
  <c r="BE210" i="6"/>
  <c r="BF206" i="6"/>
  <c r="BE206" i="6"/>
  <c r="BF202" i="6"/>
  <c r="BE202" i="6"/>
  <c r="BF198" i="6"/>
  <c r="BE198" i="6"/>
  <c r="BF194" i="6"/>
  <c r="BE194" i="6"/>
  <c r="BF190" i="6"/>
  <c r="BE190" i="6"/>
  <c r="BF186" i="6"/>
  <c r="BE186" i="6"/>
  <c r="BF182" i="6"/>
  <c r="BE182" i="6"/>
  <c r="BF178" i="6"/>
  <c r="BE178" i="6"/>
  <c r="BF174" i="6"/>
  <c r="BE174" i="6"/>
  <c r="BF170" i="6"/>
  <c r="BE170" i="6"/>
  <c r="BF166" i="6"/>
  <c r="BE166" i="6"/>
  <c r="BF162" i="6"/>
  <c r="BE162" i="6"/>
  <c r="BF158" i="6"/>
  <c r="BE158" i="6"/>
  <c r="BF154" i="6"/>
  <c r="BE154" i="6"/>
  <c r="BF150" i="6"/>
  <c r="BE150" i="6"/>
  <c r="BF146" i="6"/>
  <c r="BE146" i="6"/>
  <c r="BF142" i="6"/>
  <c r="BE142" i="6"/>
  <c r="BF138" i="6"/>
  <c r="BE138" i="6"/>
  <c r="BF134" i="6"/>
  <c r="BE134" i="6"/>
  <c r="BF130" i="6"/>
  <c r="BE130" i="6"/>
  <c r="BF126" i="6"/>
  <c r="BE126" i="6"/>
  <c r="BF122" i="6"/>
  <c r="BE122" i="6"/>
  <c r="BF118" i="6"/>
  <c r="BE118" i="6"/>
  <c r="BA514" i="6"/>
  <c r="AZ514" i="6"/>
  <c r="BA510" i="6"/>
  <c r="AZ510" i="6"/>
  <c r="BA506" i="6"/>
  <c r="AZ506" i="6"/>
  <c r="BA502" i="6"/>
  <c r="AZ502" i="6"/>
  <c r="BA498" i="6"/>
  <c r="AZ498" i="6"/>
  <c r="BA494" i="6"/>
  <c r="AZ494" i="6"/>
  <c r="BA490" i="6"/>
  <c r="AZ490" i="6"/>
  <c r="BA486" i="6"/>
  <c r="AZ486" i="6"/>
  <c r="BA482" i="6"/>
  <c r="AZ482" i="6"/>
  <c r="BA478" i="6"/>
  <c r="AZ478" i="6"/>
  <c r="BA474" i="6"/>
  <c r="AZ474" i="6"/>
  <c r="BA470" i="6"/>
  <c r="AZ470" i="6"/>
  <c r="BA466" i="6"/>
  <c r="AZ466" i="6"/>
  <c r="BA462" i="6"/>
  <c r="AZ462" i="6"/>
  <c r="BA458" i="6"/>
  <c r="AZ458" i="6"/>
  <c r="BA454" i="6"/>
  <c r="AZ454" i="6"/>
  <c r="BA450" i="6"/>
  <c r="AZ450" i="6"/>
  <c r="BA446" i="6"/>
  <c r="AZ446" i="6"/>
  <c r="BA442" i="6"/>
  <c r="AZ442" i="6"/>
  <c r="BA438" i="6"/>
  <c r="AZ438" i="6"/>
  <c r="BA434" i="6"/>
  <c r="AZ434" i="6"/>
  <c r="BA430" i="6"/>
  <c r="AZ430" i="6"/>
  <c r="BA426" i="6"/>
  <c r="AZ426" i="6"/>
  <c r="BA422" i="6"/>
  <c r="AZ422" i="6"/>
  <c r="BA418" i="6"/>
  <c r="AZ418" i="6"/>
  <c r="BA414" i="6"/>
  <c r="AZ414" i="6"/>
  <c r="BA410" i="6"/>
  <c r="AZ410" i="6"/>
  <c r="BA406" i="6"/>
  <c r="AZ406" i="6"/>
  <c r="BA402" i="6"/>
  <c r="AZ402" i="6"/>
  <c r="BA398" i="6"/>
  <c r="AZ398" i="6"/>
  <c r="BA394" i="6"/>
  <c r="AZ394" i="6"/>
  <c r="BA390" i="6"/>
  <c r="AZ390" i="6"/>
  <c r="BA386" i="6"/>
  <c r="AZ386" i="6"/>
  <c r="BA382" i="6"/>
  <c r="AZ382" i="6"/>
  <c r="BA378" i="6"/>
  <c r="AZ378" i="6"/>
  <c r="BA374" i="6"/>
  <c r="AZ374" i="6"/>
  <c r="BA370" i="6"/>
  <c r="AZ370" i="6"/>
  <c r="BA366" i="6"/>
  <c r="AZ366" i="6"/>
  <c r="BA362" i="6"/>
  <c r="AZ362" i="6"/>
  <c r="BA358" i="6"/>
  <c r="AZ358" i="6"/>
  <c r="BA354" i="6"/>
  <c r="AZ354" i="6"/>
  <c r="BA350" i="6"/>
  <c r="AZ350" i="6"/>
  <c r="BA346" i="6"/>
  <c r="AZ346" i="6"/>
  <c r="BA342" i="6"/>
  <c r="AZ342" i="6"/>
  <c r="BA338" i="6"/>
  <c r="AZ338" i="6"/>
  <c r="BA334" i="6"/>
  <c r="AZ334" i="6"/>
  <c r="BA330" i="6"/>
  <c r="AZ330" i="6"/>
  <c r="BA326" i="6"/>
  <c r="AZ326" i="6"/>
  <c r="BA322" i="6"/>
  <c r="AZ322" i="6"/>
  <c r="BA318" i="6"/>
  <c r="AZ318" i="6"/>
  <c r="BA314" i="6"/>
  <c r="AZ314" i="6"/>
  <c r="BA310" i="6"/>
  <c r="AZ310" i="6"/>
  <c r="BA306" i="6"/>
  <c r="AZ306" i="6"/>
  <c r="BA302" i="6"/>
  <c r="AZ302" i="6"/>
  <c r="BA298" i="6"/>
  <c r="AZ298" i="6"/>
  <c r="BA294" i="6"/>
  <c r="AZ294" i="6"/>
  <c r="BA290" i="6"/>
  <c r="AZ290" i="6"/>
  <c r="BA286" i="6"/>
  <c r="AZ286" i="6"/>
  <c r="BA282" i="6"/>
  <c r="AZ282" i="6"/>
  <c r="BA278" i="6"/>
  <c r="AZ278" i="6"/>
  <c r="BA274" i="6"/>
  <c r="AZ274" i="6"/>
  <c r="BA270" i="6"/>
  <c r="AZ270" i="6"/>
  <c r="BA266" i="6"/>
  <c r="AZ266" i="6"/>
  <c r="BA262" i="6"/>
  <c r="AZ262" i="6"/>
  <c r="BA258" i="6"/>
  <c r="AZ258" i="6"/>
  <c r="BA254" i="6"/>
  <c r="AZ254" i="6"/>
  <c r="BA250" i="6"/>
  <c r="AZ250" i="6"/>
  <c r="BA246" i="6"/>
  <c r="AZ246" i="6"/>
  <c r="BA242" i="6"/>
  <c r="AZ242" i="6"/>
  <c r="BA238" i="6"/>
  <c r="AZ238" i="6"/>
  <c r="BA234" i="6"/>
  <c r="AZ234" i="6"/>
  <c r="BA230" i="6"/>
  <c r="AZ230" i="6"/>
  <c r="BA226" i="6"/>
  <c r="AZ226" i="6"/>
  <c r="BA222" i="6"/>
  <c r="AZ222" i="6"/>
  <c r="BA218" i="6"/>
  <c r="AZ218" i="6"/>
  <c r="BA214" i="6"/>
  <c r="AZ214" i="6"/>
  <c r="BA210" i="6"/>
  <c r="AZ210" i="6"/>
  <c r="BA206" i="6"/>
  <c r="AZ206" i="6"/>
  <c r="BA202" i="6"/>
  <c r="AZ202" i="6"/>
  <c r="BA198" i="6"/>
  <c r="AZ198" i="6"/>
  <c r="BA194" i="6"/>
  <c r="AZ194" i="6"/>
  <c r="BA190" i="6"/>
  <c r="AZ190" i="6"/>
  <c r="BA186" i="6"/>
  <c r="AZ186" i="6"/>
  <c r="BA182" i="6"/>
  <c r="AZ182" i="6"/>
  <c r="BA178" i="6"/>
  <c r="AZ178" i="6"/>
  <c r="BA174" i="6"/>
  <c r="AZ174" i="6"/>
  <c r="BA170" i="6"/>
  <c r="AZ170" i="6"/>
  <c r="BA166" i="6"/>
  <c r="AZ166" i="6"/>
  <c r="BA162" i="6"/>
  <c r="AZ162" i="6"/>
  <c r="BA158" i="6"/>
  <c r="AZ158" i="6"/>
  <c r="BA154" i="6"/>
  <c r="AZ154" i="6"/>
  <c r="BA150" i="6"/>
  <c r="AZ150" i="6"/>
  <c r="BA146" i="6"/>
  <c r="AZ146" i="6"/>
  <c r="BA142" i="6"/>
  <c r="AZ142" i="6"/>
  <c r="BA138" i="6"/>
  <c r="AZ138" i="6"/>
  <c r="BA134" i="6"/>
  <c r="AZ134" i="6"/>
  <c r="BA130" i="6"/>
  <c r="AZ130" i="6"/>
  <c r="BA126" i="6"/>
  <c r="AZ126" i="6"/>
  <c r="BA122" i="6"/>
  <c r="AZ122" i="6"/>
  <c r="BA118" i="6"/>
  <c r="AZ118" i="6"/>
  <c r="AV514" i="6"/>
  <c r="AU514" i="6"/>
  <c r="AV510" i="6"/>
  <c r="AU510" i="6"/>
  <c r="AV506" i="6"/>
  <c r="AU506" i="6"/>
  <c r="AV502" i="6"/>
  <c r="AU502" i="6"/>
  <c r="AV498" i="6"/>
  <c r="AU498" i="6"/>
  <c r="AV494" i="6"/>
  <c r="AU494" i="6"/>
  <c r="AV490" i="6"/>
  <c r="AU490" i="6"/>
  <c r="AV486" i="6"/>
  <c r="AU486" i="6"/>
  <c r="AV482" i="6"/>
  <c r="AU482" i="6"/>
  <c r="AV478" i="6"/>
  <c r="AU478" i="6"/>
  <c r="AV474" i="6"/>
  <c r="AU474" i="6"/>
  <c r="AV470" i="6"/>
  <c r="AU470" i="6"/>
  <c r="AV466" i="6"/>
  <c r="AU466" i="6"/>
  <c r="AV462" i="6"/>
  <c r="AU462" i="6"/>
  <c r="AV458" i="6"/>
  <c r="AU458" i="6"/>
  <c r="AV454" i="6"/>
  <c r="AU454" i="6"/>
  <c r="AV450" i="6"/>
  <c r="AU450" i="6"/>
  <c r="AV446" i="6"/>
  <c r="AU446" i="6"/>
  <c r="AV442" i="6"/>
  <c r="AU442" i="6"/>
  <c r="AV438" i="6"/>
  <c r="AU438" i="6"/>
  <c r="AV434" i="6"/>
  <c r="AU434" i="6"/>
  <c r="AV430" i="6"/>
  <c r="AU430" i="6"/>
  <c r="AV426" i="6"/>
  <c r="AU426" i="6"/>
  <c r="AV422" i="6"/>
  <c r="AU422" i="6"/>
  <c r="AV418" i="6"/>
  <c r="AU418" i="6"/>
  <c r="AV414" i="6"/>
  <c r="AU414" i="6"/>
  <c r="AV410" i="6"/>
  <c r="AU410" i="6"/>
  <c r="AV406" i="6"/>
  <c r="AU406" i="6"/>
  <c r="AV402" i="6"/>
  <c r="AU402" i="6"/>
  <c r="AV398" i="6"/>
  <c r="AU398" i="6"/>
  <c r="AV394" i="6"/>
  <c r="AU394" i="6"/>
  <c r="AV390" i="6"/>
  <c r="AU390" i="6"/>
  <c r="AV386" i="6"/>
  <c r="AU386" i="6"/>
  <c r="AV382" i="6"/>
  <c r="AU382" i="6"/>
  <c r="AV378" i="6"/>
  <c r="AU378" i="6"/>
  <c r="AV374" i="6"/>
  <c r="AU374" i="6"/>
  <c r="AV370" i="6"/>
  <c r="AU370" i="6"/>
  <c r="AV366" i="6"/>
  <c r="AU366" i="6"/>
  <c r="AV362" i="6"/>
  <c r="AU362" i="6"/>
  <c r="AV358" i="6"/>
  <c r="AU358" i="6"/>
  <c r="AV354" i="6"/>
  <c r="AU354" i="6"/>
  <c r="AV350" i="6"/>
  <c r="AU350" i="6"/>
  <c r="AV346" i="6"/>
  <c r="AU346" i="6"/>
  <c r="AV342" i="6"/>
  <c r="AU342" i="6"/>
  <c r="AV338" i="6"/>
  <c r="AU338" i="6"/>
  <c r="AV334" i="6"/>
  <c r="AU334" i="6"/>
  <c r="AV330" i="6"/>
  <c r="AU330" i="6"/>
  <c r="AV326" i="6"/>
  <c r="AU326" i="6"/>
  <c r="AV322" i="6"/>
  <c r="AU322" i="6"/>
  <c r="AV318" i="6"/>
  <c r="AU318" i="6"/>
  <c r="AV314" i="6"/>
  <c r="AU314" i="6"/>
  <c r="AV310" i="6"/>
  <c r="AU310" i="6"/>
  <c r="AV306" i="6"/>
  <c r="AU306" i="6"/>
  <c r="AV302" i="6"/>
  <c r="AU302" i="6"/>
  <c r="AV298" i="6"/>
  <c r="AU298" i="6"/>
  <c r="AV294" i="6"/>
  <c r="AU294" i="6"/>
  <c r="AV290" i="6"/>
  <c r="AU290" i="6"/>
  <c r="AV286" i="6"/>
  <c r="AU286" i="6"/>
  <c r="AV282" i="6"/>
  <c r="AU282" i="6"/>
  <c r="AV278" i="6"/>
  <c r="AU278" i="6"/>
  <c r="AV274" i="6"/>
  <c r="AU274" i="6"/>
  <c r="AV270" i="6"/>
  <c r="AU270" i="6"/>
  <c r="AV266" i="6"/>
  <c r="AU266" i="6"/>
  <c r="AV262" i="6"/>
  <c r="AU262" i="6"/>
  <c r="AV258" i="6"/>
  <c r="AU258" i="6"/>
  <c r="AV254" i="6"/>
  <c r="AU254" i="6"/>
  <c r="AV250" i="6"/>
  <c r="AU250" i="6"/>
  <c r="AV246" i="6"/>
  <c r="AU246" i="6"/>
  <c r="AV242" i="6"/>
  <c r="AU242" i="6"/>
  <c r="AV238" i="6"/>
  <c r="AU238" i="6"/>
  <c r="AV234" i="6"/>
  <c r="AU234" i="6"/>
  <c r="AV230" i="6"/>
  <c r="AU230" i="6"/>
  <c r="AV226" i="6"/>
  <c r="AU226" i="6"/>
  <c r="AV222" i="6"/>
  <c r="AU222" i="6"/>
  <c r="AV218" i="6"/>
  <c r="AU218" i="6"/>
  <c r="AP431" i="6"/>
  <c r="AQ431" i="6"/>
  <c r="AU193" i="6"/>
  <c r="AV193" i="6"/>
  <c r="AV177" i="6"/>
  <c r="AU177" i="6"/>
  <c r="AV161" i="6"/>
  <c r="AU161" i="6"/>
  <c r="AV145" i="6"/>
  <c r="AU145" i="6"/>
  <c r="AV129" i="6"/>
  <c r="AU129" i="6"/>
  <c r="AQ513" i="6"/>
  <c r="AP513" i="6"/>
  <c r="AQ497" i="6"/>
  <c r="AP497" i="6"/>
  <c r="AQ481" i="6"/>
  <c r="AP481" i="6"/>
  <c r="AQ465" i="6"/>
  <c r="AP465" i="6"/>
  <c r="AU208" i="6"/>
  <c r="AV208" i="6"/>
  <c r="AU192" i="6"/>
  <c r="AV192" i="6"/>
  <c r="AU176" i="6"/>
  <c r="AV176" i="6"/>
  <c r="AU160" i="6"/>
  <c r="AV160" i="6"/>
  <c r="AU144" i="6"/>
  <c r="AV144" i="6"/>
  <c r="AU128" i="6"/>
  <c r="AV128" i="6"/>
  <c r="AP512" i="6"/>
  <c r="AQ512" i="6"/>
  <c r="AP496" i="6"/>
  <c r="AQ496" i="6"/>
  <c r="AP480" i="6"/>
  <c r="AQ480" i="6"/>
  <c r="AP464" i="6"/>
  <c r="AQ464" i="6"/>
  <c r="AU211" i="6"/>
  <c r="AV211" i="6"/>
  <c r="AU195" i="6"/>
  <c r="AV195" i="6"/>
  <c r="AU179" i="6"/>
  <c r="AV179" i="6"/>
  <c r="AU163" i="6"/>
  <c r="AV163" i="6"/>
  <c r="AU147" i="6"/>
  <c r="AV147" i="6"/>
  <c r="AU131" i="6"/>
  <c r="AV131" i="6"/>
  <c r="AU115" i="6"/>
  <c r="AV115" i="6"/>
  <c r="AP499" i="6"/>
  <c r="AQ499" i="6"/>
  <c r="AP483" i="6"/>
  <c r="AQ483" i="6"/>
  <c r="AP467" i="6"/>
  <c r="AQ467" i="6"/>
  <c r="AU210" i="6"/>
  <c r="AV210" i="6"/>
  <c r="AU194" i="6"/>
  <c r="AV194" i="6"/>
  <c r="AU178" i="6"/>
  <c r="AV178" i="6"/>
  <c r="AU162" i="6"/>
  <c r="AV162" i="6"/>
  <c r="AU146" i="6"/>
  <c r="AV146" i="6"/>
  <c r="AU130" i="6"/>
  <c r="AV130" i="6"/>
  <c r="AP514" i="6"/>
  <c r="AQ514" i="6"/>
  <c r="AP498" i="6"/>
  <c r="AQ498" i="6"/>
  <c r="AP482" i="6"/>
  <c r="AQ482" i="6"/>
  <c r="AP466" i="6"/>
  <c r="AQ466" i="6"/>
  <c r="AQ449" i="6"/>
  <c r="AP449" i="6"/>
  <c r="AQ433" i="6"/>
  <c r="AP433" i="6"/>
  <c r="AP416" i="6"/>
  <c r="AQ416" i="6"/>
  <c r="AP400" i="6"/>
  <c r="AQ400" i="6"/>
  <c r="AP384" i="6"/>
  <c r="AQ384" i="6"/>
  <c r="AP368" i="6"/>
  <c r="AQ368" i="6"/>
  <c r="AP352" i="6"/>
  <c r="AQ352" i="6"/>
  <c r="AP336" i="6"/>
  <c r="AQ336" i="6"/>
  <c r="AP320" i="6"/>
  <c r="AQ320" i="6"/>
  <c r="AP304" i="6"/>
  <c r="AQ304" i="6"/>
  <c r="AP288" i="6"/>
  <c r="AQ288" i="6"/>
  <c r="AP272" i="6"/>
  <c r="AQ272" i="6"/>
  <c r="AP256" i="6"/>
  <c r="AQ256" i="6"/>
  <c r="AP240" i="6"/>
  <c r="AQ240" i="6"/>
  <c r="AP224" i="6"/>
  <c r="AQ224" i="6"/>
  <c r="AP208" i="6"/>
  <c r="AQ208" i="6"/>
  <c r="AP192" i="6"/>
  <c r="AQ192" i="6"/>
  <c r="AP175" i="6"/>
  <c r="AQ175" i="6"/>
  <c r="AP159" i="6"/>
  <c r="AQ159" i="6"/>
  <c r="AP142" i="6"/>
  <c r="AQ142" i="6"/>
  <c r="AP126" i="6"/>
  <c r="AQ126" i="6"/>
  <c r="AP456" i="6"/>
  <c r="AQ456" i="6"/>
  <c r="AP440" i="6"/>
  <c r="AQ440" i="6"/>
  <c r="AP423" i="6"/>
  <c r="AQ423" i="6"/>
  <c r="AP407" i="6"/>
  <c r="AQ407" i="6"/>
  <c r="AP391" i="6"/>
  <c r="AQ391" i="6"/>
  <c r="AP375" i="6"/>
  <c r="AQ375" i="6"/>
  <c r="AP359" i="6"/>
  <c r="AQ359" i="6"/>
  <c r="AP343" i="6"/>
  <c r="AQ343" i="6"/>
  <c r="AP327" i="6"/>
  <c r="AQ327" i="6"/>
  <c r="AP311" i="6"/>
  <c r="AQ311" i="6"/>
  <c r="AP295" i="6"/>
  <c r="AQ295" i="6"/>
  <c r="AP279" i="6"/>
  <c r="AQ279" i="6"/>
  <c r="AP263" i="6"/>
  <c r="AQ263" i="6"/>
  <c r="AP247" i="6"/>
  <c r="AQ247" i="6"/>
  <c r="AP231" i="6"/>
  <c r="AQ231" i="6"/>
  <c r="AP215" i="6"/>
  <c r="AQ215" i="6"/>
  <c r="AP199" i="6"/>
  <c r="AQ199" i="6"/>
  <c r="AP182" i="6"/>
  <c r="AQ182" i="6"/>
  <c r="AP166" i="6"/>
  <c r="AQ166" i="6"/>
  <c r="AQ149" i="6"/>
  <c r="AP149" i="6"/>
  <c r="AQ133" i="6"/>
  <c r="AP133" i="6"/>
  <c r="AQ117" i="6"/>
  <c r="AP117" i="6"/>
  <c r="AP443" i="6"/>
  <c r="AQ443" i="6"/>
  <c r="AP426" i="6"/>
  <c r="AQ426" i="6"/>
  <c r="AP410" i="6"/>
  <c r="AQ410" i="6"/>
  <c r="AP394" i="6"/>
  <c r="AQ394" i="6"/>
  <c r="AP378" i="6"/>
  <c r="AQ378" i="6"/>
  <c r="AP362" i="6"/>
  <c r="AQ362" i="6"/>
  <c r="AP346" i="6"/>
  <c r="AQ346" i="6"/>
  <c r="AP330" i="6"/>
  <c r="AQ330" i="6"/>
  <c r="AP314" i="6"/>
  <c r="AQ314" i="6"/>
  <c r="AP298" i="6"/>
  <c r="AQ298" i="6"/>
  <c r="AP282" i="6"/>
  <c r="AQ282" i="6"/>
  <c r="AP266" i="6"/>
  <c r="AQ266" i="6"/>
  <c r="AP250" i="6"/>
  <c r="AQ250" i="6"/>
  <c r="AP234" i="6"/>
  <c r="AQ234" i="6"/>
  <c r="AP218" i="6"/>
  <c r="AQ218" i="6"/>
  <c r="AP202" i="6"/>
  <c r="AQ202" i="6"/>
  <c r="AP186" i="6"/>
  <c r="AQ186" i="6"/>
  <c r="AQ169" i="6"/>
  <c r="AP169" i="6"/>
  <c r="AP152" i="6"/>
  <c r="AQ152" i="6"/>
  <c r="AP136" i="6"/>
  <c r="AQ136" i="6"/>
  <c r="AQ120" i="6"/>
  <c r="AP120" i="6"/>
  <c r="AP446" i="6"/>
  <c r="AQ446" i="6"/>
  <c r="AQ429" i="6"/>
  <c r="AP429" i="6"/>
  <c r="AQ413" i="6"/>
  <c r="AP413" i="6"/>
  <c r="AQ397" i="6"/>
  <c r="AP397" i="6"/>
  <c r="AQ381" i="6"/>
  <c r="AP381" i="6"/>
  <c r="AQ365" i="6"/>
  <c r="AP365" i="6"/>
  <c r="AQ349" i="6"/>
  <c r="AP349" i="6"/>
  <c r="AQ333" i="6"/>
  <c r="AP333" i="6"/>
  <c r="AQ317" i="6"/>
  <c r="AP317" i="6"/>
  <c r="AQ301" i="6"/>
  <c r="AP301" i="6"/>
  <c r="AQ285" i="6"/>
  <c r="AP285" i="6"/>
  <c r="AQ269" i="6"/>
  <c r="AP269" i="6"/>
  <c r="AQ253" i="6"/>
  <c r="AP253" i="6"/>
  <c r="AQ237" i="6"/>
  <c r="AP237" i="6"/>
  <c r="AQ221" i="6"/>
  <c r="AP221" i="6"/>
  <c r="AQ205" i="6"/>
  <c r="AP205" i="6"/>
  <c r="AQ189" i="6"/>
  <c r="AP189" i="6"/>
  <c r="AQ172" i="6"/>
  <c r="AP172" i="6"/>
  <c r="AP155" i="6"/>
  <c r="AQ155" i="6"/>
  <c r="AP139" i="6"/>
  <c r="AQ139" i="6"/>
  <c r="AP123" i="6"/>
  <c r="AQ123" i="6"/>
  <c r="BF509" i="6"/>
  <c r="BE509" i="6"/>
  <c r="BF501" i="6"/>
  <c r="BE501" i="6"/>
  <c r="BF493" i="6"/>
  <c r="BE493" i="6"/>
  <c r="BF485" i="6"/>
  <c r="BE485" i="6"/>
  <c r="BF481" i="6"/>
  <c r="BE481" i="6"/>
  <c r="BF477" i="6"/>
  <c r="BE477" i="6"/>
  <c r="BF473" i="6"/>
  <c r="BE473" i="6"/>
  <c r="BF469" i="6"/>
  <c r="BE469" i="6"/>
  <c r="BF465" i="6"/>
  <c r="BE465" i="6"/>
  <c r="BF461" i="6"/>
  <c r="BE461" i="6"/>
  <c r="BF457" i="6"/>
  <c r="BE457" i="6"/>
  <c r="BF453" i="6"/>
  <c r="BE453" i="6"/>
  <c r="BF449" i="6"/>
  <c r="BE449" i="6"/>
  <c r="BF445" i="6"/>
  <c r="BE445" i="6"/>
  <c r="BF441" i="6"/>
  <c r="BE441" i="6"/>
  <c r="BF437" i="6"/>
  <c r="BE437" i="6"/>
  <c r="BF433" i="6"/>
  <c r="BE433" i="6"/>
  <c r="BF429" i="6"/>
  <c r="BE429" i="6"/>
  <c r="BF425" i="6"/>
  <c r="BE425" i="6"/>
  <c r="BF421" i="6"/>
  <c r="BE421" i="6"/>
  <c r="BF417" i="6"/>
  <c r="BE417" i="6"/>
  <c r="BF413" i="6"/>
  <c r="BE413" i="6"/>
  <c r="BF409" i="6"/>
  <c r="BE409" i="6"/>
  <c r="BF405" i="6"/>
  <c r="BE405" i="6"/>
  <c r="BF401" i="6"/>
  <c r="BE401" i="6"/>
  <c r="BF397" i="6"/>
  <c r="BE397" i="6"/>
  <c r="BF393" i="6"/>
  <c r="BE393" i="6"/>
  <c r="BF389" i="6"/>
  <c r="BE389" i="6"/>
  <c r="BF385" i="6"/>
  <c r="BE385" i="6"/>
  <c r="BF381" i="6"/>
  <c r="BE381" i="6"/>
  <c r="BF377" i="6"/>
  <c r="BE377" i="6"/>
  <c r="BF373" i="6"/>
  <c r="BE373" i="6"/>
  <c r="BF369" i="6"/>
  <c r="BE369" i="6"/>
  <c r="BF365" i="6"/>
  <c r="BE365" i="6"/>
  <c r="BF361" i="6"/>
  <c r="BE361" i="6"/>
  <c r="BF357" i="6"/>
  <c r="BE357" i="6"/>
  <c r="BF353" i="6"/>
  <c r="BE353" i="6"/>
  <c r="BF349" i="6"/>
  <c r="BE349" i="6"/>
  <c r="BF345" i="6"/>
  <c r="BE345" i="6"/>
  <c r="BF341" i="6"/>
  <c r="BE341" i="6"/>
  <c r="BF337" i="6"/>
  <c r="BE337" i="6"/>
  <c r="BF333" i="6"/>
  <c r="BE333" i="6"/>
  <c r="BF329" i="6"/>
  <c r="BE329" i="6"/>
  <c r="BF325" i="6"/>
  <c r="BE325" i="6"/>
  <c r="BF321" i="6"/>
  <c r="BE321" i="6"/>
  <c r="BF317" i="6"/>
  <c r="BE317" i="6"/>
  <c r="BF313" i="6"/>
  <c r="BE313" i="6"/>
  <c r="BF309" i="6"/>
  <c r="BE309" i="6"/>
  <c r="BF305" i="6"/>
  <c r="BE305" i="6"/>
  <c r="BF301" i="6"/>
  <c r="BE301" i="6"/>
  <c r="BF297" i="6"/>
  <c r="BE297" i="6"/>
  <c r="BF293" i="6"/>
  <c r="BE293" i="6"/>
  <c r="BF289" i="6"/>
  <c r="BE289" i="6"/>
  <c r="BF285" i="6"/>
  <c r="BE285" i="6"/>
  <c r="BF281" i="6"/>
  <c r="BE281" i="6"/>
  <c r="BF277" i="6"/>
  <c r="BE277" i="6"/>
  <c r="BF273" i="6"/>
  <c r="BE273" i="6"/>
  <c r="BF269" i="6"/>
  <c r="BE269" i="6"/>
  <c r="BF265" i="6"/>
  <c r="BE265" i="6"/>
  <c r="BF261" i="6"/>
  <c r="BE261" i="6"/>
  <c r="BF257" i="6"/>
  <c r="BE257" i="6"/>
  <c r="BF253" i="6"/>
  <c r="BE253" i="6"/>
  <c r="BF249" i="6"/>
  <c r="BE249" i="6"/>
  <c r="BF245" i="6"/>
  <c r="BE245" i="6"/>
  <c r="BF241" i="6"/>
  <c r="BE241" i="6"/>
  <c r="BF237" i="6"/>
  <c r="BE237" i="6"/>
  <c r="BF233" i="6"/>
  <c r="BE233" i="6"/>
  <c r="BF229" i="6"/>
  <c r="BE229" i="6"/>
  <c r="BF225" i="6"/>
  <c r="BE225" i="6"/>
  <c r="BF221" i="6"/>
  <c r="BE221" i="6"/>
  <c r="BF217" i="6"/>
  <c r="BE217" i="6"/>
  <c r="BF213" i="6"/>
  <c r="BE213" i="6"/>
  <c r="BF209" i="6"/>
  <c r="BE209" i="6"/>
  <c r="BF205" i="6"/>
  <c r="BE205" i="6"/>
  <c r="BF201" i="6"/>
  <c r="BE201" i="6"/>
  <c r="BF197" i="6"/>
  <c r="BE197" i="6"/>
  <c r="BF193" i="6"/>
  <c r="BE193" i="6"/>
  <c r="BF189" i="6"/>
  <c r="BE189" i="6"/>
  <c r="BF185" i="6"/>
  <c r="BE185" i="6"/>
  <c r="BF181" i="6"/>
  <c r="BE181" i="6"/>
  <c r="BF177" i="6"/>
  <c r="BE177" i="6"/>
  <c r="BF173" i="6"/>
  <c r="BE173" i="6"/>
  <c r="BF169" i="6"/>
  <c r="BE169" i="6"/>
  <c r="BF165" i="6"/>
  <c r="BE165" i="6"/>
  <c r="BF161" i="6"/>
  <c r="BE161" i="6"/>
  <c r="BF157" i="6"/>
  <c r="BE157" i="6"/>
  <c r="BF153" i="6"/>
  <c r="BE153" i="6"/>
  <c r="BF149" i="6"/>
  <c r="BE149" i="6"/>
  <c r="BF145" i="6"/>
  <c r="BE145" i="6"/>
  <c r="BF141" i="6"/>
  <c r="BE141" i="6"/>
  <c r="BF137" i="6"/>
  <c r="BE137" i="6"/>
  <c r="BF133" i="6"/>
  <c r="BE133" i="6"/>
  <c r="BF129" i="6"/>
  <c r="BE129" i="6"/>
  <c r="BF125" i="6"/>
  <c r="BE125" i="6"/>
  <c r="BF121" i="6"/>
  <c r="BE121" i="6"/>
  <c r="BF117" i="6"/>
  <c r="BE117" i="6"/>
  <c r="BA513" i="6"/>
  <c r="AZ513" i="6"/>
  <c r="BA509" i="6"/>
  <c r="AZ509" i="6"/>
  <c r="BA505" i="6"/>
  <c r="AZ505" i="6"/>
  <c r="BA501" i="6"/>
  <c r="AZ501" i="6"/>
  <c r="BA497" i="6"/>
  <c r="AZ497" i="6"/>
  <c r="BA493" i="6"/>
  <c r="AZ493" i="6"/>
  <c r="BA489" i="6"/>
  <c r="AZ489" i="6"/>
  <c r="BA485" i="6"/>
  <c r="AZ485" i="6"/>
  <c r="BA481" i="6"/>
  <c r="AZ481" i="6"/>
  <c r="BA477" i="6"/>
  <c r="AZ477" i="6"/>
  <c r="BA473" i="6"/>
  <c r="AZ473" i="6"/>
  <c r="BA469" i="6"/>
  <c r="AZ469" i="6"/>
  <c r="BA465" i="6"/>
  <c r="AZ465" i="6"/>
  <c r="BA461" i="6"/>
  <c r="AZ461" i="6"/>
  <c r="BA457" i="6"/>
  <c r="AZ457" i="6"/>
  <c r="BA453" i="6"/>
  <c r="AZ453" i="6"/>
  <c r="BA449" i="6"/>
  <c r="AZ449" i="6"/>
  <c r="BA445" i="6"/>
  <c r="AZ445" i="6"/>
  <c r="BA441" i="6"/>
  <c r="AZ441" i="6"/>
  <c r="BA437" i="6"/>
  <c r="AZ437" i="6"/>
  <c r="BA433" i="6"/>
  <c r="AZ433" i="6"/>
  <c r="BA429" i="6"/>
  <c r="AZ429" i="6"/>
  <c r="BA425" i="6"/>
  <c r="AZ425" i="6"/>
  <c r="BA421" i="6"/>
  <c r="AZ421" i="6"/>
  <c r="BA417" i="6"/>
  <c r="AZ417" i="6"/>
  <c r="BA413" i="6"/>
  <c r="AZ413" i="6"/>
  <c r="BA409" i="6"/>
  <c r="AZ409" i="6"/>
  <c r="BA405" i="6"/>
  <c r="AZ405" i="6"/>
  <c r="BA401" i="6"/>
  <c r="AZ401" i="6"/>
  <c r="BA397" i="6"/>
  <c r="AZ397" i="6"/>
  <c r="BA393" i="6"/>
  <c r="AZ393" i="6"/>
  <c r="BA389" i="6"/>
  <c r="AZ389" i="6"/>
  <c r="BA385" i="6"/>
  <c r="AZ385" i="6"/>
  <c r="BA381" i="6"/>
  <c r="AZ381" i="6"/>
  <c r="BA377" i="6"/>
  <c r="AZ377" i="6"/>
  <c r="BA373" i="6"/>
  <c r="AZ373" i="6"/>
  <c r="BA369" i="6"/>
  <c r="AZ369" i="6"/>
  <c r="BA365" i="6"/>
  <c r="AZ365" i="6"/>
  <c r="BA361" i="6"/>
  <c r="AZ361" i="6"/>
  <c r="BA357" i="6"/>
  <c r="AZ357" i="6"/>
  <c r="BA353" i="6"/>
  <c r="AZ353" i="6"/>
  <c r="BA349" i="6"/>
  <c r="AZ349" i="6"/>
  <c r="BA345" i="6"/>
  <c r="AZ345" i="6"/>
  <c r="BA341" i="6"/>
  <c r="AZ341" i="6"/>
  <c r="BA337" i="6"/>
  <c r="AZ337" i="6"/>
  <c r="BA333" i="6"/>
  <c r="AZ333" i="6"/>
  <c r="BA329" i="6"/>
  <c r="AZ329" i="6"/>
  <c r="BA325" i="6"/>
  <c r="AZ325" i="6"/>
  <c r="BA321" i="6"/>
  <c r="AZ321" i="6"/>
  <c r="BA317" i="6"/>
  <c r="AZ317" i="6"/>
  <c r="BA313" i="6"/>
  <c r="AZ313" i="6"/>
  <c r="BA309" i="6"/>
  <c r="AZ309" i="6"/>
  <c r="BA305" i="6"/>
  <c r="AZ305" i="6"/>
  <c r="BA301" i="6"/>
  <c r="AZ301" i="6"/>
  <c r="BA297" i="6"/>
  <c r="AZ297" i="6"/>
  <c r="BA293" i="6"/>
  <c r="AZ293" i="6"/>
  <c r="BA289" i="6"/>
  <c r="AZ289" i="6"/>
  <c r="BA285" i="6"/>
  <c r="AZ285" i="6"/>
  <c r="BA281" i="6"/>
  <c r="AZ281" i="6"/>
  <c r="BA277" i="6"/>
  <c r="AZ277" i="6"/>
  <c r="BA273" i="6"/>
  <c r="AZ273" i="6"/>
  <c r="BA269" i="6"/>
  <c r="AZ269" i="6"/>
  <c r="BA265" i="6"/>
  <c r="AZ265" i="6"/>
  <c r="BA261" i="6"/>
  <c r="AZ261" i="6"/>
  <c r="BA257" i="6"/>
  <c r="AZ257" i="6"/>
  <c r="BA253" i="6"/>
  <c r="AZ253" i="6"/>
  <c r="BA249" i="6"/>
  <c r="AZ249" i="6"/>
  <c r="BA245" i="6"/>
  <c r="AZ245" i="6"/>
  <c r="BA241" i="6"/>
  <c r="AZ241" i="6"/>
  <c r="BA237" i="6"/>
  <c r="AZ237" i="6"/>
  <c r="BA233" i="6"/>
  <c r="AZ233" i="6"/>
  <c r="BA229" i="6"/>
  <c r="AZ229" i="6"/>
  <c r="BA225" i="6"/>
  <c r="AZ225" i="6"/>
  <c r="BA221" i="6"/>
  <c r="AZ221" i="6"/>
  <c r="BA217" i="6"/>
  <c r="AZ217" i="6"/>
  <c r="BA213" i="6"/>
  <c r="AZ213" i="6"/>
  <c r="BA209" i="6"/>
  <c r="AZ209" i="6"/>
  <c r="BA205" i="6"/>
  <c r="AZ205" i="6"/>
  <c r="BA201" i="6"/>
  <c r="AZ201" i="6"/>
  <c r="BA197" i="6"/>
  <c r="AZ197" i="6"/>
  <c r="BA193" i="6"/>
  <c r="AZ193" i="6"/>
  <c r="BA189" i="6"/>
  <c r="AZ189" i="6"/>
  <c r="BA185" i="6"/>
  <c r="AZ185" i="6"/>
  <c r="BA181" i="6"/>
  <c r="AZ181" i="6"/>
  <c r="BA177" i="6"/>
  <c r="AZ177" i="6"/>
  <c r="BA173" i="6"/>
  <c r="AZ173" i="6"/>
  <c r="BA169" i="6"/>
  <c r="AZ169" i="6"/>
  <c r="BA165" i="6"/>
  <c r="AZ165" i="6"/>
  <c r="BA161" i="6"/>
  <c r="AZ161" i="6"/>
  <c r="BA157" i="6"/>
  <c r="AZ157" i="6"/>
  <c r="BA153" i="6"/>
  <c r="AZ153" i="6"/>
  <c r="BA149" i="6"/>
  <c r="AZ149" i="6"/>
  <c r="BA145" i="6"/>
  <c r="AZ145" i="6"/>
  <c r="BA141" i="6"/>
  <c r="AZ141" i="6"/>
  <c r="BA137" i="6"/>
  <c r="AZ137" i="6"/>
  <c r="BA133" i="6"/>
  <c r="AZ133" i="6"/>
  <c r="BA129" i="6"/>
  <c r="AZ129" i="6"/>
  <c r="BA125" i="6"/>
  <c r="AZ125" i="6"/>
  <c r="BA121" i="6"/>
  <c r="AZ121" i="6"/>
  <c r="BA117" i="6"/>
  <c r="AZ117" i="6"/>
  <c r="AV513" i="6"/>
  <c r="AU513" i="6"/>
  <c r="AV509" i="6"/>
  <c r="AU509" i="6"/>
  <c r="AV505" i="6"/>
  <c r="AU505" i="6"/>
  <c r="AV501" i="6"/>
  <c r="AU501" i="6"/>
  <c r="AV497" i="6"/>
  <c r="AU497" i="6"/>
  <c r="AV493" i="6"/>
  <c r="AU493" i="6"/>
  <c r="AV489" i="6"/>
  <c r="AU489" i="6"/>
  <c r="AV485" i="6"/>
  <c r="AU485" i="6"/>
  <c r="AV481" i="6"/>
  <c r="AU481" i="6"/>
  <c r="AV477" i="6"/>
  <c r="AU477" i="6"/>
  <c r="AV473" i="6"/>
  <c r="AU473" i="6"/>
  <c r="AV469" i="6"/>
  <c r="AU469" i="6"/>
  <c r="AV465" i="6"/>
  <c r="AU465" i="6"/>
  <c r="AV461" i="6"/>
  <c r="AU461" i="6"/>
  <c r="AV457" i="6"/>
  <c r="AU457" i="6"/>
  <c r="AV453" i="6"/>
  <c r="AU453" i="6"/>
  <c r="AV449" i="6"/>
  <c r="AU449" i="6"/>
  <c r="AV445" i="6"/>
  <c r="AU445" i="6"/>
  <c r="AV441" i="6"/>
  <c r="AU441" i="6"/>
  <c r="AV437" i="6"/>
  <c r="AU437" i="6"/>
  <c r="AV433" i="6"/>
  <c r="AU433" i="6"/>
  <c r="AV429" i="6"/>
  <c r="AU429" i="6"/>
  <c r="AV425" i="6"/>
  <c r="AU425" i="6"/>
  <c r="AV421" i="6"/>
  <c r="AU421" i="6"/>
  <c r="AV417" i="6"/>
  <c r="AU417" i="6"/>
  <c r="AV413" i="6"/>
  <c r="AU413" i="6"/>
  <c r="AV409" i="6"/>
  <c r="AU409" i="6"/>
  <c r="AV405" i="6"/>
  <c r="AU405" i="6"/>
  <c r="AV401" i="6"/>
  <c r="AU401" i="6"/>
  <c r="AV397" i="6"/>
  <c r="AU397" i="6"/>
  <c r="AV393" i="6"/>
  <c r="AU393" i="6"/>
  <c r="AV389" i="6"/>
  <c r="AU389" i="6"/>
  <c r="AV385" i="6"/>
  <c r="AU385" i="6"/>
  <c r="AV381" i="6"/>
  <c r="AU381" i="6"/>
  <c r="AV377" i="6"/>
  <c r="AU377" i="6"/>
  <c r="AV373" i="6"/>
  <c r="AU373" i="6"/>
  <c r="AV369" i="6"/>
  <c r="AU369" i="6"/>
  <c r="AV365" i="6"/>
  <c r="AU365" i="6"/>
  <c r="AV361" i="6"/>
  <c r="AU361" i="6"/>
  <c r="AV357" i="6"/>
  <c r="AU357" i="6"/>
  <c r="AV353" i="6"/>
  <c r="AU353" i="6"/>
  <c r="AV349" i="6"/>
  <c r="AU349" i="6"/>
  <c r="AV345" i="6"/>
  <c r="AU345" i="6"/>
  <c r="AV341" i="6"/>
  <c r="AU341" i="6"/>
  <c r="AV337" i="6"/>
  <c r="AU337" i="6"/>
  <c r="AV333" i="6"/>
  <c r="AU333" i="6"/>
  <c r="AV329" i="6"/>
  <c r="AU329" i="6"/>
  <c r="AV325" i="6"/>
  <c r="AU325" i="6"/>
  <c r="AV321" i="6"/>
  <c r="AU321" i="6"/>
  <c r="AV317" i="6"/>
  <c r="AU317" i="6"/>
  <c r="AV313" i="6"/>
  <c r="AU313" i="6"/>
  <c r="AV309" i="6"/>
  <c r="AU309" i="6"/>
  <c r="AV305" i="6"/>
  <c r="AU305" i="6"/>
  <c r="AV301" i="6"/>
  <c r="AU301" i="6"/>
  <c r="AV297" i="6"/>
  <c r="AU297" i="6"/>
  <c r="AV293" i="6"/>
  <c r="AU293" i="6"/>
  <c r="AV289" i="6"/>
  <c r="AU289" i="6"/>
  <c r="AV285" i="6"/>
  <c r="AU285" i="6"/>
  <c r="AV281" i="6"/>
  <c r="AU281" i="6"/>
  <c r="AV277" i="6"/>
  <c r="AU277" i="6"/>
  <c r="AV273" i="6"/>
  <c r="AU273" i="6"/>
  <c r="AV269" i="6"/>
  <c r="AU269" i="6"/>
  <c r="AV265" i="6"/>
  <c r="AU265" i="6"/>
  <c r="AV261" i="6"/>
  <c r="AU261" i="6"/>
  <c r="AV257" i="6"/>
  <c r="AU257" i="6"/>
  <c r="AV253" i="6"/>
  <c r="AU253" i="6"/>
  <c r="AV249" i="6"/>
  <c r="AU249" i="6"/>
  <c r="AV245" i="6"/>
  <c r="AU245" i="6"/>
  <c r="AV241" i="6"/>
  <c r="AU241" i="6"/>
  <c r="AV237" i="6"/>
  <c r="AU237" i="6"/>
  <c r="AV233" i="6"/>
  <c r="AU233" i="6"/>
  <c r="AV229" i="6"/>
  <c r="AU229" i="6"/>
  <c r="AV225" i="6"/>
  <c r="AU225" i="6"/>
  <c r="AV221" i="6"/>
  <c r="AU221" i="6"/>
  <c r="AV217" i="6"/>
  <c r="AU217" i="6"/>
  <c r="AU209" i="6"/>
  <c r="AV209" i="6"/>
  <c r="AV189" i="6"/>
  <c r="AU189" i="6"/>
  <c r="AV173" i="6"/>
  <c r="AU173" i="6"/>
  <c r="AV157" i="6"/>
  <c r="AU157" i="6"/>
  <c r="AV141" i="6"/>
  <c r="AU141" i="6"/>
  <c r="AV125" i="6"/>
  <c r="AU125" i="6"/>
  <c r="AQ509" i="6"/>
  <c r="AP509" i="6"/>
  <c r="AQ493" i="6"/>
  <c r="AP493" i="6"/>
  <c r="AQ477" i="6"/>
  <c r="AP477" i="6"/>
  <c r="AQ461" i="6"/>
  <c r="AP461" i="6"/>
  <c r="AU204" i="6"/>
  <c r="AV204" i="6"/>
  <c r="AU188" i="6"/>
  <c r="AV188" i="6"/>
  <c r="AU172" i="6"/>
  <c r="AV172" i="6"/>
  <c r="AU156" i="6"/>
  <c r="AV156" i="6"/>
  <c r="AU140" i="6"/>
  <c r="AV140" i="6"/>
  <c r="AV124" i="6"/>
  <c r="AU124" i="6"/>
  <c r="AP508" i="6"/>
  <c r="AQ508" i="6"/>
  <c r="AP492" i="6"/>
  <c r="AQ492" i="6"/>
  <c r="AP476" i="6"/>
  <c r="AQ476" i="6"/>
  <c r="AP460" i="6"/>
  <c r="AQ460" i="6"/>
  <c r="AU207" i="6"/>
  <c r="AV207" i="6"/>
  <c r="AU191" i="6"/>
  <c r="AV191" i="6"/>
  <c r="AU175" i="6"/>
  <c r="AV175" i="6"/>
  <c r="AU159" i="6"/>
  <c r="AV159" i="6"/>
  <c r="AU143" i="6"/>
  <c r="AV143" i="6"/>
  <c r="AU127" i="6"/>
  <c r="AV127" i="6"/>
  <c r="AP511" i="6"/>
  <c r="AQ511" i="6"/>
  <c r="AP495" i="6"/>
  <c r="AQ495" i="6"/>
  <c r="AP479" i="6"/>
  <c r="AQ479" i="6"/>
  <c r="AP463" i="6"/>
  <c r="AQ463" i="6"/>
  <c r="AU206" i="6"/>
  <c r="AV206" i="6"/>
  <c r="AU190" i="6"/>
  <c r="AV190" i="6"/>
  <c r="AU174" i="6"/>
  <c r="AV174" i="6"/>
  <c r="AU158" i="6"/>
  <c r="AV158" i="6"/>
  <c r="AU142" i="6"/>
  <c r="AV142" i="6"/>
  <c r="AU126" i="6"/>
  <c r="AV126" i="6"/>
  <c r="AQ510" i="6"/>
  <c r="AP510" i="6"/>
  <c r="AP494" i="6"/>
  <c r="AQ494" i="6"/>
  <c r="AP478" i="6"/>
  <c r="AQ478" i="6"/>
  <c r="AP462" i="6"/>
  <c r="AQ462" i="6"/>
  <c r="AQ445" i="6"/>
  <c r="AP445" i="6"/>
  <c r="AP428" i="6"/>
  <c r="AQ428" i="6"/>
  <c r="AP412" i="6"/>
  <c r="AQ412" i="6"/>
  <c r="AP396" i="6"/>
  <c r="AQ396" i="6"/>
  <c r="AP380" i="6"/>
  <c r="AQ380" i="6"/>
  <c r="AQ364" i="6"/>
  <c r="AP364" i="6"/>
  <c r="AP348" i="6"/>
  <c r="AQ348" i="6"/>
  <c r="AP332" i="6"/>
  <c r="AQ332" i="6"/>
  <c r="AP316" i="6"/>
  <c r="AQ316" i="6"/>
  <c r="AQ300" i="6"/>
  <c r="AP300" i="6"/>
  <c r="AP284" i="6"/>
  <c r="AQ284" i="6"/>
  <c r="AP268" i="6"/>
  <c r="AQ268" i="6"/>
  <c r="AQ252" i="6"/>
  <c r="AP252" i="6"/>
  <c r="AP236" i="6"/>
  <c r="AQ236" i="6"/>
  <c r="AP220" i="6"/>
  <c r="AQ220" i="6"/>
  <c r="AP204" i="6"/>
  <c r="AQ204" i="6"/>
  <c r="AP188" i="6"/>
  <c r="AQ188" i="6"/>
  <c r="AP171" i="6"/>
  <c r="AQ171" i="6"/>
  <c r="AP154" i="6"/>
  <c r="AQ154" i="6"/>
  <c r="AP138" i="6"/>
  <c r="AQ138" i="6"/>
  <c r="AP122" i="6"/>
  <c r="AQ122" i="6"/>
  <c r="AP452" i="6"/>
  <c r="AQ452" i="6"/>
  <c r="AP436" i="6"/>
  <c r="AQ436" i="6"/>
  <c r="AP419" i="6"/>
  <c r="AQ419" i="6"/>
  <c r="AP403" i="6"/>
  <c r="AQ403" i="6"/>
  <c r="AP387" i="6"/>
  <c r="AQ387" i="6"/>
  <c r="AP371" i="6"/>
  <c r="AQ371" i="6"/>
  <c r="AP355" i="6"/>
  <c r="AQ355" i="6"/>
  <c r="AP339" i="6"/>
  <c r="AQ339" i="6"/>
  <c r="AP323" i="6"/>
  <c r="AQ323" i="6"/>
  <c r="AP307" i="6"/>
  <c r="AQ307" i="6"/>
  <c r="AP291" i="6"/>
  <c r="AQ291" i="6"/>
  <c r="AP275" i="6"/>
  <c r="AQ275" i="6"/>
  <c r="AP259" i="6"/>
  <c r="AQ259" i="6"/>
  <c r="AP243" i="6"/>
  <c r="AQ243" i="6"/>
  <c r="AP227" i="6"/>
  <c r="AQ227" i="6"/>
  <c r="AP211" i="6"/>
  <c r="AQ211" i="6"/>
  <c r="AP195" i="6"/>
  <c r="AQ195" i="6"/>
  <c r="AP178" i="6"/>
  <c r="AQ178" i="6"/>
  <c r="AP162" i="6"/>
  <c r="AQ162" i="6"/>
  <c r="AQ145" i="6"/>
  <c r="AP145" i="6"/>
  <c r="AQ129" i="6"/>
  <c r="AP129" i="6"/>
  <c r="AP455" i="6"/>
  <c r="AQ455" i="6"/>
  <c r="AP439" i="6"/>
  <c r="AQ439" i="6"/>
  <c r="AP422" i="6"/>
  <c r="AQ422" i="6"/>
  <c r="AP406" i="6"/>
  <c r="AQ406" i="6"/>
  <c r="AP390" i="6"/>
  <c r="AQ390" i="6"/>
  <c r="AP374" i="6"/>
  <c r="AQ374" i="6"/>
  <c r="AP358" i="6"/>
  <c r="AQ358" i="6"/>
  <c r="AP342" i="6"/>
  <c r="AQ342" i="6"/>
  <c r="AP326" i="6"/>
  <c r="AQ326" i="6"/>
  <c r="AP310" i="6"/>
  <c r="AQ310" i="6"/>
  <c r="AP294" i="6"/>
  <c r="AQ294" i="6"/>
  <c r="AP278" i="6"/>
  <c r="AQ278" i="6"/>
  <c r="AP262" i="6"/>
  <c r="AQ262" i="6"/>
  <c r="AP246" i="6"/>
  <c r="AQ246" i="6"/>
  <c r="AP230" i="6"/>
  <c r="AQ230" i="6"/>
  <c r="AP214" i="6"/>
  <c r="AQ214" i="6"/>
  <c r="AP198" i="6"/>
  <c r="AQ198" i="6"/>
  <c r="AQ181" i="6"/>
  <c r="AP181" i="6"/>
  <c r="AQ165" i="6"/>
  <c r="AP165" i="6"/>
  <c r="AP148" i="6"/>
  <c r="AQ148" i="6"/>
  <c r="AP132" i="6"/>
  <c r="AQ132" i="6"/>
  <c r="AP115" i="6"/>
  <c r="AQ115" i="6"/>
  <c r="AP442" i="6"/>
  <c r="AQ442" i="6"/>
  <c r="AQ425" i="6"/>
  <c r="AP425" i="6"/>
  <c r="AQ409" i="6"/>
  <c r="AP409" i="6"/>
  <c r="AQ393" i="6"/>
  <c r="AP393" i="6"/>
  <c r="AQ377" i="6"/>
  <c r="AP377" i="6"/>
  <c r="AQ361" i="6"/>
  <c r="AP361" i="6"/>
  <c r="AQ345" i="6"/>
  <c r="AP345" i="6"/>
  <c r="AQ329" i="6"/>
  <c r="AP329" i="6"/>
  <c r="AQ313" i="6"/>
  <c r="AP313" i="6"/>
  <c r="AQ297" i="6"/>
  <c r="AP297" i="6"/>
  <c r="AP281" i="6"/>
  <c r="AQ281" i="6"/>
  <c r="AQ265" i="6"/>
  <c r="AP265" i="6"/>
  <c r="AP249" i="6"/>
  <c r="AQ249" i="6"/>
  <c r="AQ233" i="6"/>
  <c r="AP233" i="6"/>
  <c r="AP217" i="6"/>
  <c r="AQ217" i="6"/>
  <c r="AQ201" i="6"/>
  <c r="AP201" i="6"/>
  <c r="AP185" i="6"/>
  <c r="AQ185" i="6"/>
  <c r="AP168" i="6"/>
  <c r="AQ168" i="6"/>
  <c r="AP151" i="6"/>
  <c r="AQ151" i="6"/>
  <c r="AP135" i="6"/>
  <c r="AQ135" i="6"/>
  <c r="AP119" i="6"/>
  <c r="AQ119" i="6"/>
  <c r="BF513" i="6"/>
  <c r="BE513" i="6"/>
  <c r="BF505" i="6"/>
  <c r="BE505" i="6"/>
  <c r="BF497" i="6"/>
  <c r="BE497" i="6"/>
  <c r="BF489" i="6"/>
  <c r="BE489" i="6"/>
  <c r="BF512" i="6"/>
  <c r="BE512" i="6"/>
  <c r="BF508" i="6"/>
  <c r="BE508" i="6"/>
  <c r="BF504" i="6"/>
  <c r="BE504" i="6"/>
  <c r="BF500" i="6"/>
  <c r="BE500" i="6"/>
  <c r="BF496" i="6"/>
  <c r="BE496" i="6"/>
  <c r="BF492" i="6"/>
  <c r="BE492" i="6"/>
  <c r="BF488" i="6"/>
  <c r="BE488" i="6"/>
  <c r="BF484" i="6"/>
  <c r="BE484" i="6"/>
  <c r="BF480" i="6"/>
  <c r="BE480" i="6"/>
  <c r="BF476" i="6"/>
  <c r="BE476" i="6"/>
  <c r="BF472" i="6"/>
  <c r="BE472" i="6"/>
  <c r="BF468" i="6"/>
  <c r="BE468" i="6"/>
  <c r="BF464" i="6"/>
  <c r="BE464" i="6"/>
  <c r="BF460" i="6"/>
  <c r="BE460" i="6"/>
  <c r="BF456" i="6"/>
  <c r="BE456" i="6"/>
  <c r="BF452" i="6"/>
  <c r="BE452" i="6"/>
  <c r="BF448" i="6"/>
  <c r="BE448" i="6"/>
  <c r="BF444" i="6"/>
  <c r="BE444" i="6"/>
  <c r="BF440" i="6"/>
  <c r="BE440" i="6"/>
  <c r="BF436" i="6"/>
  <c r="BE436" i="6"/>
  <c r="BF432" i="6"/>
  <c r="BE432" i="6"/>
  <c r="BF428" i="6"/>
  <c r="BE428" i="6"/>
  <c r="BF424" i="6"/>
  <c r="BE424" i="6"/>
  <c r="BF420" i="6"/>
  <c r="BE420" i="6"/>
  <c r="BF416" i="6"/>
  <c r="BE416" i="6"/>
  <c r="BF412" i="6"/>
  <c r="BE412" i="6"/>
  <c r="BF408" i="6"/>
  <c r="BE408" i="6"/>
  <c r="BF404" i="6"/>
  <c r="BE404" i="6"/>
  <c r="BF400" i="6"/>
  <c r="BE400" i="6"/>
  <c r="BF396" i="6"/>
  <c r="BE396" i="6"/>
  <c r="BF392" i="6"/>
  <c r="BE392" i="6"/>
  <c r="BF388" i="6"/>
  <c r="BE388" i="6"/>
  <c r="BF384" i="6"/>
  <c r="BE384" i="6"/>
  <c r="BF380" i="6"/>
  <c r="BE380" i="6"/>
  <c r="BF376" i="6"/>
  <c r="BE376" i="6"/>
  <c r="BF372" i="6"/>
  <c r="BE372" i="6"/>
  <c r="BF368" i="6"/>
  <c r="BE368" i="6"/>
  <c r="BF364" i="6"/>
  <c r="BE364" i="6"/>
  <c r="BF360" i="6"/>
  <c r="BE360" i="6"/>
  <c r="BF356" i="6"/>
  <c r="BE356" i="6"/>
  <c r="BF352" i="6"/>
  <c r="BE352" i="6"/>
  <c r="BF348" i="6"/>
  <c r="BE348" i="6"/>
  <c r="BF344" i="6"/>
  <c r="BE344" i="6"/>
  <c r="BF340" i="6"/>
  <c r="BE340" i="6"/>
  <c r="BF336" i="6"/>
  <c r="BE336" i="6"/>
  <c r="BF332" i="6"/>
  <c r="BE332" i="6"/>
  <c r="BF328" i="6"/>
  <c r="BE328" i="6"/>
  <c r="BF324" i="6"/>
  <c r="BE324" i="6"/>
  <c r="BF320" i="6"/>
  <c r="BE320" i="6"/>
  <c r="BF316" i="6"/>
  <c r="BE316" i="6"/>
  <c r="BF312" i="6"/>
  <c r="BE312" i="6"/>
  <c r="BF308" i="6"/>
  <c r="BE308" i="6"/>
  <c r="BF304" i="6"/>
  <c r="BE304" i="6"/>
  <c r="BF300" i="6"/>
  <c r="BE300" i="6"/>
  <c r="BF296" i="6"/>
  <c r="BE296" i="6"/>
  <c r="BF292" i="6"/>
  <c r="BE292" i="6"/>
  <c r="BF288" i="6"/>
  <c r="BE288" i="6"/>
  <c r="BF284" i="6"/>
  <c r="BE284" i="6"/>
  <c r="BF280" i="6"/>
  <c r="BE280" i="6"/>
  <c r="BF276" i="6"/>
  <c r="BE276" i="6"/>
  <c r="BF272" i="6"/>
  <c r="BE272" i="6"/>
  <c r="BF268" i="6"/>
  <c r="BE268" i="6"/>
  <c r="BF264" i="6"/>
  <c r="BE264" i="6"/>
  <c r="BF260" i="6"/>
  <c r="BE260" i="6"/>
  <c r="BF256" i="6"/>
  <c r="BE256" i="6"/>
  <c r="BF252" i="6"/>
  <c r="BE252" i="6"/>
  <c r="BF248" i="6"/>
  <c r="BE248" i="6"/>
  <c r="BF244" i="6"/>
  <c r="BE244" i="6"/>
  <c r="BF240" i="6"/>
  <c r="BE240" i="6"/>
  <c r="BF236" i="6"/>
  <c r="BE236" i="6"/>
  <c r="BF232" i="6"/>
  <c r="BE232" i="6"/>
  <c r="BF228" i="6"/>
  <c r="BE228" i="6"/>
  <c r="BF224" i="6"/>
  <c r="BE224" i="6"/>
  <c r="BF220" i="6"/>
  <c r="BE220" i="6"/>
  <c r="BF216" i="6"/>
  <c r="BE216" i="6"/>
  <c r="BF212" i="6"/>
  <c r="BE212" i="6"/>
  <c r="BF208" i="6"/>
  <c r="BE208" i="6"/>
  <c r="BF204" i="6"/>
  <c r="BE204" i="6"/>
  <c r="BF200" i="6"/>
  <c r="BE200" i="6"/>
  <c r="BF196" i="6"/>
  <c r="BE196" i="6"/>
  <c r="BF192" i="6"/>
  <c r="BE192" i="6"/>
  <c r="BF188" i="6"/>
  <c r="BE188" i="6"/>
  <c r="BF184" i="6"/>
  <c r="BE184" i="6"/>
  <c r="BF180" i="6"/>
  <c r="BE180" i="6"/>
  <c r="BF176" i="6"/>
  <c r="BE176" i="6"/>
  <c r="BF172" i="6"/>
  <c r="BE172" i="6"/>
  <c r="BF168" i="6"/>
  <c r="BE168" i="6"/>
  <c r="BF164" i="6"/>
  <c r="BE164" i="6"/>
  <c r="BF160" i="6"/>
  <c r="BE160" i="6"/>
  <c r="BF156" i="6"/>
  <c r="BE156" i="6"/>
  <c r="BF152" i="6"/>
  <c r="BE152" i="6"/>
  <c r="BF148" i="6"/>
  <c r="BE148" i="6"/>
  <c r="BF144" i="6"/>
  <c r="BE144" i="6"/>
  <c r="BF140" i="6"/>
  <c r="BE140" i="6"/>
  <c r="BF136" i="6"/>
  <c r="BE136" i="6"/>
  <c r="BF132" i="6"/>
  <c r="BE132" i="6"/>
  <c r="BF128" i="6"/>
  <c r="BE128" i="6"/>
  <c r="BF124" i="6"/>
  <c r="BE124" i="6"/>
  <c r="BF120" i="6"/>
  <c r="BE120" i="6"/>
  <c r="BF116" i="6"/>
  <c r="BE116" i="6"/>
  <c r="BA512" i="6"/>
  <c r="AZ512" i="6"/>
  <c r="BA508" i="6"/>
  <c r="AZ508" i="6"/>
  <c r="BA504" i="6"/>
  <c r="AZ504" i="6"/>
  <c r="BA500" i="6"/>
  <c r="AZ500" i="6"/>
  <c r="BA496" i="6"/>
  <c r="AZ496" i="6"/>
  <c r="BA492" i="6"/>
  <c r="AZ492" i="6"/>
  <c r="BA488" i="6"/>
  <c r="AZ488" i="6"/>
  <c r="BA484" i="6"/>
  <c r="AZ484" i="6"/>
  <c r="BA480" i="6"/>
  <c r="AZ480" i="6"/>
  <c r="BA476" i="6"/>
  <c r="AZ476" i="6"/>
  <c r="BA472" i="6"/>
  <c r="AZ472" i="6"/>
  <c r="BA468" i="6"/>
  <c r="AZ468" i="6"/>
  <c r="BA464" i="6"/>
  <c r="AZ464" i="6"/>
  <c r="BA460" i="6"/>
  <c r="AZ460" i="6"/>
  <c r="BA456" i="6"/>
  <c r="AZ456" i="6"/>
  <c r="BA452" i="6"/>
  <c r="AZ452" i="6"/>
  <c r="BA448" i="6"/>
  <c r="AZ448" i="6"/>
  <c r="BA444" i="6"/>
  <c r="AZ444" i="6"/>
  <c r="BA440" i="6"/>
  <c r="AZ440" i="6"/>
  <c r="BA436" i="6"/>
  <c r="AZ436" i="6"/>
  <c r="BA432" i="6"/>
  <c r="AZ432" i="6"/>
  <c r="BA428" i="6"/>
  <c r="AZ428" i="6"/>
  <c r="BA424" i="6"/>
  <c r="AZ424" i="6"/>
  <c r="BA420" i="6"/>
  <c r="AZ420" i="6"/>
  <c r="BA416" i="6"/>
  <c r="AZ416" i="6"/>
  <c r="BA412" i="6"/>
  <c r="AZ412" i="6"/>
  <c r="BA408" i="6"/>
  <c r="AZ408" i="6"/>
  <c r="BA404" i="6"/>
  <c r="AZ404" i="6"/>
  <c r="BA400" i="6"/>
  <c r="AZ400" i="6"/>
  <c r="BA396" i="6"/>
  <c r="AZ396" i="6"/>
  <c r="BA392" i="6"/>
  <c r="AZ392" i="6"/>
  <c r="BA388" i="6"/>
  <c r="AZ388" i="6"/>
  <c r="BA384" i="6"/>
  <c r="AZ384" i="6"/>
  <c r="BA380" i="6"/>
  <c r="AZ380" i="6"/>
  <c r="BA376" i="6"/>
  <c r="AZ376" i="6"/>
  <c r="BA372" i="6"/>
  <c r="AZ372" i="6"/>
  <c r="BA368" i="6"/>
  <c r="AZ368" i="6"/>
  <c r="BA364" i="6"/>
  <c r="AZ364" i="6"/>
  <c r="BA360" i="6"/>
  <c r="AZ360" i="6"/>
  <c r="BA356" i="6"/>
  <c r="AZ356" i="6"/>
  <c r="BA352" i="6"/>
  <c r="AZ352" i="6"/>
  <c r="BA348" i="6"/>
  <c r="AZ348" i="6"/>
  <c r="BA344" i="6"/>
  <c r="AZ344" i="6"/>
  <c r="BA340" i="6"/>
  <c r="AZ340" i="6"/>
  <c r="BA336" i="6"/>
  <c r="AZ336" i="6"/>
  <c r="BA332" i="6"/>
  <c r="AZ332" i="6"/>
  <c r="BA328" i="6"/>
  <c r="AZ328" i="6"/>
  <c r="BA324" i="6"/>
  <c r="AZ324" i="6"/>
  <c r="BA320" i="6"/>
  <c r="AZ320" i="6"/>
  <c r="BA316" i="6"/>
  <c r="AZ316" i="6"/>
  <c r="BA312" i="6"/>
  <c r="AZ312" i="6"/>
  <c r="BA308" i="6"/>
  <c r="AZ308" i="6"/>
  <c r="BA304" i="6"/>
  <c r="AZ304" i="6"/>
  <c r="BA300" i="6"/>
  <c r="AZ300" i="6"/>
  <c r="BA296" i="6"/>
  <c r="AZ296" i="6"/>
  <c r="BA292" i="6"/>
  <c r="AZ292" i="6"/>
  <c r="BA288" i="6"/>
  <c r="AZ288" i="6"/>
  <c r="BA284" i="6"/>
  <c r="AZ284" i="6"/>
  <c r="BA280" i="6"/>
  <c r="AZ280" i="6"/>
  <c r="BA276" i="6"/>
  <c r="AZ276" i="6"/>
  <c r="BA272" i="6"/>
  <c r="AZ272" i="6"/>
  <c r="BA268" i="6"/>
  <c r="AZ268" i="6"/>
  <c r="BA264" i="6"/>
  <c r="AZ264" i="6"/>
  <c r="BA260" i="6"/>
  <c r="AZ260" i="6"/>
  <c r="BA256" i="6"/>
  <c r="AZ256" i="6"/>
  <c r="BA252" i="6"/>
  <c r="AZ252" i="6"/>
  <c r="BA248" i="6"/>
  <c r="AZ248" i="6"/>
  <c r="BA244" i="6"/>
  <c r="AZ244" i="6"/>
  <c r="BA240" i="6"/>
  <c r="AZ240" i="6"/>
  <c r="BA236" i="6"/>
  <c r="AZ236" i="6"/>
  <c r="BA232" i="6"/>
  <c r="AZ232" i="6"/>
  <c r="BA228" i="6"/>
  <c r="AZ228" i="6"/>
  <c r="BA224" i="6"/>
  <c r="AZ224" i="6"/>
  <c r="BA220" i="6"/>
  <c r="AZ220" i="6"/>
  <c r="BA216" i="6"/>
  <c r="AZ216" i="6"/>
  <c r="BA212" i="6"/>
  <c r="AZ212" i="6"/>
  <c r="BA208" i="6"/>
  <c r="AZ208" i="6"/>
  <c r="BA204" i="6"/>
  <c r="AZ204" i="6"/>
  <c r="BA200" i="6"/>
  <c r="AZ200" i="6"/>
  <c r="BA196" i="6"/>
  <c r="AZ196" i="6"/>
  <c r="BA192" i="6"/>
  <c r="AZ192" i="6"/>
  <c r="BA188" i="6"/>
  <c r="AZ188" i="6"/>
  <c r="BA184" i="6"/>
  <c r="AZ184" i="6"/>
  <c r="BA180" i="6"/>
  <c r="AZ180" i="6"/>
  <c r="BA176" i="6"/>
  <c r="AZ176" i="6"/>
  <c r="BA172" i="6"/>
  <c r="AZ172" i="6"/>
  <c r="BA168" i="6"/>
  <c r="AZ168" i="6"/>
  <c r="BA164" i="6"/>
  <c r="AZ164" i="6"/>
  <c r="BA160" i="6"/>
  <c r="AZ160" i="6"/>
  <c r="BA156" i="6"/>
  <c r="AZ156" i="6"/>
  <c r="BA152" i="6"/>
  <c r="AZ152" i="6"/>
  <c r="BA148" i="6"/>
  <c r="AZ148" i="6"/>
  <c r="BA144" i="6"/>
  <c r="AZ144" i="6"/>
  <c r="BA140" i="6"/>
  <c r="AZ140" i="6"/>
  <c r="BA136" i="6"/>
  <c r="AZ136" i="6"/>
  <c r="BA132" i="6"/>
  <c r="AZ132" i="6"/>
  <c r="BA128" i="6"/>
  <c r="AZ128" i="6"/>
  <c r="BA124" i="6"/>
  <c r="AZ124" i="6"/>
  <c r="BA120" i="6"/>
  <c r="AZ120" i="6"/>
  <c r="BA116" i="6"/>
  <c r="AZ116" i="6"/>
  <c r="AV512" i="6"/>
  <c r="AU512" i="6"/>
  <c r="AV508" i="6"/>
  <c r="AU508" i="6"/>
  <c r="AV504" i="6"/>
  <c r="AU504" i="6"/>
  <c r="AV500" i="6"/>
  <c r="AU500" i="6"/>
  <c r="AV496" i="6"/>
  <c r="AU496" i="6"/>
  <c r="AV492" i="6"/>
  <c r="AU492" i="6"/>
  <c r="AV488" i="6"/>
  <c r="AU488" i="6"/>
  <c r="AV484" i="6"/>
  <c r="AU484" i="6"/>
  <c r="AV480" i="6"/>
  <c r="AU480" i="6"/>
  <c r="AV476" i="6"/>
  <c r="AU476" i="6"/>
  <c r="AV472" i="6"/>
  <c r="AU472" i="6"/>
  <c r="AV468" i="6"/>
  <c r="AU468" i="6"/>
  <c r="AV464" i="6"/>
  <c r="AU464" i="6"/>
  <c r="AV460" i="6"/>
  <c r="AU460" i="6"/>
  <c r="AV456" i="6"/>
  <c r="AU456" i="6"/>
  <c r="AV452" i="6"/>
  <c r="AU452" i="6"/>
  <c r="AV448" i="6"/>
  <c r="AU448" i="6"/>
  <c r="AV444" i="6"/>
  <c r="AU444" i="6"/>
  <c r="AV440" i="6"/>
  <c r="AU440" i="6"/>
  <c r="AV436" i="6"/>
  <c r="AU436" i="6"/>
  <c r="AV432" i="6"/>
  <c r="AU432" i="6"/>
  <c r="AV428" i="6"/>
  <c r="AU428" i="6"/>
  <c r="AV424" i="6"/>
  <c r="AU424" i="6"/>
  <c r="AV420" i="6"/>
  <c r="AU420" i="6"/>
  <c r="AV416" i="6"/>
  <c r="AU416" i="6"/>
  <c r="AV412" i="6"/>
  <c r="AU412" i="6"/>
  <c r="AV408" i="6"/>
  <c r="AU408" i="6"/>
  <c r="AV404" i="6"/>
  <c r="AU404" i="6"/>
  <c r="AV400" i="6"/>
  <c r="AU400" i="6"/>
  <c r="AV396" i="6"/>
  <c r="AU396" i="6"/>
  <c r="AV392" i="6"/>
  <c r="AU392" i="6"/>
  <c r="AV388" i="6"/>
  <c r="AU388" i="6"/>
  <c r="AV384" i="6"/>
  <c r="AU384" i="6"/>
  <c r="AV380" i="6"/>
  <c r="AU380" i="6"/>
  <c r="AV376" i="6"/>
  <c r="AU376" i="6"/>
  <c r="AV372" i="6"/>
  <c r="AU372" i="6"/>
  <c r="AV368" i="6"/>
  <c r="AU368" i="6"/>
  <c r="AV364" i="6"/>
  <c r="AU364" i="6"/>
  <c r="AV360" i="6"/>
  <c r="AU360" i="6"/>
  <c r="AV356" i="6"/>
  <c r="AU356" i="6"/>
  <c r="AV352" i="6"/>
  <c r="AU352" i="6"/>
  <c r="AV348" i="6"/>
  <c r="AU348" i="6"/>
  <c r="AV344" i="6"/>
  <c r="AU344" i="6"/>
  <c r="AV340" i="6"/>
  <c r="AU340" i="6"/>
  <c r="AV336" i="6"/>
  <c r="AU336" i="6"/>
  <c r="AV332" i="6"/>
  <c r="AU332" i="6"/>
  <c r="AV328" i="6"/>
  <c r="AU328" i="6"/>
  <c r="AV324" i="6"/>
  <c r="AU324" i="6"/>
  <c r="AV320" i="6"/>
  <c r="AU320" i="6"/>
  <c r="AV316" i="6"/>
  <c r="AU316" i="6"/>
  <c r="AV312" i="6"/>
  <c r="AU312" i="6"/>
  <c r="AV308" i="6"/>
  <c r="AU308" i="6"/>
  <c r="AV304" i="6"/>
  <c r="AU304" i="6"/>
  <c r="AV300" i="6"/>
  <c r="AU300" i="6"/>
  <c r="AV296" i="6"/>
  <c r="AU296" i="6"/>
  <c r="AV292" i="6"/>
  <c r="AU292" i="6"/>
  <c r="AV288" i="6"/>
  <c r="AU288" i="6"/>
  <c r="AV284" i="6"/>
  <c r="AU284" i="6"/>
  <c r="AV280" i="6"/>
  <c r="AU280" i="6"/>
  <c r="AV276" i="6"/>
  <c r="AU276" i="6"/>
  <c r="AV272" i="6"/>
  <c r="AU272" i="6"/>
  <c r="AV268" i="6"/>
  <c r="AU268" i="6"/>
  <c r="AV264" i="6"/>
  <c r="AU264" i="6"/>
  <c r="AV260" i="6"/>
  <c r="AU260" i="6"/>
  <c r="AV256" i="6"/>
  <c r="AU256" i="6"/>
  <c r="AV252" i="6"/>
  <c r="AU252" i="6"/>
  <c r="AV248" i="6"/>
  <c r="AU248" i="6"/>
  <c r="AV244" i="6"/>
  <c r="AU244" i="6"/>
  <c r="AV240" i="6"/>
  <c r="AU240" i="6"/>
  <c r="AV236" i="6"/>
  <c r="AU236" i="6"/>
  <c r="AV232" i="6"/>
  <c r="AU232" i="6"/>
  <c r="AV228" i="6"/>
  <c r="AU228" i="6"/>
  <c r="AV224" i="6"/>
  <c r="AU224" i="6"/>
  <c r="AV220" i="6"/>
  <c r="AU220" i="6"/>
  <c r="AV216" i="6"/>
  <c r="AU216" i="6"/>
  <c r="AU201" i="6"/>
  <c r="AV201" i="6"/>
  <c r="AV185" i="6"/>
  <c r="AU185" i="6"/>
  <c r="AV169" i="6"/>
  <c r="AU169" i="6"/>
  <c r="AV153" i="6"/>
  <c r="AU153" i="6"/>
  <c r="AV137" i="6"/>
  <c r="AU137" i="6"/>
  <c r="AV121" i="6"/>
  <c r="AU121" i="6"/>
  <c r="AQ505" i="6"/>
  <c r="AP505" i="6"/>
  <c r="AQ489" i="6"/>
  <c r="AP489" i="6"/>
  <c r="AQ473" i="6"/>
  <c r="AP473" i="6"/>
  <c r="AQ457" i="6"/>
  <c r="AP457" i="6"/>
  <c r="AU200" i="6"/>
  <c r="AV200" i="6"/>
  <c r="AU184" i="6"/>
  <c r="AV184" i="6"/>
  <c r="AU168" i="6"/>
  <c r="AV168" i="6"/>
  <c r="AU152" i="6"/>
  <c r="AV152" i="6"/>
  <c r="AU136" i="6"/>
  <c r="AV136" i="6"/>
  <c r="AU120" i="6"/>
  <c r="AV120" i="6"/>
  <c r="AP504" i="6"/>
  <c r="AQ504" i="6"/>
  <c r="AP488" i="6"/>
  <c r="AQ488" i="6"/>
  <c r="AP472" i="6"/>
  <c r="AQ472" i="6"/>
  <c r="AU213" i="6"/>
  <c r="AV213" i="6"/>
  <c r="AU203" i="6"/>
  <c r="AV203" i="6"/>
  <c r="AU187" i="6"/>
  <c r="AV187" i="6"/>
  <c r="AU171" i="6"/>
  <c r="AV171" i="6"/>
  <c r="AU155" i="6"/>
  <c r="AV155" i="6"/>
  <c r="AU139" i="6"/>
  <c r="AV139" i="6"/>
  <c r="AU123" i="6"/>
  <c r="AV123" i="6"/>
  <c r="AP507" i="6"/>
  <c r="AQ507" i="6"/>
  <c r="AP491" i="6"/>
  <c r="AQ491" i="6"/>
  <c r="AP475" i="6"/>
  <c r="AQ475" i="6"/>
  <c r="AP459" i="6"/>
  <c r="AQ459" i="6"/>
  <c r="AU202" i="6"/>
  <c r="AV202" i="6"/>
  <c r="AU186" i="6"/>
  <c r="AV186" i="6"/>
  <c r="AU170" i="6"/>
  <c r="AV170" i="6"/>
  <c r="AU154" i="6"/>
  <c r="AV154" i="6"/>
  <c r="AU138" i="6"/>
  <c r="AV138" i="6"/>
  <c r="AU122" i="6"/>
  <c r="AV122" i="6"/>
  <c r="AP506" i="6"/>
  <c r="AQ506" i="6"/>
  <c r="AP490" i="6"/>
  <c r="AQ490" i="6"/>
  <c r="AP474" i="6"/>
  <c r="AQ474" i="6"/>
  <c r="AP458" i="6"/>
  <c r="AQ458" i="6"/>
  <c r="AQ441" i="6"/>
  <c r="AP441" i="6"/>
  <c r="AP424" i="6"/>
  <c r="AQ424" i="6"/>
  <c r="AP408" i="6"/>
  <c r="AQ408" i="6"/>
  <c r="AP392" i="6"/>
  <c r="AQ392" i="6"/>
  <c r="AP376" i="6"/>
  <c r="AQ376" i="6"/>
  <c r="AP360" i="6"/>
  <c r="AQ360" i="6"/>
  <c r="AP344" i="6"/>
  <c r="AQ344" i="6"/>
  <c r="AP328" i="6"/>
  <c r="AQ328" i="6"/>
  <c r="AP312" i="6"/>
  <c r="AQ312" i="6"/>
  <c r="AP296" i="6"/>
  <c r="AQ296" i="6"/>
  <c r="AP280" i="6"/>
  <c r="AQ280" i="6"/>
  <c r="AP264" i="6"/>
  <c r="AQ264" i="6"/>
  <c r="AP248" i="6"/>
  <c r="AQ248" i="6"/>
  <c r="AP232" i="6"/>
  <c r="AQ232" i="6"/>
  <c r="AP216" i="6"/>
  <c r="AQ216" i="6"/>
  <c r="AP200" i="6"/>
  <c r="AQ200" i="6"/>
  <c r="AP184" i="6"/>
  <c r="AQ184" i="6"/>
  <c r="AP167" i="6"/>
  <c r="AQ167" i="6"/>
  <c r="AP150" i="6"/>
  <c r="AQ150" i="6"/>
  <c r="AP134" i="6"/>
  <c r="AQ134" i="6"/>
  <c r="AP118" i="6"/>
  <c r="AQ118" i="6"/>
  <c r="AP448" i="6"/>
  <c r="AQ448" i="6"/>
  <c r="AP432" i="6"/>
  <c r="AQ432" i="6"/>
  <c r="AP415" i="6"/>
  <c r="AQ415" i="6"/>
  <c r="AP399" i="6"/>
  <c r="AQ399" i="6"/>
  <c r="AP383" i="6"/>
  <c r="AQ383" i="6"/>
  <c r="AP367" i="6"/>
  <c r="AQ367" i="6"/>
  <c r="AP351" i="6"/>
  <c r="AQ351" i="6"/>
  <c r="AP335" i="6"/>
  <c r="AQ335" i="6"/>
  <c r="AP319" i="6"/>
  <c r="AQ319" i="6"/>
  <c r="AP303" i="6"/>
  <c r="AQ303" i="6"/>
  <c r="AP287" i="6"/>
  <c r="AQ287" i="6"/>
  <c r="AP271" i="6"/>
  <c r="AQ271" i="6"/>
  <c r="AP255" i="6"/>
  <c r="AQ255" i="6"/>
  <c r="AP239" i="6"/>
  <c r="AQ239" i="6"/>
  <c r="AP223" i="6"/>
  <c r="AQ223" i="6"/>
  <c r="AP207" i="6"/>
  <c r="AQ207" i="6"/>
  <c r="AP191" i="6"/>
  <c r="AQ191" i="6"/>
  <c r="AP174" i="6"/>
  <c r="AQ174" i="6"/>
  <c r="AQ157" i="6"/>
  <c r="AP157" i="6"/>
  <c r="AQ141" i="6"/>
  <c r="AP141" i="6"/>
  <c r="AQ125" i="6"/>
  <c r="AP125" i="6"/>
  <c r="AP451" i="6"/>
  <c r="AQ451" i="6"/>
  <c r="AP435" i="6"/>
  <c r="AQ435" i="6"/>
  <c r="AP418" i="6"/>
  <c r="AQ418" i="6"/>
  <c r="AP402" i="6"/>
  <c r="AQ402" i="6"/>
  <c r="AP386" i="6"/>
  <c r="AQ386" i="6"/>
  <c r="AP370" i="6"/>
  <c r="AQ370" i="6"/>
  <c r="AP354" i="6"/>
  <c r="AQ354" i="6"/>
  <c r="AP338" i="6"/>
  <c r="AQ338" i="6"/>
  <c r="AP322" i="6"/>
  <c r="AQ322" i="6"/>
  <c r="AP306" i="6"/>
  <c r="AQ306" i="6"/>
  <c r="AP290" i="6"/>
  <c r="AQ290" i="6"/>
  <c r="AP274" i="6"/>
  <c r="AQ274" i="6"/>
  <c r="AP258" i="6"/>
  <c r="AQ258" i="6"/>
  <c r="AP242" i="6"/>
  <c r="AQ242" i="6"/>
  <c r="AP226" i="6"/>
  <c r="AQ226" i="6"/>
  <c r="AP210" i="6"/>
  <c r="AQ210" i="6"/>
  <c r="AP194" i="6"/>
  <c r="AQ194" i="6"/>
  <c r="AQ177" i="6"/>
  <c r="AP177" i="6"/>
  <c r="AP161" i="6"/>
  <c r="AQ161" i="6"/>
  <c r="AP144" i="6"/>
  <c r="AQ144" i="6"/>
  <c r="AP128" i="6"/>
  <c r="AQ128" i="6"/>
  <c r="AP454" i="6"/>
  <c r="AQ454" i="6"/>
  <c r="AP438" i="6"/>
  <c r="AQ438" i="6"/>
  <c r="AQ421" i="6"/>
  <c r="AP421" i="6"/>
  <c r="AQ405" i="6"/>
  <c r="AP405" i="6"/>
  <c r="AQ389" i="6"/>
  <c r="AP389" i="6"/>
  <c r="AQ373" i="6"/>
  <c r="AP373" i="6"/>
  <c r="AQ357" i="6"/>
  <c r="AP357" i="6"/>
  <c r="AQ341" i="6"/>
  <c r="AP341" i="6"/>
  <c r="AQ325" i="6"/>
  <c r="AP325" i="6"/>
  <c r="AQ309" i="6"/>
  <c r="AP309" i="6"/>
  <c r="AP293" i="6"/>
  <c r="AQ293" i="6"/>
  <c r="AQ277" i="6"/>
  <c r="AP277" i="6"/>
  <c r="AQ261" i="6"/>
  <c r="AP261" i="6"/>
  <c r="AQ245" i="6"/>
  <c r="AP245" i="6"/>
  <c r="AQ229" i="6"/>
  <c r="AP229" i="6"/>
  <c r="AQ213" i="6"/>
  <c r="AP213" i="6"/>
  <c r="AQ197" i="6"/>
  <c r="AP197" i="6"/>
  <c r="AP180" i="6"/>
  <c r="AQ180" i="6"/>
  <c r="AP164" i="6"/>
  <c r="AQ164" i="6"/>
  <c r="AP147" i="6"/>
  <c r="AQ147" i="6"/>
  <c r="AP131" i="6"/>
  <c r="AQ131" i="6"/>
  <c r="AP116" i="6"/>
  <c r="AQ116" i="6"/>
  <c r="BW4042" i="6"/>
  <c r="BW40" i="6"/>
  <c r="BW18"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Geoff Cumming</author>
    <author>G.Cumming</author>
  </authors>
  <commentList>
    <comment ref="S5" authorId="0" shapeId="0" xr:uid="{00000000-0006-0000-0000-000001000000}">
      <text>
        <r>
          <rPr>
            <sz val="9"/>
            <color indexed="81"/>
            <rFont val="Tahoma"/>
            <family val="2"/>
          </rPr>
          <t xml:space="preserve">Choose the parameters of the population, and its shape.
</t>
        </r>
      </text>
    </comment>
    <comment ref="AF5" authorId="0" shapeId="0" xr:uid="{00000000-0006-0000-0000-000002000000}">
      <text>
        <r>
          <rPr>
            <sz val="9"/>
            <color indexed="81"/>
            <rFont val="Tahoma"/>
            <family val="2"/>
          </rPr>
          <t>Click below to control many features of what's displayed in the upper and lower figure.</t>
        </r>
        <r>
          <rPr>
            <sz val="9"/>
            <color indexed="81"/>
            <rFont val="Tahoma"/>
            <family val="2"/>
          </rPr>
          <t xml:space="preserve">
</t>
        </r>
      </text>
    </comment>
    <comment ref="X6" authorId="1" shapeId="0" xr:uid="{00000000-0006-0000-0000-000003000000}">
      <text>
        <r>
          <rPr>
            <sz val="9"/>
            <color indexed="81"/>
            <rFont val="Tahoma"/>
            <family val="2"/>
          </rPr>
          <t>Population mean.  Use slider, or type in value.  Min 0, max 100.</t>
        </r>
      </text>
    </comment>
    <comment ref="X8" authorId="1" shapeId="0" xr:uid="{00000000-0006-0000-0000-000004000000}">
      <text>
        <r>
          <rPr>
            <sz val="9"/>
            <color indexed="81"/>
            <rFont val="Tahoma"/>
            <family val="2"/>
          </rPr>
          <t xml:space="preserve">Standard deviation of the population.  Use slider or type in value.  Min 1, max 50.
</t>
        </r>
      </text>
    </comment>
    <comment ref="BX8" authorId="0" shapeId="0" xr:uid="{00000000-0006-0000-0000-000005000000}">
      <text>
        <r>
          <rPr>
            <sz val="9"/>
            <color indexed="81"/>
            <rFont val="Tahoma"/>
            <family val="2"/>
          </rPr>
          <t>Follow Wikipedia for lognormal dist. Y is N(0,sigma^2), and X=EXP(Y) is lognormal.</t>
        </r>
        <r>
          <rPr>
            <sz val="9"/>
            <color indexed="81"/>
            <rFont val="Tahoma"/>
            <family val="2"/>
          </rPr>
          <t xml:space="preserve">
</t>
        </r>
      </text>
    </comment>
    <comment ref="AE9" authorId="0" shapeId="0" xr:uid="{00000000-0006-0000-0000-000006000000}">
      <text>
        <r>
          <rPr>
            <sz val="9"/>
            <color indexed="81"/>
            <rFont val="Tahoma"/>
            <family val="2"/>
          </rPr>
          <t xml:space="preserve">Display verticals to mark the mean, and </t>
        </r>
        <r>
          <rPr>
            <sz val="10"/>
            <color indexed="81"/>
            <rFont val="Symbol"/>
            <family val="1"/>
            <charset val="2"/>
          </rPr>
          <t>s</t>
        </r>
        <r>
          <rPr>
            <sz val="9"/>
            <color indexed="81"/>
            <rFont val="Tahoma"/>
            <family val="2"/>
          </rPr>
          <t xml:space="preserve"> units either side of the mean.  These lines mark </t>
        </r>
        <r>
          <rPr>
            <i/>
            <sz val="9"/>
            <color indexed="81"/>
            <rFont val="Tahoma"/>
            <family val="2"/>
          </rPr>
          <t>z</t>
        </r>
        <r>
          <rPr>
            <sz val="9"/>
            <color indexed="81"/>
            <rFont val="Tahoma"/>
            <family val="2"/>
          </rPr>
          <t xml:space="preserve">=0, </t>
        </r>
        <r>
          <rPr>
            <i/>
            <sz val="9"/>
            <color indexed="81"/>
            <rFont val="Tahoma"/>
            <family val="2"/>
          </rPr>
          <t>z</t>
        </r>
        <r>
          <rPr>
            <sz val="9"/>
            <color indexed="81"/>
            <rFont val="Tahoma"/>
            <family val="2"/>
          </rPr>
          <t xml:space="preserve">=-1, </t>
        </r>
        <r>
          <rPr>
            <i/>
            <sz val="9"/>
            <color indexed="81"/>
            <rFont val="Tahoma"/>
            <family val="2"/>
          </rPr>
          <t>z</t>
        </r>
        <r>
          <rPr>
            <sz val="9"/>
            <color indexed="81"/>
            <rFont val="Tahoma"/>
            <family val="2"/>
          </rPr>
          <t xml:space="preserve">=1, etc.
</t>
        </r>
      </text>
    </comment>
    <comment ref="U10" authorId="0" shapeId="0" xr:uid="{00000000-0006-0000-0000-000007000000}">
      <text>
        <r>
          <rPr>
            <sz val="9"/>
            <color indexed="81"/>
            <rFont val="Tahoma"/>
            <family val="2"/>
          </rPr>
          <t xml:space="preserve">Click to choose the shape of the population distribution: Normal, rectangular, or skewed to the right.
__________________
For the skewed population, the degree of skew is controlled by the spinner at the right. Min = 0.1 (minimal skew), max = 1 (strong skew). The skewed distribution is a lognormal distribution, with the number displayed being the SD of the underlying normal distribution.
</t>
        </r>
      </text>
    </comment>
    <comment ref="X11" authorId="0" shapeId="0" xr:uid="{00000000-0006-0000-0000-000008000000}">
      <text>
        <r>
          <rPr>
            <sz val="9"/>
            <color indexed="81"/>
            <rFont val="Tahoma"/>
            <family val="2"/>
          </rPr>
          <t xml:space="preserve">Use the spinner to set the degree of right skew, when Skew is chosen as the shape of the population distribution. Min 0.1, max 1.
</t>
        </r>
      </text>
    </comment>
    <comment ref="AF11" authorId="0" shapeId="0" xr:uid="{00000000-0006-0000-0000-000009000000}">
      <text>
        <r>
          <rPr>
            <sz val="9"/>
            <color indexed="81"/>
            <rFont val="Tahoma"/>
            <family val="2"/>
          </rPr>
          <t xml:space="preserve">Click to fill under the population curve.  A large number of data circles are placed randomly in the area.  
______________
A new randomisation is made each time 'Fill random' is clicked on.
</t>
        </r>
      </text>
    </comment>
    <comment ref="BY11" authorId="0" shapeId="0" xr:uid="{00000000-0006-0000-0000-00000A000000}">
      <text>
        <r>
          <rPr>
            <sz val="9"/>
            <color indexed="81"/>
            <rFont val="Tahoma"/>
            <family val="2"/>
          </rPr>
          <t>1 = normal
2 = rectangular</t>
        </r>
      </text>
    </comment>
    <comment ref="S13" authorId="0" shapeId="0" xr:uid="{00000000-0006-0000-0000-00000B000000}">
      <text>
        <r>
          <rPr>
            <sz val="9"/>
            <color indexed="81"/>
            <rFont val="Tahoma"/>
            <family val="2"/>
          </rPr>
          <t xml:space="preserve">Click the three buttons to control sampling.
_________
'Clear' clears all samples.
</t>
        </r>
      </text>
    </comment>
    <comment ref="Y13" authorId="0" shapeId="0" xr:uid="{00000000-0006-0000-0000-00000C000000}">
      <text>
        <r>
          <rPr>
            <sz val="9"/>
            <color indexed="81"/>
            <rFont val="Tahoma"/>
            <family val="2"/>
          </rPr>
          <t xml:space="preserve">Click to take another random, independent sample from the population.
</t>
        </r>
      </text>
    </comment>
    <comment ref="AG13" authorId="0" shapeId="0" xr:uid="{00000000-0006-0000-0000-00000D000000}">
      <text>
        <r>
          <rPr>
            <sz val="9"/>
            <color indexed="81"/>
            <rFont val="Tahoma"/>
            <family val="2"/>
          </rPr>
          <t xml:space="preserve">Click to start and stop a sequence of samples.
</t>
        </r>
      </text>
    </comment>
    <comment ref="S16" authorId="0" shapeId="0" xr:uid="{00000000-0006-0000-0000-00000E000000}">
      <text>
        <r>
          <rPr>
            <sz val="9"/>
            <color indexed="81"/>
            <rFont val="Tahoma"/>
            <family val="2"/>
          </rPr>
          <t xml:space="preserve">Choose sample size, see information about the latest sample, and see the number of samples in the current set of samples
</t>
        </r>
      </text>
    </comment>
    <comment ref="X16" authorId="0" shapeId="0" xr:uid="{00000000-0006-0000-0000-00000F000000}">
      <text>
        <r>
          <rPr>
            <sz val="9"/>
            <color indexed="81"/>
            <rFont val="Tahoma"/>
            <family val="2"/>
          </rPr>
          <t>Information about the latest sample</t>
        </r>
        <r>
          <rPr>
            <sz val="9"/>
            <color indexed="81"/>
            <rFont val="Tahoma"/>
            <family val="2"/>
          </rPr>
          <t xml:space="preserve">
</t>
        </r>
      </text>
    </comment>
    <comment ref="AF16" authorId="0" shapeId="0" xr:uid="{00000000-0006-0000-0000-000010000000}">
      <text>
        <r>
          <rPr>
            <sz val="9"/>
            <color indexed="81"/>
            <rFont val="Tahoma"/>
            <family val="2"/>
          </rPr>
          <t>Click to display data points (</t>
        </r>
        <r>
          <rPr>
            <sz val="9"/>
            <color indexed="12"/>
            <rFont val="Tahoma"/>
            <family val="2"/>
          </rPr>
          <t>ooo</t>
        </r>
        <r>
          <rPr>
            <sz val="9"/>
            <color indexed="81"/>
            <rFont val="Tahoma"/>
            <family val="2"/>
          </rPr>
          <t xml:space="preserve">) of the latest sample.
</t>
        </r>
      </text>
    </comment>
    <comment ref="W17" authorId="0" shapeId="0" xr:uid="{00000000-0006-0000-0000-000011000000}">
      <text>
        <r>
          <rPr>
            <sz val="9"/>
            <color indexed="81"/>
            <rFont val="Tahoma"/>
            <family val="2"/>
          </rPr>
          <t xml:space="preserve">of the latest sample
</t>
        </r>
      </text>
    </comment>
    <comment ref="Z17" authorId="0" shapeId="0" xr:uid="{00000000-0006-0000-0000-000012000000}">
      <text>
        <r>
          <rPr>
            <sz val="9"/>
            <color indexed="81"/>
            <rFont val="Tahoma"/>
            <family val="2"/>
          </rPr>
          <t xml:space="preserve">Number of samples in the current set of samples.
__________
A new set is started after 'Clear', or whenever a major parameter (e.g., </t>
        </r>
        <r>
          <rPr>
            <sz val="11"/>
            <color indexed="81"/>
            <rFont val="Symbol"/>
            <family val="1"/>
            <charset val="2"/>
          </rPr>
          <t>m</t>
        </r>
        <r>
          <rPr>
            <sz val="9"/>
            <color indexed="81"/>
            <rFont val="Tahoma"/>
            <family val="2"/>
          </rPr>
          <t xml:space="preserve">, </t>
        </r>
        <r>
          <rPr>
            <sz val="11"/>
            <color indexed="81"/>
            <rFont val="Symbol"/>
            <family val="1"/>
            <charset val="2"/>
          </rPr>
          <t>s</t>
        </r>
        <r>
          <rPr>
            <sz val="9"/>
            <color indexed="81"/>
            <rFont val="Tahoma"/>
            <family val="2"/>
          </rPr>
          <t xml:space="preserve">, </t>
        </r>
        <r>
          <rPr>
            <i/>
            <sz val="9"/>
            <color indexed="81"/>
            <rFont val="Tahoma"/>
            <family val="2"/>
          </rPr>
          <t>N</t>
        </r>
        <r>
          <rPr>
            <sz val="9"/>
            <color indexed="81"/>
            <rFont val="Tahoma"/>
            <family val="2"/>
          </rPr>
          <t xml:space="preserve">), or display setting (e.g., assume </t>
        </r>
        <r>
          <rPr>
            <sz val="11"/>
            <color indexed="81"/>
            <rFont val="Symbol"/>
            <family val="1"/>
            <charset val="2"/>
          </rPr>
          <t>s</t>
        </r>
        <r>
          <rPr>
            <sz val="9"/>
            <color indexed="81"/>
            <rFont val="Tahoma"/>
            <family val="2"/>
          </rPr>
          <t xml:space="preserve"> known) is changed.
</t>
        </r>
      </text>
    </comment>
    <comment ref="BJ17" authorId="0" shapeId="0" xr:uid="{00000000-0006-0000-0000-000013000000}">
      <text>
        <r>
          <rPr>
            <sz val="9"/>
            <color indexed="81"/>
            <rFont val="Tahoma"/>
            <family val="2"/>
          </rPr>
          <t xml:space="preserve">Various screen resolutions, and  zoom factors may require different y and x values for the mean heap to look good.  Adjust so that the mean circles just touch horizontally and vertically.
</t>
        </r>
      </text>
    </comment>
    <comment ref="S18" authorId="1" shapeId="0" xr:uid="{00000000-0006-0000-0000-000014000000}">
      <text>
        <r>
          <rPr>
            <sz val="9"/>
            <color indexed="81"/>
            <rFont val="Tahoma"/>
            <family val="2"/>
          </rPr>
          <t xml:space="preserve">Sample size.  
Min 1, max 100.  Use spinner or type in value.
</t>
        </r>
      </text>
    </comment>
    <comment ref="W18" authorId="0" shapeId="0" xr:uid="{00000000-0006-0000-0000-000015000000}">
      <text>
        <r>
          <rPr>
            <sz val="9"/>
            <color indexed="81"/>
            <rFont val="Tahoma"/>
            <family val="2"/>
          </rPr>
          <t xml:space="preserve">of the latest sample
</t>
        </r>
      </text>
    </comment>
    <comment ref="AG18" authorId="0" shapeId="0" xr:uid="{00000000-0006-0000-0000-000016000000}">
      <text>
        <r>
          <rPr>
            <sz val="9"/>
            <color indexed="81"/>
            <rFont val="Tahoma"/>
            <family val="2"/>
          </rPr>
          <t xml:space="preserve">Display sample means as green dots
</t>
        </r>
      </text>
    </comment>
    <comment ref="BI18" authorId="0" shapeId="0" xr:uid="{00000000-0006-0000-0000-000017000000}">
      <text>
        <r>
          <rPr>
            <sz val="9"/>
            <color indexed="81"/>
            <rFont val="Tahoma"/>
            <family val="2"/>
          </rPr>
          <t xml:space="preserve">Use spinner to adjust vertical spacing of means in the mean heap that are in the same bin.
</t>
        </r>
      </text>
    </comment>
    <comment ref="W19" authorId="0" shapeId="0" xr:uid="{00000000-0006-0000-0000-000018000000}">
      <text>
        <r>
          <rPr>
            <sz val="9"/>
            <color indexed="81"/>
            <rFont val="Tahoma"/>
            <family val="2"/>
          </rPr>
          <t xml:space="preserve">Margin of error (MoE) of the CI around the mean of the latest sample.
_________
The MoE is the length of either arm of the latest CI, so is half the total length of this CI.
</t>
        </r>
      </text>
    </comment>
    <comment ref="AG20" authorId="0" shapeId="0" xr:uid="{00000000-0006-0000-0000-000019000000}">
      <text>
        <r>
          <rPr>
            <sz val="9"/>
            <color indexed="81"/>
            <rFont val="Tahoma"/>
            <family val="2"/>
          </rPr>
          <t>Click to display means as they drop. When mean heap is displayed, unclick here to see just the means in the mean heap.</t>
        </r>
        <r>
          <rPr>
            <sz val="9"/>
            <color indexed="81"/>
            <rFont val="Tahoma"/>
            <family val="2"/>
          </rPr>
          <t xml:space="preserve">
</t>
        </r>
      </text>
    </comment>
    <comment ref="S21" authorId="0" shapeId="0" xr:uid="{00000000-0006-0000-0000-00001A000000}">
      <text>
        <r>
          <rPr>
            <sz val="9"/>
            <color indexed="81"/>
            <rFont val="Tahoma"/>
            <family val="2"/>
          </rPr>
          <t>The mean heap is a pile of the sample means in the current set of samples.
___________
Only the most recent 600 means are displayed.</t>
        </r>
      </text>
    </comment>
    <comment ref="AE21" authorId="0" shapeId="0" xr:uid="{00000000-0006-0000-0000-00001B000000}">
      <text>
        <r>
          <rPr>
            <sz val="9"/>
            <color indexed="81"/>
            <rFont val="Tahoma"/>
            <family val="2"/>
          </rPr>
          <t xml:space="preserve">Click to show the mean heap, a dot plot of sample means.  
______________
Only the most recent 600 means in the current set of samples are displayed.
</t>
        </r>
      </text>
    </comment>
    <comment ref="BI21" authorId="0" shapeId="0" xr:uid="{00000000-0006-0000-0000-00001C000000}">
      <text>
        <r>
          <rPr>
            <sz val="9"/>
            <color indexed="81"/>
            <rFont val="Tahoma"/>
            <family val="2"/>
          </rPr>
          <t xml:space="preserve">Use spinner to adjust bin width in the mean heap.  0=narrow bins (little rounding); 1000=wide bins (course rounding).
</t>
        </r>
      </text>
    </comment>
    <comment ref="X22" authorId="0" shapeId="0" xr:uid="{00000000-0006-0000-0000-00001D000000}">
      <text>
        <r>
          <rPr>
            <sz val="9"/>
            <color indexed="81"/>
            <rFont val="Tahoma"/>
            <family val="2"/>
          </rPr>
          <t xml:space="preserve">SE calculated for the means in the mean heap
</t>
        </r>
      </text>
    </comment>
    <comment ref="X23" authorId="0" shapeId="0" xr:uid="{00000000-0006-0000-0000-00001E000000}">
      <text>
        <r>
          <rPr>
            <sz val="9"/>
            <color indexed="81"/>
            <rFont val="Tahoma"/>
            <family val="2"/>
          </rPr>
          <t xml:space="preserve">SE for the sampling distribution curve; it equals </t>
        </r>
        <r>
          <rPr>
            <sz val="11"/>
            <color indexed="81"/>
            <rFont val="Symbol"/>
            <family val="1"/>
            <charset val="2"/>
          </rPr>
          <t>s</t>
        </r>
        <r>
          <rPr>
            <sz val="9"/>
            <color indexed="81"/>
            <rFont val="Tahoma"/>
            <family val="2"/>
          </rPr>
          <t xml:space="preserve">/(square root of </t>
        </r>
        <r>
          <rPr>
            <i/>
            <sz val="9"/>
            <color indexed="81"/>
            <rFont val="Tahoma"/>
            <family val="2"/>
          </rPr>
          <t>N</t>
        </r>
        <r>
          <rPr>
            <sz val="9"/>
            <color indexed="81"/>
            <rFont val="Tahoma"/>
            <family val="2"/>
          </rPr>
          <t>).</t>
        </r>
      </text>
    </comment>
    <comment ref="AI23" authorId="0" shapeId="0" xr:uid="{00000000-0006-0000-0000-00001F000000}">
      <text>
        <r>
          <rPr>
            <sz val="9"/>
            <color indexed="81"/>
            <rFont val="Tahoma"/>
            <family val="2"/>
          </rPr>
          <t>When the mean heap is displayed:
The sampling distribution curve is the shape of the mean heap expected if we took an infinite number of samples, and the population is normal.  The sampling distribution curve is a normal distribution.  It is scaled vertically to match the number of samples in the current set of samples.
_______________________
When the population is rectangular, the displayed normal sampling distribution curve is usually a good fit to the mean heap for a large number of samples, because of the central limit theorem. For a skewed population the fit is sometimes not so close, especially for small samples and a highly skewed population.</t>
        </r>
      </text>
    </comment>
    <comment ref="Y24" authorId="0" shapeId="0" xr:uid="{00000000-0006-0000-0000-000020000000}">
      <text>
        <r>
          <rPr>
            <sz val="9"/>
            <color indexed="81"/>
            <rFont val="Tahoma"/>
            <family val="2"/>
          </rPr>
          <t xml:space="preserve">Number of means displayed in the mean heap.
</t>
        </r>
      </text>
    </comment>
    <comment ref="AE24" authorId="0" shapeId="0" xr:uid="{00000000-0006-0000-0000-000021000000}">
      <text>
        <r>
          <rPr>
            <sz val="9"/>
            <color indexed="81"/>
            <rFont val="Tahoma"/>
            <family val="2"/>
          </rPr>
          <t xml:space="preserve">When the mean heap is displayed:
Display verticals to mark </t>
        </r>
        <r>
          <rPr>
            <sz val="11"/>
            <color indexed="81"/>
            <rFont val="Symbol"/>
            <family val="1"/>
            <charset val="2"/>
          </rPr>
          <t xml:space="preserve">m </t>
        </r>
        <r>
          <rPr>
            <sz val="9"/>
            <color indexed="81"/>
            <rFont val="Tahoma"/>
            <family val="2"/>
          </rPr>
          <t xml:space="preserve">, and SE units either side of </t>
        </r>
        <r>
          <rPr>
            <sz val="11"/>
            <color indexed="81"/>
            <rFont val="Symbol"/>
            <family val="1"/>
            <charset val="2"/>
          </rPr>
          <t>m</t>
        </r>
        <r>
          <rPr>
            <sz val="9"/>
            <color indexed="81"/>
            <rFont val="Symbol"/>
            <family val="1"/>
            <charset val="2"/>
          </rPr>
          <t>.</t>
        </r>
        <r>
          <rPr>
            <sz val="9"/>
            <color indexed="81"/>
            <rFont val="Tahoma"/>
            <family val="2"/>
          </rPr>
          <t xml:space="preserve">  These lines mark </t>
        </r>
        <r>
          <rPr>
            <i/>
            <sz val="9"/>
            <color indexed="81"/>
            <rFont val="Tahoma"/>
            <family val="2"/>
          </rPr>
          <t>z</t>
        </r>
        <r>
          <rPr>
            <sz val="9"/>
            <color indexed="81"/>
            <rFont val="Tahoma"/>
            <family val="2"/>
          </rPr>
          <t xml:space="preserve">=0, </t>
        </r>
        <r>
          <rPr>
            <i/>
            <sz val="9"/>
            <color indexed="81"/>
            <rFont val="Tahoma"/>
            <family val="2"/>
          </rPr>
          <t>z</t>
        </r>
        <r>
          <rPr>
            <sz val="9"/>
            <color indexed="81"/>
            <rFont val="Tahoma"/>
            <family val="2"/>
          </rPr>
          <t xml:space="preserve">=-1, </t>
        </r>
        <r>
          <rPr>
            <i/>
            <sz val="9"/>
            <color indexed="81"/>
            <rFont val="Tahoma"/>
            <family val="2"/>
          </rPr>
          <t>z</t>
        </r>
        <r>
          <rPr>
            <sz val="9"/>
            <color indexed="81"/>
            <rFont val="Tahoma"/>
            <family val="2"/>
          </rPr>
          <t>=1, etc, for the sampling distribution curve.</t>
        </r>
      </text>
    </comment>
    <comment ref="X26" authorId="0" shapeId="0" xr:uid="{00000000-0006-0000-0000-000022000000}">
      <text>
        <r>
          <rPr>
            <sz val="9"/>
            <color indexed="81"/>
            <rFont val="Tahoma"/>
            <family val="2"/>
          </rPr>
          <t xml:space="preserve">Margin of error (MoE) calculated using </t>
        </r>
        <r>
          <rPr>
            <sz val="11"/>
            <color indexed="81"/>
            <rFont val="Symbol"/>
            <family val="1"/>
            <charset val="2"/>
          </rPr>
          <t>s</t>
        </r>
        <r>
          <rPr>
            <sz val="9"/>
            <color indexed="81"/>
            <rFont val="Tahoma"/>
            <family val="2"/>
          </rPr>
          <t xml:space="preserve">.
</t>
        </r>
        <r>
          <rPr>
            <i/>
            <sz val="9"/>
            <color indexed="81"/>
            <rFont val="Tahoma"/>
            <family val="2"/>
          </rPr>
          <t>C</t>
        </r>
        <r>
          <rPr>
            <sz val="9"/>
            <color indexed="81"/>
            <rFont val="Tahoma"/>
            <family val="2"/>
          </rPr>
          <t xml:space="preserve">% of sample means lie within this MoE of </t>
        </r>
        <r>
          <rPr>
            <sz val="11"/>
            <color indexed="81"/>
            <rFont val="Symbol"/>
            <family val="1"/>
            <charset val="2"/>
          </rPr>
          <t>m</t>
        </r>
        <r>
          <rPr>
            <sz val="9"/>
            <color indexed="81"/>
            <rFont val="Tahoma"/>
            <family val="2"/>
          </rPr>
          <t xml:space="preserve">.
____________
When </t>
        </r>
        <r>
          <rPr>
            <sz val="10"/>
            <color indexed="81"/>
            <rFont val="Symbol"/>
            <family val="1"/>
            <charset val="2"/>
          </rPr>
          <t>s</t>
        </r>
        <r>
          <rPr>
            <sz val="9"/>
            <color indexed="81"/>
            <rFont val="Tahoma"/>
            <family val="2"/>
          </rPr>
          <t xml:space="preserve"> is assumed known, this value is the MoE of every CI.</t>
        </r>
      </text>
    </comment>
    <comment ref="AH26" authorId="0" shapeId="0" xr:uid="{00000000-0006-0000-0000-000023000000}">
      <text>
        <r>
          <rPr>
            <sz val="9"/>
            <color indexed="81"/>
            <rFont val="Tahoma"/>
            <family val="2"/>
          </rPr>
          <t xml:space="preserve">This interval marks the central </t>
        </r>
        <r>
          <rPr>
            <i/>
            <sz val="9"/>
            <color indexed="81"/>
            <rFont val="Tahoma"/>
            <family val="2"/>
          </rPr>
          <t>C</t>
        </r>
        <r>
          <rPr>
            <sz val="9"/>
            <color indexed="81"/>
            <rFont val="Tahoma"/>
            <family val="2"/>
          </rPr>
          <t xml:space="preserve">% area under the sampling distribution curve.  It is marked by a green bar along the X axis, with green verticals to mark its ends.
__________________
When </t>
        </r>
        <r>
          <rPr>
            <sz val="11"/>
            <color indexed="81"/>
            <rFont val="Symbol"/>
            <family val="1"/>
            <charset val="2"/>
          </rPr>
          <t>s</t>
        </r>
        <r>
          <rPr>
            <sz val="9"/>
            <color indexed="81"/>
            <rFont val="Tahoma"/>
            <family val="2"/>
          </rPr>
          <t xml:space="preserve"> is assumed known, this interval gives the width of every CI.</t>
        </r>
      </text>
    </comment>
    <comment ref="S27" authorId="0" shapeId="0" xr:uid="{00000000-0006-0000-0000-000024000000}">
      <text>
        <r>
          <rPr>
            <sz val="9"/>
            <color indexed="81"/>
            <rFont val="Tahoma"/>
            <family val="2"/>
          </rPr>
          <t>CIs can be displayed on every mean in the dance of the means, to give the dance of the confidence intervals</t>
        </r>
      </text>
    </comment>
    <comment ref="U28" authorId="0" shapeId="0" xr:uid="{00000000-0006-0000-0000-000025000000}">
      <text>
        <r>
          <rPr>
            <sz val="9"/>
            <color indexed="81"/>
            <rFont val="Tahoma"/>
            <family val="2"/>
          </rPr>
          <t xml:space="preserve">Click a radio button to state whether or not </t>
        </r>
        <r>
          <rPr>
            <sz val="11"/>
            <color indexed="81"/>
            <rFont val="Symbol"/>
            <family val="1"/>
            <charset val="2"/>
          </rPr>
          <t>s</t>
        </r>
        <r>
          <rPr>
            <sz val="11"/>
            <color indexed="81"/>
            <rFont val="Tahoma"/>
            <family val="2"/>
          </rPr>
          <t xml:space="preserve"> </t>
        </r>
        <r>
          <rPr>
            <sz val="9"/>
            <color indexed="81"/>
            <rFont val="Tahoma"/>
            <family val="2"/>
          </rPr>
          <t xml:space="preserve">is assumed known.
If 'Known', CIs are calculated using </t>
        </r>
        <r>
          <rPr>
            <sz val="10"/>
            <color indexed="81"/>
            <rFont val="Symbol"/>
            <family val="1"/>
            <charset val="2"/>
          </rPr>
          <t>s</t>
        </r>
        <r>
          <rPr>
            <sz val="9"/>
            <color indexed="81"/>
            <rFont val="Tahoma"/>
            <family val="2"/>
          </rPr>
          <t xml:space="preserve"> 
and </t>
        </r>
        <r>
          <rPr>
            <i/>
            <sz val="9"/>
            <color indexed="81"/>
            <rFont val="Tahoma"/>
            <family val="2"/>
          </rPr>
          <t>z</t>
        </r>
        <r>
          <rPr>
            <sz val="9"/>
            <color indexed="81"/>
            <rFont val="Tahoma"/>
            <family val="2"/>
          </rPr>
          <t>, so all samples have the same length CIs.
If 'Unkown',</t>
        </r>
        <r>
          <rPr>
            <i/>
            <sz val="9"/>
            <color indexed="81"/>
            <rFont val="Tahoma"/>
            <family val="2"/>
          </rPr>
          <t xml:space="preserve"> s</t>
        </r>
        <r>
          <rPr>
            <sz val="9"/>
            <color indexed="81"/>
            <rFont val="Tahoma"/>
            <family val="2"/>
          </rPr>
          <t xml:space="preserve"> and </t>
        </r>
        <r>
          <rPr>
            <i/>
            <sz val="9"/>
            <color indexed="81"/>
            <rFont val="Tahoma"/>
            <family val="2"/>
          </rPr>
          <t>t</t>
        </r>
        <r>
          <rPr>
            <sz val="9"/>
            <color indexed="81"/>
            <rFont val="Tahoma"/>
            <family val="2"/>
          </rPr>
          <t xml:space="preserve"> are used, so CI length varies from sample to sample.</t>
        </r>
      </text>
    </comment>
    <comment ref="X28" authorId="0" shapeId="0" xr:uid="{00000000-0006-0000-0000-000026000000}">
      <text>
        <r>
          <rPr>
            <sz val="9"/>
            <color indexed="81"/>
            <rFont val="Tahoma"/>
            <family val="2"/>
          </rPr>
          <t xml:space="preserve">Confidence level (%) for CIs displayed on the sample means.  Use spinner or type in a value.  Min 0, max 99.9
</t>
        </r>
      </text>
    </comment>
    <comment ref="AD28" authorId="0" shapeId="0" xr:uid="{00000000-0006-0000-0000-000027000000}">
      <text>
        <r>
          <rPr>
            <sz val="9"/>
            <color indexed="81"/>
            <rFont val="Tahoma"/>
            <family val="2"/>
          </rPr>
          <t>Display a CI on every mean in the dance of the means, to see the dance of the confidence intervals</t>
        </r>
        <r>
          <rPr>
            <sz val="9"/>
            <color indexed="81"/>
            <rFont val="Tahoma"/>
            <family val="2"/>
          </rPr>
          <t xml:space="preserve">
</t>
        </r>
      </text>
    </comment>
    <comment ref="S31" authorId="0" shapeId="0" xr:uid="{00000000-0006-0000-0000-000028000000}">
      <text>
        <r>
          <rPr>
            <sz val="9"/>
            <color indexed="81"/>
            <rFont val="Tahoma"/>
            <family val="2"/>
          </rPr>
          <t xml:space="preserve">When the mean heap is not displayed:
Explore capture of </t>
        </r>
        <r>
          <rPr>
            <sz val="11"/>
            <color indexed="81"/>
            <rFont val="Symbol"/>
            <family val="1"/>
            <charset val="2"/>
          </rPr>
          <t>m</t>
        </r>
        <r>
          <rPr>
            <sz val="9"/>
            <color indexed="81"/>
            <rFont val="Tahoma"/>
            <family val="2"/>
          </rPr>
          <t xml:space="preserve"> by CIs. Click both checkboxes to mark the population mean </t>
        </r>
        <r>
          <rPr>
            <sz val="11"/>
            <color indexed="81"/>
            <rFont val="Symbol"/>
            <family val="1"/>
            <charset val="2"/>
          </rPr>
          <t>m</t>
        </r>
        <r>
          <rPr>
            <sz val="9"/>
            <color indexed="81"/>
            <rFont val="Tahoma"/>
            <family val="2"/>
          </rPr>
          <t xml:space="preserve">, and see red when a CI does not capture </t>
        </r>
        <r>
          <rPr>
            <sz val="11"/>
            <color indexed="81"/>
            <rFont val="Symbol"/>
            <family val="1"/>
            <charset val="2"/>
          </rPr>
          <t>m</t>
        </r>
        <r>
          <rPr>
            <sz val="9"/>
            <color indexed="81"/>
            <rFont val="Tahoma"/>
            <family val="2"/>
          </rPr>
          <t>.</t>
        </r>
      </text>
    </comment>
    <comment ref="AD31" authorId="0" shapeId="0" xr:uid="{00000000-0006-0000-0000-000029000000}">
      <text>
        <r>
          <rPr>
            <sz val="9"/>
            <color rgb="FF000000"/>
            <rFont val="Tahoma"/>
            <family val="2"/>
          </rPr>
          <t xml:space="preserve">A vertical line to mark the population mean
</t>
        </r>
        <r>
          <rPr>
            <sz val="9"/>
            <color rgb="FF000000"/>
            <rFont val="Tahoma"/>
            <family val="2"/>
          </rPr>
          <t>in the lower figure</t>
        </r>
      </text>
    </comment>
    <comment ref="Y32" authorId="0" shapeId="0" xr:uid="{00000000-0006-0000-0000-00002A000000}">
      <text>
        <r>
          <rPr>
            <sz val="9"/>
            <color indexed="81"/>
            <rFont val="Tahoma"/>
            <family val="2"/>
          </rPr>
          <t xml:space="preserve">Number of samples in the current set of samples for which the CI captures </t>
        </r>
        <r>
          <rPr>
            <sz val="11"/>
            <color indexed="81"/>
            <rFont val="Symbol"/>
            <family val="1"/>
            <charset val="2"/>
          </rPr>
          <t>m</t>
        </r>
      </text>
    </comment>
    <comment ref="X33" authorId="0" shapeId="0" xr:uid="{00000000-0006-0000-0000-00002B000000}">
      <text>
        <r>
          <rPr>
            <sz val="9"/>
            <color indexed="81"/>
            <rFont val="Tahoma"/>
            <family val="2"/>
          </rPr>
          <t xml:space="preserve">Percent of samples in the current set of samples for which the CI captures </t>
        </r>
        <r>
          <rPr>
            <sz val="11"/>
            <color indexed="81"/>
            <rFont val="Symbol"/>
            <family val="1"/>
            <charset val="2"/>
          </rPr>
          <t>m</t>
        </r>
        <r>
          <rPr>
            <sz val="9"/>
            <color indexed="81"/>
            <rFont val="Tahoma"/>
            <family val="2"/>
          </rPr>
          <t>.  This proportion is expected in the long run to equal % confidence (</t>
        </r>
        <r>
          <rPr>
            <i/>
            <sz val="9"/>
            <color indexed="81"/>
            <rFont val="Tahoma"/>
            <family val="2"/>
          </rPr>
          <t>C</t>
        </r>
        <r>
          <rPr>
            <sz val="9"/>
            <color indexed="81"/>
            <rFont val="Tahoma"/>
            <family val="2"/>
          </rPr>
          <t xml:space="preserve">).  </t>
        </r>
      </text>
    </comment>
    <comment ref="AG33" authorId="0" shapeId="0" xr:uid="{00000000-0006-0000-0000-00002C000000}">
      <text>
        <r>
          <rPr>
            <sz val="9"/>
            <color rgb="FF000000"/>
            <rFont val="Tahoma"/>
            <family val="2"/>
          </rPr>
          <t xml:space="preserve">When the mean heap is not displayed:
</t>
        </r>
        <r>
          <rPr>
            <sz val="9"/>
            <color rgb="FF000000"/>
            <rFont val="Tahoma"/>
            <family val="2"/>
          </rPr>
          <t xml:space="preserve">Click to indicate capture by the CIs of </t>
        </r>
        <r>
          <rPr>
            <sz val="11"/>
            <color rgb="FF000000"/>
            <rFont val="Symbol"/>
            <family val="1"/>
            <charset val="2"/>
          </rPr>
          <t>m</t>
        </r>
        <r>
          <rPr>
            <sz val="9"/>
            <color rgb="FF000000"/>
            <rFont val="Tahoma"/>
            <family val="2"/>
          </rPr>
          <t>.  Red indicates non-capture.</t>
        </r>
      </text>
    </comment>
    <comment ref="S35" authorId="0" shapeId="0" xr:uid="{00000000-0006-0000-0000-00002D000000}">
      <text>
        <r>
          <rPr>
            <sz val="9"/>
            <color indexed="81"/>
            <rFont val="Tahoma"/>
            <family val="2"/>
          </rPr>
          <t>When the mean heap is not displayed:
Explore capture by CIs of the next mean, which is the mean just above a CI in the dance. 
_______________
When the checkbox is clicked on, then cases where the next mean falls outside the CI are indicated by a pink diagonal line joining the closer limit of the CI to that next mean just above.</t>
        </r>
      </text>
    </comment>
    <comment ref="Y36" authorId="0" shapeId="0" xr:uid="{00000000-0006-0000-0000-00002E000000}">
      <text>
        <r>
          <rPr>
            <sz val="9"/>
            <color indexed="81"/>
            <rFont val="Tahoma"/>
            <family val="2"/>
          </rPr>
          <t>Number of samples in the current set of samples for which the CI captures the next mean, which is the mean just above it in the dance.</t>
        </r>
      </text>
    </comment>
    <comment ref="X37" authorId="0" shapeId="0" xr:uid="{00000000-0006-0000-0000-00002F000000}">
      <text>
        <r>
          <rPr>
            <sz val="9"/>
            <color indexed="81"/>
            <rFont val="Tahoma"/>
            <family val="2"/>
          </rPr>
          <t xml:space="preserve">Percent of samples in the current set of samples for which the CI captures the next mean, which is the mean immediately above it in the dance. In the long run, about 83% of CIs are expected to capture the next mean.
__________________
For further information, see:
Cumming, G., &amp; Maillardet, R. (2006). Confidence intervals and replication: Where will the next mean fall? </t>
        </r>
        <r>
          <rPr>
            <i/>
            <sz val="9"/>
            <color indexed="81"/>
            <rFont val="Tahoma"/>
            <family val="2"/>
          </rPr>
          <t>Psychological Methods, 11,</t>
        </r>
        <r>
          <rPr>
            <sz val="9"/>
            <color indexed="81"/>
            <rFont val="Tahoma"/>
            <family val="2"/>
          </rPr>
          <t xml:space="preserve"> 217-227.</t>
        </r>
      </text>
    </comment>
    <comment ref="AF37" authorId="0" shapeId="0" xr:uid="{00000000-0006-0000-0000-000030000000}">
      <text>
        <r>
          <rPr>
            <sz val="9"/>
            <color indexed="81"/>
            <rFont val="Tahoma"/>
            <family val="2"/>
          </rPr>
          <t>When the mean heap is not displayed:
Click to show a pink diagonal line joining the  closer limit of the CI to the next mean, which is the mean just above, in all cases in which the CI does not capture that next mean. 
__________________
In the long run, we expect about 83% of 95% CIs to capture the next mean.</t>
        </r>
      </text>
    </comment>
  </commentList>
</comments>
</file>

<file path=xl/sharedStrings.xml><?xml version="1.0" encoding="utf-8"?>
<sst xmlns="http://schemas.openxmlformats.org/spreadsheetml/2006/main" count="201" uniqueCount="171">
  <si>
    <t>For skew, use lognormal</t>
  </si>
  <si>
    <t>Mean of lognormal</t>
  </si>
  <si>
    <t>Var of lognormal</t>
  </si>
  <si>
    <t>My scale factor</t>
  </si>
  <si>
    <t>Zero</t>
  </si>
  <si>
    <t>SD, my units</t>
  </si>
  <si>
    <t>SD of lognormal</t>
  </si>
  <si>
    <t>Pop'n ordinate</t>
  </si>
  <si>
    <t>Pop'n area to L</t>
  </si>
  <si>
    <t>Sum (ordinates)</t>
  </si>
  <si>
    <t>shape, sigma</t>
  </si>
  <si>
    <t>to 1042</t>
  </si>
  <si>
    <t>Does CI capture next mean above?</t>
  </si>
  <si>
    <t>Mean disp</t>
  </si>
  <si>
    <t xml:space="preserve"> Capture of next mean</t>
  </si>
  <si>
    <t>Show capt</t>
  </si>
  <si>
    <t>Stripes</t>
  </si>
  <si>
    <t>LL</t>
  </si>
  <si>
    <t>UL</t>
  </si>
  <si>
    <t>End verticals</t>
  </si>
  <si>
    <t>Next mean</t>
  </si>
  <si>
    <t>Population</t>
  </si>
  <si>
    <t>SD lines</t>
  </si>
  <si>
    <t>Fill random</t>
  </si>
  <si>
    <t>Sample means</t>
  </si>
  <si>
    <t>Data points</t>
  </si>
  <si>
    <r>
      <t xml:space="preserve">Show </t>
    </r>
    <r>
      <rPr>
        <sz val="9"/>
        <rFont val="Symbol"/>
        <family val="1"/>
        <charset val="2"/>
      </rPr>
      <t>m</t>
    </r>
    <r>
      <rPr>
        <sz val="9"/>
        <rFont val="Arial"/>
        <family val="2"/>
      </rPr>
      <t>0</t>
    </r>
  </si>
  <si>
    <r>
      <t>m</t>
    </r>
    <r>
      <rPr>
        <sz val="9"/>
        <rFont val="Arial"/>
        <family val="2"/>
      </rPr>
      <t>0 value</t>
    </r>
  </si>
  <si>
    <r>
      <t xml:space="preserve">Show </t>
    </r>
    <r>
      <rPr>
        <sz val="9"/>
        <rFont val="Symbol"/>
        <family val="1"/>
        <charset val="2"/>
      </rPr>
      <t>m</t>
    </r>
    <r>
      <rPr>
        <sz val="9"/>
        <rFont val="Arial"/>
        <family val="2"/>
      </rPr>
      <t>0 capt</t>
    </r>
  </si>
  <si>
    <r>
      <t xml:space="preserve">Assume </t>
    </r>
    <r>
      <rPr>
        <sz val="9"/>
        <rFont val="Symbol"/>
        <family val="1"/>
        <charset val="2"/>
      </rPr>
      <t>s</t>
    </r>
    <r>
      <rPr>
        <sz val="9"/>
        <rFont val="Arial"/>
        <family val="2"/>
      </rPr>
      <t xml:space="preserve"> known</t>
    </r>
  </si>
  <si>
    <r>
      <t xml:space="preserve">For </t>
    </r>
    <r>
      <rPr>
        <sz val="9"/>
        <rFont val="Symbol"/>
        <family val="1"/>
        <charset val="2"/>
      </rPr>
      <t>m</t>
    </r>
    <r>
      <rPr>
        <sz val="9"/>
        <rFont val="Arial"/>
        <family val="2"/>
      </rPr>
      <t>0 line</t>
    </r>
  </si>
  <si>
    <r>
      <t>m</t>
    </r>
    <r>
      <rPr>
        <sz val="9"/>
        <rFont val="Arial"/>
        <family val="2"/>
      </rPr>
      <t>0 line bar</t>
    </r>
  </si>
  <si>
    <r>
      <t xml:space="preserve">Mean  </t>
    </r>
    <r>
      <rPr>
        <i/>
        <sz val="9"/>
        <rFont val="Arial"/>
        <family val="2"/>
      </rPr>
      <t xml:space="preserve">M </t>
    </r>
  </si>
  <si>
    <r>
      <t xml:space="preserve">SD  </t>
    </r>
    <r>
      <rPr>
        <i/>
        <sz val="9"/>
        <rFont val="Arial"/>
        <family val="2"/>
      </rPr>
      <t xml:space="preserve">s </t>
    </r>
  </si>
  <si>
    <r>
      <t xml:space="preserve">Number capturing </t>
    </r>
    <r>
      <rPr>
        <sz val="9"/>
        <rFont val="Symbol"/>
        <family val="1"/>
        <charset val="2"/>
      </rPr>
      <t xml:space="preserve">m </t>
    </r>
  </si>
  <si>
    <r>
      <t xml:space="preserve">Percent capturing </t>
    </r>
    <r>
      <rPr>
        <sz val="9"/>
        <rFont val="Symbol"/>
        <family val="1"/>
        <charset val="2"/>
      </rPr>
      <t>m</t>
    </r>
  </si>
  <si>
    <t>Sampling</t>
  </si>
  <si>
    <t>SE lines</t>
  </si>
  <si>
    <t xml:space="preserve">MoE </t>
  </si>
  <si>
    <t>CIs</t>
  </si>
  <si>
    <r>
      <t xml:space="preserve">Capture of </t>
    </r>
    <r>
      <rPr>
        <sz val="10"/>
        <rFont val="Symbol"/>
        <family val="1"/>
        <charset val="2"/>
      </rPr>
      <t>m</t>
    </r>
  </si>
  <si>
    <t xml:space="preserve">Capture of </t>
  </si>
  <si>
    <t>next mean</t>
  </si>
  <si>
    <t xml:space="preserve"> Confidence intervals</t>
  </si>
  <si>
    <t>Latest sample:</t>
  </si>
  <si>
    <t xml:space="preserve">samples </t>
  </si>
  <si>
    <t>Number of</t>
  </si>
  <si>
    <t>Samples</t>
  </si>
  <si>
    <r>
      <t xml:space="preserve"> Capture of </t>
    </r>
    <r>
      <rPr>
        <b/>
        <sz val="10"/>
        <rFont val="Symbol"/>
        <family val="1"/>
        <charset val="2"/>
      </rPr>
      <t>m</t>
    </r>
  </si>
  <si>
    <r>
      <t xml:space="preserve">Assume </t>
    </r>
    <r>
      <rPr>
        <sz val="10"/>
        <rFont val="Symbol"/>
        <family val="1"/>
        <charset val="2"/>
      </rPr>
      <t>s</t>
    </r>
    <r>
      <rPr>
        <sz val="9"/>
        <rFont val="Arial"/>
        <family val="2"/>
      </rPr>
      <t xml:space="preserve"> is:</t>
    </r>
  </si>
  <si>
    <t xml:space="preserve">   Known</t>
  </si>
  <si>
    <t xml:space="preserve">  Unknown</t>
  </si>
  <si>
    <t>1=known</t>
  </si>
  <si>
    <r>
      <t xml:space="preserve">For </t>
    </r>
    <r>
      <rPr>
        <sz val="10"/>
        <rFont val="Symbol"/>
        <family val="1"/>
        <charset val="2"/>
      </rPr>
      <t>s</t>
    </r>
    <r>
      <rPr>
        <sz val="9"/>
        <rFont val="Arial"/>
        <family val="2"/>
      </rPr>
      <t xml:space="preserve"> known</t>
    </r>
  </si>
  <si>
    <r>
      <t xml:space="preserve">±MoE around </t>
    </r>
    <r>
      <rPr>
        <sz val="10"/>
        <rFont val="Symbol"/>
        <family val="1"/>
        <charset val="2"/>
      </rPr>
      <t>m</t>
    </r>
  </si>
  <si>
    <t xml:space="preserve">  distribution curve</t>
  </si>
  <si>
    <t xml:space="preserve">Shape: </t>
  </si>
  <si>
    <r>
      <t xml:space="preserve">2  </t>
    </r>
    <r>
      <rPr>
        <b/>
        <sz val="9"/>
        <rFont val="Arial"/>
        <family val="2"/>
      </rPr>
      <t>Click to display:</t>
    </r>
  </si>
  <si>
    <t>maxheight</t>
  </si>
  <si>
    <t>SElinelength</t>
  </si>
  <si>
    <t>extra</t>
  </si>
  <si>
    <t xml:space="preserve">Number in mean heap </t>
  </si>
  <si>
    <t>highest</t>
  </si>
  <si>
    <t>y and 0</t>
  </si>
  <si>
    <t>Bar</t>
  </si>
  <si>
    <t>lowest</t>
  </si>
  <si>
    <t>y and 99</t>
  </si>
  <si>
    <t>Disp mean</t>
  </si>
  <si>
    <t>meanheap?</t>
  </si>
  <si>
    <t>In heap?</t>
  </si>
  <si>
    <t>y disp</t>
  </si>
  <si>
    <t>Heap N</t>
  </si>
  <si>
    <t>X in heap</t>
  </si>
  <si>
    <t>SE heap</t>
  </si>
  <si>
    <t>Upper limit of X axis</t>
  </si>
  <si>
    <t>meanheapOK?</t>
  </si>
  <si>
    <t>ToCountCaptMU</t>
  </si>
  <si>
    <t>BarCaptMU</t>
  </si>
  <si>
    <t>Previous Bar</t>
  </si>
  <si>
    <t xml:space="preserve">Mean heap SE </t>
  </si>
  <si>
    <t>x</t>
  </si>
  <si>
    <t>y</t>
  </si>
  <si>
    <t>SD</t>
  </si>
  <si>
    <t>rand</t>
  </si>
  <si>
    <t>Max</t>
  </si>
  <si>
    <t>Min</t>
  </si>
  <si>
    <t>Skew ordinate</t>
  </si>
  <si>
    <t>-999=noncapture</t>
  </si>
  <si>
    <t>num not cap next</t>
  </si>
  <si>
    <t>For SD lines</t>
  </si>
  <si>
    <t>Disp SD lines</t>
  </si>
  <si>
    <t>X step size</t>
  </si>
  <si>
    <t>m</t>
  </si>
  <si>
    <t>s</t>
  </si>
  <si>
    <t>Max height</t>
  </si>
  <si>
    <t>C</t>
  </si>
  <si>
    <t>N</t>
  </si>
  <si>
    <t>CIjumping</t>
  </si>
  <si>
    <t>SwToMeanHeap</t>
  </si>
  <si>
    <t>rand no.</t>
  </si>
  <si>
    <t>data point</t>
  </si>
  <si>
    <t>New Sample, for display</t>
  </si>
  <si>
    <t>Take samples, explore CI concepts</t>
  </si>
  <si>
    <t>n samp</t>
  </si>
  <si>
    <t>Bars indicator</t>
  </si>
  <si>
    <t>DispMeanHeap</t>
  </si>
  <si>
    <t>See the dance of the means, and the mean heap</t>
  </si>
  <si>
    <t>Show t, p</t>
  </si>
  <si>
    <t>DispSampDist</t>
  </si>
  <si>
    <t>Show CI</t>
  </si>
  <si>
    <t>Show data pts</t>
  </si>
  <si>
    <t>Display MOE</t>
  </si>
  <si>
    <t>The population</t>
  </si>
  <si>
    <t>DisplayPopDist</t>
  </si>
  <si>
    <t>Don'tClearDisp</t>
  </si>
  <si>
    <t>Display means</t>
  </si>
  <si>
    <t>Disp SE lines</t>
  </si>
  <si>
    <t>KeepShowSmps</t>
  </si>
  <si>
    <t>Population SE</t>
  </si>
  <si>
    <t>For Tails</t>
  </si>
  <si>
    <t>3 points on MOE</t>
  </si>
  <si>
    <t>For MOE</t>
  </si>
  <si>
    <t>HND</t>
  </si>
  <si>
    <t>alpha</t>
  </si>
  <si>
    <t>mu</t>
  </si>
  <si>
    <t>zero</t>
  </si>
  <si>
    <t>check mean (1)</t>
  </si>
  <si>
    <t>x*height</t>
  </si>
  <si>
    <t>Show Stats</t>
  </si>
  <si>
    <t>For fill</t>
  </si>
  <si>
    <t>Samp mean</t>
  </si>
  <si>
    <t>Bars capture pop mean?</t>
  </si>
  <si>
    <t>SE</t>
  </si>
  <si>
    <t>Bar disp</t>
  </si>
  <si>
    <t>Yes</t>
  </si>
  <si>
    <t>No</t>
  </si>
  <si>
    <t>not capt'g</t>
  </si>
  <si>
    <t>increments</t>
  </si>
  <si>
    <t>Mean heap</t>
  </si>
  <si>
    <t xml:space="preserve"> Mean heap </t>
  </si>
  <si>
    <t>appearance</t>
  </si>
  <si>
    <t xml:space="preserve">Curve SE </t>
  </si>
  <si>
    <t>Maxpop</t>
  </si>
  <si>
    <t>DotFraction</t>
  </si>
  <si>
    <t>SampDistMult</t>
  </si>
  <si>
    <t>SampDist</t>
  </si>
  <si>
    <t>To fill population curve with data points</t>
  </si>
  <si>
    <t>X adjust</t>
  </si>
  <si>
    <t>For SE lines</t>
  </si>
  <si>
    <t>Display mean heap</t>
  </si>
  <si>
    <t>xticks</t>
  </si>
  <si>
    <t>yticks</t>
  </si>
  <si>
    <t>x for display</t>
  </si>
  <si>
    <t>y for display</t>
  </si>
  <si>
    <t>For pop label</t>
  </si>
  <si>
    <r>
      <t xml:space="preserve"> </t>
    </r>
    <r>
      <rPr>
        <sz val="10"/>
        <rFont val="Symbol"/>
        <family val="1"/>
        <charset val="2"/>
      </rPr>
      <t>m</t>
    </r>
    <r>
      <rPr>
        <sz val="9"/>
        <rFont val="Symbol"/>
        <family val="1"/>
        <charset val="2"/>
      </rPr>
      <t xml:space="preserve"> </t>
    </r>
    <r>
      <rPr>
        <sz val="9"/>
        <rFont val="Arial"/>
        <family val="2"/>
      </rPr>
      <t>line</t>
    </r>
  </si>
  <si>
    <r>
      <t xml:space="preserve">For </t>
    </r>
    <r>
      <rPr>
        <sz val="9"/>
        <rFont val="Symbol"/>
        <family val="1"/>
        <charset val="2"/>
      </rPr>
      <t>m</t>
    </r>
    <r>
      <rPr>
        <sz val="9"/>
        <rFont val="Arial"/>
        <family val="2"/>
      </rPr>
      <t xml:space="preserve"> line</t>
    </r>
  </si>
  <si>
    <t>Count next not capt</t>
  </si>
  <si>
    <t>Min = mu - sqrt3*sigma</t>
  </si>
  <si>
    <t>Max = mu + sqrt3*sigma</t>
  </si>
  <si>
    <t>Height</t>
  </si>
  <si>
    <t>Height = 1 / (Max - Min)</t>
  </si>
  <si>
    <t>Length</t>
  </si>
  <si>
    <t>Length = Max - Min</t>
  </si>
  <si>
    <t>Rand is on (0, 1)</t>
  </si>
  <si>
    <t>Random data point = Min + Rand*Length</t>
  </si>
  <si>
    <t>Which shape?</t>
  </si>
  <si>
    <t>Rectangular distribution</t>
  </si>
  <si>
    <t xml:space="preserve">  means</t>
  </si>
  <si>
    <t>Hide dropping means</t>
  </si>
  <si>
    <t>Dropping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</si>
</sst>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5" formatCode="0.0"/>
  </numFmts>
  <fonts count="43" x14ac:knownFonts="1">
    <font>
      <sz val="10"/>
      <name val="Arial"/>
    </font>
    <font>
      <sz val="8"/>
      <name val="Arial"/>
      <family val="2"/>
    </font>
    <font>
      <b/>
      <sz val="9"/>
      <color indexed="10"/>
      <name val="Arial"/>
      <family val="2"/>
    </font>
    <font>
      <i/>
      <sz val="9"/>
      <name val="Arial"/>
      <family val="2"/>
    </font>
    <font>
      <sz val="9"/>
      <color indexed="81"/>
      <name val="Symbol"/>
      <family val="1"/>
      <charset val="2"/>
    </font>
    <font>
      <b/>
      <sz val="9"/>
      <color indexed="12"/>
      <name val="Arial"/>
      <family val="2"/>
    </font>
    <font>
      <sz val="9"/>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sz val="10"/>
      <name val="Arial"/>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9"/>
      <name val="Arial"/>
      <family val="2"/>
    </font>
    <font>
      <b/>
      <sz val="9"/>
      <name val="Arial"/>
      <family val="2"/>
    </font>
    <font>
      <sz val="9"/>
      <color indexed="81"/>
      <name val="Tahoma"/>
      <family val="2"/>
    </font>
    <font>
      <sz val="9"/>
      <name val="Symbol"/>
      <family val="1"/>
      <charset val="2"/>
    </font>
    <font>
      <i/>
      <sz val="9"/>
      <color indexed="81"/>
      <name val="Tahoma"/>
      <family val="2"/>
    </font>
    <font>
      <sz val="9"/>
      <color indexed="12"/>
      <name val="Tahoma"/>
      <family val="2"/>
    </font>
    <font>
      <sz val="10"/>
      <color indexed="81"/>
      <name val="Symbol"/>
      <family val="1"/>
      <charset val="2"/>
    </font>
    <font>
      <sz val="11"/>
      <color indexed="81"/>
      <name val="Symbol"/>
      <family val="1"/>
      <charset val="2"/>
    </font>
    <font>
      <sz val="11"/>
      <color indexed="81"/>
      <name val="Tahoma"/>
      <family val="2"/>
    </font>
    <font>
      <sz val="10"/>
      <name val="Symbol"/>
      <family val="1"/>
      <charset val="2"/>
    </font>
    <font>
      <b/>
      <sz val="9"/>
      <color indexed="10"/>
      <name val="Times New Roman"/>
      <family val="1"/>
    </font>
    <font>
      <b/>
      <sz val="9"/>
      <name val="Times New Roman"/>
      <family val="1"/>
    </font>
    <font>
      <b/>
      <sz val="10"/>
      <name val="Symbol"/>
      <family val="1"/>
      <charset val="2"/>
    </font>
    <font>
      <sz val="9"/>
      <color rgb="FF000000"/>
      <name val="Arial"/>
      <family val="2"/>
    </font>
    <font>
      <b/>
      <sz val="9"/>
      <color rgb="FFFF0000"/>
      <name val="Arial"/>
      <family val="2"/>
    </font>
    <font>
      <sz val="8"/>
      <color rgb="FF000000"/>
      <name val="Tahoma"/>
      <family val="2"/>
    </font>
    <font>
      <sz val="11"/>
      <color rgb="FF000000"/>
      <name val="Symbol"/>
      <family val="1"/>
      <charset val="2"/>
    </font>
    <font>
      <sz val="9"/>
      <color rgb="FF000000"/>
      <name val="Tahoma"/>
      <family val="2"/>
    </font>
  </fonts>
  <fills count="2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42"/>
        <bgColor indexed="64"/>
      </patternFill>
    </fill>
    <fill>
      <patternFill patternType="solid">
        <fgColor indexed="47"/>
        <bgColor indexed="64"/>
      </patternFill>
    </fill>
    <fill>
      <patternFill patternType="solid">
        <fgColor indexed="46"/>
        <bgColor indexed="64"/>
      </patternFill>
    </fill>
    <fill>
      <patternFill patternType="solid">
        <fgColor indexed="44"/>
        <bgColor indexed="64"/>
      </patternFill>
    </fill>
  </fills>
  <borders count="25">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right style="thin">
        <color auto="1"/>
      </right>
      <top style="thin">
        <color auto="1"/>
      </top>
      <bottom/>
      <diagonal/>
    </border>
    <border>
      <left style="thin">
        <color auto="1"/>
      </left>
      <right/>
      <top style="thin">
        <color auto="1"/>
      </top>
      <bottom/>
      <diagonal/>
    </border>
    <border>
      <left/>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style="thin">
        <color auto="1"/>
      </left>
      <right style="thin">
        <color auto="1"/>
      </right>
      <top style="thin">
        <color auto="1"/>
      </top>
      <bottom/>
      <diagonal/>
    </border>
    <border>
      <left/>
      <right/>
      <top/>
      <bottom style="medium">
        <color auto="1"/>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indexed="22"/>
      </top>
      <bottom style="thin">
        <color indexed="22"/>
      </bottom>
      <diagonal/>
    </border>
    <border>
      <left/>
      <right/>
      <top style="thin">
        <color indexed="22"/>
      </top>
      <bottom/>
      <diagonal/>
    </border>
  </borders>
  <cellStyleXfs count="42">
    <xf numFmtId="0" fontId="0" fillId="0" borderId="0"/>
    <xf numFmtId="0" fontId="7" fillId="2" borderId="0" applyNumberFormat="0" applyBorder="0" applyAlignment="0" applyProtection="0"/>
    <xf numFmtId="0" fontId="7" fillId="3"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7" fillId="6" borderId="0" applyNumberFormat="0" applyBorder="0" applyAlignment="0" applyProtection="0"/>
    <xf numFmtId="0" fontId="7" fillId="7" borderId="0" applyNumberFormat="0" applyBorder="0" applyAlignment="0" applyProtection="0"/>
    <xf numFmtId="0" fontId="7" fillId="8"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5" borderId="0" applyNumberFormat="0" applyBorder="0" applyAlignment="0" applyProtection="0"/>
    <xf numFmtId="0" fontId="7" fillId="8" borderId="0" applyNumberFormat="0" applyBorder="0" applyAlignment="0" applyProtection="0"/>
    <xf numFmtId="0" fontId="7" fillId="11" borderId="0" applyNumberFormat="0" applyBorder="0" applyAlignment="0" applyProtection="0"/>
    <xf numFmtId="0" fontId="8" fillId="12"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9" borderId="0" applyNumberFormat="0" applyBorder="0" applyAlignment="0" applyProtection="0"/>
    <xf numFmtId="0" fontId="9" fillId="3" borderId="0" applyNumberFormat="0" applyBorder="0" applyAlignment="0" applyProtection="0"/>
    <xf numFmtId="0" fontId="10" fillId="20" borderId="1" applyNumberFormat="0" applyAlignment="0" applyProtection="0"/>
    <xf numFmtId="0" fontId="11" fillId="21" borderId="2" applyNumberFormat="0" applyAlignment="0" applyProtection="0"/>
    <xf numFmtId="0" fontId="12" fillId="0" borderId="0" applyNumberFormat="0" applyFill="0" applyBorder="0" applyAlignment="0" applyProtection="0"/>
    <xf numFmtId="0" fontId="13" fillId="4" borderId="0" applyNumberFormat="0" applyBorder="0" applyAlignment="0" applyProtection="0"/>
    <xf numFmtId="0" fontId="14" fillId="0" borderId="3" applyNumberFormat="0" applyFill="0" applyAlignment="0" applyProtection="0"/>
    <xf numFmtId="0" fontId="15" fillId="0" borderId="4" applyNumberFormat="0" applyFill="0" applyAlignment="0" applyProtection="0"/>
    <xf numFmtId="0" fontId="16" fillId="0" borderId="5" applyNumberFormat="0" applyFill="0" applyAlignment="0" applyProtection="0"/>
    <xf numFmtId="0" fontId="16" fillId="0" borderId="0" applyNumberFormat="0" applyFill="0" applyBorder="0" applyAlignment="0" applyProtection="0"/>
    <xf numFmtId="0" fontId="17" fillId="7" borderId="1" applyNumberFormat="0" applyAlignment="0" applyProtection="0"/>
    <xf numFmtId="0" fontId="18" fillId="0" borderId="6" applyNumberFormat="0" applyFill="0" applyAlignment="0" applyProtection="0"/>
    <xf numFmtId="0" fontId="19" fillId="22" borderId="0" applyNumberFormat="0" applyBorder="0" applyAlignment="0" applyProtection="0"/>
    <xf numFmtId="0" fontId="20" fillId="23" borderId="7" applyNumberFormat="0" applyFont="0" applyAlignment="0" applyProtection="0"/>
    <xf numFmtId="0" fontId="21" fillId="20" borderId="8" applyNumberFormat="0" applyAlignment="0" applyProtection="0"/>
    <xf numFmtId="0" fontId="22" fillId="0" borderId="0" applyNumberFormat="0" applyFill="0" applyBorder="0" applyAlignment="0" applyProtection="0"/>
    <xf numFmtId="0" fontId="23" fillId="0" borderId="9" applyNumberFormat="0" applyFill="0" applyAlignment="0" applyProtection="0"/>
    <xf numFmtId="0" fontId="24" fillId="0" borderId="0" applyNumberFormat="0" applyFill="0" applyBorder="0" applyAlignment="0" applyProtection="0"/>
  </cellStyleXfs>
  <cellXfs count="174">
    <xf numFmtId="0" fontId="0" fillId="0" borderId="0" xfId="0"/>
    <xf numFmtId="0" fontId="25" fillId="0" borderId="0" xfId="0" applyFont="1"/>
    <xf numFmtId="0" fontId="26" fillId="0" borderId="0" xfId="0" applyFont="1" applyAlignment="1">
      <alignment horizontal="right"/>
    </xf>
    <xf numFmtId="0" fontId="26" fillId="0" borderId="0" xfId="0" applyFont="1"/>
    <xf numFmtId="0" fontId="25" fillId="24" borderId="14" xfId="0" applyFont="1" applyFill="1" applyBorder="1"/>
    <xf numFmtId="0" fontId="25" fillId="24" borderId="0" xfId="0" applyFont="1" applyFill="1" applyBorder="1"/>
    <xf numFmtId="0" fontId="25" fillId="24" borderId="16" xfId="0" applyFont="1" applyFill="1" applyBorder="1"/>
    <xf numFmtId="0" fontId="25" fillId="0" borderId="0" xfId="0" applyFont="1" applyFill="1"/>
    <xf numFmtId="0" fontId="25" fillId="24" borderId="18" xfId="0" applyFont="1" applyFill="1" applyBorder="1"/>
    <xf numFmtId="0" fontId="25" fillId="0" borderId="0" xfId="0" applyFont="1" applyFill="1" applyBorder="1"/>
    <xf numFmtId="0" fontId="25" fillId="24" borderId="0" xfId="0" applyFont="1" applyFill="1"/>
    <xf numFmtId="0" fontId="2" fillId="0" borderId="0" xfId="0" applyFont="1" applyFill="1"/>
    <xf numFmtId="0" fontId="5" fillId="0" borderId="0" xfId="0" applyFont="1" applyAlignment="1">
      <alignment horizontal="left" vertical="top"/>
    </xf>
    <xf numFmtId="0" fontId="5" fillId="0" borderId="0" xfId="0" applyFont="1" applyAlignment="1">
      <alignment horizontal="right"/>
    </xf>
    <xf numFmtId="0" fontId="2" fillId="27" borderId="15" xfId="0" applyFont="1" applyFill="1" applyBorder="1" applyAlignment="1">
      <alignment horizontal="left"/>
    </xf>
    <xf numFmtId="0" fontId="25" fillId="0" borderId="0" xfId="0" applyFont="1" applyProtection="1"/>
    <xf numFmtId="1" fontId="25" fillId="0" borderId="0" xfId="0" applyNumberFormat="1" applyFont="1" applyAlignment="1">
      <alignment horizontal="right"/>
    </xf>
    <xf numFmtId="1" fontId="25" fillId="0" borderId="0" xfId="0" applyNumberFormat="1" applyFont="1" applyAlignment="1">
      <alignment horizontal="left"/>
    </xf>
    <xf numFmtId="0" fontId="25" fillId="0" borderId="0" xfId="0" applyFont="1" applyAlignment="1">
      <alignment horizontal="right"/>
    </xf>
    <xf numFmtId="0" fontId="25" fillId="0" borderId="0" xfId="0" applyFont="1" applyAlignment="1">
      <alignment horizontal="center"/>
    </xf>
    <xf numFmtId="0" fontId="25" fillId="0" borderId="16" xfId="0" applyFont="1" applyBorder="1"/>
    <xf numFmtId="0" fontId="25" fillId="0" borderId="19" xfId="0" applyFont="1" applyBorder="1"/>
    <xf numFmtId="0" fontId="25" fillId="0" borderId="0" xfId="0" applyFont="1" applyBorder="1" applyAlignment="1">
      <alignment horizontal="center"/>
    </xf>
    <xf numFmtId="0" fontId="25" fillId="0" borderId="0" xfId="0" applyFont="1" applyBorder="1"/>
    <xf numFmtId="0" fontId="25" fillId="0" borderId="12" xfId="0" applyFont="1" applyBorder="1"/>
    <xf numFmtId="0" fontId="25" fillId="0" borderId="0" xfId="0" applyFont="1" applyAlignment="1">
      <alignment horizontal="left"/>
    </xf>
    <xf numFmtId="0" fontId="25" fillId="0" borderId="0" xfId="0" applyFont="1" applyProtection="1">
      <protection locked="0"/>
    </xf>
    <xf numFmtId="0" fontId="25" fillId="0" borderId="22" xfId="0" applyFont="1" applyBorder="1"/>
    <xf numFmtId="0" fontId="25" fillId="0" borderId="15" xfId="0" applyFont="1" applyBorder="1"/>
    <xf numFmtId="0" fontId="25" fillId="0" borderId="17" xfId="0" applyFont="1" applyBorder="1"/>
    <xf numFmtId="0" fontId="25" fillId="0" borderId="18" xfId="0" applyFont="1" applyBorder="1"/>
    <xf numFmtId="0" fontId="25" fillId="24" borderId="15" xfId="0" applyFont="1" applyFill="1" applyBorder="1"/>
    <xf numFmtId="0" fontId="25" fillId="26" borderId="15" xfId="0" applyFont="1" applyFill="1" applyBorder="1"/>
    <xf numFmtId="0" fontId="25" fillId="26" borderId="0" xfId="0" applyFont="1" applyFill="1" applyBorder="1" applyAlignment="1">
      <alignment horizontal="right"/>
    </xf>
    <xf numFmtId="0" fontId="25" fillId="0" borderId="10" xfId="0" applyFont="1" applyFill="1" applyBorder="1" applyProtection="1">
      <protection locked="0"/>
    </xf>
    <xf numFmtId="0" fontId="25" fillId="28" borderId="0" xfId="0" applyFont="1" applyFill="1" applyBorder="1" applyAlignment="1">
      <alignment horizontal="right"/>
    </xf>
    <xf numFmtId="0" fontId="25" fillId="28" borderId="16" xfId="0" applyFont="1" applyFill="1" applyBorder="1"/>
    <xf numFmtId="0" fontId="25" fillId="26" borderId="17" xfId="0" applyFont="1" applyFill="1" applyBorder="1"/>
    <xf numFmtId="0" fontId="25" fillId="26" borderId="18" xfId="0" applyFont="1" applyFill="1" applyBorder="1"/>
    <xf numFmtId="0" fontId="25" fillId="0" borderId="0" xfId="0" applyFont="1" applyBorder="1" applyProtection="1">
      <protection locked="0"/>
    </xf>
    <xf numFmtId="0" fontId="25" fillId="0" borderId="0" xfId="0" applyFont="1" applyBorder="1" applyAlignment="1">
      <alignment horizontal="right"/>
    </xf>
    <xf numFmtId="0" fontId="25" fillId="0" borderId="11" xfId="0" applyFont="1" applyBorder="1"/>
    <xf numFmtId="0" fontId="25" fillId="0" borderId="21" xfId="0" applyFont="1" applyBorder="1" applyProtection="1">
      <protection locked="0"/>
    </xf>
    <xf numFmtId="0" fontId="25" fillId="0" borderId="0" xfId="0" applyNumberFormat="1" applyFont="1" applyAlignment="1">
      <alignment horizontal="left"/>
    </xf>
    <xf numFmtId="0" fontId="25" fillId="0" borderId="0" xfId="0" applyFont="1" applyAlignment="1" applyProtection="1">
      <alignment horizontal="right"/>
      <protection locked="0"/>
    </xf>
    <xf numFmtId="1" fontId="25" fillId="0" borderId="0" xfId="0" applyNumberFormat="1" applyFont="1" applyFill="1" applyBorder="1" applyAlignment="1">
      <alignment horizontal="right"/>
    </xf>
    <xf numFmtId="0" fontId="25" fillId="0" borderId="0" xfId="0" applyFont="1" applyFill="1" applyBorder="1" applyAlignment="1">
      <alignment horizontal="right"/>
    </xf>
    <xf numFmtId="0" fontId="25" fillId="28" borderId="15" xfId="0" applyFont="1" applyFill="1" applyBorder="1"/>
    <xf numFmtId="0" fontId="25" fillId="28" borderId="0" xfId="0" applyFont="1" applyFill="1" applyBorder="1"/>
    <xf numFmtId="0" fontId="25" fillId="28" borderId="17" xfId="0" applyFont="1" applyFill="1" applyBorder="1"/>
    <xf numFmtId="0" fontId="25" fillId="28" borderId="18" xfId="0" applyFont="1" applyFill="1" applyBorder="1"/>
    <xf numFmtId="0" fontId="25" fillId="28" borderId="11" xfId="0" applyFont="1" applyFill="1" applyBorder="1"/>
    <xf numFmtId="0" fontId="26" fillId="25" borderId="14" xfId="0" applyFont="1" applyFill="1" applyBorder="1"/>
    <xf numFmtId="0" fontId="25" fillId="25" borderId="14" xfId="0" applyFont="1" applyFill="1" applyBorder="1"/>
    <xf numFmtId="0" fontId="25" fillId="25" borderId="15" xfId="0" applyFont="1" applyFill="1" applyBorder="1"/>
    <xf numFmtId="0" fontId="25" fillId="25" borderId="0" xfId="0" applyFont="1" applyFill="1" applyBorder="1"/>
    <xf numFmtId="0" fontId="25" fillId="25" borderId="16" xfId="0" applyFont="1" applyFill="1" applyBorder="1"/>
    <xf numFmtId="0" fontId="25" fillId="25" borderId="17" xfId="0" applyFont="1" applyFill="1" applyBorder="1"/>
    <xf numFmtId="0" fontId="25" fillId="25" borderId="18" xfId="0" applyFont="1" applyFill="1" applyBorder="1"/>
    <xf numFmtId="0" fontId="25" fillId="25" borderId="11" xfId="0" applyFont="1" applyFill="1" applyBorder="1"/>
    <xf numFmtId="0" fontId="25" fillId="26" borderId="0" xfId="0" applyFont="1" applyFill="1" applyBorder="1"/>
    <xf numFmtId="0" fontId="2" fillId="26" borderId="16" xfId="0" applyFont="1" applyFill="1" applyBorder="1" applyAlignment="1">
      <alignment horizontal="left"/>
    </xf>
    <xf numFmtId="0" fontId="35" fillId="0" borderId="0" xfId="0" applyFont="1" applyAlignment="1">
      <alignment vertical="center"/>
    </xf>
    <xf numFmtId="0" fontId="25" fillId="24" borderId="20" xfId="0" applyFont="1" applyFill="1" applyBorder="1"/>
    <xf numFmtId="0" fontId="25" fillId="0" borderId="20" xfId="0" applyFont="1" applyBorder="1"/>
    <xf numFmtId="0" fontId="25" fillId="0" borderId="20" xfId="0" applyFont="1" applyBorder="1" applyAlignment="1">
      <alignment horizontal="right"/>
    </xf>
    <xf numFmtId="0" fontId="36" fillId="0" borderId="0" xfId="0" applyFont="1"/>
    <xf numFmtId="0" fontId="25" fillId="0" borderId="0" xfId="0" applyFont="1" applyAlignment="1">
      <alignment horizontal="left" vertical="center"/>
    </xf>
    <xf numFmtId="0" fontId="28" fillId="0" borderId="0" xfId="0" applyFont="1" applyAlignment="1">
      <alignment horizontal="right"/>
    </xf>
    <xf numFmtId="0" fontId="25" fillId="0" borderId="0" xfId="0" applyFont="1" applyFill="1" applyBorder="1" applyAlignment="1" applyProtection="1">
      <alignment vertical="center"/>
    </xf>
    <xf numFmtId="0" fontId="25" fillId="0" borderId="0" xfId="0" applyFont="1" applyAlignment="1" applyProtection="1">
      <alignment horizontal="center"/>
      <protection locked="0"/>
    </xf>
    <xf numFmtId="0" fontId="26" fillId="24" borderId="14" xfId="0" applyFont="1" applyFill="1" applyBorder="1" applyAlignment="1">
      <alignment horizontal="left"/>
    </xf>
    <xf numFmtId="0" fontId="25" fillId="24" borderId="14" xfId="0" applyFont="1" applyFill="1" applyBorder="1" applyAlignment="1">
      <alignment horizontal="right"/>
    </xf>
    <xf numFmtId="0" fontId="25" fillId="24" borderId="0" xfId="0" applyFont="1" applyFill="1" applyBorder="1" applyAlignment="1" applyProtection="1">
      <alignment vertical="center"/>
    </xf>
    <xf numFmtId="0" fontId="26" fillId="0" borderId="0" xfId="0" applyFont="1" applyBorder="1"/>
    <xf numFmtId="0" fontId="25" fillId="24" borderId="0" xfId="0" applyFont="1" applyFill="1" applyBorder="1" applyAlignment="1">
      <alignment horizontal="left"/>
    </xf>
    <xf numFmtId="0" fontId="25" fillId="24" borderId="0" xfId="0" applyFont="1" applyFill="1" applyBorder="1" applyAlignment="1">
      <alignment horizontal="right"/>
    </xf>
    <xf numFmtId="0" fontId="25" fillId="0" borderId="0" xfId="0" applyNumberFormat="1" applyFont="1" applyAlignment="1">
      <alignment horizontal="right"/>
    </xf>
    <xf numFmtId="0" fontId="25" fillId="0" borderId="0" xfId="0" applyFont="1" applyBorder="1" applyAlignment="1"/>
    <xf numFmtId="0" fontId="2" fillId="24" borderId="0" xfId="0" applyFont="1" applyFill="1" applyBorder="1" applyAlignment="1">
      <alignment horizontal="center"/>
    </xf>
    <xf numFmtId="1" fontId="25" fillId="0" borderId="0" xfId="0" applyNumberFormat="1" applyFont="1"/>
    <xf numFmtId="0" fontId="25" fillId="24" borderId="17" xfId="0" applyFont="1" applyFill="1" applyBorder="1"/>
    <xf numFmtId="1" fontId="25" fillId="0" borderId="21" xfId="0" applyNumberFormat="1" applyFont="1" applyBorder="1" applyAlignment="1" applyProtection="1">
      <alignment horizontal="left"/>
      <protection locked="0"/>
    </xf>
    <xf numFmtId="0" fontId="2" fillId="0" borderId="0" xfId="0" applyFont="1" applyFill="1" applyBorder="1" applyAlignment="1">
      <alignment horizontal="right"/>
    </xf>
    <xf numFmtId="0" fontId="26" fillId="0" borderId="0" xfId="0" applyFont="1" applyBorder="1" applyAlignment="1">
      <alignment horizontal="left"/>
    </xf>
    <xf numFmtId="0" fontId="26" fillId="0" borderId="0" xfId="0" applyFont="1" applyBorder="1" applyAlignment="1">
      <alignment horizontal="center"/>
    </xf>
    <xf numFmtId="0" fontId="25" fillId="26" borderId="16" xfId="0" applyFont="1" applyFill="1" applyBorder="1"/>
    <xf numFmtId="0" fontId="25" fillId="0" borderId="0" xfId="0" applyNumberFormat="1" applyFont="1" applyProtection="1">
      <protection locked="0"/>
    </xf>
    <xf numFmtId="0" fontId="25" fillId="28" borderId="14" xfId="0" applyFont="1" applyFill="1" applyBorder="1"/>
    <xf numFmtId="0" fontId="25" fillId="28" borderId="14" xfId="0" applyFont="1" applyFill="1" applyBorder="1" applyAlignment="1">
      <alignment horizontal="right"/>
    </xf>
    <xf numFmtId="0" fontId="25" fillId="28" borderId="0" xfId="0" applyFont="1" applyFill="1" applyBorder="1" applyAlignment="1"/>
    <xf numFmtId="0" fontId="2" fillId="28" borderId="15" xfId="0" applyFont="1" applyFill="1" applyBorder="1" applyAlignment="1">
      <alignment horizontal="left"/>
    </xf>
    <xf numFmtId="0" fontId="2" fillId="28" borderId="0" xfId="0" applyFont="1" applyFill="1" applyBorder="1" applyAlignment="1">
      <alignment vertical="top"/>
    </xf>
    <xf numFmtId="0" fontId="25" fillId="0" borderId="23" xfId="0" applyFont="1" applyFill="1" applyBorder="1"/>
    <xf numFmtId="0" fontId="25" fillId="0" borderId="13" xfId="0" applyFont="1" applyBorder="1" applyAlignment="1">
      <alignment horizontal="left"/>
    </xf>
    <xf numFmtId="0" fontId="25" fillId="0" borderId="24" xfId="0" applyFont="1" applyFill="1" applyBorder="1"/>
    <xf numFmtId="0" fontId="25" fillId="0" borderId="0" xfId="0" applyFont="1" applyAlignment="1" applyProtection="1">
      <alignment horizontal="right" vertical="center"/>
      <protection locked="0"/>
    </xf>
    <xf numFmtId="0" fontId="26" fillId="0" borderId="0" xfId="0" applyNumberFormat="1" applyFont="1" applyAlignment="1">
      <alignment horizontal="left"/>
    </xf>
    <xf numFmtId="0" fontId="26" fillId="24" borderId="15" xfId="0" applyFont="1" applyFill="1" applyBorder="1" applyAlignment="1">
      <alignment horizontal="left"/>
    </xf>
    <xf numFmtId="0" fontId="25" fillId="24" borderId="0" xfId="0" applyFont="1" applyFill="1" applyBorder="1" applyAlignment="1"/>
    <xf numFmtId="0" fontId="3" fillId="24" borderId="0" xfId="0" applyFont="1" applyFill="1" applyBorder="1" applyAlignment="1">
      <alignment horizontal="right"/>
    </xf>
    <xf numFmtId="0" fontId="25" fillId="0" borderId="10" xfId="0" applyFont="1" applyFill="1" applyBorder="1" applyAlignment="1" applyProtection="1">
      <protection locked="0"/>
    </xf>
    <xf numFmtId="0" fontId="28" fillId="0" borderId="0" xfId="0" applyNumberFormat="1" applyFont="1" applyAlignment="1">
      <alignment horizontal="right"/>
    </xf>
    <xf numFmtId="0" fontId="25" fillId="27" borderId="14" xfId="0" applyFont="1" applyFill="1" applyBorder="1"/>
    <xf numFmtId="0" fontId="25" fillId="27" borderId="15" xfId="0" applyFont="1" applyFill="1" applyBorder="1"/>
    <xf numFmtId="0" fontId="25" fillId="27" borderId="0" xfId="0" applyFont="1" applyFill="1" applyBorder="1"/>
    <xf numFmtId="0" fontId="25" fillId="27" borderId="0" xfId="0" applyFont="1" applyFill="1"/>
    <xf numFmtId="0" fontId="25" fillId="27" borderId="0" xfId="0" applyFont="1" applyFill="1" applyBorder="1" applyAlignment="1">
      <alignment horizontal="left"/>
    </xf>
    <xf numFmtId="0" fontId="26" fillId="27" borderId="0" xfId="0" applyFont="1" applyFill="1" applyBorder="1" applyAlignment="1"/>
    <xf numFmtId="0" fontId="25" fillId="27" borderId="0" xfId="0" applyFont="1" applyFill="1" applyBorder="1" applyAlignment="1">
      <alignment horizontal="right"/>
    </xf>
    <xf numFmtId="0" fontId="25" fillId="0" borderId="0" xfId="0" applyFont="1" applyFill="1" applyBorder="1" applyAlignment="1">
      <alignment vertical="center"/>
    </xf>
    <xf numFmtId="0" fontId="25" fillId="27" borderId="17" xfId="0" applyFont="1" applyFill="1" applyBorder="1"/>
    <xf numFmtId="0" fontId="25" fillId="27" borderId="18" xfId="0" applyFont="1" applyFill="1" applyBorder="1"/>
    <xf numFmtId="1" fontId="25" fillId="0" borderId="0" xfId="0" applyNumberFormat="1" applyFont="1" applyFill="1" applyBorder="1"/>
    <xf numFmtId="0" fontId="26" fillId="0" borderId="0" xfId="0" applyFont="1" applyBorder="1" applyAlignment="1">
      <alignment horizontal="right"/>
    </xf>
    <xf numFmtId="0" fontId="25" fillId="0" borderId="18" xfId="0" applyFont="1" applyBorder="1" applyAlignment="1">
      <alignment horizontal="center"/>
    </xf>
    <xf numFmtId="0" fontId="26" fillId="0" borderId="20" xfId="0" applyFont="1" applyBorder="1"/>
    <xf numFmtId="0" fontId="25" fillId="0" borderId="21" xfId="0" applyFont="1" applyBorder="1" applyAlignment="1">
      <alignment horizontal="center"/>
    </xf>
    <xf numFmtId="0" fontId="26" fillId="0" borderId="20" xfId="0" applyFont="1" applyBorder="1" applyAlignment="1">
      <alignment horizontal="right"/>
    </xf>
    <xf numFmtId="0" fontId="25" fillId="0" borderId="0" xfId="0" applyFont="1" applyBorder="1" applyAlignment="1" applyProtection="1">
      <alignment horizontal="right"/>
      <protection locked="0"/>
    </xf>
    <xf numFmtId="0" fontId="25" fillId="24" borderId="20" xfId="0" applyFont="1" applyFill="1" applyBorder="1" applyAlignment="1">
      <alignment horizontal="right"/>
    </xf>
    <xf numFmtId="0" fontId="25" fillId="0" borderId="20" xfId="0" applyFont="1" applyBorder="1" applyAlignment="1">
      <alignment horizontal="center"/>
    </xf>
    <xf numFmtId="0" fontId="25" fillId="24" borderId="0" xfId="0" applyNumberFormat="1" applyFont="1" applyFill="1"/>
    <xf numFmtId="1" fontId="25" fillId="0" borderId="0" xfId="0" applyNumberFormat="1" applyFont="1" applyBorder="1" applyAlignment="1">
      <alignment horizontal="right"/>
    </xf>
    <xf numFmtId="1" fontId="25" fillId="0" borderId="20" xfId="0" applyNumberFormat="1" applyFont="1" applyBorder="1"/>
    <xf numFmtId="0" fontId="25" fillId="0" borderId="0" xfId="0" applyNumberFormat="1" applyFont="1"/>
    <xf numFmtId="0" fontId="34" fillId="24" borderId="0" xfId="0" applyFont="1" applyFill="1" applyBorder="1" applyAlignment="1">
      <alignment horizontal="right"/>
    </xf>
    <xf numFmtId="0" fontId="25" fillId="0" borderId="10" xfId="0" applyFont="1" applyBorder="1" applyAlignment="1">
      <alignment horizontal="left"/>
    </xf>
    <xf numFmtId="0" fontId="25" fillId="0" borderId="10" xfId="0" applyFont="1" applyFill="1" applyBorder="1" applyAlignment="1" applyProtection="1">
      <alignment vertical="center"/>
      <protection locked="0"/>
    </xf>
    <xf numFmtId="0" fontId="25" fillId="0" borderId="0" xfId="0" applyFont="1" applyFill="1" applyBorder="1" applyAlignment="1"/>
    <xf numFmtId="0" fontId="25" fillId="28" borderId="16" xfId="0" applyFont="1" applyFill="1" applyBorder="1" applyAlignment="1"/>
    <xf numFmtId="0" fontId="25" fillId="28" borderId="12" xfId="0" applyFont="1" applyFill="1" applyBorder="1"/>
    <xf numFmtId="0" fontId="3" fillId="28" borderId="15" xfId="0" applyFont="1" applyFill="1" applyBorder="1" applyAlignment="1">
      <alignment horizontal="center"/>
    </xf>
    <xf numFmtId="0" fontId="25" fillId="25" borderId="0" xfId="0" applyFont="1" applyFill="1" applyBorder="1" applyAlignment="1">
      <alignment horizontal="right"/>
    </xf>
    <xf numFmtId="0" fontId="25" fillId="25" borderId="0" xfId="0" applyFont="1" applyFill="1"/>
    <xf numFmtId="0" fontId="25" fillId="25" borderId="0" xfId="0" applyFont="1" applyFill="1" applyBorder="1" applyAlignment="1">
      <alignment horizontal="left"/>
    </xf>
    <xf numFmtId="165" fontId="25" fillId="0" borderId="0" xfId="0" applyNumberFormat="1" applyFont="1" applyFill="1" applyBorder="1" applyAlignment="1">
      <alignment horizontal="right"/>
    </xf>
    <xf numFmtId="0" fontId="2" fillId="24" borderId="14" xfId="0" applyFont="1" applyFill="1" applyBorder="1"/>
    <xf numFmtId="0" fontId="25" fillId="28" borderId="0" xfId="0" applyFont="1" applyFill="1"/>
    <xf numFmtId="0" fontId="25" fillId="25" borderId="0" xfId="0" applyFont="1" applyFill="1" applyBorder="1" applyAlignment="1">
      <alignment vertical="center"/>
    </xf>
    <xf numFmtId="0" fontId="26" fillId="28" borderId="14" xfId="0" applyFont="1" applyFill="1" applyBorder="1" applyAlignment="1">
      <alignment horizontal="left"/>
    </xf>
    <xf numFmtId="0" fontId="25" fillId="26" borderId="18" xfId="0" applyFont="1" applyFill="1" applyBorder="1" applyAlignment="1">
      <alignment horizontal="right"/>
    </xf>
    <xf numFmtId="165" fontId="25" fillId="0" borderId="18" xfId="0" applyNumberFormat="1" applyFont="1" applyFill="1" applyBorder="1" applyAlignment="1">
      <alignment horizontal="right"/>
    </xf>
    <xf numFmtId="0" fontId="25" fillId="26" borderId="11" xfId="0" applyFont="1" applyFill="1" applyBorder="1"/>
    <xf numFmtId="0" fontId="26" fillId="26" borderId="0" xfId="0" applyFont="1" applyFill="1" applyBorder="1" applyAlignment="1">
      <alignment horizontal="left"/>
    </xf>
    <xf numFmtId="0" fontId="26" fillId="27" borderId="14" xfId="0" applyFont="1" applyFill="1" applyBorder="1"/>
    <xf numFmtId="0" fontId="2" fillId="27" borderId="14" xfId="0" applyFont="1" applyFill="1" applyBorder="1" applyAlignment="1">
      <alignment horizontal="left"/>
    </xf>
    <xf numFmtId="0" fontId="2" fillId="27" borderId="12" xfId="0" applyFont="1" applyFill="1" applyBorder="1" applyAlignment="1">
      <alignment horizontal="left"/>
    </xf>
    <xf numFmtId="0" fontId="25" fillId="27" borderId="16" xfId="0" applyFont="1" applyFill="1" applyBorder="1"/>
    <xf numFmtId="0" fontId="25" fillId="27" borderId="18" xfId="0" applyFont="1" applyFill="1" applyBorder="1" applyAlignment="1"/>
    <xf numFmtId="0" fontId="25" fillId="27" borderId="11" xfId="0" applyFont="1" applyFill="1" applyBorder="1"/>
    <xf numFmtId="0" fontId="25" fillId="25" borderId="0" xfId="0" applyFont="1" applyFill="1" applyBorder="1" applyAlignment="1"/>
    <xf numFmtId="0" fontId="2" fillId="24" borderId="15" xfId="0" applyFont="1" applyFill="1" applyBorder="1" applyAlignment="1">
      <alignment horizontal="left"/>
    </xf>
    <xf numFmtId="0" fontId="26" fillId="24" borderId="0" xfId="0" applyFont="1" applyFill="1" applyBorder="1" applyAlignment="1">
      <alignment horizontal="left"/>
    </xf>
    <xf numFmtId="0" fontId="25" fillId="25" borderId="12" xfId="0" applyFont="1" applyFill="1" applyBorder="1"/>
    <xf numFmtId="0" fontId="25" fillId="25" borderId="18" xfId="0" applyFont="1" applyFill="1" applyBorder="1" applyAlignment="1">
      <alignment horizontal="left"/>
    </xf>
    <xf numFmtId="0" fontId="2" fillId="24" borderId="11" xfId="0" applyFont="1" applyFill="1" applyBorder="1"/>
    <xf numFmtId="0" fontId="2" fillId="24" borderId="13" xfId="0" applyFont="1" applyFill="1" applyBorder="1" applyAlignment="1">
      <alignment horizontal="center"/>
    </xf>
    <xf numFmtId="0" fontId="2" fillId="0" borderId="0" xfId="0" applyFont="1" applyAlignment="1">
      <alignment horizontal="center"/>
    </xf>
    <xf numFmtId="0" fontId="2" fillId="28" borderId="13" xfId="0" applyFont="1" applyFill="1" applyBorder="1" applyAlignment="1">
      <alignment horizontal="center"/>
    </xf>
    <xf numFmtId="0" fontId="2" fillId="25" borderId="13" xfId="0" applyFont="1" applyFill="1" applyBorder="1" applyAlignment="1">
      <alignment horizontal="center"/>
    </xf>
    <xf numFmtId="0" fontId="2" fillId="24" borderId="15" xfId="0" applyFont="1" applyFill="1" applyBorder="1" applyAlignment="1">
      <alignment horizontal="center"/>
    </xf>
    <xf numFmtId="0" fontId="2" fillId="27" borderId="13" xfId="0" applyFont="1" applyFill="1" applyBorder="1" applyAlignment="1">
      <alignment horizontal="center"/>
    </xf>
    <xf numFmtId="0" fontId="2" fillId="26" borderId="15" xfId="0" applyFont="1" applyFill="1" applyBorder="1" applyAlignment="1">
      <alignment horizontal="center"/>
    </xf>
    <xf numFmtId="0" fontId="25" fillId="24" borderId="16" xfId="0" applyFont="1" applyFill="1" applyBorder="1" applyAlignment="1"/>
    <xf numFmtId="1" fontId="25" fillId="0" borderId="15" xfId="0" applyNumberFormat="1" applyFont="1" applyFill="1" applyBorder="1" applyAlignment="1">
      <alignment horizontal="right"/>
    </xf>
    <xf numFmtId="0" fontId="25" fillId="0" borderId="19" xfId="0" applyFont="1" applyBorder="1" applyAlignment="1">
      <alignment horizontal="center"/>
    </xf>
    <xf numFmtId="0" fontId="25" fillId="0" borderId="21" xfId="0" applyFont="1" applyBorder="1"/>
    <xf numFmtId="0" fontId="25" fillId="0" borderId="0" xfId="0" quotePrefix="1" applyFont="1" applyAlignment="1">
      <alignment horizontal="center"/>
    </xf>
    <xf numFmtId="1" fontId="25" fillId="0" borderId="0" xfId="0" applyNumberFormat="1" applyFont="1" applyProtection="1">
      <protection locked="0"/>
    </xf>
    <xf numFmtId="2" fontId="25" fillId="0" borderId="0" xfId="0" applyNumberFormat="1" applyFont="1" applyProtection="1">
      <protection locked="0"/>
    </xf>
    <xf numFmtId="0" fontId="25" fillId="24" borderId="0" xfId="0" applyFont="1" applyFill="1" applyBorder="1" applyAlignment="1" applyProtection="1">
      <protection locked="0"/>
    </xf>
    <xf numFmtId="0" fontId="25" fillId="27" borderId="14" xfId="0" applyFont="1" applyFill="1" applyBorder="1" applyProtection="1">
      <protection locked="0"/>
    </xf>
    <xf numFmtId="0" fontId="25" fillId="24" borderId="0" xfId="0" applyFont="1" applyFill="1" applyProtection="1">
      <protection locked="0"/>
    </xf>
  </cellXfs>
  <cellStyles count="42">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te" xfId="37" builtinId="10" customBuiltin="1"/>
    <cellStyle name="Output" xfId="38" builtinId="21" customBuiltin="1"/>
    <cellStyle name="Title" xfId="39" builtinId="15" customBuiltin="1"/>
    <cellStyle name="Total" xfId="40" builtinId="25" customBuiltin="1"/>
    <cellStyle name="Warning Text" xfId="41" builtinId="11" customBuiltin="1"/>
  </cellStyles>
  <dxfs count="0"/>
  <tableStyles count="0" defaultTableStyle="TableStyleMedium9"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7.xml"/><Relationship Id="rId13" Type="http://schemas.openxmlformats.org/officeDocument/2006/relationships/externalLink" Target="externalLinks/externalLink12.xml"/><Relationship Id="rId18" Type="http://schemas.openxmlformats.org/officeDocument/2006/relationships/externalLink" Target="externalLinks/externalLink17.xml"/><Relationship Id="rId26" Type="http://schemas.openxmlformats.org/officeDocument/2006/relationships/calcChain" Target="calcChain.xml"/><Relationship Id="rId3" Type="http://schemas.openxmlformats.org/officeDocument/2006/relationships/externalLink" Target="externalLinks/externalLink2.xml"/><Relationship Id="rId21" Type="http://schemas.openxmlformats.org/officeDocument/2006/relationships/externalLink" Target="externalLinks/externalLink20.xml"/><Relationship Id="rId7" Type="http://schemas.openxmlformats.org/officeDocument/2006/relationships/externalLink" Target="externalLinks/externalLink6.xml"/><Relationship Id="rId12" Type="http://schemas.openxmlformats.org/officeDocument/2006/relationships/externalLink" Target="externalLinks/externalLink11.xml"/><Relationship Id="rId17" Type="http://schemas.openxmlformats.org/officeDocument/2006/relationships/externalLink" Target="externalLinks/externalLink16.xml"/><Relationship Id="rId25" Type="http://schemas.openxmlformats.org/officeDocument/2006/relationships/sharedStrings" Target="sharedStrings.xml"/><Relationship Id="rId2" Type="http://schemas.openxmlformats.org/officeDocument/2006/relationships/externalLink" Target="externalLinks/externalLink1.xml"/><Relationship Id="rId16" Type="http://schemas.openxmlformats.org/officeDocument/2006/relationships/externalLink" Target="externalLinks/externalLink15.xml"/><Relationship Id="rId20" Type="http://schemas.openxmlformats.org/officeDocument/2006/relationships/externalLink" Target="externalLinks/externalLink19.xml"/><Relationship Id="rId1" Type="http://schemas.openxmlformats.org/officeDocument/2006/relationships/worksheet" Target="worksheets/sheet1.xml"/><Relationship Id="rId6" Type="http://schemas.openxmlformats.org/officeDocument/2006/relationships/externalLink" Target="externalLinks/externalLink5.xml"/><Relationship Id="rId11" Type="http://schemas.openxmlformats.org/officeDocument/2006/relationships/externalLink" Target="externalLinks/externalLink10.xml"/><Relationship Id="rId24" Type="http://schemas.openxmlformats.org/officeDocument/2006/relationships/styles" Target="styles.xml"/><Relationship Id="rId5" Type="http://schemas.openxmlformats.org/officeDocument/2006/relationships/externalLink" Target="externalLinks/externalLink4.xml"/><Relationship Id="rId15" Type="http://schemas.openxmlformats.org/officeDocument/2006/relationships/externalLink" Target="externalLinks/externalLink14.xml"/><Relationship Id="rId23" Type="http://schemas.openxmlformats.org/officeDocument/2006/relationships/theme" Target="theme/theme1.xml"/><Relationship Id="rId10" Type="http://schemas.openxmlformats.org/officeDocument/2006/relationships/externalLink" Target="externalLinks/externalLink9.xml"/><Relationship Id="rId19" Type="http://schemas.openxmlformats.org/officeDocument/2006/relationships/externalLink" Target="externalLinks/externalLink18.xml"/><Relationship Id="rId4" Type="http://schemas.openxmlformats.org/officeDocument/2006/relationships/externalLink" Target="externalLinks/externalLink3.xml"/><Relationship Id="rId9" Type="http://schemas.openxmlformats.org/officeDocument/2006/relationships/externalLink" Target="externalLinks/externalLink8.xml"/><Relationship Id="rId14" Type="http://schemas.openxmlformats.org/officeDocument/2006/relationships/externalLink" Target="externalLinks/externalLink13.xml"/><Relationship Id="rId22" Type="http://schemas.openxmlformats.org/officeDocument/2006/relationships/externalLink" Target="externalLinks/externalLink21.xml"/><Relationship Id="rId27"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0247708439940202E-2"/>
          <c:y val="2.7777853130027001E-2"/>
          <c:w val="0.93498522683553498"/>
          <c:h val="0.87778015890885197"/>
        </c:manualLayout>
      </c:layout>
      <c:scatterChart>
        <c:scatterStyle val="lineMarker"/>
        <c:varyColors val="0"/>
        <c:ser>
          <c:idx val="35"/>
          <c:order val="0"/>
          <c:spPr>
            <a:ln w="28575">
              <a:noFill/>
            </a:ln>
          </c:spPr>
          <c:marker>
            <c:symbol val="none"/>
          </c:marker>
          <c:errBars>
            <c:errDir val="y"/>
            <c:errBarType val="minus"/>
            <c:errValType val="cust"/>
            <c:noEndCap val="1"/>
            <c:minus>
              <c:numRef>
                <c:f>CIjumping!$CB$45</c:f>
                <c:numCache>
                  <c:formatCode>General</c:formatCode>
                  <c:ptCount val="1"/>
                  <c:pt idx="0">
                    <c:v>3.0704164735478825</c:v>
                  </c:pt>
                </c:numCache>
              </c:numRef>
            </c:minus>
            <c:spPr>
              <a:ln w="12700">
                <a:pattFill prst="pct50">
                  <a:fgClr>
                    <a:srgbClr val="008000"/>
                  </a:fgClr>
                  <a:bgClr>
                    <a:srgbClr val="FFFFFF"/>
                  </a:bgClr>
                </a:pattFill>
                <a:prstDash val="solid"/>
              </a:ln>
            </c:spPr>
          </c:errBars>
          <c:xVal>
            <c:numRef>
              <c:f>CIjumping!$CC$59:$CC$69</c:f>
              <c:numCache>
                <c:formatCode>General</c:formatCode>
                <c:ptCount val="11"/>
                <c:pt idx="0">
                  <c:v>27.639320225002102</c:v>
                </c:pt>
                <c:pt idx="1">
                  <c:v>32.111456180001682</c:v>
                </c:pt>
                <c:pt idx="2">
                  <c:v>36.583592135001261</c:v>
                </c:pt>
                <c:pt idx="3">
                  <c:v>41.055728090000841</c:v>
                </c:pt>
                <c:pt idx="4">
                  <c:v>45.52786404500042</c:v>
                </c:pt>
                <c:pt idx="5">
                  <c:v>50</c:v>
                </c:pt>
                <c:pt idx="6">
                  <c:v>54.47213595499958</c:v>
                </c:pt>
                <c:pt idx="7">
                  <c:v>58.944271909999159</c:v>
                </c:pt>
                <c:pt idx="8">
                  <c:v>63.416407864998739</c:v>
                </c:pt>
                <c:pt idx="9">
                  <c:v>67.888543819998318</c:v>
                </c:pt>
                <c:pt idx="10">
                  <c:v>72.360679774997891</c:v>
                </c:pt>
              </c:numCache>
            </c:numRef>
          </c:xVal>
          <c:yVal>
            <c:numRef>
              <c:f>CIjumping!$CD$59:$CD$69</c:f>
              <c:numCache>
                <c:formatCode>General</c:formatCode>
                <c:ptCount val="11"/>
                <c:pt idx="0">
                  <c:v>26</c:v>
                </c:pt>
                <c:pt idx="1">
                  <c:v>26</c:v>
                </c:pt>
                <c:pt idx="2">
                  <c:v>26</c:v>
                </c:pt>
                <c:pt idx="3">
                  <c:v>26</c:v>
                </c:pt>
                <c:pt idx="4">
                  <c:v>26</c:v>
                </c:pt>
                <c:pt idx="5">
                  <c:v>26</c:v>
                </c:pt>
                <c:pt idx="6">
                  <c:v>26</c:v>
                </c:pt>
                <c:pt idx="7">
                  <c:v>26</c:v>
                </c:pt>
                <c:pt idx="8">
                  <c:v>26</c:v>
                </c:pt>
                <c:pt idx="9">
                  <c:v>26</c:v>
                </c:pt>
                <c:pt idx="10">
                  <c:v>26</c:v>
                </c:pt>
              </c:numCache>
            </c:numRef>
          </c:yVal>
          <c:smooth val="0"/>
          <c:extLst>
            <c:ext xmlns:c16="http://schemas.microsoft.com/office/drawing/2014/chart" uri="{C3380CC4-5D6E-409C-BE32-E72D297353CC}">
              <c16:uniqueId val="{00000000-689A-4C15-B0B3-D6545E297966}"/>
            </c:ext>
          </c:extLst>
        </c:ser>
        <c:ser>
          <c:idx val="0"/>
          <c:order val="1"/>
          <c:spPr>
            <a:ln w="28575">
              <a:noFill/>
            </a:ln>
          </c:spPr>
          <c:marker>
            <c:symbol val="circle"/>
            <c:size val="6"/>
            <c:spPr>
              <a:solidFill>
                <a:srgbClr val="00FF00"/>
              </a:solidFill>
              <a:ln>
                <a:solidFill>
                  <a:srgbClr val="000000"/>
                </a:solidFill>
                <a:prstDash val="solid"/>
              </a:ln>
            </c:spPr>
          </c:marker>
          <c:errBars>
            <c:errDir val="x"/>
            <c:errBarType val="both"/>
            <c:errValType val="cust"/>
            <c:noEndCap val="1"/>
            <c:plus>
              <c:numRef>
                <c:f>CIjumping!$CB$15:$CB$39</c:f>
                <c:numCache>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plus>
            <c:minus>
              <c:numRef>
                <c:f>CIjumping!$CB$15:$CB$39</c:f>
                <c:numCache>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minus>
            <c:spPr>
              <a:ln w="25400">
                <a:solidFill>
                  <a:srgbClr val="00FF00"/>
                </a:solidFill>
                <a:prstDash val="solid"/>
              </a:ln>
            </c:spPr>
          </c:errBars>
          <c:xVal>
            <c:numRef>
              <c:f>CIjumping!$CF$15:$CF$39</c:f>
              <c:numCache>
                <c:formatCode>General</c:formatCode>
                <c:ptCount val="25"/>
                <c:pt idx="0">
                  <c:v>45.843872622650068</c:v>
                </c:pt>
                <c:pt idx="1">
                  <c:v>51.440378820063344</c:v>
                </c:pt>
                <c:pt idx="2">
                  <c:v>48.642290245532003</c:v>
                </c:pt>
                <c:pt idx="3">
                  <c:v>45.768165225751147</c:v>
                </c:pt>
                <c:pt idx="4">
                  <c:v>41.238713253550429</c:v>
                </c:pt>
                <c:pt idx="5">
                  <c:v>47.454694880259652</c:v>
                </c:pt>
                <c:pt idx="6">
                  <c:v>55.961232459433077</c:v>
                </c:pt>
                <c:pt idx="7">
                  <c:v>46.61174228625795</c:v>
                </c:pt>
                <c:pt idx="8">
                  <c:v>46.770895658626912</c:v>
                </c:pt>
                <c:pt idx="9">
                  <c:v>52.497714505010848</c:v>
                </c:pt>
                <c:pt idx="10">
                  <c:v>48.136695944392763</c:v>
                </c:pt>
                <c:pt idx="11">
                  <c:v>48.753327793585726</c:v>
                </c:pt>
                <c:pt idx="12">
                  <c:v>46.23291337197692</c:v>
                </c:pt>
                <c:pt idx="13">
                  <c:v>53.880625361297476</c:v>
                </c:pt>
                <c:pt idx="14">
                  <c:v>48.002045174643548</c:v>
                </c:pt>
                <c:pt idx="15">
                  <c:v>47.342833330420092</c:v>
                </c:pt>
                <c:pt idx="16">
                  <c:v>40.908768916985281</c:v>
                </c:pt>
                <c:pt idx="17">
                  <c:v>48.567478132183631</c:v>
                </c:pt>
                <c:pt idx="18">
                  <c:v>55.962324319435822</c:v>
                </c:pt>
                <c:pt idx="19">
                  <c:v>52.537404840807383</c:v>
                </c:pt>
                <c:pt idx="20">
                  <c:v>41.628855712485198</c:v>
                </c:pt>
                <c:pt idx="21">
                  <c:v>45.730737226768426</c:v>
                </c:pt>
                <c:pt idx="22">
                  <c:v>44.151361624086398</c:v>
                </c:pt>
                <c:pt idx="23">
                  <c:v>#N/A</c:v>
                </c:pt>
                <c:pt idx="24">
                  <c:v>#N/A</c:v>
                </c:pt>
              </c:numCache>
            </c:numRef>
          </c:xVal>
          <c:yVal>
            <c:numRef>
              <c:f>CIjumping!$CH$15:$CH$39</c:f>
              <c:numCache>
                <c:formatCode>General</c:formatCode>
                <c:ptCount val="2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numCache>
            </c:numRef>
          </c:yVal>
          <c:smooth val="0"/>
          <c:extLst>
            <c:ext xmlns:c16="http://schemas.microsoft.com/office/drawing/2014/chart" uri="{C3380CC4-5D6E-409C-BE32-E72D297353CC}">
              <c16:uniqueId val="{00000001-689A-4C15-B0B3-D6545E297966}"/>
            </c:ext>
          </c:extLst>
        </c:ser>
        <c:ser>
          <c:idx val="1"/>
          <c:order val="2"/>
          <c:spPr>
            <a:ln w="28575">
              <a:noFill/>
            </a:ln>
          </c:spPr>
          <c:marker>
            <c:symbol val="none"/>
          </c:marker>
          <c:dLbls>
            <c:dLbl>
              <c:idx val="0"/>
              <c:tx>
                <c:rich>
                  <a:bodyPr/>
                  <a:lstStyle/>
                  <a:p>
                    <a:r>
                      <a:rPr lang="en-US"/>
                      <a:t>m</a:t>
                    </a:r>
                  </a:p>
                </c:rich>
              </c:tx>
              <c:dLblPos val="b"/>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89A-4C15-B0B3-D6545E297966}"/>
                </c:ext>
              </c:extLst>
            </c:dLbl>
            <c:spPr>
              <a:noFill/>
              <a:ln w="25400">
                <a:noFill/>
              </a:ln>
            </c:spPr>
            <c:txPr>
              <a:bodyPr/>
              <a:lstStyle/>
              <a:p>
                <a:pPr>
                  <a:defRPr sz="1400" b="0" i="0" u="none" strike="noStrike" baseline="0">
                    <a:solidFill>
                      <a:srgbClr val="000000"/>
                    </a:solidFill>
                    <a:latin typeface="Symbol"/>
                    <a:ea typeface="Symbol"/>
                    <a:cs typeface="Symbol"/>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errBars>
            <c:errDir val="y"/>
            <c:errBarType val="both"/>
            <c:errValType val="cust"/>
            <c:noEndCap val="1"/>
            <c:plus>
              <c:numLit>
                <c:formatCode>General</c:formatCode>
                <c:ptCount val="1"/>
                <c:pt idx="0">
                  <c:v>3</c:v>
                </c:pt>
              </c:numLit>
            </c:plus>
            <c:minus>
              <c:numRef>
                <c:f>CIjumping!$CD$12</c:f>
                <c:numCache>
                  <c:formatCode>General</c:formatCode>
                  <c:ptCount val="1"/>
                  <c:pt idx="0">
                    <c:v>25.5</c:v>
                  </c:pt>
                </c:numCache>
              </c:numRef>
            </c:minus>
            <c:spPr>
              <a:ln w="12700">
                <a:solidFill>
                  <a:srgbClr val="000000"/>
                </a:solidFill>
                <a:prstDash val="solid"/>
              </a:ln>
            </c:spPr>
          </c:errBars>
          <c:xVal>
            <c:numRef>
              <c:f>CIjumping!$CA$8</c:f>
              <c:numCache>
                <c:formatCode>General</c:formatCode>
                <c:ptCount val="1"/>
                <c:pt idx="0">
                  <c:v>50</c:v>
                </c:pt>
              </c:numCache>
            </c:numRef>
          </c:xVal>
          <c:yVal>
            <c:numRef>
              <c:f>CIjumping!$BZ$8</c:f>
              <c:numCache>
                <c:formatCode>General</c:formatCode>
                <c:ptCount val="1"/>
                <c:pt idx="0">
                  <c:v>24.5</c:v>
                </c:pt>
              </c:numCache>
            </c:numRef>
          </c:yVal>
          <c:smooth val="0"/>
          <c:extLst>
            <c:ext xmlns:c16="http://schemas.microsoft.com/office/drawing/2014/chart" uri="{C3380CC4-5D6E-409C-BE32-E72D297353CC}">
              <c16:uniqueId val="{00000003-689A-4C15-B0B3-D6545E297966}"/>
            </c:ext>
          </c:extLst>
        </c:ser>
        <c:ser>
          <c:idx val="32"/>
          <c:order val="3"/>
          <c:spPr>
            <a:ln w="28575">
              <a:noFill/>
            </a:ln>
          </c:spPr>
          <c:marker>
            <c:symbol val="circle"/>
            <c:size val="6"/>
            <c:spPr>
              <a:solidFill>
                <a:srgbClr val="00FF00"/>
              </a:solidFill>
              <a:ln>
                <a:solidFill>
                  <a:srgbClr val="000000"/>
                </a:solidFill>
                <a:prstDash val="solid"/>
              </a:ln>
            </c:spPr>
          </c:marker>
          <c:xVal>
            <c:numRef>
              <c:f>CIjumping!$CD$105:$CD$704</c:f>
              <c:numCache>
                <c:formatCode>General</c:formatCode>
                <c:ptCount val="600"/>
                <c:pt idx="0">
                  <c:v>45.407999999999994</c:v>
                </c:pt>
                <c:pt idx="1">
                  <c:v>50.911999999999999</c:v>
                </c:pt>
                <c:pt idx="2">
                  <c:v>48.16</c:v>
                </c:pt>
                <c:pt idx="3">
                  <c:v>45.407999999999994</c:v>
                </c:pt>
                <c:pt idx="4">
                  <c:v>41.279999999999994</c:v>
                </c:pt>
                <c:pt idx="5">
                  <c:v>46.783999999999999</c:v>
                </c:pt>
                <c:pt idx="6">
                  <c:v>56.415999999999997</c:v>
                </c:pt>
                <c:pt idx="7">
                  <c:v>46.783999999999999</c:v>
                </c:pt>
                <c:pt idx="8">
                  <c:v>46.783999999999999</c:v>
                </c:pt>
                <c:pt idx="9">
                  <c:v>52.287999999999997</c:v>
                </c:pt>
                <c:pt idx="10">
                  <c:v>48.16</c:v>
                </c:pt>
                <c:pt idx="11">
                  <c:v>48.16</c:v>
                </c:pt>
                <c:pt idx="12">
                  <c:v>46.783999999999999</c:v>
                </c:pt>
                <c:pt idx="13">
                  <c:v>53.663999999999994</c:v>
                </c:pt>
                <c:pt idx="14">
                  <c:v>48.16</c:v>
                </c:pt>
                <c:pt idx="15">
                  <c:v>46.783999999999999</c:v>
                </c:pt>
                <c:pt idx="16">
                  <c:v>41.279999999999994</c:v>
                </c:pt>
                <c:pt idx="17">
                  <c:v>48.16</c:v>
                </c:pt>
                <c:pt idx="18">
                  <c:v>56.415999999999997</c:v>
                </c:pt>
                <c:pt idx="19">
                  <c:v>52.287999999999997</c:v>
                </c:pt>
                <c:pt idx="20">
                  <c:v>41.279999999999994</c:v>
                </c:pt>
                <c:pt idx="21">
                  <c:v>45.407999999999994</c:v>
                </c:pt>
                <c:pt idx="22">
                  <c:v>44.031999999999996</c:v>
                </c:pt>
                <c:pt idx="23">
                  <c:v>52.287999999999997</c:v>
                </c:pt>
                <c:pt idx="24">
                  <c:v>56.415999999999997</c:v>
                </c:pt>
                <c:pt idx="25">
                  <c:v>45.407999999999994</c:v>
                </c:pt>
                <c:pt idx="26">
                  <c:v>60.543999999999997</c:v>
                </c:pt>
                <c:pt idx="27">
                  <c:v>59.167999999999992</c:v>
                </c:pt>
                <c:pt idx="28">
                  <c:v>48.16</c:v>
                </c:pt>
                <c:pt idx="29">
                  <c:v>50.911999999999999</c:v>
                </c:pt>
                <c:pt idx="30">
                  <c:v>46.783999999999999</c:v>
                </c:pt>
                <c:pt idx="31">
                  <c:v>50.911999999999999</c:v>
                </c:pt>
                <c:pt idx="32">
                  <c:v>46.783999999999999</c:v>
                </c:pt>
                <c:pt idx="33">
                  <c:v>49.535999999999994</c:v>
                </c:pt>
                <c:pt idx="34">
                  <c:v>53.663999999999994</c:v>
                </c:pt>
                <c:pt idx="35">
                  <c:v>55.039999999999992</c:v>
                </c:pt>
                <c:pt idx="36">
                  <c:v>55.039999999999992</c:v>
                </c:pt>
                <c:pt idx="37">
                  <c:v>56.415999999999997</c:v>
                </c:pt>
                <c:pt idx="38">
                  <c:v>53.663999999999994</c:v>
                </c:pt>
                <c:pt idx="39">
                  <c:v>48.16</c:v>
                </c:pt>
                <c:pt idx="40">
                  <c:v>55.039999999999992</c:v>
                </c:pt>
                <c:pt idx="41">
                  <c:v>48.16</c:v>
                </c:pt>
                <c:pt idx="42">
                  <c:v>48.16</c:v>
                </c:pt>
                <c:pt idx="43">
                  <c:v>45.407999999999994</c:v>
                </c:pt>
                <c:pt idx="44">
                  <c:v>52.287999999999997</c:v>
                </c:pt>
                <c:pt idx="45">
                  <c:v>45.407999999999994</c:v>
                </c:pt>
                <c:pt idx="46">
                  <c:v>48.16</c:v>
                </c:pt>
                <c:pt idx="47">
                  <c:v>49.535999999999994</c:v>
                </c:pt>
                <c:pt idx="48">
                  <c:v>42.655999999999999</c:v>
                </c:pt>
                <c:pt idx="49">
                  <c:v>52.287999999999997</c:v>
                </c:pt>
                <c:pt idx="50">
                  <c:v>55.039999999999992</c:v>
                </c:pt>
                <c:pt idx="51">
                  <c:v>53.663999999999994</c:v>
                </c:pt>
                <c:pt idx="52">
                  <c:v>49.535999999999994</c:v>
                </c:pt>
                <c:pt idx="53">
                  <c:v>49.535999999999994</c:v>
                </c:pt>
                <c:pt idx="54">
                  <c:v>50.911999999999999</c:v>
                </c:pt>
                <c:pt idx="55">
                  <c:v>50.911999999999999</c:v>
                </c:pt>
                <c:pt idx="56">
                  <c:v>49.535999999999994</c:v>
                </c:pt>
                <c:pt idx="57">
                  <c:v>41.279999999999994</c:v>
                </c:pt>
                <c:pt idx="58">
                  <c:v>53.663999999999994</c:v>
                </c:pt>
                <c:pt idx="59">
                  <c:v>46.783999999999999</c:v>
                </c:pt>
                <c:pt idx="60">
                  <c:v>48.16</c:v>
                </c:pt>
                <c:pt idx="61">
                  <c:v>50.911999999999999</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numCache>
            </c:numRef>
          </c:xVal>
          <c:yVal>
            <c:numRef>
              <c:f>CIjumping!$CJ$105:$CJ$704</c:f>
              <c:numCache>
                <c:formatCode>General</c:formatCode>
                <c:ptCount val="6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24.475000000000001</c:v>
                </c:pt>
                <c:pt idx="24">
                  <c:v>25.085000000000001</c:v>
                </c:pt>
                <c:pt idx="25">
                  <c:v>24.475000000000001</c:v>
                </c:pt>
                <c:pt idx="26">
                  <c:v>25.695</c:v>
                </c:pt>
                <c:pt idx="27">
                  <c:v>25.695</c:v>
                </c:pt>
                <c:pt idx="28">
                  <c:v>22.645</c:v>
                </c:pt>
                <c:pt idx="29">
                  <c:v>23.254999999999999</c:v>
                </c:pt>
                <c:pt idx="30">
                  <c:v>24.475000000000001</c:v>
                </c:pt>
                <c:pt idx="31">
                  <c:v>23.864999999999998</c:v>
                </c:pt>
                <c:pt idx="32">
                  <c:v>25.085000000000001</c:v>
                </c:pt>
                <c:pt idx="33">
                  <c:v>23.254999999999999</c:v>
                </c:pt>
                <c:pt idx="34">
                  <c:v>23.864999999999998</c:v>
                </c:pt>
                <c:pt idx="35">
                  <c:v>23.864999999999998</c:v>
                </c:pt>
                <c:pt idx="36">
                  <c:v>24.475000000000001</c:v>
                </c:pt>
                <c:pt idx="37">
                  <c:v>25.695</c:v>
                </c:pt>
                <c:pt idx="38">
                  <c:v>24.475000000000001</c:v>
                </c:pt>
                <c:pt idx="39">
                  <c:v>23.254999999999999</c:v>
                </c:pt>
                <c:pt idx="40">
                  <c:v>25.085000000000001</c:v>
                </c:pt>
                <c:pt idx="41">
                  <c:v>23.864999999999998</c:v>
                </c:pt>
                <c:pt idx="42">
                  <c:v>24.475000000000001</c:v>
                </c:pt>
                <c:pt idx="43">
                  <c:v>25.085000000000001</c:v>
                </c:pt>
                <c:pt idx="44">
                  <c:v>25.085000000000001</c:v>
                </c:pt>
                <c:pt idx="45">
                  <c:v>25.695</c:v>
                </c:pt>
                <c:pt idx="46">
                  <c:v>25.085000000000001</c:v>
                </c:pt>
                <c:pt idx="47">
                  <c:v>23.864999999999998</c:v>
                </c:pt>
                <c:pt idx="48">
                  <c:v>25.695</c:v>
                </c:pt>
                <c:pt idx="49">
                  <c:v>25.695</c:v>
                </c:pt>
                <c:pt idx="50">
                  <c:v>25.695</c:v>
                </c:pt>
                <c:pt idx="51">
                  <c:v>25.085000000000001</c:v>
                </c:pt>
                <c:pt idx="52">
                  <c:v>24.475000000000001</c:v>
                </c:pt>
                <c:pt idx="53">
                  <c:v>25.085000000000001</c:v>
                </c:pt>
                <c:pt idx="54">
                  <c:v>24.475000000000001</c:v>
                </c:pt>
                <c:pt idx="55">
                  <c:v>25.085000000000001</c:v>
                </c:pt>
                <c:pt idx="56">
                  <c:v>25.695</c:v>
                </c:pt>
                <c:pt idx="57">
                  <c:v>25.695</c:v>
                </c:pt>
                <c:pt idx="58">
                  <c:v>25.695</c:v>
                </c:pt>
                <c:pt idx="59">
                  <c:v>25.695</c:v>
                </c:pt>
                <c:pt idx="60">
                  <c:v>25.695</c:v>
                </c:pt>
                <c:pt idx="61">
                  <c:v>25.695</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numCache>
            </c:numRef>
          </c:yVal>
          <c:smooth val="0"/>
          <c:extLst>
            <c:ext xmlns:c16="http://schemas.microsoft.com/office/drawing/2014/chart" uri="{C3380CC4-5D6E-409C-BE32-E72D297353CC}">
              <c16:uniqueId val="{00000004-689A-4C15-B0B3-D6545E297966}"/>
            </c:ext>
          </c:extLst>
        </c:ser>
        <c:ser>
          <c:idx val="34"/>
          <c:order val="4"/>
          <c:spPr>
            <a:ln w="25400">
              <a:solidFill>
                <a:srgbClr val="008000"/>
              </a:solidFill>
              <a:prstDash val="solid"/>
            </a:ln>
          </c:spPr>
          <c:marker>
            <c:symbol val="none"/>
          </c:marker>
          <c:xVal>
            <c:numRef>
              <c:f>CIjumping!$BY$42:$BY$1042</c:f>
              <c:numCache>
                <c:formatCode>General</c:formatCode>
                <c:ptCount val="100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pt idx="51">
                  <c:v>5.0999999999999979</c:v>
                </c:pt>
                <c:pt idx="52">
                  <c:v>5.1999999999999975</c:v>
                </c:pt>
                <c:pt idx="53">
                  <c:v>5.2999999999999972</c:v>
                </c:pt>
                <c:pt idx="54">
                  <c:v>5.3999999999999968</c:v>
                </c:pt>
                <c:pt idx="55">
                  <c:v>5.4999999999999964</c:v>
                </c:pt>
                <c:pt idx="56">
                  <c:v>5.5999999999999961</c:v>
                </c:pt>
                <c:pt idx="57">
                  <c:v>5.6999999999999957</c:v>
                </c:pt>
                <c:pt idx="58">
                  <c:v>5.7999999999999954</c:v>
                </c:pt>
                <c:pt idx="59">
                  <c:v>5.899999999999995</c:v>
                </c:pt>
                <c:pt idx="60">
                  <c:v>5.9999999999999947</c:v>
                </c:pt>
                <c:pt idx="61">
                  <c:v>6.0999999999999943</c:v>
                </c:pt>
                <c:pt idx="62">
                  <c:v>6.199999999999994</c:v>
                </c:pt>
                <c:pt idx="63">
                  <c:v>6.2999999999999936</c:v>
                </c:pt>
                <c:pt idx="64">
                  <c:v>6.3999999999999932</c:v>
                </c:pt>
                <c:pt idx="65">
                  <c:v>6.4999999999999929</c:v>
                </c:pt>
                <c:pt idx="66">
                  <c:v>6.5999999999999925</c:v>
                </c:pt>
                <c:pt idx="67">
                  <c:v>6.6999999999999922</c:v>
                </c:pt>
                <c:pt idx="68">
                  <c:v>6.7999999999999918</c:v>
                </c:pt>
                <c:pt idx="69">
                  <c:v>6.8999999999999915</c:v>
                </c:pt>
                <c:pt idx="70">
                  <c:v>6.9999999999999911</c:v>
                </c:pt>
                <c:pt idx="71">
                  <c:v>7.0999999999999908</c:v>
                </c:pt>
                <c:pt idx="72">
                  <c:v>7.1999999999999904</c:v>
                </c:pt>
                <c:pt idx="73">
                  <c:v>7.2999999999999901</c:v>
                </c:pt>
                <c:pt idx="74">
                  <c:v>7.3999999999999897</c:v>
                </c:pt>
                <c:pt idx="75">
                  <c:v>7.4999999999999893</c:v>
                </c:pt>
                <c:pt idx="76">
                  <c:v>7.599999999999989</c:v>
                </c:pt>
                <c:pt idx="77">
                  <c:v>7.6999999999999886</c:v>
                </c:pt>
                <c:pt idx="78">
                  <c:v>7.7999999999999883</c:v>
                </c:pt>
                <c:pt idx="79">
                  <c:v>7.8999999999999879</c:v>
                </c:pt>
                <c:pt idx="80">
                  <c:v>7.9999999999999876</c:v>
                </c:pt>
                <c:pt idx="81">
                  <c:v>8.0999999999999872</c:v>
                </c:pt>
                <c:pt idx="82">
                  <c:v>8.1999999999999869</c:v>
                </c:pt>
                <c:pt idx="83">
                  <c:v>8.2999999999999865</c:v>
                </c:pt>
                <c:pt idx="84">
                  <c:v>8.3999999999999861</c:v>
                </c:pt>
                <c:pt idx="85">
                  <c:v>8.4999999999999858</c:v>
                </c:pt>
                <c:pt idx="86">
                  <c:v>8.5999999999999854</c:v>
                </c:pt>
                <c:pt idx="87">
                  <c:v>8.6999999999999851</c:v>
                </c:pt>
                <c:pt idx="88">
                  <c:v>8.7999999999999847</c:v>
                </c:pt>
                <c:pt idx="89">
                  <c:v>8.8999999999999844</c:v>
                </c:pt>
                <c:pt idx="90">
                  <c:v>8.999999999999984</c:v>
                </c:pt>
                <c:pt idx="91">
                  <c:v>9.0999999999999837</c:v>
                </c:pt>
                <c:pt idx="92">
                  <c:v>9.1999999999999833</c:v>
                </c:pt>
                <c:pt idx="93">
                  <c:v>9.2999999999999829</c:v>
                </c:pt>
                <c:pt idx="94">
                  <c:v>9.3999999999999826</c:v>
                </c:pt>
                <c:pt idx="95">
                  <c:v>9.4999999999999822</c:v>
                </c:pt>
                <c:pt idx="96">
                  <c:v>9.5999999999999819</c:v>
                </c:pt>
                <c:pt idx="97">
                  <c:v>9.6999999999999815</c:v>
                </c:pt>
                <c:pt idx="98">
                  <c:v>9.7999999999999812</c:v>
                </c:pt>
                <c:pt idx="99">
                  <c:v>9.8999999999999808</c:v>
                </c:pt>
                <c:pt idx="100">
                  <c:v>9.9999999999999805</c:v>
                </c:pt>
                <c:pt idx="101">
                  <c:v>10.09999999999998</c:v>
                </c:pt>
                <c:pt idx="102">
                  <c:v>10.19999999999998</c:v>
                </c:pt>
                <c:pt idx="103">
                  <c:v>10.299999999999979</c:v>
                </c:pt>
                <c:pt idx="104">
                  <c:v>10.399999999999979</c:v>
                </c:pt>
                <c:pt idx="105">
                  <c:v>10.499999999999979</c:v>
                </c:pt>
                <c:pt idx="106">
                  <c:v>10.599999999999978</c:v>
                </c:pt>
                <c:pt idx="107">
                  <c:v>10.699999999999978</c:v>
                </c:pt>
                <c:pt idx="108">
                  <c:v>10.799999999999978</c:v>
                </c:pt>
                <c:pt idx="109">
                  <c:v>10.899999999999977</c:v>
                </c:pt>
                <c:pt idx="110">
                  <c:v>10.999999999999977</c:v>
                </c:pt>
                <c:pt idx="111">
                  <c:v>11.099999999999977</c:v>
                </c:pt>
                <c:pt idx="112">
                  <c:v>11.199999999999976</c:v>
                </c:pt>
                <c:pt idx="113">
                  <c:v>11.299999999999976</c:v>
                </c:pt>
                <c:pt idx="114">
                  <c:v>11.399999999999975</c:v>
                </c:pt>
                <c:pt idx="115">
                  <c:v>11.499999999999975</c:v>
                </c:pt>
                <c:pt idx="116">
                  <c:v>11.599999999999975</c:v>
                </c:pt>
                <c:pt idx="117">
                  <c:v>11.699999999999974</c:v>
                </c:pt>
                <c:pt idx="118">
                  <c:v>11.799999999999974</c:v>
                </c:pt>
                <c:pt idx="119">
                  <c:v>11.899999999999974</c:v>
                </c:pt>
                <c:pt idx="120">
                  <c:v>11.999999999999973</c:v>
                </c:pt>
                <c:pt idx="121">
                  <c:v>12.099999999999973</c:v>
                </c:pt>
                <c:pt idx="122">
                  <c:v>12.199999999999973</c:v>
                </c:pt>
                <c:pt idx="123">
                  <c:v>12.299999999999972</c:v>
                </c:pt>
                <c:pt idx="124">
                  <c:v>12.399999999999972</c:v>
                </c:pt>
                <c:pt idx="125">
                  <c:v>12.499999999999972</c:v>
                </c:pt>
                <c:pt idx="126">
                  <c:v>12.599999999999971</c:v>
                </c:pt>
                <c:pt idx="127">
                  <c:v>12.699999999999971</c:v>
                </c:pt>
                <c:pt idx="128">
                  <c:v>12.799999999999971</c:v>
                </c:pt>
                <c:pt idx="129">
                  <c:v>12.89999999999997</c:v>
                </c:pt>
                <c:pt idx="130">
                  <c:v>12.99999999999997</c:v>
                </c:pt>
                <c:pt idx="131">
                  <c:v>13.099999999999969</c:v>
                </c:pt>
                <c:pt idx="132">
                  <c:v>13.199999999999969</c:v>
                </c:pt>
                <c:pt idx="133">
                  <c:v>13.299999999999969</c:v>
                </c:pt>
                <c:pt idx="134">
                  <c:v>13.399999999999968</c:v>
                </c:pt>
                <c:pt idx="135">
                  <c:v>13.499999999999968</c:v>
                </c:pt>
                <c:pt idx="136">
                  <c:v>13.599999999999968</c:v>
                </c:pt>
                <c:pt idx="137">
                  <c:v>13.699999999999967</c:v>
                </c:pt>
                <c:pt idx="138">
                  <c:v>13.799999999999967</c:v>
                </c:pt>
                <c:pt idx="139">
                  <c:v>13.899999999999967</c:v>
                </c:pt>
                <c:pt idx="140">
                  <c:v>13.999999999999966</c:v>
                </c:pt>
                <c:pt idx="141">
                  <c:v>14.099999999999966</c:v>
                </c:pt>
                <c:pt idx="142">
                  <c:v>14.199999999999966</c:v>
                </c:pt>
                <c:pt idx="143">
                  <c:v>14.299999999999965</c:v>
                </c:pt>
                <c:pt idx="144">
                  <c:v>14.399999999999965</c:v>
                </c:pt>
                <c:pt idx="145">
                  <c:v>14.499999999999964</c:v>
                </c:pt>
                <c:pt idx="146">
                  <c:v>14.599999999999964</c:v>
                </c:pt>
                <c:pt idx="147">
                  <c:v>14.699999999999964</c:v>
                </c:pt>
                <c:pt idx="148">
                  <c:v>14.799999999999963</c:v>
                </c:pt>
                <c:pt idx="149">
                  <c:v>14.899999999999963</c:v>
                </c:pt>
                <c:pt idx="150">
                  <c:v>14.999999999999963</c:v>
                </c:pt>
                <c:pt idx="151">
                  <c:v>15.099999999999962</c:v>
                </c:pt>
                <c:pt idx="152">
                  <c:v>15.199999999999962</c:v>
                </c:pt>
                <c:pt idx="153">
                  <c:v>15.299999999999962</c:v>
                </c:pt>
                <c:pt idx="154">
                  <c:v>15.399999999999961</c:v>
                </c:pt>
                <c:pt idx="155">
                  <c:v>15.499999999999961</c:v>
                </c:pt>
                <c:pt idx="156">
                  <c:v>15.599999999999961</c:v>
                </c:pt>
                <c:pt idx="157">
                  <c:v>15.69999999999996</c:v>
                </c:pt>
                <c:pt idx="158">
                  <c:v>15.79999999999996</c:v>
                </c:pt>
                <c:pt idx="159">
                  <c:v>15.899999999999959</c:v>
                </c:pt>
                <c:pt idx="160">
                  <c:v>15.999999999999959</c:v>
                </c:pt>
                <c:pt idx="161">
                  <c:v>16.099999999999959</c:v>
                </c:pt>
                <c:pt idx="162">
                  <c:v>16.19999999999996</c:v>
                </c:pt>
                <c:pt idx="163">
                  <c:v>16.299999999999962</c:v>
                </c:pt>
                <c:pt idx="164">
                  <c:v>16.399999999999963</c:v>
                </c:pt>
                <c:pt idx="165">
                  <c:v>16.499999999999964</c:v>
                </c:pt>
                <c:pt idx="166">
                  <c:v>16.599999999999966</c:v>
                </c:pt>
                <c:pt idx="167">
                  <c:v>16.699999999999967</c:v>
                </c:pt>
                <c:pt idx="168">
                  <c:v>16.799999999999969</c:v>
                </c:pt>
                <c:pt idx="169">
                  <c:v>16.89999999999997</c:v>
                </c:pt>
                <c:pt idx="170">
                  <c:v>16.999999999999972</c:v>
                </c:pt>
                <c:pt idx="171">
                  <c:v>17.099999999999973</c:v>
                </c:pt>
                <c:pt idx="172">
                  <c:v>17.199999999999974</c:v>
                </c:pt>
                <c:pt idx="173">
                  <c:v>17.299999999999976</c:v>
                </c:pt>
                <c:pt idx="174">
                  <c:v>17.399999999999977</c:v>
                </c:pt>
                <c:pt idx="175">
                  <c:v>17.499999999999979</c:v>
                </c:pt>
                <c:pt idx="176">
                  <c:v>17.59999999999998</c:v>
                </c:pt>
                <c:pt idx="177">
                  <c:v>17.699999999999982</c:v>
                </c:pt>
                <c:pt idx="178">
                  <c:v>17.799999999999983</c:v>
                </c:pt>
                <c:pt idx="179">
                  <c:v>17.899999999999984</c:v>
                </c:pt>
                <c:pt idx="180">
                  <c:v>17.999999999999986</c:v>
                </c:pt>
                <c:pt idx="181">
                  <c:v>18.099999999999987</c:v>
                </c:pt>
                <c:pt idx="182">
                  <c:v>18.199999999999989</c:v>
                </c:pt>
                <c:pt idx="183">
                  <c:v>18.29999999999999</c:v>
                </c:pt>
                <c:pt idx="184">
                  <c:v>18.399999999999991</c:v>
                </c:pt>
                <c:pt idx="185">
                  <c:v>18.499999999999993</c:v>
                </c:pt>
                <c:pt idx="186">
                  <c:v>18.599999999999994</c:v>
                </c:pt>
                <c:pt idx="187">
                  <c:v>18.699999999999996</c:v>
                </c:pt>
                <c:pt idx="188">
                  <c:v>18.799999999999997</c:v>
                </c:pt>
                <c:pt idx="189">
                  <c:v>18.899999999999999</c:v>
                </c:pt>
                <c:pt idx="190">
                  <c:v>19</c:v>
                </c:pt>
                <c:pt idx="191">
                  <c:v>19.100000000000001</c:v>
                </c:pt>
                <c:pt idx="192">
                  <c:v>19.200000000000003</c:v>
                </c:pt>
                <c:pt idx="193">
                  <c:v>19.300000000000004</c:v>
                </c:pt>
                <c:pt idx="194">
                  <c:v>19.400000000000006</c:v>
                </c:pt>
                <c:pt idx="195">
                  <c:v>19.500000000000007</c:v>
                </c:pt>
                <c:pt idx="196">
                  <c:v>19.600000000000009</c:v>
                </c:pt>
                <c:pt idx="197">
                  <c:v>19.70000000000001</c:v>
                </c:pt>
                <c:pt idx="198">
                  <c:v>19.800000000000011</c:v>
                </c:pt>
                <c:pt idx="199">
                  <c:v>19.900000000000013</c:v>
                </c:pt>
                <c:pt idx="200">
                  <c:v>20.000000000000014</c:v>
                </c:pt>
                <c:pt idx="201">
                  <c:v>20.100000000000016</c:v>
                </c:pt>
                <c:pt idx="202">
                  <c:v>20.200000000000017</c:v>
                </c:pt>
                <c:pt idx="203">
                  <c:v>20.300000000000018</c:v>
                </c:pt>
                <c:pt idx="204">
                  <c:v>20.40000000000002</c:v>
                </c:pt>
                <c:pt idx="205">
                  <c:v>20.500000000000021</c:v>
                </c:pt>
                <c:pt idx="206">
                  <c:v>20.600000000000023</c:v>
                </c:pt>
                <c:pt idx="207">
                  <c:v>20.700000000000024</c:v>
                </c:pt>
                <c:pt idx="208">
                  <c:v>20.800000000000026</c:v>
                </c:pt>
                <c:pt idx="209">
                  <c:v>20.900000000000027</c:v>
                </c:pt>
                <c:pt idx="210">
                  <c:v>21.000000000000028</c:v>
                </c:pt>
                <c:pt idx="211">
                  <c:v>21.10000000000003</c:v>
                </c:pt>
                <c:pt idx="212">
                  <c:v>21.200000000000031</c:v>
                </c:pt>
                <c:pt idx="213">
                  <c:v>21.300000000000033</c:v>
                </c:pt>
                <c:pt idx="214">
                  <c:v>21.400000000000034</c:v>
                </c:pt>
                <c:pt idx="215">
                  <c:v>21.500000000000036</c:v>
                </c:pt>
                <c:pt idx="216">
                  <c:v>21.600000000000037</c:v>
                </c:pt>
                <c:pt idx="217">
                  <c:v>21.700000000000038</c:v>
                </c:pt>
                <c:pt idx="218">
                  <c:v>21.80000000000004</c:v>
                </c:pt>
                <c:pt idx="219">
                  <c:v>21.900000000000041</c:v>
                </c:pt>
                <c:pt idx="220">
                  <c:v>22.000000000000043</c:v>
                </c:pt>
                <c:pt idx="221">
                  <c:v>22.100000000000044</c:v>
                </c:pt>
                <c:pt idx="222">
                  <c:v>22.200000000000045</c:v>
                </c:pt>
                <c:pt idx="223">
                  <c:v>22.300000000000047</c:v>
                </c:pt>
                <c:pt idx="224">
                  <c:v>22.400000000000048</c:v>
                </c:pt>
                <c:pt idx="225">
                  <c:v>22.50000000000005</c:v>
                </c:pt>
                <c:pt idx="226">
                  <c:v>22.600000000000051</c:v>
                </c:pt>
                <c:pt idx="227">
                  <c:v>22.700000000000053</c:v>
                </c:pt>
                <c:pt idx="228">
                  <c:v>22.800000000000054</c:v>
                </c:pt>
                <c:pt idx="229">
                  <c:v>22.900000000000055</c:v>
                </c:pt>
                <c:pt idx="230">
                  <c:v>23.000000000000057</c:v>
                </c:pt>
                <c:pt idx="231">
                  <c:v>23.100000000000058</c:v>
                </c:pt>
                <c:pt idx="232">
                  <c:v>23.20000000000006</c:v>
                </c:pt>
                <c:pt idx="233">
                  <c:v>23.300000000000061</c:v>
                </c:pt>
                <c:pt idx="234">
                  <c:v>23.400000000000063</c:v>
                </c:pt>
                <c:pt idx="235">
                  <c:v>23.500000000000064</c:v>
                </c:pt>
                <c:pt idx="236">
                  <c:v>23.600000000000065</c:v>
                </c:pt>
                <c:pt idx="237">
                  <c:v>23.700000000000067</c:v>
                </c:pt>
                <c:pt idx="238">
                  <c:v>23.800000000000068</c:v>
                </c:pt>
                <c:pt idx="239">
                  <c:v>23.90000000000007</c:v>
                </c:pt>
                <c:pt idx="240">
                  <c:v>24.000000000000071</c:v>
                </c:pt>
                <c:pt idx="241">
                  <c:v>24.100000000000072</c:v>
                </c:pt>
                <c:pt idx="242">
                  <c:v>24.200000000000074</c:v>
                </c:pt>
                <c:pt idx="243">
                  <c:v>24.300000000000075</c:v>
                </c:pt>
                <c:pt idx="244">
                  <c:v>24.400000000000077</c:v>
                </c:pt>
                <c:pt idx="245">
                  <c:v>24.500000000000078</c:v>
                </c:pt>
                <c:pt idx="246">
                  <c:v>24.60000000000008</c:v>
                </c:pt>
                <c:pt idx="247">
                  <c:v>24.700000000000081</c:v>
                </c:pt>
                <c:pt idx="248">
                  <c:v>24.800000000000082</c:v>
                </c:pt>
                <c:pt idx="249">
                  <c:v>24.900000000000084</c:v>
                </c:pt>
                <c:pt idx="250">
                  <c:v>25.000000000000085</c:v>
                </c:pt>
                <c:pt idx="251">
                  <c:v>25.100000000000087</c:v>
                </c:pt>
                <c:pt idx="252">
                  <c:v>25.200000000000088</c:v>
                </c:pt>
                <c:pt idx="253">
                  <c:v>25.30000000000009</c:v>
                </c:pt>
                <c:pt idx="254">
                  <c:v>25.400000000000091</c:v>
                </c:pt>
                <c:pt idx="255">
                  <c:v>25.500000000000092</c:v>
                </c:pt>
                <c:pt idx="256">
                  <c:v>25.600000000000094</c:v>
                </c:pt>
                <c:pt idx="257">
                  <c:v>25.700000000000095</c:v>
                </c:pt>
                <c:pt idx="258">
                  <c:v>25.800000000000097</c:v>
                </c:pt>
                <c:pt idx="259">
                  <c:v>25.900000000000098</c:v>
                </c:pt>
                <c:pt idx="260">
                  <c:v>26.000000000000099</c:v>
                </c:pt>
                <c:pt idx="261">
                  <c:v>26.100000000000101</c:v>
                </c:pt>
                <c:pt idx="262">
                  <c:v>26.200000000000102</c:v>
                </c:pt>
                <c:pt idx="263">
                  <c:v>26.300000000000104</c:v>
                </c:pt>
                <c:pt idx="264">
                  <c:v>26.400000000000105</c:v>
                </c:pt>
                <c:pt idx="265">
                  <c:v>26.500000000000107</c:v>
                </c:pt>
                <c:pt idx="266">
                  <c:v>26.600000000000108</c:v>
                </c:pt>
                <c:pt idx="267">
                  <c:v>26.700000000000109</c:v>
                </c:pt>
                <c:pt idx="268">
                  <c:v>26.800000000000111</c:v>
                </c:pt>
                <c:pt idx="269">
                  <c:v>26.900000000000112</c:v>
                </c:pt>
                <c:pt idx="270">
                  <c:v>27.000000000000114</c:v>
                </c:pt>
                <c:pt idx="271">
                  <c:v>27.100000000000115</c:v>
                </c:pt>
                <c:pt idx="272">
                  <c:v>27.200000000000117</c:v>
                </c:pt>
                <c:pt idx="273">
                  <c:v>27.300000000000118</c:v>
                </c:pt>
                <c:pt idx="274">
                  <c:v>27.400000000000119</c:v>
                </c:pt>
                <c:pt idx="275">
                  <c:v>27.500000000000121</c:v>
                </c:pt>
                <c:pt idx="276">
                  <c:v>27.600000000000122</c:v>
                </c:pt>
                <c:pt idx="277">
                  <c:v>27.700000000000124</c:v>
                </c:pt>
                <c:pt idx="278">
                  <c:v>27.800000000000125</c:v>
                </c:pt>
                <c:pt idx="279">
                  <c:v>27.900000000000126</c:v>
                </c:pt>
                <c:pt idx="280">
                  <c:v>28.000000000000128</c:v>
                </c:pt>
                <c:pt idx="281">
                  <c:v>28.100000000000129</c:v>
                </c:pt>
                <c:pt idx="282">
                  <c:v>28.200000000000131</c:v>
                </c:pt>
                <c:pt idx="283">
                  <c:v>28.300000000000132</c:v>
                </c:pt>
                <c:pt idx="284">
                  <c:v>28.400000000000134</c:v>
                </c:pt>
                <c:pt idx="285">
                  <c:v>28.500000000000135</c:v>
                </c:pt>
                <c:pt idx="286">
                  <c:v>28.600000000000136</c:v>
                </c:pt>
                <c:pt idx="287">
                  <c:v>28.700000000000138</c:v>
                </c:pt>
                <c:pt idx="288">
                  <c:v>28.800000000000139</c:v>
                </c:pt>
                <c:pt idx="289">
                  <c:v>28.900000000000141</c:v>
                </c:pt>
                <c:pt idx="290">
                  <c:v>29.000000000000142</c:v>
                </c:pt>
                <c:pt idx="291">
                  <c:v>29.100000000000144</c:v>
                </c:pt>
                <c:pt idx="292">
                  <c:v>29.200000000000145</c:v>
                </c:pt>
                <c:pt idx="293">
                  <c:v>29.300000000000146</c:v>
                </c:pt>
                <c:pt idx="294">
                  <c:v>29.400000000000148</c:v>
                </c:pt>
                <c:pt idx="295">
                  <c:v>29.500000000000149</c:v>
                </c:pt>
                <c:pt idx="296">
                  <c:v>29.600000000000151</c:v>
                </c:pt>
                <c:pt idx="297">
                  <c:v>29.700000000000152</c:v>
                </c:pt>
                <c:pt idx="298">
                  <c:v>29.800000000000153</c:v>
                </c:pt>
                <c:pt idx="299">
                  <c:v>29.900000000000155</c:v>
                </c:pt>
                <c:pt idx="300">
                  <c:v>30.000000000000156</c:v>
                </c:pt>
                <c:pt idx="301">
                  <c:v>30.100000000000158</c:v>
                </c:pt>
                <c:pt idx="302">
                  <c:v>30.200000000000159</c:v>
                </c:pt>
                <c:pt idx="303">
                  <c:v>30.300000000000161</c:v>
                </c:pt>
                <c:pt idx="304">
                  <c:v>30.400000000000162</c:v>
                </c:pt>
                <c:pt idx="305">
                  <c:v>30.500000000000163</c:v>
                </c:pt>
                <c:pt idx="306">
                  <c:v>30.600000000000165</c:v>
                </c:pt>
                <c:pt idx="307">
                  <c:v>30.700000000000166</c:v>
                </c:pt>
                <c:pt idx="308">
                  <c:v>30.800000000000168</c:v>
                </c:pt>
                <c:pt idx="309">
                  <c:v>30.900000000000169</c:v>
                </c:pt>
                <c:pt idx="310">
                  <c:v>31.000000000000171</c:v>
                </c:pt>
                <c:pt idx="311">
                  <c:v>31.100000000000172</c:v>
                </c:pt>
                <c:pt idx="312">
                  <c:v>31.200000000000173</c:v>
                </c:pt>
                <c:pt idx="313">
                  <c:v>31.300000000000175</c:v>
                </c:pt>
                <c:pt idx="314">
                  <c:v>31.400000000000176</c:v>
                </c:pt>
                <c:pt idx="315">
                  <c:v>31.500000000000178</c:v>
                </c:pt>
                <c:pt idx="316">
                  <c:v>31.600000000000179</c:v>
                </c:pt>
                <c:pt idx="317">
                  <c:v>31.70000000000018</c:v>
                </c:pt>
                <c:pt idx="318">
                  <c:v>31.800000000000182</c:v>
                </c:pt>
                <c:pt idx="319">
                  <c:v>31.900000000000183</c:v>
                </c:pt>
                <c:pt idx="320">
                  <c:v>32.000000000000185</c:v>
                </c:pt>
                <c:pt idx="321">
                  <c:v>32.100000000000186</c:v>
                </c:pt>
                <c:pt idx="322">
                  <c:v>32.200000000000188</c:v>
                </c:pt>
                <c:pt idx="323">
                  <c:v>32.300000000000189</c:v>
                </c:pt>
                <c:pt idx="324">
                  <c:v>32.40000000000019</c:v>
                </c:pt>
                <c:pt idx="325">
                  <c:v>32.500000000000192</c:v>
                </c:pt>
                <c:pt idx="326">
                  <c:v>32.600000000000193</c:v>
                </c:pt>
                <c:pt idx="327">
                  <c:v>32.700000000000195</c:v>
                </c:pt>
                <c:pt idx="328">
                  <c:v>32.800000000000196</c:v>
                </c:pt>
                <c:pt idx="329">
                  <c:v>32.900000000000198</c:v>
                </c:pt>
                <c:pt idx="330">
                  <c:v>33.000000000000199</c:v>
                </c:pt>
                <c:pt idx="331">
                  <c:v>33.1000000000002</c:v>
                </c:pt>
                <c:pt idx="332">
                  <c:v>33.200000000000202</c:v>
                </c:pt>
                <c:pt idx="333">
                  <c:v>33.300000000000203</c:v>
                </c:pt>
                <c:pt idx="334">
                  <c:v>33.400000000000205</c:v>
                </c:pt>
                <c:pt idx="335">
                  <c:v>33.500000000000206</c:v>
                </c:pt>
                <c:pt idx="336">
                  <c:v>33.600000000000207</c:v>
                </c:pt>
                <c:pt idx="337">
                  <c:v>33.700000000000209</c:v>
                </c:pt>
                <c:pt idx="338">
                  <c:v>33.80000000000021</c:v>
                </c:pt>
                <c:pt idx="339">
                  <c:v>33.900000000000212</c:v>
                </c:pt>
                <c:pt idx="340">
                  <c:v>34.000000000000213</c:v>
                </c:pt>
                <c:pt idx="341">
                  <c:v>34.100000000000215</c:v>
                </c:pt>
                <c:pt idx="342">
                  <c:v>34.200000000000216</c:v>
                </c:pt>
                <c:pt idx="343">
                  <c:v>34.300000000000217</c:v>
                </c:pt>
                <c:pt idx="344">
                  <c:v>34.400000000000219</c:v>
                </c:pt>
                <c:pt idx="345">
                  <c:v>34.50000000000022</c:v>
                </c:pt>
                <c:pt idx="346">
                  <c:v>34.600000000000222</c:v>
                </c:pt>
                <c:pt idx="347">
                  <c:v>34.700000000000223</c:v>
                </c:pt>
                <c:pt idx="348">
                  <c:v>34.800000000000225</c:v>
                </c:pt>
                <c:pt idx="349">
                  <c:v>34.900000000000226</c:v>
                </c:pt>
                <c:pt idx="350">
                  <c:v>35.000000000000227</c:v>
                </c:pt>
                <c:pt idx="351">
                  <c:v>35.100000000000229</c:v>
                </c:pt>
                <c:pt idx="352">
                  <c:v>35.20000000000023</c:v>
                </c:pt>
                <c:pt idx="353">
                  <c:v>35.300000000000232</c:v>
                </c:pt>
                <c:pt idx="354">
                  <c:v>35.400000000000233</c:v>
                </c:pt>
                <c:pt idx="355">
                  <c:v>35.500000000000234</c:v>
                </c:pt>
                <c:pt idx="356">
                  <c:v>35.600000000000236</c:v>
                </c:pt>
                <c:pt idx="357">
                  <c:v>35.700000000000237</c:v>
                </c:pt>
                <c:pt idx="358">
                  <c:v>35.800000000000239</c:v>
                </c:pt>
                <c:pt idx="359">
                  <c:v>35.90000000000024</c:v>
                </c:pt>
                <c:pt idx="360">
                  <c:v>36.000000000000242</c:v>
                </c:pt>
                <c:pt idx="361">
                  <c:v>36.100000000000243</c:v>
                </c:pt>
                <c:pt idx="362">
                  <c:v>36.200000000000244</c:v>
                </c:pt>
                <c:pt idx="363">
                  <c:v>36.300000000000246</c:v>
                </c:pt>
                <c:pt idx="364">
                  <c:v>36.400000000000247</c:v>
                </c:pt>
                <c:pt idx="365">
                  <c:v>36.500000000000249</c:v>
                </c:pt>
                <c:pt idx="366">
                  <c:v>36.60000000000025</c:v>
                </c:pt>
                <c:pt idx="367">
                  <c:v>36.700000000000252</c:v>
                </c:pt>
                <c:pt idx="368">
                  <c:v>36.800000000000253</c:v>
                </c:pt>
                <c:pt idx="369">
                  <c:v>36.900000000000254</c:v>
                </c:pt>
                <c:pt idx="370">
                  <c:v>37.000000000000256</c:v>
                </c:pt>
                <c:pt idx="371">
                  <c:v>37.100000000000257</c:v>
                </c:pt>
                <c:pt idx="372">
                  <c:v>37.200000000000259</c:v>
                </c:pt>
                <c:pt idx="373">
                  <c:v>37.30000000000026</c:v>
                </c:pt>
                <c:pt idx="374">
                  <c:v>37.400000000000261</c:v>
                </c:pt>
                <c:pt idx="375">
                  <c:v>37.500000000000263</c:v>
                </c:pt>
                <c:pt idx="376">
                  <c:v>37.600000000000264</c:v>
                </c:pt>
                <c:pt idx="377">
                  <c:v>37.700000000000266</c:v>
                </c:pt>
                <c:pt idx="378">
                  <c:v>37.800000000000267</c:v>
                </c:pt>
                <c:pt idx="379">
                  <c:v>37.900000000000269</c:v>
                </c:pt>
                <c:pt idx="380">
                  <c:v>38.00000000000027</c:v>
                </c:pt>
                <c:pt idx="381">
                  <c:v>38.100000000000271</c:v>
                </c:pt>
                <c:pt idx="382">
                  <c:v>38.200000000000273</c:v>
                </c:pt>
                <c:pt idx="383">
                  <c:v>38.300000000000274</c:v>
                </c:pt>
                <c:pt idx="384">
                  <c:v>38.400000000000276</c:v>
                </c:pt>
                <c:pt idx="385">
                  <c:v>38.500000000000277</c:v>
                </c:pt>
                <c:pt idx="386">
                  <c:v>38.600000000000279</c:v>
                </c:pt>
                <c:pt idx="387">
                  <c:v>38.70000000000028</c:v>
                </c:pt>
                <c:pt idx="388">
                  <c:v>38.800000000000281</c:v>
                </c:pt>
                <c:pt idx="389">
                  <c:v>38.900000000000283</c:v>
                </c:pt>
                <c:pt idx="390">
                  <c:v>39.000000000000284</c:v>
                </c:pt>
                <c:pt idx="391">
                  <c:v>39.100000000000286</c:v>
                </c:pt>
                <c:pt idx="392">
                  <c:v>39.200000000000287</c:v>
                </c:pt>
                <c:pt idx="393">
                  <c:v>39.300000000000288</c:v>
                </c:pt>
                <c:pt idx="394">
                  <c:v>39.40000000000029</c:v>
                </c:pt>
                <c:pt idx="395">
                  <c:v>39.500000000000291</c:v>
                </c:pt>
                <c:pt idx="396">
                  <c:v>39.600000000000293</c:v>
                </c:pt>
                <c:pt idx="397">
                  <c:v>39.700000000000294</c:v>
                </c:pt>
                <c:pt idx="398">
                  <c:v>39.800000000000296</c:v>
                </c:pt>
                <c:pt idx="399">
                  <c:v>39.900000000000297</c:v>
                </c:pt>
                <c:pt idx="400">
                  <c:v>40.000000000000298</c:v>
                </c:pt>
                <c:pt idx="401">
                  <c:v>40.1000000000003</c:v>
                </c:pt>
                <c:pt idx="402">
                  <c:v>40.200000000000301</c:v>
                </c:pt>
                <c:pt idx="403">
                  <c:v>40.300000000000303</c:v>
                </c:pt>
                <c:pt idx="404">
                  <c:v>40.400000000000304</c:v>
                </c:pt>
                <c:pt idx="405">
                  <c:v>40.500000000000306</c:v>
                </c:pt>
                <c:pt idx="406">
                  <c:v>40.600000000000307</c:v>
                </c:pt>
                <c:pt idx="407">
                  <c:v>40.700000000000308</c:v>
                </c:pt>
                <c:pt idx="408">
                  <c:v>40.80000000000031</c:v>
                </c:pt>
                <c:pt idx="409">
                  <c:v>40.900000000000311</c:v>
                </c:pt>
                <c:pt idx="410">
                  <c:v>41.000000000000313</c:v>
                </c:pt>
                <c:pt idx="411">
                  <c:v>41.100000000000314</c:v>
                </c:pt>
                <c:pt idx="412">
                  <c:v>41.200000000000315</c:v>
                </c:pt>
                <c:pt idx="413">
                  <c:v>41.300000000000317</c:v>
                </c:pt>
                <c:pt idx="414">
                  <c:v>41.400000000000318</c:v>
                </c:pt>
                <c:pt idx="415">
                  <c:v>41.50000000000032</c:v>
                </c:pt>
                <c:pt idx="416">
                  <c:v>41.600000000000321</c:v>
                </c:pt>
                <c:pt idx="417">
                  <c:v>41.700000000000323</c:v>
                </c:pt>
                <c:pt idx="418">
                  <c:v>41.800000000000324</c:v>
                </c:pt>
                <c:pt idx="419">
                  <c:v>41.900000000000325</c:v>
                </c:pt>
                <c:pt idx="420">
                  <c:v>42.000000000000327</c:v>
                </c:pt>
                <c:pt idx="421">
                  <c:v>42.100000000000328</c:v>
                </c:pt>
                <c:pt idx="422">
                  <c:v>42.20000000000033</c:v>
                </c:pt>
                <c:pt idx="423">
                  <c:v>42.300000000000331</c:v>
                </c:pt>
                <c:pt idx="424">
                  <c:v>42.400000000000333</c:v>
                </c:pt>
                <c:pt idx="425">
                  <c:v>42.500000000000334</c:v>
                </c:pt>
                <c:pt idx="426">
                  <c:v>42.600000000000335</c:v>
                </c:pt>
                <c:pt idx="427">
                  <c:v>42.700000000000337</c:v>
                </c:pt>
                <c:pt idx="428">
                  <c:v>42.800000000000338</c:v>
                </c:pt>
                <c:pt idx="429">
                  <c:v>42.90000000000034</c:v>
                </c:pt>
                <c:pt idx="430">
                  <c:v>43.000000000000341</c:v>
                </c:pt>
                <c:pt idx="431">
                  <c:v>43.100000000000342</c:v>
                </c:pt>
                <c:pt idx="432">
                  <c:v>43.200000000000344</c:v>
                </c:pt>
                <c:pt idx="433">
                  <c:v>43.300000000000345</c:v>
                </c:pt>
                <c:pt idx="434">
                  <c:v>43.400000000000347</c:v>
                </c:pt>
                <c:pt idx="435">
                  <c:v>43.500000000000348</c:v>
                </c:pt>
                <c:pt idx="436">
                  <c:v>43.60000000000035</c:v>
                </c:pt>
                <c:pt idx="437">
                  <c:v>43.700000000000351</c:v>
                </c:pt>
                <c:pt idx="438">
                  <c:v>43.800000000000352</c:v>
                </c:pt>
                <c:pt idx="439">
                  <c:v>43.900000000000354</c:v>
                </c:pt>
                <c:pt idx="440">
                  <c:v>44.000000000000355</c:v>
                </c:pt>
                <c:pt idx="441">
                  <c:v>44.100000000000357</c:v>
                </c:pt>
                <c:pt idx="442">
                  <c:v>44.200000000000358</c:v>
                </c:pt>
                <c:pt idx="443">
                  <c:v>44.30000000000036</c:v>
                </c:pt>
                <c:pt idx="444">
                  <c:v>44.400000000000361</c:v>
                </c:pt>
                <c:pt idx="445">
                  <c:v>44.500000000000362</c:v>
                </c:pt>
                <c:pt idx="446">
                  <c:v>44.600000000000364</c:v>
                </c:pt>
                <c:pt idx="447">
                  <c:v>44.700000000000365</c:v>
                </c:pt>
                <c:pt idx="448">
                  <c:v>44.800000000000367</c:v>
                </c:pt>
                <c:pt idx="449">
                  <c:v>44.900000000000368</c:v>
                </c:pt>
                <c:pt idx="450">
                  <c:v>45.000000000000369</c:v>
                </c:pt>
                <c:pt idx="451">
                  <c:v>45.100000000000371</c:v>
                </c:pt>
                <c:pt idx="452">
                  <c:v>45.200000000000372</c:v>
                </c:pt>
                <c:pt idx="453">
                  <c:v>45.300000000000374</c:v>
                </c:pt>
                <c:pt idx="454">
                  <c:v>45.400000000000375</c:v>
                </c:pt>
                <c:pt idx="455">
                  <c:v>45.500000000000377</c:v>
                </c:pt>
                <c:pt idx="456">
                  <c:v>45.600000000000378</c:v>
                </c:pt>
                <c:pt idx="457">
                  <c:v>45.700000000000379</c:v>
                </c:pt>
                <c:pt idx="458">
                  <c:v>45.800000000000381</c:v>
                </c:pt>
                <c:pt idx="459">
                  <c:v>45.900000000000382</c:v>
                </c:pt>
                <c:pt idx="460">
                  <c:v>46.000000000000384</c:v>
                </c:pt>
                <c:pt idx="461">
                  <c:v>46.100000000000385</c:v>
                </c:pt>
                <c:pt idx="462">
                  <c:v>46.200000000000387</c:v>
                </c:pt>
                <c:pt idx="463">
                  <c:v>46.300000000000388</c:v>
                </c:pt>
                <c:pt idx="464">
                  <c:v>46.400000000000389</c:v>
                </c:pt>
                <c:pt idx="465">
                  <c:v>46.500000000000391</c:v>
                </c:pt>
                <c:pt idx="466">
                  <c:v>46.600000000000392</c:v>
                </c:pt>
                <c:pt idx="467">
                  <c:v>46.700000000000394</c:v>
                </c:pt>
                <c:pt idx="468">
                  <c:v>46.800000000000395</c:v>
                </c:pt>
                <c:pt idx="469">
                  <c:v>46.900000000000396</c:v>
                </c:pt>
                <c:pt idx="470">
                  <c:v>47.000000000000398</c:v>
                </c:pt>
                <c:pt idx="471">
                  <c:v>47.100000000000399</c:v>
                </c:pt>
                <c:pt idx="472">
                  <c:v>47.200000000000401</c:v>
                </c:pt>
                <c:pt idx="473">
                  <c:v>47.300000000000402</c:v>
                </c:pt>
                <c:pt idx="474">
                  <c:v>47.400000000000404</c:v>
                </c:pt>
                <c:pt idx="475">
                  <c:v>47.500000000000405</c:v>
                </c:pt>
                <c:pt idx="476">
                  <c:v>47.600000000000406</c:v>
                </c:pt>
                <c:pt idx="477">
                  <c:v>47.700000000000408</c:v>
                </c:pt>
                <c:pt idx="478">
                  <c:v>47.800000000000409</c:v>
                </c:pt>
                <c:pt idx="479">
                  <c:v>47.900000000000411</c:v>
                </c:pt>
                <c:pt idx="480">
                  <c:v>48.000000000000412</c:v>
                </c:pt>
                <c:pt idx="481">
                  <c:v>48.100000000000414</c:v>
                </c:pt>
                <c:pt idx="482">
                  <c:v>48.200000000000415</c:v>
                </c:pt>
                <c:pt idx="483">
                  <c:v>48.300000000000416</c:v>
                </c:pt>
                <c:pt idx="484">
                  <c:v>48.400000000000418</c:v>
                </c:pt>
                <c:pt idx="485">
                  <c:v>48.500000000000419</c:v>
                </c:pt>
                <c:pt idx="486">
                  <c:v>48.600000000000421</c:v>
                </c:pt>
                <c:pt idx="487">
                  <c:v>48.700000000000422</c:v>
                </c:pt>
                <c:pt idx="488">
                  <c:v>48.800000000000423</c:v>
                </c:pt>
                <c:pt idx="489">
                  <c:v>48.900000000000425</c:v>
                </c:pt>
                <c:pt idx="490">
                  <c:v>49.000000000000426</c:v>
                </c:pt>
                <c:pt idx="491">
                  <c:v>49.100000000000428</c:v>
                </c:pt>
                <c:pt idx="492">
                  <c:v>49.200000000000429</c:v>
                </c:pt>
                <c:pt idx="493">
                  <c:v>49.300000000000431</c:v>
                </c:pt>
                <c:pt idx="494">
                  <c:v>49.400000000000432</c:v>
                </c:pt>
                <c:pt idx="495">
                  <c:v>49.500000000000433</c:v>
                </c:pt>
                <c:pt idx="496">
                  <c:v>49.600000000000435</c:v>
                </c:pt>
                <c:pt idx="497">
                  <c:v>49.700000000000436</c:v>
                </c:pt>
                <c:pt idx="498">
                  <c:v>49.800000000000438</c:v>
                </c:pt>
                <c:pt idx="499">
                  <c:v>49.900000000000439</c:v>
                </c:pt>
                <c:pt idx="500">
                  <c:v>50.000000000000441</c:v>
                </c:pt>
                <c:pt idx="501">
                  <c:v>50.100000000000442</c:v>
                </c:pt>
                <c:pt idx="502">
                  <c:v>50.200000000000443</c:v>
                </c:pt>
                <c:pt idx="503">
                  <c:v>50.300000000000445</c:v>
                </c:pt>
                <c:pt idx="504">
                  <c:v>50.400000000000446</c:v>
                </c:pt>
                <c:pt idx="505">
                  <c:v>50.500000000000448</c:v>
                </c:pt>
                <c:pt idx="506">
                  <c:v>50.600000000000449</c:v>
                </c:pt>
                <c:pt idx="507">
                  <c:v>50.70000000000045</c:v>
                </c:pt>
                <c:pt idx="508">
                  <c:v>50.800000000000452</c:v>
                </c:pt>
                <c:pt idx="509">
                  <c:v>50.900000000000453</c:v>
                </c:pt>
                <c:pt idx="510">
                  <c:v>51.000000000000455</c:v>
                </c:pt>
                <c:pt idx="511">
                  <c:v>51.100000000000456</c:v>
                </c:pt>
                <c:pt idx="512">
                  <c:v>51.200000000000458</c:v>
                </c:pt>
                <c:pt idx="513">
                  <c:v>51.300000000000459</c:v>
                </c:pt>
                <c:pt idx="514">
                  <c:v>51.40000000000046</c:v>
                </c:pt>
                <c:pt idx="515">
                  <c:v>51.500000000000462</c:v>
                </c:pt>
                <c:pt idx="516">
                  <c:v>51.600000000000463</c:v>
                </c:pt>
                <c:pt idx="517">
                  <c:v>51.700000000000465</c:v>
                </c:pt>
                <c:pt idx="518">
                  <c:v>51.800000000000466</c:v>
                </c:pt>
                <c:pt idx="519">
                  <c:v>51.900000000000468</c:v>
                </c:pt>
                <c:pt idx="520">
                  <c:v>52.000000000000469</c:v>
                </c:pt>
                <c:pt idx="521">
                  <c:v>52.10000000000047</c:v>
                </c:pt>
                <c:pt idx="522">
                  <c:v>52.200000000000472</c:v>
                </c:pt>
                <c:pt idx="523">
                  <c:v>52.300000000000473</c:v>
                </c:pt>
                <c:pt idx="524">
                  <c:v>52.400000000000475</c:v>
                </c:pt>
                <c:pt idx="525">
                  <c:v>52.500000000000476</c:v>
                </c:pt>
                <c:pt idx="526">
                  <c:v>52.600000000000477</c:v>
                </c:pt>
                <c:pt idx="527">
                  <c:v>52.700000000000479</c:v>
                </c:pt>
                <c:pt idx="528">
                  <c:v>52.80000000000048</c:v>
                </c:pt>
                <c:pt idx="529">
                  <c:v>52.900000000000482</c:v>
                </c:pt>
                <c:pt idx="530">
                  <c:v>53.000000000000483</c:v>
                </c:pt>
                <c:pt idx="531">
                  <c:v>53.100000000000485</c:v>
                </c:pt>
                <c:pt idx="532">
                  <c:v>53.200000000000486</c:v>
                </c:pt>
                <c:pt idx="533">
                  <c:v>53.300000000000487</c:v>
                </c:pt>
                <c:pt idx="534">
                  <c:v>53.400000000000489</c:v>
                </c:pt>
                <c:pt idx="535">
                  <c:v>53.50000000000049</c:v>
                </c:pt>
                <c:pt idx="536">
                  <c:v>53.600000000000492</c:v>
                </c:pt>
                <c:pt idx="537">
                  <c:v>53.700000000000493</c:v>
                </c:pt>
                <c:pt idx="538">
                  <c:v>53.800000000000495</c:v>
                </c:pt>
                <c:pt idx="539">
                  <c:v>53.900000000000496</c:v>
                </c:pt>
                <c:pt idx="540">
                  <c:v>54.000000000000497</c:v>
                </c:pt>
                <c:pt idx="541">
                  <c:v>54.100000000000499</c:v>
                </c:pt>
                <c:pt idx="542">
                  <c:v>54.2000000000005</c:v>
                </c:pt>
                <c:pt idx="543">
                  <c:v>54.300000000000502</c:v>
                </c:pt>
                <c:pt idx="544">
                  <c:v>54.400000000000503</c:v>
                </c:pt>
                <c:pt idx="545">
                  <c:v>54.500000000000504</c:v>
                </c:pt>
                <c:pt idx="546">
                  <c:v>54.600000000000506</c:v>
                </c:pt>
                <c:pt idx="547">
                  <c:v>54.700000000000507</c:v>
                </c:pt>
                <c:pt idx="548">
                  <c:v>54.800000000000509</c:v>
                </c:pt>
                <c:pt idx="549">
                  <c:v>54.90000000000051</c:v>
                </c:pt>
                <c:pt idx="550">
                  <c:v>55.000000000000512</c:v>
                </c:pt>
                <c:pt idx="551">
                  <c:v>55.100000000000513</c:v>
                </c:pt>
                <c:pt idx="552">
                  <c:v>55.200000000000514</c:v>
                </c:pt>
                <c:pt idx="553">
                  <c:v>55.300000000000516</c:v>
                </c:pt>
                <c:pt idx="554">
                  <c:v>55.400000000000517</c:v>
                </c:pt>
                <c:pt idx="555">
                  <c:v>55.500000000000519</c:v>
                </c:pt>
                <c:pt idx="556">
                  <c:v>55.60000000000052</c:v>
                </c:pt>
                <c:pt idx="557">
                  <c:v>55.700000000000522</c:v>
                </c:pt>
                <c:pt idx="558">
                  <c:v>55.800000000000523</c:v>
                </c:pt>
                <c:pt idx="559">
                  <c:v>55.900000000000524</c:v>
                </c:pt>
                <c:pt idx="560">
                  <c:v>56.000000000000526</c:v>
                </c:pt>
                <c:pt idx="561">
                  <c:v>56.100000000000527</c:v>
                </c:pt>
                <c:pt idx="562">
                  <c:v>56.200000000000529</c:v>
                </c:pt>
                <c:pt idx="563">
                  <c:v>56.30000000000053</c:v>
                </c:pt>
                <c:pt idx="564">
                  <c:v>56.400000000000531</c:v>
                </c:pt>
                <c:pt idx="565">
                  <c:v>56.500000000000533</c:v>
                </c:pt>
                <c:pt idx="566">
                  <c:v>56.600000000000534</c:v>
                </c:pt>
                <c:pt idx="567">
                  <c:v>56.700000000000536</c:v>
                </c:pt>
                <c:pt idx="568">
                  <c:v>56.800000000000537</c:v>
                </c:pt>
                <c:pt idx="569">
                  <c:v>56.900000000000539</c:v>
                </c:pt>
                <c:pt idx="570">
                  <c:v>57.00000000000054</c:v>
                </c:pt>
                <c:pt idx="571">
                  <c:v>57.100000000000541</c:v>
                </c:pt>
                <c:pt idx="572">
                  <c:v>57.200000000000543</c:v>
                </c:pt>
                <c:pt idx="573">
                  <c:v>57.300000000000544</c:v>
                </c:pt>
                <c:pt idx="574">
                  <c:v>57.400000000000546</c:v>
                </c:pt>
                <c:pt idx="575">
                  <c:v>57.500000000000547</c:v>
                </c:pt>
                <c:pt idx="576">
                  <c:v>57.600000000000549</c:v>
                </c:pt>
                <c:pt idx="577">
                  <c:v>57.70000000000055</c:v>
                </c:pt>
                <c:pt idx="578">
                  <c:v>57.800000000000551</c:v>
                </c:pt>
                <c:pt idx="579">
                  <c:v>57.900000000000553</c:v>
                </c:pt>
                <c:pt idx="580">
                  <c:v>58.000000000000554</c:v>
                </c:pt>
                <c:pt idx="581">
                  <c:v>58.100000000000556</c:v>
                </c:pt>
                <c:pt idx="582">
                  <c:v>58.200000000000557</c:v>
                </c:pt>
                <c:pt idx="583">
                  <c:v>58.300000000000558</c:v>
                </c:pt>
                <c:pt idx="584">
                  <c:v>58.40000000000056</c:v>
                </c:pt>
                <c:pt idx="585">
                  <c:v>58.500000000000561</c:v>
                </c:pt>
                <c:pt idx="586">
                  <c:v>58.600000000000563</c:v>
                </c:pt>
                <c:pt idx="587">
                  <c:v>58.700000000000564</c:v>
                </c:pt>
                <c:pt idx="588">
                  <c:v>58.800000000000566</c:v>
                </c:pt>
                <c:pt idx="589">
                  <c:v>58.900000000000567</c:v>
                </c:pt>
                <c:pt idx="590">
                  <c:v>59.000000000000568</c:v>
                </c:pt>
                <c:pt idx="591">
                  <c:v>59.10000000000057</c:v>
                </c:pt>
                <c:pt idx="592">
                  <c:v>59.200000000000571</c:v>
                </c:pt>
                <c:pt idx="593">
                  <c:v>59.300000000000573</c:v>
                </c:pt>
                <c:pt idx="594">
                  <c:v>59.400000000000574</c:v>
                </c:pt>
                <c:pt idx="595">
                  <c:v>59.500000000000576</c:v>
                </c:pt>
                <c:pt idx="596">
                  <c:v>59.600000000000577</c:v>
                </c:pt>
                <c:pt idx="597">
                  <c:v>59.700000000000578</c:v>
                </c:pt>
                <c:pt idx="598">
                  <c:v>59.80000000000058</c:v>
                </c:pt>
                <c:pt idx="599">
                  <c:v>59.900000000000581</c:v>
                </c:pt>
                <c:pt idx="600">
                  <c:v>60.000000000000583</c:v>
                </c:pt>
                <c:pt idx="601">
                  <c:v>60.100000000000584</c:v>
                </c:pt>
                <c:pt idx="602">
                  <c:v>60.200000000000585</c:v>
                </c:pt>
                <c:pt idx="603">
                  <c:v>60.300000000000587</c:v>
                </c:pt>
                <c:pt idx="604">
                  <c:v>60.400000000000588</c:v>
                </c:pt>
                <c:pt idx="605">
                  <c:v>60.50000000000059</c:v>
                </c:pt>
                <c:pt idx="606">
                  <c:v>60.600000000000591</c:v>
                </c:pt>
                <c:pt idx="607">
                  <c:v>60.700000000000593</c:v>
                </c:pt>
                <c:pt idx="608">
                  <c:v>60.800000000000594</c:v>
                </c:pt>
                <c:pt idx="609">
                  <c:v>60.900000000000595</c:v>
                </c:pt>
                <c:pt idx="610">
                  <c:v>61.000000000000597</c:v>
                </c:pt>
                <c:pt idx="611">
                  <c:v>61.100000000000598</c:v>
                </c:pt>
                <c:pt idx="612">
                  <c:v>61.2000000000006</c:v>
                </c:pt>
                <c:pt idx="613">
                  <c:v>61.300000000000601</c:v>
                </c:pt>
                <c:pt idx="614">
                  <c:v>61.400000000000603</c:v>
                </c:pt>
                <c:pt idx="615">
                  <c:v>61.500000000000604</c:v>
                </c:pt>
                <c:pt idx="616">
                  <c:v>61.600000000000605</c:v>
                </c:pt>
                <c:pt idx="617">
                  <c:v>61.700000000000607</c:v>
                </c:pt>
                <c:pt idx="618">
                  <c:v>61.800000000000608</c:v>
                </c:pt>
                <c:pt idx="619">
                  <c:v>61.90000000000061</c:v>
                </c:pt>
                <c:pt idx="620">
                  <c:v>62.000000000000611</c:v>
                </c:pt>
                <c:pt idx="621">
                  <c:v>62.100000000000612</c:v>
                </c:pt>
                <c:pt idx="622">
                  <c:v>62.200000000000614</c:v>
                </c:pt>
                <c:pt idx="623">
                  <c:v>62.300000000000615</c:v>
                </c:pt>
                <c:pt idx="624">
                  <c:v>62.400000000000617</c:v>
                </c:pt>
                <c:pt idx="625">
                  <c:v>62.500000000000618</c:v>
                </c:pt>
                <c:pt idx="626">
                  <c:v>62.60000000000062</c:v>
                </c:pt>
                <c:pt idx="627">
                  <c:v>62.700000000000621</c:v>
                </c:pt>
                <c:pt idx="628">
                  <c:v>62.800000000000622</c:v>
                </c:pt>
                <c:pt idx="629">
                  <c:v>62.900000000000624</c:v>
                </c:pt>
                <c:pt idx="630">
                  <c:v>63.000000000000625</c:v>
                </c:pt>
                <c:pt idx="631">
                  <c:v>63.100000000000627</c:v>
                </c:pt>
                <c:pt idx="632">
                  <c:v>63.200000000000628</c:v>
                </c:pt>
                <c:pt idx="633">
                  <c:v>63.30000000000063</c:v>
                </c:pt>
                <c:pt idx="634">
                  <c:v>63.400000000000631</c:v>
                </c:pt>
                <c:pt idx="635">
                  <c:v>63.500000000000632</c:v>
                </c:pt>
                <c:pt idx="636">
                  <c:v>63.600000000000634</c:v>
                </c:pt>
                <c:pt idx="637">
                  <c:v>63.700000000000635</c:v>
                </c:pt>
                <c:pt idx="638">
                  <c:v>63.800000000000637</c:v>
                </c:pt>
                <c:pt idx="639">
                  <c:v>63.900000000000638</c:v>
                </c:pt>
                <c:pt idx="640">
                  <c:v>64.000000000000639</c:v>
                </c:pt>
                <c:pt idx="641">
                  <c:v>64.100000000000634</c:v>
                </c:pt>
                <c:pt idx="642">
                  <c:v>64.200000000000628</c:v>
                </c:pt>
                <c:pt idx="643">
                  <c:v>64.300000000000622</c:v>
                </c:pt>
                <c:pt idx="644">
                  <c:v>64.400000000000617</c:v>
                </c:pt>
                <c:pt idx="645">
                  <c:v>64.500000000000611</c:v>
                </c:pt>
                <c:pt idx="646">
                  <c:v>64.600000000000605</c:v>
                </c:pt>
                <c:pt idx="647">
                  <c:v>64.7000000000006</c:v>
                </c:pt>
                <c:pt idx="648">
                  <c:v>64.800000000000594</c:v>
                </c:pt>
                <c:pt idx="649">
                  <c:v>64.900000000000588</c:v>
                </c:pt>
                <c:pt idx="650">
                  <c:v>65.000000000000583</c:v>
                </c:pt>
                <c:pt idx="651">
                  <c:v>65.100000000000577</c:v>
                </c:pt>
                <c:pt idx="652">
                  <c:v>65.200000000000571</c:v>
                </c:pt>
                <c:pt idx="653">
                  <c:v>65.300000000000566</c:v>
                </c:pt>
                <c:pt idx="654">
                  <c:v>65.40000000000056</c:v>
                </c:pt>
                <c:pt idx="655">
                  <c:v>65.500000000000554</c:v>
                </c:pt>
                <c:pt idx="656">
                  <c:v>65.600000000000549</c:v>
                </c:pt>
                <c:pt idx="657">
                  <c:v>65.700000000000543</c:v>
                </c:pt>
                <c:pt idx="658">
                  <c:v>65.800000000000537</c:v>
                </c:pt>
                <c:pt idx="659">
                  <c:v>65.900000000000531</c:v>
                </c:pt>
                <c:pt idx="660">
                  <c:v>66.000000000000526</c:v>
                </c:pt>
                <c:pt idx="661">
                  <c:v>66.10000000000052</c:v>
                </c:pt>
                <c:pt idx="662">
                  <c:v>66.200000000000514</c:v>
                </c:pt>
                <c:pt idx="663">
                  <c:v>66.300000000000509</c:v>
                </c:pt>
                <c:pt idx="664">
                  <c:v>66.400000000000503</c:v>
                </c:pt>
                <c:pt idx="665">
                  <c:v>66.500000000000497</c:v>
                </c:pt>
                <c:pt idx="666">
                  <c:v>66.600000000000492</c:v>
                </c:pt>
                <c:pt idx="667">
                  <c:v>66.700000000000486</c:v>
                </c:pt>
                <c:pt idx="668">
                  <c:v>66.80000000000048</c:v>
                </c:pt>
                <c:pt idx="669">
                  <c:v>66.900000000000475</c:v>
                </c:pt>
                <c:pt idx="670">
                  <c:v>67.000000000000469</c:v>
                </c:pt>
                <c:pt idx="671">
                  <c:v>67.100000000000463</c:v>
                </c:pt>
                <c:pt idx="672">
                  <c:v>67.200000000000458</c:v>
                </c:pt>
                <c:pt idx="673">
                  <c:v>67.300000000000452</c:v>
                </c:pt>
                <c:pt idx="674">
                  <c:v>67.400000000000446</c:v>
                </c:pt>
                <c:pt idx="675">
                  <c:v>67.500000000000441</c:v>
                </c:pt>
                <c:pt idx="676">
                  <c:v>67.600000000000435</c:v>
                </c:pt>
                <c:pt idx="677">
                  <c:v>67.700000000000429</c:v>
                </c:pt>
                <c:pt idx="678">
                  <c:v>67.800000000000423</c:v>
                </c:pt>
                <c:pt idx="679">
                  <c:v>67.900000000000418</c:v>
                </c:pt>
                <c:pt idx="680">
                  <c:v>68.000000000000412</c:v>
                </c:pt>
                <c:pt idx="681">
                  <c:v>68.100000000000406</c:v>
                </c:pt>
                <c:pt idx="682">
                  <c:v>68.200000000000401</c:v>
                </c:pt>
                <c:pt idx="683">
                  <c:v>68.300000000000395</c:v>
                </c:pt>
                <c:pt idx="684">
                  <c:v>68.400000000000389</c:v>
                </c:pt>
                <c:pt idx="685">
                  <c:v>68.500000000000384</c:v>
                </c:pt>
                <c:pt idx="686">
                  <c:v>68.600000000000378</c:v>
                </c:pt>
                <c:pt idx="687">
                  <c:v>68.700000000000372</c:v>
                </c:pt>
                <c:pt idx="688">
                  <c:v>68.800000000000367</c:v>
                </c:pt>
                <c:pt idx="689">
                  <c:v>68.900000000000361</c:v>
                </c:pt>
                <c:pt idx="690">
                  <c:v>69.000000000000355</c:v>
                </c:pt>
                <c:pt idx="691">
                  <c:v>69.10000000000035</c:v>
                </c:pt>
                <c:pt idx="692">
                  <c:v>69.200000000000344</c:v>
                </c:pt>
                <c:pt idx="693">
                  <c:v>69.300000000000338</c:v>
                </c:pt>
                <c:pt idx="694">
                  <c:v>69.400000000000333</c:v>
                </c:pt>
                <c:pt idx="695">
                  <c:v>69.500000000000327</c:v>
                </c:pt>
                <c:pt idx="696">
                  <c:v>69.600000000000321</c:v>
                </c:pt>
                <c:pt idx="697">
                  <c:v>69.700000000000315</c:v>
                </c:pt>
                <c:pt idx="698">
                  <c:v>69.80000000000031</c:v>
                </c:pt>
                <c:pt idx="699">
                  <c:v>69.900000000000304</c:v>
                </c:pt>
                <c:pt idx="700">
                  <c:v>70.000000000000298</c:v>
                </c:pt>
                <c:pt idx="701">
                  <c:v>70.100000000000293</c:v>
                </c:pt>
                <c:pt idx="702">
                  <c:v>70.200000000000287</c:v>
                </c:pt>
                <c:pt idx="703">
                  <c:v>70.300000000000281</c:v>
                </c:pt>
                <c:pt idx="704">
                  <c:v>70.400000000000276</c:v>
                </c:pt>
                <c:pt idx="705">
                  <c:v>70.50000000000027</c:v>
                </c:pt>
                <c:pt idx="706">
                  <c:v>70.600000000000264</c:v>
                </c:pt>
                <c:pt idx="707">
                  <c:v>70.700000000000259</c:v>
                </c:pt>
                <c:pt idx="708">
                  <c:v>70.800000000000253</c:v>
                </c:pt>
                <c:pt idx="709">
                  <c:v>70.900000000000247</c:v>
                </c:pt>
                <c:pt idx="710">
                  <c:v>71.000000000000242</c:v>
                </c:pt>
                <c:pt idx="711">
                  <c:v>71.100000000000236</c:v>
                </c:pt>
                <c:pt idx="712">
                  <c:v>71.20000000000023</c:v>
                </c:pt>
                <c:pt idx="713">
                  <c:v>71.300000000000225</c:v>
                </c:pt>
                <c:pt idx="714">
                  <c:v>71.400000000000219</c:v>
                </c:pt>
                <c:pt idx="715">
                  <c:v>71.500000000000213</c:v>
                </c:pt>
                <c:pt idx="716">
                  <c:v>71.600000000000207</c:v>
                </c:pt>
                <c:pt idx="717">
                  <c:v>71.700000000000202</c:v>
                </c:pt>
                <c:pt idx="718">
                  <c:v>71.800000000000196</c:v>
                </c:pt>
                <c:pt idx="719">
                  <c:v>71.90000000000019</c:v>
                </c:pt>
                <c:pt idx="720">
                  <c:v>72.000000000000185</c:v>
                </c:pt>
                <c:pt idx="721">
                  <c:v>72.100000000000179</c:v>
                </c:pt>
                <c:pt idx="722">
                  <c:v>72.200000000000173</c:v>
                </c:pt>
                <c:pt idx="723">
                  <c:v>72.300000000000168</c:v>
                </c:pt>
                <c:pt idx="724">
                  <c:v>72.400000000000162</c:v>
                </c:pt>
                <c:pt idx="725">
                  <c:v>72.500000000000156</c:v>
                </c:pt>
                <c:pt idx="726">
                  <c:v>72.600000000000151</c:v>
                </c:pt>
                <c:pt idx="727">
                  <c:v>72.700000000000145</c:v>
                </c:pt>
                <c:pt idx="728">
                  <c:v>72.800000000000139</c:v>
                </c:pt>
                <c:pt idx="729">
                  <c:v>72.900000000000134</c:v>
                </c:pt>
                <c:pt idx="730">
                  <c:v>73.000000000000128</c:v>
                </c:pt>
                <c:pt idx="731">
                  <c:v>73.100000000000122</c:v>
                </c:pt>
                <c:pt idx="732">
                  <c:v>73.200000000000117</c:v>
                </c:pt>
                <c:pt idx="733">
                  <c:v>73.300000000000111</c:v>
                </c:pt>
                <c:pt idx="734">
                  <c:v>73.400000000000105</c:v>
                </c:pt>
                <c:pt idx="735">
                  <c:v>73.500000000000099</c:v>
                </c:pt>
                <c:pt idx="736">
                  <c:v>73.600000000000094</c:v>
                </c:pt>
                <c:pt idx="737">
                  <c:v>73.700000000000088</c:v>
                </c:pt>
                <c:pt idx="738">
                  <c:v>73.800000000000082</c:v>
                </c:pt>
                <c:pt idx="739">
                  <c:v>73.900000000000077</c:v>
                </c:pt>
                <c:pt idx="740">
                  <c:v>74.000000000000071</c:v>
                </c:pt>
                <c:pt idx="741">
                  <c:v>74.100000000000065</c:v>
                </c:pt>
                <c:pt idx="742">
                  <c:v>74.20000000000006</c:v>
                </c:pt>
                <c:pt idx="743">
                  <c:v>74.300000000000054</c:v>
                </c:pt>
                <c:pt idx="744">
                  <c:v>74.400000000000048</c:v>
                </c:pt>
                <c:pt idx="745">
                  <c:v>74.500000000000043</c:v>
                </c:pt>
                <c:pt idx="746">
                  <c:v>74.600000000000037</c:v>
                </c:pt>
                <c:pt idx="747">
                  <c:v>74.700000000000031</c:v>
                </c:pt>
                <c:pt idx="748">
                  <c:v>74.800000000000026</c:v>
                </c:pt>
                <c:pt idx="749">
                  <c:v>74.90000000000002</c:v>
                </c:pt>
                <c:pt idx="750">
                  <c:v>75.000000000000014</c:v>
                </c:pt>
                <c:pt idx="751">
                  <c:v>75.100000000000009</c:v>
                </c:pt>
                <c:pt idx="752">
                  <c:v>75.2</c:v>
                </c:pt>
                <c:pt idx="753">
                  <c:v>75.3</c:v>
                </c:pt>
                <c:pt idx="754">
                  <c:v>75.399999999999991</c:v>
                </c:pt>
                <c:pt idx="755">
                  <c:v>75.499999999999986</c:v>
                </c:pt>
                <c:pt idx="756">
                  <c:v>75.59999999999998</c:v>
                </c:pt>
                <c:pt idx="757">
                  <c:v>75.699999999999974</c:v>
                </c:pt>
                <c:pt idx="758">
                  <c:v>75.799999999999969</c:v>
                </c:pt>
                <c:pt idx="759">
                  <c:v>75.899999999999963</c:v>
                </c:pt>
                <c:pt idx="760">
                  <c:v>75.999999999999957</c:v>
                </c:pt>
                <c:pt idx="761">
                  <c:v>76.099999999999952</c:v>
                </c:pt>
                <c:pt idx="762">
                  <c:v>76.199999999999946</c:v>
                </c:pt>
                <c:pt idx="763">
                  <c:v>76.29999999999994</c:v>
                </c:pt>
                <c:pt idx="764">
                  <c:v>76.399999999999935</c:v>
                </c:pt>
                <c:pt idx="765">
                  <c:v>76.499999999999929</c:v>
                </c:pt>
                <c:pt idx="766">
                  <c:v>76.599999999999923</c:v>
                </c:pt>
                <c:pt idx="767">
                  <c:v>76.699999999999918</c:v>
                </c:pt>
                <c:pt idx="768">
                  <c:v>76.799999999999912</c:v>
                </c:pt>
                <c:pt idx="769">
                  <c:v>76.899999999999906</c:v>
                </c:pt>
                <c:pt idx="770">
                  <c:v>76.999999999999901</c:v>
                </c:pt>
                <c:pt idx="771">
                  <c:v>77.099999999999895</c:v>
                </c:pt>
                <c:pt idx="772">
                  <c:v>77.199999999999889</c:v>
                </c:pt>
                <c:pt idx="773">
                  <c:v>77.299999999999883</c:v>
                </c:pt>
                <c:pt idx="774">
                  <c:v>77.399999999999878</c:v>
                </c:pt>
                <c:pt idx="775">
                  <c:v>77.499999999999872</c:v>
                </c:pt>
                <c:pt idx="776">
                  <c:v>77.599999999999866</c:v>
                </c:pt>
                <c:pt idx="777">
                  <c:v>77.699999999999861</c:v>
                </c:pt>
                <c:pt idx="778">
                  <c:v>77.799999999999855</c:v>
                </c:pt>
                <c:pt idx="779">
                  <c:v>77.899999999999849</c:v>
                </c:pt>
                <c:pt idx="780">
                  <c:v>77.999999999999844</c:v>
                </c:pt>
                <c:pt idx="781">
                  <c:v>78.099999999999838</c:v>
                </c:pt>
                <c:pt idx="782">
                  <c:v>78.199999999999832</c:v>
                </c:pt>
                <c:pt idx="783">
                  <c:v>78.299999999999827</c:v>
                </c:pt>
                <c:pt idx="784">
                  <c:v>78.399999999999821</c:v>
                </c:pt>
                <c:pt idx="785">
                  <c:v>78.499999999999815</c:v>
                </c:pt>
                <c:pt idx="786">
                  <c:v>78.59999999999981</c:v>
                </c:pt>
                <c:pt idx="787">
                  <c:v>78.699999999999804</c:v>
                </c:pt>
                <c:pt idx="788">
                  <c:v>78.799999999999798</c:v>
                </c:pt>
                <c:pt idx="789">
                  <c:v>78.899999999999793</c:v>
                </c:pt>
                <c:pt idx="790">
                  <c:v>78.999999999999787</c:v>
                </c:pt>
                <c:pt idx="791">
                  <c:v>79.099999999999781</c:v>
                </c:pt>
                <c:pt idx="792">
                  <c:v>79.199999999999775</c:v>
                </c:pt>
                <c:pt idx="793">
                  <c:v>79.29999999999977</c:v>
                </c:pt>
                <c:pt idx="794">
                  <c:v>79.399999999999764</c:v>
                </c:pt>
                <c:pt idx="795">
                  <c:v>79.499999999999758</c:v>
                </c:pt>
                <c:pt idx="796">
                  <c:v>79.599999999999753</c:v>
                </c:pt>
                <c:pt idx="797">
                  <c:v>79.699999999999747</c:v>
                </c:pt>
                <c:pt idx="798">
                  <c:v>79.799999999999741</c:v>
                </c:pt>
                <c:pt idx="799">
                  <c:v>79.899999999999736</c:v>
                </c:pt>
                <c:pt idx="800">
                  <c:v>79.99999999999973</c:v>
                </c:pt>
                <c:pt idx="801">
                  <c:v>80.099999999999724</c:v>
                </c:pt>
                <c:pt idx="802">
                  <c:v>80.199999999999719</c:v>
                </c:pt>
                <c:pt idx="803">
                  <c:v>80.299999999999713</c:v>
                </c:pt>
                <c:pt idx="804">
                  <c:v>80.399999999999707</c:v>
                </c:pt>
                <c:pt idx="805">
                  <c:v>80.499999999999702</c:v>
                </c:pt>
                <c:pt idx="806">
                  <c:v>80.599999999999696</c:v>
                </c:pt>
                <c:pt idx="807">
                  <c:v>80.69999999999969</c:v>
                </c:pt>
                <c:pt idx="808">
                  <c:v>80.799999999999685</c:v>
                </c:pt>
                <c:pt idx="809">
                  <c:v>80.899999999999679</c:v>
                </c:pt>
                <c:pt idx="810">
                  <c:v>80.999999999999673</c:v>
                </c:pt>
                <c:pt idx="811">
                  <c:v>81.099999999999667</c:v>
                </c:pt>
                <c:pt idx="812">
                  <c:v>81.199999999999662</c:v>
                </c:pt>
                <c:pt idx="813">
                  <c:v>81.299999999999656</c:v>
                </c:pt>
                <c:pt idx="814">
                  <c:v>81.39999999999965</c:v>
                </c:pt>
                <c:pt idx="815">
                  <c:v>81.499999999999645</c:v>
                </c:pt>
                <c:pt idx="816">
                  <c:v>81.599999999999639</c:v>
                </c:pt>
                <c:pt idx="817">
                  <c:v>81.699999999999633</c:v>
                </c:pt>
                <c:pt idx="818">
                  <c:v>81.799999999999628</c:v>
                </c:pt>
                <c:pt idx="819">
                  <c:v>81.899999999999622</c:v>
                </c:pt>
                <c:pt idx="820">
                  <c:v>81.999999999999616</c:v>
                </c:pt>
                <c:pt idx="821">
                  <c:v>82.099999999999611</c:v>
                </c:pt>
                <c:pt idx="822">
                  <c:v>82.199999999999605</c:v>
                </c:pt>
                <c:pt idx="823">
                  <c:v>82.299999999999599</c:v>
                </c:pt>
                <c:pt idx="824">
                  <c:v>82.399999999999594</c:v>
                </c:pt>
                <c:pt idx="825">
                  <c:v>82.499999999999588</c:v>
                </c:pt>
                <c:pt idx="826">
                  <c:v>82.599999999999582</c:v>
                </c:pt>
                <c:pt idx="827">
                  <c:v>82.699999999999577</c:v>
                </c:pt>
                <c:pt idx="828">
                  <c:v>82.799999999999571</c:v>
                </c:pt>
                <c:pt idx="829">
                  <c:v>82.899999999999565</c:v>
                </c:pt>
                <c:pt idx="830">
                  <c:v>82.999999999999559</c:v>
                </c:pt>
                <c:pt idx="831">
                  <c:v>83.099999999999554</c:v>
                </c:pt>
                <c:pt idx="832">
                  <c:v>83.199999999999548</c:v>
                </c:pt>
                <c:pt idx="833">
                  <c:v>83.299999999999542</c:v>
                </c:pt>
                <c:pt idx="834">
                  <c:v>83.399999999999537</c:v>
                </c:pt>
                <c:pt idx="835">
                  <c:v>83.499999999999531</c:v>
                </c:pt>
                <c:pt idx="836">
                  <c:v>83.599999999999525</c:v>
                </c:pt>
                <c:pt idx="837">
                  <c:v>83.69999999999952</c:v>
                </c:pt>
                <c:pt idx="838">
                  <c:v>83.799999999999514</c:v>
                </c:pt>
                <c:pt idx="839">
                  <c:v>83.899999999999508</c:v>
                </c:pt>
                <c:pt idx="840">
                  <c:v>83.999999999999503</c:v>
                </c:pt>
                <c:pt idx="841">
                  <c:v>84.099999999999497</c:v>
                </c:pt>
                <c:pt idx="842">
                  <c:v>84.199999999999491</c:v>
                </c:pt>
                <c:pt idx="843">
                  <c:v>84.299999999999486</c:v>
                </c:pt>
                <c:pt idx="844">
                  <c:v>84.39999999999948</c:v>
                </c:pt>
                <c:pt idx="845">
                  <c:v>84.499999999999474</c:v>
                </c:pt>
                <c:pt idx="846">
                  <c:v>84.599999999999469</c:v>
                </c:pt>
                <c:pt idx="847">
                  <c:v>84.699999999999463</c:v>
                </c:pt>
                <c:pt idx="848">
                  <c:v>84.799999999999457</c:v>
                </c:pt>
                <c:pt idx="849">
                  <c:v>84.899999999999451</c:v>
                </c:pt>
                <c:pt idx="850">
                  <c:v>84.999999999999446</c:v>
                </c:pt>
                <c:pt idx="851">
                  <c:v>85.09999999999944</c:v>
                </c:pt>
                <c:pt idx="852">
                  <c:v>85.199999999999434</c:v>
                </c:pt>
                <c:pt idx="853">
                  <c:v>85.299999999999429</c:v>
                </c:pt>
                <c:pt idx="854">
                  <c:v>85.399999999999423</c:v>
                </c:pt>
                <c:pt idx="855">
                  <c:v>85.499999999999417</c:v>
                </c:pt>
                <c:pt idx="856">
                  <c:v>85.599999999999412</c:v>
                </c:pt>
                <c:pt idx="857">
                  <c:v>85.699999999999406</c:v>
                </c:pt>
                <c:pt idx="858">
                  <c:v>85.7999999999994</c:v>
                </c:pt>
                <c:pt idx="859">
                  <c:v>85.899999999999395</c:v>
                </c:pt>
                <c:pt idx="860">
                  <c:v>85.999999999999389</c:v>
                </c:pt>
                <c:pt idx="861">
                  <c:v>86.099999999999383</c:v>
                </c:pt>
                <c:pt idx="862">
                  <c:v>86.199999999999378</c:v>
                </c:pt>
                <c:pt idx="863">
                  <c:v>86.299999999999372</c:v>
                </c:pt>
                <c:pt idx="864">
                  <c:v>86.399999999999366</c:v>
                </c:pt>
                <c:pt idx="865">
                  <c:v>86.499999999999361</c:v>
                </c:pt>
                <c:pt idx="866">
                  <c:v>86.599999999999355</c:v>
                </c:pt>
                <c:pt idx="867">
                  <c:v>86.699999999999349</c:v>
                </c:pt>
                <c:pt idx="868">
                  <c:v>86.799999999999343</c:v>
                </c:pt>
                <c:pt idx="869">
                  <c:v>86.899999999999338</c:v>
                </c:pt>
                <c:pt idx="870">
                  <c:v>86.999999999999332</c:v>
                </c:pt>
                <c:pt idx="871">
                  <c:v>87.099999999999326</c:v>
                </c:pt>
                <c:pt idx="872">
                  <c:v>87.199999999999321</c:v>
                </c:pt>
                <c:pt idx="873">
                  <c:v>87.299999999999315</c:v>
                </c:pt>
                <c:pt idx="874">
                  <c:v>87.399999999999309</c:v>
                </c:pt>
                <c:pt idx="875">
                  <c:v>87.499999999999304</c:v>
                </c:pt>
                <c:pt idx="876">
                  <c:v>87.599999999999298</c:v>
                </c:pt>
                <c:pt idx="877">
                  <c:v>87.699999999999292</c:v>
                </c:pt>
                <c:pt idx="878">
                  <c:v>87.799999999999287</c:v>
                </c:pt>
                <c:pt idx="879">
                  <c:v>87.899999999999281</c:v>
                </c:pt>
                <c:pt idx="880">
                  <c:v>87.999999999999275</c:v>
                </c:pt>
                <c:pt idx="881">
                  <c:v>88.09999999999927</c:v>
                </c:pt>
                <c:pt idx="882">
                  <c:v>88.199999999999264</c:v>
                </c:pt>
                <c:pt idx="883">
                  <c:v>88.299999999999258</c:v>
                </c:pt>
                <c:pt idx="884">
                  <c:v>88.399999999999253</c:v>
                </c:pt>
                <c:pt idx="885">
                  <c:v>88.499999999999247</c:v>
                </c:pt>
                <c:pt idx="886">
                  <c:v>88.599999999999241</c:v>
                </c:pt>
                <c:pt idx="887">
                  <c:v>88.699999999999235</c:v>
                </c:pt>
                <c:pt idx="888">
                  <c:v>88.79999999999923</c:v>
                </c:pt>
                <c:pt idx="889">
                  <c:v>88.899999999999224</c:v>
                </c:pt>
                <c:pt idx="890">
                  <c:v>88.999999999999218</c:v>
                </c:pt>
                <c:pt idx="891">
                  <c:v>89.099999999999213</c:v>
                </c:pt>
                <c:pt idx="892">
                  <c:v>89.199999999999207</c:v>
                </c:pt>
                <c:pt idx="893">
                  <c:v>89.299999999999201</c:v>
                </c:pt>
                <c:pt idx="894">
                  <c:v>89.399999999999196</c:v>
                </c:pt>
                <c:pt idx="895">
                  <c:v>89.49999999999919</c:v>
                </c:pt>
                <c:pt idx="896">
                  <c:v>89.599999999999184</c:v>
                </c:pt>
                <c:pt idx="897">
                  <c:v>89.699999999999179</c:v>
                </c:pt>
                <c:pt idx="898">
                  <c:v>89.799999999999173</c:v>
                </c:pt>
                <c:pt idx="899">
                  <c:v>89.899999999999167</c:v>
                </c:pt>
                <c:pt idx="900">
                  <c:v>89.999999999999162</c:v>
                </c:pt>
                <c:pt idx="901">
                  <c:v>90.099999999999156</c:v>
                </c:pt>
                <c:pt idx="902">
                  <c:v>90.19999999999915</c:v>
                </c:pt>
                <c:pt idx="903">
                  <c:v>90.299999999999145</c:v>
                </c:pt>
                <c:pt idx="904">
                  <c:v>90.399999999999139</c:v>
                </c:pt>
                <c:pt idx="905">
                  <c:v>90.499999999999133</c:v>
                </c:pt>
                <c:pt idx="906">
                  <c:v>90.599999999999127</c:v>
                </c:pt>
                <c:pt idx="907">
                  <c:v>90.699999999999122</c:v>
                </c:pt>
                <c:pt idx="908">
                  <c:v>90.799999999999116</c:v>
                </c:pt>
                <c:pt idx="909">
                  <c:v>90.89999999999911</c:v>
                </c:pt>
                <c:pt idx="910">
                  <c:v>90.999999999999105</c:v>
                </c:pt>
                <c:pt idx="911">
                  <c:v>91.099999999999099</c:v>
                </c:pt>
                <c:pt idx="912">
                  <c:v>91.199999999999093</c:v>
                </c:pt>
                <c:pt idx="913">
                  <c:v>91.299999999999088</c:v>
                </c:pt>
                <c:pt idx="914">
                  <c:v>91.399999999999082</c:v>
                </c:pt>
                <c:pt idx="915">
                  <c:v>91.499999999999076</c:v>
                </c:pt>
                <c:pt idx="916">
                  <c:v>91.599999999999071</c:v>
                </c:pt>
                <c:pt idx="917">
                  <c:v>91.699999999999065</c:v>
                </c:pt>
                <c:pt idx="918">
                  <c:v>91.799999999999059</c:v>
                </c:pt>
                <c:pt idx="919">
                  <c:v>91.899999999999054</c:v>
                </c:pt>
                <c:pt idx="920">
                  <c:v>91.999999999999048</c:v>
                </c:pt>
                <c:pt idx="921">
                  <c:v>92.099999999999042</c:v>
                </c:pt>
                <c:pt idx="922">
                  <c:v>92.199999999999037</c:v>
                </c:pt>
                <c:pt idx="923">
                  <c:v>92.299999999999031</c:v>
                </c:pt>
                <c:pt idx="924">
                  <c:v>92.399999999999025</c:v>
                </c:pt>
                <c:pt idx="925">
                  <c:v>92.499999999999019</c:v>
                </c:pt>
                <c:pt idx="926">
                  <c:v>92.599999999999014</c:v>
                </c:pt>
                <c:pt idx="927">
                  <c:v>92.699999999999008</c:v>
                </c:pt>
                <c:pt idx="928">
                  <c:v>92.799999999999002</c:v>
                </c:pt>
                <c:pt idx="929">
                  <c:v>92.899999999998997</c:v>
                </c:pt>
                <c:pt idx="930">
                  <c:v>92.999999999998991</c:v>
                </c:pt>
                <c:pt idx="931">
                  <c:v>93.099999999998985</c:v>
                </c:pt>
                <c:pt idx="932">
                  <c:v>93.19999999999898</c:v>
                </c:pt>
                <c:pt idx="933">
                  <c:v>93.299999999998974</c:v>
                </c:pt>
                <c:pt idx="934">
                  <c:v>93.399999999998968</c:v>
                </c:pt>
                <c:pt idx="935">
                  <c:v>93.499999999998963</c:v>
                </c:pt>
                <c:pt idx="936">
                  <c:v>93.599999999998957</c:v>
                </c:pt>
                <c:pt idx="937">
                  <c:v>93.699999999998951</c:v>
                </c:pt>
                <c:pt idx="938">
                  <c:v>93.799999999998946</c:v>
                </c:pt>
                <c:pt idx="939">
                  <c:v>93.89999999999894</c:v>
                </c:pt>
                <c:pt idx="940">
                  <c:v>93.999999999998934</c:v>
                </c:pt>
                <c:pt idx="941">
                  <c:v>94.099999999998929</c:v>
                </c:pt>
                <c:pt idx="942">
                  <c:v>94.199999999998923</c:v>
                </c:pt>
                <c:pt idx="943">
                  <c:v>94.299999999998917</c:v>
                </c:pt>
                <c:pt idx="944">
                  <c:v>94.399999999998911</c:v>
                </c:pt>
                <c:pt idx="945">
                  <c:v>94.499999999998906</c:v>
                </c:pt>
                <c:pt idx="946">
                  <c:v>94.5999999999989</c:v>
                </c:pt>
                <c:pt idx="947">
                  <c:v>94.699999999998894</c:v>
                </c:pt>
                <c:pt idx="948">
                  <c:v>94.799999999998889</c:v>
                </c:pt>
                <c:pt idx="949">
                  <c:v>94.899999999998883</c:v>
                </c:pt>
                <c:pt idx="950">
                  <c:v>94.999999999998877</c:v>
                </c:pt>
                <c:pt idx="951">
                  <c:v>95.099999999998872</c:v>
                </c:pt>
                <c:pt idx="952">
                  <c:v>95.199999999998866</c:v>
                </c:pt>
                <c:pt idx="953">
                  <c:v>95.29999999999886</c:v>
                </c:pt>
                <c:pt idx="954">
                  <c:v>95.399999999998855</c:v>
                </c:pt>
                <c:pt idx="955">
                  <c:v>95.499999999998849</c:v>
                </c:pt>
                <c:pt idx="956">
                  <c:v>95.599999999998843</c:v>
                </c:pt>
                <c:pt idx="957">
                  <c:v>95.699999999998838</c:v>
                </c:pt>
                <c:pt idx="958">
                  <c:v>95.799999999998832</c:v>
                </c:pt>
                <c:pt idx="959">
                  <c:v>95.899999999998826</c:v>
                </c:pt>
                <c:pt idx="960">
                  <c:v>95.99999999999882</c:v>
                </c:pt>
                <c:pt idx="961">
                  <c:v>96.099999999998815</c:v>
                </c:pt>
                <c:pt idx="962">
                  <c:v>96.199999999998809</c:v>
                </c:pt>
                <c:pt idx="963">
                  <c:v>96.299999999998803</c:v>
                </c:pt>
                <c:pt idx="964">
                  <c:v>96.399999999998798</c:v>
                </c:pt>
                <c:pt idx="965">
                  <c:v>96.499999999998792</c:v>
                </c:pt>
                <c:pt idx="966">
                  <c:v>96.599999999998786</c:v>
                </c:pt>
                <c:pt idx="967">
                  <c:v>96.699999999998781</c:v>
                </c:pt>
                <c:pt idx="968">
                  <c:v>96.799999999998775</c:v>
                </c:pt>
                <c:pt idx="969">
                  <c:v>96.899999999998769</c:v>
                </c:pt>
                <c:pt idx="970">
                  <c:v>96.999999999998764</c:v>
                </c:pt>
                <c:pt idx="971">
                  <c:v>97.099999999998758</c:v>
                </c:pt>
                <c:pt idx="972">
                  <c:v>97.199999999998752</c:v>
                </c:pt>
                <c:pt idx="973">
                  <c:v>97.299999999998747</c:v>
                </c:pt>
                <c:pt idx="974">
                  <c:v>97.399999999998741</c:v>
                </c:pt>
                <c:pt idx="975">
                  <c:v>97.499999999998735</c:v>
                </c:pt>
                <c:pt idx="976">
                  <c:v>97.59999999999873</c:v>
                </c:pt>
                <c:pt idx="977">
                  <c:v>97.699999999998724</c:v>
                </c:pt>
                <c:pt idx="978">
                  <c:v>97.799999999998718</c:v>
                </c:pt>
                <c:pt idx="979">
                  <c:v>97.899999999998712</c:v>
                </c:pt>
                <c:pt idx="980">
                  <c:v>97.999999999998707</c:v>
                </c:pt>
                <c:pt idx="981">
                  <c:v>98.099999999998701</c:v>
                </c:pt>
                <c:pt idx="982">
                  <c:v>98.199999999998695</c:v>
                </c:pt>
                <c:pt idx="983">
                  <c:v>98.29999999999869</c:v>
                </c:pt>
                <c:pt idx="984">
                  <c:v>98.399999999998684</c:v>
                </c:pt>
                <c:pt idx="985">
                  <c:v>98.499999999998678</c:v>
                </c:pt>
                <c:pt idx="986">
                  <c:v>98.599999999998673</c:v>
                </c:pt>
                <c:pt idx="987">
                  <c:v>98.699999999998667</c:v>
                </c:pt>
                <c:pt idx="988">
                  <c:v>98.799999999998661</c:v>
                </c:pt>
                <c:pt idx="989">
                  <c:v>98.899999999998656</c:v>
                </c:pt>
                <c:pt idx="990">
                  <c:v>98.99999999999865</c:v>
                </c:pt>
                <c:pt idx="991">
                  <c:v>99.099999999998644</c:v>
                </c:pt>
                <c:pt idx="992">
                  <c:v>99.199999999998639</c:v>
                </c:pt>
                <c:pt idx="993">
                  <c:v>99.299999999998633</c:v>
                </c:pt>
                <c:pt idx="994">
                  <c:v>99.399999999998627</c:v>
                </c:pt>
                <c:pt idx="995">
                  <c:v>99.499999999998622</c:v>
                </c:pt>
                <c:pt idx="996">
                  <c:v>99.599999999998616</c:v>
                </c:pt>
                <c:pt idx="997">
                  <c:v>99.69999999999861</c:v>
                </c:pt>
                <c:pt idx="998">
                  <c:v>99.799999999998604</c:v>
                </c:pt>
                <c:pt idx="999">
                  <c:v>99.899999999998599</c:v>
                </c:pt>
                <c:pt idx="1000">
                  <c:v>99.999999999998593</c:v>
                </c:pt>
              </c:numCache>
            </c:numRef>
          </c:xVal>
          <c:yVal>
            <c:numRef>
              <c:f>CIjumping!$CA$42:$CA$1042</c:f>
              <c:numCache>
                <c:formatCode>General</c:formatCode>
                <c:ptCount val="1001"/>
                <c:pt idx="0">
                  <c:v>26</c:v>
                </c:pt>
                <c:pt idx="1">
                  <c:v>26</c:v>
                </c:pt>
                <c:pt idx="2">
                  <c:v>26</c:v>
                </c:pt>
                <c:pt idx="3">
                  <c:v>26</c:v>
                </c:pt>
                <c:pt idx="4">
                  <c:v>26</c:v>
                </c:pt>
                <c:pt idx="5">
                  <c:v>26</c:v>
                </c:pt>
                <c:pt idx="6">
                  <c:v>26</c:v>
                </c:pt>
                <c:pt idx="7">
                  <c:v>26</c:v>
                </c:pt>
                <c:pt idx="8">
                  <c:v>26</c:v>
                </c:pt>
                <c:pt idx="9">
                  <c:v>26</c:v>
                </c:pt>
                <c:pt idx="10">
                  <c:v>26</c:v>
                </c:pt>
                <c:pt idx="11">
                  <c:v>26</c:v>
                </c:pt>
                <c:pt idx="12">
                  <c:v>26</c:v>
                </c:pt>
                <c:pt idx="13">
                  <c:v>26</c:v>
                </c:pt>
                <c:pt idx="14">
                  <c:v>26</c:v>
                </c:pt>
                <c:pt idx="15">
                  <c:v>26</c:v>
                </c:pt>
                <c:pt idx="16">
                  <c:v>26</c:v>
                </c:pt>
                <c:pt idx="17">
                  <c:v>26</c:v>
                </c:pt>
                <c:pt idx="18">
                  <c:v>26</c:v>
                </c:pt>
                <c:pt idx="19">
                  <c:v>26</c:v>
                </c:pt>
                <c:pt idx="20">
                  <c:v>26</c:v>
                </c:pt>
                <c:pt idx="21">
                  <c:v>26</c:v>
                </c:pt>
                <c:pt idx="22">
                  <c:v>26</c:v>
                </c:pt>
                <c:pt idx="23">
                  <c:v>26</c:v>
                </c:pt>
                <c:pt idx="24">
                  <c:v>26</c:v>
                </c:pt>
                <c:pt idx="25">
                  <c:v>26</c:v>
                </c:pt>
                <c:pt idx="26">
                  <c:v>26</c:v>
                </c:pt>
                <c:pt idx="27">
                  <c:v>26</c:v>
                </c:pt>
                <c:pt idx="28">
                  <c:v>26</c:v>
                </c:pt>
                <c:pt idx="29">
                  <c:v>26</c:v>
                </c:pt>
                <c:pt idx="30">
                  <c:v>26</c:v>
                </c:pt>
                <c:pt idx="31">
                  <c:v>26</c:v>
                </c:pt>
                <c:pt idx="32">
                  <c:v>26</c:v>
                </c:pt>
                <c:pt idx="33">
                  <c:v>26</c:v>
                </c:pt>
                <c:pt idx="34">
                  <c:v>26</c:v>
                </c:pt>
                <c:pt idx="35">
                  <c:v>26</c:v>
                </c:pt>
                <c:pt idx="36">
                  <c:v>26</c:v>
                </c:pt>
                <c:pt idx="37">
                  <c:v>26</c:v>
                </c:pt>
                <c:pt idx="38">
                  <c:v>26</c:v>
                </c:pt>
                <c:pt idx="39">
                  <c:v>26</c:v>
                </c:pt>
                <c:pt idx="40">
                  <c:v>26</c:v>
                </c:pt>
                <c:pt idx="41">
                  <c:v>26</c:v>
                </c:pt>
                <c:pt idx="42">
                  <c:v>26</c:v>
                </c:pt>
                <c:pt idx="43">
                  <c:v>26</c:v>
                </c:pt>
                <c:pt idx="44">
                  <c:v>26</c:v>
                </c:pt>
                <c:pt idx="45">
                  <c:v>26</c:v>
                </c:pt>
                <c:pt idx="46">
                  <c:v>26</c:v>
                </c:pt>
                <c:pt idx="47">
                  <c:v>26</c:v>
                </c:pt>
                <c:pt idx="48">
                  <c:v>26</c:v>
                </c:pt>
                <c:pt idx="49">
                  <c:v>26</c:v>
                </c:pt>
                <c:pt idx="50">
                  <c:v>26</c:v>
                </c:pt>
                <c:pt idx="51">
                  <c:v>26</c:v>
                </c:pt>
                <c:pt idx="52">
                  <c:v>26</c:v>
                </c:pt>
                <c:pt idx="53">
                  <c:v>26</c:v>
                </c:pt>
                <c:pt idx="54">
                  <c:v>26</c:v>
                </c:pt>
                <c:pt idx="55">
                  <c:v>26</c:v>
                </c:pt>
                <c:pt idx="56">
                  <c:v>26</c:v>
                </c:pt>
                <c:pt idx="57">
                  <c:v>26</c:v>
                </c:pt>
                <c:pt idx="58">
                  <c:v>26</c:v>
                </c:pt>
                <c:pt idx="59">
                  <c:v>26</c:v>
                </c:pt>
                <c:pt idx="60">
                  <c:v>26</c:v>
                </c:pt>
                <c:pt idx="61">
                  <c:v>26</c:v>
                </c:pt>
                <c:pt idx="62">
                  <c:v>26</c:v>
                </c:pt>
                <c:pt idx="63">
                  <c:v>26</c:v>
                </c:pt>
                <c:pt idx="64">
                  <c:v>26</c:v>
                </c:pt>
                <c:pt idx="65">
                  <c:v>26</c:v>
                </c:pt>
                <c:pt idx="66">
                  <c:v>26</c:v>
                </c:pt>
                <c:pt idx="67">
                  <c:v>26</c:v>
                </c:pt>
                <c:pt idx="68">
                  <c:v>26</c:v>
                </c:pt>
                <c:pt idx="69">
                  <c:v>26</c:v>
                </c:pt>
                <c:pt idx="70">
                  <c:v>26</c:v>
                </c:pt>
                <c:pt idx="71">
                  <c:v>26</c:v>
                </c:pt>
                <c:pt idx="72">
                  <c:v>26</c:v>
                </c:pt>
                <c:pt idx="73">
                  <c:v>26</c:v>
                </c:pt>
                <c:pt idx="74">
                  <c:v>26</c:v>
                </c:pt>
                <c:pt idx="75">
                  <c:v>26</c:v>
                </c:pt>
                <c:pt idx="76">
                  <c:v>26</c:v>
                </c:pt>
                <c:pt idx="77">
                  <c:v>26</c:v>
                </c:pt>
                <c:pt idx="78">
                  <c:v>26</c:v>
                </c:pt>
                <c:pt idx="79">
                  <c:v>26</c:v>
                </c:pt>
                <c:pt idx="80">
                  <c:v>26</c:v>
                </c:pt>
                <c:pt idx="81">
                  <c:v>26</c:v>
                </c:pt>
                <c:pt idx="82">
                  <c:v>26</c:v>
                </c:pt>
                <c:pt idx="83">
                  <c:v>26</c:v>
                </c:pt>
                <c:pt idx="84">
                  <c:v>26</c:v>
                </c:pt>
                <c:pt idx="85">
                  <c:v>26</c:v>
                </c:pt>
                <c:pt idx="86">
                  <c:v>26</c:v>
                </c:pt>
                <c:pt idx="87">
                  <c:v>26</c:v>
                </c:pt>
                <c:pt idx="88">
                  <c:v>26</c:v>
                </c:pt>
                <c:pt idx="89">
                  <c:v>26</c:v>
                </c:pt>
                <c:pt idx="90">
                  <c:v>26</c:v>
                </c:pt>
                <c:pt idx="91">
                  <c:v>26</c:v>
                </c:pt>
                <c:pt idx="92">
                  <c:v>26</c:v>
                </c:pt>
                <c:pt idx="93">
                  <c:v>26</c:v>
                </c:pt>
                <c:pt idx="94">
                  <c:v>26</c:v>
                </c:pt>
                <c:pt idx="95">
                  <c:v>26</c:v>
                </c:pt>
                <c:pt idx="96">
                  <c:v>26</c:v>
                </c:pt>
                <c:pt idx="97">
                  <c:v>26</c:v>
                </c:pt>
                <c:pt idx="98">
                  <c:v>26</c:v>
                </c:pt>
                <c:pt idx="99">
                  <c:v>26</c:v>
                </c:pt>
                <c:pt idx="100">
                  <c:v>26</c:v>
                </c:pt>
                <c:pt idx="101">
                  <c:v>26</c:v>
                </c:pt>
                <c:pt idx="102">
                  <c:v>26</c:v>
                </c:pt>
                <c:pt idx="103">
                  <c:v>26</c:v>
                </c:pt>
                <c:pt idx="104">
                  <c:v>26</c:v>
                </c:pt>
                <c:pt idx="105">
                  <c:v>26</c:v>
                </c:pt>
                <c:pt idx="106">
                  <c:v>26</c:v>
                </c:pt>
                <c:pt idx="107">
                  <c:v>26</c:v>
                </c:pt>
                <c:pt idx="108">
                  <c:v>26</c:v>
                </c:pt>
                <c:pt idx="109">
                  <c:v>26</c:v>
                </c:pt>
                <c:pt idx="110">
                  <c:v>26</c:v>
                </c:pt>
                <c:pt idx="111">
                  <c:v>26</c:v>
                </c:pt>
                <c:pt idx="112">
                  <c:v>26</c:v>
                </c:pt>
                <c:pt idx="113">
                  <c:v>26</c:v>
                </c:pt>
                <c:pt idx="114">
                  <c:v>26</c:v>
                </c:pt>
                <c:pt idx="115">
                  <c:v>26</c:v>
                </c:pt>
                <c:pt idx="116">
                  <c:v>26</c:v>
                </c:pt>
                <c:pt idx="117">
                  <c:v>26</c:v>
                </c:pt>
                <c:pt idx="118">
                  <c:v>26</c:v>
                </c:pt>
                <c:pt idx="119">
                  <c:v>26</c:v>
                </c:pt>
                <c:pt idx="120">
                  <c:v>26</c:v>
                </c:pt>
                <c:pt idx="121">
                  <c:v>26</c:v>
                </c:pt>
                <c:pt idx="122">
                  <c:v>26</c:v>
                </c:pt>
                <c:pt idx="123">
                  <c:v>26</c:v>
                </c:pt>
                <c:pt idx="124">
                  <c:v>26</c:v>
                </c:pt>
                <c:pt idx="125">
                  <c:v>26</c:v>
                </c:pt>
                <c:pt idx="126">
                  <c:v>25.999999999999996</c:v>
                </c:pt>
                <c:pt idx="127">
                  <c:v>25.999999999999996</c:v>
                </c:pt>
                <c:pt idx="128">
                  <c:v>25.999999999999996</c:v>
                </c:pt>
                <c:pt idx="129">
                  <c:v>25.999999999999996</c:v>
                </c:pt>
                <c:pt idx="130">
                  <c:v>25.999999999999996</c:v>
                </c:pt>
                <c:pt idx="131">
                  <c:v>25.999999999999996</c:v>
                </c:pt>
                <c:pt idx="132">
                  <c:v>25.999999999999993</c:v>
                </c:pt>
                <c:pt idx="133">
                  <c:v>25.999999999999993</c:v>
                </c:pt>
                <c:pt idx="134">
                  <c:v>25.999999999999993</c:v>
                </c:pt>
                <c:pt idx="135">
                  <c:v>25.999999999999989</c:v>
                </c:pt>
                <c:pt idx="136">
                  <c:v>25.999999999999989</c:v>
                </c:pt>
                <c:pt idx="137">
                  <c:v>25.999999999999986</c:v>
                </c:pt>
                <c:pt idx="138">
                  <c:v>25.999999999999982</c:v>
                </c:pt>
                <c:pt idx="139">
                  <c:v>25.999999999999979</c:v>
                </c:pt>
                <c:pt idx="140">
                  <c:v>25.999999999999975</c:v>
                </c:pt>
                <c:pt idx="141">
                  <c:v>25.999999999999972</c:v>
                </c:pt>
                <c:pt idx="142">
                  <c:v>25.999999999999968</c:v>
                </c:pt>
                <c:pt idx="143">
                  <c:v>25.999999999999961</c:v>
                </c:pt>
                <c:pt idx="144">
                  <c:v>25.99999999999995</c:v>
                </c:pt>
                <c:pt idx="145">
                  <c:v>25.999999999999943</c:v>
                </c:pt>
                <c:pt idx="146">
                  <c:v>25.999999999999932</c:v>
                </c:pt>
                <c:pt idx="147">
                  <c:v>25.999999999999918</c:v>
                </c:pt>
                <c:pt idx="148">
                  <c:v>25.999999999999904</c:v>
                </c:pt>
                <c:pt idx="149">
                  <c:v>25.999999999999883</c:v>
                </c:pt>
                <c:pt idx="150">
                  <c:v>25.999999999999861</c:v>
                </c:pt>
                <c:pt idx="151">
                  <c:v>25.999999999999833</c:v>
                </c:pt>
                <c:pt idx="152">
                  <c:v>25.999999999999805</c:v>
                </c:pt>
                <c:pt idx="153">
                  <c:v>25.999999999999766</c:v>
                </c:pt>
                <c:pt idx="154">
                  <c:v>25.999999999999723</c:v>
                </c:pt>
                <c:pt idx="155">
                  <c:v>25.99999999999967</c:v>
                </c:pt>
                <c:pt idx="156">
                  <c:v>25.999999999999606</c:v>
                </c:pt>
                <c:pt idx="157">
                  <c:v>25.999999999999535</c:v>
                </c:pt>
                <c:pt idx="158">
                  <c:v>25.999999999999446</c:v>
                </c:pt>
                <c:pt idx="159">
                  <c:v>25.999999999999343</c:v>
                </c:pt>
                <c:pt idx="160">
                  <c:v>25.999999999999222</c:v>
                </c:pt>
                <c:pt idx="161">
                  <c:v>25.999999999999076</c:v>
                </c:pt>
                <c:pt idx="162">
                  <c:v>25.999999999998906</c:v>
                </c:pt>
                <c:pt idx="163">
                  <c:v>25.999999999998707</c:v>
                </c:pt>
                <c:pt idx="164">
                  <c:v>25.999999999998469</c:v>
                </c:pt>
                <c:pt idx="165">
                  <c:v>25.999999999998188</c:v>
                </c:pt>
                <c:pt idx="166">
                  <c:v>25.999999999997861</c:v>
                </c:pt>
                <c:pt idx="167">
                  <c:v>25.99999999999747</c:v>
                </c:pt>
                <c:pt idx="168">
                  <c:v>25.999999999997012</c:v>
                </c:pt>
                <c:pt idx="169">
                  <c:v>25.999999999996476</c:v>
                </c:pt>
                <c:pt idx="170">
                  <c:v>25.999999999995843</c:v>
                </c:pt>
                <c:pt idx="171">
                  <c:v>25.999999999995097</c:v>
                </c:pt>
                <c:pt idx="172">
                  <c:v>25.999999999994223</c:v>
                </c:pt>
                <c:pt idx="173">
                  <c:v>25.999999999993193</c:v>
                </c:pt>
                <c:pt idx="174">
                  <c:v>25.999999999991989</c:v>
                </c:pt>
                <c:pt idx="175">
                  <c:v>25.999999999990571</c:v>
                </c:pt>
                <c:pt idx="176">
                  <c:v>25.999999999988912</c:v>
                </c:pt>
                <c:pt idx="177">
                  <c:v>25.999999999986962</c:v>
                </c:pt>
                <c:pt idx="178">
                  <c:v>25.999999999984681</c:v>
                </c:pt>
                <c:pt idx="179">
                  <c:v>25.999999999982013</c:v>
                </c:pt>
                <c:pt idx="180">
                  <c:v>25.999999999978883</c:v>
                </c:pt>
                <c:pt idx="181">
                  <c:v>25.999999999975227</c:v>
                </c:pt>
                <c:pt idx="182">
                  <c:v>25.999999999970949</c:v>
                </c:pt>
                <c:pt idx="183">
                  <c:v>25.999999999965951</c:v>
                </c:pt>
                <c:pt idx="184">
                  <c:v>25.999999999960114</c:v>
                </c:pt>
                <c:pt idx="185">
                  <c:v>25.9999999999533</c:v>
                </c:pt>
                <c:pt idx="186">
                  <c:v>25.999999999945345</c:v>
                </c:pt>
                <c:pt idx="187">
                  <c:v>25.999999999936072</c:v>
                </c:pt>
                <c:pt idx="188">
                  <c:v>25.999999999925258</c:v>
                </c:pt>
                <c:pt idx="189">
                  <c:v>25.999999999912664</c:v>
                </c:pt>
                <c:pt idx="190">
                  <c:v>25.999999999897994</c:v>
                </c:pt>
                <c:pt idx="191">
                  <c:v>25.999999999880924</c:v>
                </c:pt>
                <c:pt idx="192">
                  <c:v>25.999999999861064</c:v>
                </c:pt>
                <c:pt idx="193">
                  <c:v>25.999999999837971</c:v>
                </c:pt>
                <c:pt idx="194">
                  <c:v>25.999999999811138</c:v>
                </c:pt>
                <c:pt idx="195">
                  <c:v>25.99999999977997</c:v>
                </c:pt>
                <c:pt idx="196">
                  <c:v>25.999999999743785</c:v>
                </c:pt>
                <c:pt idx="197">
                  <c:v>25.999999999701799</c:v>
                </c:pt>
                <c:pt idx="198">
                  <c:v>25.999999999653106</c:v>
                </c:pt>
                <c:pt idx="199">
                  <c:v>25.999999999596664</c:v>
                </c:pt>
                <c:pt idx="200">
                  <c:v>25.999999999531273</c:v>
                </c:pt>
                <c:pt idx="201">
                  <c:v>25.999999999455554</c:v>
                </c:pt>
                <c:pt idx="202">
                  <c:v>25.999999999367919</c:v>
                </c:pt>
                <c:pt idx="203">
                  <c:v>25.999999999266542</c:v>
                </c:pt>
                <c:pt idx="204">
                  <c:v>25.999999999149335</c:v>
                </c:pt>
                <c:pt idx="205">
                  <c:v>25.999999999013887</c:v>
                </c:pt>
                <c:pt idx="206">
                  <c:v>25.999999998857447</c:v>
                </c:pt>
                <c:pt idx="207">
                  <c:v>25.999999998676852</c:v>
                </c:pt>
                <c:pt idx="208">
                  <c:v>25.999999998468475</c:v>
                </c:pt>
                <c:pt idx="209">
                  <c:v>25.999999998228169</c:v>
                </c:pt>
                <c:pt idx="210">
                  <c:v>25.999999997951182</c:v>
                </c:pt>
                <c:pt idx="211">
                  <c:v>25.999999997632077</c:v>
                </c:pt>
                <c:pt idx="212">
                  <c:v>25.999999997264638</c:v>
                </c:pt>
                <c:pt idx="213">
                  <c:v>25.999999996841765</c:v>
                </c:pt>
                <c:pt idx="214">
                  <c:v>25.999999996355339</c:v>
                </c:pt>
                <c:pt idx="215">
                  <c:v>25.999999995796095</c:v>
                </c:pt>
                <c:pt idx="216">
                  <c:v>25.999999995153466</c:v>
                </c:pt>
                <c:pt idx="217">
                  <c:v>25.999999994415397</c:v>
                </c:pt>
                <c:pt idx="218">
                  <c:v>25.999999993568142</c:v>
                </c:pt>
                <c:pt idx="219">
                  <c:v>25.999999992596052</c:v>
                </c:pt>
                <c:pt idx="220">
                  <c:v>25.999999991481303</c:v>
                </c:pt>
                <c:pt idx="221">
                  <c:v>25.999999990203616</c:v>
                </c:pt>
                <c:pt idx="222">
                  <c:v>25.999999988739923</c:v>
                </c:pt>
                <c:pt idx="223">
                  <c:v>25.999999987064008</c:v>
                </c:pt>
                <c:pt idx="224">
                  <c:v>25.999999985146083</c:v>
                </c:pt>
                <c:pt idx="225">
                  <c:v>25.999999982952332</c:v>
                </c:pt>
                <c:pt idx="226">
                  <c:v>25.999999980444365</c:v>
                </c:pt>
                <c:pt idx="227">
                  <c:v>25.999999977578653</c:v>
                </c:pt>
                <c:pt idx="228">
                  <c:v>25.999999974305847</c:v>
                </c:pt>
                <c:pt idx="229">
                  <c:v>25.99999997057003</c:v>
                </c:pt>
                <c:pt idx="230">
                  <c:v>25.999999966307897</c:v>
                </c:pt>
                <c:pt idx="231">
                  <c:v>25.999999961447788</c:v>
                </c:pt>
                <c:pt idx="232">
                  <c:v>25.999999955908656</c:v>
                </c:pt>
                <c:pt idx="233">
                  <c:v>25.999999949598873</c:v>
                </c:pt>
                <c:pt idx="234">
                  <c:v>25.99999994241492</c:v>
                </c:pt>
                <c:pt idx="235">
                  <c:v>25.999999934239884</c:v>
                </c:pt>
                <c:pt idx="236">
                  <c:v>25.999999924941825</c:v>
                </c:pt>
                <c:pt idx="237">
                  <c:v>25.999999914371902</c:v>
                </c:pt>
                <c:pt idx="238">
                  <c:v>25.999999902362319</c:v>
                </c:pt>
                <c:pt idx="239">
                  <c:v>25.999999888724012</c:v>
                </c:pt>
                <c:pt idx="240">
                  <c:v>25.999999873244061</c:v>
                </c:pt>
                <c:pt idx="241">
                  <c:v>25.999999855682823</c:v>
                </c:pt>
                <c:pt idx="242">
                  <c:v>25.999999835770719</c:v>
                </c:pt>
                <c:pt idx="243">
                  <c:v>25.999999813204674</c:v>
                </c:pt>
                <c:pt idx="244">
                  <c:v>25.999999787644132</c:v>
                </c:pt>
                <c:pt idx="245">
                  <c:v>25.999999758706629</c:v>
                </c:pt>
                <c:pt idx="246">
                  <c:v>25.999999725962901</c:v>
                </c:pt>
                <c:pt idx="247">
                  <c:v>25.999999688931389</c:v>
                </c:pt>
                <c:pt idx="248">
                  <c:v>25.999999647072201</c:v>
                </c:pt>
                <c:pt idx="249">
                  <c:v>25.999999599780359</c:v>
                </c:pt>
                <c:pt idx="250">
                  <c:v>25.999999546378341</c:v>
                </c:pt>
                <c:pt idx="251">
                  <c:v>25.999999486107811</c:v>
                </c:pt>
                <c:pt idx="252">
                  <c:v>25.999999418120431</c:v>
                </c:pt>
                <c:pt idx="253">
                  <c:v>25.999999341467749</c:v>
                </c:pt>
                <c:pt idx="254">
                  <c:v>25.999999255089932</c:v>
                </c:pt>
                <c:pt idx="255">
                  <c:v>25.999999157803384</c:v>
                </c:pt>
                <c:pt idx="256">
                  <c:v>25.99999904828702</c:v>
                </c:pt>
                <c:pt idx="257">
                  <c:v>25.999998925067125</c:v>
                </c:pt>
                <c:pt idx="258">
                  <c:v>25.99999878650064</c:v>
                </c:pt>
                <c:pt idx="259">
                  <c:v>25.999998630756746</c:v>
                </c:pt>
                <c:pt idx="260">
                  <c:v>25.99999845579654</c:v>
                </c:pt>
                <c:pt idx="261">
                  <c:v>25.999998259350676</c:v>
                </c:pt>
                <c:pt idx="262">
                  <c:v>25.999998038894748</c:v>
                </c:pt>
                <c:pt idx="263">
                  <c:v>25.999997791622203</c:v>
                </c:pt>
                <c:pt idx="264">
                  <c:v>25.999997514414567</c:v>
                </c:pt>
                <c:pt idx="265">
                  <c:v>25.999997203808764</c:v>
                </c:pt>
                <c:pt idx="266">
                  <c:v>25.999996855961189</c:v>
                </c:pt>
                <c:pt idx="267">
                  <c:v>25.999996466608344</c:v>
                </c:pt>
                <c:pt idx="268">
                  <c:v>25.999996031023638</c:v>
                </c:pt>
                <c:pt idx="269">
                  <c:v>25.999995543970076</c:v>
                </c:pt>
                <c:pt idx="270">
                  <c:v>25.999994999648457</c:v>
                </c:pt>
                <c:pt idx="271">
                  <c:v>25.999994391640691</c:v>
                </c:pt>
                <c:pt idx="272">
                  <c:v>25.999993712847797</c:v>
                </c:pt>
                <c:pt idx="273">
                  <c:v>25.999992955422172</c:v>
                </c:pt>
                <c:pt idx="274">
                  <c:v>25.999992110693633</c:v>
                </c:pt>
                <c:pt idx="275">
                  <c:v>25.999991169088663</c:v>
                </c:pt>
                <c:pt idx="276">
                  <c:v>25.999990120042419</c:v>
                </c:pt>
                <c:pt idx="277">
                  <c:v>25.999988951902754</c:v>
                </c:pt>
                <c:pt idx="278">
                  <c:v>25.999987651825748</c:v>
                </c:pt>
                <c:pt idx="279">
                  <c:v>25.999986205661997</c:v>
                </c:pt>
                <c:pt idx="280">
                  <c:v>25.999984597832931</c:v>
                </c:pt>
                <c:pt idx="281">
                  <c:v>25.9999828111964</c:v>
                </c:pt>
                <c:pt idx="282">
                  <c:v>25.999980826900703</c:v>
                </c:pt>
                <c:pt idx="283">
                  <c:v>25.999978624226138</c:v>
                </c:pt>
                <c:pt idx="284">
                  <c:v>25.999976180413167</c:v>
                </c:pt>
                <c:pt idx="285">
                  <c:v>25.999973470476206</c:v>
                </c:pt>
                <c:pt idx="286">
                  <c:v>25.999970467001887</c:v>
                </c:pt>
                <c:pt idx="287">
                  <c:v>25.999967139930806</c:v>
                </c:pt>
                <c:pt idx="288">
                  <c:v>25.999963456321428</c:v>
                </c:pt>
                <c:pt idx="289">
                  <c:v>25.999959380094964</c:v>
                </c:pt>
                <c:pt idx="290">
                  <c:v>25.999954871759833</c:v>
                </c:pt>
                <c:pt idx="291">
                  <c:v>25.999949888114358</c:v>
                </c:pt>
                <c:pt idx="292">
                  <c:v>25.999944381926113</c:v>
                </c:pt>
                <c:pt idx="293">
                  <c:v>25.999938301586447</c:v>
                </c:pt>
                <c:pt idx="294">
                  <c:v>25.999931590738445</c:v>
                </c:pt>
                <c:pt idx="295">
                  <c:v>25.999924187876665</c:v>
                </c:pt>
                <c:pt idx="296">
                  <c:v>25.999916025916765</c:v>
                </c:pt>
                <c:pt idx="297">
                  <c:v>25.999907031733144</c:v>
                </c:pt>
                <c:pt idx="298">
                  <c:v>25.999897125662581</c:v>
                </c:pt>
                <c:pt idx="299">
                  <c:v>25.999886220971792</c:v>
                </c:pt>
                <c:pt idx="300">
                  <c:v>25.999874223286689</c:v>
                </c:pt>
                <c:pt idx="301">
                  <c:v>25.999861029981126</c:v>
                </c:pt>
                <c:pt idx="302">
                  <c:v>25.999846529522685</c:v>
                </c:pt>
                <c:pt idx="303">
                  <c:v>25.999830600773123</c:v>
                </c:pt>
                <c:pt idx="304">
                  <c:v>25.999813112240826</c:v>
                </c:pt>
                <c:pt idx="305">
                  <c:v>25.999793921282759</c:v>
                </c:pt>
                <c:pt idx="306">
                  <c:v>25.999772873253036</c:v>
                </c:pt>
                <c:pt idx="307">
                  <c:v>25.999749800595403</c:v>
                </c:pt>
                <c:pt idx="308">
                  <c:v>25.999724521876661</c:v>
                </c:pt>
                <c:pt idx="309">
                  <c:v>25.999696840758087</c:v>
                </c:pt>
                <c:pt idx="310">
                  <c:v>25.999666544901761</c:v>
                </c:pt>
                <c:pt idx="311">
                  <c:v>25.999633404808691</c:v>
                </c:pt>
                <c:pt idx="312">
                  <c:v>25.999597172585514</c:v>
                </c:pt>
                <c:pt idx="313">
                  <c:v>25.999557580636562</c:v>
                </c:pt>
                <c:pt idx="314">
                  <c:v>25.99951434027793</c:v>
                </c:pt>
                <c:pt idx="315">
                  <c:v>25.999467140270252</c:v>
                </c:pt>
                <c:pt idx="316">
                  <c:v>25.99941564526678</c:v>
                </c:pt>
                <c:pt idx="317">
                  <c:v>25.999359494173355</c:v>
                </c:pt>
                <c:pt idx="318">
                  <c:v>25.999298298416917</c:v>
                </c:pt>
                <c:pt idx="319">
                  <c:v>25.999231640119092</c:v>
                </c:pt>
                <c:pt idx="320">
                  <c:v>25.999159070171501</c:v>
                </c:pt>
                <c:pt idx="321">
                  <c:v>25.999080106209451</c:v>
                </c:pt>
                <c:pt idx="322">
                  <c:v>25.998994230480726</c:v>
                </c:pt>
                <c:pt idx="323">
                  <c:v>25.998900887606204</c:v>
                </c:pt>
                <c:pt idx="324">
                  <c:v>25.998799482229273</c:v>
                </c:pt>
                <c:pt idx="325">
                  <c:v>25.998689376550903</c:v>
                </c:pt>
                <c:pt idx="326">
                  <c:v>25.998569887747646</c:v>
                </c:pt>
                <c:pt idx="327">
                  <c:v>25.998440285269709</c:v>
                </c:pt>
                <c:pt idx="328">
                  <c:v>25.998299788016709</c:v>
                </c:pt>
                <c:pt idx="329">
                  <c:v>25.998147561388695</c:v>
                </c:pt>
                <c:pt idx="330">
                  <c:v>25.997982714210451</c:v>
                </c:pt>
                <c:pt idx="331">
                  <c:v>25.997804295527249</c:v>
                </c:pt>
                <c:pt idx="332">
                  <c:v>25.99761129127063</c:v>
                </c:pt>
                <c:pt idx="333">
                  <c:v>25.997402620793018</c:v>
                </c:pt>
                <c:pt idx="334">
                  <c:v>25.997177133270487</c:v>
                </c:pt>
                <c:pt idx="335">
                  <c:v>25.996933603973265</c:v>
                </c:pt>
                <c:pt idx="336">
                  <c:v>25.996670730404173</c:v>
                </c:pt>
                <c:pt idx="337">
                  <c:v>25.996387128305557</c:v>
                </c:pt>
                <c:pt idx="338">
                  <c:v>25.996081327535848</c:v>
                </c:pt>
                <c:pt idx="339">
                  <c:v>25.995751767817509</c:v>
                </c:pt>
                <c:pt idx="340">
                  <c:v>25.995396794358655</c:v>
                </c:pt>
                <c:pt idx="341">
                  <c:v>25.995014653351351</c:v>
                </c:pt>
                <c:pt idx="342">
                  <c:v>25.994603487350275</c:v>
                </c:pt>
                <c:pt idx="343">
                  <c:v>25.994161330536201</c:v>
                </c:pt>
                <c:pt idx="344">
                  <c:v>25.993686103869461</c:v>
                </c:pt>
                <c:pt idx="345">
                  <c:v>25.993175610139531</c:v>
                </c:pt>
                <c:pt idx="346">
                  <c:v>25.992627528917588</c:v>
                </c:pt>
                <c:pt idx="347">
                  <c:v>25.992039411419942</c:v>
                </c:pt>
                <c:pt idx="348">
                  <c:v>25.99140867529113</c:v>
                </c:pt>
                <c:pt idx="349">
                  <c:v>25.990732599316498</c:v>
                </c:pt>
                <c:pt idx="350">
                  <c:v>25.990008318075091</c:v>
                </c:pt>
                <c:pt idx="351">
                  <c:v>25.989232816544824</c:v>
                </c:pt>
                <c:pt idx="352">
                  <c:v>25.98840292467299</c:v>
                </c:pt>
                <c:pt idx="353">
                  <c:v>25.98751531192622</c:v>
                </c:pt>
                <c:pt idx="354">
                  <c:v>25.9865664818354</c:v>
                </c:pt>
                <c:pt idx="355">
                  <c:v>25.985552766552019</c:v>
                </c:pt>
                <c:pt idx="356">
                  <c:v>25.984470321433808</c:v>
                </c:pt>
                <c:pt idx="357">
                  <c:v>25.983315119678775</c:v>
                </c:pt>
                <c:pt idx="358">
                  <c:v>25.982082947027891</c:v>
                </c:pt>
                <c:pt idx="359">
                  <c:v>25.98076939655812</c:v>
                </c:pt>
                <c:pt idx="360">
                  <c:v>25.979369863588666</c:v>
                </c:pt>
                <c:pt idx="361">
                  <c:v>25.977879540724594</c:v>
                </c:pt>
                <c:pt idx="362">
                  <c:v>25.976293413063374</c:v>
                </c:pt>
                <c:pt idx="363">
                  <c:v>25.974606253590999</c:v>
                </c:pt>
                <c:pt idx="364">
                  <c:v>25.972812618795729</c:v>
                </c:pt>
                <c:pt idx="365">
                  <c:v>25.970906844528667</c:v>
                </c:pt>
                <c:pt idx="366">
                  <c:v>25.968883042141531</c:v>
                </c:pt>
                <c:pt idx="367">
                  <c:v>25.966735094933274</c:v>
                </c:pt>
                <c:pt idx="368">
                  <c:v>25.9644566549381</c:v>
                </c:pt>
                <c:pt idx="369">
                  <c:v>25.962041140088722</c:v>
                </c:pt>
                <c:pt idx="370">
                  <c:v>25.959481731789381</c:v>
                </c:pt>
                <c:pt idx="371">
                  <c:v>25.956771372934394</c:v>
                </c:pt>
                <c:pt idx="372">
                  <c:v>25.953902766408483</c:v>
                </c:pt>
                <c:pt idx="373">
                  <c:v>25.950868374106115</c:v>
                </c:pt>
                <c:pt idx="374">
                  <c:v>25.947660416507542</c:v>
                </c:pt>
                <c:pt idx="375">
                  <c:v>25.944270872849813</c:v>
                </c:pt>
                <c:pt idx="376">
                  <c:v>25.94069148193136</c:v>
                </c:pt>
                <c:pt idx="377">
                  <c:v>25.936913743589056</c:v>
                </c:pt>
                <c:pt idx="378">
                  <c:v>25.932928920886692</c:v>
                </c:pt>
                <c:pt idx="379">
                  <c:v>25.92872804305377</c:v>
                </c:pt>
                <c:pt idx="380">
                  <c:v>25.924301909213359</c:v>
                </c:pt>
                <c:pt idx="381">
                  <c:v>25.919641092937226</c:v>
                </c:pt>
                <c:pt idx="382">
                  <c:v>25.914735947666067</c:v>
                </c:pt>
                <c:pt idx="383">
                  <c:v>25.9095766130317</c:v>
                </c:pt>
                <c:pt idx="384">
                  <c:v>25.904153022117274</c:v>
                </c:pt>
                <c:pt idx="385">
                  <c:v>25.89845490969029</c:v>
                </c:pt>
                <c:pt idx="386">
                  <c:v>25.892471821441823</c:v>
                </c:pt>
                <c:pt idx="387">
                  <c:v>25.886193124263837</c:v>
                </c:pt>
                <c:pt idx="388">
                  <c:v>25.879608017594471</c:v>
                </c:pt>
                <c:pt idx="389">
                  <c:v>25.872705545859272</c:v>
                </c:pt>
                <c:pt idx="390">
                  <c:v>25.86547461203395</c:v>
                </c:pt>
                <c:pt idx="391">
                  <c:v>25.857903992351673</c:v>
                </c:pt>
                <c:pt idx="392">
                  <c:v>25.849982352175186</c:v>
                </c:pt>
                <c:pt idx="393">
                  <c:v>25.841698263050962</c:v>
                </c:pt>
                <c:pt idx="394">
                  <c:v>25.833040220959347</c:v>
                </c:pt>
                <c:pt idx="395">
                  <c:v>25.823996665771077</c:v>
                </c:pt>
                <c:pt idx="396">
                  <c:v>25.814556001916902</c:v>
                </c:pt>
                <c:pt idx="397">
                  <c:v>25.804706620272928</c:v>
                </c:pt>
                <c:pt idx="398">
                  <c:v>25.794436921260179</c:v>
                </c:pt>
                <c:pt idx="399">
                  <c:v>25.783735339152354</c:v>
                </c:pt>
                <c:pt idx="400">
                  <c:v>25.772590367581163</c:v>
                </c:pt>
                <c:pt idx="401">
                  <c:v>25.760990586223691</c:v>
                </c:pt>
                <c:pt idx="402">
                  <c:v>25.748924688651289</c:v>
                </c:pt>
                <c:pt idx="403">
                  <c:v>25.736381511314129</c:v>
                </c:pt>
                <c:pt idx="404">
                  <c:v>25.723350063630296</c:v>
                </c:pt>
                <c:pt idx="405">
                  <c:v>25.709819559142634</c:v>
                </c:pt>
                <c:pt idx="406">
                  <c:v>25.695779447700982</c:v>
                </c:pt>
                <c:pt idx="407">
                  <c:v>25.681219448621601</c:v>
                </c:pt>
                <c:pt idx="408">
                  <c:v>25.666129584769706</c:v>
                </c:pt>
                <c:pt idx="409">
                  <c:v>25.650500217505197</c:v>
                </c:pt>
                <c:pt idx="410">
                  <c:v>25.634322082425488</c:v>
                </c:pt>
                <c:pt idx="411">
                  <c:v>25.617586325833621</c:v>
                </c:pt>
                <c:pt idx="412">
                  <c:v>25.600284541853608</c:v>
                </c:pt>
                <c:pt idx="413">
                  <c:v>25.582408810109154</c:v>
                </c:pt>
                <c:pt idx="414">
                  <c:v>25.563951733876031</c:v>
                </c:pt>
                <c:pt idx="415">
                  <c:v>25.544906478612489</c:v>
                </c:pt>
                <c:pt idx="416">
                  <c:v>25.525266810766592</c:v>
                </c:pt>
                <c:pt idx="417">
                  <c:v>25.505027136753739</c:v>
                </c:pt>
                <c:pt idx="418">
                  <c:v>25.48418254199246</c:v>
                </c:pt>
                <c:pt idx="419">
                  <c:v>25.462728829881382</c:v>
                </c:pt>
                <c:pt idx="420">
                  <c:v>25.440662560595577</c:v>
                </c:pt>
                <c:pt idx="421">
                  <c:v>25.417981089575907</c:v>
                </c:pt>
                <c:pt idx="422">
                  <c:v>25.39468260558079</c:v>
                </c:pt>
                <c:pt idx="423">
                  <c:v>25.370766168166043</c:v>
                </c:pt>
                <c:pt idx="424">
                  <c:v>25.346231744454922</c:v>
                </c:pt>
                <c:pt idx="425">
                  <c:v>25.321080245057583</c:v>
                </c:pt>
                <c:pt idx="426">
                  <c:v>25.295313558996469</c:v>
                </c:pt>
                <c:pt idx="427">
                  <c:v>25.268934587492183</c:v>
                </c:pt>
                <c:pt idx="428">
                  <c:v>25.24194727646276</c:v>
                </c:pt>
                <c:pt idx="429">
                  <c:v>25.214356647588257</c:v>
                </c:pt>
                <c:pt idx="430">
                  <c:v>25.186168827792045</c:v>
                </c:pt>
                <c:pt idx="431">
                  <c:v>25.157391076990418</c:v>
                </c:pt>
                <c:pt idx="432">
                  <c:v>25.128031813962757</c:v>
                </c:pt>
                <c:pt idx="433">
                  <c:v>25.098100640195884</c:v>
                </c:pt>
                <c:pt idx="434">
                  <c:v>25.067608361558268</c:v>
                </c:pt>
                <c:pt idx="435">
                  <c:v>25.036567007662342</c:v>
                </c:pt>
                <c:pt idx="436">
                  <c:v>25.004989848776546</c:v>
                </c:pt>
                <c:pt idx="437">
                  <c:v>24.972891410152773</c:v>
                </c:pt>
                <c:pt idx="438">
                  <c:v>24.940287483639423</c:v>
                </c:pt>
                <c:pt idx="439">
                  <c:v>24.907195136455844</c:v>
                </c:pt>
                <c:pt idx="440">
                  <c:v>24.873632717009766</c:v>
                </c:pt>
                <c:pt idx="441">
                  <c:v>24.839619857646301</c:v>
                </c:pt>
                <c:pt idx="442">
                  <c:v>24.805177474224202</c:v>
                </c:pt>
                <c:pt idx="443">
                  <c:v>24.770327762423353</c:v>
                </c:pt>
                <c:pt idx="444">
                  <c:v>24.735094190696024</c:v>
                </c:pt>
                <c:pt idx="445">
                  <c:v>24.699501489783724</c:v>
                </c:pt>
                <c:pt idx="446">
                  <c:v>24.66357563873138</c:v>
                </c:pt>
                <c:pt idx="447">
                  <c:v>24.627343847341105</c:v>
                </c:pt>
                <c:pt idx="448">
                  <c:v>24.590834535018672</c:v>
                </c:pt>
                <c:pt idx="449">
                  <c:v>24.554077305977401</c:v>
                </c:pt>
                <c:pt idx="450">
                  <c:v>24.517102920776079</c:v>
                </c:pt>
                <c:pt idx="451">
                  <c:v>24.479943264179891</c:v>
                </c:pt>
                <c:pt idx="452">
                  <c:v>24.442631309346098</c:v>
                </c:pt>
                <c:pt idx="453">
                  <c:v>24.405201078349247</c:v>
                </c:pt>
                <c:pt idx="454">
                  <c:v>24.367687599074085</c:v>
                </c:pt>
                <c:pt idx="455">
                  <c:v>24.330126858517787</c:v>
                </c:pt>
                <c:pt idx="456">
                  <c:v>24.292555752557011</c:v>
                </c:pt>
                <c:pt idx="457">
                  <c:v>24.255012032248956</c:v>
                </c:pt>
                <c:pt idx="458">
                  <c:v>24.21753424674958</c:v>
                </c:pt>
                <c:pt idx="459">
                  <c:v>24.180161682945929</c:v>
                </c:pt>
                <c:pt idx="460">
                  <c:v>24.14293430191335</c:v>
                </c:pt>
                <c:pt idx="461">
                  <c:v>24.105892672321986</c:v>
                </c:pt>
                <c:pt idx="462">
                  <c:v>24.069077900930331</c:v>
                </c:pt>
                <c:pt idx="463">
                  <c:v>24.032531560316826</c:v>
                </c:pt>
                <c:pt idx="464">
                  <c:v>23.996295614013246</c:v>
                </c:pt>
                <c:pt idx="465">
                  <c:v>23.960412339216067</c:v>
                </c:pt>
                <c:pt idx="466">
                  <c:v>23.924924247263878</c:v>
                </c:pt>
                <c:pt idx="467">
                  <c:v>23.88987400208034</c:v>
                </c:pt>
                <c:pt idx="468">
                  <c:v>23.855304336793029</c:v>
                </c:pt>
                <c:pt idx="469">
                  <c:v>23.821257968748526</c:v>
                </c:pt>
                <c:pt idx="470">
                  <c:v>23.787777513153728</c:v>
                </c:pt>
                <c:pt idx="471">
                  <c:v>23.754905395581833</c:v>
                </c:pt>
                <c:pt idx="472">
                  <c:v>23.722683763589515</c:v>
                </c:pt>
                <c:pt idx="473">
                  <c:v>23.69115439769854</c:v>
                </c:pt>
                <c:pt idx="474">
                  <c:v>23.66035862200135</c:v>
                </c:pt>
                <c:pt idx="475">
                  <c:v>23.630337214655192</c:v>
                </c:pt>
                <c:pt idx="476">
                  <c:v>23.601130318533386</c:v>
                </c:pt>
                <c:pt idx="477">
                  <c:v>23.5727773523056</c:v>
                </c:pt>
                <c:pt idx="478">
                  <c:v>23.545316922220927</c:v>
                </c:pt>
                <c:pt idx="479">
                  <c:v>23.518786734868527</c:v>
                </c:pt>
                <c:pt idx="480">
                  <c:v>23.493223511190543</c:v>
                </c:pt>
                <c:pt idx="481">
                  <c:v>23.468662902020721</c:v>
                </c:pt>
                <c:pt idx="482">
                  <c:v>23.44513940541983</c:v>
                </c:pt>
                <c:pt idx="483">
                  <c:v>23.422686286075525</c:v>
                </c:pt>
                <c:pt idx="484">
                  <c:v>23.401335497029706</c:v>
                </c:pt>
                <c:pt idx="485">
                  <c:v>23.381117603990834</c:v>
                </c:pt>
                <c:pt idx="486">
                  <c:v>23.362061712481754</c:v>
                </c:pt>
                <c:pt idx="487">
                  <c:v>23.344195398065967</c:v>
                </c:pt>
                <c:pt idx="488">
                  <c:v>23.327544639886224</c:v>
                </c:pt>
                <c:pt idx="489">
                  <c:v>23.312133757739574</c:v>
                </c:pt>
                <c:pt idx="490">
                  <c:v>23.297985352902113</c:v>
                </c:pt>
                <c:pt idx="491">
                  <c:v>23.285120252904971</c:v>
                </c:pt>
                <c:pt idx="492">
                  <c:v>23.273557460450263</c:v>
                </c:pt>
                <c:pt idx="493">
                  <c:v>23.263314106642497</c:v>
                </c:pt>
                <c:pt idx="494">
                  <c:v>23.254405408696435</c:v>
                </c:pt>
                <c:pt idx="495">
                  <c:v>23.246844632267631</c:v>
                </c:pt>
                <c:pt idx="496">
                  <c:v>23.240643058536079</c:v>
                </c:pt>
                <c:pt idx="497">
                  <c:v>23.235809956157389</c:v>
                </c:pt>
                <c:pt idx="498">
                  <c:v>23.232352558179038</c:v>
                </c:pt>
                <c:pt idx="499">
                  <c:v>23.230276044002199</c:v>
                </c:pt>
                <c:pt idx="500">
                  <c:v>23.229583526452117</c:v>
                </c:pt>
                <c:pt idx="501">
                  <c:v>23.23027604400221</c:v>
                </c:pt>
                <c:pt idx="502">
                  <c:v>23.232352558179063</c:v>
                </c:pt>
                <c:pt idx="503">
                  <c:v>23.235809956157425</c:v>
                </c:pt>
                <c:pt idx="504">
                  <c:v>23.240643058536129</c:v>
                </c:pt>
                <c:pt idx="505">
                  <c:v>23.246844632267692</c:v>
                </c:pt>
                <c:pt idx="506">
                  <c:v>23.254405408696506</c:v>
                </c:pt>
                <c:pt idx="507">
                  <c:v>23.263314106642579</c:v>
                </c:pt>
                <c:pt idx="508">
                  <c:v>23.273557460450359</c:v>
                </c:pt>
                <c:pt idx="509">
                  <c:v>23.285120252905081</c:v>
                </c:pt>
                <c:pt idx="510">
                  <c:v>23.297985352902234</c:v>
                </c:pt>
                <c:pt idx="511">
                  <c:v>23.312133757739701</c:v>
                </c:pt>
                <c:pt idx="512">
                  <c:v>23.327544639886366</c:v>
                </c:pt>
                <c:pt idx="513">
                  <c:v>23.34419539806612</c:v>
                </c:pt>
                <c:pt idx="514">
                  <c:v>23.362061712481914</c:v>
                </c:pt>
                <c:pt idx="515">
                  <c:v>23.381117603991004</c:v>
                </c:pt>
                <c:pt idx="516">
                  <c:v>23.401335497029891</c:v>
                </c:pt>
                <c:pt idx="517">
                  <c:v>23.422686286075717</c:v>
                </c:pt>
                <c:pt idx="518">
                  <c:v>23.445139405420033</c:v>
                </c:pt>
                <c:pt idx="519">
                  <c:v>23.468662902020931</c:v>
                </c:pt>
                <c:pt idx="520">
                  <c:v>23.493223511190763</c:v>
                </c:pt>
                <c:pt idx="521">
                  <c:v>23.518786734868758</c:v>
                </c:pt>
                <c:pt idx="522">
                  <c:v>23.545316922221168</c:v>
                </c:pt>
                <c:pt idx="523">
                  <c:v>23.572777352305845</c:v>
                </c:pt>
                <c:pt idx="524">
                  <c:v>23.601130318533638</c:v>
                </c:pt>
                <c:pt idx="525">
                  <c:v>23.630337214655452</c:v>
                </c:pt>
                <c:pt idx="526">
                  <c:v>23.66035862200162</c:v>
                </c:pt>
                <c:pt idx="527">
                  <c:v>23.691154397698813</c:v>
                </c:pt>
                <c:pt idx="528">
                  <c:v>23.722683763589799</c:v>
                </c:pt>
                <c:pt idx="529">
                  <c:v>23.754905395582121</c:v>
                </c:pt>
                <c:pt idx="530">
                  <c:v>23.787777513154019</c:v>
                </c:pt>
                <c:pt idx="531">
                  <c:v>23.821257968748824</c:v>
                </c:pt>
                <c:pt idx="532">
                  <c:v>23.855304336793331</c:v>
                </c:pt>
                <c:pt idx="533">
                  <c:v>23.889874002080649</c:v>
                </c:pt>
                <c:pt idx="534">
                  <c:v>23.924924247264187</c:v>
                </c:pt>
                <c:pt idx="535">
                  <c:v>23.960412339216383</c:v>
                </c:pt>
                <c:pt idx="536">
                  <c:v>23.996295614013562</c:v>
                </c:pt>
                <c:pt idx="537">
                  <c:v>24.032531560317146</c:v>
                </c:pt>
                <c:pt idx="538">
                  <c:v>24.069077900930655</c:v>
                </c:pt>
                <c:pt idx="539">
                  <c:v>24.105892672322309</c:v>
                </c:pt>
                <c:pt idx="540">
                  <c:v>24.142934301913677</c:v>
                </c:pt>
                <c:pt idx="541">
                  <c:v>24.180161682946256</c:v>
                </c:pt>
                <c:pt idx="542">
                  <c:v>24.21753424674991</c:v>
                </c:pt>
                <c:pt idx="543">
                  <c:v>24.255012032249287</c:v>
                </c:pt>
                <c:pt idx="544">
                  <c:v>24.292555752557341</c:v>
                </c:pt>
                <c:pt idx="545">
                  <c:v>24.330126858518117</c:v>
                </c:pt>
                <c:pt idx="546">
                  <c:v>24.367687599074415</c:v>
                </c:pt>
                <c:pt idx="547">
                  <c:v>24.405201078349577</c:v>
                </c:pt>
                <c:pt idx="548">
                  <c:v>24.442631309346424</c:v>
                </c:pt>
                <c:pt idx="549">
                  <c:v>24.479943264180221</c:v>
                </c:pt>
                <c:pt idx="550">
                  <c:v>24.517102920776406</c:v>
                </c:pt>
                <c:pt idx="551">
                  <c:v>24.554077305977728</c:v>
                </c:pt>
                <c:pt idx="552">
                  <c:v>24.590834535018995</c:v>
                </c:pt>
                <c:pt idx="553">
                  <c:v>24.627343847341425</c:v>
                </c:pt>
                <c:pt idx="554">
                  <c:v>24.663575638731697</c:v>
                </c:pt>
                <c:pt idx="555">
                  <c:v>24.699501489784041</c:v>
                </c:pt>
                <c:pt idx="556">
                  <c:v>24.735094190696337</c:v>
                </c:pt>
                <c:pt idx="557">
                  <c:v>24.770327762423662</c:v>
                </c:pt>
                <c:pt idx="558">
                  <c:v>24.805177474224507</c:v>
                </c:pt>
                <c:pt idx="559">
                  <c:v>24.839619857646603</c:v>
                </c:pt>
                <c:pt idx="560">
                  <c:v>24.873632717010064</c:v>
                </c:pt>
                <c:pt idx="561">
                  <c:v>24.907195136456135</c:v>
                </c:pt>
                <c:pt idx="562">
                  <c:v>24.940287483639715</c:v>
                </c:pt>
                <c:pt idx="563">
                  <c:v>24.972891410153057</c:v>
                </c:pt>
                <c:pt idx="564">
                  <c:v>25.004989848776827</c:v>
                </c:pt>
                <c:pt idx="565">
                  <c:v>25.036567007662615</c:v>
                </c:pt>
                <c:pt idx="566">
                  <c:v>25.067608361558541</c:v>
                </c:pt>
                <c:pt idx="567">
                  <c:v>25.098100640196151</c:v>
                </c:pt>
                <c:pt idx="568">
                  <c:v>25.12803181396302</c:v>
                </c:pt>
                <c:pt idx="569">
                  <c:v>25.157391076990674</c:v>
                </c:pt>
                <c:pt idx="570">
                  <c:v>25.186168827792297</c:v>
                </c:pt>
                <c:pt idx="571">
                  <c:v>25.214356647588502</c:v>
                </c:pt>
                <c:pt idx="572">
                  <c:v>25.241947276463002</c:v>
                </c:pt>
                <c:pt idx="573">
                  <c:v>25.268934587492417</c:v>
                </c:pt>
                <c:pt idx="574">
                  <c:v>25.295313558996696</c:v>
                </c:pt>
                <c:pt idx="575">
                  <c:v>25.321080245057807</c:v>
                </c:pt>
                <c:pt idx="576">
                  <c:v>25.346231744455139</c:v>
                </c:pt>
                <c:pt idx="577">
                  <c:v>25.370766168166256</c:v>
                </c:pt>
                <c:pt idx="578">
                  <c:v>25.394682605581</c:v>
                </c:pt>
                <c:pt idx="579">
                  <c:v>25.417981089576109</c:v>
                </c:pt>
                <c:pt idx="580">
                  <c:v>25.440662560595776</c:v>
                </c:pt>
                <c:pt idx="581">
                  <c:v>25.462728829881573</c:v>
                </c:pt>
                <c:pt idx="582">
                  <c:v>25.484182541992645</c:v>
                </c:pt>
                <c:pt idx="583">
                  <c:v>25.50502713675392</c:v>
                </c:pt>
                <c:pt idx="584">
                  <c:v>25.525266810766766</c:v>
                </c:pt>
                <c:pt idx="585">
                  <c:v>25.54490647861266</c:v>
                </c:pt>
                <c:pt idx="586">
                  <c:v>25.563951733876195</c:v>
                </c:pt>
                <c:pt idx="587">
                  <c:v>25.582408810109314</c:v>
                </c:pt>
                <c:pt idx="588">
                  <c:v>25.600284541853764</c:v>
                </c:pt>
                <c:pt idx="589">
                  <c:v>25.617586325833773</c:v>
                </c:pt>
                <c:pt idx="590">
                  <c:v>25.634322082425633</c:v>
                </c:pt>
                <c:pt idx="591">
                  <c:v>25.650500217505336</c:v>
                </c:pt>
                <c:pt idx="592">
                  <c:v>25.666129584769845</c:v>
                </c:pt>
                <c:pt idx="593">
                  <c:v>25.681219448621732</c:v>
                </c:pt>
                <c:pt idx="594">
                  <c:v>25.69577944770111</c:v>
                </c:pt>
                <c:pt idx="595">
                  <c:v>25.709819559142755</c:v>
                </c:pt>
                <c:pt idx="596">
                  <c:v>25.723350063630413</c:v>
                </c:pt>
                <c:pt idx="597">
                  <c:v>25.736381511314242</c:v>
                </c:pt>
                <c:pt idx="598">
                  <c:v>25.748924688651396</c:v>
                </c:pt>
                <c:pt idx="599">
                  <c:v>25.760990586223794</c:v>
                </c:pt>
                <c:pt idx="600">
                  <c:v>25.772590367581262</c:v>
                </c:pt>
                <c:pt idx="601">
                  <c:v>25.78373533915245</c:v>
                </c:pt>
                <c:pt idx="602">
                  <c:v>25.794436921260271</c:v>
                </c:pt>
                <c:pt idx="603">
                  <c:v>25.804706620273016</c:v>
                </c:pt>
                <c:pt idx="604">
                  <c:v>25.814556001916987</c:v>
                </c:pt>
                <c:pt idx="605">
                  <c:v>25.823996665771158</c:v>
                </c:pt>
                <c:pt idx="606">
                  <c:v>25.833040220959425</c:v>
                </c:pt>
                <c:pt idx="607">
                  <c:v>25.841698263051036</c:v>
                </c:pt>
                <c:pt idx="608">
                  <c:v>25.849982352175257</c:v>
                </c:pt>
                <c:pt idx="609">
                  <c:v>25.857903992351741</c:v>
                </c:pt>
                <c:pt idx="610">
                  <c:v>25.865474612034014</c:v>
                </c:pt>
                <c:pt idx="611">
                  <c:v>25.872705545859333</c:v>
                </c:pt>
                <c:pt idx="612">
                  <c:v>25.879608017594531</c:v>
                </c:pt>
                <c:pt idx="613">
                  <c:v>25.886193124263894</c:v>
                </c:pt>
                <c:pt idx="614">
                  <c:v>25.89247182144188</c:v>
                </c:pt>
                <c:pt idx="615">
                  <c:v>25.89845490969034</c:v>
                </c:pt>
                <c:pt idx="616">
                  <c:v>25.904153022117324</c:v>
                </c:pt>
                <c:pt idx="617">
                  <c:v>25.909576613031746</c:v>
                </c:pt>
                <c:pt idx="618">
                  <c:v>25.914735947666109</c:v>
                </c:pt>
                <c:pt idx="619">
                  <c:v>25.919641092937269</c:v>
                </c:pt>
                <c:pt idx="620">
                  <c:v>25.924301909213398</c:v>
                </c:pt>
                <c:pt idx="621">
                  <c:v>25.928728043053809</c:v>
                </c:pt>
                <c:pt idx="622">
                  <c:v>25.932928920886727</c:v>
                </c:pt>
                <c:pt idx="623">
                  <c:v>25.936913743589091</c:v>
                </c:pt>
                <c:pt idx="624">
                  <c:v>25.940691481931392</c:v>
                </c:pt>
                <c:pt idx="625">
                  <c:v>25.944270872849842</c:v>
                </c:pt>
                <c:pt idx="626">
                  <c:v>25.947660416507571</c:v>
                </c:pt>
                <c:pt idx="627">
                  <c:v>25.95086837410614</c:v>
                </c:pt>
                <c:pt idx="628">
                  <c:v>25.953902766408508</c:v>
                </c:pt>
                <c:pt idx="629">
                  <c:v>25.956771372934419</c:v>
                </c:pt>
                <c:pt idx="630">
                  <c:v>25.959481731789406</c:v>
                </c:pt>
                <c:pt idx="631">
                  <c:v>25.962041140088743</c:v>
                </c:pt>
                <c:pt idx="632">
                  <c:v>25.964456654938122</c:v>
                </c:pt>
                <c:pt idx="633">
                  <c:v>25.966735094933291</c:v>
                </c:pt>
                <c:pt idx="634">
                  <c:v>25.968883042141549</c:v>
                </c:pt>
                <c:pt idx="635">
                  <c:v>25.970906844528685</c:v>
                </c:pt>
                <c:pt idx="636">
                  <c:v>25.972812618795746</c:v>
                </c:pt>
                <c:pt idx="637">
                  <c:v>25.974606253591013</c:v>
                </c:pt>
                <c:pt idx="638">
                  <c:v>25.976293413063388</c:v>
                </c:pt>
                <c:pt idx="639">
                  <c:v>25.977879540724608</c:v>
                </c:pt>
                <c:pt idx="640">
                  <c:v>25.979369863588676</c:v>
                </c:pt>
                <c:pt idx="641">
                  <c:v>25.980769396558134</c:v>
                </c:pt>
                <c:pt idx="642">
                  <c:v>25.982082947027902</c:v>
                </c:pt>
                <c:pt idx="643">
                  <c:v>25.983315119678785</c:v>
                </c:pt>
                <c:pt idx="644">
                  <c:v>25.984470321433818</c:v>
                </c:pt>
                <c:pt idx="645">
                  <c:v>25.985552766552026</c:v>
                </c:pt>
                <c:pt idx="646">
                  <c:v>25.986566481835407</c:v>
                </c:pt>
                <c:pt idx="647">
                  <c:v>25.987515311926227</c:v>
                </c:pt>
                <c:pt idx="648">
                  <c:v>25.988402924672997</c:v>
                </c:pt>
                <c:pt idx="649">
                  <c:v>25.989232816544831</c:v>
                </c:pt>
                <c:pt idx="650">
                  <c:v>25.990008318075095</c:v>
                </c:pt>
                <c:pt idx="651">
                  <c:v>25.990732599316505</c:v>
                </c:pt>
                <c:pt idx="652">
                  <c:v>25.991408675291137</c:v>
                </c:pt>
                <c:pt idx="653">
                  <c:v>25.992039411419945</c:v>
                </c:pt>
                <c:pt idx="654">
                  <c:v>25.992627528917591</c:v>
                </c:pt>
                <c:pt idx="655">
                  <c:v>25.993175610139534</c:v>
                </c:pt>
                <c:pt idx="656">
                  <c:v>25.993686103869468</c:v>
                </c:pt>
                <c:pt idx="657">
                  <c:v>25.994161330536205</c:v>
                </c:pt>
                <c:pt idx="658">
                  <c:v>25.994603487350279</c:v>
                </c:pt>
                <c:pt idx="659">
                  <c:v>25.995014653351351</c:v>
                </c:pt>
                <c:pt idx="660">
                  <c:v>25.995396794358658</c:v>
                </c:pt>
                <c:pt idx="661">
                  <c:v>25.995751767817513</c:v>
                </c:pt>
                <c:pt idx="662">
                  <c:v>25.996081327535851</c:v>
                </c:pt>
                <c:pt idx="663">
                  <c:v>25.996387128305557</c:v>
                </c:pt>
                <c:pt idx="664">
                  <c:v>25.996670730404176</c:v>
                </c:pt>
                <c:pt idx="665">
                  <c:v>25.996933603973265</c:v>
                </c:pt>
                <c:pt idx="666">
                  <c:v>25.997177133270487</c:v>
                </c:pt>
                <c:pt idx="667">
                  <c:v>25.997402620793022</c:v>
                </c:pt>
                <c:pt idx="668">
                  <c:v>25.99761129127063</c:v>
                </c:pt>
                <c:pt idx="669">
                  <c:v>25.997804295527249</c:v>
                </c:pt>
                <c:pt idx="670">
                  <c:v>25.997982714210451</c:v>
                </c:pt>
                <c:pt idx="671">
                  <c:v>25.998147561388699</c:v>
                </c:pt>
                <c:pt idx="672">
                  <c:v>25.998299788016713</c:v>
                </c:pt>
                <c:pt idx="673">
                  <c:v>25.998440285269709</c:v>
                </c:pt>
                <c:pt idx="674">
                  <c:v>25.998569887747646</c:v>
                </c:pt>
                <c:pt idx="675">
                  <c:v>25.998689376550907</c:v>
                </c:pt>
                <c:pt idx="676">
                  <c:v>25.998799482229273</c:v>
                </c:pt>
                <c:pt idx="677">
                  <c:v>25.998900887606204</c:v>
                </c:pt>
                <c:pt idx="678">
                  <c:v>25.998994230480726</c:v>
                </c:pt>
                <c:pt idx="679">
                  <c:v>25.999080106209451</c:v>
                </c:pt>
                <c:pt idx="680">
                  <c:v>25.999159070171501</c:v>
                </c:pt>
                <c:pt idx="681">
                  <c:v>25.999231640119092</c:v>
                </c:pt>
                <c:pt idx="682">
                  <c:v>25.999298298416917</c:v>
                </c:pt>
                <c:pt idx="683">
                  <c:v>25.999359494173355</c:v>
                </c:pt>
                <c:pt idx="684">
                  <c:v>25.99941564526678</c:v>
                </c:pt>
                <c:pt idx="685">
                  <c:v>25.999467140270255</c:v>
                </c:pt>
                <c:pt idx="686">
                  <c:v>25.99951434027793</c:v>
                </c:pt>
                <c:pt idx="687">
                  <c:v>25.999557580636562</c:v>
                </c:pt>
                <c:pt idx="688">
                  <c:v>25.999597172585514</c:v>
                </c:pt>
                <c:pt idx="689">
                  <c:v>25.999633404808691</c:v>
                </c:pt>
                <c:pt idx="690">
                  <c:v>25.999666544901764</c:v>
                </c:pt>
                <c:pt idx="691">
                  <c:v>25.999696840758087</c:v>
                </c:pt>
                <c:pt idx="692">
                  <c:v>25.999724521876661</c:v>
                </c:pt>
                <c:pt idx="693">
                  <c:v>25.999749800595403</c:v>
                </c:pt>
                <c:pt idx="694">
                  <c:v>25.999772873253036</c:v>
                </c:pt>
                <c:pt idx="695">
                  <c:v>25.999793921282759</c:v>
                </c:pt>
                <c:pt idx="696">
                  <c:v>25.999813112240826</c:v>
                </c:pt>
                <c:pt idx="697">
                  <c:v>25.999830600773123</c:v>
                </c:pt>
                <c:pt idx="698">
                  <c:v>25.999846529522685</c:v>
                </c:pt>
                <c:pt idx="699">
                  <c:v>25.999861029981126</c:v>
                </c:pt>
                <c:pt idx="700">
                  <c:v>25.999874223286689</c:v>
                </c:pt>
                <c:pt idx="701">
                  <c:v>25.999886220971792</c:v>
                </c:pt>
                <c:pt idx="702">
                  <c:v>25.999897125662581</c:v>
                </c:pt>
                <c:pt idx="703">
                  <c:v>25.999907031733144</c:v>
                </c:pt>
                <c:pt idx="704">
                  <c:v>25.999916025916765</c:v>
                </c:pt>
                <c:pt idx="705">
                  <c:v>25.999924187876665</c:v>
                </c:pt>
                <c:pt idx="706">
                  <c:v>25.999931590738445</c:v>
                </c:pt>
                <c:pt idx="707">
                  <c:v>25.999938301586447</c:v>
                </c:pt>
                <c:pt idx="708">
                  <c:v>25.999944381926113</c:v>
                </c:pt>
                <c:pt idx="709">
                  <c:v>25.999949888114358</c:v>
                </c:pt>
                <c:pt idx="710">
                  <c:v>25.999954871759833</c:v>
                </c:pt>
                <c:pt idx="711">
                  <c:v>25.999959380094964</c:v>
                </c:pt>
                <c:pt idx="712">
                  <c:v>25.999963456321428</c:v>
                </c:pt>
                <c:pt idx="713">
                  <c:v>25.999967139930806</c:v>
                </c:pt>
                <c:pt idx="714">
                  <c:v>25.999970467001887</c:v>
                </c:pt>
                <c:pt idx="715">
                  <c:v>25.999973470476206</c:v>
                </c:pt>
                <c:pt idx="716">
                  <c:v>25.999976180413167</c:v>
                </c:pt>
                <c:pt idx="717">
                  <c:v>25.999978624226138</c:v>
                </c:pt>
                <c:pt idx="718">
                  <c:v>25.999980826900703</c:v>
                </c:pt>
                <c:pt idx="719">
                  <c:v>25.9999828111964</c:v>
                </c:pt>
                <c:pt idx="720">
                  <c:v>25.999984597832931</c:v>
                </c:pt>
                <c:pt idx="721">
                  <c:v>25.999986205661997</c:v>
                </c:pt>
                <c:pt idx="722">
                  <c:v>25.999987651825748</c:v>
                </c:pt>
                <c:pt idx="723">
                  <c:v>25.999988951902754</c:v>
                </c:pt>
                <c:pt idx="724">
                  <c:v>25.999990120042419</c:v>
                </c:pt>
                <c:pt idx="725">
                  <c:v>25.999991169088663</c:v>
                </c:pt>
                <c:pt idx="726">
                  <c:v>25.999992110693633</c:v>
                </c:pt>
                <c:pt idx="727">
                  <c:v>25.999992955422172</c:v>
                </c:pt>
                <c:pt idx="728">
                  <c:v>25.999993712847797</c:v>
                </c:pt>
                <c:pt idx="729">
                  <c:v>25.999994391640691</c:v>
                </c:pt>
                <c:pt idx="730">
                  <c:v>25.999994999648457</c:v>
                </c:pt>
                <c:pt idx="731">
                  <c:v>25.999995543970076</c:v>
                </c:pt>
                <c:pt idx="732">
                  <c:v>25.999996031023638</c:v>
                </c:pt>
                <c:pt idx="733">
                  <c:v>25.999996466608344</c:v>
                </c:pt>
                <c:pt idx="734">
                  <c:v>25.999996855961189</c:v>
                </c:pt>
                <c:pt idx="735">
                  <c:v>25.999997203808764</c:v>
                </c:pt>
                <c:pt idx="736">
                  <c:v>25.999997514414567</c:v>
                </c:pt>
                <c:pt idx="737">
                  <c:v>25.999997791622203</c:v>
                </c:pt>
                <c:pt idx="738">
                  <c:v>25.999998038894748</c:v>
                </c:pt>
                <c:pt idx="739">
                  <c:v>25.999998259350676</c:v>
                </c:pt>
                <c:pt idx="740">
                  <c:v>25.99999845579654</c:v>
                </c:pt>
                <c:pt idx="741">
                  <c:v>25.999998630756746</c:v>
                </c:pt>
                <c:pt idx="742">
                  <c:v>25.99999878650064</c:v>
                </c:pt>
                <c:pt idx="743">
                  <c:v>25.999998925067125</c:v>
                </c:pt>
                <c:pt idx="744">
                  <c:v>25.99999904828702</c:v>
                </c:pt>
                <c:pt idx="745">
                  <c:v>25.999999157803384</c:v>
                </c:pt>
                <c:pt idx="746">
                  <c:v>25.999999255089932</c:v>
                </c:pt>
                <c:pt idx="747">
                  <c:v>25.999999341467749</c:v>
                </c:pt>
                <c:pt idx="748">
                  <c:v>25.999999418120431</c:v>
                </c:pt>
                <c:pt idx="749">
                  <c:v>25.999999486107811</c:v>
                </c:pt>
                <c:pt idx="750">
                  <c:v>25.999999546378341</c:v>
                </c:pt>
                <c:pt idx="751">
                  <c:v>25.999999599780359</c:v>
                </c:pt>
                <c:pt idx="752">
                  <c:v>25.999999647072201</c:v>
                </c:pt>
                <c:pt idx="753">
                  <c:v>25.999999688931389</c:v>
                </c:pt>
                <c:pt idx="754">
                  <c:v>25.999999725962901</c:v>
                </c:pt>
                <c:pt idx="755">
                  <c:v>25.999999758706629</c:v>
                </c:pt>
                <c:pt idx="756">
                  <c:v>25.999999787644132</c:v>
                </c:pt>
                <c:pt idx="757">
                  <c:v>25.999999813204674</c:v>
                </c:pt>
                <c:pt idx="758">
                  <c:v>25.999999835770719</c:v>
                </c:pt>
                <c:pt idx="759">
                  <c:v>25.999999855682823</c:v>
                </c:pt>
                <c:pt idx="760">
                  <c:v>25.999999873244061</c:v>
                </c:pt>
                <c:pt idx="761">
                  <c:v>25.999999888724012</c:v>
                </c:pt>
                <c:pt idx="762">
                  <c:v>25.999999902362319</c:v>
                </c:pt>
                <c:pt idx="763">
                  <c:v>25.999999914371902</c:v>
                </c:pt>
                <c:pt idx="764">
                  <c:v>25.999999924941825</c:v>
                </c:pt>
                <c:pt idx="765">
                  <c:v>25.999999934239884</c:v>
                </c:pt>
                <c:pt idx="766">
                  <c:v>25.99999994241492</c:v>
                </c:pt>
                <c:pt idx="767">
                  <c:v>25.999999949598873</c:v>
                </c:pt>
                <c:pt idx="768">
                  <c:v>25.999999955908656</c:v>
                </c:pt>
                <c:pt idx="769">
                  <c:v>25.999999961447788</c:v>
                </c:pt>
                <c:pt idx="770">
                  <c:v>25.999999966307897</c:v>
                </c:pt>
                <c:pt idx="771">
                  <c:v>25.99999997057003</c:v>
                </c:pt>
                <c:pt idx="772">
                  <c:v>25.999999974305847</c:v>
                </c:pt>
                <c:pt idx="773">
                  <c:v>25.999999977578653</c:v>
                </c:pt>
                <c:pt idx="774">
                  <c:v>25.999999980444365</c:v>
                </c:pt>
                <c:pt idx="775">
                  <c:v>25.999999982952332</c:v>
                </c:pt>
                <c:pt idx="776">
                  <c:v>25.999999985146083</c:v>
                </c:pt>
                <c:pt idx="777">
                  <c:v>25.999999987064008</c:v>
                </c:pt>
                <c:pt idx="778">
                  <c:v>25.999999988739923</c:v>
                </c:pt>
                <c:pt idx="779">
                  <c:v>25.999999990203616</c:v>
                </c:pt>
                <c:pt idx="780">
                  <c:v>25.999999991481303</c:v>
                </c:pt>
                <c:pt idx="781">
                  <c:v>25.999999992596052</c:v>
                </c:pt>
                <c:pt idx="782">
                  <c:v>25.999999993568142</c:v>
                </c:pt>
                <c:pt idx="783">
                  <c:v>25.999999994415397</c:v>
                </c:pt>
                <c:pt idx="784">
                  <c:v>25.999999995153466</c:v>
                </c:pt>
                <c:pt idx="785">
                  <c:v>25.999999995796095</c:v>
                </c:pt>
                <c:pt idx="786">
                  <c:v>25.999999996355339</c:v>
                </c:pt>
                <c:pt idx="787">
                  <c:v>25.999999996841765</c:v>
                </c:pt>
                <c:pt idx="788">
                  <c:v>25.999999997264638</c:v>
                </c:pt>
                <c:pt idx="789">
                  <c:v>25.999999997632077</c:v>
                </c:pt>
                <c:pt idx="790">
                  <c:v>25.999999997951182</c:v>
                </c:pt>
                <c:pt idx="791">
                  <c:v>25.999999998228169</c:v>
                </c:pt>
                <c:pt idx="792">
                  <c:v>25.999999998468475</c:v>
                </c:pt>
                <c:pt idx="793">
                  <c:v>25.999999998676852</c:v>
                </c:pt>
                <c:pt idx="794">
                  <c:v>25.999999998857447</c:v>
                </c:pt>
                <c:pt idx="795">
                  <c:v>25.999999999013887</c:v>
                </c:pt>
                <c:pt idx="796">
                  <c:v>25.999999999149335</c:v>
                </c:pt>
                <c:pt idx="797">
                  <c:v>25.999999999266542</c:v>
                </c:pt>
                <c:pt idx="798">
                  <c:v>25.999999999367919</c:v>
                </c:pt>
                <c:pt idx="799">
                  <c:v>25.999999999455554</c:v>
                </c:pt>
                <c:pt idx="800">
                  <c:v>25.999999999531273</c:v>
                </c:pt>
                <c:pt idx="801">
                  <c:v>25.999999999596664</c:v>
                </c:pt>
                <c:pt idx="802">
                  <c:v>25.999999999653106</c:v>
                </c:pt>
                <c:pt idx="803">
                  <c:v>25.999999999701799</c:v>
                </c:pt>
                <c:pt idx="804">
                  <c:v>25.999999999743785</c:v>
                </c:pt>
                <c:pt idx="805">
                  <c:v>25.99999999977997</c:v>
                </c:pt>
                <c:pt idx="806">
                  <c:v>25.999999999811138</c:v>
                </c:pt>
                <c:pt idx="807">
                  <c:v>25.999999999837971</c:v>
                </c:pt>
                <c:pt idx="808">
                  <c:v>25.999999999861064</c:v>
                </c:pt>
                <c:pt idx="809">
                  <c:v>25.999999999880924</c:v>
                </c:pt>
                <c:pt idx="810">
                  <c:v>25.999999999897994</c:v>
                </c:pt>
                <c:pt idx="811">
                  <c:v>25.999999999912664</c:v>
                </c:pt>
                <c:pt idx="812">
                  <c:v>25.999999999925258</c:v>
                </c:pt>
                <c:pt idx="813">
                  <c:v>25.999999999936072</c:v>
                </c:pt>
                <c:pt idx="814">
                  <c:v>25.999999999945345</c:v>
                </c:pt>
                <c:pt idx="815">
                  <c:v>25.9999999999533</c:v>
                </c:pt>
                <c:pt idx="816">
                  <c:v>25.999999999960114</c:v>
                </c:pt>
                <c:pt idx="817">
                  <c:v>25.999999999965951</c:v>
                </c:pt>
                <c:pt idx="818">
                  <c:v>25.999999999970949</c:v>
                </c:pt>
                <c:pt idx="819">
                  <c:v>25.999999999975227</c:v>
                </c:pt>
                <c:pt idx="820">
                  <c:v>25.999999999978883</c:v>
                </c:pt>
                <c:pt idx="821">
                  <c:v>25.999999999982013</c:v>
                </c:pt>
                <c:pt idx="822">
                  <c:v>25.999999999984681</c:v>
                </c:pt>
                <c:pt idx="823">
                  <c:v>25.999999999986962</c:v>
                </c:pt>
                <c:pt idx="824">
                  <c:v>25.999999999988912</c:v>
                </c:pt>
                <c:pt idx="825">
                  <c:v>25.999999999990571</c:v>
                </c:pt>
                <c:pt idx="826">
                  <c:v>25.999999999991989</c:v>
                </c:pt>
                <c:pt idx="827">
                  <c:v>25.999999999993193</c:v>
                </c:pt>
                <c:pt idx="828">
                  <c:v>25.999999999994223</c:v>
                </c:pt>
                <c:pt idx="829">
                  <c:v>25.999999999995097</c:v>
                </c:pt>
                <c:pt idx="830">
                  <c:v>25.999999999995843</c:v>
                </c:pt>
                <c:pt idx="831">
                  <c:v>25.999999999996476</c:v>
                </c:pt>
                <c:pt idx="832">
                  <c:v>25.999999999997012</c:v>
                </c:pt>
                <c:pt idx="833">
                  <c:v>25.99999999999747</c:v>
                </c:pt>
                <c:pt idx="834">
                  <c:v>25.999999999997861</c:v>
                </c:pt>
                <c:pt idx="835">
                  <c:v>25.999999999998188</c:v>
                </c:pt>
                <c:pt idx="836">
                  <c:v>25.999999999998469</c:v>
                </c:pt>
                <c:pt idx="837">
                  <c:v>25.999999999998707</c:v>
                </c:pt>
                <c:pt idx="838">
                  <c:v>25.999999999998906</c:v>
                </c:pt>
                <c:pt idx="839">
                  <c:v>25.999999999999076</c:v>
                </c:pt>
                <c:pt idx="840">
                  <c:v>25.999999999999222</c:v>
                </c:pt>
                <c:pt idx="841">
                  <c:v>25.999999999999343</c:v>
                </c:pt>
                <c:pt idx="842">
                  <c:v>25.999999999999446</c:v>
                </c:pt>
                <c:pt idx="843">
                  <c:v>25.999999999999535</c:v>
                </c:pt>
                <c:pt idx="844">
                  <c:v>25.999999999999606</c:v>
                </c:pt>
                <c:pt idx="845">
                  <c:v>25.99999999999967</c:v>
                </c:pt>
                <c:pt idx="846">
                  <c:v>25.999999999999723</c:v>
                </c:pt>
                <c:pt idx="847">
                  <c:v>25.999999999999766</c:v>
                </c:pt>
                <c:pt idx="848">
                  <c:v>25.999999999999805</c:v>
                </c:pt>
                <c:pt idx="849">
                  <c:v>25.999999999999833</c:v>
                </c:pt>
                <c:pt idx="850">
                  <c:v>25.999999999999861</c:v>
                </c:pt>
                <c:pt idx="851">
                  <c:v>25.999999999999883</c:v>
                </c:pt>
                <c:pt idx="852">
                  <c:v>25.999999999999904</c:v>
                </c:pt>
                <c:pt idx="853">
                  <c:v>25.999999999999918</c:v>
                </c:pt>
                <c:pt idx="854">
                  <c:v>25.999999999999932</c:v>
                </c:pt>
                <c:pt idx="855">
                  <c:v>25.999999999999943</c:v>
                </c:pt>
                <c:pt idx="856">
                  <c:v>25.99999999999995</c:v>
                </c:pt>
                <c:pt idx="857">
                  <c:v>25.999999999999961</c:v>
                </c:pt>
                <c:pt idx="858">
                  <c:v>25.999999999999968</c:v>
                </c:pt>
                <c:pt idx="859">
                  <c:v>25.999999999999972</c:v>
                </c:pt>
                <c:pt idx="860">
                  <c:v>25.999999999999975</c:v>
                </c:pt>
                <c:pt idx="861">
                  <c:v>25.999999999999979</c:v>
                </c:pt>
                <c:pt idx="862">
                  <c:v>25.999999999999982</c:v>
                </c:pt>
                <c:pt idx="863">
                  <c:v>25.999999999999986</c:v>
                </c:pt>
                <c:pt idx="864">
                  <c:v>25.999999999999989</c:v>
                </c:pt>
                <c:pt idx="865">
                  <c:v>25.999999999999989</c:v>
                </c:pt>
                <c:pt idx="866">
                  <c:v>25.999999999999993</c:v>
                </c:pt>
                <c:pt idx="867">
                  <c:v>25.999999999999993</c:v>
                </c:pt>
                <c:pt idx="868">
                  <c:v>25.999999999999993</c:v>
                </c:pt>
                <c:pt idx="869">
                  <c:v>25.999999999999996</c:v>
                </c:pt>
                <c:pt idx="870">
                  <c:v>25.999999999999996</c:v>
                </c:pt>
                <c:pt idx="871">
                  <c:v>25.999999999999996</c:v>
                </c:pt>
                <c:pt idx="872">
                  <c:v>25.999999999999996</c:v>
                </c:pt>
                <c:pt idx="873">
                  <c:v>25.999999999999996</c:v>
                </c:pt>
                <c:pt idx="874">
                  <c:v>25.999999999999996</c:v>
                </c:pt>
                <c:pt idx="875">
                  <c:v>26</c:v>
                </c:pt>
                <c:pt idx="876">
                  <c:v>26</c:v>
                </c:pt>
                <c:pt idx="877">
                  <c:v>26</c:v>
                </c:pt>
                <c:pt idx="878">
                  <c:v>26</c:v>
                </c:pt>
                <c:pt idx="879">
                  <c:v>26</c:v>
                </c:pt>
                <c:pt idx="880">
                  <c:v>26</c:v>
                </c:pt>
                <c:pt idx="881">
                  <c:v>26</c:v>
                </c:pt>
                <c:pt idx="882">
                  <c:v>26</c:v>
                </c:pt>
                <c:pt idx="883">
                  <c:v>26</c:v>
                </c:pt>
                <c:pt idx="884">
                  <c:v>26</c:v>
                </c:pt>
                <c:pt idx="885">
                  <c:v>26</c:v>
                </c:pt>
                <c:pt idx="886">
                  <c:v>26</c:v>
                </c:pt>
                <c:pt idx="887">
                  <c:v>26</c:v>
                </c:pt>
                <c:pt idx="888">
                  <c:v>26</c:v>
                </c:pt>
                <c:pt idx="889">
                  <c:v>26</c:v>
                </c:pt>
                <c:pt idx="890">
                  <c:v>26</c:v>
                </c:pt>
                <c:pt idx="891">
                  <c:v>26</c:v>
                </c:pt>
                <c:pt idx="892">
                  <c:v>26</c:v>
                </c:pt>
                <c:pt idx="893">
                  <c:v>26</c:v>
                </c:pt>
                <c:pt idx="894">
                  <c:v>26</c:v>
                </c:pt>
                <c:pt idx="895">
                  <c:v>26</c:v>
                </c:pt>
                <c:pt idx="896">
                  <c:v>26</c:v>
                </c:pt>
                <c:pt idx="897">
                  <c:v>26</c:v>
                </c:pt>
                <c:pt idx="898">
                  <c:v>26</c:v>
                </c:pt>
                <c:pt idx="899">
                  <c:v>26</c:v>
                </c:pt>
                <c:pt idx="900">
                  <c:v>26</c:v>
                </c:pt>
                <c:pt idx="901">
                  <c:v>26</c:v>
                </c:pt>
                <c:pt idx="902">
                  <c:v>26</c:v>
                </c:pt>
                <c:pt idx="903">
                  <c:v>26</c:v>
                </c:pt>
                <c:pt idx="904">
                  <c:v>26</c:v>
                </c:pt>
                <c:pt idx="905">
                  <c:v>26</c:v>
                </c:pt>
                <c:pt idx="906">
                  <c:v>26</c:v>
                </c:pt>
                <c:pt idx="907">
                  <c:v>26</c:v>
                </c:pt>
                <c:pt idx="908">
                  <c:v>26</c:v>
                </c:pt>
                <c:pt idx="909">
                  <c:v>26</c:v>
                </c:pt>
                <c:pt idx="910">
                  <c:v>26</c:v>
                </c:pt>
                <c:pt idx="911">
                  <c:v>26</c:v>
                </c:pt>
                <c:pt idx="912">
                  <c:v>26</c:v>
                </c:pt>
                <c:pt idx="913">
                  <c:v>26</c:v>
                </c:pt>
                <c:pt idx="914">
                  <c:v>26</c:v>
                </c:pt>
                <c:pt idx="915">
                  <c:v>26</c:v>
                </c:pt>
                <c:pt idx="916">
                  <c:v>26</c:v>
                </c:pt>
                <c:pt idx="917">
                  <c:v>26</c:v>
                </c:pt>
                <c:pt idx="918">
                  <c:v>26</c:v>
                </c:pt>
                <c:pt idx="919">
                  <c:v>26</c:v>
                </c:pt>
                <c:pt idx="920">
                  <c:v>26</c:v>
                </c:pt>
                <c:pt idx="921">
                  <c:v>26</c:v>
                </c:pt>
                <c:pt idx="922">
                  <c:v>26</c:v>
                </c:pt>
                <c:pt idx="923">
                  <c:v>26</c:v>
                </c:pt>
                <c:pt idx="924">
                  <c:v>26</c:v>
                </c:pt>
                <c:pt idx="925">
                  <c:v>26</c:v>
                </c:pt>
                <c:pt idx="926">
                  <c:v>26</c:v>
                </c:pt>
                <c:pt idx="927">
                  <c:v>26</c:v>
                </c:pt>
                <c:pt idx="928">
                  <c:v>26</c:v>
                </c:pt>
                <c:pt idx="929">
                  <c:v>26</c:v>
                </c:pt>
                <c:pt idx="930">
                  <c:v>26</c:v>
                </c:pt>
                <c:pt idx="931">
                  <c:v>26</c:v>
                </c:pt>
                <c:pt idx="932">
                  <c:v>26</c:v>
                </c:pt>
                <c:pt idx="933">
                  <c:v>26</c:v>
                </c:pt>
                <c:pt idx="934">
                  <c:v>26</c:v>
                </c:pt>
                <c:pt idx="935">
                  <c:v>26</c:v>
                </c:pt>
                <c:pt idx="936">
                  <c:v>26</c:v>
                </c:pt>
                <c:pt idx="937">
                  <c:v>26</c:v>
                </c:pt>
                <c:pt idx="938">
                  <c:v>26</c:v>
                </c:pt>
                <c:pt idx="939">
                  <c:v>26</c:v>
                </c:pt>
                <c:pt idx="940">
                  <c:v>26</c:v>
                </c:pt>
                <c:pt idx="941">
                  <c:v>26</c:v>
                </c:pt>
                <c:pt idx="942">
                  <c:v>26</c:v>
                </c:pt>
                <c:pt idx="943">
                  <c:v>26</c:v>
                </c:pt>
                <c:pt idx="944">
                  <c:v>26</c:v>
                </c:pt>
                <c:pt idx="945">
                  <c:v>26</c:v>
                </c:pt>
                <c:pt idx="946">
                  <c:v>26</c:v>
                </c:pt>
                <c:pt idx="947">
                  <c:v>26</c:v>
                </c:pt>
                <c:pt idx="948">
                  <c:v>26</c:v>
                </c:pt>
                <c:pt idx="949">
                  <c:v>26</c:v>
                </c:pt>
                <c:pt idx="950">
                  <c:v>26</c:v>
                </c:pt>
                <c:pt idx="951">
                  <c:v>26</c:v>
                </c:pt>
                <c:pt idx="952">
                  <c:v>26</c:v>
                </c:pt>
                <c:pt idx="953">
                  <c:v>26</c:v>
                </c:pt>
                <c:pt idx="954">
                  <c:v>26</c:v>
                </c:pt>
                <c:pt idx="955">
                  <c:v>26</c:v>
                </c:pt>
                <c:pt idx="956">
                  <c:v>26</c:v>
                </c:pt>
                <c:pt idx="957">
                  <c:v>26</c:v>
                </c:pt>
                <c:pt idx="958">
                  <c:v>26</c:v>
                </c:pt>
                <c:pt idx="959">
                  <c:v>26</c:v>
                </c:pt>
                <c:pt idx="960">
                  <c:v>26</c:v>
                </c:pt>
                <c:pt idx="961">
                  <c:v>26</c:v>
                </c:pt>
                <c:pt idx="962">
                  <c:v>26</c:v>
                </c:pt>
                <c:pt idx="963">
                  <c:v>26</c:v>
                </c:pt>
                <c:pt idx="964">
                  <c:v>26</c:v>
                </c:pt>
                <c:pt idx="965">
                  <c:v>26</c:v>
                </c:pt>
                <c:pt idx="966">
                  <c:v>26</c:v>
                </c:pt>
                <c:pt idx="967">
                  <c:v>26</c:v>
                </c:pt>
                <c:pt idx="968">
                  <c:v>26</c:v>
                </c:pt>
                <c:pt idx="969">
                  <c:v>26</c:v>
                </c:pt>
                <c:pt idx="970">
                  <c:v>26</c:v>
                </c:pt>
                <c:pt idx="971">
                  <c:v>26</c:v>
                </c:pt>
                <c:pt idx="972">
                  <c:v>26</c:v>
                </c:pt>
                <c:pt idx="973">
                  <c:v>26</c:v>
                </c:pt>
                <c:pt idx="974">
                  <c:v>26</c:v>
                </c:pt>
                <c:pt idx="975">
                  <c:v>26</c:v>
                </c:pt>
                <c:pt idx="976">
                  <c:v>26</c:v>
                </c:pt>
                <c:pt idx="977">
                  <c:v>26</c:v>
                </c:pt>
                <c:pt idx="978">
                  <c:v>26</c:v>
                </c:pt>
                <c:pt idx="979">
                  <c:v>26</c:v>
                </c:pt>
                <c:pt idx="980">
                  <c:v>26</c:v>
                </c:pt>
                <c:pt idx="981">
                  <c:v>26</c:v>
                </c:pt>
                <c:pt idx="982">
                  <c:v>26</c:v>
                </c:pt>
                <c:pt idx="983">
                  <c:v>26</c:v>
                </c:pt>
                <c:pt idx="984">
                  <c:v>26</c:v>
                </c:pt>
                <c:pt idx="985">
                  <c:v>26</c:v>
                </c:pt>
                <c:pt idx="986">
                  <c:v>26</c:v>
                </c:pt>
                <c:pt idx="987">
                  <c:v>26</c:v>
                </c:pt>
                <c:pt idx="988">
                  <c:v>26</c:v>
                </c:pt>
                <c:pt idx="989">
                  <c:v>26</c:v>
                </c:pt>
                <c:pt idx="990">
                  <c:v>26</c:v>
                </c:pt>
                <c:pt idx="991">
                  <c:v>26</c:v>
                </c:pt>
                <c:pt idx="992">
                  <c:v>26</c:v>
                </c:pt>
                <c:pt idx="993">
                  <c:v>26</c:v>
                </c:pt>
                <c:pt idx="994">
                  <c:v>26</c:v>
                </c:pt>
                <c:pt idx="995">
                  <c:v>26</c:v>
                </c:pt>
                <c:pt idx="996">
                  <c:v>26</c:v>
                </c:pt>
                <c:pt idx="997">
                  <c:v>26</c:v>
                </c:pt>
                <c:pt idx="998">
                  <c:v>26</c:v>
                </c:pt>
                <c:pt idx="999">
                  <c:v>26</c:v>
                </c:pt>
                <c:pt idx="1000">
                  <c:v>26</c:v>
                </c:pt>
              </c:numCache>
            </c:numRef>
          </c:yVal>
          <c:smooth val="0"/>
          <c:extLst>
            <c:ext xmlns:c16="http://schemas.microsoft.com/office/drawing/2014/chart" uri="{C3380CC4-5D6E-409C-BE32-E72D297353CC}">
              <c16:uniqueId val="{00000005-689A-4C15-B0B3-D6545E297966}"/>
            </c:ext>
          </c:extLst>
        </c:ser>
        <c:ser>
          <c:idx val="2"/>
          <c:order val="5"/>
          <c:spPr>
            <a:ln w="28575">
              <a:noFill/>
            </a:ln>
          </c:spPr>
          <c:marker>
            <c:symbol val="circle"/>
            <c:size val="6"/>
            <c:spPr>
              <a:noFill/>
              <a:ln>
                <a:solidFill>
                  <a:srgbClr val="0000FF"/>
                </a:solidFill>
                <a:prstDash val="solid"/>
              </a:ln>
            </c:spPr>
          </c:marker>
          <c:xVal>
            <c:numRef>
              <c:f>CIjumping!$CT$2:$CT$101</c:f>
              <c:numCache>
                <c:formatCode>General</c:formatCode>
                <c:ptCount val="100"/>
                <c:pt idx="0">
                  <c:v>61.197160218925987</c:v>
                </c:pt>
                <c:pt idx="1">
                  <c:v>67.071142394847513</c:v>
                </c:pt>
                <c:pt idx="2">
                  <c:v>40.234865514285175</c:v>
                </c:pt>
                <c:pt idx="3">
                  <c:v>26.111475061451472</c:v>
                </c:pt>
                <c:pt idx="4">
                  <c:v>73.935711751351704</c:v>
                </c:pt>
                <c:pt idx="5">
                  <c:v>67.545927571439591</c:v>
                </c:pt>
                <c:pt idx="6">
                  <c:v>27.865204900571406</c:v>
                </c:pt>
                <c:pt idx="7">
                  <c:v>17.903030043873287</c:v>
                </c:pt>
                <c:pt idx="8">
                  <c:v>47.762032161184273</c:v>
                </c:pt>
                <c:pt idx="9">
                  <c:v>65.382274171743589</c:v>
                </c:pt>
                <c:pt idx="10">
                  <c:v>21.072055275958444</c:v>
                </c:pt>
                <c:pt idx="11">
                  <c:v>16.193535222147268</c:v>
                </c:pt>
                <c:pt idx="12">
                  <c:v>36.445347507619921</c:v>
                </c:pt>
                <c:pt idx="13">
                  <c:v>46.030313443541353</c:v>
                </c:pt>
                <c:pt idx="14">
                  <c:v>33.479892062838076</c:v>
                </c:pt>
                <c:pt idx="15">
                  <c:v>67.487631908980219</c:v>
                </c:pt>
                <c:pt idx="16">
                  <c:v>27.792059606316414</c:v>
                </c:pt>
                <c:pt idx="17">
                  <c:v>57.382200070612171</c:v>
                </c:pt>
                <c:pt idx="18">
                  <c:v>60.908812133459691</c:v>
                </c:pt>
                <c:pt idx="19">
                  <c:v>55.076781431853803</c:v>
                </c:pt>
                <c:pt idx="20">
                  <c:v>-999</c:v>
                </c:pt>
                <c:pt idx="21">
                  <c:v>-999</c:v>
                </c:pt>
                <c:pt idx="22">
                  <c:v>-999</c:v>
                </c:pt>
                <c:pt idx="23">
                  <c:v>-999</c:v>
                </c:pt>
                <c:pt idx="24">
                  <c:v>-999</c:v>
                </c:pt>
                <c:pt idx="25">
                  <c:v>-999</c:v>
                </c:pt>
                <c:pt idx="26">
                  <c:v>-999</c:v>
                </c:pt>
                <c:pt idx="27">
                  <c:v>-999</c:v>
                </c:pt>
                <c:pt idx="28">
                  <c:v>-999</c:v>
                </c:pt>
                <c:pt idx="29">
                  <c:v>-999</c:v>
                </c:pt>
                <c:pt idx="30">
                  <c:v>-999</c:v>
                </c:pt>
                <c:pt idx="31">
                  <c:v>-999</c:v>
                </c:pt>
                <c:pt idx="32">
                  <c:v>-999</c:v>
                </c:pt>
                <c:pt idx="33">
                  <c:v>-999</c:v>
                </c:pt>
                <c:pt idx="34">
                  <c:v>-999</c:v>
                </c:pt>
                <c:pt idx="35">
                  <c:v>-999</c:v>
                </c:pt>
                <c:pt idx="36">
                  <c:v>-999</c:v>
                </c:pt>
                <c:pt idx="37">
                  <c:v>-999</c:v>
                </c:pt>
                <c:pt idx="38">
                  <c:v>-999</c:v>
                </c:pt>
                <c:pt idx="39">
                  <c:v>-999</c:v>
                </c:pt>
                <c:pt idx="40">
                  <c:v>-999</c:v>
                </c:pt>
                <c:pt idx="41">
                  <c:v>-999</c:v>
                </c:pt>
                <c:pt idx="42">
                  <c:v>-999</c:v>
                </c:pt>
                <c:pt idx="43">
                  <c:v>-999</c:v>
                </c:pt>
                <c:pt idx="44">
                  <c:v>-999</c:v>
                </c:pt>
                <c:pt idx="45">
                  <c:v>-999</c:v>
                </c:pt>
                <c:pt idx="46">
                  <c:v>-999</c:v>
                </c:pt>
                <c:pt idx="47">
                  <c:v>-999</c:v>
                </c:pt>
                <c:pt idx="48">
                  <c:v>-999</c:v>
                </c:pt>
                <c:pt idx="49">
                  <c:v>-999</c:v>
                </c:pt>
                <c:pt idx="50">
                  <c:v>-999</c:v>
                </c:pt>
                <c:pt idx="51">
                  <c:v>-999</c:v>
                </c:pt>
                <c:pt idx="52">
                  <c:v>-999</c:v>
                </c:pt>
                <c:pt idx="53">
                  <c:v>-999</c:v>
                </c:pt>
                <c:pt idx="54">
                  <c:v>-999</c:v>
                </c:pt>
                <c:pt idx="55">
                  <c:v>-999</c:v>
                </c:pt>
                <c:pt idx="56">
                  <c:v>-999</c:v>
                </c:pt>
                <c:pt idx="57">
                  <c:v>-999</c:v>
                </c:pt>
                <c:pt idx="58">
                  <c:v>-999</c:v>
                </c:pt>
                <c:pt idx="59">
                  <c:v>-999</c:v>
                </c:pt>
                <c:pt idx="60">
                  <c:v>-999</c:v>
                </c:pt>
                <c:pt idx="61">
                  <c:v>-999</c:v>
                </c:pt>
                <c:pt idx="62">
                  <c:v>-999</c:v>
                </c:pt>
                <c:pt idx="63">
                  <c:v>-999</c:v>
                </c:pt>
                <c:pt idx="64">
                  <c:v>-999</c:v>
                </c:pt>
                <c:pt idx="65">
                  <c:v>-999</c:v>
                </c:pt>
                <c:pt idx="66">
                  <c:v>-999</c:v>
                </c:pt>
                <c:pt idx="67">
                  <c:v>-999</c:v>
                </c:pt>
                <c:pt idx="68">
                  <c:v>-999</c:v>
                </c:pt>
                <c:pt idx="69">
                  <c:v>-999</c:v>
                </c:pt>
                <c:pt idx="70">
                  <c:v>-999</c:v>
                </c:pt>
                <c:pt idx="71">
                  <c:v>-999</c:v>
                </c:pt>
                <c:pt idx="72">
                  <c:v>-999</c:v>
                </c:pt>
                <c:pt idx="73">
                  <c:v>-999</c:v>
                </c:pt>
                <c:pt idx="74">
                  <c:v>-999</c:v>
                </c:pt>
                <c:pt idx="75">
                  <c:v>-999</c:v>
                </c:pt>
                <c:pt idx="76">
                  <c:v>-999</c:v>
                </c:pt>
                <c:pt idx="77">
                  <c:v>-999</c:v>
                </c:pt>
                <c:pt idx="78">
                  <c:v>-999</c:v>
                </c:pt>
                <c:pt idx="79">
                  <c:v>-999</c:v>
                </c:pt>
                <c:pt idx="80">
                  <c:v>-999</c:v>
                </c:pt>
                <c:pt idx="81">
                  <c:v>-999</c:v>
                </c:pt>
                <c:pt idx="82">
                  <c:v>-999</c:v>
                </c:pt>
                <c:pt idx="83">
                  <c:v>-999</c:v>
                </c:pt>
                <c:pt idx="84">
                  <c:v>-999</c:v>
                </c:pt>
                <c:pt idx="85">
                  <c:v>-999</c:v>
                </c:pt>
                <c:pt idx="86">
                  <c:v>-999</c:v>
                </c:pt>
                <c:pt idx="87">
                  <c:v>-999</c:v>
                </c:pt>
                <c:pt idx="88">
                  <c:v>-999</c:v>
                </c:pt>
                <c:pt idx="89">
                  <c:v>-999</c:v>
                </c:pt>
                <c:pt idx="90">
                  <c:v>-999</c:v>
                </c:pt>
                <c:pt idx="91">
                  <c:v>-999</c:v>
                </c:pt>
                <c:pt idx="92">
                  <c:v>-999</c:v>
                </c:pt>
                <c:pt idx="93">
                  <c:v>-999</c:v>
                </c:pt>
                <c:pt idx="94">
                  <c:v>-999</c:v>
                </c:pt>
                <c:pt idx="95">
                  <c:v>-999</c:v>
                </c:pt>
                <c:pt idx="96">
                  <c:v>-999</c:v>
                </c:pt>
                <c:pt idx="97">
                  <c:v>-999</c:v>
                </c:pt>
                <c:pt idx="98">
                  <c:v>-999</c:v>
                </c:pt>
                <c:pt idx="99">
                  <c:v>-999</c:v>
                </c:pt>
              </c:numCache>
            </c:numRef>
          </c:xVal>
          <c:yVal>
            <c:numRef>
              <c:f>CIjumping!$CU$2:$CU$101</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-999</c:v>
                </c:pt>
                <c:pt idx="21">
                  <c:v>-999</c:v>
                </c:pt>
                <c:pt idx="22">
                  <c:v>-999</c:v>
                </c:pt>
                <c:pt idx="23">
                  <c:v>-999</c:v>
                </c:pt>
                <c:pt idx="24">
                  <c:v>-999</c:v>
                </c:pt>
                <c:pt idx="25">
                  <c:v>-999</c:v>
                </c:pt>
                <c:pt idx="26">
                  <c:v>-999</c:v>
                </c:pt>
                <c:pt idx="27">
                  <c:v>-999</c:v>
                </c:pt>
                <c:pt idx="28">
                  <c:v>-999</c:v>
                </c:pt>
                <c:pt idx="29">
                  <c:v>-999</c:v>
                </c:pt>
                <c:pt idx="30">
                  <c:v>-999</c:v>
                </c:pt>
                <c:pt idx="31">
                  <c:v>-999</c:v>
                </c:pt>
                <c:pt idx="32">
                  <c:v>-999</c:v>
                </c:pt>
                <c:pt idx="33">
                  <c:v>-999</c:v>
                </c:pt>
                <c:pt idx="34">
                  <c:v>-999</c:v>
                </c:pt>
                <c:pt idx="35">
                  <c:v>-999</c:v>
                </c:pt>
                <c:pt idx="36">
                  <c:v>-999</c:v>
                </c:pt>
                <c:pt idx="37">
                  <c:v>-999</c:v>
                </c:pt>
                <c:pt idx="38">
                  <c:v>-999</c:v>
                </c:pt>
                <c:pt idx="39">
                  <c:v>-999</c:v>
                </c:pt>
                <c:pt idx="40">
                  <c:v>-999</c:v>
                </c:pt>
                <c:pt idx="41">
                  <c:v>-999</c:v>
                </c:pt>
                <c:pt idx="42">
                  <c:v>-999</c:v>
                </c:pt>
                <c:pt idx="43">
                  <c:v>-999</c:v>
                </c:pt>
                <c:pt idx="44">
                  <c:v>-999</c:v>
                </c:pt>
                <c:pt idx="45">
                  <c:v>-999</c:v>
                </c:pt>
                <c:pt idx="46">
                  <c:v>-999</c:v>
                </c:pt>
                <c:pt idx="47">
                  <c:v>-999</c:v>
                </c:pt>
                <c:pt idx="48">
                  <c:v>-999</c:v>
                </c:pt>
                <c:pt idx="49">
                  <c:v>-999</c:v>
                </c:pt>
                <c:pt idx="50">
                  <c:v>-999</c:v>
                </c:pt>
                <c:pt idx="51">
                  <c:v>-999</c:v>
                </c:pt>
                <c:pt idx="52">
                  <c:v>-999</c:v>
                </c:pt>
                <c:pt idx="53">
                  <c:v>-999</c:v>
                </c:pt>
                <c:pt idx="54">
                  <c:v>-999</c:v>
                </c:pt>
                <c:pt idx="55">
                  <c:v>-999</c:v>
                </c:pt>
                <c:pt idx="56">
                  <c:v>-999</c:v>
                </c:pt>
                <c:pt idx="57">
                  <c:v>-999</c:v>
                </c:pt>
                <c:pt idx="58">
                  <c:v>-999</c:v>
                </c:pt>
                <c:pt idx="59">
                  <c:v>-999</c:v>
                </c:pt>
                <c:pt idx="60">
                  <c:v>-999</c:v>
                </c:pt>
                <c:pt idx="61">
                  <c:v>-999</c:v>
                </c:pt>
                <c:pt idx="62">
                  <c:v>-999</c:v>
                </c:pt>
                <c:pt idx="63">
                  <c:v>-999</c:v>
                </c:pt>
                <c:pt idx="64">
                  <c:v>-999</c:v>
                </c:pt>
                <c:pt idx="65">
                  <c:v>-999</c:v>
                </c:pt>
                <c:pt idx="66">
                  <c:v>-999</c:v>
                </c:pt>
                <c:pt idx="67">
                  <c:v>-999</c:v>
                </c:pt>
                <c:pt idx="68">
                  <c:v>-999</c:v>
                </c:pt>
                <c:pt idx="69">
                  <c:v>-999</c:v>
                </c:pt>
                <c:pt idx="70">
                  <c:v>-999</c:v>
                </c:pt>
                <c:pt idx="71">
                  <c:v>-999</c:v>
                </c:pt>
                <c:pt idx="72">
                  <c:v>-999</c:v>
                </c:pt>
                <c:pt idx="73">
                  <c:v>-999</c:v>
                </c:pt>
                <c:pt idx="74">
                  <c:v>-999</c:v>
                </c:pt>
                <c:pt idx="75">
                  <c:v>-999</c:v>
                </c:pt>
                <c:pt idx="76">
                  <c:v>-999</c:v>
                </c:pt>
                <c:pt idx="77">
                  <c:v>-999</c:v>
                </c:pt>
                <c:pt idx="78">
                  <c:v>-999</c:v>
                </c:pt>
                <c:pt idx="79">
                  <c:v>-999</c:v>
                </c:pt>
                <c:pt idx="80">
                  <c:v>-999</c:v>
                </c:pt>
                <c:pt idx="81">
                  <c:v>-999</c:v>
                </c:pt>
                <c:pt idx="82">
                  <c:v>-999</c:v>
                </c:pt>
                <c:pt idx="83">
                  <c:v>-999</c:v>
                </c:pt>
                <c:pt idx="84">
                  <c:v>-999</c:v>
                </c:pt>
                <c:pt idx="85">
                  <c:v>-999</c:v>
                </c:pt>
                <c:pt idx="86">
                  <c:v>-999</c:v>
                </c:pt>
                <c:pt idx="87">
                  <c:v>-999</c:v>
                </c:pt>
                <c:pt idx="88">
                  <c:v>-999</c:v>
                </c:pt>
                <c:pt idx="89">
                  <c:v>-999</c:v>
                </c:pt>
                <c:pt idx="90">
                  <c:v>-999</c:v>
                </c:pt>
                <c:pt idx="91">
                  <c:v>-999</c:v>
                </c:pt>
                <c:pt idx="92">
                  <c:v>-999</c:v>
                </c:pt>
                <c:pt idx="93">
                  <c:v>-999</c:v>
                </c:pt>
                <c:pt idx="94">
                  <c:v>-999</c:v>
                </c:pt>
                <c:pt idx="95">
                  <c:v>-999</c:v>
                </c:pt>
                <c:pt idx="96">
                  <c:v>-999</c:v>
                </c:pt>
                <c:pt idx="97">
                  <c:v>-999</c:v>
                </c:pt>
                <c:pt idx="98">
                  <c:v>-999</c:v>
                </c:pt>
                <c:pt idx="99">
                  <c:v>-999</c:v>
                </c:pt>
              </c:numCache>
            </c:numRef>
          </c:yVal>
          <c:smooth val="0"/>
          <c:extLst>
            <c:ext xmlns:c16="http://schemas.microsoft.com/office/drawing/2014/chart" uri="{C3380CC4-5D6E-409C-BE32-E72D297353CC}">
              <c16:uniqueId val="{00000006-689A-4C15-B0B3-D6545E297966}"/>
            </c:ext>
          </c:extLst>
        </c:ser>
        <c:ser>
          <c:idx val="3"/>
          <c:order val="6"/>
          <c:spPr>
            <a:ln w="28575">
              <a:noFill/>
            </a:ln>
          </c:spPr>
          <c:marker>
            <c:symbol val="circle"/>
            <c:size val="6"/>
            <c:spPr>
              <a:solidFill>
                <a:srgbClr val="339966"/>
              </a:solidFill>
              <a:ln>
                <a:solidFill>
                  <a:srgbClr val="000000"/>
                </a:solidFill>
                <a:prstDash val="solid"/>
              </a:ln>
            </c:spPr>
          </c:marker>
          <c:errBars>
            <c:errDir val="x"/>
            <c:errBarType val="both"/>
            <c:errValType val="cust"/>
            <c:noEndCap val="1"/>
            <c:plus>
              <c:numRef>
                <c:f>CIjumping!$CB$15:$CB$39</c:f>
                <c:numCache>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plus>
            <c:minus>
              <c:numRef>
                <c:f>CIjumping!$CB$15:$CB$39</c:f>
                <c:numCache>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minus>
            <c:spPr>
              <a:ln w="25400">
                <a:solidFill>
                  <a:srgbClr val="339966"/>
                </a:solidFill>
                <a:prstDash val="solid"/>
              </a:ln>
            </c:spPr>
          </c:errBars>
          <c:xVal>
            <c:numRef>
              <c:f>CIjumping!$CC$15:$CC$39</c:f>
              <c:numCache>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xVal>
          <c:yVal>
            <c:numRef>
              <c:f>CIjumping!$CH$15:$CH$39</c:f>
              <c:numCache>
                <c:formatCode>General</c:formatCode>
                <c:ptCount val="2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numCache>
            </c:numRef>
          </c:yVal>
          <c:smooth val="0"/>
          <c:extLst>
            <c:ext xmlns:c16="http://schemas.microsoft.com/office/drawing/2014/chart" uri="{C3380CC4-5D6E-409C-BE32-E72D297353CC}">
              <c16:uniqueId val="{00000007-689A-4C15-B0B3-D6545E297966}"/>
            </c:ext>
          </c:extLst>
        </c:ser>
        <c:ser>
          <c:idx val="4"/>
          <c:order val="7"/>
          <c:spPr>
            <a:ln w="28575">
              <a:noFill/>
            </a:ln>
          </c:spPr>
          <c:marker>
            <c:symbol val="circle"/>
            <c:size val="6"/>
            <c:spPr>
              <a:solidFill>
                <a:srgbClr val="FF0000"/>
              </a:solidFill>
              <a:ln>
                <a:solidFill>
                  <a:srgbClr val="000000"/>
                </a:solidFill>
                <a:prstDash val="solid"/>
              </a:ln>
            </c:spPr>
          </c:marker>
          <c:errBars>
            <c:errDir val="x"/>
            <c:errBarType val="both"/>
            <c:errValType val="cust"/>
            <c:noEndCap val="1"/>
            <c:plus>
              <c:numRef>
                <c:f>CIjumping!$CB$15:$CB$39</c:f>
                <c:numCache>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plus>
            <c:minus>
              <c:numRef>
                <c:f>CIjumping!$CB$15:$CB$39</c:f>
                <c:numCache>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minus>
            <c:spPr>
              <a:ln w="25400">
                <a:solidFill>
                  <a:srgbClr val="FF0000"/>
                </a:solidFill>
                <a:prstDash val="solid"/>
              </a:ln>
            </c:spPr>
          </c:errBars>
          <c:xVal>
            <c:numRef>
              <c:f>CIjumping!$CD$15:$CD$39</c:f>
              <c:numCache>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Cache>
            </c:numRef>
          </c:xVal>
          <c:yVal>
            <c:numRef>
              <c:f>CIjumping!$CH$15:$CH$39</c:f>
              <c:numCache>
                <c:formatCode>General</c:formatCode>
                <c:ptCount val="2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numCache>
            </c:numRef>
          </c:yVal>
          <c:smooth val="0"/>
          <c:extLst>
            <c:ext xmlns:c16="http://schemas.microsoft.com/office/drawing/2014/chart" uri="{C3380CC4-5D6E-409C-BE32-E72D297353CC}">
              <c16:uniqueId val="{00000008-689A-4C15-B0B3-D6545E297966}"/>
            </c:ext>
          </c:extLst>
        </c:ser>
        <c:ser>
          <c:idx val="5"/>
          <c:order val="8"/>
          <c:spPr>
            <a:ln w="28575">
              <a:noFill/>
            </a:ln>
          </c:spPr>
          <c:marker>
            <c:symbol val="none"/>
          </c:marker>
          <c:errBars>
            <c:errDir val="x"/>
            <c:errBarType val="both"/>
            <c:errValType val="cust"/>
            <c:noEndCap val="1"/>
            <c:plus>
              <c:numRef>
                <c:f>CIjumping!$CB$11</c:f>
                <c:numCache>
                  <c:formatCode>General</c:formatCode>
                  <c:ptCount val="1"/>
                  <c:pt idx="0">
                    <c:v>8.7652254057658148</c:v>
                  </c:pt>
                </c:numCache>
              </c:numRef>
            </c:plus>
            <c:minus>
              <c:numRef>
                <c:f>CIjumping!$CB$11</c:f>
                <c:numCache>
                  <c:formatCode>General</c:formatCode>
                  <c:ptCount val="1"/>
                  <c:pt idx="0">
                    <c:v>8.7652254057658148</c:v>
                  </c:pt>
                </c:numCache>
              </c:numRef>
            </c:minus>
            <c:spPr>
              <a:ln w="38100">
                <a:solidFill>
                  <a:srgbClr val="008000"/>
                </a:solidFill>
                <a:prstDash val="solid"/>
              </a:ln>
            </c:spPr>
          </c:errBars>
          <c:xVal>
            <c:numRef>
              <c:f>CIjumping!$CC$11</c:f>
              <c:numCache>
                <c:formatCode>General</c:formatCode>
                <c:ptCount val="1"/>
                <c:pt idx="0">
                  <c:v>#N/A</c:v>
                </c:pt>
              </c:numCache>
            </c:numRef>
          </c:xVal>
          <c:yVal>
            <c:numRef>
              <c:f>CIjumping!$CD$11</c:f>
              <c:numCache>
                <c:formatCode>General</c:formatCode>
                <c:ptCount val="1"/>
                <c:pt idx="0">
                  <c:v>25.85</c:v>
                </c:pt>
              </c:numCache>
            </c:numRef>
          </c:yVal>
          <c:smooth val="0"/>
          <c:extLst>
            <c:ext xmlns:c16="http://schemas.microsoft.com/office/drawing/2014/chart" uri="{C3380CC4-5D6E-409C-BE32-E72D297353CC}">
              <c16:uniqueId val="{00000009-689A-4C15-B0B3-D6545E297966}"/>
            </c:ext>
          </c:extLst>
        </c:ser>
        <c:ser>
          <c:idx val="6"/>
          <c:order val="9"/>
          <c:spPr>
            <a:ln w="28575">
              <a:noFill/>
            </a:ln>
          </c:spPr>
          <c:marker>
            <c:symbol val="plus"/>
            <c:size val="12"/>
            <c:spPr>
              <a:noFill/>
              <a:ln>
                <a:solidFill>
                  <a:srgbClr val="000000"/>
                </a:solidFill>
                <a:prstDash val="solid"/>
              </a:ln>
            </c:spPr>
          </c:marker>
          <c:xVal>
            <c:numRef>
              <c:f>CIjumping!$BZ$10:$BZ$12</c:f>
              <c:numCache>
                <c:formatCode>General</c:formatCode>
                <c:ptCount val="3"/>
                <c:pt idx="0">
                  <c:v>#N/A</c:v>
                </c:pt>
                <c:pt idx="1">
                  <c:v>#N/A</c:v>
                </c:pt>
                <c:pt idx="2">
                  <c:v>#N/A</c:v>
                </c:pt>
              </c:numCache>
            </c:numRef>
          </c:xVal>
          <c:yVal>
            <c:numRef>
              <c:f>CIjumping!$CA$10:$CA$12</c:f>
              <c:numCache>
                <c:formatCode>General</c:formatCode>
                <c:ptCount val="3"/>
                <c:pt idx="0">
                  <c:v>26</c:v>
                </c:pt>
                <c:pt idx="1">
                  <c:v>26</c:v>
                </c:pt>
                <c:pt idx="2">
                  <c:v>26</c:v>
                </c:pt>
              </c:numCache>
            </c:numRef>
          </c:yVal>
          <c:smooth val="0"/>
          <c:extLst>
            <c:ext xmlns:c16="http://schemas.microsoft.com/office/drawing/2014/chart" uri="{C3380CC4-5D6E-409C-BE32-E72D297353CC}">
              <c16:uniqueId val="{0000000A-689A-4C15-B0B3-D6545E297966}"/>
            </c:ext>
          </c:extLst>
        </c:ser>
        <c:ser>
          <c:idx val="7"/>
          <c:order val="10"/>
          <c:spPr>
            <a:ln w="28575">
              <a:noFill/>
            </a:ln>
          </c:spPr>
          <c:marker>
            <c:symbol val="plus"/>
            <c:size val="5"/>
            <c:spPr>
              <a:noFill/>
              <a:ln w="9525">
                <a:noFill/>
              </a:ln>
            </c:spPr>
          </c:marker>
          <c:errBars>
            <c:errDir val="y"/>
            <c:errBarType val="minus"/>
            <c:errValType val="cust"/>
            <c:noEndCap val="1"/>
            <c:minus>
              <c:numLit>
                <c:formatCode>General</c:formatCode>
                <c:ptCount val="1"/>
                <c:pt idx="0">
                  <c:v>25</c:v>
                </c:pt>
              </c:numLit>
            </c:minus>
            <c:spPr>
              <a:ln w="12700">
                <a:solidFill>
                  <a:srgbClr val="008000"/>
                </a:solidFill>
                <a:prstDash val="solid"/>
              </a:ln>
            </c:spPr>
          </c:errBars>
          <c:xVal>
            <c:numRef>
              <c:f>CIjumping!$CC$9:$CC$10</c:f>
              <c:numCache>
                <c:formatCode>General</c:formatCode>
                <c:ptCount val="2"/>
                <c:pt idx="0">
                  <c:v>#N/A</c:v>
                </c:pt>
                <c:pt idx="1">
                  <c:v>#N/A</c:v>
                </c:pt>
              </c:numCache>
            </c:numRef>
          </c:xVal>
          <c:yVal>
            <c:numRef>
              <c:f>CIjumping!$CD$9:$CD$10</c:f>
              <c:numCache>
                <c:formatCode>General</c:formatCode>
                <c:ptCount val="2"/>
                <c:pt idx="0">
                  <c:v>26</c:v>
                </c:pt>
                <c:pt idx="1">
                  <c:v>26</c:v>
                </c:pt>
              </c:numCache>
            </c:numRef>
          </c:yVal>
          <c:smooth val="0"/>
          <c:extLst>
            <c:ext xmlns:c16="http://schemas.microsoft.com/office/drawing/2014/chart" uri="{C3380CC4-5D6E-409C-BE32-E72D297353CC}">
              <c16:uniqueId val="{0000000B-689A-4C15-B0B3-D6545E297966}"/>
            </c:ext>
          </c:extLst>
        </c:ser>
        <c:ser>
          <c:idx val="8"/>
          <c:order val="11"/>
          <c:spPr>
            <a:ln w="38100">
              <a:solidFill>
                <a:srgbClr val="FF00FF"/>
              </a:solidFill>
              <a:prstDash val="solid"/>
            </a:ln>
          </c:spPr>
          <c:marker>
            <c:symbol val="none"/>
          </c:marker>
          <c:xVal>
            <c:numRef>
              <c:f>CIjumping!$DC$5:$DC$6</c:f>
              <c:numCache>
                <c:formatCode>General</c:formatCode>
                <c:ptCount val="2"/>
                <c:pt idx="0">
                  <c:v>#N/A</c:v>
                </c:pt>
                <c:pt idx="1">
                  <c:v>#N/A</c:v>
                </c:pt>
              </c:numCache>
            </c:numRef>
          </c:xVal>
          <c:yVal>
            <c:numRef>
              <c:f>CIjumping!$DD$5:$DD$6</c:f>
              <c:numCache>
                <c:formatCode>General</c:formatCode>
                <c:ptCount val="2"/>
                <c:pt idx="0">
                  <c:v>4</c:v>
                </c:pt>
                <c:pt idx="1">
                  <c:v>3</c:v>
                </c:pt>
              </c:numCache>
            </c:numRef>
          </c:yVal>
          <c:smooth val="0"/>
          <c:extLst>
            <c:ext xmlns:c16="http://schemas.microsoft.com/office/drawing/2014/chart" uri="{C3380CC4-5D6E-409C-BE32-E72D297353CC}">
              <c16:uniqueId val="{0000000C-689A-4C15-B0B3-D6545E297966}"/>
            </c:ext>
          </c:extLst>
        </c:ser>
        <c:ser>
          <c:idx val="9"/>
          <c:order val="12"/>
          <c:spPr>
            <a:ln w="38100">
              <a:solidFill>
                <a:srgbClr val="FF00FF"/>
              </a:solidFill>
              <a:prstDash val="solid"/>
            </a:ln>
          </c:spPr>
          <c:marker>
            <c:symbol val="none"/>
          </c:marker>
          <c:xVal>
            <c:numRef>
              <c:f>CIjumping!$DC$19:$DC$20</c:f>
              <c:numCache>
                <c:formatCode>General</c:formatCode>
                <c:ptCount val="2"/>
                <c:pt idx="0">
                  <c:v>#N/A</c:v>
                </c:pt>
                <c:pt idx="1">
                  <c:v>#N/A</c:v>
                </c:pt>
              </c:numCache>
            </c:numRef>
          </c:xVal>
          <c:yVal>
            <c:numRef>
              <c:f>CIjumping!$DD$19:$DD$20</c:f>
              <c:numCache>
                <c:formatCode>General</c:formatCode>
                <c:ptCount val="2"/>
                <c:pt idx="0">
                  <c:v>11</c:v>
                </c:pt>
                <c:pt idx="1">
                  <c:v>10</c:v>
                </c:pt>
              </c:numCache>
            </c:numRef>
          </c:yVal>
          <c:smooth val="0"/>
          <c:extLst>
            <c:ext xmlns:c16="http://schemas.microsoft.com/office/drawing/2014/chart" uri="{C3380CC4-5D6E-409C-BE32-E72D297353CC}">
              <c16:uniqueId val="{0000000D-689A-4C15-B0B3-D6545E297966}"/>
            </c:ext>
          </c:extLst>
        </c:ser>
        <c:ser>
          <c:idx val="10"/>
          <c:order val="13"/>
          <c:spPr>
            <a:ln w="38100">
              <a:solidFill>
                <a:srgbClr val="FF00FF"/>
              </a:solidFill>
              <a:prstDash val="solid"/>
            </a:ln>
          </c:spPr>
          <c:marker>
            <c:symbol val="none"/>
          </c:marker>
          <c:xVal>
            <c:numRef>
              <c:f>CIjumping!$DC$21:$DC$22</c:f>
              <c:numCache>
                <c:formatCode>General</c:formatCode>
                <c:ptCount val="2"/>
                <c:pt idx="0">
                  <c:v>#N/A</c:v>
                </c:pt>
                <c:pt idx="1">
                  <c:v>#N/A</c:v>
                </c:pt>
              </c:numCache>
            </c:numRef>
          </c:xVal>
          <c:yVal>
            <c:numRef>
              <c:f>CIjumping!$DD$21:$DD$22</c:f>
              <c:numCache>
                <c:formatCode>General</c:formatCode>
                <c:ptCount val="2"/>
                <c:pt idx="0">
                  <c:v>12</c:v>
                </c:pt>
                <c:pt idx="1">
                  <c:v>11</c:v>
                </c:pt>
              </c:numCache>
            </c:numRef>
          </c:yVal>
          <c:smooth val="0"/>
          <c:extLst>
            <c:ext xmlns:c16="http://schemas.microsoft.com/office/drawing/2014/chart" uri="{C3380CC4-5D6E-409C-BE32-E72D297353CC}">
              <c16:uniqueId val="{0000000E-689A-4C15-B0B3-D6545E297966}"/>
            </c:ext>
          </c:extLst>
        </c:ser>
        <c:ser>
          <c:idx val="11"/>
          <c:order val="14"/>
          <c:spPr>
            <a:ln w="38100">
              <a:solidFill>
                <a:srgbClr val="FF00FF"/>
              </a:solidFill>
              <a:prstDash val="solid"/>
            </a:ln>
          </c:spPr>
          <c:marker>
            <c:symbol val="none"/>
          </c:marker>
          <c:xVal>
            <c:numRef>
              <c:f>CIjumping!$DC$23:$DC$24</c:f>
              <c:numCache>
                <c:formatCode>General</c:formatCode>
                <c:ptCount val="2"/>
                <c:pt idx="0">
                  <c:v>#N/A</c:v>
                </c:pt>
                <c:pt idx="1">
                  <c:v>#N/A</c:v>
                </c:pt>
              </c:numCache>
            </c:numRef>
          </c:xVal>
          <c:yVal>
            <c:numRef>
              <c:f>CIjumping!$DD$23:$DD$24</c:f>
              <c:numCache>
                <c:formatCode>General</c:formatCode>
                <c:ptCount val="2"/>
                <c:pt idx="0">
                  <c:v>13</c:v>
                </c:pt>
                <c:pt idx="1">
                  <c:v>12</c:v>
                </c:pt>
              </c:numCache>
            </c:numRef>
          </c:yVal>
          <c:smooth val="0"/>
          <c:extLst>
            <c:ext xmlns:c16="http://schemas.microsoft.com/office/drawing/2014/chart" uri="{C3380CC4-5D6E-409C-BE32-E72D297353CC}">
              <c16:uniqueId val="{0000000F-689A-4C15-B0B3-D6545E297966}"/>
            </c:ext>
          </c:extLst>
        </c:ser>
        <c:ser>
          <c:idx val="12"/>
          <c:order val="15"/>
          <c:spPr>
            <a:ln w="38100">
              <a:solidFill>
                <a:srgbClr val="FF00FF"/>
              </a:solidFill>
              <a:prstDash val="solid"/>
            </a:ln>
          </c:spPr>
          <c:marker>
            <c:symbol val="none"/>
          </c:marker>
          <c:xVal>
            <c:numRef>
              <c:f>CIjumping!$DC$29:$DC$30</c:f>
              <c:numCache>
                <c:formatCode>General</c:formatCode>
                <c:ptCount val="2"/>
                <c:pt idx="0">
                  <c:v>#N/A</c:v>
                </c:pt>
                <c:pt idx="1">
                  <c:v>#N/A</c:v>
                </c:pt>
              </c:numCache>
            </c:numRef>
          </c:xVal>
          <c:yVal>
            <c:numRef>
              <c:f>CIjumping!$DD$29:$DD$30</c:f>
              <c:numCache>
                <c:formatCode>General</c:formatCode>
                <c:ptCount val="2"/>
                <c:pt idx="0">
                  <c:v>16</c:v>
                </c:pt>
                <c:pt idx="1">
                  <c:v>15</c:v>
                </c:pt>
              </c:numCache>
            </c:numRef>
          </c:yVal>
          <c:smooth val="0"/>
          <c:extLst>
            <c:ext xmlns:c16="http://schemas.microsoft.com/office/drawing/2014/chart" uri="{C3380CC4-5D6E-409C-BE32-E72D297353CC}">
              <c16:uniqueId val="{00000010-689A-4C15-B0B3-D6545E297966}"/>
            </c:ext>
          </c:extLst>
        </c:ser>
        <c:ser>
          <c:idx val="13"/>
          <c:order val="16"/>
          <c:spPr>
            <a:ln w="38100">
              <a:solidFill>
                <a:srgbClr val="FF00FF"/>
              </a:solidFill>
              <a:prstDash val="solid"/>
            </a:ln>
          </c:spPr>
          <c:marker>
            <c:symbol val="none"/>
          </c:marker>
          <c:xVal>
            <c:numRef>
              <c:f>CIjumping!$DC$31:$DC$32</c:f>
              <c:numCache>
                <c:formatCode>General</c:formatCode>
                <c:ptCount val="2"/>
                <c:pt idx="0">
                  <c:v>#N/A</c:v>
                </c:pt>
                <c:pt idx="1">
                  <c:v>#N/A</c:v>
                </c:pt>
              </c:numCache>
            </c:numRef>
          </c:xVal>
          <c:yVal>
            <c:numRef>
              <c:f>CIjumping!$DD$31:$DD$32</c:f>
              <c:numCache>
                <c:formatCode>General</c:formatCode>
                <c:ptCount val="2"/>
                <c:pt idx="0">
                  <c:v>17</c:v>
                </c:pt>
                <c:pt idx="1">
                  <c:v>16</c:v>
                </c:pt>
              </c:numCache>
            </c:numRef>
          </c:yVal>
          <c:smooth val="0"/>
          <c:extLst>
            <c:ext xmlns:c16="http://schemas.microsoft.com/office/drawing/2014/chart" uri="{C3380CC4-5D6E-409C-BE32-E72D297353CC}">
              <c16:uniqueId val="{00000011-689A-4C15-B0B3-D6545E297966}"/>
            </c:ext>
          </c:extLst>
        </c:ser>
        <c:ser>
          <c:idx val="14"/>
          <c:order val="17"/>
          <c:spPr>
            <a:ln w="38100">
              <a:solidFill>
                <a:srgbClr val="FF00FF"/>
              </a:solidFill>
              <a:prstDash val="solid"/>
            </a:ln>
          </c:spPr>
          <c:marker>
            <c:symbol val="none"/>
          </c:marker>
          <c:xVal>
            <c:numRef>
              <c:f>CIjumping!$DC$39:$DC$40</c:f>
              <c:numCache>
                <c:formatCode>General</c:formatCode>
                <c:ptCount val="2"/>
                <c:pt idx="0">
                  <c:v>#N/A</c:v>
                </c:pt>
                <c:pt idx="1">
                  <c:v>#N/A</c:v>
                </c:pt>
              </c:numCache>
            </c:numRef>
          </c:xVal>
          <c:yVal>
            <c:numRef>
              <c:f>CIjumping!$DD$39:$DD$40</c:f>
              <c:numCache>
                <c:formatCode>General</c:formatCode>
                <c:ptCount val="2"/>
                <c:pt idx="0">
                  <c:v>21</c:v>
                </c:pt>
                <c:pt idx="1">
                  <c:v>20</c:v>
                </c:pt>
              </c:numCache>
            </c:numRef>
          </c:yVal>
          <c:smooth val="0"/>
          <c:extLst>
            <c:ext xmlns:c16="http://schemas.microsoft.com/office/drawing/2014/chart" uri="{C3380CC4-5D6E-409C-BE32-E72D297353CC}">
              <c16:uniqueId val="{00000012-689A-4C15-B0B3-D6545E297966}"/>
            </c:ext>
          </c:extLst>
        </c:ser>
        <c:ser>
          <c:idx val="15"/>
          <c:order val="18"/>
          <c:spPr>
            <a:ln w="38100">
              <a:solidFill>
                <a:srgbClr val="FF00FF"/>
              </a:solidFill>
              <a:prstDash val="solid"/>
            </a:ln>
          </c:spPr>
          <c:marker>
            <c:symbol val="none"/>
          </c:marker>
          <c:xVal>
            <c:numRef>
              <c:f>CIjumping!$DC$41:$DC$42</c:f>
              <c:numCache>
                <c:formatCode>General</c:formatCode>
                <c:ptCount val="2"/>
                <c:pt idx="0">
                  <c:v>#N/A</c:v>
                </c:pt>
                <c:pt idx="1">
                  <c:v>#N/A</c:v>
                </c:pt>
              </c:numCache>
            </c:numRef>
          </c:xVal>
          <c:yVal>
            <c:numRef>
              <c:f>CIjumping!$DD$41:$DD$42</c:f>
              <c:numCache>
                <c:formatCode>General</c:formatCode>
                <c:ptCount val="2"/>
                <c:pt idx="0">
                  <c:v>22</c:v>
                </c:pt>
                <c:pt idx="1">
                  <c:v>21</c:v>
                </c:pt>
              </c:numCache>
            </c:numRef>
          </c:yVal>
          <c:smooth val="0"/>
          <c:extLst>
            <c:ext xmlns:c16="http://schemas.microsoft.com/office/drawing/2014/chart" uri="{C3380CC4-5D6E-409C-BE32-E72D297353CC}">
              <c16:uniqueId val="{00000013-689A-4C15-B0B3-D6545E297966}"/>
            </c:ext>
          </c:extLst>
        </c:ser>
        <c:ser>
          <c:idx val="16"/>
          <c:order val="19"/>
          <c:spPr>
            <a:ln w="38100">
              <a:solidFill>
                <a:srgbClr val="FF00FF"/>
              </a:solidFill>
              <a:prstDash val="solid"/>
            </a:ln>
          </c:spPr>
          <c:marker>
            <c:symbol val="none"/>
          </c:marker>
          <c:xVal>
            <c:numRef>
              <c:f>CIjumping!$DC$3:$DC$4</c:f>
              <c:numCache>
                <c:formatCode>General</c:formatCode>
                <c:ptCount val="2"/>
                <c:pt idx="0">
                  <c:v>#N/A</c:v>
                </c:pt>
                <c:pt idx="1">
                  <c:v>#N/A</c:v>
                </c:pt>
              </c:numCache>
            </c:numRef>
          </c:xVal>
          <c:yVal>
            <c:numRef>
              <c:f>CIjumping!$DD$3:$DD$4</c:f>
              <c:numCache>
                <c:formatCode>General</c:formatCode>
                <c:ptCount val="2"/>
                <c:pt idx="0">
                  <c:v>3</c:v>
                </c:pt>
                <c:pt idx="1">
                  <c:v>2</c:v>
                </c:pt>
              </c:numCache>
            </c:numRef>
          </c:yVal>
          <c:smooth val="0"/>
          <c:extLst>
            <c:ext xmlns:c16="http://schemas.microsoft.com/office/drawing/2014/chart" uri="{C3380CC4-5D6E-409C-BE32-E72D297353CC}">
              <c16:uniqueId val="{00000014-689A-4C15-B0B3-D6545E297966}"/>
            </c:ext>
          </c:extLst>
        </c:ser>
        <c:ser>
          <c:idx val="17"/>
          <c:order val="20"/>
          <c:spPr>
            <a:ln w="38100">
              <a:solidFill>
                <a:srgbClr val="FF00FF"/>
              </a:solidFill>
              <a:prstDash val="solid"/>
            </a:ln>
          </c:spPr>
          <c:marker>
            <c:symbol val="none"/>
          </c:marker>
          <c:xVal>
            <c:numRef>
              <c:f>CIjumping!$DC$11:$DC$12</c:f>
              <c:numCache>
                <c:formatCode>General</c:formatCode>
                <c:ptCount val="2"/>
                <c:pt idx="0">
                  <c:v>#N/A</c:v>
                </c:pt>
                <c:pt idx="1">
                  <c:v>#N/A</c:v>
                </c:pt>
              </c:numCache>
            </c:numRef>
          </c:xVal>
          <c:yVal>
            <c:numRef>
              <c:f>CIjumping!$DD$11:$DD$12</c:f>
              <c:numCache>
                <c:formatCode>General</c:formatCode>
                <c:ptCount val="2"/>
                <c:pt idx="0">
                  <c:v>7</c:v>
                </c:pt>
                <c:pt idx="1">
                  <c:v>6</c:v>
                </c:pt>
              </c:numCache>
            </c:numRef>
          </c:yVal>
          <c:smooth val="0"/>
          <c:extLst>
            <c:ext xmlns:c16="http://schemas.microsoft.com/office/drawing/2014/chart" uri="{C3380CC4-5D6E-409C-BE32-E72D297353CC}">
              <c16:uniqueId val="{00000015-689A-4C15-B0B3-D6545E297966}"/>
            </c:ext>
          </c:extLst>
        </c:ser>
        <c:ser>
          <c:idx val="18"/>
          <c:order val="21"/>
          <c:spPr>
            <a:ln w="38100">
              <a:solidFill>
                <a:srgbClr val="FF00FF"/>
              </a:solidFill>
              <a:prstDash val="solid"/>
            </a:ln>
          </c:spPr>
          <c:marker>
            <c:symbol val="none"/>
          </c:marker>
          <c:xVal>
            <c:numRef>
              <c:f>CIjumping!$DC$25:$DC$26</c:f>
              <c:numCache>
                <c:formatCode>General</c:formatCode>
                <c:ptCount val="2"/>
                <c:pt idx="0">
                  <c:v>#N/A</c:v>
                </c:pt>
                <c:pt idx="1">
                  <c:v>#N/A</c:v>
                </c:pt>
              </c:numCache>
            </c:numRef>
          </c:xVal>
          <c:yVal>
            <c:numRef>
              <c:f>CIjumping!$DD$25:$DD$26</c:f>
              <c:numCache>
                <c:formatCode>General</c:formatCode>
                <c:ptCount val="2"/>
                <c:pt idx="0">
                  <c:v>14</c:v>
                </c:pt>
                <c:pt idx="1">
                  <c:v>13</c:v>
                </c:pt>
              </c:numCache>
            </c:numRef>
          </c:yVal>
          <c:smooth val="0"/>
          <c:extLst>
            <c:ext xmlns:c16="http://schemas.microsoft.com/office/drawing/2014/chart" uri="{C3380CC4-5D6E-409C-BE32-E72D297353CC}">
              <c16:uniqueId val="{00000016-689A-4C15-B0B3-D6545E297966}"/>
            </c:ext>
          </c:extLst>
        </c:ser>
        <c:ser>
          <c:idx val="19"/>
          <c:order val="22"/>
          <c:spPr>
            <a:ln w="38100">
              <a:solidFill>
                <a:srgbClr val="FF00FF"/>
              </a:solidFill>
              <a:prstDash val="solid"/>
            </a:ln>
          </c:spPr>
          <c:marker>
            <c:symbol val="none"/>
          </c:marker>
          <c:xVal>
            <c:numRef>
              <c:f>CIjumping!$DC$27:$DC$28</c:f>
              <c:numCache>
                <c:formatCode>General</c:formatCode>
                <c:ptCount val="2"/>
                <c:pt idx="0">
                  <c:v>#N/A</c:v>
                </c:pt>
                <c:pt idx="1">
                  <c:v>#N/A</c:v>
                </c:pt>
              </c:numCache>
            </c:numRef>
          </c:xVal>
          <c:yVal>
            <c:numRef>
              <c:f>CIjumping!$DD$27:$DD$28</c:f>
              <c:numCache>
                <c:formatCode>General</c:formatCode>
                <c:ptCount val="2"/>
                <c:pt idx="0">
                  <c:v>15</c:v>
                </c:pt>
                <c:pt idx="1">
                  <c:v>14</c:v>
                </c:pt>
              </c:numCache>
            </c:numRef>
          </c:yVal>
          <c:smooth val="0"/>
          <c:extLst>
            <c:ext xmlns:c16="http://schemas.microsoft.com/office/drawing/2014/chart" uri="{C3380CC4-5D6E-409C-BE32-E72D297353CC}">
              <c16:uniqueId val="{00000017-689A-4C15-B0B3-D6545E297966}"/>
            </c:ext>
          </c:extLst>
        </c:ser>
        <c:ser>
          <c:idx val="20"/>
          <c:order val="23"/>
          <c:spPr>
            <a:ln w="38100">
              <a:solidFill>
                <a:srgbClr val="FF00FF"/>
              </a:solidFill>
              <a:prstDash val="solid"/>
            </a:ln>
          </c:spPr>
          <c:marker>
            <c:symbol val="none"/>
          </c:marker>
          <c:xVal>
            <c:numRef>
              <c:f>CIjumping!$DC$35:$DC$36</c:f>
              <c:numCache>
                <c:formatCode>General</c:formatCode>
                <c:ptCount val="2"/>
                <c:pt idx="0">
                  <c:v>#N/A</c:v>
                </c:pt>
                <c:pt idx="1">
                  <c:v>#N/A</c:v>
                </c:pt>
              </c:numCache>
            </c:numRef>
          </c:xVal>
          <c:yVal>
            <c:numRef>
              <c:f>CIjumping!$DD$35:$DD$36</c:f>
              <c:numCache>
                <c:formatCode>General</c:formatCode>
                <c:ptCount val="2"/>
                <c:pt idx="0">
                  <c:v>19</c:v>
                </c:pt>
                <c:pt idx="1">
                  <c:v>18</c:v>
                </c:pt>
              </c:numCache>
            </c:numRef>
          </c:yVal>
          <c:smooth val="0"/>
          <c:extLst>
            <c:ext xmlns:c16="http://schemas.microsoft.com/office/drawing/2014/chart" uri="{C3380CC4-5D6E-409C-BE32-E72D297353CC}">
              <c16:uniqueId val="{00000018-689A-4C15-B0B3-D6545E297966}"/>
            </c:ext>
          </c:extLst>
        </c:ser>
        <c:ser>
          <c:idx val="21"/>
          <c:order val="24"/>
          <c:spPr>
            <a:ln w="38100">
              <a:solidFill>
                <a:srgbClr val="FF00FF"/>
              </a:solidFill>
              <a:prstDash val="solid"/>
            </a:ln>
          </c:spPr>
          <c:marker>
            <c:symbol val="none"/>
          </c:marker>
          <c:xVal>
            <c:numRef>
              <c:f>CIjumping!$DC$37:$DC$38</c:f>
              <c:numCache>
                <c:formatCode>General</c:formatCode>
                <c:ptCount val="2"/>
                <c:pt idx="0">
                  <c:v>#N/A</c:v>
                </c:pt>
                <c:pt idx="1">
                  <c:v>#N/A</c:v>
                </c:pt>
              </c:numCache>
            </c:numRef>
          </c:xVal>
          <c:yVal>
            <c:numRef>
              <c:f>CIjumping!$DD$37:$DD$38</c:f>
              <c:numCache>
                <c:formatCode>General</c:formatCode>
                <c:ptCount val="2"/>
                <c:pt idx="0">
                  <c:v>20</c:v>
                </c:pt>
                <c:pt idx="1">
                  <c:v>19</c:v>
                </c:pt>
              </c:numCache>
            </c:numRef>
          </c:yVal>
          <c:smooth val="0"/>
          <c:extLst>
            <c:ext xmlns:c16="http://schemas.microsoft.com/office/drawing/2014/chart" uri="{C3380CC4-5D6E-409C-BE32-E72D297353CC}">
              <c16:uniqueId val="{00000019-689A-4C15-B0B3-D6545E297966}"/>
            </c:ext>
          </c:extLst>
        </c:ser>
        <c:ser>
          <c:idx val="22"/>
          <c:order val="25"/>
          <c:spPr>
            <a:ln w="38100">
              <a:solidFill>
                <a:srgbClr val="FF00FF"/>
              </a:solidFill>
              <a:prstDash val="solid"/>
            </a:ln>
          </c:spPr>
          <c:marker>
            <c:symbol val="none"/>
          </c:marker>
          <c:xVal>
            <c:numRef>
              <c:f>CIjumping!$DC$45:$DC$46</c:f>
              <c:numCache>
                <c:formatCode>General</c:formatCode>
                <c:ptCount val="2"/>
                <c:pt idx="0">
                  <c:v>#N/A</c:v>
                </c:pt>
                <c:pt idx="1">
                  <c:v>#N/A</c:v>
                </c:pt>
              </c:numCache>
            </c:numRef>
          </c:xVal>
          <c:yVal>
            <c:numRef>
              <c:f>CIjumping!$DD$45:$DD$46</c:f>
              <c:numCache>
                <c:formatCode>General</c:formatCode>
                <c:ptCount val="2"/>
                <c:pt idx="0">
                  <c:v>24</c:v>
                </c:pt>
                <c:pt idx="1">
                  <c:v>23</c:v>
                </c:pt>
              </c:numCache>
            </c:numRef>
          </c:yVal>
          <c:smooth val="0"/>
          <c:extLst>
            <c:ext xmlns:c16="http://schemas.microsoft.com/office/drawing/2014/chart" uri="{C3380CC4-5D6E-409C-BE32-E72D297353CC}">
              <c16:uniqueId val="{0000001A-689A-4C15-B0B3-D6545E297966}"/>
            </c:ext>
          </c:extLst>
        </c:ser>
        <c:ser>
          <c:idx val="23"/>
          <c:order val="26"/>
          <c:spPr>
            <a:ln w="38100">
              <a:solidFill>
                <a:srgbClr val="FF00FF"/>
              </a:solidFill>
              <a:prstDash val="solid"/>
            </a:ln>
          </c:spPr>
          <c:marker>
            <c:symbol val="none"/>
          </c:marker>
          <c:xVal>
            <c:numRef>
              <c:f>CIjumping!$DC$47:$DC$48</c:f>
              <c:numCache>
                <c:formatCode>General</c:formatCode>
                <c:ptCount val="2"/>
                <c:pt idx="0">
                  <c:v>#N/A</c:v>
                </c:pt>
                <c:pt idx="1">
                  <c:v>#N/A</c:v>
                </c:pt>
              </c:numCache>
            </c:numRef>
          </c:xVal>
          <c:yVal>
            <c:numRef>
              <c:f>CIjumping!$DD$47:$DD$48</c:f>
              <c:numCache>
                <c:formatCode>General</c:formatCode>
                <c:ptCount val="2"/>
                <c:pt idx="0">
                  <c:v>25</c:v>
                </c:pt>
                <c:pt idx="1">
                  <c:v>24</c:v>
                </c:pt>
              </c:numCache>
            </c:numRef>
          </c:yVal>
          <c:smooth val="0"/>
          <c:extLst>
            <c:ext xmlns:c16="http://schemas.microsoft.com/office/drawing/2014/chart" uri="{C3380CC4-5D6E-409C-BE32-E72D297353CC}">
              <c16:uniqueId val="{0000001B-689A-4C15-B0B3-D6545E297966}"/>
            </c:ext>
          </c:extLst>
        </c:ser>
        <c:ser>
          <c:idx val="24"/>
          <c:order val="27"/>
          <c:spPr>
            <a:ln w="38100">
              <a:solidFill>
                <a:srgbClr val="FF00FF"/>
              </a:solidFill>
              <a:prstDash val="solid"/>
            </a:ln>
          </c:spPr>
          <c:marker>
            <c:symbol val="none"/>
          </c:marker>
          <c:xVal>
            <c:numRef>
              <c:f>CIjumping!$DC$7:$DC$8</c:f>
              <c:numCache>
                <c:formatCode>General</c:formatCode>
                <c:ptCount val="2"/>
                <c:pt idx="0">
                  <c:v>#N/A</c:v>
                </c:pt>
                <c:pt idx="1">
                  <c:v>#N/A</c:v>
                </c:pt>
              </c:numCache>
            </c:numRef>
          </c:xVal>
          <c:yVal>
            <c:numRef>
              <c:f>CIjumping!$DD$7:$DD$8</c:f>
              <c:numCache>
                <c:formatCode>General</c:formatCode>
                <c:ptCount val="2"/>
                <c:pt idx="0">
                  <c:v>5</c:v>
                </c:pt>
                <c:pt idx="1">
                  <c:v>4</c:v>
                </c:pt>
              </c:numCache>
            </c:numRef>
          </c:yVal>
          <c:smooth val="0"/>
          <c:extLst>
            <c:ext xmlns:c16="http://schemas.microsoft.com/office/drawing/2014/chart" uri="{C3380CC4-5D6E-409C-BE32-E72D297353CC}">
              <c16:uniqueId val="{0000001C-689A-4C15-B0B3-D6545E297966}"/>
            </c:ext>
          </c:extLst>
        </c:ser>
        <c:ser>
          <c:idx val="25"/>
          <c:order val="28"/>
          <c:spPr>
            <a:ln w="38100">
              <a:solidFill>
                <a:srgbClr val="FF00FF"/>
              </a:solidFill>
              <a:prstDash val="solid"/>
            </a:ln>
          </c:spPr>
          <c:marker>
            <c:symbol val="none"/>
          </c:marker>
          <c:xVal>
            <c:numRef>
              <c:f>CIjumping!$DC$9:$DC$10</c:f>
              <c:numCache>
                <c:formatCode>General</c:formatCode>
                <c:ptCount val="2"/>
                <c:pt idx="0">
                  <c:v>#N/A</c:v>
                </c:pt>
                <c:pt idx="1">
                  <c:v>#N/A</c:v>
                </c:pt>
              </c:numCache>
            </c:numRef>
          </c:xVal>
          <c:yVal>
            <c:numRef>
              <c:f>CIjumping!$DD$9:$DD$10</c:f>
              <c:numCache>
                <c:formatCode>General</c:formatCode>
                <c:ptCount val="2"/>
                <c:pt idx="0">
                  <c:v>6</c:v>
                </c:pt>
                <c:pt idx="1">
                  <c:v>5</c:v>
                </c:pt>
              </c:numCache>
            </c:numRef>
          </c:yVal>
          <c:smooth val="0"/>
          <c:extLst>
            <c:ext xmlns:c16="http://schemas.microsoft.com/office/drawing/2014/chart" uri="{C3380CC4-5D6E-409C-BE32-E72D297353CC}">
              <c16:uniqueId val="{0000001D-689A-4C15-B0B3-D6545E297966}"/>
            </c:ext>
          </c:extLst>
        </c:ser>
        <c:ser>
          <c:idx val="26"/>
          <c:order val="29"/>
          <c:spPr>
            <a:ln w="38100">
              <a:solidFill>
                <a:srgbClr val="FF00FF"/>
              </a:solidFill>
              <a:prstDash val="solid"/>
            </a:ln>
          </c:spPr>
          <c:marker>
            <c:symbol val="none"/>
          </c:marker>
          <c:xVal>
            <c:numRef>
              <c:f>CIjumping!$DC$33:$DC$34</c:f>
              <c:numCache>
                <c:formatCode>General</c:formatCode>
                <c:ptCount val="2"/>
                <c:pt idx="0">
                  <c:v>#N/A</c:v>
                </c:pt>
                <c:pt idx="1">
                  <c:v>#N/A</c:v>
                </c:pt>
              </c:numCache>
            </c:numRef>
          </c:xVal>
          <c:yVal>
            <c:numRef>
              <c:f>CIjumping!$DD$33:$DD$34</c:f>
              <c:numCache>
                <c:formatCode>General</c:formatCode>
                <c:ptCount val="2"/>
                <c:pt idx="0">
                  <c:v>18</c:v>
                </c:pt>
                <c:pt idx="1">
                  <c:v>17</c:v>
                </c:pt>
              </c:numCache>
            </c:numRef>
          </c:yVal>
          <c:smooth val="0"/>
          <c:extLst>
            <c:ext xmlns:c16="http://schemas.microsoft.com/office/drawing/2014/chart" uri="{C3380CC4-5D6E-409C-BE32-E72D297353CC}">
              <c16:uniqueId val="{0000001E-689A-4C15-B0B3-D6545E297966}"/>
            </c:ext>
          </c:extLst>
        </c:ser>
        <c:ser>
          <c:idx val="27"/>
          <c:order val="30"/>
          <c:spPr>
            <a:ln w="38100">
              <a:solidFill>
                <a:srgbClr val="FF00FF"/>
              </a:solidFill>
              <a:prstDash val="solid"/>
            </a:ln>
          </c:spPr>
          <c:marker>
            <c:symbol val="none"/>
          </c:marker>
          <c:xVal>
            <c:numRef>
              <c:f>CIjumping!$DC$13:$DC$14</c:f>
              <c:numCache>
                <c:formatCode>General</c:formatCode>
                <c:ptCount val="2"/>
                <c:pt idx="0">
                  <c:v>#N/A</c:v>
                </c:pt>
                <c:pt idx="1">
                  <c:v>#N/A</c:v>
                </c:pt>
              </c:numCache>
            </c:numRef>
          </c:xVal>
          <c:yVal>
            <c:numRef>
              <c:f>CIjumping!$DD$13:$DD$14</c:f>
              <c:numCache>
                <c:formatCode>General</c:formatCode>
                <c:ptCount val="2"/>
                <c:pt idx="0">
                  <c:v>8</c:v>
                </c:pt>
                <c:pt idx="1">
                  <c:v>7</c:v>
                </c:pt>
              </c:numCache>
            </c:numRef>
          </c:yVal>
          <c:smooth val="0"/>
          <c:extLst>
            <c:ext xmlns:c16="http://schemas.microsoft.com/office/drawing/2014/chart" uri="{C3380CC4-5D6E-409C-BE32-E72D297353CC}">
              <c16:uniqueId val="{0000001F-689A-4C15-B0B3-D6545E297966}"/>
            </c:ext>
          </c:extLst>
        </c:ser>
        <c:ser>
          <c:idx val="28"/>
          <c:order val="31"/>
          <c:spPr>
            <a:ln w="38100">
              <a:solidFill>
                <a:srgbClr val="FF00FF"/>
              </a:solidFill>
              <a:prstDash val="solid"/>
            </a:ln>
          </c:spPr>
          <c:marker>
            <c:symbol val="none"/>
          </c:marker>
          <c:xVal>
            <c:numRef>
              <c:f>CIjumping!$DC$15:$DC$16</c:f>
              <c:numCache>
                <c:formatCode>General</c:formatCode>
                <c:ptCount val="2"/>
                <c:pt idx="0">
                  <c:v>#N/A</c:v>
                </c:pt>
                <c:pt idx="1">
                  <c:v>#N/A</c:v>
                </c:pt>
              </c:numCache>
            </c:numRef>
          </c:xVal>
          <c:yVal>
            <c:numRef>
              <c:f>CIjumping!$DD$15:$DD$16</c:f>
              <c:numCache>
                <c:formatCode>General</c:formatCode>
                <c:ptCount val="2"/>
                <c:pt idx="0">
                  <c:v>9</c:v>
                </c:pt>
                <c:pt idx="1">
                  <c:v>8</c:v>
                </c:pt>
              </c:numCache>
            </c:numRef>
          </c:yVal>
          <c:smooth val="0"/>
          <c:extLst>
            <c:ext xmlns:c16="http://schemas.microsoft.com/office/drawing/2014/chart" uri="{C3380CC4-5D6E-409C-BE32-E72D297353CC}">
              <c16:uniqueId val="{00000020-689A-4C15-B0B3-D6545E297966}"/>
            </c:ext>
          </c:extLst>
        </c:ser>
        <c:ser>
          <c:idx val="29"/>
          <c:order val="32"/>
          <c:spPr>
            <a:ln w="38100">
              <a:solidFill>
                <a:srgbClr val="FF00FF"/>
              </a:solidFill>
              <a:prstDash val="solid"/>
            </a:ln>
          </c:spPr>
          <c:marker>
            <c:symbol val="none"/>
          </c:marker>
          <c:xVal>
            <c:numRef>
              <c:f>CIjumping!$DC$17:$DC$18</c:f>
              <c:numCache>
                <c:formatCode>General</c:formatCode>
                <c:ptCount val="2"/>
                <c:pt idx="0">
                  <c:v>#N/A</c:v>
                </c:pt>
                <c:pt idx="1">
                  <c:v>#N/A</c:v>
                </c:pt>
              </c:numCache>
            </c:numRef>
          </c:xVal>
          <c:yVal>
            <c:numRef>
              <c:f>CIjumping!$DD$17:$DD$18</c:f>
              <c:numCache>
                <c:formatCode>General</c:formatCode>
                <c:ptCount val="2"/>
                <c:pt idx="0">
                  <c:v>10</c:v>
                </c:pt>
                <c:pt idx="1">
                  <c:v>9</c:v>
                </c:pt>
              </c:numCache>
            </c:numRef>
          </c:yVal>
          <c:smooth val="0"/>
          <c:extLst>
            <c:ext xmlns:c16="http://schemas.microsoft.com/office/drawing/2014/chart" uri="{C3380CC4-5D6E-409C-BE32-E72D297353CC}">
              <c16:uniqueId val="{00000021-689A-4C15-B0B3-D6545E297966}"/>
            </c:ext>
          </c:extLst>
        </c:ser>
        <c:ser>
          <c:idx val="30"/>
          <c:order val="33"/>
          <c:spPr>
            <a:ln w="38100">
              <a:solidFill>
                <a:srgbClr val="FF00FF"/>
              </a:solidFill>
              <a:prstDash val="solid"/>
            </a:ln>
          </c:spPr>
          <c:marker>
            <c:symbol val="none"/>
          </c:marker>
          <c:xVal>
            <c:numRef>
              <c:f>CIjumping!$DC$43:$DC$44</c:f>
              <c:numCache>
                <c:formatCode>General</c:formatCode>
                <c:ptCount val="2"/>
                <c:pt idx="0">
                  <c:v>#N/A</c:v>
                </c:pt>
                <c:pt idx="1">
                  <c:v>#N/A</c:v>
                </c:pt>
              </c:numCache>
            </c:numRef>
          </c:xVal>
          <c:yVal>
            <c:numRef>
              <c:f>CIjumping!$DD$43:$DD$44</c:f>
              <c:numCache>
                <c:formatCode>General</c:formatCode>
                <c:ptCount val="2"/>
                <c:pt idx="0">
                  <c:v>23</c:v>
                </c:pt>
                <c:pt idx="1">
                  <c:v>22</c:v>
                </c:pt>
              </c:numCache>
            </c:numRef>
          </c:yVal>
          <c:smooth val="0"/>
          <c:extLst>
            <c:ext xmlns:c16="http://schemas.microsoft.com/office/drawing/2014/chart" uri="{C3380CC4-5D6E-409C-BE32-E72D297353CC}">
              <c16:uniqueId val="{00000022-689A-4C15-B0B3-D6545E297966}"/>
            </c:ext>
          </c:extLst>
        </c:ser>
        <c:ser>
          <c:idx val="31"/>
          <c:order val="34"/>
          <c:spPr>
            <a:ln w="38100">
              <a:solidFill>
                <a:srgbClr val="FF00FF"/>
              </a:solidFill>
              <a:prstDash val="solid"/>
            </a:ln>
          </c:spPr>
          <c:marker>
            <c:symbol val="none"/>
          </c:marker>
          <c:xVal>
            <c:numRef>
              <c:f>CIjumping!$DC$1:$DC$2</c:f>
              <c:numCache>
                <c:formatCode>General</c:formatCode>
                <c:ptCount val="2"/>
                <c:pt idx="0">
                  <c:v>#N/A</c:v>
                </c:pt>
                <c:pt idx="1">
                  <c:v>#N/A</c:v>
                </c:pt>
              </c:numCache>
            </c:numRef>
          </c:xVal>
          <c:yVal>
            <c:numRef>
              <c:f>CIjumping!$DD$1:$DD$2</c:f>
              <c:numCache>
                <c:formatCode>General</c:formatCode>
                <c:ptCount val="2"/>
                <c:pt idx="0">
                  <c:v>2</c:v>
                </c:pt>
                <c:pt idx="1">
                  <c:v>1</c:v>
                </c:pt>
              </c:numCache>
            </c:numRef>
          </c:yVal>
          <c:smooth val="0"/>
          <c:extLst>
            <c:ext xmlns:c16="http://schemas.microsoft.com/office/drawing/2014/chart" uri="{C3380CC4-5D6E-409C-BE32-E72D297353CC}">
              <c16:uniqueId val="{00000023-689A-4C15-B0B3-D6545E297966}"/>
            </c:ext>
          </c:extLst>
        </c:ser>
        <c:dLbls>
          <c:showLegendKey val="0"/>
          <c:showVal val="0"/>
          <c:showCatName val="0"/>
          <c:showSerName val="0"/>
          <c:showPercent val="0"/>
          <c:showBubbleSize val="0"/>
        </c:dLbls>
        <c:axId val="415230912"/>
        <c:axId val="415229344"/>
      </c:scatterChart>
      <c:valAx>
        <c:axId val="415230912"/>
        <c:scaling>
          <c:orientation val="minMax"/>
          <c:max val="100"/>
          <c:min val="0"/>
        </c:scaling>
        <c:delete val="0"/>
        <c:axPos val="t"/>
        <c:numFmt formatCode="General" sourceLinked="1"/>
        <c:majorTickMark val="in"/>
        <c:minorTickMark val="in"/>
        <c:tickLblPos val="high"/>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415229344"/>
        <c:crossesAt val="26"/>
        <c:crossBetween val="midCat"/>
        <c:majorUnit val="10"/>
        <c:minorUnit val="2"/>
      </c:valAx>
      <c:valAx>
        <c:axId val="415229344"/>
        <c:scaling>
          <c:orientation val="maxMin"/>
          <c:max val="26"/>
          <c:min val="0"/>
        </c:scaling>
        <c:delete val="0"/>
        <c:axPos val="l"/>
        <c:numFmt formatCode="General" sourceLinked="1"/>
        <c:majorTickMark val="none"/>
        <c:minorTickMark val="none"/>
        <c:tickLblPos val="none"/>
        <c:spPr>
          <a:ln w="9525">
            <a:noFill/>
          </a:ln>
        </c:spPr>
        <c:crossAx val="415230912"/>
        <c:crossesAt val="0"/>
        <c:crossBetween val="midCat"/>
        <c:majorUnit val="1"/>
        <c:minorUnit val="1"/>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0000000000001" r="0.750000000000001"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795697226091999E-2"/>
          <c:y val="0.180412371134021"/>
          <c:w val="0.93343723804938294"/>
          <c:h val="0.79896907216494895"/>
        </c:manualLayout>
      </c:layout>
      <c:scatterChart>
        <c:scatterStyle val="lineMarker"/>
        <c:varyColors val="0"/>
        <c:ser>
          <c:idx val="5"/>
          <c:order val="0"/>
          <c:spPr>
            <a:ln w="28575">
              <a:noFill/>
            </a:ln>
          </c:spPr>
          <c:marker>
            <c:symbol val="circle"/>
            <c:size val="5"/>
            <c:spPr>
              <a:noFill/>
              <a:ln>
                <a:solidFill>
                  <a:srgbClr val="0000FF"/>
                </a:solidFill>
                <a:prstDash val="solid"/>
              </a:ln>
            </c:spPr>
          </c:marker>
          <c:xVal>
            <c:numRef>
              <c:f>CIjumping!$AP$115:$AP$514</c:f>
              <c:numCache>
                <c:formatCode>General</c:formatCode>
                <c:ptCount val="400"/>
                <c:pt idx="0">
                  <c:v>43.192370489333165</c:v>
                </c:pt>
                <c:pt idx="1">
                  <c:v>66.327035547048368</c:v>
                </c:pt>
                <c:pt idx="2">
                  <c:v>56.448434216529662</c:v>
                </c:pt>
                <c:pt idx="3">
                  <c:v>51.976523531228779</c:v>
                </c:pt>
                <c:pt idx="4">
                  <c:v>21.342765969783102</c:v>
                </c:pt>
                <c:pt idx="5">
                  <c:v>47.341371203214329</c:v>
                </c:pt>
                <c:pt idx="6">
                  <c:v>62.540355665237335</c:v>
                </c:pt>
                <c:pt idx="7">
                  <c:v>28.731859935075178</c:v>
                </c:pt>
                <c:pt idx="8">
                  <c:v>68.867036432773219</c:v>
                </c:pt>
                <c:pt idx="9">
                  <c:v>30.333319927007125</c:v>
                </c:pt>
                <c:pt idx="10">
                  <c:v>35.344393355399603</c:v>
                </c:pt>
                <c:pt idx="11">
                  <c:v>47.225661457330389</c:v>
                </c:pt>
                <c:pt idx="12">
                  <c:v>51.290544719249468</c:v>
                </c:pt>
                <c:pt idx="13">
                  <c:v>54.815406132489947</c:v>
                </c:pt>
                <c:pt idx="14">
                  <c:v>67.933423263580025</c:v>
                </c:pt>
                <c:pt idx="15">
                  <c:v>51.480218137056099</c:v>
                </c:pt>
                <c:pt idx="16">
                  <c:v>43.836557430774327</c:v>
                </c:pt>
                <c:pt idx="17">
                  <c:v>46.425935483724274</c:v>
                </c:pt>
                <c:pt idx="18">
                  <c:v>27.437352616340036</c:v>
                </c:pt>
                <c:pt idx="19">
                  <c:v>80.956101263314181</c:v>
                </c:pt>
                <c:pt idx="20">
                  <c:v>71.397872418910495</c:v>
                </c:pt>
                <c:pt idx="21">
                  <c:v>60.153994894773355</c:v>
                </c:pt>
                <c:pt idx="22">
                  <c:v>42.268119890243149</c:v>
                </c:pt>
                <c:pt idx="23">
                  <c:v>37.377163375169303</c:v>
                </c:pt>
                <c:pt idx="24">
                  <c:v>37.861818785220656</c:v>
                </c:pt>
                <c:pt idx="25">
                  <c:v>37.564452529698869</c:v>
                </c:pt>
                <c:pt idx="26">
                  <c:v>72.344694811850971</c:v>
                </c:pt>
                <c:pt idx="27">
                  <c:v>70.155538261682082</c:v>
                </c:pt>
                <c:pt idx="28">
                  <c:v>47.73525688126724</c:v>
                </c:pt>
                <c:pt idx="29">
                  <c:v>52.02295780256437</c:v>
                </c:pt>
                <c:pt idx="30">
                  <c:v>68.318078357726719</c:v>
                </c:pt>
                <c:pt idx="31">
                  <c:v>40.31664096191556</c:v>
                </c:pt>
                <c:pt idx="32">
                  <c:v>39.969578308612412</c:v>
                </c:pt>
                <c:pt idx="33">
                  <c:v>20.720941377431174</c:v>
                </c:pt>
                <c:pt idx="34">
                  <c:v>68.096302754432358</c:v>
                </c:pt>
                <c:pt idx="35">
                  <c:v>39.224167764932204</c:v>
                </c:pt>
                <c:pt idx="36">
                  <c:v>50.88570591881917</c:v>
                </c:pt>
                <c:pt idx="37">
                  <c:v>32.100615168363042</c:v>
                </c:pt>
                <c:pt idx="38">
                  <c:v>50.469431478530609</c:v>
                </c:pt>
                <c:pt idx="39">
                  <c:v>87.005096209793592</c:v>
                </c:pt>
                <c:pt idx="40">
                  <c:v>24.999093813449228</c:v>
                </c:pt>
                <c:pt idx="41">
                  <c:v>54.679972339422022</c:v>
                </c:pt>
                <c:pt idx="42">
                  <c:v>31.834559256583631</c:v>
                </c:pt>
                <c:pt idx="43">
                  <c:v>62.07468508556547</c:v>
                </c:pt>
                <c:pt idx="44">
                  <c:v>20.644727344065934</c:v>
                </c:pt>
                <c:pt idx="45">
                  <c:v>15.977787304669576</c:v>
                </c:pt>
                <c:pt idx="46">
                  <c:v>49.120812065154738</c:v>
                </c:pt>
                <c:pt idx="47">
                  <c:v>67.861474431306519</c:v>
                </c:pt>
                <c:pt idx="48">
                  <c:v>19.502123112231494</c:v>
                </c:pt>
                <c:pt idx="49">
                  <c:v>76.238615728169648</c:v>
                </c:pt>
                <c:pt idx="50">
                  <c:v>81.214347130804939</c:v>
                </c:pt>
                <c:pt idx="51">
                  <c:v>77.732285536080482</c:v>
                </c:pt>
                <c:pt idx="52">
                  <c:v>80.120328969508151</c:v>
                </c:pt>
                <c:pt idx="53">
                  <c:v>68.457794523984589</c:v>
                </c:pt>
                <c:pt idx="54">
                  <c:v>58.383352930099328</c:v>
                </c:pt>
                <c:pt idx="55">
                  <c:v>65.517220938951326</c:v>
                </c:pt>
                <c:pt idx="56">
                  <c:v>45.642924017459535</c:v>
                </c:pt>
                <c:pt idx="57">
                  <c:v>42.306441856175987</c:v>
                </c:pt>
                <c:pt idx="58">
                  <c:v>76.703049189597309</c:v>
                </c:pt>
                <c:pt idx="59">
                  <c:v>76.134664428979121</c:v>
                </c:pt>
                <c:pt idx="60">
                  <c:v>62.533018607646845</c:v>
                </c:pt>
                <c:pt idx="61">
                  <c:v>51.856457138807045</c:v>
                </c:pt>
                <c:pt idx="62">
                  <c:v>63.380686885864179</c:v>
                </c:pt>
                <c:pt idx="63">
                  <c:v>21.616281045228284</c:v>
                </c:pt>
                <c:pt idx="64">
                  <c:v>34.398254341632345</c:v>
                </c:pt>
                <c:pt idx="65">
                  <c:v>55.105521035939965</c:v>
                </c:pt>
                <c:pt idx="66">
                  <c:v>60.380548245460389</c:v>
                </c:pt>
                <c:pt idx="67">
                  <c:v>22.332017076760572</c:v>
                </c:pt>
                <c:pt idx="68">
                  <c:v>79.815804070979098</c:v>
                </c:pt>
                <c:pt idx="69">
                  <c:v>50.502095461637232</c:v>
                </c:pt>
                <c:pt idx="70">
                  <c:v>39.348946744948918</c:v>
                </c:pt>
                <c:pt idx="71">
                  <c:v>36.215100062638768</c:v>
                </c:pt>
                <c:pt idx="72">
                  <c:v>40.457371897250717</c:v>
                </c:pt>
                <c:pt idx="73">
                  <c:v>58.370423579961617</c:v>
                </c:pt>
                <c:pt idx="74">
                  <c:v>64.439227110893128</c:v>
                </c:pt>
                <c:pt idx="75">
                  <c:v>28.587038791924847</c:v>
                </c:pt>
                <c:pt idx="76">
                  <c:v>65.814193172008331</c:v>
                </c:pt>
                <c:pt idx="77">
                  <c:v>45.735529804975172</c:v>
                </c:pt>
                <c:pt idx="78">
                  <c:v>56.53676531985456</c:v>
                </c:pt>
                <c:pt idx="79">
                  <c:v>27.982623303681741</c:v>
                </c:pt>
                <c:pt idx="80">
                  <c:v>44.322034496814368</c:v>
                </c:pt>
                <c:pt idx="81">
                  <c:v>68.24821980074087</c:v>
                </c:pt>
                <c:pt idx="82">
                  <c:v>41.683968598395914</c:v>
                </c:pt>
                <c:pt idx="83">
                  <c:v>22.27492488697176</c:v>
                </c:pt>
                <c:pt idx="84">
                  <c:v>43.286193723231904</c:v>
                </c:pt>
                <c:pt idx="85">
                  <c:v>32.510080481320806</c:v>
                </c:pt>
                <c:pt idx="86">
                  <c:v>77.205275423079641</c:v>
                </c:pt>
                <c:pt idx="87">
                  <c:v>76.600296080857461</c:v>
                </c:pt>
                <c:pt idx="88">
                  <c:v>75.806499952822904</c:v>
                </c:pt>
                <c:pt idx="89">
                  <c:v>60.798480010778306</c:v>
                </c:pt>
                <c:pt idx="90">
                  <c:v>49.632155520469389</c:v>
                </c:pt>
                <c:pt idx="91">
                  <c:v>35.383370674401753</c:v>
                </c:pt>
                <c:pt idx="92">
                  <c:v>53.802313537151122</c:v>
                </c:pt>
                <c:pt idx="93">
                  <c:v>24.191567803174337</c:v>
                </c:pt>
                <c:pt idx="94">
                  <c:v>22.828109867125811</c:v>
                </c:pt>
                <c:pt idx="95">
                  <c:v>11.462063706666205</c:v>
                </c:pt>
                <c:pt idx="96">
                  <c:v>29.937526077777306</c:v>
                </c:pt>
                <c:pt idx="97">
                  <c:v>35.293274522572993</c:v>
                </c:pt>
                <c:pt idx="98">
                  <c:v>23.213670689612691</c:v>
                </c:pt>
                <c:pt idx="99">
                  <c:v>33.712571466714358</c:v>
                </c:pt>
                <c:pt idx="100">
                  <c:v>25.945560426265097</c:v>
                </c:pt>
                <c:pt idx="101">
                  <c:v>63.658312083036336</c:v>
                </c:pt>
                <c:pt idx="102">
                  <c:v>84.391401464491551</c:v>
                </c:pt>
                <c:pt idx="103">
                  <c:v>38.774371493608044</c:v>
                </c:pt>
                <c:pt idx="104">
                  <c:v>38.154370684176953</c:v>
                </c:pt>
                <c:pt idx="105">
                  <c:v>58.217173648626165</c:v>
                </c:pt>
                <c:pt idx="106">
                  <c:v>68.470896918327028</c:v>
                </c:pt>
                <c:pt idx="107">
                  <c:v>87.775222576408865</c:v>
                </c:pt>
                <c:pt idx="108">
                  <c:v>48.211442203075116</c:v>
                </c:pt>
                <c:pt idx="109">
                  <c:v>4.0011336334049705</c:v>
                </c:pt>
                <c:pt idx="110">
                  <c:v>24.693783027678805</c:v>
                </c:pt>
                <c:pt idx="111">
                  <c:v>65.956164754182609</c:v>
                </c:pt>
                <c:pt idx="112">
                  <c:v>29.708791584521684</c:v>
                </c:pt>
                <c:pt idx="113">
                  <c:v>50.067247701436727</c:v>
                </c:pt>
                <c:pt idx="114">
                  <c:v>30.858717019111083</c:v>
                </c:pt>
                <c:pt idx="115">
                  <c:v>64.496519315988465</c:v>
                </c:pt>
                <c:pt idx="116">
                  <c:v>#N/A</c:v>
                </c:pt>
                <c:pt idx="117">
                  <c:v>25.623352766782133</c:v>
                </c:pt>
                <c:pt idx="118">
                  <c:v>78.946387369185501</c:v>
                </c:pt>
                <c:pt idx="119">
                  <c:v>82.238888800888859</c:v>
                </c:pt>
                <c:pt idx="120">
                  <c:v>52.065046591312161</c:v>
                </c:pt>
                <c:pt idx="121">
                  <c:v>58.453066993505324</c:v>
                </c:pt>
                <c:pt idx="122">
                  <c:v>47.244513804465939</c:v>
                </c:pt>
                <c:pt idx="123">
                  <c:v>29.014156997949023</c:v>
                </c:pt>
                <c:pt idx="124">
                  <c:v>67.855641669780439</c:v>
                </c:pt>
                <c:pt idx="125">
                  <c:v>52.840789795667412</c:v>
                </c:pt>
                <c:pt idx="126">
                  <c:v>57.172847301513499</c:v>
                </c:pt>
                <c:pt idx="127">
                  <c:v>49.06648894622964</c:v>
                </c:pt>
                <c:pt idx="128">
                  <c:v>86.399893517046522</c:v>
                </c:pt>
                <c:pt idx="129">
                  <c:v>39.796701837331348</c:v>
                </c:pt>
                <c:pt idx="130">
                  <c:v>66.008170086890956</c:v>
                </c:pt>
                <c:pt idx="131">
                  <c:v>2.2783309347927574</c:v>
                </c:pt>
                <c:pt idx="132">
                  <c:v>72.987474984675757</c:v>
                </c:pt>
                <c:pt idx="133">
                  <c:v>31.981765032559821</c:v>
                </c:pt>
                <c:pt idx="134">
                  <c:v>38.309295637160815</c:v>
                </c:pt>
                <c:pt idx="135">
                  <c:v>45.695410502702373</c:v>
                </c:pt>
                <c:pt idx="136">
                  <c:v>66.90259017422845</c:v>
                </c:pt>
                <c:pt idx="137">
                  <c:v>75.532722545415126</c:v>
                </c:pt>
                <c:pt idx="138">
                  <c:v>27.742068678885822</c:v>
                </c:pt>
                <c:pt idx="139">
                  <c:v>52.551736439019912</c:v>
                </c:pt>
                <c:pt idx="140">
                  <c:v>82.848974437266136</c:v>
                </c:pt>
                <c:pt idx="141">
                  <c:v>29.287098789960289</c:v>
                </c:pt>
                <c:pt idx="142">
                  <c:v>59.304365188629014</c:v>
                </c:pt>
                <c:pt idx="143">
                  <c:v>24.494598782807671</c:v>
                </c:pt>
                <c:pt idx="144">
                  <c:v>32.474894375354246</c:v>
                </c:pt>
                <c:pt idx="145">
                  <c:v>37.708199430257352</c:v>
                </c:pt>
                <c:pt idx="146">
                  <c:v>33.451092392951459</c:v>
                </c:pt>
                <c:pt idx="147">
                  <c:v>36.609568823129187</c:v>
                </c:pt>
                <c:pt idx="148">
                  <c:v>55.898147840053362</c:v>
                </c:pt>
                <c:pt idx="149">
                  <c:v>75.410111380368463</c:v>
                </c:pt>
                <c:pt idx="150">
                  <c:v>50.219188768417091</c:v>
                </c:pt>
                <c:pt idx="151">
                  <c:v>34.145499099046212</c:v>
                </c:pt>
                <c:pt idx="152">
                  <c:v>28.831063932925602</c:v>
                </c:pt>
                <c:pt idx="153">
                  <c:v>51.582702804357275</c:v>
                </c:pt>
                <c:pt idx="154">
                  <c:v>54.552624041587613</c:v>
                </c:pt>
                <c:pt idx="155">
                  <c:v>83.139523399620785</c:v>
                </c:pt>
                <c:pt idx="156">
                  <c:v>35.505503005534649</c:v>
                </c:pt>
                <c:pt idx="157">
                  <c:v>33.216623116284815</c:v>
                </c:pt>
                <c:pt idx="158">
                  <c:v>34.527399189025381</c:v>
                </c:pt>
                <c:pt idx="159">
                  <c:v>61.942056763917819</c:v>
                </c:pt>
                <c:pt idx="160">
                  <c:v>46.597856659442584</c:v>
                </c:pt>
                <c:pt idx="161">
                  <c:v>24.22830298021443</c:v>
                </c:pt>
                <c:pt idx="162">
                  <c:v>56.776546437293824</c:v>
                </c:pt>
                <c:pt idx="163">
                  <c:v>64.741795480996942</c:v>
                </c:pt>
                <c:pt idx="164">
                  <c:v>14.954047746211252</c:v>
                </c:pt>
                <c:pt idx="165">
                  <c:v>29.18495431020871</c:v>
                </c:pt>
                <c:pt idx="166">
                  <c:v>22.915129262954046</c:v>
                </c:pt>
                <c:pt idx="167">
                  <c:v>77.590717089921114</c:v>
                </c:pt>
                <c:pt idx="168">
                  <c:v>60.114530367404804</c:v>
                </c:pt>
                <c:pt idx="169">
                  <c:v>61.329570270330315</c:v>
                </c:pt>
                <c:pt idx="170">
                  <c:v>51.065242392570241</c:v>
                </c:pt>
                <c:pt idx="171">
                  <c:v>30.029080379754468</c:v>
                </c:pt>
                <c:pt idx="172">
                  <c:v>11.739289874583456</c:v>
                </c:pt>
                <c:pt idx="173">
                  <c:v>28.005925274640454</c:v>
                </c:pt>
                <c:pt idx="174">
                  <c:v>33.381011802703348</c:v>
                </c:pt>
                <c:pt idx="175">
                  <c:v>43.710425389558431</c:v>
                </c:pt>
                <c:pt idx="176">
                  <c:v>40.032842869311871</c:v>
                </c:pt>
                <c:pt idx="177">
                  <c:v>46.383574987203275</c:v>
                </c:pt>
                <c:pt idx="178">
                  <c:v>38.873594719916859</c:v>
                </c:pt>
                <c:pt idx="179">
                  <c:v>72.326573408395191</c:v>
                </c:pt>
                <c:pt idx="180">
                  <c:v>11.669237203150963</c:v>
                </c:pt>
                <c:pt idx="181">
                  <c:v>72.382856322080059</c:v>
                </c:pt>
                <c:pt idx="182">
                  <c:v>48.636179620773028</c:v>
                </c:pt>
                <c:pt idx="183">
                  <c:v>14.032626975327696</c:v>
                </c:pt>
                <c:pt idx="184">
                  <c:v>51.717051977664696</c:v>
                </c:pt>
                <c:pt idx="185">
                  <c:v>56.099887443334389</c:v>
                </c:pt>
                <c:pt idx="186">
                  <c:v>60.868986231834285</c:v>
                </c:pt>
                <c:pt idx="187">
                  <c:v>87.471969879417927</c:v>
                </c:pt>
                <c:pt idx="188">
                  <c:v>58.764397544414372</c:v>
                </c:pt>
                <c:pt idx="189">
                  <c:v>43.131567765027626</c:v>
                </c:pt>
                <c:pt idx="190">
                  <c:v>56.304265529662906</c:v>
                </c:pt>
                <c:pt idx="191">
                  <c:v>24.701267159730278</c:v>
                </c:pt>
                <c:pt idx="192">
                  <c:v>45.343915504962574</c:v>
                </c:pt>
                <c:pt idx="193">
                  <c:v>81.600577951222292</c:v>
                </c:pt>
                <c:pt idx="194">
                  <c:v>45.231299740821491</c:v>
                </c:pt>
                <c:pt idx="195">
                  <c:v>69.015465105325333</c:v>
                </c:pt>
                <c:pt idx="196">
                  <c:v>46.157778710872314</c:v>
                </c:pt>
                <c:pt idx="197">
                  <c:v>84.180379915981959</c:v>
                </c:pt>
                <c:pt idx="198">
                  <c:v>31.321402341872634</c:v>
                </c:pt>
                <c:pt idx="199">
                  <c:v>26.872791255265582</c:v>
                </c:pt>
                <c:pt idx="200">
                  <c:v>64.80269126370608</c:v>
                </c:pt>
                <c:pt idx="201">
                  <c:v>45.320216823369634</c:v>
                </c:pt>
                <c:pt idx="202">
                  <c:v>67.952918059379257</c:v>
                </c:pt>
                <c:pt idx="203">
                  <c:v>29.519754398614317</c:v>
                </c:pt>
                <c:pt idx="204">
                  <c:v>50.694888515025831</c:v>
                </c:pt>
                <c:pt idx="205">
                  <c:v>39.170113087445785</c:v>
                </c:pt>
                <c:pt idx="206">
                  <c:v>48.936222869903268</c:v>
                </c:pt>
                <c:pt idx="207">
                  <c:v>80.216144574433272</c:v>
                </c:pt>
                <c:pt idx="208">
                  <c:v>40.195137066394395</c:v>
                </c:pt>
                <c:pt idx="209">
                  <c:v>38.905874372273971</c:v>
                </c:pt>
                <c:pt idx="210">
                  <c:v>33.93872400000712</c:v>
                </c:pt>
                <c:pt idx="211">
                  <c:v>80.36003307178585</c:v>
                </c:pt>
                <c:pt idx="212">
                  <c:v>18.733734769374131</c:v>
                </c:pt>
                <c:pt idx="213">
                  <c:v>41.554087591916641</c:v>
                </c:pt>
                <c:pt idx="214">
                  <c:v>58.10985992625411</c:v>
                </c:pt>
                <c:pt idx="215">
                  <c:v>61.012772429735065</c:v>
                </c:pt>
                <c:pt idx="216">
                  <c:v>50.335510725528451</c:v>
                </c:pt>
                <c:pt idx="217">
                  <c:v>35.617120910436149</c:v>
                </c:pt>
                <c:pt idx="218">
                  <c:v>55.906100375205803</c:v>
                </c:pt>
                <c:pt idx="219">
                  <c:v>50.72399643734142</c:v>
                </c:pt>
                <c:pt idx="220">
                  <c:v>78.444825286418009</c:v>
                </c:pt>
                <c:pt idx="221">
                  <c:v>42.198123741895287</c:v>
                </c:pt>
                <c:pt idx="222">
                  <c:v>60.715946323425165</c:v>
                </c:pt>
                <c:pt idx="223">
                  <c:v>77.656620133668056</c:v>
                </c:pt>
                <c:pt idx="224">
                  <c:v>57.65057005360778</c:v>
                </c:pt>
                <c:pt idx="225">
                  <c:v>29.726026750356105</c:v>
                </c:pt>
                <c:pt idx="226">
                  <c:v>78.884929997473748</c:v>
                </c:pt>
                <c:pt idx="227">
                  <c:v>49.511839807779026</c:v>
                </c:pt>
                <c:pt idx="228">
                  <c:v>68.011167878658014</c:v>
                </c:pt>
                <c:pt idx="229">
                  <c:v>76.780541849881317</c:v>
                </c:pt>
                <c:pt idx="230">
                  <c:v>43.740614873916265</c:v>
                </c:pt>
                <c:pt idx="231">
                  <c:v>42.054132998735035</c:v>
                </c:pt>
                <c:pt idx="232">
                  <c:v>70.779572863132003</c:v>
                </c:pt>
                <c:pt idx="233">
                  <c:v>38.61716220453409</c:v>
                </c:pt>
                <c:pt idx="234">
                  <c:v>68.317595679313357</c:v>
                </c:pt>
                <c:pt idx="235">
                  <c:v>67.836258495599438</c:v>
                </c:pt>
                <c:pt idx="236">
                  <c:v>36.028270358592508</c:v>
                </c:pt>
                <c:pt idx="237">
                  <c:v>78.992162228375449</c:v>
                </c:pt>
                <c:pt idx="238">
                  <c:v>38.58249839022784</c:v>
                </c:pt>
                <c:pt idx="239">
                  <c:v>21.724256337434099</c:v>
                </c:pt>
                <c:pt idx="240">
                  <c:v>10.174276966601589</c:v>
                </c:pt>
                <c:pt idx="241">
                  <c:v>31.487597585469658</c:v>
                </c:pt>
                <c:pt idx="242">
                  <c:v>66.158980233222778</c:v>
                </c:pt>
                <c:pt idx="243">
                  <c:v>64.022447813302918</c:v>
                </c:pt>
                <c:pt idx="244">
                  <c:v>51.204140538722733</c:v>
                </c:pt>
                <c:pt idx="245">
                  <c:v>55.536305189878263</c:v>
                </c:pt>
                <c:pt idx="246">
                  <c:v>69.552729684859841</c:v>
                </c:pt>
                <c:pt idx="247">
                  <c:v>52.998435462266684</c:v>
                </c:pt>
                <c:pt idx="248">
                  <c:v>75.598940176516763</c:v>
                </c:pt>
                <c:pt idx="249">
                  <c:v>60.046903205663554</c:v>
                </c:pt>
                <c:pt idx="250">
                  <c:v>29.376466471702003</c:v>
                </c:pt>
                <c:pt idx="251">
                  <c:v>73.40810307338846</c:v>
                </c:pt>
                <c:pt idx="252">
                  <c:v>67.35928623154804</c:v>
                </c:pt>
                <c:pt idx="253">
                  <c:v>47.628791046888047</c:v>
                </c:pt>
                <c:pt idx="254">
                  <c:v>35.074941570312014</c:v>
                </c:pt>
                <c:pt idx="255">
                  <c:v>48.220615685731595</c:v>
                </c:pt>
                <c:pt idx="256">
                  <c:v>8.6303203053772286</c:v>
                </c:pt>
                <c:pt idx="257">
                  <c:v>11.917149377614232</c:v>
                </c:pt>
                <c:pt idx="258">
                  <c:v>7.1499372072517762</c:v>
                </c:pt>
                <c:pt idx="259">
                  <c:v>16.543419588357182</c:v>
                </c:pt>
                <c:pt idx="260">
                  <c:v>15.526715249568184</c:v>
                </c:pt>
                <c:pt idx="261">
                  <c:v>40.997940111905649</c:v>
                </c:pt>
                <c:pt idx="262">
                  <c:v>50.185266859084805</c:v>
                </c:pt>
                <c:pt idx="263">
                  <c:v>74.247242320329022</c:v>
                </c:pt>
                <c:pt idx="264">
                  <c:v>63.457675165683661</c:v>
                </c:pt>
                <c:pt idx="265">
                  <c:v>57.932906413823922</c:v>
                </c:pt>
                <c:pt idx="266">
                  <c:v>41.271775252372343</c:v>
                </c:pt>
                <c:pt idx="267">
                  <c:v>48.991092670709314</c:v>
                </c:pt>
                <c:pt idx="268">
                  <c:v>97.151935405282913</c:v>
                </c:pt>
                <c:pt idx="269">
                  <c:v>42.28457269743118</c:v>
                </c:pt>
                <c:pt idx="270">
                  <c:v>48.832338363677692</c:v>
                </c:pt>
                <c:pt idx="271">
                  <c:v>27.347260678559664</c:v>
                </c:pt>
                <c:pt idx="272">
                  <c:v>36.182762569934376</c:v>
                </c:pt>
                <c:pt idx="273">
                  <c:v>44.34124462679064</c:v>
                </c:pt>
                <c:pt idx="274">
                  <c:v>70.046863419562882</c:v>
                </c:pt>
                <c:pt idx="275">
                  <c:v>57.226317632943939</c:v>
                </c:pt>
                <c:pt idx="276">
                  <c:v>35.392954511195647</c:v>
                </c:pt>
                <c:pt idx="277">
                  <c:v>99.342009115962824</c:v>
                </c:pt>
                <c:pt idx="278">
                  <c:v>70.37728889659077</c:v>
                </c:pt>
                <c:pt idx="279">
                  <c:v>73.202116072923062</c:v>
                </c:pt>
                <c:pt idx="280">
                  <c:v>49.919840330630983</c:v>
                </c:pt>
                <c:pt idx="281">
                  <c:v>40.201734329015324</c:v>
                </c:pt>
                <c:pt idx="282">
                  <c:v>24.392584521323521</c:v>
                </c:pt>
                <c:pt idx="283">
                  <c:v>44.136789787561064</c:v>
                </c:pt>
                <c:pt idx="284">
                  <c:v>27.620280379802118</c:v>
                </c:pt>
                <c:pt idx="285">
                  <c:v>8.536069680005296</c:v>
                </c:pt>
                <c:pt idx="286">
                  <c:v>13.593751270323958</c:v>
                </c:pt>
                <c:pt idx="287">
                  <c:v>23.405753815919226</c:v>
                </c:pt>
                <c:pt idx="288">
                  <c:v>40.19566626027256</c:v>
                </c:pt>
                <c:pt idx="289">
                  <c:v>75.086445832997569</c:v>
                </c:pt>
                <c:pt idx="290">
                  <c:v>49.63882137015505</c:v>
                </c:pt>
                <c:pt idx="291">
                  <c:v>70.122704447061139</c:v>
                </c:pt>
                <c:pt idx="292">
                  <c:v>78.416920823603689</c:v>
                </c:pt>
                <c:pt idx="293">
                  <c:v>50.645074702054714</c:v>
                </c:pt>
                <c:pt idx="294">
                  <c:v>41.567858297378152</c:v>
                </c:pt>
                <c:pt idx="295">
                  <c:v>19.864619220048205</c:v>
                </c:pt>
                <c:pt idx="296">
                  <c:v>37.749498171359562</c:v>
                </c:pt>
                <c:pt idx="297">
                  <c:v>70.279949451238181</c:v>
                </c:pt>
                <c:pt idx="298">
                  <c:v>31.527956778556288</c:v>
                </c:pt>
                <c:pt idx="299">
                  <c:v>46.396756923944146</c:v>
                </c:pt>
                <c:pt idx="300">
                  <c:v>55.17838365510157</c:v>
                </c:pt>
                <c:pt idx="301">
                  <c:v>73.659844494611136</c:v>
                </c:pt>
                <c:pt idx="302">
                  <c:v>71.398242790252183</c:v>
                </c:pt>
                <c:pt idx="303">
                  <c:v>45.097657597810397</c:v>
                </c:pt>
                <c:pt idx="304">
                  <c:v>66.333093876392141</c:v>
                </c:pt>
                <c:pt idx="305">
                  <c:v>35.079315496236319</c:v>
                </c:pt>
                <c:pt idx="306">
                  <c:v>32.014873559028089</c:v>
                </c:pt>
                <c:pt idx="307">
                  <c:v>77.884142530709383</c:v>
                </c:pt>
                <c:pt idx="308">
                  <c:v>93.212676686792562</c:v>
                </c:pt>
                <c:pt idx="309">
                  <c:v>67.683699370176029</c:v>
                </c:pt>
                <c:pt idx="310">
                  <c:v>49.596037561446856</c:v>
                </c:pt>
                <c:pt idx="311">
                  <c:v>#N/A</c:v>
                </c:pt>
                <c:pt idx="312">
                  <c:v>27.910711187869438</c:v>
                </c:pt>
                <c:pt idx="313">
                  <c:v>45.194114280492443</c:v>
                </c:pt>
                <c:pt idx="314">
                  <c:v>38.96695452407031</c:v>
                </c:pt>
                <c:pt idx="315">
                  <c:v>43.422556579858409</c:v>
                </c:pt>
                <c:pt idx="316">
                  <c:v>61.640307731181991</c:v>
                </c:pt>
                <c:pt idx="317">
                  <c:v>42.13245964124831</c:v>
                </c:pt>
                <c:pt idx="318">
                  <c:v>79.38487542346094</c:v>
                </c:pt>
                <c:pt idx="319">
                  <c:v>22.324534524232199</c:v>
                </c:pt>
                <c:pt idx="320">
                  <c:v>40.359107918292594</c:v>
                </c:pt>
                <c:pt idx="321">
                  <c:v>18.346416116505857</c:v>
                </c:pt>
                <c:pt idx="322">
                  <c:v>28.564082486182592</c:v>
                </c:pt>
                <c:pt idx="323">
                  <c:v>30.162194383889599</c:v>
                </c:pt>
                <c:pt idx="324">
                  <c:v>37.494284600764772</c:v>
                </c:pt>
                <c:pt idx="325">
                  <c:v>66.634445620328691</c:v>
                </c:pt>
                <c:pt idx="326">
                  <c:v>62.2008891887969</c:v>
                </c:pt>
                <c:pt idx="327">
                  <c:v>32.918763697892629</c:v>
                </c:pt>
                <c:pt idx="328">
                  <c:v>34.067541880160789</c:v>
                </c:pt>
                <c:pt idx="329">
                  <c:v>30.370791316777634</c:v>
                </c:pt>
                <c:pt idx="330">
                  <c:v>31.39864025786536</c:v>
                </c:pt>
                <c:pt idx="331">
                  <c:v>#N/A</c:v>
                </c:pt>
                <c:pt idx="332">
                  <c:v>72.420115108043134</c:v>
                </c:pt>
                <c:pt idx="333">
                  <c:v>68.030477619916596</c:v>
                </c:pt>
                <c:pt idx="334">
                  <c:v>34.892711669951908</c:v>
                </c:pt>
                <c:pt idx="335">
                  <c:v>32.587947095185712</c:v>
                </c:pt>
                <c:pt idx="336">
                  <c:v>48.837770885974599</c:v>
                </c:pt>
                <c:pt idx="337">
                  <c:v>14.514310193806852</c:v>
                </c:pt>
                <c:pt idx="338">
                  <c:v>56.175510651618765</c:v>
                </c:pt>
                <c:pt idx="339">
                  <c:v>73.108422506600746</c:v>
                </c:pt>
                <c:pt idx="340">
                  <c:v>55.375807065517229</c:v>
                </c:pt>
                <c:pt idx="341">
                  <c:v>43.673875952512375</c:v>
                </c:pt>
                <c:pt idx="342">
                  <c:v>53.421475679427878</c:v>
                </c:pt>
                <c:pt idx="343">
                  <c:v>34.713530028611643</c:v>
                </c:pt>
                <c:pt idx="344">
                  <c:v>55.484052748233601</c:v>
                </c:pt>
                <c:pt idx="345">
                  <c:v>38.536543060094395</c:v>
                </c:pt>
                <c:pt idx="346">
                  <c:v>51.412076479942073</c:v>
                </c:pt>
                <c:pt idx="347">
                  <c:v>25.477903450280522</c:v>
                </c:pt>
                <c:pt idx="348">
                  <c:v>43.931868285686129</c:v>
                </c:pt>
                <c:pt idx="349">
                  <c:v>62.530460930616279</c:v>
                </c:pt>
                <c:pt idx="350">
                  <c:v>62.46081402972402</c:v>
                </c:pt>
                <c:pt idx="351">
                  <c:v>64.489457810670771</c:v>
                </c:pt>
                <c:pt idx="352">
                  <c:v>74.733145279437352</c:v>
                </c:pt>
                <c:pt idx="353">
                  <c:v>69.6095602281395</c:v>
                </c:pt>
                <c:pt idx="354">
                  <c:v>67.338220555335724</c:v>
                </c:pt>
                <c:pt idx="355">
                  <c:v>41.974389398843371</c:v>
                </c:pt>
                <c:pt idx="356">
                  <c:v>72.871306581050291</c:v>
                </c:pt>
                <c:pt idx="357">
                  <c:v>48.478552866727533</c:v>
                </c:pt>
                <c:pt idx="358">
                  <c:v>48.996859533340164</c:v>
                </c:pt>
                <c:pt idx="359">
                  <c:v>54.822175753862176</c:v>
                </c:pt>
                <c:pt idx="360">
                  <c:v>46.424306292087223</c:v>
                </c:pt>
                <c:pt idx="361">
                  <c:v>78.217932010441828</c:v>
                </c:pt>
                <c:pt idx="362">
                  <c:v>26.196325690299375</c:v>
                </c:pt>
                <c:pt idx="363">
                  <c:v>49.910575664788922</c:v>
                </c:pt>
                <c:pt idx="364">
                  <c:v>55.58962976411037</c:v>
                </c:pt>
                <c:pt idx="365">
                  <c:v>49.308972073346808</c:v>
                </c:pt>
                <c:pt idx="366">
                  <c:v>45.628245002776758</c:v>
                </c:pt>
                <c:pt idx="367">
                  <c:v>68.530629170686368</c:v>
                </c:pt>
                <c:pt idx="368">
                  <c:v>27.109293598681809</c:v>
                </c:pt>
                <c:pt idx="369">
                  <c:v>25.758728719502777</c:v>
                </c:pt>
                <c:pt idx="370">
                  <c:v>85.041274697333037</c:v>
                </c:pt>
                <c:pt idx="371">
                  <c:v>70.311657560617036</c:v>
                </c:pt>
                <c:pt idx="372">
                  <c:v>77.494845647364755</c:v>
                </c:pt>
                <c:pt idx="373">
                  <c:v>#N/A</c:v>
                </c:pt>
                <c:pt idx="374">
                  <c:v>79.066103250533146</c:v>
                </c:pt>
                <c:pt idx="375">
                  <c:v>72.346263373643339</c:v>
                </c:pt>
                <c:pt idx="376">
                  <c:v>62.952365011722478</c:v>
                </c:pt>
                <c:pt idx="377">
                  <c:v>36.741520667821419</c:v>
                </c:pt>
                <c:pt idx="378">
                  <c:v>57.640450388938731</c:v>
                </c:pt>
                <c:pt idx="379">
                  <c:v>81.515330398827459</c:v>
                </c:pt>
                <c:pt idx="380">
                  <c:v>77.40746204331505</c:v>
                </c:pt>
                <c:pt idx="381">
                  <c:v>50.042573548108784</c:v>
                </c:pt>
                <c:pt idx="382">
                  <c:v>35.934067089110854</c:v>
                </c:pt>
                <c:pt idx="383">
                  <c:v>46.913023675233518</c:v>
                </c:pt>
                <c:pt idx="384">
                  <c:v>67.730278343707752</c:v>
                </c:pt>
                <c:pt idx="385">
                  <c:v>51.288378167897925</c:v>
                </c:pt>
                <c:pt idx="386">
                  <c:v>38.973735577613397</c:v>
                </c:pt>
                <c:pt idx="387">
                  <c:v>59.071789491922232</c:v>
                </c:pt>
                <c:pt idx="388">
                  <c:v>53.960486764461294</c:v>
                </c:pt>
                <c:pt idx="389">
                  <c:v>71.489896441251247</c:v>
                </c:pt>
                <c:pt idx="390">
                  <c:v>44.468269331008557</c:v>
                </c:pt>
                <c:pt idx="391">
                  <c:v>53.587355387956393</c:v>
                </c:pt>
                <c:pt idx="392">
                  <c:v>59.632291407138688</c:v>
                </c:pt>
                <c:pt idx="393">
                  <c:v>46.83387153223196</c:v>
                </c:pt>
                <c:pt idx="394">
                  <c:v>69.033513075858693</c:v>
                </c:pt>
                <c:pt idx="395">
                  <c:v>35.543730152398581</c:v>
                </c:pt>
                <c:pt idx="396">
                  <c:v>56.999427623302289</c:v>
                </c:pt>
                <c:pt idx="397">
                  <c:v>32.807827854901753</c:v>
                </c:pt>
                <c:pt idx="398">
                  <c:v>33.8173427887263</c:v>
                </c:pt>
                <c:pt idx="399">
                  <c:v>55.938203824312019</c:v>
                </c:pt>
              </c:numCache>
            </c:numRef>
          </c:xVal>
          <c:yVal>
            <c:numRef>
              <c:f>CIjumping!$AQ$115:$AQ$514</c:f>
              <c:numCache>
                <c:formatCode>General</c:formatCode>
                <c:ptCount val="400"/>
                <c:pt idx="0">
                  <c:v>2.1532262564864504E-3</c:v>
                </c:pt>
                <c:pt idx="1">
                  <c:v>2.7895561261858568E-3</c:v>
                </c:pt>
                <c:pt idx="2">
                  <c:v>1.1786724520531965E-2</c:v>
                </c:pt>
                <c:pt idx="3">
                  <c:v>5.8409181276376822E-3</c:v>
                </c:pt>
                <c:pt idx="4">
                  <c:v>2.2034330518398144E-3</c:v>
                </c:pt>
                <c:pt idx="5">
                  <c:v>8.9571083686033302E-3</c:v>
                </c:pt>
                <c:pt idx="6">
                  <c:v>1.0854091226697858E-2</c:v>
                </c:pt>
                <c:pt idx="7">
                  <c:v>5.3101831138021617E-3</c:v>
                </c:pt>
                <c:pt idx="8">
                  <c:v>2.0751800548569716E-3</c:v>
                </c:pt>
                <c:pt idx="9">
                  <c:v>6.2207517938968051E-3</c:v>
                </c:pt>
                <c:pt idx="10">
                  <c:v>4.6337493510223609E-3</c:v>
                </c:pt>
                <c:pt idx="11">
                  <c:v>6.5402262004605376E-3</c:v>
                </c:pt>
                <c:pt idx="12">
                  <c:v>8.101860875889268E-3</c:v>
                </c:pt>
                <c:pt idx="13">
                  <c:v>1.6911894629387029E-2</c:v>
                </c:pt>
                <c:pt idx="14">
                  <c:v>1.236411943309856E-2</c:v>
                </c:pt>
                <c:pt idx="15">
                  <c:v>1.1339464730653507E-2</c:v>
                </c:pt>
                <c:pt idx="16">
                  <c:v>5.9671649454343199E-3</c:v>
                </c:pt>
                <c:pt idx="17">
                  <c:v>#N/A</c:v>
                </c:pt>
                <c:pt idx="18">
                  <c:v>4.8848090870485823E-3</c:v>
                </c:pt>
                <c:pt idx="19">
                  <c:v>2.1595569140066351E-3</c:v>
                </c:pt>
                <c:pt idx="20">
                  <c:v>8.6718393401651588E-3</c:v>
                </c:pt>
                <c:pt idx="21">
                  <c:v>4.5673682787035486E-3</c:v>
                </c:pt>
                <c:pt idx="22">
                  <c:v>1.021971794320772E-2</c:v>
                </c:pt>
                <c:pt idx="23">
                  <c:v>6.3859503156712743E-3</c:v>
                </c:pt>
                <c:pt idx="24">
                  <c:v>5.9293295647797834E-3</c:v>
                </c:pt>
                <c:pt idx="25">
                  <c:v>4.1583273821820931E-3</c:v>
                </c:pt>
                <c:pt idx="26">
                  <c:v>5.8261186855651445E-3</c:v>
                </c:pt>
                <c:pt idx="27">
                  <c:v>1.1922507978671646E-3</c:v>
                </c:pt>
                <c:pt idx="28">
                  <c:v>1.0676975839051167E-2</c:v>
                </c:pt>
                <c:pt idx="29">
                  <c:v>1.5323922318058873E-2</c:v>
                </c:pt>
                <c:pt idx="30">
                  <c:v>9.416213695943863E-3</c:v>
                </c:pt>
                <c:pt idx="31">
                  <c:v>1.2692237697151781E-2</c:v>
                </c:pt>
                <c:pt idx="32">
                  <c:v>1.3074442989949059E-2</c:v>
                </c:pt>
                <c:pt idx="33">
                  <c:v>#N/A</c:v>
                </c:pt>
                <c:pt idx="34">
                  <c:v>5.8606870205919152E-3</c:v>
                </c:pt>
                <c:pt idx="35">
                  <c:v>6.8318003971991597E-3</c:v>
                </c:pt>
                <c:pt idx="36">
                  <c:v>9.2288627498941997E-3</c:v>
                </c:pt>
                <c:pt idx="37">
                  <c:v>8.050053345622964E-3</c:v>
                </c:pt>
                <c:pt idx="38">
                  <c:v>3.8223806411400358E-3</c:v>
                </c:pt>
                <c:pt idx="39">
                  <c:v>1.3466969401570951E-3</c:v>
                </c:pt>
                <c:pt idx="40">
                  <c:v>4.2127612266798925E-3</c:v>
                </c:pt>
                <c:pt idx="41">
                  <c:v>1.7839146593307844E-2</c:v>
                </c:pt>
                <c:pt idx="42">
                  <c:v>9.5873197163514317E-3</c:v>
                </c:pt>
                <c:pt idx="43">
                  <c:v>1.8886460815532539E-3</c:v>
                </c:pt>
                <c:pt idx="44">
                  <c:v>5.8042052983153835E-3</c:v>
                </c:pt>
                <c:pt idx="45">
                  <c:v>1.0399250556957663E-4</c:v>
                </c:pt>
                <c:pt idx="46">
                  <c:v>5.1357293562463279E-3</c:v>
                </c:pt>
                <c:pt idx="47">
                  <c:v>4.22736433630665E-3</c:v>
                </c:pt>
                <c:pt idx="48">
                  <c:v>6.7865439833370608E-4</c:v>
                </c:pt>
                <c:pt idx="49">
                  <c:v>7.3773610649060066E-3</c:v>
                </c:pt>
                <c:pt idx="50">
                  <c:v>2.947615927398217E-3</c:v>
                </c:pt>
                <c:pt idx="51">
                  <c:v>1.5288016997025403E-3</c:v>
                </c:pt>
                <c:pt idx="52">
                  <c:v>3.1586470689736615E-3</c:v>
                </c:pt>
                <c:pt idx="53">
                  <c:v>4.7163882661304061E-3</c:v>
                </c:pt>
                <c:pt idx="54">
                  <c:v>1.4538939074745299E-2</c:v>
                </c:pt>
                <c:pt idx="55">
                  <c:v>7.1306549359355037E-3</c:v>
                </c:pt>
                <c:pt idx="56">
                  <c:v>1.5870746468137447E-2</c:v>
                </c:pt>
                <c:pt idx="57">
                  <c:v>1.1625034984352507E-2</c:v>
                </c:pt>
                <c:pt idx="58">
                  <c:v>2.9029036120361697E-3</c:v>
                </c:pt>
                <c:pt idx="59">
                  <c:v>5.4816536278594194E-3</c:v>
                </c:pt>
                <c:pt idx="60">
                  <c:v>1.3789802369385439E-2</c:v>
                </c:pt>
                <c:pt idx="61">
                  <c:v>1.1341817459968477E-4</c:v>
                </c:pt>
                <c:pt idx="62">
                  <c:v>3.4903269045212112E-3</c:v>
                </c:pt>
                <c:pt idx="63">
                  <c:v>6.7468910798739188E-3</c:v>
                </c:pt>
                <c:pt idx="64">
                  <c:v>3.8687188513122838E-3</c:v>
                </c:pt>
                <c:pt idx="65">
                  <c:v>3.748118698285112E-3</c:v>
                </c:pt>
                <c:pt idx="66">
                  <c:v>9.1578147117695949E-3</c:v>
                </c:pt>
                <c:pt idx="67">
                  <c:v>3.7298541649204309E-3</c:v>
                </c:pt>
                <c:pt idx="68">
                  <c:v>5.8097693875839721E-3</c:v>
                </c:pt>
                <c:pt idx="69">
                  <c:v>8.2778973250450059E-3</c:v>
                </c:pt>
                <c:pt idx="70">
                  <c:v>9.4721801506787474E-3</c:v>
                </c:pt>
                <c:pt idx="71">
                  <c:v>1.0855874877405485E-2</c:v>
                </c:pt>
                <c:pt idx="72">
                  <c:v>1.2815963673520465E-2</c:v>
                </c:pt>
                <c:pt idx="73">
                  <c:v>9.5252463284407427E-3</c:v>
                </c:pt>
                <c:pt idx="74">
                  <c:v>1.23648904805784E-2</c:v>
                </c:pt>
                <c:pt idx="75">
                  <c:v>1.0174349711819361E-2</c:v>
                </c:pt>
                <c:pt idx="76">
                  <c:v>2.1922953876443376E-3</c:v>
                </c:pt>
                <c:pt idx="77">
                  <c:v>2.0363719177947377E-3</c:v>
                </c:pt>
                <c:pt idx="78">
                  <c:v>5.8570767758378828E-3</c:v>
                </c:pt>
                <c:pt idx="79">
                  <c:v>#N/A</c:v>
                </c:pt>
                <c:pt idx="80">
                  <c:v>2.0821997473441194E-4</c:v>
                </c:pt>
                <c:pt idx="81">
                  <c:v>8.5517514958064322E-3</c:v>
                </c:pt>
                <c:pt idx="82">
                  <c:v>9.8572127772965888E-3</c:v>
                </c:pt>
                <c:pt idx="83">
                  <c:v>5.8152148181016673E-4</c:v>
                </c:pt>
                <c:pt idx="84">
                  <c:v>1.4095020527821528E-2</c:v>
                </c:pt>
                <c:pt idx="85">
                  <c:v>8.7245377829677489E-3</c:v>
                </c:pt>
                <c:pt idx="86">
                  <c:v>5.2363246538248177E-3</c:v>
                </c:pt>
                <c:pt idx="87">
                  <c:v>#N/A</c:v>
                </c:pt>
                <c:pt idx="88">
                  <c:v>4.5054239791695186E-3</c:v>
                </c:pt>
                <c:pt idx="89">
                  <c:v>1.2288082972759112E-2</c:v>
                </c:pt>
                <c:pt idx="90">
                  <c:v>1.1729100692241255E-2</c:v>
                </c:pt>
                <c:pt idx="91">
                  <c:v>3.3908915031132672E-3</c:v>
                </c:pt>
                <c:pt idx="92">
                  <c:v>6.3967274732923234E-3</c:v>
                </c:pt>
                <c:pt idx="93">
                  <c:v>6.2477241364276154E-3</c:v>
                </c:pt>
                <c:pt idx="94">
                  <c:v>1.8174829347779812E-3</c:v>
                </c:pt>
                <c:pt idx="95">
                  <c:v>1.1808720455686779E-4</c:v>
                </c:pt>
                <c:pt idx="96">
                  <c:v>2.1199701868892312E-3</c:v>
                </c:pt>
                <c:pt idx="97">
                  <c:v>1.3371849493255514E-2</c:v>
                </c:pt>
                <c:pt idx="98">
                  <c:v>3.6342834871755571E-3</c:v>
                </c:pt>
                <c:pt idx="99">
                  <c:v>9.799360774998921E-3</c:v>
                </c:pt>
                <c:pt idx="100">
                  <c:v>1.2449931661798615E-3</c:v>
                </c:pt>
                <c:pt idx="101">
                  <c:v>1.5320212717296002E-2</c:v>
                </c:pt>
                <c:pt idx="102">
                  <c:v>1.2882396522908115E-3</c:v>
                </c:pt>
                <c:pt idx="103">
                  <c:v>7.4271327422294788E-3</c:v>
                </c:pt>
                <c:pt idx="104">
                  <c:v>8.379049462561225E-3</c:v>
                </c:pt>
                <c:pt idx="105">
                  <c:v>6.4314555819042444E-3</c:v>
                </c:pt>
                <c:pt idx="106">
                  <c:v>1.4569970787761302E-3</c:v>
                </c:pt>
                <c:pt idx="107">
                  <c:v>2.6913143132915665E-3</c:v>
                </c:pt>
                <c:pt idx="108">
                  <c:v>1.875031559591098E-2</c:v>
                </c:pt>
                <c:pt idx="109">
                  <c:v>2.6614334055110662E-4</c:v>
                </c:pt>
                <c:pt idx="110">
                  <c:v>5.704375774921582E-3</c:v>
                </c:pt>
                <c:pt idx="111">
                  <c:v>8.5283967284194295E-3</c:v>
                </c:pt>
                <c:pt idx="112">
                  <c:v>6.8161218086342712E-3</c:v>
                </c:pt>
                <c:pt idx="113">
                  <c:v>9.1639839864237002E-3</c:v>
                </c:pt>
                <c:pt idx="114">
                  <c:v>2.3500040560100175E-3</c:v>
                </c:pt>
                <c:pt idx="115">
                  <c:v>8.4980577582416113E-4</c:v>
                </c:pt>
                <c:pt idx="116">
                  <c:v>#N/A</c:v>
                </c:pt>
                <c:pt idx="117">
                  <c:v>1.889724521509129E-3</c:v>
                </c:pt>
                <c:pt idx="118">
                  <c:v>4.8520017053094609E-3</c:v>
                </c:pt>
                <c:pt idx="119">
                  <c:v>#N/A</c:v>
                </c:pt>
                <c:pt idx="120">
                  <c:v>2.86877453783197E-4</c:v>
                </c:pt>
                <c:pt idx="121">
                  <c:v>1.0182492600813249E-2</c:v>
                </c:pt>
                <c:pt idx="122">
                  <c:v>1.6336695542528028E-2</c:v>
                </c:pt>
                <c:pt idx="123">
                  <c:v>1.0445889708543732E-2</c:v>
                </c:pt>
                <c:pt idx="124">
                  <c:v>7.5647511353778224E-3</c:v>
                </c:pt>
                <c:pt idx="125">
                  <c:v>1.8207448216393602E-2</c:v>
                </c:pt>
                <c:pt idx="126">
                  <c:v>5.3644332789472551E-3</c:v>
                </c:pt>
                <c:pt idx="127">
                  <c:v>3.2264001756199061E-3</c:v>
                </c:pt>
                <c:pt idx="128">
                  <c:v>9.9620419779192104E-5</c:v>
                </c:pt>
                <c:pt idx="129">
                  <c:v>1.2006810243893624E-3</c:v>
                </c:pt>
                <c:pt idx="130">
                  <c:v>1.0367295512640314E-2</c:v>
                </c:pt>
                <c:pt idx="131">
                  <c:v>#N/A</c:v>
                </c:pt>
                <c:pt idx="132">
                  <c:v>7.7539215127953153E-3</c:v>
                </c:pt>
                <c:pt idx="133">
                  <c:v>3.8114563361478031E-3</c:v>
                </c:pt>
                <c:pt idx="134">
                  <c:v>#N/A</c:v>
                </c:pt>
                <c:pt idx="135">
                  <c:v>1.3451805289734664E-2</c:v>
                </c:pt>
                <c:pt idx="136">
                  <c:v>5.2140113586902695E-3</c:v>
                </c:pt>
                <c:pt idx="137">
                  <c:v>4.1047025109809702E-3</c:v>
                </c:pt>
                <c:pt idx="138">
                  <c:v>1.9234895513244366E-3</c:v>
                </c:pt>
                <c:pt idx="139">
                  <c:v>1.6579151787850296E-2</c:v>
                </c:pt>
                <c:pt idx="140">
                  <c:v>3.8362037737521225E-3</c:v>
                </c:pt>
                <c:pt idx="141">
                  <c:v>3.5741839750981284E-3</c:v>
                </c:pt>
                <c:pt idx="142">
                  <c:v>1.4752488488787975E-2</c:v>
                </c:pt>
                <c:pt idx="143">
                  <c:v>2.1917964550906698E-3</c:v>
                </c:pt>
                <c:pt idx="144">
                  <c:v>4.9104162575368381E-3</c:v>
                </c:pt>
                <c:pt idx="145">
                  <c:v>5.4510112722704384E-3</c:v>
                </c:pt>
                <c:pt idx="146">
                  <c:v>1.3113019718018749E-4</c:v>
                </c:pt>
                <c:pt idx="147">
                  <c:v>3.0768228426540541E-3</c:v>
                </c:pt>
                <c:pt idx="148">
                  <c:v>2.9902158236989134E-3</c:v>
                </c:pt>
                <c:pt idx="149">
                  <c:v>6.8080505614955596E-4</c:v>
                </c:pt>
                <c:pt idx="150">
                  <c:v>8.6769287440492324E-3</c:v>
                </c:pt>
                <c:pt idx="151">
                  <c:v>7.882944148977656E-3</c:v>
                </c:pt>
                <c:pt idx="152">
                  <c:v>1.0030821719788864E-2</c:v>
                </c:pt>
                <c:pt idx="153">
                  <c:v>4.6363301039335945E-3</c:v>
                </c:pt>
                <c:pt idx="154">
                  <c:v>1.2084753491552162E-2</c:v>
                </c:pt>
                <c:pt idx="155">
                  <c:v>3.9569381259232502E-3</c:v>
                </c:pt>
                <c:pt idx="156">
                  <c:v>1.7055901185475113E-3</c:v>
                </c:pt>
                <c:pt idx="157">
                  <c:v>1.0316891109453908E-2</c:v>
                </c:pt>
                <c:pt idx="158">
                  <c:v>#N/A</c:v>
                </c:pt>
                <c:pt idx="159">
                  <c:v>5.7721347958825785E-3</c:v>
                </c:pt>
                <c:pt idx="160">
                  <c:v>7.6116760893496982E-3</c:v>
                </c:pt>
                <c:pt idx="161">
                  <c:v>7.4733715268073351E-3</c:v>
                </c:pt>
                <c:pt idx="162">
                  <c:v>1.8354919359496104E-2</c:v>
                </c:pt>
                <c:pt idx="163">
                  <c:v>6.9941611678799483E-3</c:v>
                </c:pt>
                <c:pt idx="164">
                  <c:v>1.5644718258401896E-3</c:v>
                </c:pt>
                <c:pt idx="165">
                  <c:v>5.5101593383280467E-3</c:v>
                </c:pt>
                <c:pt idx="166">
                  <c:v>1.6004367145416171E-3</c:v>
                </c:pt>
                <c:pt idx="167">
                  <c:v>4.1066158743089751E-3</c:v>
                </c:pt>
                <c:pt idx="168">
                  <c:v>1.5503594573400649E-2</c:v>
                </c:pt>
                <c:pt idx="169">
                  <c:v>1.6374163291629301E-2</c:v>
                </c:pt>
                <c:pt idx="170">
                  <c:v>1.1694444879647256E-2</c:v>
                </c:pt>
                <c:pt idx="171">
                  <c:v>9.1579558521705619E-4</c:v>
                </c:pt>
                <c:pt idx="172">
                  <c:v>5.8155888587988825E-4</c:v>
                </c:pt>
                <c:pt idx="173">
                  <c:v>6.1630346001234522E-3</c:v>
                </c:pt>
                <c:pt idx="174">
                  <c:v>6.0099061105104504E-3</c:v>
                </c:pt>
                <c:pt idx="175">
                  <c:v>#N/A</c:v>
                </c:pt>
                <c:pt idx="176">
                  <c:v>1.6431414330183237E-2</c:v>
                </c:pt>
                <c:pt idx="177">
                  <c:v>6.2929397245854142E-3</c:v>
                </c:pt>
                <c:pt idx="178">
                  <c:v>9.4430391040346406E-3</c:v>
                </c:pt>
                <c:pt idx="179">
                  <c:v>5.7898856528672661E-3</c:v>
                </c:pt>
                <c:pt idx="180">
                  <c:v>1.3173429928803686E-3</c:v>
                </c:pt>
                <c:pt idx="181">
                  <c:v>3.5326173894579204E-3</c:v>
                </c:pt>
                <c:pt idx="182">
                  <c:v>9.9222381951991814E-3</c:v>
                </c:pt>
                <c:pt idx="183">
                  <c:v>2.6766514477482828E-3</c:v>
                </c:pt>
                <c:pt idx="184">
                  <c:v>1.3469561543652319E-2</c:v>
                </c:pt>
                <c:pt idx="185">
                  <c:v>1.5246100231969812E-2</c:v>
                </c:pt>
                <c:pt idx="186">
                  <c:v>9.2677298261829352E-3</c:v>
                </c:pt>
                <c:pt idx="187">
                  <c:v>#N/A</c:v>
                </c:pt>
                <c:pt idx="188">
                  <c:v>9.571653583634647E-3</c:v>
                </c:pt>
                <c:pt idx="189">
                  <c:v>3.4016687082905565E-3</c:v>
                </c:pt>
                <c:pt idx="190">
                  <c:v>1.6230773132888666E-2</c:v>
                </c:pt>
                <c:pt idx="191">
                  <c:v>5.8807816559153471E-3</c:v>
                </c:pt>
                <c:pt idx="192">
                  <c:v>1.571319260930322E-2</c:v>
                </c:pt>
                <c:pt idx="193">
                  <c:v>1.8206119389542043E-3</c:v>
                </c:pt>
                <c:pt idx="194">
                  <c:v>1.3897467870283396E-2</c:v>
                </c:pt>
                <c:pt idx="195">
                  <c:v>2.7195224059771662E-3</c:v>
                </c:pt>
                <c:pt idx="196">
                  <c:v>8.8548569189713065E-3</c:v>
                </c:pt>
                <c:pt idx="197">
                  <c:v>2.5223029382924218E-3</c:v>
                </c:pt>
                <c:pt idx="198">
                  <c:v>6.6247140127532311E-3</c:v>
                </c:pt>
                <c:pt idx="199">
                  <c:v>#N/A</c:v>
                </c:pt>
                <c:pt idx="200">
                  <c:v>9.0519471741577675E-3</c:v>
                </c:pt>
                <c:pt idx="201">
                  <c:v>1.6859529297382311E-2</c:v>
                </c:pt>
                <c:pt idx="202">
                  <c:v>1.1766160370696058E-2</c:v>
                </c:pt>
                <c:pt idx="203">
                  <c:v>6.8620879611258241E-3</c:v>
                </c:pt>
                <c:pt idx="204">
                  <c:v>1.4804688356333509E-2</c:v>
                </c:pt>
                <c:pt idx="205">
                  <c:v>#N/A</c:v>
                </c:pt>
                <c:pt idx="206">
                  <c:v>#N/A</c:v>
                </c:pt>
                <c:pt idx="207">
                  <c:v>5.4659454889898216E-3</c:v>
                </c:pt>
                <c:pt idx="208">
                  <c:v>1.5185063057911501E-2</c:v>
                </c:pt>
                <c:pt idx="209">
                  <c:v>8.6329112352568054E-3</c:v>
                </c:pt>
                <c:pt idx="210">
                  <c:v>5.6646092366023715E-3</c:v>
                </c:pt>
                <c:pt idx="211">
                  <c:v>1.2399890177929693E-3</c:v>
                </c:pt>
                <c:pt idx="212">
                  <c:v>2.9668539407163787E-3</c:v>
                </c:pt>
                <c:pt idx="213">
                  <c:v>5.8727604659133048E-4</c:v>
                </c:pt>
                <c:pt idx="214">
                  <c:v>7.7915296897137975E-3</c:v>
                </c:pt>
                <c:pt idx="215">
                  <c:v>8.4143780607995513E-3</c:v>
                </c:pt>
                <c:pt idx="216">
                  <c:v>1.920813019227768E-2</c:v>
                </c:pt>
                <c:pt idx="217">
                  <c:v>4.8606118885910366E-3</c:v>
                </c:pt>
                <c:pt idx="218">
                  <c:v>2.4240997334401305E-3</c:v>
                </c:pt>
                <c:pt idx="219">
                  <c:v>6.6088855166073083E-3</c:v>
                </c:pt>
                <c:pt idx="220">
                  <c:v>2.7650703160218937E-3</c:v>
                </c:pt>
                <c:pt idx="221">
                  <c:v>6.3878429547838539E-3</c:v>
                </c:pt>
                <c:pt idx="222">
                  <c:v>8.6398189732690006E-3</c:v>
                </c:pt>
                <c:pt idx="223">
                  <c:v>1.0970836653279687E-3</c:v>
                </c:pt>
                <c:pt idx="224">
                  <c:v>1.607027004180013E-2</c:v>
                </c:pt>
                <c:pt idx="225">
                  <c:v>5.7615411780795383E-3</c:v>
                </c:pt>
                <c:pt idx="226">
                  <c:v>3.8053642957667296E-3</c:v>
                </c:pt>
                <c:pt idx="227">
                  <c:v>5.5573965057366358E-3</c:v>
                </c:pt>
                <c:pt idx="228">
                  <c:v>8.5552855428259675E-3</c:v>
                </c:pt>
                <c:pt idx="229">
                  <c:v>5.1004228384117171E-3</c:v>
                </c:pt>
                <c:pt idx="230">
                  <c:v>8.489393453565898E-3</c:v>
                </c:pt>
                <c:pt idx="231">
                  <c:v>3.0591070873672182E-3</c:v>
                </c:pt>
                <c:pt idx="232">
                  <c:v>1.0468385515231783E-3</c:v>
                </c:pt>
                <c:pt idx="233">
                  <c:v>4.4674980726930021E-3</c:v>
                </c:pt>
                <c:pt idx="234">
                  <c:v>8.8931918611123133E-3</c:v>
                </c:pt>
                <c:pt idx="235">
                  <c:v>5.5874424852695066E-3</c:v>
                </c:pt>
                <c:pt idx="236">
                  <c:v>4.2099825503491214E-4</c:v>
                </c:pt>
                <c:pt idx="237">
                  <c:v>4.4896551681301404E-3</c:v>
                </c:pt>
                <c:pt idx="238">
                  <c:v>1.403766968876825E-3</c:v>
                </c:pt>
                <c:pt idx="239">
                  <c:v>#N/A</c:v>
                </c:pt>
                <c:pt idx="240">
                  <c:v>1.9566506328755964E-3</c:v>
                </c:pt>
                <c:pt idx="241">
                  <c:v>1.1946646633137771E-2</c:v>
                </c:pt>
                <c:pt idx="242">
                  <c:v>1.3591876308932003E-3</c:v>
                </c:pt>
                <c:pt idx="243">
                  <c:v>3.1063878988811361E-3</c:v>
                </c:pt>
                <c:pt idx="244">
                  <c:v>1.8420094389355095E-2</c:v>
                </c:pt>
                <c:pt idx="245">
                  <c:v>4.648444376951659E-3</c:v>
                </c:pt>
                <c:pt idx="246">
                  <c:v>9.5579590159374211E-3</c:v>
                </c:pt>
                <c:pt idx="247">
                  <c:v>6.7409823709060315E-4</c:v>
                </c:pt>
                <c:pt idx="248">
                  <c:v>2.6922450315765823E-3</c:v>
                </c:pt>
                <c:pt idx="249">
                  <c:v>1.4835152159256671E-2</c:v>
                </c:pt>
                <c:pt idx="250">
                  <c:v>#N/A</c:v>
                </c:pt>
                <c:pt idx="251">
                  <c:v>1.1372260297872082E-3</c:v>
                </c:pt>
                <c:pt idx="252">
                  <c:v>3.2683222003282368E-3</c:v>
                </c:pt>
                <c:pt idx="253">
                  <c:v>5.6774200119800644E-3</c:v>
                </c:pt>
                <c:pt idx="254">
                  <c:v>6.6975883063797445E-3</c:v>
                </c:pt>
                <c:pt idx="255">
                  <c:v>1.7463833934324911E-2</c:v>
                </c:pt>
                <c:pt idx="256">
                  <c:v>3.0886603763678478E-4</c:v>
                </c:pt>
                <c:pt idx="257">
                  <c:v>1.5261992502142495E-3</c:v>
                </c:pt>
                <c:pt idx="258">
                  <c:v>#N/A</c:v>
                </c:pt>
                <c:pt idx="259">
                  <c:v>3.6902378108990583E-3</c:v>
                </c:pt>
                <c:pt idx="260">
                  <c:v>2.0535492431284813E-3</c:v>
                </c:pt>
                <c:pt idx="261">
                  <c:v>1.33932248517871E-2</c:v>
                </c:pt>
                <c:pt idx="262">
                  <c:v>1.1813582643322107E-2</c:v>
                </c:pt>
                <c:pt idx="263">
                  <c:v>9.6425848498127363E-4</c:v>
                </c:pt>
                <c:pt idx="264">
                  <c:v>1.4669984265837304E-2</c:v>
                </c:pt>
                <c:pt idx="265">
                  <c:v>3.7967194090318622E-3</c:v>
                </c:pt>
                <c:pt idx="266">
                  <c:v>8.4565297643828443E-3</c:v>
                </c:pt>
                <c:pt idx="267">
                  <c:v>1.3064440013845611E-2</c:v>
                </c:pt>
                <c:pt idx="268">
                  <c:v>#N/A</c:v>
                </c:pt>
                <c:pt idx="269">
                  <c:v>1.1632000179527832E-2</c:v>
                </c:pt>
                <c:pt idx="270">
                  <c:v>5.456226694131149E-3</c:v>
                </c:pt>
                <c:pt idx="271">
                  <c:v>3.8051098506926969E-3</c:v>
                </c:pt>
                <c:pt idx="272">
                  <c:v>#N/A</c:v>
                </c:pt>
                <c:pt idx="273">
                  <c:v>1.2876695865632891E-2</c:v>
                </c:pt>
                <c:pt idx="274">
                  <c:v>2.4814509858798457E-3</c:v>
                </c:pt>
                <c:pt idx="275">
                  <c:v>1.1245832070316196E-2</c:v>
                </c:pt>
                <c:pt idx="276">
                  <c:v>4.0735358784286455E-3</c:v>
                </c:pt>
                <c:pt idx="277">
                  <c:v>2.0197261260192361E-5</c:v>
                </c:pt>
                <c:pt idx="278">
                  <c:v>1.2795442188017442E-3</c:v>
                </c:pt>
                <c:pt idx="279">
                  <c:v>3.7727922885005057E-3</c:v>
                </c:pt>
                <c:pt idx="280">
                  <c:v>5.1211260882307935E-3</c:v>
                </c:pt>
                <c:pt idx="281">
                  <c:v>8.2917303973194922E-3</c:v>
                </c:pt>
                <c:pt idx="282">
                  <c:v>5.4215746934509392E-3</c:v>
                </c:pt>
                <c:pt idx="283">
                  <c:v>6.0853981235339501E-3</c:v>
                </c:pt>
                <c:pt idx="284">
                  <c:v>7.1615880492585183E-3</c:v>
                </c:pt>
                <c:pt idx="285">
                  <c:v>1.5043756055490586E-4</c:v>
                </c:pt>
                <c:pt idx="286">
                  <c:v>1.0617176223503598E-3</c:v>
                </c:pt>
                <c:pt idx="287">
                  <c:v>7.6958513109703858E-3</c:v>
                </c:pt>
                <c:pt idx="288">
                  <c:v>2.3468017274648331E-3</c:v>
                </c:pt>
                <c:pt idx="289">
                  <c:v>2.2360437085923324E-3</c:v>
                </c:pt>
                <c:pt idx="290">
                  <c:v>1.3032868259661068E-2</c:v>
                </c:pt>
                <c:pt idx="291">
                  <c:v>7.4444311398536031E-3</c:v>
                </c:pt>
                <c:pt idx="292">
                  <c:v>3.3899414657744503E-3</c:v>
                </c:pt>
                <c:pt idx="293">
                  <c:v>1.9054378738386477E-2</c:v>
                </c:pt>
                <c:pt idx="294">
                  <c:v>9.326694457930872E-3</c:v>
                </c:pt>
                <c:pt idx="295">
                  <c:v>5.5845978978334423E-3</c:v>
                </c:pt>
                <c:pt idx="296">
                  <c:v>1.0476952949498391E-2</c:v>
                </c:pt>
                <c:pt idx="297">
                  <c:v>8.884728469849109E-3</c:v>
                </c:pt>
                <c:pt idx="298">
                  <c:v>1.112716501817195E-2</c:v>
                </c:pt>
                <c:pt idx="299">
                  <c:v>6.8434113336814199E-3</c:v>
                </c:pt>
                <c:pt idx="300">
                  <c:v>#N/A</c:v>
                </c:pt>
                <c:pt idx="301">
                  <c:v>#N/A</c:v>
                </c:pt>
                <c:pt idx="302">
                  <c:v>1.388901507756001E-3</c:v>
                </c:pt>
                <c:pt idx="303">
                  <c:v>1.5364849469722821E-3</c:v>
                </c:pt>
                <c:pt idx="304">
                  <c:v>4.9139237083225323E-3</c:v>
                </c:pt>
                <c:pt idx="305">
                  <c:v>1.2135499977060279E-2</c:v>
                </c:pt>
                <c:pt idx="306">
                  <c:v>3.8338840766242292E-3</c:v>
                </c:pt>
                <c:pt idx="307">
                  <c:v>3.7742830631598903E-3</c:v>
                </c:pt>
                <c:pt idx="308">
                  <c:v>2.017798012595719E-4</c:v>
                </c:pt>
                <c:pt idx="309">
                  <c:v>5.8347804914545172E-3</c:v>
                </c:pt>
                <c:pt idx="310">
                  <c:v>#N/A</c:v>
                </c:pt>
                <c:pt idx="311">
                  <c:v>#N/A</c:v>
                </c:pt>
                <c:pt idx="312">
                  <c:v>4.2386652295845831E-3</c:v>
                </c:pt>
                <c:pt idx="313">
                  <c:v>4.2337677499325148E-3</c:v>
                </c:pt>
                <c:pt idx="314">
                  <c:v>1.080494237202476E-2</c:v>
                </c:pt>
                <c:pt idx="315">
                  <c:v>2.0914865499404987E-4</c:v>
                </c:pt>
                <c:pt idx="316">
                  <c:v>3.2149658488274833E-3</c:v>
                </c:pt>
                <c:pt idx="317">
                  <c:v>1.3466357258911354E-2</c:v>
                </c:pt>
                <c:pt idx="318">
                  <c:v>3.513199389080561E-3</c:v>
                </c:pt>
                <c:pt idx="319">
                  <c:v>2.6196491028812516E-3</c:v>
                </c:pt>
                <c:pt idx="320">
                  <c:v>8.277271722928364E-3</c:v>
                </c:pt>
                <c:pt idx="321">
                  <c:v>#N/A</c:v>
                </c:pt>
                <c:pt idx="322">
                  <c:v>7.8284938077862647E-4</c:v>
                </c:pt>
                <c:pt idx="323">
                  <c:v>#N/A</c:v>
                </c:pt>
                <c:pt idx="324">
                  <c:v>4.0213673371475543E-3</c:v>
                </c:pt>
                <c:pt idx="325">
                  <c:v>4.7507713922869009E-3</c:v>
                </c:pt>
                <c:pt idx="326">
                  <c:v>1.2323674048785687E-2</c:v>
                </c:pt>
                <c:pt idx="327">
                  <c:v>7.0018988735597032E-3</c:v>
                </c:pt>
                <c:pt idx="328">
                  <c:v>1.2108479225440434E-2</c:v>
                </c:pt>
                <c:pt idx="329">
                  <c:v>#N/A</c:v>
                </c:pt>
                <c:pt idx="330">
                  <c:v>4.9061096051870642E-3</c:v>
                </c:pt>
                <c:pt idx="331">
                  <c:v>#N/A</c:v>
                </c:pt>
                <c:pt idx="332">
                  <c:v>8.7507055433261993E-3</c:v>
                </c:pt>
                <c:pt idx="333">
                  <c:v>9.7373221355148993E-3</c:v>
                </c:pt>
                <c:pt idx="334">
                  <c:v>2.9636743782334727E-3</c:v>
                </c:pt>
                <c:pt idx="335">
                  <c:v>2.7975923743712473E-3</c:v>
                </c:pt>
                <c:pt idx="336">
                  <c:v>5.8841330474844753E-3</c:v>
                </c:pt>
                <c:pt idx="337">
                  <c:v>1.4351086500468142E-3</c:v>
                </c:pt>
                <c:pt idx="338">
                  <c:v>1.7674112249933586E-2</c:v>
                </c:pt>
                <c:pt idx="339">
                  <c:v>9.2446942411139807E-3</c:v>
                </c:pt>
                <c:pt idx="340">
                  <c:v>#N/A</c:v>
                </c:pt>
                <c:pt idx="341">
                  <c:v>1.0246312400251921E-2</c:v>
                </c:pt>
                <c:pt idx="342">
                  <c:v>#N/A</c:v>
                </c:pt>
                <c:pt idx="343">
                  <c:v>9.9872008667880336E-3</c:v>
                </c:pt>
                <c:pt idx="344">
                  <c:v>5.0182371542228533E-3</c:v>
                </c:pt>
                <c:pt idx="345">
                  <c:v>2.9591353013939405E-3</c:v>
                </c:pt>
                <c:pt idx="346">
                  <c:v>1.1443118269104777E-2</c:v>
                </c:pt>
                <c:pt idx="347">
                  <c:v>2.4300409437004703E-3</c:v>
                </c:pt>
                <c:pt idx="348">
                  <c:v>7.8878022777782632E-3</c:v>
                </c:pt>
                <c:pt idx="349">
                  <c:v>6.1276470641563182E-3</c:v>
                </c:pt>
                <c:pt idx="350">
                  <c:v>1.3284171808086741E-2</c:v>
                </c:pt>
                <c:pt idx="351">
                  <c:v>2.9220394714183787E-3</c:v>
                </c:pt>
                <c:pt idx="352">
                  <c:v>6.3464063955441952E-3</c:v>
                </c:pt>
                <c:pt idx="353">
                  <c:v>7.8294081866720471E-3</c:v>
                </c:pt>
                <c:pt idx="354">
                  <c:v>1.0959389915447464E-2</c:v>
                </c:pt>
                <c:pt idx="355">
                  <c:v>1.735399579142614E-2</c:v>
                </c:pt>
                <c:pt idx="356">
                  <c:v>3.681504004612807E-3</c:v>
                </c:pt>
                <c:pt idx="357">
                  <c:v>1.8647642340788816E-2</c:v>
                </c:pt>
                <c:pt idx="358">
                  <c:v>1.7695396562441536E-2</c:v>
                </c:pt>
                <c:pt idx="359">
                  <c:v>1.7919350831059186E-3</c:v>
                </c:pt>
                <c:pt idx="360">
                  <c:v>5.2598091982648527E-4</c:v>
                </c:pt>
                <c:pt idx="361">
                  <c:v>#N/A</c:v>
                </c:pt>
                <c:pt idx="362">
                  <c:v>6.2644477906647631E-3</c:v>
                </c:pt>
                <c:pt idx="363">
                  <c:v>7.0853931946532923E-3</c:v>
                </c:pt>
                <c:pt idx="364">
                  <c:v>1.1227551760950321E-2</c:v>
                </c:pt>
                <c:pt idx="365">
                  <c:v>1.2531983663687635E-4</c:v>
                </c:pt>
                <c:pt idx="366">
                  <c:v>9.7214727010043619E-4</c:v>
                </c:pt>
                <c:pt idx="367">
                  <c:v>1.0146151829235074E-2</c:v>
                </c:pt>
                <c:pt idx="368">
                  <c:v>4.2909182490731184E-3</c:v>
                </c:pt>
                <c:pt idx="369">
                  <c:v>3.7927281427868388E-3</c:v>
                </c:pt>
                <c:pt idx="370">
                  <c:v>2.9159088666173205E-3</c:v>
                </c:pt>
                <c:pt idx="371">
                  <c:v>1.1063582725454716E-2</c:v>
                </c:pt>
                <c:pt idx="372">
                  <c:v>3.6704975809347851E-3</c:v>
                </c:pt>
                <c:pt idx="373">
                  <c:v>#N/A</c:v>
                </c:pt>
                <c:pt idx="374">
                  <c:v>4.6679400390576224E-3</c:v>
                </c:pt>
                <c:pt idx="375">
                  <c:v>8.2835240700994874E-3</c:v>
                </c:pt>
                <c:pt idx="376">
                  <c:v>7.0245983560975047E-3</c:v>
                </c:pt>
                <c:pt idx="377">
                  <c:v>6.3422896999026793E-3</c:v>
                </c:pt>
                <c:pt idx="378">
                  <c:v>3.3615256411305758E-4</c:v>
                </c:pt>
                <c:pt idx="379">
                  <c:v>6.8612672691458518E-4</c:v>
                </c:pt>
                <c:pt idx="380">
                  <c:v>6.926606937597851E-3</c:v>
                </c:pt>
                <c:pt idx="381">
                  <c:v>6.0150307767100535E-4</c:v>
                </c:pt>
                <c:pt idx="382">
                  <c:v>9.9068730264971656E-3</c:v>
                </c:pt>
                <c:pt idx="383">
                  <c:v>1.0498520794978684E-2</c:v>
                </c:pt>
                <c:pt idx="384">
                  <c:v>4.3368427236929654E-3</c:v>
                </c:pt>
                <c:pt idx="385">
                  <c:v>6.5778188684575941E-3</c:v>
                </c:pt>
                <c:pt idx="386">
                  <c:v>7.2965179562284599E-3</c:v>
                </c:pt>
                <c:pt idx="387">
                  <c:v>9.6385740918090573E-3</c:v>
                </c:pt>
                <c:pt idx="388">
                  <c:v>6.9179754046167731E-3</c:v>
                </c:pt>
                <c:pt idx="389">
                  <c:v>9.2505399229716387E-3</c:v>
                </c:pt>
                <c:pt idx="390">
                  <c:v>9.2288794165223034E-3</c:v>
                </c:pt>
                <c:pt idx="391">
                  <c:v>1.371515014290591E-2</c:v>
                </c:pt>
                <c:pt idx="392">
                  <c:v>1.4456216312608707E-2</c:v>
                </c:pt>
                <c:pt idx="393">
                  <c:v>1.3577331722813436E-2</c:v>
                </c:pt>
                <c:pt idx="394">
                  <c:v>2.0366175480858702E-3</c:v>
                </c:pt>
                <c:pt idx="395">
                  <c:v>1.213728249223273E-2</c:v>
                </c:pt>
                <c:pt idx="396">
                  <c:v>1.665508725185353E-2</c:v>
                </c:pt>
                <c:pt idx="397">
                  <c:v>1.1523618144410035E-2</c:v>
                </c:pt>
                <c:pt idx="398">
                  <c:v>3.5886759785382721E-3</c:v>
                </c:pt>
                <c:pt idx="399">
                  <c:v>1.7430869471902047E-2</c:v>
                </c:pt>
              </c:numCache>
            </c:numRef>
          </c:yVal>
          <c:smooth val="0"/>
          <c:extLst>
            <c:ext xmlns:c16="http://schemas.microsoft.com/office/drawing/2014/chart" uri="{C3380CC4-5D6E-409C-BE32-E72D297353CC}">
              <c16:uniqueId val="{00000000-63F5-48CC-88B3-5A0A39810846}"/>
            </c:ext>
          </c:extLst>
        </c:ser>
        <c:ser>
          <c:idx val="7"/>
          <c:order val="1"/>
          <c:spPr>
            <a:ln w="28575">
              <a:noFill/>
            </a:ln>
          </c:spPr>
          <c:marker>
            <c:symbol val="circle"/>
            <c:size val="5"/>
            <c:spPr>
              <a:noFill/>
              <a:ln>
                <a:solidFill>
                  <a:srgbClr val="0000FF"/>
                </a:solidFill>
                <a:prstDash val="solid"/>
              </a:ln>
            </c:spPr>
          </c:marker>
          <c:xVal>
            <c:numRef>
              <c:f>CIjumping!$AU$115:$AU$514</c:f>
              <c:numCache>
                <c:formatCode>General</c:formatCode>
                <c:ptCount val="400"/>
                <c:pt idx="0">
                  <c:v>35.327248267084599</c:v>
                </c:pt>
                <c:pt idx="1">
                  <c:v>11.059158835560059</c:v>
                </c:pt>
                <c:pt idx="2">
                  <c:v>18.782393113523717</c:v>
                </c:pt>
                <c:pt idx="3">
                  <c:v>53.71009845510175</c:v>
                </c:pt>
                <c:pt idx="4">
                  <c:v>24.993181613832803</c:v>
                </c:pt>
                <c:pt idx="5">
                  <c:v>23.561544094234769</c:v>
                </c:pt>
                <c:pt idx="6">
                  <c:v>53.399106565863377</c:v>
                </c:pt>
                <c:pt idx="7">
                  <c:v>75.479184839874492</c:v>
                </c:pt>
                <c:pt idx="8">
                  <c:v>49.349279908091255</c:v>
                </c:pt>
                <c:pt idx="9">
                  <c:v>82.716844544559294</c:v>
                </c:pt>
                <c:pt idx="10">
                  <c:v>50.950088969618534</c:v>
                </c:pt>
                <c:pt idx="11">
                  <c:v>57.370388076454951</c:v>
                </c:pt>
                <c:pt idx="12">
                  <c:v>31.175352720171382</c:v>
                </c:pt>
                <c:pt idx="13">
                  <c:v>65.194127569348197</c:v>
                </c:pt>
                <c:pt idx="14">
                  <c:v>54.638978020102293</c:v>
                </c:pt>
                <c:pt idx="15">
                  <c:v>47.379728672653833</c:v>
                </c:pt>
                <c:pt idx="16">
                  <c:v>90.530115870385472</c:v>
                </c:pt>
                <c:pt idx="17">
                  <c:v>27.397616801411033</c:v>
                </c:pt>
                <c:pt idx="18">
                  <c:v>50.110817662626943</c:v>
                </c:pt>
                <c:pt idx="19">
                  <c:v>67.900883386284548</c:v>
                </c:pt>
                <c:pt idx="20">
                  <c:v>66.376191429049257</c:v>
                </c:pt>
                <c:pt idx="21">
                  <c:v>20.89169212356213</c:v>
                </c:pt>
                <c:pt idx="22">
                  <c:v>23.177058092504801</c:v>
                </c:pt>
                <c:pt idx="23">
                  <c:v>43.950185225159281</c:v>
                </c:pt>
                <c:pt idx="24">
                  <c:v>63.305107716471589</c:v>
                </c:pt>
                <c:pt idx="25">
                  <c:v>39.825889668613968</c:v>
                </c:pt>
                <c:pt idx="26">
                  <c:v>51.640555755049448</c:v>
                </c:pt>
                <c:pt idx="27">
                  <c:v>80.891623447090055</c:v>
                </c:pt>
                <c:pt idx="28">
                  <c:v>38.762299302965687</c:v>
                </c:pt>
                <c:pt idx="29">
                  <c:v>37.059901819378396</c:v>
                </c:pt>
                <c:pt idx="30">
                  <c:v>42.920573345572095</c:v>
                </c:pt>
                <c:pt idx="31">
                  <c:v>55.961843559891513</c:v>
                </c:pt>
                <c:pt idx="32">
                  <c:v>42.672107008844954</c:v>
                </c:pt>
                <c:pt idx="33">
                  <c:v>37.988577208668261</c:v>
                </c:pt>
                <c:pt idx="34">
                  <c:v>60.277779809386118</c:v>
                </c:pt>
                <c:pt idx="35">
                  <c:v>90.09514732137238</c:v>
                </c:pt>
                <c:pt idx="36">
                  <c:v>49.862777904421527</c:v>
                </c:pt>
                <c:pt idx="37">
                  <c:v>58.1669207192963</c:v>
                </c:pt>
                <c:pt idx="38">
                  <c:v>37.139250341803098</c:v>
                </c:pt>
                <c:pt idx="39">
                  <c:v>28.748492739349736</c:v>
                </c:pt>
                <c:pt idx="40">
                  <c:v>82.991465310006916</c:v>
                </c:pt>
                <c:pt idx="41">
                  <c:v>74.735093484073914</c:v>
                </c:pt>
                <c:pt idx="42">
                  <c:v>57.323466388136687</c:v>
                </c:pt>
                <c:pt idx="43">
                  <c:v>78.826494071632439</c:v>
                </c:pt>
                <c:pt idx="44">
                  <c:v>68.969228795916209</c:v>
                </c:pt>
                <c:pt idx="45">
                  <c:v>58.443412885815469</c:v>
                </c:pt>
                <c:pt idx="46">
                  <c:v>36.465315643698219</c:v>
                </c:pt>
                <c:pt idx="47">
                  <c:v>86.006421826034156</c:v>
                </c:pt>
                <c:pt idx="48">
                  <c:v>33.186034182459323</c:v>
                </c:pt>
                <c:pt idx="49">
                  <c:v>22.677352557331375</c:v>
                </c:pt>
                <c:pt idx="50">
                  <c:v>54.241092053801317</c:v>
                </c:pt>
                <c:pt idx="51">
                  <c:v>69.66320276036889</c:v>
                </c:pt>
                <c:pt idx="52">
                  <c:v>37.535753539949916</c:v>
                </c:pt>
                <c:pt idx="53">
                  <c:v>62.382542381436252</c:v>
                </c:pt>
                <c:pt idx="54">
                  <c:v>38.093495813757457</c:v>
                </c:pt>
                <c:pt idx="55">
                  <c:v>32.494419882446721</c:v>
                </c:pt>
                <c:pt idx="56">
                  <c:v>44.941165188700325</c:v>
                </c:pt>
                <c:pt idx="57">
                  <c:v>69.689768490940637</c:v>
                </c:pt>
                <c:pt idx="58">
                  <c:v>39.256633368879839</c:v>
                </c:pt>
                <c:pt idx="59">
                  <c:v>71.145312450081335</c:v>
                </c:pt>
                <c:pt idx="60">
                  <c:v>41.878953699022858</c:v>
                </c:pt>
                <c:pt idx="61">
                  <c:v>44.239973268658275</c:v>
                </c:pt>
                <c:pt idx="62">
                  <c:v>81.481017414480121</c:v>
                </c:pt>
                <c:pt idx="63">
                  <c:v>91.333775971083909</c:v>
                </c:pt>
                <c:pt idx="64">
                  <c:v>41.104709891230186</c:v>
                </c:pt>
                <c:pt idx="65">
                  <c:v>33.10925534740111</c:v>
                </c:pt>
                <c:pt idx="66">
                  <c:v>24.958566895872444</c:v>
                </c:pt>
                <c:pt idx="67">
                  <c:v>29.575362203270352</c:v>
                </c:pt>
                <c:pt idx="68">
                  <c:v>30.977930835634645</c:v>
                </c:pt>
                <c:pt idx="69">
                  <c:v>31.333869609981953</c:v>
                </c:pt>
                <c:pt idx="70">
                  <c:v>41.447607008368095</c:v>
                </c:pt>
                <c:pt idx="71">
                  <c:v>52.208279154450175</c:v>
                </c:pt>
                <c:pt idx="72">
                  <c:v>45.087019852549211</c:v>
                </c:pt>
                <c:pt idx="73">
                  <c:v>39.135227189213317</c:v>
                </c:pt>
                <c:pt idx="74">
                  <c:v>80.797869197278928</c:v>
                </c:pt>
                <c:pt idx="75">
                  <c:v>#N/A</c:v>
                </c:pt>
                <c:pt idx="76">
                  <c:v>46.074286512285852</c:v>
                </c:pt>
                <c:pt idx="77">
                  <c:v>64.644895467907773</c:v>
                </c:pt>
                <c:pt idx="78">
                  <c:v>28.475491157919308</c:v>
                </c:pt>
                <c:pt idx="79">
                  <c:v>31.364218495041307</c:v>
                </c:pt>
                <c:pt idx="80">
                  <c:v>52.960946635157356</c:v>
                </c:pt>
                <c:pt idx="81">
                  <c:v>36.829598078876991</c:v>
                </c:pt>
                <c:pt idx="82">
                  <c:v>35.288016835600367</c:v>
                </c:pt>
                <c:pt idx="83">
                  <c:v>59.601938150078638</c:v>
                </c:pt>
                <c:pt idx="84">
                  <c:v>39.972122291475827</c:v>
                </c:pt>
                <c:pt idx="85">
                  <c:v>72.816214904934313</c:v>
                </c:pt>
                <c:pt idx="86">
                  <c:v>55.609396425635147</c:v>
                </c:pt>
                <c:pt idx="87">
                  <c:v>33.610383055359335</c:v>
                </c:pt>
                <c:pt idx="88">
                  <c:v>39.961841801554264</c:v>
                </c:pt>
                <c:pt idx="89">
                  <c:v>42.416782078892332</c:v>
                </c:pt>
                <c:pt idx="90">
                  <c:v>7.5049863733351128</c:v>
                </c:pt>
                <c:pt idx="91">
                  <c:v>55.416042468697349</c:v>
                </c:pt>
                <c:pt idx="92">
                  <c:v>55.638039735705185</c:v>
                </c:pt>
                <c:pt idx="93">
                  <c:v>35.753491983562945</c:v>
                </c:pt>
                <c:pt idx="94">
                  <c:v>52.156549374014617</c:v>
                </c:pt>
                <c:pt idx="95">
                  <c:v>18.518061897903671</c:v>
                </c:pt>
                <c:pt idx="96">
                  <c:v>61.887556914240726</c:v>
                </c:pt>
                <c:pt idx="97">
                  <c:v>74.583693251758874</c:v>
                </c:pt>
                <c:pt idx="98">
                  <c:v>73.487254372984253</c:v>
                </c:pt>
                <c:pt idx="99">
                  <c:v>32.413243100792357</c:v>
                </c:pt>
                <c:pt idx="100">
                  <c:v>61.401140407473449</c:v>
                </c:pt>
                <c:pt idx="101">
                  <c:v>60.3248907662934</c:v>
                </c:pt>
                <c:pt idx="102">
                  <c:v>40.586676565558029</c:v>
                </c:pt>
                <c:pt idx="103">
                  <c:v>32.021044085174985</c:v>
                </c:pt>
                <c:pt idx="104">
                  <c:v>45.698443535715725</c:v>
                </c:pt>
                <c:pt idx="105">
                  <c:v>33.479745659977397</c:v>
                </c:pt>
                <c:pt idx="106">
                  <c:v>91.335797397046392</c:v>
                </c:pt>
                <c:pt idx="107">
                  <c:v>80.408579108863776</c:v>
                </c:pt>
                <c:pt idx="108">
                  <c:v>50.053025869280546</c:v>
                </c:pt>
                <c:pt idx="109">
                  <c:v>29.861075315624625</c:v>
                </c:pt>
                <c:pt idx="110">
                  <c:v>71.332004562765562</c:v>
                </c:pt>
                <c:pt idx="111">
                  <c:v>27.715618679672602</c:v>
                </c:pt>
                <c:pt idx="112">
                  <c:v>56.017353228480147</c:v>
                </c:pt>
                <c:pt idx="113">
                  <c:v>60.916853366047746</c:v>
                </c:pt>
                <c:pt idx="114">
                  <c:v>7.4140920080244435</c:v>
                </c:pt>
                <c:pt idx="115">
                  <c:v>45.579589555412909</c:v>
                </c:pt>
                <c:pt idx="116">
                  <c:v>48.947797683626838</c:v>
                </c:pt>
                <c:pt idx="117">
                  <c:v>52.555209694058178</c:v>
                </c:pt>
                <c:pt idx="118">
                  <c:v>57.887259928137617</c:v>
                </c:pt>
                <c:pt idx="119">
                  <c:v>48.860574743897153</c:v>
                </c:pt>
                <c:pt idx="120">
                  <c:v>19.429637555032969</c:v>
                </c:pt>
                <c:pt idx="121">
                  <c:v>79.169430432468417</c:v>
                </c:pt>
                <c:pt idx="122">
                  <c:v>37.448114768415955</c:v>
                </c:pt>
                <c:pt idx="123">
                  <c:v>36.466313502937801</c:v>
                </c:pt>
                <c:pt idx="124">
                  <c:v>58.902057413012351</c:v>
                </c:pt>
                <c:pt idx="125">
                  <c:v>76.062957964092462</c:v>
                </c:pt>
                <c:pt idx="126">
                  <c:v>64.709669224173453</c:v>
                </c:pt>
                <c:pt idx="127">
                  <c:v>76.277201340347446</c:v>
                </c:pt>
                <c:pt idx="128">
                  <c:v>21.383148077875411</c:v>
                </c:pt>
                <c:pt idx="129">
                  <c:v>44.074390921742079</c:v>
                </c:pt>
                <c:pt idx="130">
                  <c:v>53.32634224072148</c:v>
                </c:pt>
                <c:pt idx="131">
                  <c:v>27.271290013939257</c:v>
                </c:pt>
                <c:pt idx="132">
                  <c:v>58.594906619936793</c:v>
                </c:pt>
                <c:pt idx="133">
                  <c:v>39.502484188229133</c:v>
                </c:pt>
                <c:pt idx="134">
                  <c:v>66.618959013373129</c:v>
                </c:pt>
                <c:pt idx="135">
                  <c:v>26.349287531525</c:v>
                </c:pt>
                <c:pt idx="136">
                  <c:v>52.58823635950732</c:v>
                </c:pt>
                <c:pt idx="137">
                  <c:v>59.631148896366938</c:v>
                </c:pt>
                <c:pt idx="138">
                  <c:v>41.499750987440663</c:v>
                </c:pt>
                <c:pt idx="139">
                  <c:v>66.959558150917772</c:v>
                </c:pt>
                <c:pt idx="140">
                  <c:v>58.567946866900286</c:v>
                </c:pt>
                <c:pt idx="141">
                  <c:v>72.754452428966928</c:v>
                </c:pt>
                <c:pt idx="142">
                  <c:v>84.097355858236071</c:v>
                </c:pt>
                <c:pt idx="143">
                  <c:v>75.723122379928824</c:v>
                </c:pt>
                <c:pt idx="144">
                  <c:v>78.517753962427193</c:v>
                </c:pt>
                <c:pt idx="145">
                  <c:v>50.801618418843006</c:v>
                </c:pt>
                <c:pt idx="146">
                  <c:v>49.581817571074211</c:v>
                </c:pt>
                <c:pt idx="147">
                  <c:v>21.958656976372048</c:v>
                </c:pt>
                <c:pt idx="148">
                  <c:v>43.025279716402629</c:v>
                </c:pt>
                <c:pt idx="149">
                  <c:v>69.16202674880661</c:v>
                </c:pt>
                <c:pt idx="150">
                  <c:v>84.989586321263928</c:v>
                </c:pt>
                <c:pt idx="151">
                  <c:v>22.807494948059379</c:v>
                </c:pt>
                <c:pt idx="152">
                  <c:v>33.70705244913718</c:v>
                </c:pt>
                <c:pt idx="153">
                  <c:v>55.51021355167083</c:v>
                </c:pt>
                <c:pt idx="154">
                  <c:v>55.848518554121775</c:v>
                </c:pt>
                <c:pt idx="155">
                  <c:v>70.158625552803542</c:v>
                </c:pt>
                <c:pt idx="156">
                  <c:v>18.533506730943913</c:v>
                </c:pt>
                <c:pt idx="157">
                  <c:v>46.23087121024767</c:v>
                </c:pt>
                <c:pt idx="158">
                  <c:v>27.602876964956643</c:v>
                </c:pt>
                <c:pt idx="159">
                  <c:v>55.673694298416891</c:v>
                </c:pt>
                <c:pt idx="160">
                  <c:v>88.953983382134865</c:v>
                </c:pt>
                <c:pt idx="161">
                  <c:v>63.943848357350277</c:v>
                </c:pt>
                <c:pt idx="162">
                  <c:v>62.63833049908343</c:v>
                </c:pt>
                <c:pt idx="163">
                  <c:v>14.612002942711079</c:v>
                </c:pt>
                <c:pt idx="164">
                  <c:v>55.121729473025127</c:v>
                </c:pt>
                <c:pt idx="165">
                  <c:v>9.4291498757898626</c:v>
                </c:pt>
                <c:pt idx="166">
                  <c:v>41.006954351812915</c:v>
                </c:pt>
                <c:pt idx="167">
                  <c:v>45.055509493500367</c:v>
                </c:pt>
                <c:pt idx="168">
                  <c:v>42.818898323923683</c:v>
                </c:pt>
                <c:pt idx="169">
                  <c:v>68.251936898380919</c:v>
                </c:pt>
                <c:pt idx="170">
                  <c:v>52.752229968458892</c:v>
                </c:pt>
                <c:pt idx="171">
                  <c:v>57.733828208596066</c:v>
                </c:pt>
                <c:pt idx="172">
                  <c:v>47.08154950514475</c:v>
                </c:pt>
                <c:pt idx="173">
                  <c:v>92.187526807933111</c:v>
                </c:pt>
                <c:pt idx="174">
                  <c:v>94.834045044331631</c:v>
                </c:pt>
                <c:pt idx="175">
                  <c:v>51.24922959581064</c:v>
                </c:pt>
                <c:pt idx="176">
                  <c:v>17.124648837000102</c:v>
                </c:pt>
                <c:pt idx="177">
                  <c:v>61.646393237263574</c:v>
                </c:pt>
                <c:pt idx="178">
                  <c:v>36.453693524748331</c:v>
                </c:pt>
                <c:pt idx="179">
                  <c:v>63.701640412957119</c:v>
                </c:pt>
                <c:pt idx="180">
                  <c:v>50.267068389803612</c:v>
                </c:pt>
                <c:pt idx="181">
                  <c:v>64.099166069180384</c:v>
                </c:pt>
                <c:pt idx="182">
                  <c:v>23.778875605017021</c:v>
                </c:pt>
                <c:pt idx="183">
                  <c:v>21.513643667846956</c:v>
                </c:pt>
                <c:pt idx="184">
                  <c:v>40.156586483866278</c:v>
                </c:pt>
                <c:pt idx="185">
                  <c:v>47.901631436497382</c:v>
                </c:pt>
                <c:pt idx="186">
                  <c:v>55.068697730452335</c:v>
                </c:pt>
                <c:pt idx="187">
                  <c:v>48.255478618294418</c:v>
                </c:pt>
                <c:pt idx="188">
                  <c:v>42.894887689501381</c:v>
                </c:pt>
                <c:pt idx="189">
                  <c:v>74.719731722027078</c:v>
                </c:pt>
                <c:pt idx="190">
                  <c:v>34.198672596365434</c:v>
                </c:pt>
                <c:pt idx="191">
                  <c:v>33.470040772110423</c:v>
                </c:pt>
                <c:pt idx="192">
                  <c:v>87.162562827020182</c:v>
                </c:pt>
                <c:pt idx="193">
                  <c:v>19.754565558582549</c:v>
                </c:pt>
                <c:pt idx="194">
                  <c:v>84.285719148069134</c:v>
                </c:pt>
                <c:pt idx="195">
                  <c:v>93.297881887107039</c:v>
                </c:pt>
                <c:pt idx="196">
                  <c:v>24.544108966738058</c:v>
                </c:pt>
                <c:pt idx="197">
                  <c:v>81.767387828975544</c:v>
                </c:pt>
                <c:pt idx="198">
                  <c:v>47.913162580877959</c:v>
                </c:pt>
                <c:pt idx="199">
                  <c:v>25.702209971100189</c:v>
                </c:pt>
                <c:pt idx="200">
                  <c:v>45.152929428965223</c:v>
                </c:pt>
                <c:pt idx="201">
                  <c:v>57.504609666020229</c:v>
                </c:pt>
                <c:pt idx="202">
                  <c:v>33.455734340101685</c:v>
                </c:pt>
                <c:pt idx="203">
                  <c:v>52.693889281899217</c:v>
                </c:pt>
                <c:pt idx="204">
                  <c:v>44.65633378401435</c:v>
                </c:pt>
                <c:pt idx="205">
                  <c:v>52.822798452526811</c:v>
                </c:pt>
                <c:pt idx="206">
                  <c:v>50.70457212105439</c:v>
                </c:pt>
                <c:pt idx="207">
                  <c:v>24.856440327316605</c:v>
                </c:pt>
                <c:pt idx="208">
                  <c:v>52.700537852198366</c:v>
                </c:pt>
                <c:pt idx="209">
                  <c:v>45.213677821308742</c:v>
                </c:pt>
                <c:pt idx="210">
                  <c:v>67.792219869047827</c:v>
                </c:pt>
                <c:pt idx="211">
                  <c:v>49.571039865166384</c:v>
                </c:pt>
                <c:pt idx="212">
                  <c:v>48.435663703829469</c:v>
                </c:pt>
                <c:pt idx="213">
                  <c:v>46.829127655178702</c:v>
                </c:pt>
                <c:pt idx="214">
                  <c:v>56.517627779394921</c:v>
                </c:pt>
                <c:pt idx="215">
                  <c:v>51.241520903259968</c:v>
                </c:pt>
                <c:pt idx="216">
                  <c:v>81.340739659219636</c:v>
                </c:pt>
                <c:pt idx="217">
                  <c:v>52.306184086949102</c:v>
                </c:pt>
                <c:pt idx="218">
                  <c:v>66.871152297407846</c:v>
                </c:pt>
                <c:pt idx="219">
                  <c:v>30.619372699409894</c:v>
                </c:pt>
                <c:pt idx="220">
                  <c:v>26.248700288683281</c:v>
                </c:pt>
                <c:pt idx="221">
                  <c:v>42.292039499432178</c:v>
                </c:pt>
                <c:pt idx="222">
                  <c:v>54.859556118399411</c:v>
                </c:pt>
                <c:pt idx="223">
                  <c:v>64.128740761429711</c:v>
                </c:pt>
                <c:pt idx="224">
                  <c:v>56.37138641253167</c:v>
                </c:pt>
                <c:pt idx="225">
                  <c:v>43.669042525440801</c:v>
                </c:pt>
                <c:pt idx="226">
                  <c:v>64.231008187682036</c:v>
                </c:pt>
                <c:pt idx="227">
                  <c:v>12.791426847130031</c:v>
                </c:pt>
                <c:pt idx="228">
                  <c:v>59.524545101076946</c:v>
                </c:pt>
                <c:pt idx="229">
                  <c:v>27.179698047787063</c:v>
                </c:pt>
                <c:pt idx="230">
                  <c:v>65.200083700568044</c:v>
                </c:pt>
                <c:pt idx="231">
                  <c:v>39.251888964325481</c:v>
                </c:pt>
                <c:pt idx="232">
                  <c:v>36.352829674631607</c:v>
                </c:pt>
                <c:pt idx="233">
                  <c:v>36.951667199284088</c:v>
                </c:pt>
                <c:pt idx="234">
                  <c:v>70.8727641023698</c:v>
                </c:pt>
                <c:pt idx="235">
                  <c:v>53.202241370827451</c:v>
                </c:pt>
                <c:pt idx="236">
                  <c:v>24.754799703508695</c:v>
                </c:pt>
                <c:pt idx="237">
                  <c:v>57.522767362744169</c:v>
                </c:pt>
                <c:pt idx="238">
                  <c:v>26.871437088400235</c:v>
                </c:pt>
                <c:pt idx="239">
                  <c:v>58.307254574448436</c:v>
                </c:pt>
                <c:pt idx="240">
                  <c:v>1.2079210080206393</c:v>
                </c:pt>
                <c:pt idx="241">
                  <c:v>55.665972170979302</c:v>
                </c:pt>
                <c:pt idx="242">
                  <c:v>64.359896603972331</c:v>
                </c:pt>
                <c:pt idx="243">
                  <c:v>43.12935533300076</c:v>
                </c:pt>
                <c:pt idx="244">
                  <c:v>69.393565658480284</c:v>
                </c:pt>
                <c:pt idx="245">
                  <c:v>74.514411506801864</c:v>
                </c:pt>
                <c:pt idx="246">
                  <c:v>25.868342844396928</c:v>
                </c:pt>
                <c:pt idx="247">
                  <c:v>48.553626654297531</c:v>
                </c:pt>
                <c:pt idx="248">
                  <c:v>58.322011975199537</c:v>
                </c:pt>
                <c:pt idx="249">
                  <c:v>78.58637150302512</c:v>
                </c:pt>
                <c:pt idx="250">
                  <c:v>65.318382254988492</c:v>
                </c:pt>
                <c:pt idx="251">
                  <c:v>8.6128077961504328</c:v>
                </c:pt>
                <c:pt idx="252">
                  <c:v>77.4574445284902</c:v>
                </c:pt>
                <c:pt idx="253">
                  <c:v>71.610294542461858</c:v>
                </c:pt>
                <c:pt idx="254">
                  <c:v>67.348027531058037</c:v>
                </c:pt>
                <c:pt idx="255">
                  <c:v>42.112294266373247</c:v>
                </c:pt>
                <c:pt idx="256">
                  <c:v>50.84295413866684</c:v>
                </c:pt>
                <c:pt idx="257">
                  <c:v>63.24977925792399</c:v>
                </c:pt>
                <c:pt idx="258">
                  <c:v>63.136697617918884</c:v>
                </c:pt>
                <c:pt idx="259">
                  <c:v>36.055137822777269</c:v>
                </c:pt>
                <c:pt idx="260">
                  <c:v>84.025537876039252</c:v>
                </c:pt>
                <c:pt idx="261">
                  <c:v>56.728580532223518</c:v>
                </c:pt>
                <c:pt idx="262">
                  <c:v>68.430217710882786</c:v>
                </c:pt>
                <c:pt idx="263">
                  <c:v>12.367046473175259</c:v>
                </c:pt>
                <c:pt idx="264">
                  <c:v>48.481099060923277</c:v>
                </c:pt>
                <c:pt idx="265">
                  <c:v>58.955609498173573</c:v>
                </c:pt>
                <c:pt idx="266">
                  <c:v>18.365819255262601</c:v>
                </c:pt>
                <c:pt idx="267">
                  <c:v>64.121384475380793</c:v>
                </c:pt>
                <c:pt idx="268">
                  <c:v>26.439447263628352</c:v>
                </c:pt>
                <c:pt idx="269">
                  <c:v>41.549933538586224</c:v>
                </c:pt>
                <c:pt idx="270">
                  <c:v>41.997139946371647</c:v>
                </c:pt>
                <c:pt idx="271">
                  <c:v>39.764172337204506</c:v>
                </c:pt>
                <c:pt idx="272">
                  <c:v>85.909298304467782</c:v>
                </c:pt>
                <c:pt idx="273">
                  <c:v>45.56577628627457</c:v>
                </c:pt>
                <c:pt idx="274">
                  <c:v>58.419223729521597</c:v>
                </c:pt>
                <c:pt idx="275">
                  <c:v>45.539086816460276</c:v>
                </c:pt>
                <c:pt idx="276">
                  <c:v>28.00327425375594</c:v>
                </c:pt>
                <c:pt idx="277">
                  <c:v>33.017517624050583</c:v>
                </c:pt>
                <c:pt idx="278">
                  <c:v>26.693520800024373</c:v>
                </c:pt>
                <c:pt idx="279">
                  <c:v>99.112460920958327</c:v>
                </c:pt>
                <c:pt idx="280">
                  <c:v>5.2629034318029859</c:v>
                </c:pt>
                <c:pt idx="281">
                  <c:v>58.004693684727513</c:v>
                </c:pt>
                <c:pt idx="282">
                  <c:v>24.372887603193604</c:v>
                </c:pt>
                <c:pt idx="283">
                  <c:v>20.698283908516196</c:v>
                </c:pt>
                <c:pt idx="284">
                  <c:v>39.383620408922724</c:v>
                </c:pt>
                <c:pt idx="285">
                  <c:v>49.036996851116847</c:v>
                </c:pt>
                <c:pt idx="286">
                  <c:v>46.326586834341683</c:v>
                </c:pt>
                <c:pt idx="287">
                  <c:v>10.983201286941743</c:v>
                </c:pt>
                <c:pt idx="288">
                  <c:v>31.639766005426829</c:v>
                </c:pt>
                <c:pt idx="289">
                  <c:v>35.759275756031514</c:v>
                </c:pt>
                <c:pt idx="290">
                  <c:v>48.06528743878048</c:v>
                </c:pt>
                <c:pt idx="291">
                  <c:v>58.451514814049567</c:v>
                </c:pt>
                <c:pt idx="292">
                  <c:v>47.509587291628527</c:v>
                </c:pt>
                <c:pt idx="293">
                  <c:v>50.076535282284468</c:v>
                </c:pt>
                <c:pt idx="294">
                  <c:v>31.266064611822543</c:v>
                </c:pt>
                <c:pt idx="295">
                  <c:v>43.210182497650727</c:v>
                </c:pt>
                <c:pt idx="296">
                  <c:v>55.000237587839884</c:v>
                </c:pt>
                <c:pt idx="297">
                  <c:v>#N/A</c:v>
                </c:pt>
                <c:pt idx="298">
                  <c:v>43.497399798781032</c:v>
                </c:pt>
                <c:pt idx="299">
                  <c:v>32.413818595558602</c:v>
                </c:pt>
                <c:pt idx="300">
                  <c:v>6.0727764643728683</c:v>
                </c:pt>
                <c:pt idx="301">
                  <c:v>59.166796980053753</c:v>
                </c:pt>
                <c:pt idx="302">
                  <c:v>64.044180694968119</c:v>
                </c:pt>
                <c:pt idx="303">
                  <c:v>16.389693615585525</c:v>
                </c:pt>
                <c:pt idx="304">
                  <c:v>96.667169741539951</c:v>
                </c:pt>
                <c:pt idx="305">
                  <c:v>71.775590167194778</c:v>
                </c:pt>
                <c:pt idx="306">
                  <c:v>21.432701245695384</c:v>
                </c:pt>
                <c:pt idx="307">
                  <c:v>62.862734315544984</c:v>
                </c:pt>
                <c:pt idx="308">
                  <c:v>85.527289489656098</c:v>
                </c:pt>
                <c:pt idx="309">
                  <c:v>46.000946006924302</c:v>
                </c:pt>
                <c:pt idx="310">
                  <c:v>32.855661646276914</c:v>
                </c:pt>
                <c:pt idx="311">
                  <c:v>29.780523703247461</c:v>
                </c:pt>
                <c:pt idx="312">
                  <c:v>54.325914029032489</c:v>
                </c:pt>
                <c:pt idx="313">
                  <c:v>68.523650632053986</c:v>
                </c:pt>
                <c:pt idx="314">
                  <c:v>40.697168342024398</c:v>
                </c:pt>
                <c:pt idx="315">
                  <c:v>45.038301036507256</c:v>
                </c:pt>
                <c:pt idx="316">
                  <c:v>69.489727929979878</c:v>
                </c:pt>
                <c:pt idx="317">
                  <c:v>38.434646425396487</c:v>
                </c:pt>
                <c:pt idx="318">
                  <c:v>13.957734028249947</c:v>
                </c:pt>
                <c:pt idx="319">
                  <c:v>71.103961823135833</c:v>
                </c:pt>
                <c:pt idx="320">
                  <c:v>33.824322012812104</c:v>
                </c:pt>
                <c:pt idx="321">
                  <c:v>78.560032019763995</c:v>
                </c:pt>
                <c:pt idx="322">
                  <c:v>47.779277650267296</c:v>
                </c:pt>
                <c:pt idx="323">
                  <c:v>44.043057820946331</c:v>
                </c:pt>
                <c:pt idx="324">
                  <c:v>63.339193347842127</c:v>
                </c:pt>
                <c:pt idx="325">
                  <c:v>69.686062297970366</c:v>
                </c:pt>
                <c:pt idx="326">
                  <c:v>44.070124403387666</c:v>
                </c:pt>
                <c:pt idx="327">
                  <c:v>43.043797037750828</c:v>
                </c:pt>
                <c:pt idx="328">
                  <c:v>35.872745255381112</c:v>
                </c:pt>
                <c:pt idx="329">
                  <c:v>37.784148392826587</c:v>
                </c:pt>
                <c:pt idx="330">
                  <c:v>44.530005732924103</c:v>
                </c:pt>
                <c:pt idx="331">
                  <c:v>79.342043731361386</c:v>
                </c:pt>
                <c:pt idx="332">
                  <c:v>42.017287305742826</c:v>
                </c:pt>
                <c:pt idx="333">
                  <c:v>61.835857687146074</c:v>
                </c:pt>
                <c:pt idx="334">
                  <c:v>80.875059334188407</c:v>
                </c:pt>
                <c:pt idx="335">
                  <c:v>89.34631840959112</c:v>
                </c:pt>
                <c:pt idx="336">
                  <c:v>57.044035319239448</c:v>
                </c:pt>
                <c:pt idx="337">
                  <c:v>15.857913813739977</c:v>
                </c:pt>
                <c:pt idx="338">
                  <c:v>52.762829152495151</c:v>
                </c:pt>
                <c:pt idx="339">
                  <c:v>43.262797830254179</c:v>
                </c:pt>
                <c:pt idx="340">
                  <c:v>71.928111366182762</c:v>
                </c:pt>
                <c:pt idx="341">
                  <c:v>56.927196655422982</c:v>
                </c:pt>
                <c:pt idx="342">
                  <c:v>78.617265383153935</c:v>
                </c:pt>
                <c:pt idx="343">
                  <c:v>8.120315001159895</c:v>
                </c:pt>
                <c:pt idx="344">
                  <c:v>78.073543766885834</c:v>
                </c:pt>
                <c:pt idx="345">
                  <c:v>48.105742345005694</c:v>
                </c:pt>
                <c:pt idx="346">
                  <c:v>#N/A</c:v>
                </c:pt>
                <c:pt idx="347">
                  <c:v>17.395359180122597</c:v>
                </c:pt>
                <c:pt idx="348">
                  <c:v>23.63826709166176</c:v>
                </c:pt>
                <c:pt idx="349">
                  <c:v>41.26574326530131</c:v>
                </c:pt>
                <c:pt idx="350">
                  <c:v>30.903969112783834</c:v>
                </c:pt>
                <c:pt idx="351">
                  <c:v>75.637075874954419</c:v>
                </c:pt>
                <c:pt idx="352">
                  <c:v>28.459122160822282</c:v>
                </c:pt>
                <c:pt idx="353">
                  <c:v>71.314548049122308</c:v>
                </c:pt>
                <c:pt idx="354">
                  <c:v>40.241168252379005</c:v>
                </c:pt>
                <c:pt idx="355">
                  <c:v>46.892266843468349</c:v>
                </c:pt>
                <c:pt idx="356">
                  <c:v>44.676856044680243</c:v>
                </c:pt>
                <c:pt idx="357">
                  <c:v>58.619661579281662</c:v>
                </c:pt>
                <c:pt idx="358">
                  <c:v>8.3048970855772346</c:v>
                </c:pt>
                <c:pt idx="359">
                  <c:v>25.330390093475664</c:v>
                </c:pt>
                <c:pt idx="360">
                  <c:v>79.561122063547131</c:v>
                </c:pt>
                <c:pt idx="361">
                  <c:v>53.133744988590962</c:v>
                </c:pt>
                <c:pt idx="362">
                  <c:v>56.32613705769235</c:v>
                </c:pt>
                <c:pt idx="363">
                  <c:v>11.268559882789827</c:v>
                </c:pt>
                <c:pt idx="364">
                  <c:v>58.735479787737695</c:v>
                </c:pt>
                <c:pt idx="365">
                  <c:v>51.619615659863221</c:v>
                </c:pt>
                <c:pt idx="366">
                  <c:v>45.552275864035273</c:v>
                </c:pt>
                <c:pt idx="367">
                  <c:v>29.396546719223409</c:v>
                </c:pt>
                <c:pt idx="368">
                  <c:v>49.302395037562093</c:v>
                </c:pt>
                <c:pt idx="369">
                  <c:v>#N/A</c:v>
                </c:pt>
                <c:pt idx="370">
                  <c:v>58.872107449919554</c:v>
                </c:pt>
                <c:pt idx="371">
                  <c:v>43.301777360588659</c:v>
                </c:pt>
                <c:pt idx="372">
                  <c:v>45.368239883333814</c:v>
                </c:pt>
                <c:pt idx="373">
                  <c:v>72.658769569546152</c:v>
                </c:pt>
                <c:pt idx="374">
                  <c:v>71.540832010656814</c:v>
                </c:pt>
                <c:pt idx="375">
                  <c:v>57.294334814698047</c:v>
                </c:pt>
                <c:pt idx="376">
                  <c:v>54.868292645365507</c:v>
                </c:pt>
                <c:pt idx="377">
                  <c:v>58.913468823582498</c:v>
                </c:pt>
                <c:pt idx="378">
                  <c:v>60.80505599156082</c:v>
                </c:pt>
                <c:pt idx="379">
                  <c:v>25.03195833936342</c:v>
                </c:pt>
                <c:pt idx="380">
                  <c:v>56.891737893969356</c:v>
                </c:pt>
                <c:pt idx="381">
                  <c:v>59.892787370831357</c:v>
                </c:pt>
                <c:pt idx="382">
                  <c:v>44.227792087942724</c:v>
                </c:pt>
                <c:pt idx="383">
                  <c:v>35.045043442398537</c:v>
                </c:pt>
                <c:pt idx="384">
                  <c:v>51.806666449457879</c:v>
                </c:pt>
                <c:pt idx="385">
                  <c:v>25.185323844105092</c:v>
                </c:pt>
                <c:pt idx="386">
                  <c:v>54.71345924511602</c:v>
                </c:pt>
                <c:pt idx="387">
                  <c:v>77.661641881614813</c:v>
                </c:pt>
                <c:pt idx="388">
                  <c:v>84.985075382142682</c:v>
                </c:pt>
                <c:pt idx="389">
                  <c:v>22.639833126217177</c:v>
                </c:pt>
                <c:pt idx="390">
                  <c:v>57.232882658392732</c:v>
                </c:pt>
                <c:pt idx="391">
                  <c:v>56.432461664826214</c:v>
                </c:pt>
                <c:pt idx="392">
                  <c:v>35.727868012339108</c:v>
                </c:pt>
                <c:pt idx="393">
                  <c:v>79.390226349979415</c:v>
                </c:pt>
                <c:pt idx="394">
                  <c:v>59.94829377308546</c:v>
                </c:pt>
                <c:pt idx="395">
                  <c:v>52.455867049843548</c:v>
                </c:pt>
                <c:pt idx="396">
                  <c:v>52.48985391035724</c:v>
                </c:pt>
                <c:pt idx="397">
                  <c:v>32.680570898205232</c:v>
                </c:pt>
                <c:pt idx="398">
                  <c:v>65.538330284506642</c:v>
                </c:pt>
                <c:pt idx="399">
                  <c:v>56.602878544480149</c:v>
                </c:pt>
              </c:numCache>
            </c:numRef>
          </c:xVal>
          <c:yVal>
            <c:numRef>
              <c:f>CIjumping!$AV$115:$AV$514</c:f>
              <c:numCache>
                <c:formatCode>General</c:formatCode>
                <c:ptCount val="400"/>
                <c:pt idx="0">
                  <c:v>1.1784802536991035E-2</c:v>
                </c:pt>
                <c:pt idx="1">
                  <c:v>7.8412762142624368E-5</c:v>
                </c:pt>
                <c:pt idx="2">
                  <c:v>7.3077652104071202E-4</c:v>
                </c:pt>
                <c:pt idx="3">
                  <c:v>1.3796629071795886E-2</c:v>
                </c:pt>
                <c:pt idx="4">
                  <c:v>#N/A</c:v>
                </c:pt>
                <c:pt idx="5">
                  <c:v>2.899558001279902E-3</c:v>
                </c:pt>
                <c:pt idx="6">
                  <c:v>4.7814893893763531E-3</c:v>
                </c:pt>
                <c:pt idx="7">
                  <c:v>3.0706297580940971E-3</c:v>
                </c:pt>
                <c:pt idx="8">
                  <c:v>1.2510802439223614E-2</c:v>
                </c:pt>
                <c:pt idx="9">
                  <c:v>2.2092392310599641E-3</c:v>
                </c:pt>
                <c:pt idx="10">
                  <c:v>3.2801960381119884E-3</c:v>
                </c:pt>
                <c:pt idx="11">
                  <c:v>2.7290186102795315E-3</c:v>
                </c:pt>
                <c:pt idx="12">
                  <c:v>#N/A</c:v>
                </c:pt>
                <c:pt idx="13">
                  <c:v>4.2195542693178201E-3</c:v>
                </c:pt>
                <c:pt idx="14">
                  <c:v>8.0940210619801101E-3</c:v>
                </c:pt>
                <c:pt idx="15">
                  <c:v>1.7890431270086309E-2</c:v>
                </c:pt>
                <c:pt idx="16">
                  <c:v>1.1411757675655575E-3</c:v>
                </c:pt>
                <c:pt idx="17">
                  <c:v>4.1649366529901838E-3</c:v>
                </c:pt>
                <c:pt idx="18">
                  <c:v>9.6365185482740444E-3</c:v>
                </c:pt>
                <c:pt idx="19">
                  <c:v>2.2602875663028585E-3</c:v>
                </c:pt>
                <c:pt idx="20">
                  <c:v>3.845267911974831E-3</c:v>
                </c:pt>
                <c:pt idx="21">
                  <c:v>2.0016806919098936E-3</c:v>
                </c:pt>
                <c:pt idx="22">
                  <c:v>3.4988989296957851E-3</c:v>
                </c:pt>
                <c:pt idx="23">
                  <c:v>1.5694065792597654E-2</c:v>
                </c:pt>
                <c:pt idx="24">
                  <c:v>6.34893656145395E-5</c:v>
                </c:pt>
                <c:pt idx="25">
                  <c:v>2.2963363459321149E-3</c:v>
                </c:pt>
                <c:pt idx="26">
                  <c:v>1.0407654013699762E-2</c:v>
                </c:pt>
                <c:pt idx="27">
                  <c:v>4.6305537619990749E-3</c:v>
                </c:pt>
                <c:pt idx="28">
                  <c:v>4.4927134347309281E-3</c:v>
                </c:pt>
                <c:pt idx="29">
                  <c:v>7.1439740676847684E-3</c:v>
                </c:pt>
                <c:pt idx="30">
                  <c:v>1.6311944156804835E-2</c:v>
                </c:pt>
                <c:pt idx="31">
                  <c:v>9.9614751780136984E-3</c:v>
                </c:pt>
                <c:pt idx="32">
                  <c:v>5.6725605660246734E-3</c:v>
                </c:pt>
                <c:pt idx="33">
                  <c:v>1.0364324317786413E-2</c:v>
                </c:pt>
                <c:pt idx="34">
                  <c:v>6.7549235311984335E-4</c:v>
                </c:pt>
                <c:pt idx="35">
                  <c:v>2.1514674721590907E-3</c:v>
                </c:pt>
                <c:pt idx="36">
                  <c:v>1.2977078278875228E-2</c:v>
                </c:pt>
                <c:pt idx="37">
                  <c:v>1.2059579393421898E-2</c:v>
                </c:pt>
                <c:pt idx="38">
                  <c:v>1.0877334252686976E-2</c:v>
                </c:pt>
                <c:pt idx="39">
                  <c:v>2.5276800254687738E-3</c:v>
                </c:pt>
                <c:pt idx="40">
                  <c:v>3.8249092105702418E-3</c:v>
                </c:pt>
                <c:pt idx="41">
                  <c:v>6.4514057338900662E-3</c:v>
                </c:pt>
                <c:pt idx="42">
                  <c:v>1.8222172272633792E-3</c:v>
                </c:pt>
                <c:pt idx="43">
                  <c:v>6.4058567105071832E-3</c:v>
                </c:pt>
                <c:pt idx="44">
                  <c:v>5.9084467754697799E-3</c:v>
                </c:pt>
                <c:pt idx="45">
                  <c:v>1.1960884199786928E-2</c:v>
                </c:pt>
                <c:pt idx="46">
                  <c:v>3.5154433464303542E-4</c:v>
                </c:pt>
                <c:pt idx="47">
                  <c:v>#N/A</c:v>
                </c:pt>
                <c:pt idx="48">
                  <c:v>1.3451315852628029E-2</c:v>
                </c:pt>
                <c:pt idx="49">
                  <c:v>#N/A</c:v>
                </c:pt>
                <c:pt idx="50">
                  <c:v>1.5441186989877203E-3</c:v>
                </c:pt>
                <c:pt idx="51">
                  <c:v>5.7415529422573906E-3</c:v>
                </c:pt>
                <c:pt idx="52">
                  <c:v>4.1287104870449707E-4</c:v>
                </c:pt>
                <c:pt idx="53">
                  <c:v>1.5772595033401102E-2</c:v>
                </c:pt>
                <c:pt idx="54">
                  <c:v>8.2171980608863483E-3</c:v>
                </c:pt>
                <c:pt idx="55">
                  <c:v>8.9216682611064704E-3</c:v>
                </c:pt>
                <c:pt idx="56">
                  <c:v>1.8308476086332355E-2</c:v>
                </c:pt>
                <c:pt idx="57">
                  <c:v>9.9965094557084751E-3</c:v>
                </c:pt>
                <c:pt idx="58">
                  <c:v>1.156625729849324E-2</c:v>
                </c:pt>
                <c:pt idx="59">
                  <c:v>9.333738854291538E-3</c:v>
                </c:pt>
                <c:pt idx="60">
                  <c:v>#N/A</c:v>
                </c:pt>
                <c:pt idx="61">
                  <c:v>1.742621874846656E-2</c:v>
                </c:pt>
                <c:pt idx="62">
                  <c:v>5.4377981558586938E-3</c:v>
                </c:pt>
                <c:pt idx="63">
                  <c:v>#N/A</c:v>
                </c:pt>
                <c:pt idx="64">
                  <c:v>9.0811930913684989E-4</c:v>
                </c:pt>
                <c:pt idx="65">
                  <c:v>8.1402604082323107E-3</c:v>
                </c:pt>
                <c:pt idx="66">
                  <c:v>8.3210621596576349E-3</c:v>
                </c:pt>
                <c:pt idx="67">
                  <c:v>2.4188272332557672E-4</c:v>
                </c:pt>
                <c:pt idx="68">
                  <c:v>4.0250409261624754E-3</c:v>
                </c:pt>
                <c:pt idx="69">
                  <c:v>8.7056004226164357E-3</c:v>
                </c:pt>
                <c:pt idx="70">
                  <c:v>8.0039302747512784E-3</c:v>
                </c:pt>
                <c:pt idx="71">
                  <c:v>4.0140337471475922E-3</c:v>
                </c:pt>
                <c:pt idx="72">
                  <c:v>1.6534533299568673E-2</c:v>
                </c:pt>
                <c:pt idx="73">
                  <c:v>4.3658187935036253E-3</c:v>
                </c:pt>
                <c:pt idx="74">
                  <c:v>3.1708512378784791E-4</c:v>
                </c:pt>
                <c:pt idx="75">
                  <c:v>#N/A</c:v>
                </c:pt>
                <c:pt idx="76">
                  <c:v>5.1403154736008949E-3</c:v>
                </c:pt>
                <c:pt idx="77">
                  <c:v>2.8394153519662345E-3</c:v>
                </c:pt>
                <c:pt idx="78">
                  <c:v>6.400005805473832E-3</c:v>
                </c:pt>
                <c:pt idx="79">
                  <c:v>1.1087512587476372E-2</c:v>
                </c:pt>
                <c:pt idx="80">
                  <c:v>5.6175820740856789E-3</c:v>
                </c:pt>
                <c:pt idx="81">
                  <c:v>1.2051506151508535E-2</c:v>
                </c:pt>
                <c:pt idx="82">
                  <c:v>1.1690740637132322E-2</c:v>
                </c:pt>
                <c:pt idx="83">
                  <c:v>5.3110817376542151E-3</c:v>
                </c:pt>
                <c:pt idx="84">
                  <c:v>7.4224816257908721E-3</c:v>
                </c:pt>
                <c:pt idx="85">
                  <c:v>2.6432637469872011E-3</c:v>
                </c:pt>
                <c:pt idx="86">
                  <c:v>1.1484533117321581E-3</c:v>
                </c:pt>
                <c:pt idx="87">
                  <c:v>#N/A</c:v>
                </c:pt>
                <c:pt idx="88">
                  <c:v>1.0386576062495196E-2</c:v>
                </c:pt>
                <c:pt idx="89">
                  <c:v>1.3475182819189547E-2</c:v>
                </c:pt>
                <c:pt idx="90">
                  <c:v>1.4627301061193689E-5</c:v>
                </c:pt>
                <c:pt idx="91">
                  <c:v>1.1520159667048785E-2</c:v>
                </c:pt>
                <c:pt idx="92">
                  <c:v>1.3282894289794706E-2</c:v>
                </c:pt>
                <c:pt idx="93">
                  <c:v>6.975694997702518E-3</c:v>
                </c:pt>
                <c:pt idx="94">
                  <c:v>6.1360966176325204E-4</c:v>
                </c:pt>
                <c:pt idx="95">
                  <c:v>2.6996648714607357E-3</c:v>
                </c:pt>
                <c:pt idx="96">
                  <c:v>5.3063526358594635E-3</c:v>
                </c:pt>
                <c:pt idx="97">
                  <c:v>6.5293953714415246E-3</c:v>
                </c:pt>
                <c:pt idx="98">
                  <c:v>5.5029782549271847E-5</c:v>
                </c:pt>
                <c:pt idx="99">
                  <c:v>2.2035089171044795E-3</c:v>
                </c:pt>
                <c:pt idx="100">
                  <c:v>4.7760394309987247E-3</c:v>
                </c:pt>
                <c:pt idx="101">
                  <c:v>3.2942861860444594E-3</c:v>
                </c:pt>
                <c:pt idx="102">
                  <c:v>1.5944387997818256E-2</c:v>
                </c:pt>
                <c:pt idx="103">
                  <c:v>1.1008347566971695E-3</c:v>
                </c:pt>
                <c:pt idx="104">
                  <c:v>6.3607219074678324E-3</c:v>
                </c:pt>
                <c:pt idx="105">
                  <c:v>1.302247135787459E-2</c:v>
                </c:pt>
                <c:pt idx="106">
                  <c:v>8.2928821203775158E-4</c:v>
                </c:pt>
                <c:pt idx="107">
                  <c:v>8.5350776815479648E-4</c:v>
                </c:pt>
                <c:pt idx="108">
                  <c:v>1.3963559981131088E-2</c:v>
                </c:pt>
                <c:pt idx="109">
                  <c:v>8.0465839673617753E-3</c:v>
                </c:pt>
                <c:pt idx="110">
                  <c:v>3.8778824226769612E-3</c:v>
                </c:pt>
                <c:pt idx="111">
                  <c:v>3.6617308739199409E-3</c:v>
                </c:pt>
                <c:pt idx="112">
                  <c:v>1.5296138619944383E-2</c:v>
                </c:pt>
                <c:pt idx="113">
                  <c:v>1.0349874094360114E-2</c:v>
                </c:pt>
                <c:pt idx="114">
                  <c:v>#N/A</c:v>
                </c:pt>
                <c:pt idx="115">
                  <c:v>9.0232764674326293E-3</c:v>
                </c:pt>
                <c:pt idx="116">
                  <c:v>1.5710294879904305E-2</c:v>
                </c:pt>
                <c:pt idx="117">
                  <c:v>1.8964994284938357E-2</c:v>
                </c:pt>
                <c:pt idx="118">
                  <c:v>8.4557556047811493E-3</c:v>
                </c:pt>
                <c:pt idx="119">
                  <c:v>1.2274908900410737E-2</c:v>
                </c:pt>
                <c:pt idx="120">
                  <c:v>1.3587352969547232E-3</c:v>
                </c:pt>
                <c:pt idx="121">
                  <c:v>4.3037072003210067E-3</c:v>
                </c:pt>
                <c:pt idx="122">
                  <c:v>1.3658506334143611E-2</c:v>
                </c:pt>
                <c:pt idx="123">
                  <c:v>1.4350364988694993E-2</c:v>
                </c:pt>
                <c:pt idx="124">
                  <c:v>1.2601415053138169E-2</c:v>
                </c:pt>
                <c:pt idx="125">
                  <c:v>7.4376780667351292E-3</c:v>
                </c:pt>
                <c:pt idx="126">
                  <c:v>8.6412130690808539E-3</c:v>
                </c:pt>
                <c:pt idx="127">
                  <c:v>5.5171720091602944E-4</c:v>
                </c:pt>
                <c:pt idx="128">
                  <c:v>2.9419059076297026E-3</c:v>
                </c:pt>
                <c:pt idx="129">
                  <c:v>1.4486611324369163E-2</c:v>
                </c:pt>
                <c:pt idx="130">
                  <c:v>1.3422121480175984E-2</c:v>
                </c:pt>
                <c:pt idx="131">
                  <c:v>5.1427167014717078E-4</c:v>
                </c:pt>
                <c:pt idx="132">
                  <c:v>1.568336652135852E-2</c:v>
                </c:pt>
                <c:pt idx="133">
                  <c:v>5.7150716845122808E-4</c:v>
                </c:pt>
                <c:pt idx="134">
                  <c:v>4.3724646226005973E-3</c:v>
                </c:pt>
                <c:pt idx="135">
                  <c:v>6.7234028825336944E-3</c:v>
                </c:pt>
                <c:pt idx="136">
                  <c:v>9.0303689218663198E-3</c:v>
                </c:pt>
                <c:pt idx="137">
                  <c:v>9.5908118879639501E-3</c:v>
                </c:pt>
                <c:pt idx="138">
                  <c:v>4.8634575430296454E-3</c:v>
                </c:pt>
                <c:pt idx="139">
                  <c:v>3.8009898840494537E-3</c:v>
                </c:pt>
                <c:pt idx="140">
                  <c:v>1.5300091345889948E-3</c:v>
                </c:pt>
                <c:pt idx="141">
                  <c:v>1.0202203132220557E-2</c:v>
                </c:pt>
                <c:pt idx="142">
                  <c:v>3.3645348360587211E-3</c:v>
                </c:pt>
                <c:pt idx="143">
                  <c:v>2.2224536867304608E-3</c:v>
                </c:pt>
                <c:pt idx="144">
                  <c:v>5.7804262429794386E-3</c:v>
                </c:pt>
                <c:pt idx="145">
                  <c:v>7.0770633507503738E-3</c:v>
                </c:pt>
                <c:pt idx="146">
                  <c:v>1.4151778966542527E-2</c:v>
                </c:pt>
                <c:pt idx="147">
                  <c:v>5.8378436469221301E-3</c:v>
                </c:pt>
                <c:pt idx="148">
                  <c:v>7.9547393107572747E-3</c:v>
                </c:pt>
                <c:pt idx="149">
                  <c:v>1.1500857598626056E-2</c:v>
                </c:pt>
                <c:pt idx="150">
                  <c:v>#N/A</c:v>
                </c:pt>
                <c:pt idx="151">
                  <c:v>3.0458209272840116E-3</c:v>
                </c:pt>
                <c:pt idx="152">
                  <c:v>2.5372159326880785E-3</c:v>
                </c:pt>
                <c:pt idx="153">
                  <c:v>7.3672816829559061E-3</c:v>
                </c:pt>
                <c:pt idx="154">
                  <c:v>8.6331245478742675E-3</c:v>
                </c:pt>
                <c:pt idx="155">
                  <c:v>6.7122710164903808E-3</c:v>
                </c:pt>
                <c:pt idx="156">
                  <c:v>1.687636118344776E-3</c:v>
                </c:pt>
                <c:pt idx="157">
                  <c:v>1.8580123084961698E-2</c:v>
                </c:pt>
                <c:pt idx="158">
                  <c:v>8.5153066655883555E-3</c:v>
                </c:pt>
                <c:pt idx="159">
                  <c:v>9.3907298330832764E-3</c:v>
                </c:pt>
                <c:pt idx="160">
                  <c:v>1.9701316020305517E-3</c:v>
                </c:pt>
                <c:pt idx="161">
                  <c:v>9.8304855734085983E-3</c:v>
                </c:pt>
                <c:pt idx="162">
                  <c:v>3.919782813486491E-3</c:v>
                </c:pt>
                <c:pt idx="163">
                  <c:v>2.0190635268370191E-3</c:v>
                </c:pt>
                <c:pt idx="164">
                  <c:v>7.3489261119726182E-3</c:v>
                </c:pt>
                <c:pt idx="165">
                  <c:v>3.3009134458122237E-5</c:v>
                </c:pt>
                <c:pt idx="166">
                  <c:v>6.6570818156011014E-4</c:v>
                </c:pt>
                <c:pt idx="167">
                  <c:v>1.5670033180305975E-2</c:v>
                </c:pt>
                <c:pt idx="168">
                  <c:v>1.0349161557155919E-2</c:v>
                </c:pt>
                <c:pt idx="169">
                  <c:v>1.1667031744227157E-2</c:v>
                </c:pt>
                <c:pt idx="170">
                  <c:v>3.1446046086713183E-3</c:v>
                </c:pt>
                <c:pt idx="171">
                  <c:v>3.0238868323423308E-3</c:v>
                </c:pt>
                <c:pt idx="172">
                  <c:v>1.4268381630372771E-2</c:v>
                </c:pt>
                <c:pt idx="173">
                  <c:v>#N/A</c:v>
                </c:pt>
                <c:pt idx="174">
                  <c:v>#N/A</c:v>
                </c:pt>
                <c:pt idx="175">
                  <c:v>7.6700923604532964E-3</c:v>
                </c:pt>
                <c:pt idx="176">
                  <c:v>3.0329995402421381E-3</c:v>
                </c:pt>
                <c:pt idx="177">
                  <c:v>1.3209042520839053E-2</c:v>
                </c:pt>
                <c:pt idx="178">
                  <c:v>9.051571260535244E-3</c:v>
                </c:pt>
                <c:pt idx="179">
                  <c:v>7.1774300316523529E-4</c:v>
                </c:pt>
                <c:pt idx="180">
                  <c:v>1.2983379648613565E-2</c:v>
                </c:pt>
                <c:pt idx="181">
                  <c:v>1.3342025187830101E-2</c:v>
                </c:pt>
                <c:pt idx="182">
                  <c:v>#N/A</c:v>
                </c:pt>
                <c:pt idx="183">
                  <c:v>5.5379663948379595E-4</c:v>
                </c:pt>
                <c:pt idx="184">
                  <c:v>1.3371221611633071E-2</c:v>
                </c:pt>
                <c:pt idx="185">
                  <c:v>1.5351573759280854E-2</c:v>
                </c:pt>
                <c:pt idx="186">
                  <c:v>3.5949212051891097E-3</c:v>
                </c:pt>
                <c:pt idx="187">
                  <c:v>7.9054096747890757E-3</c:v>
                </c:pt>
                <c:pt idx="188">
                  <c:v>1.4951587619358669E-2</c:v>
                </c:pt>
                <c:pt idx="189">
                  <c:v>4.8269626754355813E-3</c:v>
                </c:pt>
                <c:pt idx="190">
                  <c:v>1.134282413109522E-3</c:v>
                </c:pt>
                <c:pt idx="191">
                  <c:v>7.5944899171902919E-3</c:v>
                </c:pt>
                <c:pt idx="192">
                  <c:v>1.1299302930928587E-3</c:v>
                </c:pt>
                <c:pt idx="193">
                  <c:v>5.1292261547277861E-4</c:v>
                </c:pt>
                <c:pt idx="194">
                  <c:v>#N/A</c:v>
                </c:pt>
                <c:pt idx="195">
                  <c:v>5.4082745300566241E-4</c:v>
                </c:pt>
                <c:pt idx="196">
                  <c:v>1.2379640178053338E-3</c:v>
                </c:pt>
                <c:pt idx="197">
                  <c:v>#N/A</c:v>
                </c:pt>
                <c:pt idx="198">
                  <c:v>7.270361297514032E-3</c:v>
                </c:pt>
                <c:pt idx="199">
                  <c:v>2.6849771154041535E-3</c:v>
                </c:pt>
                <c:pt idx="200">
                  <c:v>1.8168191980632475E-2</c:v>
                </c:pt>
                <c:pt idx="201">
                  <c:v>1.4377436097188254E-2</c:v>
                </c:pt>
                <c:pt idx="202">
                  <c:v>4.5248423602132267E-3</c:v>
                </c:pt>
                <c:pt idx="203">
                  <c:v>1.2356452569643905E-2</c:v>
                </c:pt>
                <c:pt idx="204">
                  <c:v>1.8070452363071421E-2</c:v>
                </c:pt>
                <c:pt idx="205">
                  <c:v>1.4316489029749088E-3</c:v>
                </c:pt>
                <c:pt idx="206">
                  <c:v>6.4061567876287518E-3</c:v>
                </c:pt>
                <c:pt idx="207">
                  <c:v>5.1403699556170062E-3</c:v>
                </c:pt>
                <c:pt idx="208">
                  <c:v>1.0012378595915179E-2</c:v>
                </c:pt>
                <c:pt idx="209">
                  <c:v>1.4075709101853694E-2</c:v>
                </c:pt>
                <c:pt idx="210">
                  <c:v>1.0616877386938889E-2</c:v>
                </c:pt>
                <c:pt idx="211">
                  <c:v>1.7815658427741419E-3</c:v>
                </c:pt>
                <c:pt idx="212">
                  <c:v>1.5419131334567881E-2</c:v>
                </c:pt>
                <c:pt idx="213">
                  <c:v>1.3811950669560452E-2</c:v>
                </c:pt>
                <c:pt idx="214">
                  <c:v>1.3820698337852671E-2</c:v>
                </c:pt>
                <c:pt idx="215">
                  <c:v>1.0426091150874749E-2</c:v>
                </c:pt>
                <c:pt idx="216">
                  <c:v>1.5965846398418809E-3</c:v>
                </c:pt>
                <c:pt idx="217">
                  <c:v>1.2341559803917377E-2</c:v>
                </c:pt>
                <c:pt idx="218">
                  <c:v>4.8216582053190547E-3</c:v>
                </c:pt>
                <c:pt idx="219">
                  <c:v>2.5285704358179281E-3</c:v>
                </c:pt>
                <c:pt idx="220">
                  <c:v>5.4283896891939507E-3</c:v>
                </c:pt>
                <c:pt idx="221">
                  <c:v>7.7630892402019251E-3</c:v>
                </c:pt>
                <c:pt idx="222">
                  <c:v>1.3420398552717011E-2</c:v>
                </c:pt>
                <c:pt idx="223">
                  <c:v>9.089491422552803E-4</c:v>
                </c:pt>
                <c:pt idx="224">
                  <c:v>1.4908239294440014E-2</c:v>
                </c:pt>
                <c:pt idx="225">
                  <c:v>1.8008525440698996E-2</c:v>
                </c:pt>
                <c:pt idx="226">
                  <c:v>3.8361782431400558E-3</c:v>
                </c:pt>
                <c:pt idx="227">
                  <c:v>9.7179142390882358E-4</c:v>
                </c:pt>
                <c:pt idx="228">
                  <c:v>8.1150162594940071E-3</c:v>
                </c:pt>
                <c:pt idx="229">
                  <c:v>6.4481826035117677E-3</c:v>
                </c:pt>
                <c:pt idx="230">
                  <c:v>9.1046304687565881E-3</c:v>
                </c:pt>
                <c:pt idx="231">
                  <c:v>1.5758781242402105E-2</c:v>
                </c:pt>
                <c:pt idx="232">
                  <c:v>1.4626981666317635E-2</c:v>
                </c:pt>
                <c:pt idx="233">
                  <c:v>5.274994799174535E-4</c:v>
                </c:pt>
                <c:pt idx="234">
                  <c:v>7.4929690967113658E-4</c:v>
                </c:pt>
                <c:pt idx="235">
                  <c:v>9.2172044632467982E-3</c:v>
                </c:pt>
                <c:pt idx="236">
                  <c:v>3.3312022754180491E-4</c:v>
                </c:pt>
                <c:pt idx="237">
                  <c:v>1.0101125230947618E-2</c:v>
                </c:pt>
                <c:pt idx="238">
                  <c:v>2.260833932457768E-3</c:v>
                </c:pt>
                <c:pt idx="239">
                  <c:v>1.1093701627491391E-2</c:v>
                </c:pt>
                <c:pt idx="240">
                  <c:v>#N/A</c:v>
                </c:pt>
                <c:pt idx="241">
                  <c:v>#N/A</c:v>
                </c:pt>
                <c:pt idx="242">
                  <c:v>1.0236352124829181E-2</c:v>
                </c:pt>
                <c:pt idx="243">
                  <c:v>1.3430365082712007E-2</c:v>
                </c:pt>
                <c:pt idx="244">
                  <c:v>1.4179486165437234E-3</c:v>
                </c:pt>
                <c:pt idx="245">
                  <c:v>1.8485134208741547E-3</c:v>
                </c:pt>
                <c:pt idx="246">
                  <c:v>5.3599127398812636E-3</c:v>
                </c:pt>
                <c:pt idx="247">
                  <c:v>1.0586416837686853E-2</c:v>
                </c:pt>
                <c:pt idx="248">
                  <c:v>7.4017608549299273E-4</c:v>
                </c:pt>
                <c:pt idx="249">
                  <c:v>5.4105874812236925E-3</c:v>
                </c:pt>
                <c:pt idx="250">
                  <c:v>3.6950519299617421E-3</c:v>
                </c:pt>
                <c:pt idx="251">
                  <c:v>#N/A</c:v>
                </c:pt>
                <c:pt idx="252">
                  <c:v>6.5951653884505903E-3</c:v>
                </c:pt>
                <c:pt idx="253">
                  <c:v>4.8837126210875496E-3</c:v>
                </c:pt>
                <c:pt idx="254">
                  <c:v>1.3037492935118106E-2</c:v>
                </c:pt>
                <c:pt idx="255">
                  <c:v>1.5404646925922701E-2</c:v>
                </c:pt>
                <c:pt idx="256">
                  <c:v>6.4510779302290955E-3</c:v>
                </c:pt>
                <c:pt idx="257">
                  <c:v>7.2778133536441304E-4</c:v>
                </c:pt>
                <c:pt idx="258">
                  <c:v>5.2012163634522915E-3</c:v>
                </c:pt>
                <c:pt idx="259">
                  <c:v>3.9443683239065589E-3</c:v>
                </c:pt>
                <c:pt idx="260">
                  <c:v>3.0568584791248561E-3</c:v>
                </c:pt>
                <c:pt idx="261">
                  <c:v>1.6912149202536617E-2</c:v>
                </c:pt>
                <c:pt idx="262">
                  <c:v>1.1968989246987157E-3</c:v>
                </c:pt>
                <c:pt idx="263">
                  <c:v>1.7092263104756592E-3</c:v>
                </c:pt>
                <c:pt idx="264">
                  <c:v>1.596686952468385E-2</c:v>
                </c:pt>
                <c:pt idx="265">
                  <c:v>8.278989890273012E-3</c:v>
                </c:pt>
                <c:pt idx="266">
                  <c:v>3.9393779489237677E-3</c:v>
                </c:pt>
                <c:pt idx="267">
                  <c:v>7.7954652656107943E-3</c:v>
                </c:pt>
                <c:pt idx="268">
                  <c:v>3.3381327001822223E-3</c:v>
                </c:pt>
                <c:pt idx="269">
                  <c:v>8.9853645745990472E-4</c:v>
                </c:pt>
                <c:pt idx="270">
                  <c:v>1.7284677063173728E-2</c:v>
                </c:pt>
                <c:pt idx="271">
                  <c:v>5.644863923299305E-3</c:v>
                </c:pt>
                <c:pt idx="272">
                  <c:v>#N/A</c:v>
                </c:pt>
                <c:pt idx="273">
                  <c:v>7.1015622245248922E-3</c:v>
                </c:pt>
                <c:pt idx="274">
                  <c:v>9.4373081049211292E-3</c:v>
                </c:pt>
                <c:pt idx="275">
                  <c:v>1.4553920721733334E-2</c:v>
                </c:pt>
                <c:pt idx="276">
                  <c:v>#N/A</c:v>
                </c:pt>
                <c:pt idx="277">
                  <c:v>2.5459942467057398E-3</c:v>
                </c:pt>
                <c:pt idx="278">
                  <c:v>7.5486756438954668E-3</c:v>
                </c:pt>
                <c:pt idx="279">
                  <c:v>#N/A</c:v>
                </c:pt>
                <c:pt idx="280">
                  <c:v>5.9636959515882871E-4</c:v>
                </c:pt>
                <c:pt idx="281">
                  <c:v>1.70901746318196E-2</c:v>
                </c:pt>
                <c:pt idx="282">
                  <c:v>1.8784523604907072E-3</c:v>
                </c:pt>
                <c:pt idx="283">
                  <c:v>#N/A</c:v>
                </c:pt>
                <c:pt idx="284">
                  <c:v>1.6689494049872584E-2</c:v>
                </c:pt>
                <c:pt idx="285">
                  <c:v>7.4982967731031655E-3</c:v>
                </c:pt>
                <c:pt idx="286">
                  <c:v>3.7835635419166493E-3</c:v>
                </c:pt>
                <c:pt idx="287">
                  <c:v>2.1138660405329497E-3</c:v>
                </c:pt>
                <c:pt idx="288">
                  <c:v>3.3247905024531006E-3</c:v>
                </c:pt>
                <c:pt idx="289">
                  <c:v>2.6544962237966016E-3</c:v>
                </c:pt>
                <c:pt idx="290">
                  <c:v>1.0531658411036376E-2</c:v>
                </c:pt>
                <c:pt idx="291">
                  <c:v>6.6587921917483971E-4</c:v>
                </c:pt>
                <c:pt idx="292">
                  <c:v>2.0153358812979033E-4</c:v>
                </c:pt>
                <c:pt idx="293">
                  <c:v>1.0787555688867106E-2</c:v>
                </c:pt>
                <c:pt idx="294">
                  <c:v>1.5247919678246188E-3</c:v>
                </c:pt>
                <c:pt idx="295">
                  <c:v>1.6484099122182246E-2</c:v>
                </c:pt>
                <c:pt idx="296">
                  <c:v>1.7456738156484641E-2</c:v>
                </c:pt>
                <c:pt idx="297">
                  <c:v>#N/A</c:v>
                </c:pt>
                <c:pt idx="298">
                  <c:v>1.0514150354486067E-2</c:v>
                </c:pt>
                <c:pt idx="299">
                  <c:v>7.6674870434981345E-3</c:v>
                </c:pt>
                <c:pt idx="300">
                  <c:v>2.3722709356592642E-4</c:v>
                </c:pt>
                <c:pt idx="301">
                  <c:v>7.0428216536819136E-3</c:v>
                </c:pt>
                <c:pt idx="302">
                  <c:v>1.1792550250735464E-2</c:v>
                </c:pt>
                <c:pt idx="303">
                  <c:v>2.4433117722098266E-3</c:v>
                </c:pt>
                <c:pt idx="304">
                  <c:v>2.9925451791638584E-5</c:v>
                </c:pt>
                <c:pt idx="305">
                  <c:v>7.4184196324893438E-3</c:v>
                </c:pt>
                <c:pt idx="306">
                  <c:v>4.6301135478677988E-3</c:v>
                </c:pt>
                <c:pt idx="307">
                  <c:v>#N/A</c:v>
                </c:pt>
                <c:pt idx="308">
                  <c:v>2.7452800314385216E-3</c:v>
                </c:pt>
                <c:pt idx="309">
                  <c:v>8.8499869952458933E-3</c:v>
                </c:pt>
                <c:pt idx="310">
                  <c:v>9.553237208305327E-3</c:v>
                </c:pt>
                <c:pt idx="311">
                  <c:v>5.7960886146541501E-3</c:v>
                </c:pt>
                <c:pt idx="312">
                  <c:v>1.1326184628159196E-2</c:v>
                </c:pt>
                <c:pt idx="313">
                  <c:v>3.5046939710995907E-4</c:v>
                </c:pt>
                <c:pt idx="314">
                  <c:v>9.4746023564291348E-3</c:v>
                </c:pt>
                <c:pt idx="315">
                  <c:v>1.1236192210178981E-2</c:v>
                </c:pt>
                <c:pt idx="316">
                  <c:v>3.229423873405956E-3</c:v>
                </c:pt>
                <c:pt idx="317">
                  <c:v>1.1330167115556954E-3</c:v>
                </c:pt>
                <c:pt idx="318">
                  <c:v>2.6816350193084632E-3</c:v>
                </c:pt>
                <c:pt idx="319">
                  <c:v>4.8730219964774439E-3</c:v>
                </c:pt>
                <c:pt idx="320">
                  <c:v>1.2478980326416374E-2</c:v>
                </c:pt>
                <c:pt idx="321">
                  <c:v>1.0354223448868505E-3</c:v>
                </c:pt>
                <c:pt idx="322">
                  <c:v>3.5322202209348789E-3</c:v>
                </c:pt>
                <c:pt idx="323">
                  <c:v>8.2371916400531629E-3</c:v>
                </c:pt>
                <c:pt idx="324">
                  <c:v>1.4036563716540509E-2</c:v>
                </c:pt>
                <c:pt idx="325">
                  <c:v>4.7402995312101105E-3</c:v>
                </c:pt>
                <c:pt idx="326">
                  <c:v>#N/A</c:v>
                </c:pt>
                <c:pt idx="327">
                  <c:v>1.5944810549107031E-2</c:v>
                </c:pt>
                <c:pt idx="328">
                  <c:v>8.5678863754018123E-3</c:v>
                </c:pt>
                <c:pt idx="329">
                  <c:v>1.6527561318985912E-3</c:v>
                </c:pt>
                <c:pt idx="330">
                  <c:v>1.7611823337447655E-2</c:v>
                </c:pt>
                <c:pt idx="331">
                  <c:v>2.8182945715266327E-3</c:v>
                </c:pt>
                <c:pt idx="332">
                  <c:v>1.3941091932374236E-2</c:v>
                </c:pt>
                <c:pt idx="333">
                  <c:v>6.4799873220688156E-3</c:v>
                </c:pt>
                <c:pt idx="334">
                  <c:v>2.3627872551999467E-4</c:v>
                </c:pt>
                <c:pt idx="335">
                  <c:v>5.1598508145403681E-5</c:v>
                </c:pt>
                <c:pt idx="336">
                  <c:v>9.2602787126709989E-3</c:v>
                </c:pt>
                <c:pt idx="337">
                  <c:v>3.535859909560977E-3</c:v>
                </c:pt>
                <c:pt idx="338">
                  <c:v>7.7035435854556694E-3</c:v>
                </c:pt>
                <c:pt idx="339">
                  <c:v>4.5272748937728591E-3</c:v>
                </c:pt>
                <c:pt idx="340">
                  <c:v>5.7145183398414536E-3</c:v>
                </c:pt>
                <c:pt idx="341">
                  <c:v>1.5652833376222055E-2</c:v>
                </c:pt>
                <c:pt idx="342">
                  <c:v>4.2065016154982258E-3</c:v>
                </c:pt>
                <c:pt idx="343">
                  <c:v>1.1930368407529712E-4</c:v>
                </c:pt>
                <c:pt idx="344">
                  <c:v>#N/A</c:v>
                </c:pt>
                <c:pt idx="345">
                  <c:v>1.6414686102809294E-2</c:v>
                </c:pt>
                <c:pt idx="346">
                  <c:v>#N/A</c:v>
                </c:pt>
                <c:pt idx="347">
                  <c:v>2.2552175413085547E-3</c:v>
                </c:pt>
                <c:pt idx="348">
                  <c:v>3.4586690447965742E-4</c:v>
                </c:pt>
                <c:pt idx="349">
                  <c:v>5.7362513562002155E-3</c:v>
                </c:pt>
                <c:pt idx="350">
                  <c:v>1.0015893188752529E-2</c:v>
                </c:pt>
                <c:pt idx="351">
                  <c:v>7.5353783477973254E-3</c:v>
                </c:pt>
                <c:pt idx="352">
                  <c:v>5.8216178561084474E-3</c:v>
                </c:pt>
                <c:pt idx="353">
                  <c:v>8.6946856687217661E-3</c:v>
                </c:pt>
                <c:pt idx="354">
                  <c:v>1.029172797751331E-2</c:v>
                </c:pt>
                <c:pt idx="355">
                  <c:v>5.1080004798121099E-3</c:v>
                </c:pt>
                <c:pt idx="356">
                  <c:v>1.0259360757140722E-2</c:v>
                </c:pt>
                <c:pt idx="357">
                  <c:v>4.4231538905521095E-3</c:v>
                </c:pt>
                <c:pt idx="358">
                  <c:v>1.1451528158433939E-4</c:v>
                </c:pt>
                <c:pt idx="359">
                  <c:v>1.9914658326503974E-3</c:v>
                </c:pt>
                <c:pt idx="360">
                  <c:v>2.0047440386000923E-4</c:v>
                </c:pt>
                <c:pt idx="361">
                  <c:v>1.8344483258120881E-2</c:v>
                </c:pt>
                <c:pt idx="362">
                  <c:v>2.3456314841555541E-3</c:v>
                </c:pt>
                <c:pt idx="363">
                  <c:v>#N/A</c:v>
                </c:pt>
                <c:pt idx="364">
                  <c:v>9.4211910360517837E-3</c:v>
                </c:pt>
                <c:pt idx="365">
                  <c:v>1.6667500168194304E-2</c:v>
                </c:pt>
                <c:pt idx="366">
                  <c:v>1.0475422073907834E-3</c:v>
                </c:pt>
                <c:pt idx="367">
                  <c:v>7.2753655479506664E-3</c:v>
                </c:pt>
                <c:pt idx="368">
                  <c:v>1.2911918353830784E-2</c:v>
                </c:pt>
                <c:pt idx="369">
                  <c:v>#N/A</c:v>
                </c:pt>
                <c:pt idx="370">
                  <c:v>6.7271066077678905E-4</c:v>
                </c:pt>
                <c:pt idx="371">
                  <c:v>6.3581341979624612E-3</c:v>
                </c:pt>
                <c:pt idx="372">
                  <c:v>1.6027177084011798E-2</c:v>
                </c:pt>
                <c:pt idx="373">
                  <c:v>1.2904303166445959E-3</c:v>
                </c:pt>
                <c:pt idx="374">
                  <c:v>9.6715483880117827E-3</c:v>
                </c:pt>
                <c:pt idx="375">
                  <c:v>8.1770901182068607E-3</c:v>
                </c:pt>
                <c:pt idx="376">
                  <c:v>1.6945926365008038E-2</c:v>
                </c:pt>
                <c:pt idx="377">
                  <c:v>2.5668873274389483E-3</c:v>
                </c:pt>
                <c:pt idx="378">
                  <c:v>8.7122541924309193E-3</c:v>
                </c:pt>
                <c:pt idx="379">
                  <c:v>2.5531946965180923E-3</c:v>
                </c:pt>
                <c:pt idx="380">
                  <c:v>1.1486651836202745E-2</c:v>
                </c:pt>
                <c:pt idx="381">
                  <c:v>1.6411187705213548E-2</c:v>
                </c:pt>
                <c:pt idx="382">
                  <c:v>1.5644894054762794E-2</c:v>
                </c:pt>
                <c:pt idx="383">
                  <c:v>1.265862456488134E-2</c:v>
                </c:pt>
                <c:pt idx="384">
                  <c:v>1.0102702412703762E-2</c:v>
                </c:pt>
                <c:pt idx="385">
                  <c:v>8.0982203806089434E-3</c:v>
                </c:pt>
                <c:pt idx="386">
                  <c:v>9.7963692841054276E-4</c:v>
                </c:pt>
                <c:pt idx="387">
                  <c:v>2.5800559325499539E-3</c:v>
                </c:pt>
                <c:pt idx="388">
                  <c:v>1.3222530736491907E-3</c:v>
                </c:pt>
                <c:pt idx="389">
                  <c:v>7.1880160841919219E-3</c:v>
                </c:pt>
                <c:pt idx="390">
                  <c:v>1.0862843239315941E-2</c:v>
                </c:pt>
                <c:pt idx="391">
                  <c:v>1.5301846257833164E-2</c:v>
                </c:pt>
                <c:pt idx="392">
                  <c:v>1.0205022845530499E-2</c:v>
                </c:pt>
                <c:pt idx="393">
                  <c:v>1.2757265577887289E-3</c:v>
                </c:pt>
                <c:pt idx="394">
                  <c:v>8.3424755932364689E-3</c:v>
                </c:pt>
                <c:pt idx="395">
                  <c:v>1.7005066982883853E-2</c:v>
                </c:pt>
                <c:pt idx="396">
                  <c:v>1.4314746778519105E-2</c:v>
                </c:pt>
                <c:pt idx="397">
                  <c:v>7.7422191412769145E-3</c:v>
                </c:pt>
                <c:pt idx="398">
                  <c:v>1.9200372224541567E-3</c:v>
                </c:pt>
                <c:pt idx="399">
                  <c:v>2.6896200645234723E-3</c:v>
                </c:pt>
              </c:numCache>
            </c:numRef>
          </c:yVal>
          <c:smooth val="0"/>
          <c:extLst>
            <c:ext xmlns:c16="http://schemas.microsoft.com/office/drawing/2014/chart" uri="{C3380CC4-5D6E-409C-BE32-E72D297353CC}">
              <c16:uniqueId val="{00000001-63F5-48CC-88B3-5A0A39810846}"/>
            </c:ext>
          </c:extLst>
        </c:ser>
        <c:ser>
          <c:idx val="6"/>
          <c:order val="2"/>
          <c:spPr>
            <a:ln w="28575">
              <a:noFill/>
            </a:ln>
          </c:spPr>
          <c:marker>
            <c:symbol val="circle"/>
            <c:size val="5"/>
            <c:spPr>
              <a:noFill/>
              <a:ln>
                <a:solidFill>
                  <a:srgbClr val="0000FF"/>
                </a:solidFill>
                <a:prstDash val="solid"/>
              </a:ln>
            </c:spPr>
          </c:marker>
          <c:xVal>
            <c:numRef>
              <c:f>CIjumping!$AZ$115:$AZ$514</c:f>
              <c:numCache>
                <c:formatCode>General</c:formatCode>
                <c:ptCount val="400"/>
                <c:pt idx="0">
                  <c:v>65.426829744130927</c:v>
                </c:pt>
                <c:pt idx="1">
                  <c:v>46.70823360160032</c:v>
                </c:pt>
                <c:pt idx="2">
                  <c:v>76.079152811318565</c:v>
                </c:pt>
                <c:pt idx="3">
                  <c:v>22.113725633174219</c:v>
                </c:pt>
                <c:pt idx="4">
                  <c:v>76.843368769436964</c:v>
                </c:pt>
                <c:pt idx="5">
                  <c:v>28.849086935073274</c:v>
                </c:pt>
                <c:pt idx="6">
                  <c:v>63.343040240556633</c:v>
                </c:pt>
                <c:pt idx="7">
                  <c:v>47.184681887180012</c:v>
                </c:pt>
                <c:pt idx="8">
                  <c:v>54.48927867487123</c:v>
                </c:pt>
                <c:pt idx="9">
                  <c:v>66.299126822501947</c:v>
                </c:pt>
                <c:pt idx="10">
                  <c:v>66.200275600702057</c:v>
                </c:pt>
                <c:pt idx="11">
                  <c:v>#N/A</c:v>
                </c:pt>
                <c:pt idx="12">
                  <c:v>38.533333874494112</c:v>
                </c:pt>
                <c:pt idx="13">
                  <c:v>61.9374792404479</c:v>
                </c:pt>
                <c:pt idx="14">
                  <c:v>13.929398930817808</c:v>
                </c:pt>
                <c:pt idx="15">
                  <c:v>27.029410404712081</c:v>
                </c:pt>
                <c:pt idx="16">
                  <c:v>27.170090032369018</c:v>
                </c:pt>
                <c:pt idx="17">
                  <c:v>38.100301415473488</c:v>
                </c:pt>
                <c:pt idx="18">
                  <c:v>75.547231519967298</c:v>
                </c:pt>
                <c:pt idx="19">
                  <c:v>47.33174712136428</c:v>
                </c:pt>
                <c:pt idx="20">
                  <c:v>51.244884062558874</c:v>
                </c:pt>
                <c:pt idx="21">
                  <c:v>36.505781824141984</c:v>
                </c:pt>
                <c:pt idx="22">
                  <c:v>76.233875907212436</c:v>
                </c:pt>
                <c:pt idx="23">
                  <c:v>46.880660528690015</c:v>
                </c:pt>
                <c:pt idx="24">
                  <c:v>65.57883412912544</c:v>
                </c:pt>
                <c:pt idx="25">
                  <c:v>58.979140193015908</c:v>
                </c:pt>
                <c:pt idx="26">
                  <c:v>37.75771588161615</c:v>
                </c:pt>
                <c:pt idx="27">
                  <c:v>18.689260978251689</c:v>
                </c:pt>
                <c:pt idx="28">
                  <c:v>59.69383964613138</c:v>
                </c:pt>
                <c:pt idx="29">
                  <c:v>44.677627498656875</c:v>
                </c:pt>
                <c:pt idx="30">
                  <c:v>53.800416482240458</c:v>
                </c:pt>
                <c:pt idx="31">
                  <c:v>44.615190071612965</c:v>
                </c:pt>
                <c:pt idx="32">
                  <c:v>34.33758127763889</c:v>
                </c:pt>
                <c:pt idx="33">
                  <c:v>56.815525967628304</c:v>
                </c:pt>
                <c:pt idx="34">
                  <c:v>40.081923998147552</c:v>
                </c:pt>
                <c:pt idx="35">
                  <c:v>37.985620660335101</c:v>
                </c:pt>
                <c:pt idx="36">
                  <c:v>22.808520937711052</c:v>
                </c:pt>
                <c:pt idx="37">
                  <c:v>60.98914907649219</c:v>
                </c:pt>
                <c:pt idx="38">
                  <c:v>54.885465968400744</c:v>
                </c:pt>
                <c:pt idx="39">
                  <c:v>73.922256845980954</c:v>
                </c:pt>
                <c:pt idx="40">
                  <c:v>46.080901790410664</c:v>
                </c:pt>
                <c:pt idx="41">
                  <c:v>54.201841551811</c:v>
                </c:pt>
                <c:pt idx="42">
                  <c:v>60.382551182062024</c:v>
                </c:pt>
                <c:pt idx="43">
                  <c:v>43.866333980113623</c:v>
                </c:pt>
                <c:pt idx="44">
                  <c:v>43.129748249799356</c:v>
                </c:pt>
                <c:pt idx="45">
                  <c:v>51.68897937014745</c:v>
                </c:pt>
                <c:pt idx="46">
                  <c:v>66.057969678193857</c:v>
                </c:pt>
                <c:pt idx="47">
                  <c:v>53.103618664294963</c:v>
                </c:pt>
                <c:pt idx="48">
                  <c:v>60.85586597994029</c:v>
                </c:pt>
                <c:pt idx="49">
                  <c:v>63.742969758064191</c:v>
                </c:pt>
                <c:pt idx="50">
                  <c:v>47.03479274585883</c:v>
                </c:pt>
                <c:pt idx="51">
                  <c:v>46.689408750087416</c:v>
                </c:pt>
                <c:pt idx="52">
                  <c:v>48.91084189489527</c:v>
                </c:pt>
                <c:pt idx="53">
                  <c:v>3.8382511921226996</c:v>
                </c:pt>
                <c:pt idx="54">
                  <c:v>41.999372924119555</c:v>
                </c:pt>
                <c:pt idx="55">
                  <c:v>75.673533339053378</c:v>
                </c:pt>
                <c:pt idx="56">
                  <c:v>58.622044158727498</c:v>
                </c:pt>
                <c:pt idx="57">
                  <c:v>34.956293398887141</c:v>
                </c:pt>
                <c:pt idx="58">
                  <c:v>71.026344002038471</c:v>
                </c:pt>
                <c:pt idx="59">
                  <c:v>41.125352782756401</c:v>
                </c:pt>
                <c:pt idx="60">
                  <c:v>61.517622185499086</c:v>
                </c:pt>
                <c:pt idx="61">
                  <c:v>26.410597354918821</c:v>
                </c:pt>
                <c:pt idx="62">
                  <c:v>60.803621018678548</c:v>
                </c:pt>
                <c:pt idx="63">
                  <c:v>33.158758682757821</c:v>
                </c:pt>
                <c:pt idx="64">
                  <c:v>37.35150663927223</c:v>
                </c:pt>
                <c:pt idx="65">
                  <c:v>70.871695286780849</c:v>
                </c:pt>
                <c:pt idx="66">
                  <c:v>53.857400263101354</c:v>
                </c:pt>
                <c:pt idx="67">
                  <c:v>64.057173890621101</c:v>
                </c:pt>
                <c:pt idx="68">
                  <c:v>58.12840943411048</c:v>
                </c:pt>
                <c:pt idx="69">
                  <c:v>56.692150671035584</c:v>
                </c:pt>
                <c:pt idx="70">
                  <c:v>60.077159274370061</c:v>
                </c:pt>
                <c:pt idx="71">
                  <c:v>53.998552507907647</c:v>
                </c:pt>
                <c:pt idx="72">
                  <c:v>60.228823734075419</c:v>
                </c:pt>
                <c:pt idx="73">
                  <c:v>41.131558234244899</c:v>
                </c:pt>
                <c:pt idx="74">
                  <c:v>51.240656841546759</c:v>
                </c:pt>
                <c:pt idx="75">
                  <c:v>35.580379886180403</c:v>
                </c:pt>
                <c:pt idx="76">
                  <c:v>31.334023953229369</c:v>
                </c:pt>
                <c:pt idx="77">
                  <c:v>27.681543952971822</c:v>
                </c:pt>
                <c:pt idx="78">
                  <c:v>44.338933003694173</c:v>
                </c:pt>
                <c:pt idx="79">
                  <c:v>80.94467262700168</c:v>
                </c:pt>
                <c:pt idx="80">
                  <c:v>51.851065755635972</c:v>
                </c:pt>
                <c:pt idx="81">
                  <c:v>29.790765053779033</c:v>
                </c:pt>
                <c:pt idx="82">
                  <c:v>96.701309049873302</c:v>
                </c:pt>
                <c:pt idx="83">
                  <c:v>24.502978581935245</c:v>
                </c:pt>
                <c:pt idx="84">
                  <c:v>49.637786055356706</c:v>
                </c:pt>
                <c:pt idx="85">
                  <c:v>14.08991001322862</c:v>
                </c:pt>
                <c:pt idx="86">
                  <c:v>31.920387519151163</c:v>
                </c:pt>
                <c:pt idx="87">
                  <c:v>9.161376852542146</c:v>
                </c:pt>
                <c:pt idx="88">
                  <c:v>58.42780301645454</c:v>
                </c:pt>
                <c:pt idx="89">
                  <c:v>56.516698557884034</c:v>
                </c:pt>
                <c:pt idx="90">
                  <c:v>50.777052200586056</c:v>
                </c:pt>
                <c:pt idx="91">
                  <c:v>48.445477790385908</c:v>
                </c:pt>
                <c:pt idx="92">
                  <c:v>28.855516052991291</c:v>
                </c:pt>
                <c:pt idx="93">
                  <c:v>53.040881664306404</c:v>
                </c:pt>
                <c:pt idx="94">
                  <c:v>69.765468133241242</c:v>
                </c:pt>
                <c:pt idx="95">
                  <c:v>42.825422997027978</c:v>
                </c:pt>
                <c:pt idx="96">
                  <c:v>35.281105829030501</c:v>
                </c:pt>
                <c:pt idx="97">
                  <c:v>74.089241559058522</c:v>
                </c:pt>
                <c:pt idx="98">
                  <c:v>95.718081606178302</c:v>
                </c:pt>
                <c:pt idx="99">
                  <c:v>40.94088532403142</c:v>
                </c:pt>
                <c:pt idx="100">
                  <c:v>81.415534258633514</c:v>
                </c:pt>
                <c:pt idx="101">
                  <c:v>61.170591718704109</c:v>
                </c:pt>
                <c:pt idx="102">
                  <c:v>43.130620158464062</c:v>
                </c:pt>
                <c:pt idx="103">
                  <c:v>41.426068872958737</c:v>
                </c:pt>
                <c:pt idx="104">
                  <c:v>62.345544505864993</c:v>
                </c:pt>
                <c:pt idx="105">
                  <c:v>70.400776869803948</c:v>
                </c:pt>
                <c:pt idx="106">
                  <c:v>54.987092579156673</c:v>
                </c:pt>
                <c:pt idx="107">
                  <c:v>43.734708995372415</c:v>
                </c:pt>
                <c:pt idx="108">
                  <c:v>13.458660984784332</c:v>
                </c:pt>
                <c:pt idx="109">
                  <c:v>42.327672988921741</c:v>
                </c:pt>
                <c:pt idx="110">
                  <c:v>26.784788907319424</c:v>
                </c:pt>
                <c:pt idx="111">
                  <c:v>22.96507229283457</c:v>
                </c:pt>
                <c:pt idx="112">
                  <c:v>85.968189359455678</c:v>
                </c:pt>
                <c:pt idx="113">
                  <c:v>37.956187302619483</c:v>
                </c:pt>
                <c:pt idx="114">
                  <c:v>70.959280432015888</c:v>
                </c:pt>
                <c:pt idx="115">
                  <c:v>37.384956616908568</c:v>
                </c:pt>
                <c:pt idx="116">
                  <c:v>73.638216543942761</c:v>
                </c:pt>
                <c:pt idx="117">
                  <c:v>28.473258287459743</c:v>
                </c:pt>
                <c:pt idx="118">
                  <c:v>65.009419692308299</c:v>
                </c:pt>
                <c:pt idx="119">
                  <c:v>55.05669106915645</c:v>
                </c:pt>
                <c:pt idx="120">
                  <c:v>18.508610702306022</c:v>
                </c:pt>
                <c:pt idx="121">
                  <c:v>60.972855670005679</c:v>
                </c:pt>
                <c:pt idx="122">
                  <c:v>53.422340477258459</c:v>
                </c:pt>
                <c:pt idx="123">
                  <c:v>40.462136001140188</c:v>
                </c:pt>
                <c:pt idx="124">
                  <c:v>37.220021248609086</c:v>
                </c:pt>
                <c:pt idx="125">
                  <c:v>50.780980426818587</c:v>
                </c:pt>
                <c:pt idx="126">
                  <c:v>38.598457825929202</c:v>
                </c:pt>
                <c:pt idx="127">
                  <c:v>60.227683014423242</c:v>
                </c:pt>
                <c:pt idx="128">
                  <c:v>46.338878846913964</c:v>
                </c:pt>
                <c:pt idx="129">
                  <c:v>52.280664784461727</c:v>
                </c:pt>
                <c:pt idx="130">
                  <c:v>73.776468027383189</c:v>
                </c:pt>
                <c:pt idx="131">
                  <c:v>64.94925496056733</c:v>
                </c:pt>
                <c:pt idx="132">
                  <c:v>36.682395411283025</c:v>
                </c:pt>
                <c:pt idx="133">
                  <c:v>66.036972219497514</c:v>
                </c:pt>
                <c:pt idx="134">
                  <c:v>80.958348620682656</c:v>
                </c:pt>
                <c:pt idx="135">
                  <c:v>84.91730594113416</c:v>
                </c:pt>
                <c:pt idx="136">
                  <c:v>68.543564105779339</c:v>
                </c:pt>
                <c:pt idx="137">
                  <c:v>81.421997458487382</c:v>
                </c:pt>
                <c:pt idx="138">
                  <c:v>34.734358394891245</c:v>
                </c:pt>
                <c:pt idx="139">
                  <c:v>56.541821307689489</c:v>
                </c:pt>
                <c:pt idx="140">
                  <c:v>35.416159344464781</c:v>
                </c:pt>
                <c:pt idx="141">
                  <c:v>6.9398664779961017</c:v>
                </c:pt>
                <c:pt idx="142">
                  <c:v>42.008037389070118</c:v>
                </c:pt>
                <c:pt idx="143">
                  <c:v>67.177317661792486</c:v>
                </c:pt>
                <c:pt idx="144">
                  <c:v>38.519736791402373</c:v>
                </c:pt>
                <c:pt idx="145">
                  <c:v>77.851736504584395</c:v>
                </c:pt>
                <c:pt idx="146">
                  <c:v>42.521206892282102</c:v>
                </c:pt>
                <c:pt idx="147">
                  <c:v>62.147842855007063</c:v>
                </c:pt>
                <c:pt idx="148">
                  <c:v>82.024633360653709</c:v>
                </c:pt>
                <c:pt idx="149">
                  <c:v>26.800796014815681</c:v>
                </c:pt>
                <c:pt idx="150">
                  <c:v>44.878969443589817</c:v>
                </c:pt>
                <c:pt idx="151">
                  <c:v>48.571975988895126</c:v>
                </c:pt>
                <c:pt idx="152">
                  <c:v>30.776967216283253</c:v>
                </c:pt>
                <c:pt idx="153">
                  <c:v>37.937264735251937</c:v>
                </c:pt>
                <c:pt idx="154">
                  <c:v>41.774708832055651</c:v>
                </c:pt>
                <c:pt idx="155">
                  <c:v>58.887827415019842</c:v>
                </c:pt>
                <c:pt idx="156">
                  <c:v>44.623637772351863</c:v>
                </c:pt>
                <c:pt idx="157">
                  <c:v>68.343393642455723</c:v>
                </c:pt>
                <c:pt idx="158">
                  <c:v>41.41509009674224</c:v>
                </c:pt>
                <c:pt idx="159">
                  <c:v>6.2780387349426672</c:v>
                </c:pt>
                <c:pt idx="160">
                  <c:v>31.637325692922055</c:v>
                </c:pt>
                <c:pt idx="161">
                  <c:v>57.058464962989632</c:v>
                </c:pt>
                <c:pt idx="162">
                  <c:v>53.345059526712184</c:v>
                </c:pt>
                <c:pt idx="163">
                  <c:v>82.294782800227026</c:v>
                </c:pt>
                <c:pt idx="164">
                  <c:v>75.141492892056718</c:v>
                </c:pt>
                <c:pt idx="165">
                  <c:v>57.403792173415965</c:v>
                </c:pt>
                <c:pt idx="166">
                  <c:v>60.472844661027786</c:v>
                </c:pt>
                <c:pt idx="167">
                  <c:v>37.684763712436229</c:v>
                </c:pt>
                <c:pt idx="168">
                  <c:v>38.535382533818762</c:v>
                </c:pt>
                <c:pt idx="169">
                  <c:v>46.907720000297225</c:v>
                </c:pt>
                <c:pt idx="170">
                  <c:v>61.194954288751482</c:v>
                </c:pt>
                <c:pt idx="171">
                  <c:v>66.014216823131349</c:v>
                </c:pt>
                <c:pt idx="172">
                  <c:v>26.319019032269814</c:v>
                </c:pt>
                <c:pt idx="173">
                  <c:v>77.730624420195667</c:v>
                </c:pt>
                <c:pt idx="174">
                  <c:v>41.621178448945599</c:v>
                </c:pt>
                <c:pt idx="175">
                  <c:v>78.493908733874392</c:v>
                </c:pt>
                <c:pt idx="176">
                  <c:v>66.818208051473405</c:v>
                </c:pt>
                <c:pt idx="177">
                  <c:v>78.089912659674738</c:v>
                </c:pt>
                <c:pt idx="178">
                  <c:v>65.899588430673404</c:v>
                </c:pt>
                <c:pt idx="179">
                  <c:v>38.904137296229891</c:v>
                </c:pt>
                <c:pt idx="180">
                  <c:v>#N/A</c:v>
                </c:pt>
                <c:pt idx="181">
                  <c:v>67.385023195296966</c:v>
                </c:pt>
                <c:pt idx="182">
                  <c:v>44.041536772996544</c:v>
                </c:pt>
                <c:pt idx="183">
                  <c:v>46.819731611758868</c:v>
                </c:pt>
                <c:pt idx="184">
                  <c:v>40.245372558385441</c:v>
                </c:pt>
                <c:pt idx="185">
                  <c:v>28.422425753623386</c:v>
                </c:pt>
                <c:pt idx="186">
                  <c:v>26.546657264977803</c:v>
                </c:pt>
                <c:pt idx="187">
                  <c:v>42.435052032023997</c:v>
                </c:pt>
                <c:pt idx="188">
                  <c:v>69.178865624219512</c:v>
                </c:pt>
                <c:pt idx="189">
                  <c:v>38.040621311217819</c:v>
                </c:pt>
                <c:pt idx="190">
                  <c:v>41.327864945680226</c:v>
                </c:pt>
                <c:pt idx="191">
                  <c:v>27.488990158587811</c:v>
                </c:pt>
                <c:pt idx="192">
                  <c:v>66.488946367055703</c:v>
                </c:pt>
                <c:pt idx="193">
                  <c:v>95.535142094640761</c:v>
                </c:pt>
                <c:pt idx="194">
                  <c:v>41.536356104165634</c:v>
                </c:pt>
                <c:pt idx="195">
                  <c:v>56.589968843013587</c:v>
                </c:pt>
                <c:pt idx="196">
                  <c:v>32.00532670095582</c:v>
                </c:pt>
                <c:pt idx="197">
                  <c:v>25.383551580458963</c:v>
                </c:pt>
                <c:pt idx="198">
                  <c:v>92.186608279495445</c:v>
                </c:pt>
                <c:pt idx="199">
                  <c:v>22.640942186862283</c:v>
                </c:pt>
                <c:pt idx="200">
                  <c:v>46.633499789983432</c:v>
                </c:pt>
                <c:pt idx="201">
                  <c:v>27.670444495231038</c:v>
                </c:pt>
                <c:pt idx="202">
                  <c:v>43.481380260736096</c:v>
                </c:pt>
                <c:pt idx="203">
                  <c:v>59.864395541698315</c:v>
                </c:pt>
                <c:pt idx="204">
                  <c:v>86.379740048199281</c:v>
                </c:pt>
                <c:pt idx="205">
                  <c:v>73.31244681552063</c:v>
                </c:pt>
                <c:pt idx="206">
                  <c:v>45.236712086946149</c:v>
                </c:pt>
                <c:pt idx="207">
                  <c:v>35.927345509082315</c:v>
                </c:pt>
                <c:pt idx="208">
                  <c:v>68.37610313966907</c:v>
                </c:pt>
                <c:pt idx="209">
                  <c:v>21.283215767890248</c:v>
                </c:pt>
                <c:pt idx="210">
                  <c:v>49.406925047189425</c:v>
                </c:pt>
                <c:pt idx="211">
                  <c:v>67.166339940578197</c:v>
                </c:pt>
                <c:pt idx="212">
                  <c:v>42.60542597845231</c:v>
                </c:pt>
                <c:pt idx="213">
                  <c:v>#N/A</c:v>
                </c:pt>
                <c:pt idx="214">
                  <c:v>14.40962168052789</c:v>
                </c:pt>
                <c:pt idx="215">
                  <c:v>40.312457937747538</c:v>
                </c:pt>
                <c:pt idx="216">
                  <c:v>67.326326728612614</c:v>
                </c:pt>
                <c:pt idx="217">
                  <c:v>26.840838725119944</c:v>
                </c:pt>
                <c:pt idx="218">
                  <c:v>35.550685776025297</c:v>
                </c:pt>
                <c:pt idx="219">
                  <c:v>29.716309852153209</c:v>
                </c:pt>
                <c:pt idx="220">
                  <c:v>77.798204804211721</c:v>
                </c:pt>
                <c:pt idx="221">
                  <c:v>60.38516343310534</c:v>
                </c:pt>
                <c:pt idx="222">
                  <c:v>54.649282372743393</c:v>
                </c:pt>
                <c:pt idx="223">
                  <c:v>70.673037285357978</c:v>
                </c:pt>
                <c:pt idx="224">
                  <c:v>53.50624086931397</c:v>
                </c:pt>
                <c:pt idx="225">
                  <c:v>45.223196179420128</c:v>
                </c:pt>
                <c:pt idx="226">
                  <c:v>51.262857759744385</c:v>
                </c:pt>
                <c:pt idx="227">
                  <c:v>58.347313088924253</c:v>
                </c:pt>
                <c:pt idx="228">
                  <c:v>47.786396837979957</c:v>
                </c:pt>
                <c:pt idx="229">
                  <c:v>93.688750440626265</c:v>
                </c:pt>
                <c:pt idx="230">
                  <c:v>22.712139476090726</c:v>
                </c:pt>
                <c:pt idx="231">
                  <c:v>34.098341364413713</c:v>
                </c:pt>
                <c:pt idx="232">
                  <c:v>55.250415874273095</c:v>
                </c:pt>
                <c:pt idx="233">
                  <c:v>70.722670943290254</c:v>
                </c:pt>
                <c:pt idx="234">
                  <c:v>50.70613631084607</c:v>
                </c:pt>
                <c:pt idx="235">
                  <c:v>24.60485746338972</c:v>
                </c:pt>
                <c:pt idx="236">
                  <c:v>25.110822392255152</c:v>
                </c:pt>
                <c:pt idx="237">
                  <c:v>61.49783366397083</c:v>
                </c:pt>
                <c:pt idx="238">
                  <c:v>75.367138303071258</c:v>
                </c:pt>
                <c:pt idx="239">
                  <c:v>53.490127987415086</c:v>
                </c:pt>
                <c:pt idx="240">
                  <c:v>59.605922055990085</c:v>
                </c:pt>
                <c:pt idx="241">
                  <c:v>33.744145829230753</c:v>
                </c:pt>
                <c:pt idx="242">
                  <c:v>62.655716741830737</c:v>
                </c:pt>
                <c:pt idx="243">
                  <c:v>17.946950788050877</c:v>
                </c:pt>
                <c:pt idx="244">
                  <c:v>42.124801779538721</c:v>
                </c:pt>
                <c:pt idx="245">
                  <c:v>51.373545915633898</c:v>
                </c:pt>
                <c:pt idx="246">
                  <c:v>59.295724166185231</c:v>
                </c:pt>
                <c:pt idx="247">
                  <c:v>75.562654966861018</c:v>
                </c:pt>
                <c:pt idx="248">
                  <c:v>85.132329726963647</c:v>
                </c:pt>
                <c:pt idx="249">
                  <c:v>12.505003649741381</c:v>
                </c:pt>
                <c:pt idx="250">
                  <c:v>#N/A</c:v>
                </c:pt>
                <c:pt idx="251">
                  <c:v>75.944100875407443</c:v>
                </c:pt>
                <c:pt idx="252">
                  <c:v>82.194155312329158</c:v>
                </c:pt>
                <c:pt idx="253">
                  <c:v>74.78952000811698</c:v>
                </c:pt>
                <c:pt idx="254">
                  <c:v>44.791842377931239</c:v>
                </c:pt>
                <c:pt idx="255">
                  <c:v>98.34268011525144</c:v>
                </c:pt>
                <c:pt idx="256">
                  <c:v>70.301709199697072</c:v>
                </c:pt>
                <c:pt idx="257">
                  <c:v>60.435127217323178</c:v>
                </c:pt>
                <c:pt idx="258">
                  <c:v>47.037064493447936</c:v>
                </c:pt>
                <c:pt idx="259">
                  <c:v>70.079315537959658</c:v>
                </c:pt>
                <c:pt idx="260">
                  <c:v>90.297203303127603</c:v>
                </c:pt>
                <c:pt idx="261">
                  <c:v>23.831888753920865</c:v>
                </c:pt>
                <c:pt idx="262">
                  <c:v>41.261938250810225</c:v>
                </c:pt>
                <c:pt idx="263">
                  <c:v>47.569461245090181</c:v>
                </c:pt>
                <c:pt idx="264">
                  <c:v>20.298630786687156</c:v>
                </c:pt>
                <c:pt idx="265">
                  <c:v>44.776899344474444</c:v>
                </c:pt>
                <c:pt idx="266">
                  <c:v>49.1817224390809</c:v>
                </c:pt>
                <c:pt idx="267">
                  <c:v>73.948102588206623</c:v>
                </c:pt>
                <c:pt idx="268">
                  <c:v>70.224766064435514</c:v>
                </c:pt>
                <c:pt idx="269">
                  <c:v>34.399284965545164</c:v>
                </c:pt>
                <c:pt idx="270">
                  <c:v>24.424957097321823</c:v>
                </c:pt>
                <c:pt idx="271">
                  <c:v>62.094756168872728</c:v>
                </c:pt>
                <c:pt idx="272">
                  <c:v>59.720164800435889</c:v>
                </c:pt>
                <c:pt idx="273">
                  <c:v>26.885202843695986</c:v>
                </c:pt>
                <c:pt idx="274">
                  <c:v>74.358463514596295</c:v>
                </c:pt>
                <c:pt idx="275">
                  <c:v>71.158469838649253</c:v>
                </c:pt>
                <c:pt idx="276">
                  <c:v>36.680163908750075</c:v>
                </c:pt>
                <c:pt idx="277">
                  <c:v>31.802841455489578</c:v>
                </c:pt>
                <c:pt idx="278">
                  <c:v>54.712344229966916</c:v>
                </c:pt>
                <c:pt idx="279">
                  <c:v>4.5828226990997774</c:v>
                </c:pt>
                <c:pt idx="280">
                  <c:v>22.375881553441332</c:v>
                </c:pt>
                <c:pt idx="281">
                  <c:v>59.327420527488563</c:v>
                </c:pt>
                <c:pt idx="282">
                  <c:v>62.004983032495396</c:v>
                </c:pt>
                <c:pt idx="283">
                  <c:v>44.830925101787223</c:v>
                </c:pt>
                <c:pt idx="284">
                  <c:v>35.379217148572437</c:v>
                </c:pt>
                <c:pt idx="285">
                  <c:v>58.86619103625474</c:v>
                </c:pt>
                <c:pt idx="286">
                  <c:v>19.768044961243881</c:v>
                </c:pt>
                <c:pt idx="287">
                  <c:v>43.610418648273097</c:v>
                </c:pt>
                <c:pt idx="288">
                  <c:v>76.987851358204992</c:v>
                </c:pt>
                <c:pt idx="289">
                  <c:v>59.583435208350998</c:v>
                </c:pt>
                <c:pt idx="290">
                  <c:v>44.471476305276511</c:v>
                </c:pt>
                <c:pt idx="291">
                  <c:v>87.598476190119257</c:v>
                </c:pt>
                <c:pt idx="292">
                  <c:v>23.850246096402479</c:v>
                </c:pt>
                <c:pt idx="293">
                  <c:v>36.025466520339499</c:v>
                </c:pt>
                <c:pt idx="294">
                  <c:v>11.048504603654123</c:v>
                </c:pt>
                <c:pt idx="295">
                  <c:v>57.266801828891587</c:v>
                </c:pt>
                <c:pt idx="296">
                  <c:v>30.690644527226851</c:v>
                </c:pt>
                <c:pt idx="297">
                  <c:v>54.545629698783664</c:v>
                </c:pt>
                <c:pt idx="298">
                  <c:v>52.520638645440812</c:v>
                </c:pt>
                <c:pt idx="299">
                  <c:v>68.306630916148819</c:v>
                </c:pt>
                <c:pt idx="300">
                  <c:v>50.034071064740864</c:v>
                </c:pt>
                <c:pt idx="301">
                  <c:v>35.229300720244879</c:v>
                </c:pt>
                <c:pt idx="302">
                  <c:v>41.122668469697551</c:v>
                </c:pt>
                <c:pt idx="303">
                  <c:v>50.753730053455094</c:v>
                </c:pt>
                <c:pt idx="304">
                  <c:v>29.631331373006255</c:v>
                </c:pt>
                <c:pt idx="305">
                  <c:v>56.418886811286747</c:v>
                </c:pt>
                <c:pt idx="306">
                  <c:v>33.927665365487556</c:v>
                </c:pt>
                <c:pt idx="307">
                  <c:v>11.513397092372154</c:v>
                </c:pt>
                <c:pt idx="308">
                  <c:v>45.884012366086623</c:v>
                </c:pt>
                <c:pt idx="309">
                  <c:v>65.338826448470897</c:v>
                </c:pt>
                <c:pt idx="310">
                  <c:v>28.171981871873271</c:v>
                </c:pt>
                <c:pt idx="311">
                  <c:v>48.485461134463968</c:v>
                </c:pt>
                <c:pt idx="312">
                  <c:v>49.569482208043766</c:v>
                </c:pt>
                <c:pt idx="313">
                  <c:v>72.620589358359737</c:v>
                </c:pt>
                <c:pt idx="314">
                  <c:v>61.580251777917752</c:v>
                </c:pt>
                <c:pt idx="315">
                  <c:v>48.589282531291673</c:v>
                </c:pt>
                <c:pt idx="316">
                  <c:v>23.365890312939939</c:v>
                </c:pt>
                <c:pt idx="317">
                  <c:v>72.527676517516554</c:v>
                </c:pt>
                <c:pt idx="318">
                  <c:v>79.390390122681637</c:v>
                </c:pt>
                <c:pt idx="319">
                  <c:v>65.688752884418292</c:v>
                </c:pt>
                <c:pt idx="320">
                  <c:v>22.677167344838438</c:v>
                </c:pt>
                <c:pt idx="321">
                  <c:v>31.580620152503428</c:v>
                </c:pt>
                <c:pt idx="322">
                  <c:v>59.678593195230341</c:v>
                </c:pt>
                <c:pt idx="323">
                  <c:v>72.917295045405737</c:v>
                </c:pt>
                <c:pt idx="324">
                  <c:v>25.958025217801435</c:v>
                </c:pt>
                <c:pt idx="325">
                  <c:v>36.981983739882963</c:v>
                </c:pt>
                <c:pt idx="326">
                  <c:v>49.084338534623811</c:v>
                </c:pt>
                <c:pt idx="327">
                  <c:v>53.902863115817809</c:v>
                </c:pt>
                <c:pt idx="328">
                  <c:v>33.03895709589144</c:v>
                </c:pt>
                <c:pt idx="329">
                  <c:v>35.34136200621748</c:v>
                </c:pt>
                <c:pt idx="330">
                  <c:v>15.435384929925165</c:v>
                </c:pt>
                <c:pt idx="331">
                  <c:v>62.392942447215937</c:v>
                </c:pt>
                <c:pt idx="332">
                  <c:v>44.551237393170958</c:v>
                </c:pt>
                <c:pt idx="333">
                  <c:v>52.900380928069829</c:v>
                </c:pt>
                <c:pt idx="334">
                  <c:v>75.872772420197705</c:v>
                </c:pt>
                <c:pt idx="335">
                  <c:v>64.779549641162745</c:v>
                </c:pt>
                <c:pt idx="336">
                  <c:v>43.851921773702259</c:v>
                </c:pt>
                <c:pt idx="337">
                  <c:v>52.157697732002021</c:v>
                </c:pt>
                <c:pt idx="338">
                  <c:v>18.375822294503443</c:v>
                </c:pt>
                <c:pt idx="339">
                  <c:v>43.224232549220673</c:v>
                </c:pt>
                <c:pt idx="340">
                  <c:v>26.548847151547783</c:v>
                </c:pt>
                <c:pt idx="341">
                  <c:v>29.194000894576455</c:v>
                </c:pt>
                <c:pt idx="342">
                  <c:v>54.287137091905386</c:v>
                </c:pt>
                <c:pt idx="343">
                  <c:v>22.783070272952372</c:v>
                </c:pt>
                <c:pt idx="344">
                  <c:v>49.025631690770815</c:v>
                </c:pt>
                <c:pt idx="345">
                  <c:v>45.997010142356544</c:v>
                </c:pt>
                <c:pt idx="346">
                  <c:v>39.737600601464798</c:v>
                </c:pt>
                <c:pt idx="347">
                  <c:v>80.931673163920337</c:v>
                </c:pt>
                <c:pt idx="348">
                  <c:v>68.966674805432902</c:v>
                </c:pt>
                <c:pt idx="349">
                  <c:v>37.286476451903845</c:v>
                </c:pt>
                <c:pt idx="350">
                  <c:v>38.271377862245124</c:v>
                </c:pt>
                <c:pt idx="351">
                  <c:v>20.790182823687815</c:v>
                </c:pt>
                <c:pt idx="352">
                  <c:v>60.382157159597263</c:v>
                </c:pt>
                <c:pt idx="353">
                  <c:v>92.139182049780132</c:v>
                </c:pt>
                <c:pt idx="354">
                  <c:v>56.970915163308923</c:v>
                </c:pt>
                <c:pt idx="355">
                  <c:v>43.248272103816618</c:v>
                </c:pt>
                <c:pt idx="356">
                  <c:v>42.633040667325588</c:v>
                </c:pt>
                <c:pt idx="357">
                  <c:v>79.4139404125509</c:v>
                </c:pt>
                <c:pt idx="358">
                  <c:v>5.5819400437176174</c:v>
                </c:pt>
                <c:pt idx="359">
                  <c:v>22.090145105868622</c:v>
                </c:pt>
                <c:pt idx="360">
                  <c:v>49.156068492681221</c:v>
                </c:pt>
                <c:pt idx="361">
                  <c:v>29.476596266776475</c:v>
                </c:pt>
                <c:pt idx="362">
                  <c:v>38.038461292535338</c:v>
                </c:pt>
                <c:pt idx="363">
                  <c:v>47.21953718140761</c:v>
                </c:pt>
                <c:pt idx="364">
                  <c:v>68.688765049726172</c:v>
                </c:pt>
                <c:pt idx="365">
                  <c:v>95.225025589017903</c:v>
                </c:pt>
                <c:pt idx="366">
                  <c:v>26.687768948823326</c:v>
                </c:pt>
                <c:pt idx="367">
                  <c:v>38.984714931994958</c:v>
                </c:pt>
                <c:pt idx="368">
                  <c:v>59.794436002523284</c:v>
                </c:pt>
                <c:pt idx="369">
                  <c:v>60.314135605842459</c:v>
                </c:pt>
                <c:pt idx="370">
                  <c:v>61.515434301645165</c:v>
                </c:pt>
                <c:pt idx="371">
                  <c:v>61.503476209194069</c:v>
                </c:pt>
                <c:pt idx="372">
                  <c:v>60.187168265134687</c:v>
                </c:pt>
                <c:pt idx="373">
                  <c:v>22.580864793807322</c:v>
                </c:pt>
                <c:pt idx="374">
                  <c:v>38.470309890061891</c:v>
                </c:pt>
                <c:pt idx="375">
                  <c:v>58.688150114566653</c:v>
                </c:pt>
                <c:pt idx="376">
                  <c:v>43.956830001622798</c:v>
                </c:pt>
                <c:pt idx="377">
                  <c:v>30.069182879477893</c:v>
                </c:pt>
                <c:pt idx="378">
                  <c:v>64.789529503137473</c:v>
                </c:pt>
                <c:pt idx="379">
                  <c:v>54.77059699967554</c:v>
                </c:pt>
                <c:pt idx="380">
                  <c:v>64.994070626050828</c:v>
                </c:pt>
                <c:pt idx="381">
                  <c:v>60.055090839416373</c:v>
                </c:pt>
                <c:pt idx="382">
                  <c:v>47.223508179933241</c:v>
                </c:pt>
                <c:pt idx="383">
                  <c:v>9.7272084660827911</c:v>
                </c:pt>
                <c:pt idx="384">
                  <c:v>11.915320802479958</c:v>
                </c:pt>
                <c:pt idx="385">
                  <c:v>77.471620900183794</c:v>
                </c:pt>
                <c:pt idx="386">
                  <c:v>53.360942209512487</c:v>
                </c:pt>
                <c:pt idx="387">
                  <c:v>36.703907365352173</c:v>
                </c:pt>
                <c:pt idx="388">
                  <c:v>24.387792444974266</c:v>
                </c:pt>
                <c:pt idx="389">
                  <c:v>23.333836538344677</c:v>
                </c:pt>
                <c:pt idx="390">
                  <c:v>80.453809130936591</c:v>
                </c:pt>
                <c:pt idx="391">
                  <c:v>83.441147799044373</c:v>
                </c:pt>
                <c:pt idx="392">
                  <c:v>41.454478717595663</c:v>
                </c:pt>
                <c:pt idx="393">
                  <c:v>29.663832480460556</c:v>
                </c:pt>
                <c:pt idx="394">
                  <c:v>53.442367733270416</c:v>
                </c:pt>
                <c:pt idx="395">
                  <c:v>62.598915118724733</c:v>
                </c:pt>
                <c:pt idx="396">
                  <c:v>24.059154034406021</c:v>
                </c:pt>
                <c:pt idx="397">
                  <c:v>42.515734703094104</c:v>
                </c:pt>
                <c:pt idx="398">
                  <c:v>40.780158055574006</c:v>
                </c:pt>
                <c:pt idx="399">
                  <c:v>73.381725925952296</c:v>
                </c:pt>
              </c:numCache>
            </c:numRef>
          </c:xVal>
          <c:yVal>
            <c:numRef>
              <c:f>CIjumping!$BA$115:$BA$514</c:f>
              <c:numCache>
                <c:formatCode>General</c:formatCode>
                <c:ptCount val="400"/>
                <c:pt idx="0">
                  <c:v>1.1888208092015684E-2</c:v>
                </c:pt>
                <c:pt idx="1">
                  <c:v>#N/A</c:v>
                </c:pt>
                <c:pt idx="2">
                  <c:v>6.8244844721428626E-3</c:v>
                </c:pt>
                <c:pt idx="3">
                  <c:v>1.0421237120408866E-3</c:v>
                </c:pt>
                <c:pt idx="4">
                  <c:v>1.6627450910304798E-3</c:v>
                </c:pt>
                <c:pt idx="5">
                  <c:v>6.2810261177372109E-3</c:v>
                </c:pt>
                <c:pt idx="6">
                  <c:v>1.4161734702586384E-3</c:v>
                </c:pt>
                <c:pt idx="7">
                  <c:v>3.2584966620529147E-3</c:v>
                </c:pt>
                <c:pt idx="8">
                  <c:v>9.2225992577950958E-3</c:v>
                </c:pt>
                <c:pt idx="9">
                  <c:v>1.3514209117996068E-4</c:v>
                </c:pt>
                <c:pt idx="10">
                  <c:v>8.6379255146111222E-3</c:v>
                </c:pt>
                <c:pt idx="11">
                  <c:v>#N/A</c:v>
                </c:pt>
                <c:pt idx="12">
                  <c:v>6.9364703623956813E-3</c:v>
                </c:pt>
                <c:pt idx="13">
                  <c:v>4.5802449242555218E-3</c:v>
                </c:pt>
                <c:pt idx="14">
                  <c:v>#N/A</c:v>
                </c:pt>
                <c:pt idx="15">
                  <c:v>#N/A</c:v>
                </c:pt>
                <c:pt idx="16">
                  <c:v>7.6842801794579771E-3</c:v>
                </c:pt>
                <c:pt idx="17">
                  <c:v>1.3783607535135814E-2</c:v>
                </c:pt>
                <c:pt idx="18">
                  <c:v>7.5495753270606184E-3</c:v>
                </c:pt>
                <c:pt idx="19">
                  <c:v>2.7045924904727978E-4</c:v>
                </c:pt>
                <c:pt idx="20">
                  <c:v>2.5132664776724395E-3</c:v>
                </c:pt>
                <c:pt idx="21">
                  <c:v>1.267600339091645E-2</c:v>
                </c:pt>
                <c:pt idx="22">
                  <c:v>1.3931489205304041E-4</c:v>
                </c:pt>
                <c:pt idx="23">
                  <c:v>1.4008658447787566E-2</c:v>
                </c:pt>
                <c:pt idx="24">
                  <c:v>6.458100193454064E-3</c:v>
                </c:pt>
                <c:pt idx="25">
                  <c:v>2.0832231427554567E-3</c:v>
                </c:pt>
                <c:pt idx="26">
                  <c:v>9.3688046435108814E-3</c:v>
                </c:pt>
                <c:pt idx="27">
                  <c:v>3.2688309044270258E-3</c:v>
                </c:pt>
                <c:pt idx="28">
                  <c:v>1.3142531634131774E-2</c:v>
                </c:pt>
                <c:pt idx="29">
                  <c:v>1.1178747034435894E-2</c:v>
                </c:pt>
                <c:pt idx="30">
                  <c:v>9.7020109693415294E-3</c:v>
                </c:pt>
                <c:pt idx="31">
                  <c:v>5.3705866891429904E-4</c:v>
                </c:pt>
                <c:pt idx="32">
                  <c:v>7.4986117405214277E-3</c:v>
                </c:pt>
                <c:pt idx="33">
                  <c:v>1.2184682052799626E-3</c:v>
                </c:pt>
                <c:pt idx="34">
                  <c:v>1.3798933406967046E-2</c:v>
                </c:pt>
                <c:pt idx="35">
                  <c:v>1.0899079832343894E-2</c:v>
                </c:pt>
                <c:pt idx="36">
                  <c:v>5.5909061102555838E-3</c:v>
                </c:pt>
                <c:pt idx="37">
                  <c:v>1.0108162561573901E-2</c:v>
                </c:pt>
                <c:pt idx="38">
                  <c:v>8.2433400048021049E-3</c:v>
                </c:pt>
                <c:pt idx="39">
                  <c:v>1.8938964840283443E-3</c:v>
                </c:pt>
                <c:pt idx="40">
                  <c:v>1.8557866107766635E-2</c:v>
                </c:pt>
                <c:pt idx="41">
                  <c:v>8.9123728686489115E-3</c:v>
                </c:pt>
                <c:pt idx="42">
                  <c:v>1.1158208384463115E-2</c:v>
                </c:pt>
                <c:pt idx="43">
                  <c:v>1.5136895376998954E-2</c:v>
                </c:pt>
                <c:pt idx="44">
                  <c:v>1.0590301523162609E-2</c:v>
                </c:pt>
                <c:pt idx="45">
                  <c:v>7.6552231290561894E-3</c:v>
                </c:pt>
                <c:pt idx="46">
                  <c:v>1.3879147063381829E-2</c:v>
                </c:pt>
                <c:pt idx="47">
                  <c:v>7.0148965389861626E-4</c:v>
                </c:pt>
                <c:pt idx="48">
                  <c:v>1.3693157434552199E-2</c:v>
                </c:pt>
                <c:pt idx="49">
                  <c:v>9.8362826889223584E-3</c:v>
                </c:pt>
                <c:pt idx="50">
                  <c:v>6.6961423813992034E-3</c:v>
                </c:pt>
                <c:pt idx="51">
                  <c:v>2.1820296054377462E-3</c:v>
                </c:pt>
                <c:pt idx="52">
                  <c:v>1.7210282878217627E-2</c:v>
                </c:pt>
                <c:pt idx="53">
                  <c:v>1.2732014421256043E-4</c:v>
                </c:pt>
                <c:pt idx="54">
                  <c:v>5.8166706478106431E-3</c:v>
                </c:pt>
                <c:pt idx="55">
                  <c:v>8.2562058801227602E-3</c:v>
                </c:pt>
                <c:pt idx="56">
                  <c:v>2.6461853323088633E-3</c:v>
                </c:pt>
                <c:pt idx="57">
                  <c:v>7.0269729060866426E-3</c:v>
                </c:pt>
                <c:pt idx="58">
                  <c:v>1.3725901562330778E-3</c:v>
                </c:pt>
                <c:pt idx="59">
                  <c:v>4.727597177928416E-3</c:v>
                </c:pt>
                <c:pt idx="60">
                  <c:v>4.2972053823006036E-3</c:v>
                </c:pt>
                <c:pt idx="61">
                  <c:v>3.7739125657372551E-3</c:v>
                </c:pt>
                <c:pt idx="62">
                  <c:v>1.3456805481986054E-2</c:v>
                </c:pt>
                <c:pt idx="63">
                  <c:v>1.1786278448598555E-2</c:v>
                </c:pt>
                <c:pt idx="64">
                  <c:v>3.0914758639938342E-3</c:v>
                </c:pt>
                <c:pt idx="65">
                  <c:v>5.3696156061696296E-3</c:v>
                </c:pt>
                <c:pt idx="66">
                  <c:v>5.8849239639283133E-3</c:v>
                </c:pt>
                <c:pt idx="67">
                  <c:v>7.4765961245576336E-3</c:v>
                </c:pt>
                <c:pt idx="68">
                  <c:v>8.2762320593976566E-3</c:v>
                </c:pt>
                <c:pt idx="69">
                  <c:v>9.657688587884454E-3</c:v>
                </c:pt>
                <c:pt idx="70">
                  <c:v>1.2468556147213353E-2</c:v>
                </c:pt>
                <c:pt idx="71">
                  <c:v>4.8342068621332161E-3</c:v>
                </c:pt>
                <c:pt idx="72">
                  <c:v>2.7923681272559652E-3</c:v>
                </c:pt>
                <c:pt idx="73">
                  <c:v>1.1119291088745587E-2</c:v>
                </c:pt>
                <c:pt idx="74">
                  <c:v>5.0265364380491324E-3</c:v>
                </c:pt>
                <c:pt idx="75">
                  <c:v>8.463556307932104E-3</c:v>
                </c:pt>
                <c:pt idx="76">
                  <c:v>2.713337312870507E-3</c:v>
                </c:pt>
                <c:pt idx="77">
                  <c:v>2.9582759088493688E-3</c:v>
                </c:pt>
                <c:pt idx="78">
                  <c:v>9.3258495589165456E-3</c:v>
                </c:pt>
                <c:pt idx="79">
                  <c:v>1.4698418351565459E-3</c:v>
                </c:pt>
                <c:pt idx="80">
                  <c:v>6.9545302344071322E-3</c:v>
                </c:pt>
                <c:pt idx="81">
                  <c:v>6.0735843230187792E-3</c:v>
                </c:pt>
                <c:pt idx="82">
                  <c:v>5.2056678859643889E-4</c:v>
                </c:pt>
                <c:pt idx="83">
                  <c:v>7.2184530787705271E-3</c:v>
                </c:pt>
                <c:pt idx="84">
                  <c:v>7.1424384305367877E-3</c:v>
                </c:pt>
                <c:pt idx="85">
                  <c:v>1.8321795790695144E-4</c:v>
                </c:pt>
                <c:pt idx="86">
                  <c:v>8.141043122629605E-3</c:v>
                </c:pt>
                <c:pt idx="87">
                  <c:v>1.1137936383322632E-3</c:v>
                </c:pt>
                <c:pt idx="88">
                  <c:v>2.2569288935960887E-3</c:v>
                </c:pt>
                <c:pt idx="89">
                  <c:v>6.1678464475388379E-3</c:v>
                </c:pt>
                <c:pt idx="90">
                  <c:v>5.8979551867368767E-3</c:v>
                </c:pt>
                <c:pt idx="91">
                  <c:v>4.1322724333182964E-3</c:v>
                </c:pt>
                <c:pt idx="92">
                  <c:v>9.0426699271423071E-3</c:v>
                </c:pt>
                <c:pt idx="93">
                  <c:v>1.4856654000117793E-2</c:v>
                </c:pt>
                <c:pt idx="94">
                  <c:v>6.9856158152383887E-3</c:v>
                </c:pt>
                <c:pt idx="95">
                  <c:v>1.5692610007703811E-3</c:v>
                </c:pt>
                <c:pt idx="96">
                  <c:v>1.3511923923072227E-2</c:v>
                </c:pt>
                <c:pt idx="97">
                  <c:v>7.4044547791993071E-3</c:v>
                </c:pt>
                <c:pt idx="98">
                  <c:v>6.4576028695214835E-4</c:v>
                </c:pt>
                <c:pt idx="99">
                  <c:v>3.5077940082316487E-3</c:v>
                </c:pt>
                <c:pt idx="100">
                  <c:v>2.7874508638707964E-3</c:v>
                </c:pt>
                <c:pt idx="101">
                  <c:v>1.5104732002963601E-2</c:v>
                </c:pt>
                <c:pt idx="102">
                  <c:v>8.9152914368976398E-5</c:v>
                </c:pt>
                <c:pt idx="103">
                  <c:v>1.5982809004347797E-2</c:v>
                </c:pt>
                <c:pt idx="104">
                  <c:v>2.8070768159727259E-3</c:v>
                </c:pt>
                <c:pt idx="105">
                  <c:v>6.0446240987153379E-4</c:v>
                </c:pt>
                <c:pt idx="106">
                  <c:v>9.8116041143384396E-3</c:v>
                </c:pt>
                <c:pt idx="107">
                  <c:v>1.5755108300724196E-2</c:v>
                </c:pt>
                <c:pt idx="108">
                  <c:v>1.5416633805854481E-3</c:v>
                </c:pt>
                <c:pt idx="109">
                  <c:v>9.5255992815463601E-3</c:v>
                </c:pt>
                <c:pt idx="110">
                  <c:v>5.7176623719651437E-3</c:v>
                </c:pt>
                <c:pt idx="111">
                  <c:v>1.3598363283225943E-3</c:v>
                </c:pt>
                <c:pt idx="112">
                  <c:v>1.8387529948591923E-3</c:v>
                </c:pt>
                <c:pt idx="113">
                  <c:v>1.333601258847161E-3</c:v>
                </c:pt>
                <c:pt idx="114">
                  <c:v>1.7813956972673307E-3</c:v>
                </c:pt>
                <c:pt idx="115">
                  <c:v>1.1155500675715557E-2</c:v>
                </c:pt>
                <c:pt idx="116">
                  <c:v>6.5394012205916927E-3</c:v>
                </c:pt>
                <c:pt idx="117">
                  <c:v>2.6016237530871169E-3</c:v>
                </c:pt>
                <c:pt idx="118">
                  <c:v>1.4009287180028416E-2</c:v>
                </c:pt>
                <c:pt idx="119">
                  <c:v>1.6240108518838881E-2</c:v>
                </c:pt>
                <c:pt idx="120">
                  <c:v>2.4341759371728023E-3</c:v>
                </c:pt>
                <c:pt idx="121">
                  <c:v>4.0406269862922634E-3</c:v>
                </c:pt>
                <c:pt idx="122">
                  <c:v>2.8885320409924712E-3</c:v>
                </c:pt>
                <c:pt idx="123">
                  <c:v>1.7240757538648552E-2</c:v>
                </c:pt>
                <c:pt idx="124">
                  <c:v>6.812765567001825E-3</c:v>
                </c:pt>
                <c:pt idx="125">
                  <c:v>4.9081219395748638E-3</c:v>
                </c:pt>
                <c:pt idx="126">
                  <c:v>1.5525903559078215E-2</c:v>
                </c:pt>
                <c:pt idx="127">
                  <c:v>5.9264623557736306E-3</c:v>
                </c:pt>
                <c:pt idx="128">
                  <c:v>1.3806579237969543E-2</c:v>
                </c:pt>
                <c:pt idx="129">
                  <c:v>9.4234981875555447E-3</c:v>
                </c:pt>
                <c:pt idx="130">
                  <c:v>2.9330960476705754E-3</c:v>
                </c:pt>
                <c:pt idx="131">
                  <c:v>5.4979857441827479E-3</c:v>
                </c:pt>
                <c:pt idx="132">
                  <c:v>1.3391596304592858E-2</c:v>
                </c:pt>
                <c:pt idx="133">
                  <c:v>4.1786623675641697E-3</c:v>
                </c:pt>
                <c:pt idx="134">
                  <c:v>2.3421377738089529E-3</c:v>
                </c:pt>
                <c:pt idx="135">
                  <c:v>2.9719249396602597E-3</c:v>
                </c:pt>
                <c:pt idx="136">
                  <c:v>4.8109016351342864E-4</c:v>
                </c:pt>
                <c:pt idx="137">
                  <c:v>1.8410551229217185E-3</c:v>
                </c:pt>
                <c:pt idx="138">
                  <c:v>6.9824997342404277E-3</c:v>
                </c:pt>
                <c:pt idx="139">
                  <c:v>3.6819567749729405E-3</c:v>
                </c:pt>
                <c:pt idx="140">
                  <c:v>3.4315635315685018E-3</c:v>
                </c:pt>
                <c:pt idx="141">
                  <c:v>1.3086807850724363E-3</c:v>
                </c:pt>
                <c:pt idx="142">
                  <c:v>3.6277806583534062E-3</c:v>
                </c:pt>
                <c:pt idx="143">
                  <c:v>5.399091549659482E-3</c:v>
                </c:pt>
                <c:pt idx="144">
                  <c:v>3.727406426627184E-3</c:v>
                </c:pt>
                <c:pt idx="145">
                  <c:v>6.5176313640756623E-3</c:v>
                </c:pt>
                <c:pt idx="146">
                  <c:v>1.1454522632588558E-2</c:v>
                </c:pt>
                <c:pt idx="147">
                  <c:v>5.0178979146966252E-3</c:v>
                </c:pt>
                <c:pt idx="148">
                  <c:v>4.6830212968778928E-3</c:v>
                </c:pt>
                <c:pt idx="149">
                  <c:v>2.321641195528273E-3</c:v>
                </c:pt>
                <c:pt idx="150">
                  <c:v>6.9223560492880296E-3</c:v>
                </c:pt>
                <c:pt idx="151">
                  <c:v>1.3194935861600957E-2</c:v>
                </c:pt>
                <c:pt idx="152">
                  <c:v>1.5832308187819651E-3</c:v>
                </c:pt>
                <c:pt idx="153">
                  <c:v>1.2757316029925839E-2</c:v>
                </c:pt>
                <c:pt idx="154">
                  <c:v>1.3459166259274567E-2</c:v>
                </c:pt>
                <c:pt idx="155">
                  <c:v>1.6542440684225394E-3</c:v>
                </c:pt>
                <c:pt idx="156">
                  <c:v>3.6764481041290792E-3</c:v>
                </c:pt>
                <c:pt idx="157">
                  <c:v>5.6022860544583273E-3</c:v>
                </c:pt>
                <c:pt idx="158">
                  <c:v>1.6330646500894556E-2</c:v>
                </c:pt>
                <c:pt idx="159">
                  <c:v>3.0982271486639889E-4</c:v>
                </c:pt>
                <c:pt idx="160">
                  <c:v>8.6338788756194669E-3</c:v>
                </c:pt>
                <c:pt idx="161">
                  <c:v>4.0235667230250583E-3</c:v>
                </c:pt>
                <c:pt idx="162">
                  <c:v>1.7566006952755106E-2</c:v>
                </c:pt>
                <c:pt idx="163">
                  <c:v>3.0909464385949063E-3</c:v>
                </c:pt>
                <c:pt idx="164">
                  <c:v>5.7940896237223052E-3</c:v>
                </c:pt>
                <c:pt idx="165">
                  <c:v>4.8603636093449733E-3</c:v>
                </c:pt>
                <c:pt idx="166">
                  <c:v>1.5272505659563538E-2</c:v>
                </c:pt>
                <c:pt idx="167">
                  <c:v>2.6121395588633782E-3</c:v>
                </c:pt>
                <c:pt idx="168">
                  <c:v>1.4010715310351592E-2</c:v>
                </c:pt>
                <c:pt idx="169">
                  <c:v>#N/A</c:v>
                </c:pt>
                <c:pt idx="170">
                  <c:v>3.4960672082539226E-3</c:v>
                </c:pt>
                <c:pt idx="171">
                  <c:v>3.1626868008094397E-3</c:v>
                </c:pt>
                <c:pt idx="172">
                  <c:v>6.9114153525048835E-3</c:v>
                </c:pt>
                <c:pt idx="173">
                  <c:v>2.0350764379168129E-3</c:v>
                </c:pt>
                <c:pt idx="174">
                  <c:v>9.0547416910194099E-3</c:v>
                </c:pt>
                <c:pt idx="175">
                  <c:v>3.4309171246789706E-3</c:v>
                </c:pt>
                <c:pt idx="176">
                  <c:v>9.399916693790188E-3</c:v>
                </c:pt>
                <c:pt idx="177">
                  <c:v>3.4270769408879962E-3</c:v>
                </c:pt>
                <c:pt idx="178">
                  <c:v>1.2487836457937879E-2</c:v>
                </c:pt>
                <c:pt idx="179">
                  <c:v>3.4905702221582724E-3</c:v>
                </c:pt>
                <c:pt idx="180">
                  <c:v>#N/A</c:v>
                </c:pt>
                <c:pt idx="181">
                  <c:v>7.8743596820631916E-3</c:v>
                </c:pt>
                <c:pt idx="182">
                  <c:v>1.8300766196737372E-2</c:v>
                </c:pt>
                <c:pt idx="183">
                  <c:v>9.2690792811604625E-3</c:v>
                </c:pt>
                <c:pt idx="184">
                  <c:v>4.8956955324041956E-3</c:v>
                </c:pt>
                <c:pt idx="185">
                  <c:v>5.3875567874583172E-3</c:v>
                </c:pt>
                <c:pt idx="186">
                  <c:v>1.2929508515511911E-3</c:v>
                </c:pt>
                <c:pt idx="187">
                  <c:v>2.8841513907795391E-3</c:v>
                </c:pt>
                <c:pt idx="188">
                  <c:v>2.1921204377259862E-3</c:v>
                </c:pt>
                <c:pt idx="189">
                  <c:v>1.4538949122384669E-2</c:v>
                </c:pt>
                <c:pt idx="190">
                  <c:v>9.8873220500265754E-3</c:v>
                </c:pt>
                <c:pt idx="191">
                  <c:v>1.2398825886013219E-3</c:v>
                </c:pt>
                <c:pt idx="192">
                  <c:v>1.2206863368011389E-2</c:v>
                </c:pt>
                <c:pt idx="193">
                  <c:v>7.7231807839521255E-4</c:v>
                </c:pt>
                <c:pt idx="194">
                  <c:v>5.5151069727085653E-3</c:v>
                </c:pt>
                <c:pt idx="195">
                  <c:v>5.9068281151082955E-3</c:v>
                </c:pt>
                <c:pt idx="196">
                  <c:v>1.2185160322368455E-2</c:v>
                </c:pt>
                <c:pt idx="197">
                  <c:v>3.4378079547948866E-3</c:v>
                </c:pt>
                <c:pt idx="198">
                  <c:v>1.2193134088990417E-3</c:v>
                </c:pt>
                <c:pt idx="199">
                  <c:v>7.2357765220366944E-3</c:v>
                </c:pt>
                <c:pt idx="200">
                  <c:v>1.1851554220375067E-2</c:v>
                </c:pt>
                <c:pt idx="201">
                  <c:v>6.8443259606734931E-3</c:v>
                </c:pt>
                <c:pt idx="202">
                  <c:v>1.4485098666589983E-2</c:v>
                </c:pt>
                <c:pt idx="203">
                  <c:v>8.3108631155614145E-3</c:v>
                </c:pt>
                <c:pt idx="204">
                  <c:v>#N/A</c:v>
                </c:pt>
                <c:pt idx="205">
                  <c:v>9.2419346742786367E-3</c:v>
                </c:pt>
                <c:pt idx="206">
                  <c:v>1.0055164263228234E-2</c:v>
                </c:pt>
                <c:pt idx="207">
                  <c:v>1.4572368024767347E-2</c:v>
                </c:pt>
                <c:pt idx="208">
                  <c:v>1.0852741930770519E-2</c:v>
                </c:pt>
                <c:pt idx="209">
                  <c:v>2.7500695472229392E-3</c:v>
                </c:pt>
                <c:pt idx="210">
                  <c:v>1.9143941640387442E-2</c:v>
                </c:pt>
                <c:pt idx="211">
                  <c:v>1.3199030656280617E-2</c:v>
                </c:pt>
                <c:pt idx="212">
                  <c:v>3.1611968737281426E-3</c:v>
                </c:pt>
                <c:pt idx="213">
                  <c:v>#N/A</c:v>
                </c:pt>
                <c:pt idx="214">
                  <c:v>3.2848442299083834E-3</c:v>
                </c:pt>
                <c:pt idx="215">
                  <c:v>1.4617067631463034E-2</c:v>
                </c:pt>
                <c:pt idx="216">
                  <c:v>1.2666811544588433E-2</c:v>
                </c:pt>
                <c:pt idx="217">
                  <c:v>9.6142494722215727E-3</c:v>
                </c:pt>
                <c:pt idx="218">
                  <c:v>5.9447206785182378E-3</c:v>
                </c:pt>
                <c:pt idx="219">
                  <c:v>8.3964451781016955E-3</c:v>
                </c:pt>
                <c:pt idx="220">
                  <c:v>3.3372810014807991E-3</c:v>
                </c:pt>
                <c:pt idx="221">
                  <c:v>2.0750768502157367E-3</c:v>
                </c:pt>
                <c:pt idx="222">
                  <c:v>1.8286263882847986E-2</c:v>
                </c:pt>
                <c:pt idx="223">
                  <c:v>9.0141792715119906E-3</c:v>
                </c:pt>
                <c:pt idx="224">
                  <c:v>5.9480658070130811E-3</c:v>
                </c:pt>
                <c:pt idx="225">
                  <c:v>1.8882086119935124E-2</c:v>
                </c:pt>
                <c:pt idx="226">
                  <c:v>1.1865490991169866E-2</c:v>
                </c:pt>
                <c:pt idx="227">
                  <c:v>3.919088873271144E-3</c:v>
                </c:pt>
                <c:pt idx="228">
                  <c:v>1.3921454672674411E-2</c:v>
                </c:pt>
                <c:pt idx="229">
                  <c:v>3.5604371468903539E-4</c:v>
                </c:pt>
                <c:pt idx="230">
                  <c:v>4.4909664685932717E-3</c:v>
                </c:pt>
                <c:pt idx="231">
                  <c:v>7.5134384539129028E-3</c:v>
                </c:pt>
                <c:pt idx="232">
                  <c:v>8.1798865450275256E-3</c:v>
                </c:pt>
                <c:pt idx="233">
                  <c:v>9.3184001808014408E-3</c:v>
                </c:pt>
                <c:pt idx="234">
                  <c:v>4.5335440965602238E-3</c:v>
                </c:pt>
                <c:pt idx="235">
                  <c:v>4.458721488451672E-3</c:v>
                </c:pt>
                <c:pt idx="236">
                  <c:v>#N/A</c:v>
                </c:pt>
                <c:pt idx="237">
                  <c:v>2.7914162764929957E-3</c:v>
                </c:pt>
                <c:pt idx="238">
                  <c:v>2.7919611753923841E-3</c:v>
                </c:pt>
                <c:pt idx="239">
                  <c:v>7.9400479403919748E-3</c:v>
                </c:pt>
                <c:pt idx="240">
                  <c:v>1.4926098079692265E-2</c:v>
                </c:pt>
                <c:pt idx="241">
                  <c:v>3.3621405320120134E-3</c:v>
                </c:pt>
                <c:pt idx="242">
                  <c:v>1.5551993637112309E-2</c:v>
                </c:pt>
                <c:pt idx="243">
                  <c:v>7.9731270408347783E-4</c:v>
                </c:pt>
                <c:pt idx="244">
                  <c:v>7.2115905336686721E-3</c:v>
                </c:pt>
                <c:pt idx="245">
                  <c:v>1.2301305661842236E-2</c:v>
                </c:pt>
                <c:pt idx="246">
                  <c:v>1.6484647478769151E-2</c:v>
                </c:pt>
                <c:pt idx="247">
                  <c:v>2.7794517990397554E-3</c:v>
                </c:pt>
                <c:pt idx="248">
                  <c:v>7.4923420401210006E-4</c:v>
                </c:pt>
                <c:pt idx="249">
                  <c:v>2.4859816265930452E-3</c:v>
                </c:pt>
                <c:pt idx="250">
                  <c:v>#N/A</c:v>
                </c:pt>
                <c:pt idx="251">
                  <c:v>3.0333470525553356E-3</c:v>
                </c:pt>
                <c:pt idx="252">
                  <c:v>1.5432560979520673E-4</c:v>
                </c:pt>
                <c:pt idx="253">
                  <c:v>6.8675171056553118E-3</c:v>
                </c:pt>
                <c:pt idx="254">
                  <c:v>2.7758737565391585E-3</c:v>
                </c:pt>
                <c:pt idx="255">
                  <c:v>#N/A</c:v>
                </c:pt>
                <c:pt idx="256">
                  <c:v>1.2925107120743105E-3</c:v>
                </c:pt>
                <c:pt idx="257">
                  <c:v>2.0713770790666696E-3</c:v>
                </c:pt>
                <c:pt idx="258">
                  <c:v>1.6329894551741074E-2</c:v>
                </c:pt>
                <c:pt idx="259">
                  <c:v>1.0073700109228414E-2</c:v>
                </c:pt>
                <c:pt idx="260">
                  <c:v>2.7845429887849533E-4</c:v>
                </c:pt>
                <c:pt idx="261">
                  <c:v>2.5270676618053402E-3</c:v>
                </c:pt>
                <c:pt idx="262">
                  <c:v>1.5492698536825902E-2</c:v>
                </c:pt>
                <c:pt idx="263">
                  <c:v>1.0187714481950669E-2</c:v>
                </c:pt>
                <c:pt idx="264">
                  <c:v>2.3610968708825319E-3</c:v>
                </c:pt>
                <c:pt idx="265">
                  <c:v>9.4630469044629283E-4</c:v>
                </c:pt>
                <c:pt idx="266">
                  <c:v>1.283144617461111E-2</c:v>
                </c:pt>
                <c:pt idx="267">
                  <c:v>8.4834656299475324E-3</c:v>
                </c:pt>
                <c:pt idx="268">
                  <c:v>1.0703800822479128E-2</c:v>
                </c:pt>
                <c:pt idx="269">
                  <c:v>8.4627406397944915E-3</c:v>
                </c:pt>
                <c:pt idx="270">
                  <c:v>#N/A</c:v>
                </c:pt>
                <c:pt idx="271">
                  <c:v>6.6453239354314951E-3</c:v>
                </c:pt>
                <c:pt idx="272">
                  <c:v>1.2652229076160823E-2</c:v>
                </c:pt>
                <c:pt idx="273">
                  <c:v>5.6660132820247483E-3</c:v>
                </c:pt>
                <c:pt idx="274">
                  <c:v>9.1713661887507583E-3</c:v>
                </c:pt>
                <c:pt idx="275">
                  <c:v>3.4432811643929566E-3</c:v>
                </c:pt>
                <c:pt idx="276">
                  <c:v>1.2056529884959916E-2</c:v>
                </c:pt>
                <c:pt idx="277">
                  <c:v>5.6386165503218193E-3</c:v>
                </c:pt>
                <c:pt idx="278">
                  <c:v>7.5561714944760551E-3</c:v>
                </c:pt>
                <c:pt idx="279">
                  <c:v>7.3023259883160327E-4</c:v>
                </c:pt>
                <c:pt idx="280">
                  <c:v>5.1389320456573585E-4</c:v>
                </c:pt>
                <c:pt idx="281">
                  <c:v>5.7710975135663355E-3</c:v>
                </c:pt>
                <c:pt idx="282">
                  <c:v>1.2148484689268645E-2</c:v>
                </c:pt>
                <c:pt idx="283">
                  <c:v>1.141555439512797E-2</c:v>
                </c:pt>
                <c:pt idx="284">
                  <c:v>3.0179409412744328E-4</c:v>
                </c:pt>
                <c:pt idx="285">
                  <c:v>5.6492228352913003E-3</c:v>
                </c:pt>
                <c:pt idx="286">
                  <c:v>1.433474510079134E-3</c:v>
                </c:pt>
                <c:pt idx="287">
                  <c:v>7.4746989731647026E-3</c:v>
                </c:pt>
                <c:pt idx="288">
                  <c:v>2.5860067316410803E-3</c:v>
                </c:pt>
                <c:pt idx="289">
                  <c:v>9.2946077016282918E-3</c:v>
                </c:pt>
                <c:pt idx="290">
                  <c:v>1.2998060697301803E-3</c:v>
                </c:pt>
                <c:pt idx="291">
                  <c:v>2.2373468035160726E-3</c:v>
                </c:pt>
                <c:pt idx="292">
                  <c:v>1.5643457681362217E-3</c:v>
                </c:pt>
                <c:pt idx="293">
                  <c:v>3.4502360284270547E-3</c:v>
                </c:pt>
                <c:pt idx="294">
                  <c:v>1.5770696556757589E-3</c:v>
                </c:pt>
                <c:pt idx="295">
                  <c:v>8.6683231527844087E-3</c:v>
                </c:pt>
                <c:pt idx="296">
                  <c:v>5.6990160113063373E-3</c:v>
                </c:pt>
                <c:pt idx="297">
                  <c:v>1.8488670717782676E-2</c:v>
                </c:pt>
                <c:pt idx="298">
                  <c:v>1.6063211356611875E-3</c:v>
                </c:pt>
                <c:pt idx="299">
                  <c:v>1.610438080131786E-3</c:v>
                </c:pt>
                <c:pt idx="300">
                  <c:v>1.4912503162528226E-2</c:v>
                </c:pt>
                <c:pt idx="301">
                  <c:v>1.0549158478110889E-2</c:v>
                </c:pt>
                <c:pt idx="302">
                  <c:v>8.7326578275852239E-3</c:v>
                </c:pt>
                <c:pt idx="303">
                  <c:v>9.7924252227372423E-3</c:v>
                </c:pt>
                <c:pt idx="304">
                  <c:v>6.2877774711608825E-3</c:v>
                </c:pt>
                <c:pt idx="305">
                  <c:v>1.7677516976441793E-2</c:v>
                </c:pt>
                <c:pt idx="306">
                  <c:v>1.4102959540782476E-2</c:v>
                </c:pt>
                <c:pt idx="307">
                  <c:v>4.586152379268994E-5</c:v>
                </c:pt>
                <c:pt idx="308">
                  <c:v>5.7998572925509794E-3</c:v>
                </c:pt>
                <c:pt idx="309">
                  <c:v>1.2503435471823926E-2</c:v>
                </c:pt>
                <c:pt idx="310">
                  <c:v>3.1875502679385506E-3</c:v>
                </c:pt>
                <c:pt idx="311">
                  <c:v>1.6996852973663608E-2</c:v>
                </c:pt>
                <c:pt idx="312">
                  <c:v>1.3067472884135366E-2</c:v>
                </c:pt>
                <c:pt idx="313">
                  <c:v>4.0877536681324881E-3</c:v>
                </c:pt>
                <c:pt idx="314">
                  <c:v>1.6037246026664037E-2</c:v>
                </c:pt>
                <c:pt idx="315">
                  <c:v>4.4714531029607017E-4</c:v>
                </c:pt>
                <c:pt idx="316">
                  <c:v>3.7977598784949E-3</c:v>
                </c:pt>
                <c:pt idx="317">
                  <c:v>4.1811395528327609E-3</c:v>
                </c:pt>
                <c:pt idx="318">
                  <c:v>1.6261666288715075E-3</c:v>
                </c:pt>
                <c:pt idx="319">
                  <c:v>7.2405558410332579E-3</c:v>
                </c:pt>
                <c:pt idx="320">
                  <c:v>#N/A</c:v>
                </c:pt>
                <c:pt idx="321">
                  <c:v>9.7282040082000351E-3</c:v>
                </c:pt>
                <c:pt idx="322">
                  <c:v>6.6795354358994341E-3</c:v>
                </c:pt>
                <c:pt idx="323">
                  <c:v>3.7848155637955458E-3</c:v>
                </c:pt>
                <c:pt idx="324">
                  <c:v>#N/A</c:v>
                </c:pt>
                <c:pt idx="325">
                  <c:v>8.5965739675842867E-3</c:v>
                </c:pt>
                <c:pt idx="326">
                  <c:v>1.32406039329437E-2</c:v>
                </c:pt>
                <c:pt idx="327">
                  <c:v>1.8392778610473351E-2</c:v>
                </c:pt>
                <c:pt idx="328">
                  <c:v>1.1195968599128322E-2</c:v>
                </c:pt>
                <c:pt idx="329">
                  <c:v>1.0131935918320394E-3</c:v>
                </c:pt>
                <c:pt idx="330">
                  <c:v>2.633348729526858E-3</c:v>
                </c:pt>
                <c:pt idx="331">
                  <c:v>1.4098716065704881E-2</c:v>
                </c:pt>
                <c:pt idx="332">
                  <c:v>1.1147807368371563E-2</c:v>
                </c:pt>
                <c:pt idx="333">
                  <c:v>1.9354891991610371E-3</c:v>
                </c:pt>
                <c:pt idx="334">
                  <c:v>#N/A</c:v>
                </c:pt>
                <c:pt idx="335">
                  <c:v>3.7483693387407708E-3</c:v>
                </c:pt>
                <c:pt idx="336">
                  <c:v>6.5734845073065857E-3</c:v>
                </c:pt>
                <c:pt idx="337">
                  <c:v>1.8038737125556575E-2</c:v>
                </c:pt>
                <c:pt idx="338">
                  <c:v>4.0443630894888648E-4</c:v>
                </c:pt>
                <c:pt idx="339">
                  <c:v>1.5743494041418157E-2</c:v>
                </c:pt>
                <c:pt idx="340">
                  <c:v>1.0977459615807009E-3</c:v>
                </c:pt>
                <c:pt idx="341">
                  <c:v>5.2051673238503173E-3</c:v>
                </c:pt>
                <c:pt idx="342">
                  <c:v>1.2957407019461234E-2</c:v>
                </c:pt>
                <c:pt idx="343">
                  <c:v>4.1004730459133514E-4</c:v>
                </c:pt>
                <c:pt idx="344">
                  <c:v>1.8804504315289404E-4</c:v>
                </c:pt>
                <c:pt idx="345">
                  <c:v>8.6376732684827467E-3</c:v>
                </c:pt>
                <c:pt idx="346">
                  <c:v>4.9215798567808838E-3</c:v>
                </c:pt>
                <c:pt idx="347">
                  <c:v>1.2589950375975041E-3</c:v>
                </c:pt>
                <c:pt idx="348">
                  <c:v>5.6740456561445224E-3</c:v>
                </c:pt>
                <c:pt idx="349">
                  <c:v>8.5502020599064078E-3</c:v>
                </c:pt>
                <c:pt idx="350">
                  <c:v>4.1359742871032315E-3</c:v>
                </c:pt>
                <c:pt idx="351">
                  <c:v>3.726438643515166E-3</c:v>
                </c:pt>
                <c:pt idx="352">
                  <c:v>3.6927391907365507E-3</c:v>
                </c:pt>
                <c:pt idx="353">
                  <c:v>8.0052319828325183E-4</c:v>
                </c:pt>
                <c:pt idx="354">
                  <c:v>1.5117609744849773E-2</c:v>
                </c:pt>
                <c:pt idx="355">
                  <c:v>8.5946054103515756E-3</c:v>
                </c:pt>
                <c:pt idx="356">
                  <c:v>1.04577486153425E-2</c:v>
                </c:pt>
                <c:pt idx="357">
                  <c:v>5.2377863868765659E-3</c:v>
                </c:pt>
                <c:pt idx="358">
                  <c:v>5.4406852603044586E-4</c:v>
                </c:pt>
                <c:pt idx="359">
                  <c:v>3.7875028783090248E-3</c:v>
                </c:pt>
                <c:pt idx="360">
                  <c:v>8.58598834622867E-3</c:v>
                </c:pt>
                <c:pt idx="361">
                  <c:v>1.138912502898027E-2</c:v>
                </c:pt>
                <c:pt idx="362">
                  <c:v>4.4036152531058484E-3</c:v>
                </c:pt>
                <c:pt idx="363">
                  <c:v>1.2324931213985231E-2</c:v>
                </c:pt>
                <c:pt idx="364">
                  <c:v>6.1710317932674201E-3</c:v>
                </c:pt>
                <c:pt idx="365">
                  <c:v>5.2073948586708061E-4</c:v>
                </c:pt>
                <c:pt idx="366">
                  <c:v>5.2777460082657482E-3</c:v>
                </c:pt>
                <c:pt idx="367">
                  <c:v>3.9088702244749829E-3</c:v>
                </c:pt>
                <c:pt idx="368">
                  <c:v>3.9329165063038346E-3</c:v>
                </c:pt>
                <c:pt idx="369">
                  <c:v>9.2879006088298494E-4</c:v>
                </c:pt>
                <c:pt idx="370">
                  <c:v>5.818592311307989E-3</c:v>
                </c:pt>
                <c:pt idx="371">
                  <c:v>5.3919508182298055E-3</c:v>
                </c:pt>
                <c:pt idx="372">
                  <c:v>4.110186112307835E-3</c:v>
                </c:pt>
                <c:pt idx="373">
                  <c:v>6.2065921463492187E-3</c:v>
                </c:pt>
                <c:pt idx="374">
                  <c:v>9.9063655984468497E-3</c:v>
                </c:pt>
                <c:pt idx="375">
                  <c:v>1.1129215028245617E-2</c:v>
                </c:pt>
                <c:pt idx="376">
                  <c:v>3.6699979389353708E-3</c:v>
                </c:pt>
                <c:pt idx="377">
                  <c:v>6.5893806021594353E-4</c:v>
                </c:pt>
                <c:pt idx="378">
                  <c:v>1.20914081621012E-2</c:v>
                </c:pt>
                <c:pt idx="379">
                  <c:v>1.3521641230164581E-2</c:v>
                </c:pt>
                <c:pt idx="380">
                  <c:v>2.2012941236834954E-4</c:v>
                </c:pt>
                <c:pt idx="381">
                  <c:v>4.9766066981381113E-3</c:v>
                </c:pt>
                <c:pt idx="382">
                  <c:v>6.1495646681806303E-3</c:v>
                </c:pt>
                <c:pt idx="383">
                  <c:v>2.8898431204538329E-4</c:v>
                </c:pt>
                <c:pt idx="384">
                  <c:v>4.5469863133030003E-5</c:v>
                </c:pt>
                <c:pt idx="385">
                  <c:v>7.2106498131741768E-3</c:v>
                </c:pt>
                <c:pt idx="386">
                  <c:v>8.4965571617028769E-3</c:v>
                </c:pt>
                <c:pt idx="387">
                  <c:v>7.8958520647640102E-3</c:v>
                </c:pt>
                <c:pt idx="388">
                  <c:v>3.8914205198087011E-5</c:v>
                </c:pt>
                <c:pt idx="389">
                  <c:v>4.7077332246783796E-3</c:v>
                </c:pt>
                <c:pt idx="390">
                  <c:v>3.3889652767978692E-3</c:v>
                </c:pt>
                <c:pt idx="391">
                  <c:v>3.4481083233124372E-3</c:v>
                </c:pt>
                <c:pt idx="392">
                  <c:v>7.8008932653203435E-3</c:v>
                </c:pt>
                <c:pt idx="393">
                  <c:v>2.1837092203854172E-3</c:v>
                </c:pt>
                <c:pt idx="394">
                  <c:v>2.6473133164463575E-3</c:v>
                </c:pt>
                <c:pt idx="395">
                  <c:v>#N/A</c:v>
                </c:pt>
                <c:pt idx="396">
                  <c:v>4.1068877062281428E-3</c:v>
                </c:pt>
                <c:pt idx="397">
                  <c:v>2.4375720906598549E-4</c:v>
                </c:pt>
                <c:pt idx="398">
                  <c:v>2.4085339936047306E-3</c:v>
                </c:pt>
                <c:pt idx="399">
                  <c:v>#N/A</c:v>
                </c:pt>
              </c:numCache>
            </c:numRef>
          </c:yVal>
          <c:smooth val="0"/>
          <c:extLst>
            <c:ext xmlns:c16="http://schemas.microsoft.com/office/drawing/2014/chart" uri="{C3380CC4-5D6E-409C-BE32-E72D297353CC}">
              <c16:uniqueId val="{00000002-63F5-48CC-88B3-5A0A39810846}"/>
            </c:ext>
          </c:extLst>
        </c:ser>
        <c:ser>
          <c:idx val="8"/>
          <c:order val="3"/>
          <c:spPr>
            <a:ln w="28575">
              <a:noFill/>
            </a:ln>
          </c:spPr>
          <c:marker>
            <c:symbol val="circle"/>
            <c:size val="5"/>
            <c:spPr>
              <a:noFill/>
              <a:ln>
                <a:solidFill>
                  <a:srgbClr val="0000FF"/>
                </a:solidFill>
                <a:prstDash val="solid"/>
              </a:ln>
            </c:spPr>
          </c:marker>
          <c:xVal>
            <c:numRef>
              <c:f>CIjumping!$BE$115:$BE$514</c:f>
              <c:numCache>
                <c:formatCode>General</c:formatCode>
                <c:ptCount val="400"/>
                <c:pt idx="0">
                  <c:v>35.022547850758059</c:v>
                </c:pt>
                <c:pt idx="1">
                  <c:v>78.737177697568953</c:v>
                </c:pt>
                <c:pt idx="2">
                  <c:v>69.136124799400889</c:v>
                </c:pt>
                <c:pt idx="3">
                  <c:v>14.250081066042151</c:v>
                </c:pt>
                <c:pt idx="4">
                  <c:v>63.317639408261215</c:v>
                </c:pt>
                <c:pt idx="5">
                  <c:v>45.41656815186181</c:v>
                </c:pt>
                <c:pt idx="6">
                  <c:v>25.705437014252048</c:v>
                </c:pt>
                <c:pt idx="7">
                  <c:v>24.664657143503511</c:v>
                </c:pt>
                <c:pt idx="8">
                  <c:v>37.688497719913983</c:v>
                </c:pt>
                <c:pt idx="9">
                  <c:v>66.042141620070268</c:v>
                </c:pt>
                <c:pt idx="10">
                  <c:v>51.660342643410438</c:v>
                </c:pt>
                <c:pt idx="11">
                  <c:v>18.626746801286934</c:v>
                </c:pt>
                <c:pt idx="12">
                  <c:v>34.735440168529976</c:v>
                </c:pt>
                <c:pt idx="13">
                  <c:v>35.498785797506805</c:v>
                </c:pt>
                <c:pt idx="14">
                  <c:v>50.128112194687567</c:v>
                </c:pt>
                <c:pt idx="15">
                  <c:v>62.076315859705822</c:v>
                </c:pt>
                <c:pt idx="16">
                  <c:v>49.293940386921591</c:v>
                </c:pt>
                <c:pt idx="17">
                  <c:v>#N/A</c:v>
                </c:pt>
                <c:pt idx="18">
                  <c:v>39.733672425896231</c:v>
                </c:pt>
                <c:pt idx="19">
                  <c:v>13.257236389070718</c:v>
                </c:pt>
                <c:pt idx="20">
                  <c:v>42.559628257900812</c:v>
                </c:pt>
                <c:pt idx="21">
                  <c:v>47.776868311316186</c:v>
                </c:pt>
                <c:pt idx="22">
                  <c:v>43.324606344849222</c:v>
                </c:pt>
                <c:pt idx="23">
                  <c:v>27.242286709696167</c:v>
                </c:pt>
                <c:pt idx="24">
                  <c:v>69.813289914280475</c:v>
                </c:pt>
                <c:pt idx="25">
                  <c:v>39.975113288313452</c:v>
                </c:pt>
                <c:pt idx="26">
                  <c:v>37.996153209358724</c:v>
                </c:pt>
                <c:pt idx="27">
                  <c:v>49.958151391894063</c:v>
                </c:pt>
                <c:pt idx="28">
                  <c:v>58.245867738873322</c:v>
                </c:pt>
                <c:pt idx="29">
                  <c:v>57.808042255789587</c:v>
                </c:pt>
                <c:pt idx="30">
                  <c:v>76.116208527237106</c:v>
                </c:pt>
                <c:pt idx="31">
                  <c:v>26.010421255976063</c:v>
                </c:pt>
                <c:pt idx="32">
                  <c:v>44.983460364491123</c:v>
                </c:pt>
                <c:pt idx="33">
                  <c:v>22.417574159055995</c:v>
                </c:pt>
                <c:pt idx="34">
                  <c:v>55.950324056298065</c:v>
                </c:pt>
                <c:pt idx="35">
                  <c:v>52.70859337225604</c:v>
                </c:pt>
                <c:pt idx="36">
                  <c:v>61.312322673947214</c:v>
                </c:pt>
                <c:pt idx="37">
                  <c:v>76.912034193426265</c:v>
                </c:pt>
                <c:pt idx="38">
                  <c:v>39.686707804352345</c:v>
                </c:pt>
                <c:pt idx="39">
                  <c:v>22.491071061044984</c:v>
                </c:pt>
                <c:pt idx="40">
                  <c:v>38.603865800053164</c:v>
                </c:pt>
                <c:pt idx="41">
                  <c:v>33.491153804213013</c:v>
                </c:pt>
                <c:pt idx="42">
                  <c:v>54.961224029213696</c:v>
                </c:pt>
                <c:pt idx="43">
                  <c:v>71.350163892656767</c:v>
                </c:pt>
                <c:pt idx="44">
                  <c:v>29.639657125622179</c:v>
                </c:pt>
                <c:pt idx="45">
                  <c:v>81.371070686727435</c:v>
                </c:pt>
                <c:pt idx="46">
                  <c:v>73.082393238693626</c:v>
                </c:pt>
                <c:pt idx="47">
                  <c:v>92.257087687402006</c:v>
                </c:pt>
                <c:pt idx="48">
                  <c:v>57.636420283467132</c:v>
                </c:pt>
                <c:pt idx="49">
                  <c:v>28.009328786283859</c:v>
                </c:pt>
                <c:pt idx="50">
                  <c:v>50.556392190605848</c:v>
                </c:pt>
                <c:pt idx="51">
                  <c:v>58.186964515597182</c:v>
                </c:pt>
                <c:pt idx="52">
                  <c:v>60.17103515639959</c:v>
                </c:pt>
                <c:pt idx="53">
                  <c:v>88.329878298192497</c:v>
                </c:pt>
                <c:pt idx="54">
                  <c:v>79.212053892761233</c:v>
                </c:pt>
                <c:pt idx="55">
                  <c:v>40.343822697550358</c:v>
                </c:pt>
                <c:pt idx="56">
                  <c:v>63.505537877232456</c:v>
                </c:pt>
                <c:pt idx="57">
                  <c:v>76.448075667768663</c:v>
                </c:pt>
                <c:pt idx="58">
                  <c:v>63.525867602974813</c:v>
                </c:pt>
                <c:pt idx="59">
                  <c:v>61.585596803576365</c:v>
                </c:pt>
                <c:pt idx="60">
                  <c:v>22.912120828777603</c:v>
                </c:pt>
                <c:pt idx="61">
                  <c:v>68.095683590323162</c:v>
                </c:pt>
                <c:pt idx="62">
                  <c:v>74.746978829056033</c:v>
                </c:pt>
                <c:pt idx="63">
                  <c:v>29.349127653986358</c:v>
                </c:pt>
                <c:pt idx="64">
                  <c:v>70.198132643848922</c:v>
                </c:pt>
                <c:pt idx="65">
                  <c:v>24.345871011167837</c:v>
                </c:pt>
                <c:pt idx="66">
                  <c:v>63.122189328820141</c:v>
                </c:pt>
                <c:pt idx="67">
                  <c:v>45.675162319094326</c:v>
                </c:pt>
                <c:pt idx="68">
                  <c:v>31.631078205257829</c:v>
                </c:pt>
                <c:pt idx="69">
                  <c:v>68.838213125616662</c:v>
                </c:pt>
                <c:pt idx="70">
                  <c:v>35.32095711007738</c:v>
                </c:pt>
                <c:pt idx="71">
                  <c:v>26.333354119211542</c:v>
                </c:pt>
                <c:pt idx="72">
                  <c:v>41.663618645817358</c:v>
                </c:pt>
                <c:pt idx="73">
                  <c:v>71.403691378981065</c:v>
                </c:pt>
                <c:pt idx="74">
                  <c:v>#N/A</c:v>
                </c:pt>
                <c:pt idx="75">
                  <c:v>58.547262624651751</c:v>
                </c:pt>
                <c:pt idx="76">
                  <c:v>70.858571348339595</c:v>
                </c:pt>
                <c:pt idx="77">
                  <c:v>84.589693466573422</c:v>
                </c:pt>
                <c:pt idx="78">
                  <c:v>49.330277798325255</c:v>
                </c:pt>
                <c:pt idx="79">
                  <c:v>46.519353655726107</c:v>
                </c:pt>
                <c:pt idx="80">
                  <c:v>56.413909945637513</c:v>
                </c:pt>
                <c:pt idx="81">
                  <c:v>76.885013333707931</c:v>
                </c:pt>
                <c:pt idx="82">
                  <c:v>22.918027970939924</c:v>
                </c:pt>
                <c:pt idx="83">
                  <c:v>77.355999282747362</c:v>
                </c:pt>
                <c:pt idx="84">
                  <c:v>18.387764320522535</c:v>
                </c:pt>
                <c:pt idx="85">
                  <c:v>59.444851175696236</c:v>
                </c:pt>
                <c:pt idx="86">
                  <c:v>36.43372995629931</c:v>
                </c:pt>
                <c:pt idx="87">
                  <c:v>68.9924778260294</c:v>
                </c:pt>
                <c:pt idx="88">
                  <c:v>32.62342060580869</c:v>
                </c:pt>
                <c:pt idx="89">
                  <c:v>51.215813437849739</c:v>
                </c:pt>
                <c:pt idx="90">
                  <c:v>55.535123012215422</c:v>
                </c:pt>
                <c:pt idx="91">
                  <c:v>35.817973855883118</c:v>
                </c:pt>
                <c:pt idx="92">
                  <c:v>67.674321184307743</c:v>
                </c:pt>
                <c:pt idx="93">
                  <c:v>20.760912815481454</c:v>
                </c:pt>
                <c:pt idx="94">
                  <c:v>30.25260264650003</c:v>
                </c:pt>
                <c:pt idx="95">
                  <c:v>57.900578192622021</c:v>
                </c:pt>
                <c:pt idx="96">
                  <c:v>55.029064688832079</c:v>
                </c:pt>
                <c:pt idx="97">
                  <c:v>51.184568253905042</c:v>
                </c:pt>
                <c:pt idx="98">
                  <c:v>38.314220616966765</c:v>
                </c:pt>
                <c:pt idx="99">
                  <c:v>33.812287906557536</c:v>
                </c:pt>
                <c:pt idx="100">
                  <c:v>34.236406002193903</c:v>
                </c:pt>
                <c:pt idx="101">
                  <c:v>63.057604948431873</c:v>
                </c:pt>
                <c:pt idx="102">
                  <c:v>84.67068493142672</c:v>
                </c:pt>
                <c:pt idx="103">
                  <c:v>64.754006318003533</c:v>
                </c:pt>
                <c:pt idx="104">
                  <c:v>47.430256257206608</c:v>
                </c:pt>
                <c:pt idx="105">
                  <c:v>41.542254344374257</c:v>
                </c:pt>
                <c:pt idx="106">
                  <c:v>69.520359847694934</c:v>
                </c:pt>
                <c:pt idx="107">
                  <c:v>8.8805429972708065</c:v>
                </c:pt>
                <c:pt idx="108">
                  <c:v>44.254682836681958</c:v>
                </c:pt>
                <c:pt idx="109">
                  <c:v>71.017154137045381</c:v>
                </c:pt>
                <c:pt idx="110">
                  <c:v>45.934265873581552</c:v>
                </c:pt>
                <c:pt idx="111">
                  <c:v>56.725613764674009</c:v>
                </c:pt>
                <c:pt idx="112">
                  <c:v>46.588909373432784</c:v>
                </c:pt>
                <c:pt idx="113">
                  <c:v>74.002348271757413</c:v>
                </c:pt>
                <c:pt idx="114">
                  <c:v>24.481079766899427</c:v>
                </c:pt>
                <c:pt idx="115">
                  <c:v>43.92684069052374</c:v>
                </c:pt>
                <c:pt idx="116">
                  <c:v>50.972315750271541</c:v>
                </c:pt>
                <c:pt idx="117">
                  <c:v>30.88428694382327</c:v>
                </c:pt>
                <c:pt idx="118">
                  <c:v>43.852134535462021</c:v>
                </c:pt>
                <c:pt idx="119">
                  <c:v>36.350752095133316</c:v>
                </c:pt>
                <c:pt idx="120">
                  <c:v>36.729438100010405</c:v>
                </c:pt>
                <c:pt idx="121">
                  <c:v>62.640826598555464</c:v>
                </c:pt>
                <c:pt idx="122">
                  <c:v>81.286419437080284</c:v>
                </c:pt>
                <c:pt idx="123">
                  <c:v>54.717782548815514</c:v>
                </c:pt>
                <c:pt idx="124">
                  <c:v>78.294968805461977</c:v>
                </c:pt>
                <c:pt idx="125">
                  <c:v>#N/A</c:v>
                </c:pt>
                <c:pt idx="126">
                  <c:v>64.195579979569331</c:v>
                </c:pt>
                <c:pt idx="127">
                  <c:v>33.02727287188192</c:v>
                </c:pt>
                <c:pt idx="128">
                  <c:v>62.438756499440089</c:v>
                </c:pt>
                <c:pt idx="129">
                  <c:v>80.596165887266082</c:v>
                </c:pt>
                <c:pt idx="130">
                  <c:v>39.188917920738746</c:v>
                </c:pt>
                <c:pt idx="131">
                  <c:v>49.782470134646132</c:v>
                </c:pt>
                <c:pt idx="132">
                  <c:v>73.390806064754813</c:v>
                </c:pt>
                <c:pt idx="133">
                  <c:v>32.532709661871387</c:v>
                </c:pt>
                <c:pt idx="134">
                  <c:v>51.698391268402801</c:v>
                </c:pt>
                <c:pt idx="135">
                  <c:v>55.115527657419953</c:v>
                </c:pt>
                <c:pt idx="136">
                  <c:v>60.966278634220963</c:v>
                </c:pt>
                <c:pt idx="137">
                  <c:v>30.269342700392173</c:v>
                </c:pt>
                <c:pt idx="138">
                  <c:v>30.803614280373026</c:v>
                </c:pt>
                <c:pt idx="139">
                  <c:v>50.412505010515893</c:v>
                </c:pt>
                <c:pt idx="140">
                  <c:v>67.390491590649319</c:v>
                </c:pt>
                <c:pt idx="141">
                  <c:v>32.615952698141527</c:v>
                </c:pt>
                <c:pt idx="142">
                  <c:v>61.056857464463121</c:v>
                </c:pt>
                <c:pt idx="143">
                  <c:v>29.438368014246379</c:v>
                </c:pt>
                <c:pt idx="144">
                  <c:v>28.323918566852939</c:v>
                </c:pt>
                <c:pt idx="145">
                  <c:v>56.423833600432211</c:v>
                </c:pt>
                <c:pt idx="146">
                  <c:v>56.40804757848435</c:v>
                </c:pt>
                <c:pt idx="147">
                  <c:v>55.061988738924782</c:v>
                </c:pt>
                <c:pt idx="148">
                  <c:v>30.687189445644776</c:v>
                </c:pt>
                <c:pt idx="149">
                  <c:v>94.510685602574441</c:v>
                </c:pt>
                <c:pt idx="150">
                  <c:v>45.029767630249637</c:v>
                </c:pt>
                <c:pt idx="151">
                  <c:v>27.881145504862189</c:v>
                </c:pt>
                <c:pt idx="152">
                  <c:v>91.086090359835893</c:v>
                </c:pt>
                <c:pt idx="153">
                  <c:v>22.885615149885467</c:v>
                </c:pt>
                <c:pt idx="154">
                  <c:v>65.642256877571882</c:v>
                </c:pt>
                <c:pt idx="155">
                  <c:v>41.747522882372465</c:v>
                </c:pt>
                <c:pt idx="156">
                  <c:v>46.936563692242309</c:v>
                </c:pt>
                <c:pt idx="157">
                  <c:v>28.274134937673935</c:v>
                </c:pt>
                <c:pt idx="158">
                  <c:v>64.83841082826315</c:v>
                </c:pt>
                <c:pt idx="159">
                  <c:v>41.391711691767298</c:v>
                </c:pt>
                <c:pt idx="160">
                  <c:v>39.389708075672672</c:v>
                </c:pt>
                <c:pt idx="161">
                  <c:v>74.743163911253262</c:v>
                </c:pt>
                <c:pt idx="162">
                  <c:v>70.408781240135724</c:v>
                </c:pt>
                <c:pt idx="163">
                  <c:v>67.148209003359526</c:v>
                </c:pt>
                <c:pt idx="164">
                  <c:v>36.556778392941006</c:v>
                </c:pt>
                <c:pt idx="165">
                  <c:v>63.426027265936774</c:v>
                </c:pt>
                <c:pt idx="166">
                  <c:v>10.766576121002412</c:v>
                </c:pt>
                <c:pt idx="167">
                  <c:v>30.280418137461112</c:v>
                </c:pt>
                <c:pt idx="168">
                  <c:v>32.134185776859702</c:v>
                </c:pt>
                <c:pt idx="169">
                  <c:v>79.647456447034799</c:v>
                </c:pt>
                <c:pt idx="170">
                  <c:v>16.672659728676045</c:v>
                </c:pt>
                <c:pt idx="171">
                  <c:v>58.605648664385647</c:v>
                </c:pt>
                <c:pt idx="172">
                  <c:v>33.528497610241381</c:v>
                </c:pt>
                <c:pt idx="173">
                  <c:v>51.348589149862988</c:v>
                </c:pt>
                <c:pt idx="174">
                  <c:v>47.46055257096927</c:v>
                </c:pt>
                <c:pt idx="175">
                  <c:v>53.320116404444462</c:v>
                </c:pt>
                <c:pt idx="176">
                  <c:v>68.481437525898613</c:v>
                </c:pt>
                <c:pt idx="177">
                  <c:v>59.611969319731571</c:v>
                </c:pt>
                <c:pt idx="178">
                  <c:v>60.761431405693891</c:v>
                </c:pt>
                <c:pt idx="179">
                  <c:v>29.723943427950303</c:v>
                </c:pt>
                <c:pt idx="180">
                  <c:v>10.594885406643131</c:v>
                </c:pt>
                <c:pt idx="181">
                  <c:v>59.986547151953566</c:v>
                </c:pt>
                <c:pt idx="182">
                  <c:v>43.729129240662218</c:v>
                </c:pt>
                <c:pt idx="183">
                  <c:v>12.046158055216047</c:v>
                </c:pt>
                <c:pt idx="184">
                  <c:v>46.855877385288878</c:v>
                </c:pt>
                <c:pt idx="185">
                  <c:v>29.412679091841134</c:v>
                </c:pt>
                <c:pt idx="186">
                  <c:v>33.56513533368728</c:v>
                </c:pt>
                <c:pt idx="187">
                  <c:v>19.66969485655428</c:v>
                </c:pt>
                <c:pt idx="188">
                  <c:v>47.96160584464711</c:v>
                </c:pt>
                <c:pt idx="189">
                  <c:v>18.8471278347075</c:v>
                </c:pt>
                <c:pt idx="190">
                  <c:v>36.443595192581661</c:v>
                </c:pt>
                <c:pt idx="191">
                  <c:v>57.156394652277775</c:v>
                </c:pt>
                <c:pt idx="192">
                  <c:v>43.044419417530634</c:v>
                </c:pt>
                <c:pt idx="193">
                  <c:v>82.288062325864658</c:v>
                </c:pt>
                <c:pt idx="194">
                  <c:v>95.336310575156276</c:v>
                </c:pt>
                <c:pt idx="195">
                  <c:v>62.472004512698078</c:v>
                </c:pt>
                <c:pt idx="196">
                  <c:v>43.896822986752142</c:v>
                </c:pt>
                <c:pt idx="197">
                  <c:v>#N/A</c:v>
                </c:pt>
                <c:pt idx="198">
                  <c:v>49.537739489227974</c:v>
                </c:pt>
                <c:pt idx="199">
                  <c:v>14.811177758127416</c:v>
                </c:pt>
                <c:pt idx="200">
                  <c:v>76.596477685123588</c:v>
                </c:pt>
                <c:pt idx="201">
                  <c:v>32.939095584303338</c:v>
                </c:pt>
                <c:pt idx="202">
                  <c:v>51.489996192604771</c:v>
                </c:pt>
                <c:pt idx="203">
                  <c:v>23.222473958879768</c:v>
                </c:pt>
                <c:pt idx="204">
                  <c:v>56.131200895458988</c:v>
                </c:pt>
                <c:pt idx="205">
                  <c:v>46.67756349220911</c:v>
                </c:pt>
                <c:pt idx="206">
                  <c:v>59.107851193100785</c:v>
                </c:pt>
                <c:pt idx="207">
                  <c:v>45.333358935267107</c:v>
                </c:pt>
                <c:pt idx="208">
                  <c:v>51.723966250569092</c:v>
                </c:pt>
                <c:pt idx="209">
                  <c:v>56.229255429655844</c:v>
                </c:pt>
                <c:pt idx="210">
                  <c:v>46.503731248528155</c:v>
                </c:pt>
                <c:pt idx="211">
                  <c:v>54.875204757601537</c:v>
                </c:pt>
                <c:pt idx="212">
                  <c:v>31.657903633266862</c:v>
                </c:pt>
                <c:pt idx="213">
                  <c:v>71.274371591955642</c:v>
                </c:pt>
                <c:pt idx="214">
                  <c:v>43.512719366699805</c:v>
                </c:pt>
                <c:pt idx="215">
                  <c:v>50.808289746195527</c:v>
                </c:pt>
                <c:pt idx="216">
                  <c:v>60.901299176365733</c:v>
                </c:pt>
                <c:pt idx="217">
                  <c:v>49.784518424421989</c:v>
                </c:pt>
                <c:pt idx="218">
                  <c:v>38.417554805428068</c:v>
                </c:pt>
                <c:pt idx="219">
                  <c:v>40.046798471361704</c:v>
                </c:pt>
                <c:pt idx="220">
                  <c:v>16.23259526267644</c:v>
                </c:pt>
                <c:pt idx="221">
                  <c:v>41.047708622366507</c:v>
                </c:pt>
                <c:pt idx="222">
                  <c:v>36.473633072525509</c:v>
                </c:pt>
                <c:pt idx="223">
                  <c:v>59.383821753413052</c:v>
                </c:pt>
                <c:pt idx="224">
                  <c:v>92.865390525012216</c:v>
                </c:pt>
                <c:pt idx="225">
                  <c:v>58.793361131102408</c:v>
                </c:pt>
                <c:pt idx="226">
                  <c:v>66.634005925804885</c:v>
                </c:pt>
                <c:pt idx="227">
                  <c:v>69.21635666266117</c:v>
                </c:pt>
                <c:pt idx="228">
                  <c:v>40.373439846188134</c:v>
                </c:pt>
                <c:pt idx="229">
                  <c:v>48.11730114594144</c:v>
                </c:pt>
                <c:pt idx="230">
                  <c:v>7.9743813730776196</c:v>
                </c:pt>
                <c:pt idx="231">
                  <c:v>65.470306519419537</c:v>
                </c:pt>
                <c:pt idx="232">
                  <c:v>87.715654359012134</c:v>
                </c:pt>
                <c:pt idx="233">
                  <c:v>50.906760112196658</c:v>
                </c:pt>
                <c:pt idx="234">
                  <c:v>60.61812367215812</c:v>
                </c:pt>
                <c:pt idx="235">
                  <c:v>40.125480893999644</c:v>
                </c:pt>
                <c:pt idx="236">
                  <c:v>26.961101446300859</c:v>
                </c:pt>
                <c:pt idx="237">
                  <c:v>47.965375725180323</c:v>
                </c:pt>
                <c:pt idx="238">
                  <c:v>47.961253330856977</c:v>
                </c:pt>
                <c:pt idx="239">
                  <c:v>37.040595606714746</c:v>
                </c:pt>
                <c:pt idx="240">
                  <c:v>41.214004740864361</c:v>
                </c:pt>
                <c:pt idx="241">
                  <c:v>6.3381919302046246</c:v>
                </c:pt>
                <c:pt idx="242">
                  <c:v>69.697447106987553</c:v>
                </c:pt>
                <c:pt idx="243">
                  <c:v>49.978272727877339</c:v>
                </c:pt>
                <c:pt idx="244">
                  <c:v>58.738744125515794</c:v>
                </c:pt>
                <c:pt idx="245">
                  <c:v>14.536658922582829</c:v>
                </c:pt>
                <c:pt idx="246">
                  <c:v>46.44303800836245</c:v>
                </c:pt>
                <c:pt idx="247">
                  <c:v>28.930040577799218</c:v>
                </c:pt>
                <c:pt idx="248">
                  <c:v>69.184855733067153</c:v>
                </c:pt>
                <c:pt idx="249">
                  <c:v>59.163633147627692</c:v>
                </c:pt>
                <c:pt idx="250">
                  <c:v>19.662015292793519</c:v>
                </c:pt>
                <c:pt idx="251">
                  <c:v>58.041333726794086</c:v>
                </c:pt>
                <c:pt idx="252">
                  <c:v>35.912031946331503</c:v>
                </c:pt>
                <c:pt idx="253">
                  <c:v>50.93837730065033</c:v>
                </c:pt>
                <c:pt idx="254">
                  <c:v>70.191024468094426</c:v>
                </c:pt>
                <c:pt idx="255">
                  <c:v>97.036492995171486</c:v>
                </c:pt>
                <c:pt idx="256">
                  <c:v>35.715121398121354</c:v>
                </c:pt>
                <c:pt idx="257">
                  <c:v>55.621560326964186</c:v>
                </c:pt>
                <c:pt idx="258">
                  <c:v>40.864367292076658</c:v>
                </c:pt>
                <c:pt idx="259">
                  <c:v>58.043765453249776</c:v>
                </c:pt>
                <c:pt idx="260">
                  <c:v>28.949128971249003</c:v>
                </c:pt>
                <c:pt idx="261">
                  <c:v>63.540257421881591</c:v>
                </c:pt>
                <c:pt idx="262">
                  <c:v>57.53900177255327</c:v>
                </c:pt>
                <c:pt idx="263">
                  <c:v>80.820304421335138</c:v>
                </c:pt>
                <c:pt idx="264">
                  <c:v>45.854215798527385</c:v>
                </c:pt>
                <c:pt idx="265">
                  <c:v>47.71295003071468</c:v>
                </c:pt>
                <c:pt idx="266">
                  <c:v>56.11954216733627</c:v>
                </c:pt>
                <c:pt idx="267">
                  <c:v>78.277169469743811</c:v>
                </c:pt>
                <c:pt idx="268">
                  <c:v>64.880699262768601</c:v>
                </c:pt>
                <c:pt idx="269">
                  <c:v>32.074525848776283</c:v>
                </c:pt>
                <c:pt idx="270">
                  <c:v>73.083258984238043</c:v>
                </c:pt>
                <c:pt idx="271">
                  <c:v>59.304326418787817</c:v>
                </c:pt>
                <c:pt idx="272">
                  <c:v>39.614052996784743</c:v>
                </c:pt>
                <c:pt idx="273">
                  <c:v>45.101278821379324</c:v>
                </c:pt>
                <c:pt idx="274">
                  <c:v>#N/A</c:v>
                </c:pt>
                <c:pt idx="275">
                  <c:v>45.195647338778151</c:v>
                </c:pt>
                <c:pt idx="276">
                  <c:v>55.099906883389266</c:v>
                </c:pt>
                <c:pt idx="277">
                  <c:v>66.935909143835786</c:v>
                </c:pt>
                <c:pt idx="278">
                  <c:v>56.882585165650191</c:v>
                </c:pt>
                <c:pt idx="279">
                  <c:v>49.473910550028513</c:v>
                </c:pt>
                <c:pt idx="280">
                  <c:v>72.669047055393591</c:v>
                </c:pt>
                <c:pt idx="281">
                  <c:v>37.712523261457946</c:v>
                </c:pt>
                <c:pt idx="282">
                  <c:v>55.861016795784757</c:v>
                </c:pt>
                <c:pt idx="283">
                  <c:v>57.915800622851215</c:v>
                </c:pt>
                <c:pt idx="284">
                  <c:v>25.662415895611147</c:v>
                </c:pt>
                <c:pt idx="285">
                  <c:v>29.881633869558733</c:v>
                </c:pt>
                <c:pt idx="286">
                  <c:v>21.758269379288002</c:v>
                </c:pt>
                <c:pt idx="287">
                  <c:v>29.576908377558148</c:v>
                </c:pt>
                <c:pt idx="288">
                  <c:v>31.256112036854205</c:v>
                </c:pt>
                <c:pt idx="289">
                  <c:v>42.735159913450815</c:v>
                </c:pt>
                <c:pt idx="290">
                  <c:v>57.189894673973861</c:v>
                </c:pt>
                <c:pt idx="291">
                  <c:v>66.516730884463115</c:v>
                </c:pt>
                <c:pt idx="292">
                  <c:v>77.486390361934767</c:v>
                </c:pt>
                <c:pt idx="293">
                  <c:v>44.13142658844626</c:v>
                </c:pt>
                <c:pt idx="294">
                  <c:v>46.094100687653217</c:v>
                </c:pt>
                <c:pt idx="295">
                  <c:v>23.423671463877028</c:v>
                </c:pt>
                <c:pt idx="296">
                  <c:v>40.874662003666472</c:v>
                </c:pt>
                <c:pt idx="297">
                  <c:v>53.520165339857833</c:v>
                </c:pt>
                <c:pt idx="298">
                  <c:v>40.556751678139278</c:v>
                </c:pt>
                <c:pt idx="299">
                  <c:v>47.940039686114005</c:v>
                </c:pt>
                <c:pt idx="300">
                  <c:v>56.752494344860857</c:v>
                </c:pt>
                <c:pt idx="301">
                  <c:v>29.867513862997441</c:v>
                </c:pt>
                <c:pt idx="302">
                  <c:v>86.636368153243595</c:v>
                </c:pt>
                <c:pt idx="303">
                  <c:v>35.587051371485231</c:v>
                </c:pt>
                <c:pt idx="304">
                  <c:v>49.186611018330289</c:v>
                </c:pt>
                <c:pt idx="305">
                  <c:v>44.681016103178621</c:v>
                </c:pt>
                <c:pt idx="306">
                  <c:v>91.88912687078026</c:v>
                </c:pt>
                <c:pt idx="307">
                  <c:v>74.889828590303708</c:v>
                </c:pt>
                <c:pt idx="308">
                  <c:v>96.503891906886096</c:v>
                </c:pt>
                <c:pt idx="309">
                  <c:v>60.23462225571334</c:v>
                </c:pt>
                <c:pt idx="310">
                  <c:v>13.193860838562218</c:v>
                </c:pt>
                <c:pt idx="311">
                  <c:v>24.002399662882155</c:v>
                </c:pt>
                <c:pt idx="312">
                  <c:v>76.216373143345081</c:v>
                </c:pt>
                <c:pt idx="313">
                  <c:v>68.49368876591366</c:v>
                </c:pt>
                <c:pt idx="314">
                  <c:v>100.17705931439856</c:v>
                </c:pt>
                <c:pt idx="315">
                  <c:v>73.432699159532902</c:v>
                </c:pt>
                <c:pt idx="316">
                  <c:v>62.74624711051645</c:v>
                </c:pt>
                <c:pt idx="317">
                  <c:v>69.93997832909254</c:v>
                </c:pt>
                <c:pt idx="318">
                  <c:v>15.137867806106769</c:v>
                </c:pt>
                <c:pt idx="319">
                  <c:v>63.067567900568868</c:v>
                </c:pt>
                <c:pt idx="320">
                  <c:v>72.150862441212112</c:v>
                </c:pt>
                <c:pt idx="321">
                  <c:v>47.796659890562701</c:v>
                </c:pt>
                <c:pt idx="322">
                  <c:v>66.773088071495792</c:v>
                </c:pt>
                <c:pt idx="323">
                  <c:v>65.097752956301562</c:v>
                </c:pt>
                <c:pt idx="324">
                  <c:v>60.747724018246522</c:v>
                </c:pt>
                <c:pt idx="325">
                  <c:v>82.353308645635437</c:v>
                </c:pt>
                <c:pt idx="326">
                  <c:v>47.90217811837833</c:v>
                </c:pt>
                <c:pt idx="327">
                  <c:v>67.142907647043941</c:v>
                </c:pt>
                <c:pt idx="328">
                  <c:v>62.939492974430948</c:v>
                </c:pt>
                <c:pt idx="329">
                  <c:v>47.290906039625803</c:v>
                </c:pt>
                <c:pt idx="330">
                  <c:v>74.592252204567231</c:v>
                </c:pt>
                <c:pt idx="331">
                  <c:v>49.87659154310866</c:v>
                </c:pt>
                <c:pt idx="332">
                  <c:v>65.638986692578172</c:v>
                </c:pt>
                <c:pt idx="333">
                  <c:v>81.206839767843164</c:v>
                </c:pt>
                <c:pt idx="334">
                  <c:v>67.283080837876057</c:v>
                </c:pt>
                <c:pt idx="335">
                  <c:v>49.551270464808177</c:v>
                </c:pt>
                <c:pt idx="336">
                  <c:v>83.094178805499823</c:v>
                </c:pt>
                <c:pt idx="337">
                  <c:v>50.039903775603015</c:v>
                </c:pt>
                <c:pt idx="338">
                  <c:v>69.812090776115966</c:v>
                </c:pt>
                <c:pt idx="339">
                  <c:v>51.023316482454987</c:v>
                </c:pt>
                <c:pt idx="340">
                  <c:v>78.313199196010643</c:v>
                </c:pt>
                <c:pt idx="341">
                  <c:v>40.39529825821549</c:v>
                </c:pt>
                <c:pt idx="342">
                  <c:v>60.239365027100433</c:v>
                </c:pt>
                <c:pt idx="343">
                  <c:v>52.378007916361561</c:v>
                </c:pt>
                <c:pt idx="344">
                  <c:v>90.589333996920928</c:v>
                </c:pt>
                <c:pt idx="345">
                  <c:v>74.169629660993863</c:v>
                </c:pt>
                <c:pt idx="346">
                  <c:v>38.072642848640946</c:v>
                </c:pt>
                <c:pt idx="347">
                  <c:v>72.354529336840059</c:v>
                </c:pt>
                <c:pt idx="348">
                  <c:v>29.226025591045769</c:v>
                </c:pt>
                <c:pt idx="349">
                  <c:v>27.275910679251069</c:v>
                </c:pt>
                <c:pt idx="350">
                  <c:v>64.89231974855123</c:v>
                </c:pt>
                <c:pt idx="351">
                  <c:v>38.870971564203785</c:v>
                </c:pt>
                <c:pt idx="352">
                  <c:v>43.361872611195196</c:v>
                </c:pt>
                <c:pt idx="353">
                  <c:v>48.368560258299524</c:v>
                </c:pt>
                <c:pt idx="354">
                  <c:v>71.976447484642435</c:v>
                </c:pt>
                <c:pt idx="355">
                  <c:v>31.449331668764529</c:v>
                </c:pt>
                <c:pt idx="356">
                  <c:v>52.895629940182445</c:v>
                </c:pt>
                <c:pt idx="357">
                  <c:v>#N/A</c:v>
                </c:pt>
                <c:pt idx="358">
                  <c:v>64.725734064728627</c:v>
                </c:pt>
                <c:pt idx="359">
                  <c:v>56.640512970835502</c:v>
                </c:pt>
                <c:pt idx="360">
                  <c:v>62.911208710820105</c:v>
                </c:pt>
                <c:pt idx="361">
                  <c:v>55.487672130018993</c:v>
                </c:pt>
                <c:pt idx="362">
                  <c:v>44.288543746620775</c:v>
                </c:pt>
                <c:pt idx="363">
                  <c:v>54.149325040728357</c:v>
                </c:pt>
                <c:pt idx="364">
                  <c:v>36.002676305920133</c:v>
                </c:pt>
                <c:pt idx="365">
                  <c:v>24.555003563314756</c:v>
                </c:pt>
                <c:pt idx="366">
                  <c:v>48.18589703813236</c:v>
                </c:pt>
                <c:pt idx="367">
                  <c:v>94.059483698754448</c:v>
                </c:pt>
                <c:pt idx="368">
                  <c:v>63.799256358296319</c:v>
                </c:pt>
                <c:pt idx="369">
                  <c:v>39.540441838652185</c:v>
                </c:pt>
                <c:pt idx="370">
                  <c:v>57.43647069707567</c:v>
                </c:pt>
                <c:pt idx="371">
                  <c:v>69.558611015230738</c:v>
                </c:pt>
                <c:pt idx="372">
                  <c:v>47.590328750759774</c:v>
                </c:pt>
                <c:pt idx="373">
                  <c:v>32.580437151342821</c:v>
                </c:pt>
                <c:pt idx="374">
                  <c:v>59.181597731263018</c:v>
                </c:pt>
                <c:pt idx="375">
                  <c:v>43.563235310465451</c:v>
                </c:pt>
                <c:pt idx="376">
                  <c:v>29.850429616123598</c:v>
                </c:pt>
                <c:pt idx="377">
                  <c:v>17.102845946699354</c:v>
                </c:pt>
                <c:pt idx="378">
                  <c:v>49.810267398506845</c:v>
                </c:pt>
                <c:pt idx="379">
                  <c:v>33.743791154772254</c:v>
                </c:pt>
                <c:pt idx="380">
                  <c:v>47.164251337200803</c:v>
                </c:pt>
                <c:pt idx="381">
                  <c:v>53.051930920035133</c:v>
                </c:pt>
                <c:pt idx="382">
                  <c:v>42.184125206619832</c:v>
                </c:pt>
                <c:pt idx="383">
                  <c:v>44.349619368464111</c:v>
                </c:pt>
                <c:pt idx="384">
                  <c:v>63.85164254680339</c:v>
                </c:pt>
                <c:pt idx="385">
                  <c:v>83.613361016660477</c:v>
                </c:pt>
                <c:pt idx="386">
                  <c:v>77.262472913414129</c:v>
                </c:pt>
                <c:pt idx="387">
                  <c:v>53.133967021853216</c:v>
                </c:pt>
                <c:pt idx="388">
                  <c:v>51.29260812774347</c:v>
                </c:pt>
                <c:pt idx="389">
                  <c:v>23.43921143189079</c:v>
                </c:pt>
                <c:pt idx="390">
                  <c:v>46.527268526703516</c:v>
                </c:pt>
                <c:pt idx="391">
                  <c:v>27.078987435251591</c:v>
                </c:pt>
                <c:pt idx="392">
                  <c:v>43.952309212833995</c:v>
                </c:pt>
                <c:pt idx="393">
                  <c:v>58.17296361103709</c:v>
                </c:pt>
                <c:pt idx="394">
                  <c:v>72.608126304298779</c:v>
                </c:pt>
                <c:pt idx="395">
                  <c:v>39.52074017897278</c:v>
                </c:pt>
                <c:pt idx="396">
                  <c:v>26.206063184887277</c:v>
                </c:pt>
                <c:pt idx="397">
                  <c:v>33.974505249411074</c:v>
                </c:pt>
                <c:pt idx="398">
                  <c:v>88.807316754012518</c:v>
                </c:pt>
                <c:pt idx="399">
                  <c:v>40.374191073328554</c:v>
                </c:pt>
              </c:numCache>
            </c:numRef>
          </c:xVal>
          <c:yVal>
            <c:numRef>
              <c:f>CIjumping!$BF$115:$BF$514</c:f>
              <c:numCache>
                <c:formatCode>General</c:formatCode>
                <c:ptCount val="400"/>
                <c:pt idx="0">
                  <c:v>1.2922248783801545E-2</c:v>
                </c:pt>
                <c:pt idx="1">
                  <c:v>3.6442011455452721E-3</c:v>
                </c:pt>
                <c:pt idx="2">
                  <c:v>1.0600484734990201E-2</c:v>
                </c:pt>
                <c:pt idx="3">
                  <c:v>1.8301754850080553E-3</c:v>
                </c:pt>
                <c:pt idx="4">
                  <c:v>6.5576294676041045E-3</c:v>
                </c:pt>
                <c:pt idx="5">
                  <c:v>9.9885949260464756E-3</c:v>
                </c:pt>
                <c:pt idx="6">
                  <c:v>3.3210139550518184E-4</c:v>
                </c:pt>
                <c:pt idx="7">
                  <c:v>4.6575222963544157E-3</c:v>
                </c:pt>
                <c:pt idx="8">
                  <c:v>1.432150783059778E-2</c:v>
                </c:pt>
                <c:pt idx="9">
                  <c:v>6.5123757503376279E-3</c:v>
                </c:pt>
                <c:pt idx="10">
                  <c:v>4.9303717342199472E-3</c:v>
                </c:pt>
                <c:pt idx="11">
                  <c:v>1.3012820791890106E-3</c:v>
                </c:pt>
                <c:pt idx="12">
                  <c:v>1.4463296224305765E-2</c:v>
                </c:pt>
                <c:pt idx="13">
                  <c:v>1.1441746883091908E-2</c:v>
                </c:pt>
                <c:pt idx="14">
                  <c:v>9.1612174692289605E-3</c:v>
                </c:pt>
                <c:pt idx="15">
                  <c:v>6.8492573884348547E-3</c:v>
                </c:pt>
                <c:pt idx="16">
                  <c:v>1.5713120972866514E-2</c:v>
                </c:pt>
                <c:pt idx="17">
                  <c:v>#N/A</c:v>
                </c:pt>
                <c:pt idx="18">
                  <c:v>6.3893973609551562E-3</c:v>
                </c:pt>
                <c:pt idx="19">
                  <c:v>2.6044858534939718E-3</c:v>
                </c:pt>
                <c:pt idx="20">
                  <c:v>9.961579770058588E-3</c:v>
                </c:pt>
                <c:pt idx="21">
                  <c:v>1.0993366140283714E-2</c:v>
                </c:pt>
                <c:pt idx="22">
                  <c:v>2.3624157161027801E-4</c:v>
                </c:pt>
                <c:pt idx="23">
                  <c:v>6.9996027783617357E-4</c:v>
                </c:pt>
                <c:pt idx="24">
                  <c:v>5.6485368433538278E-4</c:v>
                </c:pt>
                <c:pt idx="25">
                  <c:v>3.813578086007931E-3</c:v>
                </c:pt>
                <c:pt idx="26">
                  <c:v>7.6575722201667066E-3</c:v>
                </c:pt>
                <c:pt idx="27">
                  <c:v>1.0842235494860495E-2</c:v>
                </c:pt>
                <c:pt idx="28">
                  <c:v>8.7270736084004413E-3</c:v>
                </c:pt>
                <c:pt idx="29">
                  <c:v>1.4622675588602953E-2</c:v>
                </c:pt>
                <c:pt idx="30">
                  <c:v>3.0052925584638786E-3</c:v>
                </c:pt>
                <c:pt idx="31">
                  <c:v>7.6488469025335314E-3</c:v>
                </c:pt>
                <c:pt idx="32">
                  <c:v>1.739123775278726E-2</c:v>
                </c:pt>
                <c:pt idx="33">
                  <c:v>5.5795803245849629E-3</c:v>
                </c:pt>
                <c:pt idx="34">
                  <c:v>1.1821974092373349E-2</c:v>
                </c:pt>
                <c:pt idx="35">
                  <c:v>1.4194504692694563E-2</c:v>
                </c:pt>
                <c:pt idx="36">
                  <c:v>1.6064013899842772E-2</c:v>
                </c:pt>
                <c:pt idx="37">
                  <c:v>4.7763712627285331E-3</c:v>
                </c:pt>
                <c:pt idx="38">
                  <c:v>#N/A</c:v>
                </c:pt>
                <c:pt idx="39">
                  <c:v>1.3414520572216035E-3</c:v>
                </c:pt>
                <c:pt idx="40">
                  <c:v>6.7437363660386405E-3</c:v>
                </c:pt>
                <c:pt idx="41">
                  <c:v>9.1986553025222781E-3</c:v>
                </c:pt>
                <c:pt idx="42">
                  <c:v>1.4125491739659785E-2</c:v>
                </c:pt>
                <c:pt idx="43">
                  <c:v>5.4039103685405172E-3</c:v>
                </c:pt>
                <c:pt idx="44">
                  <c:v>1.0205925366998934E-2</c:v>
                </c:pt>
                <c:pt idx="45">
                  <c:v>2.830790152670105E-3</c:v>
                </c:pt>
                <c:pt idx="46">
                  <c:v>2.014117528007774E-3</c:v>
                </c:pt>
                <c:pt idx="47">
                  <c:v>3.439387348428881E-4</c:v>
                </c:pt>
                <c:pt idx="48">
                  <c:v>7.6631413449661555E-3</c:v>
                </c:pt>
                <c:pt idx="49">
                  <c:v>6.6241163429027446E-3</c:v>
                </c:pt>
                <c:pt idx="50">
                  <c:v>9.654696880409994E-3</c:v>
                </c:pt>
                <c:pt idx="51">
                  <c:v>8.086337598934892E-3</c:v>
                </c:pt>
                <c:pt idx="52">
                  <c:v>1.5340614050263085E-3</c:v>
                </c:pt>
                <c:pt idx="53">
                  <c:v>6.2083721103961369E-4</c:v>
                </c:pt>
                <c:pt idx="54">
                  <c:v>4.7633330073248732E-4</c:v>
                </c:pt>
                <c:pt idx="55">
                  <c:v>#N/A</c:v>
                </c:pt>
                <c:pt idx="56">
                  <c:v>1.0385081448161653E-2</c:v>
                </c:pt>
                <c:pt idx="57">
                  <c:v>4.6034201598194168E-3</c:v>
                </c:pt>
                <c:pt idx="58">
                  <c:v>6.4387612548837446E-3</c:v>
                </c:pt>
                <c:pt idx="59">
                  <c:v>7.7644765142531914E-3</c:v>
                </c:pt>
                <c:pt idx="60">
                  <c:v>1.1590165107474497E-3</c:v>
                </c:pt>
                <c:pt idx="61">
                  <c:v>1.1398286624760291E-2</c:v>
                </c:pt>
                <c:pt idx="62">
                  <c:v>4.9653008497030819E-3</c:v>
                </c:pt>
                <c:pt idx="63">
                  <c:v>2.3135916015300483E-3</c:v>
                </c:pt>
                <c:pt idx="64">
                  <c:v>6.7893497891472251E-3</c:v>
                </c:pt>
                <c:pt idx="65">
                  <c:v>6.1594966077273688E-3</c:v>
                </c:pt>
                <c:pt idx="66">
                  <c:v>1.2962910375640322E-2</c:v>
                </c:pt>
                <c:pt idx="67">
                  <c:v>1.5185290701200534E-2</c:v>
                </c:pt>
                <c:pt idx="68">
                  <c:v>6.0302647320670975E-3</c:v>
                </c:pt>
                <c:pt idx="69">
                  <c:v>1.0829564328513484E-2</c:v>
                </c:pt>
                <c:pt idx="70">
                  <c:v>5.4520793324749316E-3</c:v>
                </c:pt>
                <c:pt idx="71">
                  <c:v>6.7333967960079401E-3</c:v>
                </c:pt>
                <c:pt idx="72">
                  <c:v>9.5398852386480784E-3</c:v>
                </c:pt>
                <c:pt idx="73">
                  <c:v>7.5048250537934043E-3</c:v>
                </c:pt>
                <c:pt idx="74">
                  <c:v>#N/A</c:v>
                </c:pt>
                <c:pt idx="75">
                  <c:v>1.6350534630169805E-2</c:v>
                </c:pt>
                <c:pt idx="76">
                  <c:v>3.0936952573453087E-3</c:v>
                </c:pt>
                <c:pt idx="77">
                  <c:v>#N/A</c:v>
                </c:pt>
                <c:pt idx="78">
                  <c:v>6.3312769013098311E-4</c:v>
                </c:pt>
                <c:pt idx="79">
                  <c:v>1.1321777952882523E-2</c:v>
                </c:pt>
                <c:pt idx="80">
                  <c:v>1.1610488196003022E-2</c:v>
                </c:pt>
                <c:pt idx="81">
                  <c:v>2.6495517065315637E-3</c:v>
                </c:pt>
                <c:pt idx="82">
                  <c:v>3.4277383030517773E-3</c:v>
                </c:pt>
                <c:pt idx="83">
                  <c:v>4.8871477864584952E-3</c:v>
                </c:pt>
                <c:pt idx="84">
                  <c:v>3.1301663129284312E-3</c:v>
                </c:pt>
                <c:pt idx="85">
                  <c:v>2.5920000247214984E-3</c:v>
                </c:pt>
                <c:pt idx="86">
                  <c:v>1.4727549051063198E-2</c:v>
                </c:pt>
                <c:pt idx="87">
                  <c:v>5.0272577403374322E-3</c:v>
                </c:pt>
                <c:pt idx="88">
                  <c:v>1.0417476184724212E-2</c:v>
                </c:pt>
                <c:pt idx="89">
                  <c:v>1.7179436295425701E-2</c:v>
                </c:pt>
                <c:pt idx="90">
                  <c:v>7.3455712067156623E-3</c:v>
                </c:pt>
                <c:pt idx="91">
                  <c:v>2.7414706826424024E-3</c:v>
                </c:pt>
                <c:pt idx="92">
                  <c:v>2.5493934805396463E-3</c:v>
                </c:pt>
                <c:pt idx="93">
                  <c:v>5.6826806043448067E-3</c:v>
                </c:pt>
                <c:pt idx="94">
                  <c:v>2.9993993955059113E-3</c:v>
                </c:pt>
                <c:pt idx="95">
                  <c:v>1.7540493724834492E-2</c:v>
                </c:pt>
                <c:pt idx="96">
                  <c:v>1.4185523048922174E-2</c:v>
                </c:pt>
                <c:pt idx="97">
                  <c:v>1.5245217130710738E-2</c:v>
                </c:pt>
                <c:pt idx="98">
                  <c:v>4.0429232584339152E-3</c:v>
                </c:pt>
                <c:pt idx="99">
                  <c:v>1.3881246874774883E-2</c:v>
                </c:pt>
                <c:pt idx="100">
                  <c:v>1.195435368851573E-2</c:v>
                </c:pt>
                <c:pt idx="101">
                  <c:v>9.7357214696174223E-3</c:v>
                </c:pt>
                <c:pt idx="102">
                  <c:v>#N/A</c:v>
                </c:pt>
                <c:pt idx="103">
                  <c:v>5.054109171118446E-3</c:v>
                </c:pt>
                <c:pt idx="104">
                  <c:v>1.6261375359968471E-3</c:v>
                </c:pt>
                <c:pt idx="105">
                  <c:v>1.5669456119002969E-2</c:v>
                </c:pt>
                <c:pt idx="106">
                  <c:v>4.7552799516504792E-3</c:v>
                </c:pt>
                <c:pt idx="107">
                  <c:v>1.8092675116091364E-3</c:v>
                </c:pt>
                <c:pt idx="108">
                  <c:v>1.7512891671455966E-2</c:v>
                </c:pt>
                <c:pt idx="109">
                  <c:v>5.4618348914490002E-3</c:v>
                </c:pt>
                <c:pt idx="110">
                  <c:v>1.5481972973901541E-2</c:v>
                </c:pt>
                <c:pt idx="111">
                  <c:v>#N/A</c:v>
                </c:pt>
                <c:pt idx="112">
                  <c:v>3.5206441617540779E-3</c:v>
                </c:pt>
                <c:pt idx="113">
                  <c:v>2.7497578751262608E-3</c:v>
                </c:pt>
                <c:pt idx="114">
                  <c:v>4.2835020170375979E-4</c:v>
                </c:pt>
                <c:pt idx="115">
                  <c:v>1.1862854832341764E-2</c:v>
                </c:pt>
                <c:pt idx="116">
                  <c:v>1.501162651526986E-2</c:v>
                </c:pt>
                <c:pt idx="117">
                  <c:v>9.4359511774087038E-3</c:v>
                </c:pt>
                <c:pt idx="118">
                  <c:v>8.2876956504950427E-3</c:v>
                </c:pt>
                <c:pt idx="119">
                  <c:v>1.0077920138523488E-2</c:v>
                </c:pt>
                <c:pt idx="120">
                  <c:v>3.3531025894375996E-3</c:v>
                </c:pt>
                <c:pt idx="121">
                  <c:v>7.99547048587213E-3</c:v>
                </c:pt>
                <c:pt idx="122">
                  <c:v>1.2778373380734074E-3</c:v>
                </c:pt>
                <c:pt idx="123">
                  <c:v>#N/A</c:v>
                </c:pt>
                <c:pt idx="124">
                  <c:v>3.1833092675913163E-3</c:v>
                </c:pt>
                <c:pt idx="125">
                  <c:v>#N/A</c:v>
                </c:pt>
                <c:pt idx="126">
                  <c:v>4.1968365170917815E-3</c:v>
                </c:pt>
                <c:pt idx="127">
                  <c:v>4.6610757211222893E-3</c:v>
                </c:pt>
                <c:pt idx="128">
                  <c:v>2.8884669747244879E-3</c:v>
                </c:pt>
                <c:pt idx="129">
                  <c:v>1.2079847714578952E-3</c:v>
                </c:pt>
                <c:pt idx="130">
                  <c:v>1.2462076169518627E-2</c:v>
                </c:pt>
                <c:pt idx="131">
                  <c:v>1.1231504203475429E-2</c:v>
                </c:pt>
                <c:pt idx="132">
                  <c:v>8.0911760203967505E-3</c:v>
                </c:pt>
                <c:pt idx="133">
                  <c:v>1.7415068423433048E-3</c:v>
                </c:pt>
                <c:pt idx="134">
                  <c:v>1.081531992659422E-2</c:v>
                </c:pt>
                <c:pt idx="135">
                  <c:v>8.9645778595374478E-3</c:v>
                </c:pt>
                <c:pt idx="136">
                  <c:v>1.4896769847995794E-2</c:v>
                </c:pt>
                <c:pt idx="137">
                  <c:v>6.2783668418355454E-3</c:v>
                </c:pt>
                <c:pt idx="138">
                  <c:v>2.5840751348988758E-3</c:v>
                </c:pt>
                <c:pt idx="139">
                  <c:v>6.9956491947977184E-3</c:v>
                </c:pt>
                <c:pt idx="140">
                  <c:v>9.0032452400925951E-3</c:v>
                </c:pt>
                <c:pt idx="141">
                  <c:v>5.1854141046980481E-3</c:v>
                </c:pt>
                <c:pt idx="142">
                  <c:v>4.8969286351733324E-3</c:v>
                </c:pt>
                <c:pt idx="143">
                  <c:v>8.1899193539302865E-3</c:v>
                </c:pt>
                <c:pt idx="144">
                  <c:v>1.0365512488854802E-2</c:v>
                </c:pt>
                <c:pt idx="145">
                  <c:v>1.4795605159540136E-2</c:v>
                </c:pt>
                <c:pt idx="146">
                  <c:v>2.1668222900704513E-3</c:v>
                </c:pt>
                <c:pt idx="147">
                  <c:v>1.3260412836450523E-2</c:v>
                </c:pt>
                <c:pt idx="148">
                  <c:v>6.0498373757559643E-3</c:v>
                </c:pt>
                <c:pt idx="149">
                  <c:v>4.8116075744230366E-4</c:v>
                </c:pt>
                <c:pt idx="150">
                  <c:v>7.0842017486281751E-3</c:v>
                </c:pt>
                <c:pt idx="151">
                  <c:v>#N/A</c:v>
                </c:pt>
                <c:pt idx="152">
                  <c:v>#N/A</c:v>
                </c:pt>
                <c:pt idx="153">
                  <c:v>5.5996934458563052E-3</c:v>
                </c:pt>
                <c:pt idx="154">
                  <c:v>1.0393160711861284E-2</c:v>
                </c:pt>
                <c:pt idx="155">
                  <c:v>4.1272629630079117E-3</c:v>
                </c:pt>
                <c:pt idx="156">
                  <c:v>1.2680372269722235E-2</c:v>
                </c:pt>
                <c:pt idx="157">
                  <c:v>7.6002859146077914E-3</c:v>
                </c:pt>
                <c:pt idx="158">
                  <c:v>6.6324354211086392E-3</c:v>
                </c:pt>
                <c:pt idx="159">
                  <c:v>1.2454844273405199E-2</c:v>
                </c:pt>
                <c:pt idx="160">
                  <c:v>1.2173165360953914E-2</c:v>
                </c:pt>
                <c:pt idx="161">
                  <c:v>3.060447840897896E-3</c:v>
                </c:pt>
                <c:pt idx="162">
                  <c:v>8.8675825955866858E-4</c:v>
                </c:pt>
                <c:pt idx="163">
                  <c:v>1.2507906383775705E-2</c:v>
                </c:pt>
                <c:pt idx="164">
                  <c:v>4.106543238491518E-3</c:v>
                </c:pt>
                <c:pt idx="165">
                  <c:v>1.2025025861674371E-2</c:v>
                </c:pt>
                <c:pt idx="166">
                  <c:v>#N/A</c:v>
                </c:pt>
                <c:pt idx="167">
                  <c:v>4.6794227608557438E-3</c:v>
                </c:pt>
                <c:pt idx="168">
                  <c:v>9.4501513827889294E-3</c:v>
                </c:pt>
                <c:pt idx="169">
                  <c:v>5.8682934925004824E-3</c:v>
                </c:pt>
                <c:pt idx="170">
                  <c:v>4.2813796293758458E-4</c:v>
                </c:pt>
                <c:pt idx="171">
                  <c:v>5.6616208688829966E-4</c:v>
                </c:pt>
                <c:pt idx="172">
                  <c:v>4.503307835577809E-3</c:v>
                </c:pt>
                <c:pt idx="173">
                  <c:v>1.9358674952824166E-2</c:v>
                </c:pt>
                <c:pt idx="174">
                  <c:v>6.5327812404768898E-3</c:v>
                </c:pt>
                <c:pt idx="175">
                  <c:v>#N/A</c:v>
                </c:pt>
                <c:pt idx="176">
                  <c:v>9.2651998291457312E-3</c:v>
                </c:pt>
                <c:pt idx="177">
                  <c:v>2.1017355265037715E-3</c:v>
                </c:pt>
                <c:pt idx="178">
                  <c:v>7.7447300044192488E-3</c:v>
                </c:pt>
                <c:pt idx="179">
                  <c:v>1.9006384247560761E-3</c:v>
                </c:pt>
                <c:pt idx="180">
                  <c:v>1.6595545046923592E-3</c:v>
                </c:pt>
                <c:pt idx="181">
                  <c:v>1.7548875787191261E-3</c:v>
                </c:pt>
                <c:pt idx="182">
                  <c:v>1.0416690242357148E-2</c:v>
                </c:pt>
                <c:pt idx="183">
                  <c:v>2.6009607042601929E-3</c:v>
                </c:pt>
                <c:pt idx="184">
                  <c:v>6.9571664858132177E-3</c:v>
                </c:pt>
                <c:pt idx="185">
                  <c:v>1.0478571285701335E-2</c:v>
                </c:pt>
                <c:pt idx="186">
                  <c:v>9.8964141214098762E-3</c:v>
                </c:pt>
                <c:pt idx="187">
                  <c:v>1.1625775915859904E-3</c:v>
                </c:pt>
                <c:pt idx="188">
                  <c:v>1.335320103153486E-2</c:v>
                </c:pt>
                <c:pt idx="189">
                  <c:v>1.495697030079478E-3</c:v>
                </c:pt>
                <c:pt idx="190">
                  <c:v>8.830250929556107E-3</c:v>
                </c:pt>
                <c:pt idx="191">
                  <c:v>5.4595040031358427E-3</c:v>
                </c:pt>
                <c:pt idx="192">
                  <c:v>2.9040661527467994E-3</c:v>
                </c:pt>
                <c:pt idx="193">
                  <c:v>2.5513719641103707E-3</c:v>
                </c:pt>
                <c:pt idx="194">
                  <c:v>1.6235125809703043E-4</c:v>
                </c:pt>
                <c:pt idx="195">
                  <c:v>5.2931999395638705E-3</c:v>
                </c:pt>
                <c:pt idx="196">
                  <c:v>1.8191730625877048E-2</c:v>
                </c:pt>
                <c:pt idx="197">
                  <c:v>#N/A</c:v>
                </c:pt>
                <c:pt idx="198">
                  <c:v>2.1345738764264521E-3</c:v>
                </c:pt>
                <c:pt idx="199">
                  <c:v>1.5665465115194358E-3</c:v>
                </c:pt>
                <c:pt idx="200">
                  <c:v>3.4439848677396078E-3</c:v>
                </c:pt>
                <c:pt idx="201">
                  <c:v>5.6114333256244214E-3</c:v>
                </c:pt>
                <c:pt idx="202">
                  <c:v>1.6904007887058248E-2</c:v>
                </c:pt>
                <c:pt idx="203">
                  <c:v>7.7499210581519933E-4</c:v>
                </c:pt>
                <c:pt idx="204">
                  <c:v>1.2945919509856723E-2</c:v>
                </c:pt>
                <c:pt idx="205">
                  <c:v>1.1004495193381671E-2</c:v>
                </c:pt>
                <c:pt idx="206">
                  <c:v>1.3106899372391307E-2</c:v>
                </c:pt>
                <c:pt idx="207">
                  <c:v>4.5224118628458716E-3</c:v>
                </c:pt>
                <c:pt idx="208">
                  <c:v>5.693279102214289E-3</c:v>
                </c:pt>
                <c:pt idx="209">
                  <c:v>1.1716367980619098E-2</c:v>
                </c:pt>
                <c:pt idx="210">
                  <c:v>1.7210027099628915E-2</c:v>
                </c:pt>
                <c:pt idx="211">
                  <c:v>6.4367446404663253E-3</c:v>
                </c:pt>
                <c:pt idx="212">
                  <c:v>1.099855419519646E-2</c:v>
                </c:pt>
                <c:pt idx="213">
                  <c:v>5.4623633686337186E-3</c:v>
                </c:pt>
                <c:pt idx="214">
                  <c:v>1.4879182632834812E-2</c:v>
                </c:pt>
                <c:pt idx="215">
                  <c:v>6.6263677772526114E-3</c:v>
                </c:pt>
                <c:pt idx="216">
                  <c:v>1.1515254611355616E-2</c:v>
                </c:pt>
                <c:pt idx="217">
                  <c:v>5.5959766070674734E-3</c:v>
                </c:pt>
                <c:pt idx="218">
                  <c:v>1.5988948438151674E-2</c:v>
                </c:pt>
                <c:pt idx="219">
                  <c:v>3.2518175420576793E-3</c:v>
                </c:pt>
                <c:pt idx="220">
                  <c:v>1.5662159093099829E-3</c:v>
                </c:pt>
                <c:pt idx="221">
                  <c:v>1.7248207246946593E-2</c:v>
                </c:pt>
                <c:pt idx="222">
                  <c:v>7.0024312474919938E-3</c:v>
                </c:pt>
                <c:pt idx="223">
                  <c:v>8.7168810083542679E-3</c:v>
                </c:pt>
                <c:pt idx="224">
                  <c:v>6.6124315086646607E-4</c:v>
                </c:pt>
                <c:pt idx="225">
                  <c:v>1.6405941418083735E-2</c:v>
                </c:pt>
                <c:pt idx="226">
                  <c:v>8.9397650821569467E-3</c:v>
                </c:pt>
                <c:pt idx="227">
                  <c:v>1.247643615862011E-3</c:v>
                </c:pt>
                <c:pt idx="228">
                  <c:v>1.3141281958684452E-2</c:v>
                </c:pt>
                <c:pt idx="229">
                  <c:v>1.2269220260817755E-2</c:v>
                </c:pt>
                <c:pt idx="230">
                  <c:v>1.458122679756407E-3</c:v>
                </c:pt>
                <c:pt idx="231">
                  <c:v>1.2011380823870543E-2</c:v>
                </c:pt>
                <c:pt idx="232">
                  <c:v>2.7277973375909878E-3</c:v>
                </c:pt>
                <c:pt idx="233">
                  <c:v>5.8535861798233403E-3</c:v>
                </c:pt>
                <c:pt idx="234">
                  <c:v>5.3419813217064731E-3</c:v>
                </c:pt>
                <c:pt idx="235">
                  <c:v>1.5274245700742319E-2</c:v>
                </c:pt>
                <c:pt idx="236">
                  <c:v>5.8820032271999032E-3</c:v>
                </c:pt>
                <c:pt idx="237">
                  <c:v>9.0768410382425588E-3</c:v>
                </c:pt>
                <c:pt idx="238">
                  <c:v>5.9933933864574108E-3</c:v>
                </c:pt>
                <c:pt idx="239">
                  <c:v>1.1456151783069336E-2</c:v>
                </c:pt>
                <c:pt idx="240">
                  <c:v>9.0570882091228714E-3</c:v>
                </c:pt>
                <c:pt idx="241">
                  <c:v>1.0477456753866885E-3</c:v>
                </c:pt>
                <c:pt idx="242">
                  <c:v>2.4380884100465216E-3</c:v>
                </c:pt>
                <c:pt idx="243">
                  <c:v>1.0704777050526384E-2</c:v>
                </c:pt>
                <c:pt idx="244">
                  <c:v>1.7283165639518682E-3</c:v>
                </c:pt>
                <c:pt idx="245">
                  <c:v>3.160251165356232E-3</c:v>
                </c:pt>
                <c:pt idx="246">
                  <c:v>1.7771234940701996E-2</c:v>
                </c:pt>
                <c:pt idx="247">
                  <c:v>1.06128661830442E-2</c:v>
                </c:pt>
                <c:pt idx="248">
                  <c:v>7.2218615177892555E-3</c:v>
                </c:pt>
                <c:pt idx="249">
                  <c:v>4.1560419767884861E-3</c:v>
                </c:pt>
                <c:pt idx="250">
                  <c:v>1.8925121560381545E-3</c:v>
                </c:pt>
                <c:pt idx="251">
                  <c:v>9.775344082893116E-3</c:v>
                </c:pt>
                <c:pt idx="252">
                  <c:v>6.305229665225124E-3</c:v>
                </c:pt>
                <c:pt idx="253">
                  <c:v>2.3871521748071904E-3</c:v>
                </c:pt>
                <c:pt idx="254">
                  <c:v>1.1118358257521352E-2</c:v>
                </c:pt>
                <c:pt idx="255">
                  <c:v>6.8676054177523071E-4</c:v>
                </c:pt>
                <c:pt idx="256">
                  <c:v>4.0230506878381365E-4</c:v>
                </c:pt>
                <c:pt idx="257">
                  <c:v>#N/A</c:v>
                </c:pt>
                <c:pt idx="258">
                  <c:v>8.0549631494090407E-3</c:v>
                </c:pt>
                <c:pt idx="259">
                  <c:v>1.018239628699963E-2</c:v>
                </c:pt>
                <c:pt idx="260">
                  <c:v>4.5416136619240979E-3</c:v>
                </c:pt>
                <c:pt idx="261">
                  <c:v>7.1901564766637871E-3</c:v>
                </c:pt>
                <c:pt idx="262">
                  <c:v>1.0154029689930384E-2</c:v>
                </c:pt>
                <c:pt idx="263">
                  <c:v>#N/A</c:v>
                </c:pt>
                <c:pt idx="264">
                  <c:v>1.322949507913296E-2</c:v>
                </c:pt>
                <c:pt idx="265">
                  <c:v>1.7627062730333189E-2</c:v>
                </c:pt>
                <c:pt idx="266">
                  <c:v>5.2765865340241892E-3</c:v>
                </c:pt>
                <c:pt idx="267">
                  <c:v>4.696992985509566E-3</c:v>
                </c:pt>
                <c:pt idx="268">
                  <c:v>1.1964501649957751E-2</c:v>
                </c:pt>
                <c:pt idx="269">
                  <c:v>#N/A</c:v>
                </c:pt>
                <c:pt idx="270">
                  <c:v>8.8709715292394267E-3</c:v>
                </c:pt>
                <c:pt idx="271">
                  <c:v>1.2914333101619548E-2</c:v>
                </c:pt>
                <c:pt idx="272">
                  <c:v>2.5176708579057144E-3</c:v>
                </c:pt>
                <c:pt idx="273">
                  <c:v>6.8249520429856615E-3</c:v>
                </c:pt>
                <c:pt idx="274">
                  <c:v>#N/A</c:v>
                </c:pt>
                <c:pt idx="275">
                  <c:v>1.4855574274978821E-3</c:v>
                </c:pt>
                <c:pt idx="276">
                  <c:v>2.5426333885165981E-3</c:v>
                </c:pt>
                <c:pt idx="277">
                  <c:v>3.2614787003372695E-3</c:v>
                </c:pt>
                <c:pt idx="278">
                  <c:v>1.3253455896996093E-2</c:v>
                </c:pt>
                <c:pt idx="279">
                  <c:v>1.8534108832087559E-2</c:v>
                </c:pt>
                <c:pt idx="280">
                  <c:v>8.9177907921335429E-3</c:v>
                </c:pt>
                <c:pt idx="281">
                  <c:v>8.4841066508421238E-4</c:v>
                </c:pt>
                <c:pt idx="282">
                  <c:v>1.1058683573743979E-2</c:v>
                </c:pt>
                <c:pt idx="283">
                  <c:v>1.00851258570626E-2</c:v>
                </c:pt>
                <c:pt idx="284">
                  <c:v>7.125799646886896E-3</c:v>
                </c:pt>
                <c:pt idx="285">
                  <c:v>8.291102794477581E-4</c:v>
                </c:pt>
                <c:pt idx="286">
                  <c:v>5.705611177862023E-3</c:v>
                </c:pt>
                <c:pt idx="287">
                  <c:v>1.0236930101662794E-2</c:v>
                </c:pt>
                <c:pt idx="288">
                  <c:v>9.7583517483967018E-4</c:v>
                </c:pt>
                <c:pt idx="289">
                  <c:v>#N/A</c:v>
                </c:pt>
                <c:pt idx="290">
                  <c:v>7.3596759418844389E-3</c:v>
                </c:pt>
                <c:pt idx="291">
                  <c:v>1.2066359393718689E-4</c:v>
                </c:pt>
                <c:pt idx="292">
                  <c:v>5.8664107447441178E-3</c:v>
                </c:pt>
                <c:pt idx="293">
                  <c:v>1.2286821442309153E-2</c:v>
                </c:pt>
                <c:pt idx="294">
                  <c:v>9.6845839409727078E-3</c:v>
                </c:pt>
                <c:pt idx="295">
                  <c:v>8.3332636271351581E-4</c:v>
                </c:pt>
                <c:pt idx="296">
                  <c:v>1.519000746883388E-2</c:v>
                </c:pt>
                <c:pt idx="297">
                  <c:v>9.9468459532752202E-3</c:v>
                </c:pt>
                <c:pt idx="298">
                  <c:v>1.0015219528493486E-2</c:v>
                </c:pt>
                <c:pt idx="299">
                  <c:v>1.4258670584108745E-2</c:v>
                </c:pt>
                <c:pt idx="300">
                  <c:v>3.4021541226338038E-3</c:v>
                </c:pt>
                <c:pt idx="301">
                  <c:v>5.0584294156811697E-3</c:v>
                </c:pt>
                <c:pt idx="302">
                  <c:v>7.5516867107949261E-4</c:v>
                </c:pt>
                <c:pt idx="303">
                  <c:v>9.3160187827868932E-3</c:v>
                </c:pt>
                <c:pt idx="304">
                  <c:v>9.2732726354549189E-4</c:v>
                </c:pt>
                <c:pt idx="305">
                  <c:v>4.0019023635242939E-3</c:v>
                </c:pt>
                <c:pt idx="306">
                  <c:v>#N/A</c:v>
                </c:pt>
                <c:pt idx="307">
                  <c:v>2.5252944184694227E-3</c:v>
                </c:pt>
                <c:pt idx="308">
                  <c:v>#N/A</c:v>
                </c:pt>
                <c:pt idx="309">
                  <c:v>3.7940036935189183E-3</c:v>
                </c:pt>
                <c:pt idx="310">
                  <c:v>2.7475538896696399E-5</c:v>
                </c:pt>
                <c:pt idx="311">
                  <c:v>5.0566348645652891E-3</c:v>
                </c:pt>
                <c:pt idx="312">
                  <c:v>3.1048536940123956E-3</c:v>
                </c:pt>
                <c:pt idx="313">
                  <c:v>6.1601448325138565E-4</c:v>
                </c:pt>
                <c:pt idx="314">
                  <c:v>#N/A</c:v>
                </c:pt>
                <c:pt idx="315">
                  <c:v>5.5551645855815542E-3</c:v>
                </c:pt>
                <c:pt idx="316">
                  <c:v>1.981966066505613E-3</c:v>
                </c:pt>
                <c:pt idx="317">
                  <c:v>1.2611953655996141E-3</c:v>
                </c:pt>
                <c:pt idx="318">
                  <c:v>3.4664876864205405E-3</c:v>
                </c:pt>
                <c:pt idx="319">
                  <c:v>1.0652865943573071E-2</c:v>
                </c:pt>
                <c:pt idx="320">
                  <c:v>3.0602080300564122E-3</c:v>
                </c:pt>
                <c:pt idx="321">
                  <c:v>5.4097380013491594E-3</c:v>
                </c:pt>
                <c:pt idx="322">
                  <c:v>3.7215123240042238E-3</c:v>
                </c:pt>
                <c:pt idx="323">
                  <c:v>1.1563116961576518E-2</c:v>
                </c:pt>
                <c:pt idx="324">
                  <c:v>1.1072308421383662E-2</c:v>
                </c:pt>
                <c:pt idx="325">
                  <c:v>2.700573196979588E-3</c:v>
                </c:pt>
                <c:pt idx="326">
                  <c:v>6.9189435385380001E-3</c:v>
                </c:pt>
                <c:pt idx="327">
                  <c:v>8.543782545028274E-3</c:v>
                </c:pt>
                <c:pt idx="328">
                  <c:v>2.0708031258826719E-3</c:v>
                </c:pt>
                <c:pt idx="329">
                  <c:v>9.021012940499562E-3</c:v>
                </c:pt>
                <c:pt idx="330">
                  <c:v>#N/A</c:v>
                </c:pt>
                <c:pt idx="331">
                  <c:v>8.8737054174384405E-3</c:v>
                </c:pt>
                <c:pt idx="332">
                  <c:v>7.8718853657636836E-3</c:v>
                </c:pt>
                <c:pt idx="333">
                  <c:v>8.0185816190610562E-4</c:v>
                </c:pt>
                <c:pt idx="334">
                  <c:v>2.2963365770155716E-3</c:v>
                </c:pt>
                <c:pt idx="335">
                  <c:v>1.3127998293356515E-2</c:v>
                </c:pt>
                <c:pt idx="336">
                  <c:v>7.4006304284853725E-5</c:v>
                </c:pt>
                <c:pt idx="337">
                  <c:v>9.560117956922699E-3</c:v>
                </c:pt>
                <c:pt idx="338">
                  <c:v>8.2454234120254728E-3</c:v>
                </c:pt>
                <c:pt idx="339">
                  <c:v>8.3408545970776408E-3</c:v>
                </c:pt>
                <c:pt idx="340">
                  <c:v>5.981185059871455E-3</c:v>
                </c:pt>
                <c:pt idx="341">
                  <c:v>5.6075418892340937E-4</c:v>
                </c:pt>
                <c:pt idx="342">
                  <c:v>1.0877075072507058E-2</c:v>
                </c:pt>
                <c:pt idx="343">
                  <c:v>5.6145306013483786E-3</c:v>
                </c:pt>
                <c:pt idx="344">
                  <c:v>#N/A</c:v>
                </c:pt>
                <c:pt idx="345">
                  <c:v>5.0281984075925363E-3</c:v>
                </c:pt>
                <c:pt idx="346">
                  <c:v>1.9007037689768174E-3</c:v>
                </c:pt>
                <c:pt idx="347">
                  <c:v>8.7020815400256635E-3</c:v>
                </c:pt>
                <c:pt idx="348">
                  <c:v>4.4732633336723501E-3</c:v>
                </c:pt>
                <c:pt idx="349">
                  <c:v>5.6507765500663013E-3</c:v>
                </c:pt>
                <c:pt idx="350">
                  <c:v>1.3190512960316984E-2</c:v>
                </c:pt>
                <c:pt idx="351">
                  <c:v>4.89832307942789E-3</c:v>
                </c:pt>
                <c:pt idx="352">
                  <c:v>8.7775440307128888E-3</c:v>
                </c:pt>
                <c:pt idx="353">
                  <c:v>2.3081289296919515E-3</c:v>
                </c:pt>
                <c:pt idx="354">
                  <c:v>9.3662337822080569E-3</c:v>
                </c:pt>
                <c:pt idx="355">
                  <c:v>1.8152700392869271E-3</c:v>
                </c:pt>
                <c:pt idx="356">
                  <c:v>1.6416637993300367E-2</c:v>
                </c:pt>
                <c:pt idx="357">
                  <c:v>#N/A</c:v>
                </c:pt>
                <c:pt idx="358">
                  <c:v>1.4116235709682852E-2</c:v>
                </c:pt>
                <c:pt idx="359">
                  <c:v>1.481674024556315E-2</c:v>
                </c:pt>
                <c:pt idx="360">
                  <c:v>5.4450907714116209E-3</c:v>
                </c:pt>
                <c:pt idx="361">
                  <c:v>1.0339737173034485E-3</c:v>
                </c:pt>
                <c:pt idx="362">
                  <c:v>6.5012638690167468E-3</c:v>
                </c:pt>
                <c:pt idx="363">
                  <c:v>2.283324867603955E-3</c:v>
                </c:pt>
                <c:pt idx="364">
                  <c:v>1.0265589415054887E-2</c:v>
                </c:pt>
                <c:pt idx="365">
                  <c:v>3.5085639986182937E-3</c:v>
                </c:pt>
                <c:pt idx="366">
                  <c:v>1.0862801700805124E-2</c:v>
                </c:pt>
                <c:pt idx="367">
                  <c:v>3.5895808705782106E-4</c:v>
                </c:pt>
                <c:pt idx="368">
                  <c:v>1.3440082368410641E-2</c:v>
                </c:pt>
                <c:pt idx="369">
                  <c:v>8.2037087368321115E-3</c:v>
                </c:pt>
                <c:pt idx="370">
                  <c:v>1.3339955687332266E-2</c:v>
                </c:pt>
                <c:pt idx="371">
                  <c:v>1.0426101003449496E-2</c:v>
                </c:pt>
                <c:pt idx="372">
                  <c:v>2.2663774222315583E-3</c:v>
                </c:pt>
                <c:pt idx="373">
                  <c:v>#N/A</c:v>
                </c:pt>
                <c:pt idx="374">
                  <c:v>6.4291569157161358E-3</c:v>
                </c:pt>
                <c:pt idx="375">
                  <c:v>5.2055959238256934E-3</c:v>
                </c:pt>
                <c:pt idx="376">
                  <c:v>2.7839990645493998E-3</c:v>
                </c:pt>
                <c:pt idx="377">
                  <c:v>4.2111454827789647E-3</c:v>
                </c:pt>
                <c:pt idx="378">
                  <c:v>7.9610247559355602E-5</c:v>
                </c:pt>
                <c:pt idx="379">
                  <c:v>1.0324305383655754E-2</c:v>
                </c:pt>
                <c:pt idx="380">
                  <c:v>6.2572177752948602E-3</c:v>
                </c:pt>
                <c:pt idx="381">
                  <c:v>1.3928591685093705E-2</c:v>
                </c:pt>
                <c:pt idx="382">
                  <c:v>1.4363039061512853E-2</c:v>
                </c:pt>
                <c:pt idx="383">
                  <c:v>1.1424805663694524E-3</c:v>
                </c:pt>
                <c:pt idx="384">
                  <c:v>6.8478974785556243E-3</c:v>
                </c:pt>
                <c:pt idx="385">
                  <c:v>4.2215128177748949E-3</c:v>
                </c:pt>
                <c:pt idx="386">
                  <c:v>3.1884276118532501E-4</c:v>
                </c:pt>
                <c:pt idx="387">
                  <c:v>8.7959049833164424E-3</c:v>
                </c:pt>
                <c:pt idx="388">
                  <c:v>3.1819893270492602E-3</c:v>
                </c:pt>
                <c:pt idx="389">
                  <c:v>3.9911590549937606E-3</c:v>
                </c:pt>
                <c:pt idx="390">
                  <c:v>5.6477672270723858E-4</c:v>
                </c:pt>
                <c:pt idx="391">
                  <c:v>9.5980109807729391E-3</c:v>
                </c:pt>
                <c:pt idx="392">
                  <c:v>5.3108382652653392E-3</c:v>
                </c:pt>
                <c:pt idx="393">
                  <c:v>1.1246306381106167E-2</c:v>
                </c:pt>
                <c:pt idx="394">
                  <c:v>4.7795424008858223E-3</c:v>
                </c:pt>
                <c:pt idx="395">
                  <c:v>8.5386973146838103E-4</c:v>
                </c:pt>
                <c:pt idx="396">
                  <c:v>3.5941431424943923E-3</c:v>
                </c:pt>
                <c:pt idx="397">
                  <c:v>7.4897212432994704E-3</c:v>
                </c:pt>
                <c:pt idx="398">
                  <c:v>4.8473415934925787E-4</c:v>
                </c:pt>
                <c:pt idx="399">
                  <c:v>9.398518949655264E-3</c:v>
                </c:pt>
              </c:numCache>
            </c:numRef>
          </c:yVal>
          <c:smooth val="0"/>
          <c:extLst>
            <c:ext xmlns:c16="http://schemas.microsoft.com/office/drawing/2014/chart" uri="{C3380CC4-5D6E-409C-BE32-E72D297353CC}">
              <c16:uniqueId val="{00000003-63F5-48CC-88B3-5A0A39810846}"/>
            </c:ext>
          </c:extLst>
        </c:ser>
        <c:ser>
          <c:idx val="0"/>
          <c:order val="4"/>
          <c:spPr>
            <a:ln w="28575">
              <a:noFill/>
            </a:ln>
          </c:spPr>
          <c:marker>
            <c:symbol val="none"/>
          </c:marker>
          <c:errBars>
            <c:errDir val="y"/>
            <c:errBarType val="plus"/>
            <c:errValType val="cust"/>
            <c:noEndCap val="1"/>
            <c:plus>
              <c:numRef>
                <c:f>CIjumping!$BZ$3</c:f>
                <c:numCache>
                  <c:formatCode>General</c:formatCode>
                  <c:ptCount val="1"/>
                  <c:pt idx="0">
                    <c:v>1.9947114020071637E-2</c:v>
                  </c:pt>
                </c:numCache>
              </c:numRef>
            </c:plus>
            <c:spPr>
              <a:ln w="12700">
                <a:solidFill>
                  <a:srgbClr val="000000"/>
                </a:solidFill>
                <a:prstDash val="solid"/>
              </a:ln>
            </c:spPr>
          </c:errBars>
          <c:xVal>
            <c:numRef>
              <c:f>CIjumping!$BZ$9</c:f>
              <c:numCache>
                <c:formatCode>General</c:formatCode>
                <c:ptCount val="1"/>
                <c:pt idx="0">
                  <c:v>#N/A</c:v>
                </c:pt>
              </c:numCache>
            </c:numRef>
          </c:xVal>
          <c:yVal>
            <c:numRef>
              <c:f>CIjumping!$CA$9</c:f>
              <c:numCache>
                <c:formatCode>General</c:formatCode>
                <c:ptCount val="1"/>
                <c:pt idx="0">
                  <c:v>0</c:v>
                </c:pt>
              </c:numCache>
            </c:numRef>
          </c:yVal>
          <c:smooth val="0"/>
          <c:extLst>
            <c:ext xmlns:c16="http://schemas.microsoft.com/office/drawing/2014/chart" uri="{C3380CC4-5D6E-409C-BE32-E72D297353CC}">
              <c16:uniqueId val="{00000004-63F5-48CC-88B3-5A0A39810846}"/>
            </c:ext>
          </c:extLst>
        </c:ser>
        <c:ser>
          <c:idx val="2"/>
          <c:order val="5"/>
          <c:spPr>
            <a:ln w="28575">
              <a:noFill/>
            </a:ln>
          </c:spPr>
          <c:marker>
            <c:symbol val="none"/>
          </c:marker>
          <c:errBars>
            <c:errDir val="y"/>
            <c:errBarType val="plus"/>
            <c:errValType val="cust"/>
            <c:noEndCap val="1"/>
            <c:plus>
              <c:numRef>
                <c:f>CIjumping!$BZ$3</c:f>
                <c:numCache>
                  <c:formatCode>General</c:formatCode>
                  <c:ptCount val="1"/>
                  <c:pt idx="0">
                    <c:v>1.9947114020071637E-2</c:v>
                  </c:pt>
                </c:numCache>
              </c:numRef>
            </c:plus>
            <c:spPr>
              <a:ln w="12700">
                <a:pattFill prst="pct50">
                  <a:fgClr>
                    <a:srgbClr val="0000FF"/>
                  </a:fgClr>
                  <a:bgClr>
                    <a:srgbClr val="FFFFFF"/>
                  </a:bgClr>
                </a:pattFill>
                <a:prstDash val="solid"/>
              </a:ln>
            </c:spPr>
          </c:errBars>
          <c:xVal>
            <c:numRef>
              <c:f>CIjumping!$CC$45:$CC$54</c:f>
              <c:numCache>
                <c:formatCode>General</c:formatCode>
                <c:ptCount val="10"/>
                <c:pt idx="0">
                  <c:v>#N/A</c:v>
                </c:pt>
                <c:pt idx="1">
                  <c:v>#N/A</c:v>
                </c:pt>
                <c:pt idx="2">
                  <c:v>#N/A</c:v>
                </c:pt>
                <c:pt idx="3">
                  <c:v>#N/A</c:v>
                </c:pt>
                <c:pt idx="4">
                  <c:v>#N/A</c:v>
                </c:pt>
                <c:pt idx="5">
                  <c:v>#N/A</c:v>
                </c:pt>
                <c:pt idx="6">
                  <c:v>#N/A</c:v>
                </c:pt>
                <c:pt idx="7">
                  <c:v>#N/A</c:v>
                </c:pt>
                <c:pt idx="8">
                  <c:v>#N/A</c:v>
                </c:pt>
                <c:pt idx="9">
                  <c:v>#N/A</c:v>
                </c:pt>
              </c:numCache>
            </c:numRef>
          </c:xVal>
          <c:yVal>
            <c:numRef>
              <c:f>CIjumping!$CD$45:$CD$54</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05-63F5-48CC-88B3-5A0A39810846}"/>
            </c:ext>
          </c:extLst>
        </c:ser>
        <c:ser>
          <c:idx val="1"/>
          <c:order val="6"/>
          <c:tx>
            <c:strRef>
              <c:f>CIjumping!$BZ$41</c:f>
              <c:strCache>
                <c:ptCount val="1"/>
                <c:pt idx="0">
                  <c:v>Pop'n ordinate</c:v>
                </c:pt>
              </c:strCache>
            </c:strRef>
          </c:tx>
          <c:spPr>
            <a:ln w="25400">
              <a:solidFill>
                <a:srgbClr val="0000FF"/>
              </a:solidFill>
              <a:prstDash val="solid"/>
            </a:ln>
          </c:spPr>
          <c:marker>
            <c:symbol val="none"/>
          </c:marker>
          <c:xVal>
            <c:numRef>
              <c:f>CIjumping!$BY$42:$BY$1042</c:f>
              <c:numCache>
                <c:formatCode>General</c:formatCode>
                <c:ptCount val="100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pt idx="51">
                  <c:v>5.0999999999999979</c:v>
                </c:pt>
                <c:pt idx="52">
                  <c:v>5.1999999999999975</c:v>
                </c:pt>
                <c:pt idx="53">
                  <c:v>5.2999999999999972</c:v>
                </c:pt>
                <c:pt idx="54">
                  <c:v>5.3999999999999968</c:v>
                </c:pt>
                <c:pt idx="55">
                  <c:v>5.4999999999999964</c:v>
                </c:pt>
                <c:pt idx="56">
                  <c:v>5.5999999999999961</c:v>
                </c:pt>
                <c:pt idx="57">
                  <c:v>5.6999999999999957</c:v>
                </c:pt>
                <c:pt idx="58">
                  <c:v>5.7999999999999954</c:v>
                </c:pt>
                <c:pt idx="59">
                  <c:v>5.899999999999995</c:v>
                </c:pt>
                <c:pt idx="60">
                  <c:v>5.9999999999999947</c:v>
                </c:pt>
                <c:pt idx="61">
                  <c:v>6.0999999999999943</c:v>
                </c:pt>
                <c:pt idx="62">
                  <c:v>6.199999999999994</c:v>
                </c:pt>
                <c:pt idx="63">
                  <c:v>6.2999999999999936</c:v>
                </c:pt>
                <c:pt idx="64">
                  <c:v>6.3999999999999932</c:v>
                </c:pt>
                <c:pt idx="65">
                  <c:v>6.4999999999999929</c:v>
                </c:pt>
                <c:pt idx="66">
                  <c:v>6.5999999999999925</c:v>
                </c:pt>
                <c:pt idx="67">
                  <c:v>6.6999999999999922</c:v>
                </c:pt>
                <c:pt idx="68">
                  <c:v>6.7999999999999918</c:v>
                </c:pt>
                <c:pt idx="69">
                  <c:v>6.8999999999999915</c:v>
                </c:pt>
                <c:pt idx="70">
                  <c:v>6.9999999999999911</c:v>
                </c:pt>
                <c:pt idx="71">
                  <c:v>7.0999999999999908</c:v>
                </c:pt>
                <c:pt idx="72">
                  <c:v>7.1999999999999904</c:v>
                </c:pt>
                <c:pt idx="73">
                  <c:v>7.2999999999999901</c:v>
                </c:pt>
                <c:pt idx="74">
                  <c:v>7.3999999999999897</c:v>
                </c:pt>
                <c:pt idx="75">
                  <c:v>7.4999999999999893</c:v>
                </c:pt>
                <c:pt idx="76">
                  <c:v>7.599999999999989</c:v>
                </c:pt>
                <c:pt idx="77">
                  <c:v>7.6999999999999886</c:v>
                </c:pt>
                <c:pt idx="78">
                  <c:v>7.7999999999999883</c:v>
                </c:pt>
                <c:pt idx="79">
                  <c:v>7.8999999999999879</c:v>
                </c:pt>
                <c:pt idx="80">
                  <c:v>7.9999999999999876</c:v>
                </c:pt>
                <c:pt idx="81">
                  <c:v>8.0999999999999872</c:v>
                </c:pt>
                <c:pt idx="82">
                  <c:v>8.1999999999999869</c:v>
                </c:pt>
                <c:pt idx="83">
                  <c:v>8.2999999999999865</c:v>
                </c:pt>
                <c:pt idx="84">
                  <c:v>8.3999999999999861</c:v>
                </c:pt>
                <c:pt idx="85">
                  <c:v>8.4999999999999858</c:v>
                </c:pt>
                <c:pt idx="86">
                  <c:v>8.5999999999999854</c:v>
                </c:pt>
                <c:pt idx="87">
                  <c:v>8.6999999999999851</c:v>
                </c:pt>
                <c:pt idx="88">
                  <c:v>8.7999999999999847</c:v>
                </c:pt>
                <c:pt idx="89">
                  <c:v>8.8999999999999844</c:v>
                </c:pt>
                <c:pt idx="90">
                  <c:v>8.999999999999984</c:v>
                </c:pt>
                <c:pt idx="91">
                  <c:v>9.0999999999999837</c:v>
                </c:pt>
                <c:pt idx="92">
                  <c:v>9.1999999999999833</c:v>
                </c:pt>
                <c:pt idx="93">
                  <c:v>9.2999999999999829</c:v>
                </c:pt>
                <c:pt idx="94">
                  <c:v>9.3999999999999826</c:v>
                </c:pt>
                <c:pt idx="95">
                  <c:v>9.4999999999999822</c:v>
                </c:pt>
                <c:pt idx="96">
                  <c:v>9.5999999999999819</c:v>
                </c:pt>
                <c:pt idx="97">
                  <c:v>9.6999999999999815</c:v>
                </c:pt>
                <c:pt idx="98">
                  <c:v>9.7999999999999812</c:v>
                </c:pt>
                <c:pt idx="99">
                  <c:v>9.8999999999999808</c:v>
                </c:pt>
                <c:pt idx="100">
                  <c:v>9.9999999999999805</c:v>
                </c:pt>
                <c:pt idx="101">
                  <c:v>10.09999999999998</c:v>
                </c:pt>
                <c:pt idx="102">
                  <c:v>10.19999999999998</c:v>
                </c:pt>
                <c:pt idx="103">
                  <c:v>10.299999999999979</c:v>
                </c:pt>
                <c:pt idx="104">
                  <c:v>10.399999999999979</c:v>
                </c:pt>
                <c:pt idx="105">
                  <c:v>10.499999999999979</c:v>
                </c:pt>
                <c:pt idx="106">
                  <c:v>10.599999999999978</c:v>
                </c:pt>
                <c:pt idx="107">
                  <c:v>10.699999999999978</c:v>
                </c:pt>
                <c:pt idx="108">
                  <c:v>10.799999999999978</c:v>
                </c:pt>
                <c:pt idx="109">
                  <c:v>10.899999999999977</c:v>
                </c:pt>
                <c:pt idx="110">
                  <c:v>10.999999999999977</c:v>
                </c:pt>
                <c:pt idx="111">
                  <c:v>11.099999999999977</c:v>
                </c:pt>
                <c:pt idx="112">
                  <c:v>11.199999999999976</c:v>
                </c:pt>
                <c:pt idx="113">
                  <c:v>11.299999999999976</c:v>
                </c:pt>
                <c:pt idx="114">
                  <c:v>11.399999999999975</c:v>
                </c:pt>
                <c:pt idx="115">
                  <c:v>11.499999999999975</c:v>
                </c:pt>
                <c:pt idx="116">
                  <c:v>11.599999999999975</c:v>
                </c:pt>
                <c:pt idx="117">
                  <c:v>11.699999999999974</c:v>
                </c:pt>
                <c:pt idx="118">
                  <c:v>11.799999999999974</c:v>
                </c:pt>
                <c:pt idx="119">
                  <c:v>11.899999999999974</c:v>
                </c:pt>
                <c:pt idx="120">
                  <c:v>11.999999999999973</c:v>
                </c:pt>
                <c:pt idx="121">
                  <c:v>12.099999999999973</c:v>
                </c:pt>
                <c:pt idx="122">
                  <c:v>12.199999999999973</c:v>
                </c:pt>
                <c:pt idx="123">
                  <c:v>12.299999999999972</c:v>
                </c:pt>
                <c:pt idx="124">
                  <c:v>12.399999999999972</c:v>
                </c:pt>
                <c:pt idx="125">
                  <c:v>12.499999999999972</c:v>
                </c:pt>
                <c:pt idx="126">
                  <c:v>12.599999999999971</c:v>
                </c:pt>
                <c:pt idx="127">
                  <c:v>12.699999999999971</c:v>
                </c:pt>
                <c:pt idx="128">
                  <c:v>12.799999999999971</c:v>
                </c:pt>
                <c:pt idx="129">
                  <c:v>12.89999999999997</c:v>
                </c:pt>
                <c:pt idx="130">
                  <c:v>12.99999999999997</c:v>
                </c:pt>
                <c:pt idx="131">
                  <c:v>13.099999999999969</c:v>
                </c:pt>
                <c:pt idx="132">
                  <c:v>13.199999999999969</c:v>
                </c:pt>
                <c:pt idx="133">
                  <c:v>13.299999999999969</c:v>
                </c:pt>
                <c:pt idx="134">
                  <c:v>13.399999999999968</c:v>
                </c:pt>
                <c:pt idx="135">
                  <c:v>13.499999999999968</c:v>
                </c:pt>
                <c:pt idx="136">
                  <c:v>13.599999999999968</c:v>
                </c:pt>
                <c:pt idx="137">
                  <c:v>13.699999999999967</c:v>
                </c:pt>
                <c:pt idx="138">
                  <c:v>13.799999999999967</c:v>
                </c:pt>
                <c:pt idx="139">
                  <c:v>13.899999999999967</c:v>
                </c:pt>
                <c:pt idx="140">
                  <c:v>13.999999999999966</c:v>
                </c:pt>
                <c:pt idx="141">
                  <c:v>14.099999999999966</c:v>
                </c:pt>
                <c:pt idx="142">
                  <c:v>14.199999999999966</c:v>
                </c:pt>
                <c:pt idx="143">
                  <c:v>14.299999999999965</c:v>
                </c:pt>
                <c:pt idx="144">
                  <c:v>14.399999999999965</c:v>
                </c:pt>
                <c:pt idx="145">
                  <c:v>14.499999999999964</c:v>
                </c:pt>
                <c:pt idx="146">
                  <c:v>14.599999999999964</c:v>
                </c:pt>
                <c:pt idx="147">
                  <c:v>14.699999999999964</c:v>
                </c:pt>
                <c:pt idx="148">
                  <c:v>14.799999999999963</c:v>
                </c:pt>
                <c:pt idx="149">
                  <c:v>14.899999999999963</c:v>
                </c:pt>
                <c:pt idx="150">
                  <c:v>14.999999999999963</c:v>
                </c:pt>
                <c:pt idx="151">
                  <c:v>15.099999999999962</c:v>
                </c:pt>
                <c:pt idx="152">
                  <c:v>15.199999999999962</c:v>
                </c:pt>
                <c:pt idx="153">
                  <c:v>15.299999999999962</c:v>
                </c:pt>
                <c:pt idx="154">
                  <c:v>15.399999999999961</c:v>
                </c:pt>
                <c:pt idx="155">
                  <c:v>15.499999999999961</c:v>
                </c:pt>
                <c:pt idx="156">
                  <c:v>15.599999999999961</c:v>
                </c:pt>
                <c:pt idx="157">
                  <c:v>15.69999999999996</c:v>
                </c:pt>
                <c:pt idx="158">
                  <c:v>15.79999999999996</c:v>
                </c:pt>
                <c:pt idx="159">
                  <c:v>15.899999999999959</c:v>
                </c:pt>
                <c:pt idx="160">
                  <c:v>15.999999999999959</c:v>
                </c:pt>
                <c:pt idx="161">
                  <c:v>16.099999999999959</c:v>
                </c:pt>
                <c:pt idx="162">
                  <c:v>16.19999999999996</c:v>
                </c:pt>
                <c:pt idx="163">
                  <c:v>16.299999999999962</c:v>
                </c:pt>
                <c:pt idx="164">
                  <c:v>16.399999999999963</c:v>
                </c:pt>
                <c:pt idx="165">
                  <c:v>16.499999999999964</c:v>
                </c:pt>
                <c:pt idx="166">
                  <c:v>16.599999999999966</c:v>
                </c:pt>
                <c:pt idx="167">
                  <c:v>16.699999999999967</c:v>
                </c:pt>
                <c:pt idx="168">
                  <c:v>16.799999999999969</c:v>
                </c:pt>
                <c:pt idx="169">
                  <c:v>16.89999999999997</c:v>
                </c:pt>
                <c:pt idx="170">
                  <c:v>16.999999999999972</c:v>
                </c:pt>
                <c:pt idx="171">
                  <c:v>17.099999999999973</c:v>
                </c:pt>
                <c:pt idx="172">
                  <c:v>17.199999999999974</c:v>
                </c:pt>
                <c:pt idx="173">
                  <c:v>17.299999999999976</c:v>
                </c:pt>
                <c:pt idx="174">
                  <c:v>17.399999999999977</c:v>
                </c:pt>
                <c:pt idx="175">
                  <c:v>17.499999999999979</c:v>
                </c:pt>
                <c:pt idx="176">
                  <c:v>17.59999999999998</c:v>
                </c:pt>
                <c:pt idx="177">
                  <c:v>17.699999999999982</c:v>
                </c:pt>
                <c:pt idx="178">
                  <c:v>17.799999999999983</c:v>
                </c:pt>
                <c:pt idx="179">
                  <c:v>17.899999999999984</c:v>
                </c:pt>
                <c:pt idx="180">
                  <c:v>17.999999999999986</c:v>
                </c:pt>
                <c:pt idx="181">
                  <c:v>18.099999999999987</c:v>
                </c:pt>
                <c:pt idx="182">
                  <c:v>18.199999999999989</c:v>
                </c:pt>
                <c:pt idx="183">
                  <c:v>18.29999999999999</c:v>
                </c:pt>
                <c:pt idx="184">
                  <c:v>18.399999999999991</c:v>
                </c:pt>
                <c:pt idx="185">
                  <c:v>18.499999999999993</c:v>
                </c:pt>
                <c:pt idx="186">
                  <c:v>18.599999999999994</c:v>
                </c:pt>
                <c:pt idx="187">
                  <c:v>18.699999999999996</c:v>
                </c:pt>
                <c:pt idx="188">
                  <c:v>18.799999999999997</c:v>
                </c:pt>
                <c:pt idx="189">
                  <c:v>18.899999999999999</c:v>
                </c:pt>
                <c:pt idx="190">
                  <c:v>19</c:v>
                </c:pt>
                <c:pt idx="191">
                  <c:v>19.100000000000001</c:v>
                </c:pt>
                <c:pt idx="192">
                  <c:v>19.200000000000003</c:v>
                </c:pt>
                <c:pt idx="193">
                  <c:v>19.300000000000004</c:v>
                </c:pt>
                <c:pt idx="194">
                  <c:v>19.400000000000006</c:v>
                </c:pt>
                <c:pt idx="195">
                  <c:v>19.500000000000007</c:v>
                </c:pt>
                <c:pt idx="196">
                  <c:v>19.600000000000009</c:v>
                </c:pt>
                <c:pt idx="197">
                  <c:v>19.70000000000001</c:v>
                </c:pt>
                <c:pt idx="198">
                  <c:v>19.800000000000011</c:v>
                </c:pt>
                <c:pt idx="199">
                  <c:v>19.900000000000013</c:v>
                </c:pt>
                <c:pt idx="200">
                  <c:v>20.000000000000014</c:v>
                </c:pt>
                <c:pt idx="201">
                  <c:v>20.100000000000016</c:v>
                </c:pt>
                <c:pt idx="202">
                  <c:v>20.200000000000017</c:v>
                </c:pt>
                <c:pt idx="203">
                  <c:v>20.300000000000018</c:v>
                </c:pt>
                <c:pt idx="204">
                  <c:v>20.40000000000002</c:v>
                </c:pt>
                <c:pt idx="205">
                  <c:v>20.500000000000021</c:v>
                </c:pt>
                <c:pt idx="206">
                  <c:v>20.600000000000023</c:v>
                </c:pt>
                <c:pt idx="207">
                  <c:v>20.700000000000024</c:v>
                </c:pt>
                <c:pt idx="208">
                  <c:v>20.800000000000026</c:v>
                </c:pt>
                <c:pt idx="209">
                  <c:v>20.900000000000027</c:v>
                </c:pt>
                <c:pt idx="210">
                  <c:v>21.000000000000028</c:v>
                </c:pt>
                <c:pt idx="211">
                  <c:v>21.10000000000003</c:v>
                </c:pt>
                <c:pt idx="212">
                  <c:v>21.200000000000031</c:v>
                </c:pt>
                <c:pt idx="213">
                  <c:v>21.300000000000033</c:v>
                </c:pt>
                <c:pt idx="214">
                  <c:v>21.400000000000034</c:v>
                </c:pt>
                <c:pt idx="215">
                  <c:v>21.500000000000036</c:v>
                </c:pt>
                <c:pt idx="216">
                  <c:v>21.600000000000037</c:v>
                </c:pt>
                <c:pt idx="217">
                  <c:v>21.700000000000038</c:v>
                </c:pt>
                <c:pt idx="218">
                  <c:v>21.80000000000004</c:v>
                </c:pt>
                <c:pt idx="219">
                  <c:v>21.900000000000041</c:v>
                </c:pt>
                <c:pt idx="220">
                  <c:v>22.000000000000043</c:v>
                </c:pt>
                <c:pt idx="221">
                  <c:v>22.100000000000044</c:v>
                </c:pt>
                <c:pt idx="222">
                  <c:v>22.200000000000045</c:v>
                </c:pt>
                <c:pt idx="223">
                  <c:v>22.300000000000047</c:v>
                </c:pt>
                <c:pt idx="224">
                  <c:v>22.400000000000048</c:v>
                </c:pt>
                <c:pt idx="225">
                  <c:v>22.50000000000005</c:v>
                </c:pt>
                <c:pt idx="226">
                  <c:v>22.600000000000051</c:v>
                </c:pt>
                <c:pt idx="227">
                  <c:v>22.700000000000053</c:v>
                </c:pt>
                <c:pt idx="228">
                  <c:v>22.800000000000054</c:v>
                </c:pt>
                <c:pt idx="229">
                  <c:v>22.900000000000055</c:v>
                </c:pt>
                <c:pt idx="230">
                  <c:v>23.000000000000057</c:v>
                </c:pt>
                <c:pt idx="231">
                  <c:v>23.100000000000058</c:v>
                </c:pt>
                <c:pt idx="232">
                  <c:v>23.20000000000006</c:v>
                </c:pt>
                <c:pt idx="233">
                  <c:v>23.300000000000061</c:v>
                </c:pt>
                <c:pt idx="234">
                  <c:v>23.400000000000063</c:v>
                </c:pt>
                <c:pt idx="235">
                  <c:v>23.500000000000064</c:v>
                </c:pt>
                <c:pt idx="236">
                  <c:v>23.600000000000065</c:v>
                </c:pt>
                <c:pt idx="237">
                  <c:v>23.700000000000067</c:v>
                </c:pt>
                <c:pt idx="238">
                  <c:v>23.800000000000068</c:v>
                </c:pt>
                <c:pt idx="239">
                  <c:v>23.90000000000007</c:v>
                </c:pt>
                <c:pt idx="240">
                  <c:v>24.000000000000071</c:v>
                </c:pt>
                <c:pt idx="241">
                  <c:v>24.100000000000072</c:v>
                </c:pt>
                <c:pt idx="242">
                  <c:v>24.200000000000074</c:v>
                </c:pt>
                <c:pt idx="243">
                  <c:v>24.300000000000075</c:v>
                </c:pt>
                <c:pt idx="244">
                  <c:v>24.400000000000077</c:v>
                </c:pt>
                <c:pt idx="245">
                  <c:v>24.500000000000078</c:v>
                </c:pt>
                <c:pt idx="246">
                  <c:v>24.60000000000008</c:v>
                </c:pt>
                <c:pt idx="247">
                  <c:v>24.700000000000081</c:v>
                </c:pt>
                <c:pt idx="248">
                  <c:v>24.800000000000082</c:v>
                </c:pt>
                <c:pt idx="249">
                  <c:v>24.900000000000084</c:v>
                </c:pt>
                <c:pt idx="250">
                  <c:v>25.000000000000085</c:v>
                </c:pt>
                <c:pt idx="251">
                  <c:v>25.100000000000087</c:v>
                </c:pt>
                <c:pt idx="252">
                  <c:v>25.200000000000088</c:v>
                </c:pt>
                <c:pt idx="253">
                  <c:v>25.30000000000009</c:v>
                </c:pt>
                <c:pt idx="254">
                  <c:v>25.400000000000091</c:v>
                </c:pt>
                <c:pt idx="255">
                  <c:v>25.500000000000092</c:v>
                </c:pt>
                <c:pt idx="256">
                  <c:v>25.600000000000094</c:v>
                </c:pt>
                <c:pt idx="257">
                  <c:v>25.700000000000095</c:v>
                </c:pt>
                <c:pt idx="258">
                  <c:v>25.800000000000097</c:v>
                </c:pt>
                <c:pt idx="259">
                  <c:v>25.900000000000098</c:v>
                </c:pt>
                <c:pt idx="260">
                  <c:v>26.000000000000099</c:v>
                </c:pt>
                <c:pt idx="261">
                  <c:v>26.100000000000101</c:v>
                </c:pt>
                <c:pt idx="262">
                  <c:v>26.200000000000102</c:v>
                </c:pt>
                <c:pt idx="263">
                  <c:v>26.300000000000104</c:v>
                </c:pt>
                <c:pt idx="264">
                  <c:v>26.400000000000105</c:v>
                </c:pt>
                <c:pt idx="265">
                  <c:v>26.500000000000107</c:v>
                </c:pt>
                <c:pt idx="266">
                  <c:v>26.600000000000108</c:v>
                </c:pt>
                <c:pt idx="267">
                  <c:v>26.700000000000109</c:v>
                </c:pt>
                <c:pt idx="268">
                  <c:v>26.800000000000111</c:v>
                </c:pt>
                <c:pt idx="269">
                  <c:v>26.900000000000112</c:v>
                </c:pt>
                <c:pt idx="270">
                  <c:v>27.000000000000114</c:v>
                </c:pt>
                <c:pt idx="271">
                  <c:v>27.100000000000115</c:v>
                </c:pt>
                <c:pt idx="272">
                  <c:v>27.200000000000117</c:v>
                </c:pt>
                <c:pt idx="273">
                  <c:v>27.300000000000118</c:v>
                </c:pt>
                <c:pt idx="274">
                  <c:v>27.400000000000119</c:v>
                </c:pt>
                <c:pt idx="275">
                  <c:v>27.500000000000121</c:v>
                </c:pt>
                <c:pt idx="276">
                  <c:v>27.600000000000122</c:v>
                </c:pt>
                <c:pt idx="277">
                  <c:v>27.700000000000124</c:v>
                </c:pt>
                <c:pt idx="278">
                  <c:v>27.800000000000125</c:v>
                </c:pt>
                <c:pt idx="279">
                  <c:v>27.900000000000126</c:v>
                </c:pt>
                <c:pt idx="280">
                  <c:v>28.000000000000128</c:v>
                </c:pt>
                <c:pt idx="281">
                  <c:v>28.100000000000129</c:v>
                </c:pt>
                <c:pt idx="282">
                  <c:v>28.200000000000131</c:v>
                </c:pt>
                <c:pt idx="283">
                  <c:v>28.300000000000132</c:v>
                </c:pt>
                <c:pt idx="284">
                  <c:v>28.400000000000134</c:v>
                </c:pt>
                <c:pt idx="285">
                  <c:v>28.500000000000135</c:v>
                </c:pt>
                <c:pt idx="286">
                  <c:v>28.600000000000136</c:v>
                </c:pt>
                <c:pt idx="287">
                  <c:v>28.700000000000138</c:v>
                </c:pt>
                <c:pt idx="288">
                  <c:v>28.800000000000139</c:v>
                </c:pt>
                <c:pt idx="289">
                  <c:v>28.900000000000141</c:v>
                </c:pt>
                <c:pt idx="290">
                  <c:v>29.000000000000142</c:v>
                </c:pt>
                <c:pt idx="291">
                  <c:v>29.100000000000144</c:v>
                </c:pt>
                <c:pt idx="292">
                  <c:v>29.200000000000145</c:v>
                </c:pt>
                <c:pt idx="293">
                  <c:v>29.300000000000146</c:v>
                </c:pt>
                <c:pt idx="294">
                  <c:v>29.400000000000148</c:v>
                </c:pt>
                <c:pt idx="295">
                  <c:v>29.500000000000149</c:v>
                </c:pt>
                <c:pt idx="296">
                  <c:v>29.600000000000151</c:v>
                </c:pt>
                <c:pt idx="297">
                  <c:v>29.700000000000152</c:v>
                </c:pt>
                <c:pt idx="298">
                  <c:v>29.800000000000153</c:v>
                </c:pt>
                <c:pt idx="299">
                  <c:v>29.900000000000155</c:v>
                </c:pt>
                <c:pt idx="300">
                  <c:v>30.000000000000156</c:v>
                </c:pt>
                <c:pt idx="301">
                  <c:v>30.100000000000158</c:v>
                </c:pt>
                <c:pt idx="302">
                  <c:v>30.200000000000159</c:v>
                </c:pt>
                <c:pt idx="303">
                  <c:v>30.300000000000161</c:v>
                </c:pt>
                <c:pt idx="304">
                  <c:v>30.400000000000162</c:v>
                </c:pt>
                <c:pt idx="305">
                  <c:v>30.500000000000163</c:v>
                </c:pt>
                <c:pt idx="306">
                  <c:v>30.600000000000165</c:v>
                </c:pt>
                <c:pt idx="307">
                  <c:v>30.700000000000166</c:v>
                </c:pt>
                <c:pt idx="308">
                  <c:v>30.800000000000168</c:v>
                </c:pt>
                <c:pt idx="309">
                  <c:v>30.900000000000169</c:v>
                </c:pt>
                <c:pt idx="310">
                  <c:v>31.000000000000171</c:v>
                </c:pt>
                <c:pt idx="311">
                  <c:v>31.100000000000172</c:v>
                </c:pt>
                <c:pt idx="312">
                  <c:v>31.200000000000173</c:v>
                </c:pt>
                <c:pt idx="313">
                  <c:v>31.300000000000175</c:v>
                </c:pt>
                <c:pt idx="314">
                  <c:v>31.400000000000176</c:v>
                </c:pt>
                <c:pt idx="315">
                  <c:v>31.500000000000178</c:v>
                </c:pt>
                <c:pt idx="316">
                  <c:v>31.600000000000179</c:v>
                </c:pt>
                <c:pt idx="317">
                  <c:v>31.70000000000018</c:v>
                </c:pt>
                <c:pt idx="318">
                  <c:v>31.800000000000182</c:v>
                </c:pt>
                <c:pt idx="319">
                  <c:v>31.900000000000183</c:v>
                </c:pt>
                <c:pt idx="320">
                  <c:v>32.000000000000185</c:v>
                </c:pt>
                <c:pt idx="321">
                  <c:v>32.100000000000186</c:v>
                </c:pt>
                <c:pt idx="322">
                  <c:v>32.200000000000188</c:v>
                </c:pt>
                <c:pt idx="323">
                  <c:v>32.300000000000189</c:v>
                </c:pt>
                <c:pt idx="324">
                  <c:v>32.40000000000019</c:v>
                </c:pt>
                <c:pt idx="325">
                  <c:v>32.500000000000192</c:v>
                </c:pt>
                <c:pt idx="326">
                  <c:v>32.600000000000193</c:v>
                </c:pt>
                <c:pt idx="327">
                  <c:v>32.700000000000195</c:v>
                </c:pt>
                <c:pt idx="328">
                  <c:v>32.800000000000196</c:v>
                </c:pt>
                <c:pt idx="329">
                  <c:v>32.900000000000198</c:v>
                </c:pt>
                <c:pt idx="330">
                  <c:v>33.000000000000199</c:v>
                </c:pt>
                <c:pt idx="331">
                  <c:v>33.1000000000002</c:v>
                </c:pt>
                <c:pt idx="332">
                  <c:v>33.200000000000202</c:v>
                </c:pt>
                <c:pt idx="333">
                  <c:v>33.300000000000203</c:v>
                </c:pt>
                <c:pt idx="334">
                  <c:v>33.400000000000205</c:v>
                </c:pt>
                <c:pt idx="335">
                  <c:v>33.500000000000206</c:v>
                </c:pt>
                <c:pt idx="336">
                  <c:v>33.600000000000207</c:v>
                </c:pt>
                <c:pt idx="337">
                  <c:v>33.700000000000209</c:v>
                </c:pt>
                <c:pt idx="338">
                  <c:v>33.80000000000021</c:v>
                </c:pt>
                <c:pt idx="339">
                  <c:v>33.900000000000212</c:v>
                </c:pt>
                <c:pt idx="340">
                  <c:v>34.000000000000213</c:v>
                </c:pt>
                <c:pt idx="341">
                  <c:v>34.100000000000215</c:v>
                </c:pt>
                <c:pt idx="342">
                  <c:v>34.200000000000216</c:v>
                </c:pt>
                <c:pt idx="343">
                  <c:v>34.300000000000217</c:v>
                </c:pt>
                <c:pt idx="344">
                  <c:v>34.400000000000219</c:v>
                </c:pt>
                <c:pt idx="345">
                  <c:v>34.50000000000022</c:v>
                </c:pt>
                <c:pt idx="346">
                  <c:v>34.600000000000222</c:v>
                </c:pt>
                <c:pt idx="347">
                  <c:v>34.700000000000223</c:v>
                </c:pt>
                <c:pt idx="348">
                  <c:v>34.800000000000225</c:v>
                </c:pt>
                <c:pt idx="349">
                  <c:v>34.900000000000226</c:v>
                </c:pt>
                <c:pt idx="350">
                  <c:v>35.000000000000227</c:v>
                </c:pt>
                <c:pt idx="351">
                  <c:v>35.100000000000229</c:v>
                </c:pt>
                <c:pt idx="352">
                  <c:v>35.20000000000023</c:v>
                </c:pt>
                <c:pt idx="353">
                  <c:v>35.300000000000232</c:v>
                </c:pt>
                <c:pt idx="354">
                  <c:v>35.400000000000233</c:v>
                </c:pt>
                <c:pt idx="355">
                  <c:v>35.500000000000234</c:v>
                </c:pt>
                <c:pt idx="356">
                  <c:v>35.600000000000236</c:v>
                </c:pt>
                <c:pt idx="357">
                  <c:v>35.700000000000237</c:v>
                </c:pt>
                <c:pt idx="358">
                  <c:v>35.800000000000239</c:v>
                </c:pt>
                <c:pt idx="359">
                  <c:v>35.90000000000024</c:v>
                </c:pt>
                <c:pt idx="360">
                  <c:v>36.000000000000242</c:v>
                </c:pt>
                <c:pt idx="361">
                  <c:v>36.100000000000243</c:v>
                </c:pt>
                <c:pt idx="362">
                  <c:v>36.200000000000244</c:v>
                </c:pt>
                <c:pt idx="363">
                  <c:v>36.300000000000246</c:v>
                </c:pt>
                <c:pt idx="364">
                  <c:v>36.400000000000247</c:v>
                </c:pt>
                <c:pt idx="365">
                  <c:v>36.500000000000249</c:v>
                </c:pt>
                <c:pt idx="366">
                  <c:v>36.60000000000025</c:v>
                </c:pt>
                <c:pt idx="367">
                  <c:v>36.700000000000252</c:v>
                </c:pt>
                <c:pt idx="368">
                  <c:v>36.800000000000253</c:v>
                </c:pt>
                <c:pt idx="369">
                  <c:v>36.900000000000254</c:v>
                </c:pt>
                <c:pt idx="370">
                  <c:v>37.000000000000256</c:v>
                </c:pt>
                <c:pt idx="371">
                  <c:v>37.100000000000257</c:v>
                </c:pt>
                <c:pt idx="372">
                  <c:v>37.200000000000259</c:v>
                </c:pt>
                <c:pt idx="373">
                  <c:v>37.30000000000026</c:v>
                </c:pt>
                <c:pt idx="374">
                  <c:v>37.400000000000261</c:v>
                </c:pt>
                <c:pt idx="375">
                  <c:v>37.500000000000263</c:v>
                </c:pt>
                <c:pt idx="376">
                  <c:v>37.600000000000264</c:v>
                </c:pt>
                <c:pt idx="377">
                  <c:v>37.700000000000266</c:v>
                </c:pt>
                <c:pt idx="378">
                  <c:v>37.800000000000267</c:v>
                </c:pt>
                <c:pt idx="379">
                  <c:v>37.900000000000269</c:v>
                </c:pt>
                <c:pt idx="380">
                  <c:v>38.00000000000027</c:v>
                </c:pt>
                <c:pt idx="381">
                  <c:v>38.100000000000271</c:v>
                </c:pt>
                <c:pt idx="382">
                  <c:v>38.200000000000273</c:v>
                </c:pt>
                <c:pt idx="383">
                  <c:v>38.300000000000274</c:v>
                </c:pt>
                <c:pt idx="384">
                  <c:v>38.400000000000276</c:v>
                </c:pt>
                <c:pt idx="385">
                  <c:v>38.500000000000277</c:v>
                </c:pt>
                <c:pt idx="386">
                  <c:v>38.600000000000279</c:v>
                </c:pt>
                <c:pt idx="387">
                  <c:v>38.70000000000028</c:v>
                </c:pt>
                <c:pt idx="388">
                  <c:v>38.800000000000281</c:v>
                </c:pt>
                <c:pt idx="389">
                  <c:v>38.900000000000283</c:v>
                </c:pt>
                <c:pt idx="390">
                  <c:v>39.000000000000284</c:v>
                </c:pt>
                <c:pt idx="391">
                  <c:v>39.100000000000286</c:v>
                </c:pt>
                <c:pt idx="392">
                  <c:v>39.200000000000287</c:v>
                </c:pt>
                <c:pt idx="393">
                  <c:v>39.300000000000288</c:v>
                </c:pt>
                <c:pt idx="394">
                  <c:v>39.40000000000029</c:v>
                </c:pt>
                <c:pt idx="395">
                  <c:v>39.500000000000291</c:v>
                </c:pt>
                <c:pt idx="396">
                  <c:v>39.600000000000293</c:v>
                </c:pt>
                <c:pt idx="397">
                  <c:v>39.700000000000294</c:v>
                </c:pt>
                <c:pt idx="398">
                  <c:v>39.800000000000296</c:v>
                </c:pt>
                <c:pt idx="399">
                  <c:v>39.900000000000297</c:v>
                </c:pt>
                <c:pt idx="400">
                  <c:v>40.000000000000298</c:v>
                </c:pt>
                <c:pt idx="401">
                  <c:v>40.1000000000003</c:v>
                </c:pt>
                <c:pt idx="402">
                  <c:v>40.200000000000301</c:v>
                </c:pt>
                <c:pt idx="403">
                  <c:v>40.300000000000303</c:v>
                </c:pt>
                <c:pt idx="404">
                  <c:v>40.400000000000304</c:v>
                </c:pt>
                <c:pt idx="405">
                  <c:v>40.500000000000306</c:v>
                </c:pt>
                <c:pt idx="406">
                  <c:v>40.600000000000307</c:v>
                </c:pt>
                <c:pt idx="407">
                  <c:v>40.700000000000308</c:v>
                </c:pt>
                <c:pt idx="408">
                  <c:v>40.80000000000031</c:v>
                </c:pt>
                <c:pt idx="409">
                  <c:v>40.900000000000311</c:v>
                </c:pt>
                <c:pt idx="410">
                  <c:v>41.000000000000313</c:v>
                </c:pt>
                <c:pt idx="411">
                  <c:v>41.100000000000314</c:v>
                </c:pt>
                <c:pt idx="412">
                  <c:v>41.200000000000315</c:v>
                </c:pt>
                <c:pt idx="413">
                  <c:v>41.300000000000317</c:v>
                </c:pt>
                <c:pt idx="414">
                  <c:v>41.400000000000318</c:v>
                </c:pt>
                <c:pt idx="415">
                  <c:v>41.50000000000032</c:v>
                </c:pt>
                <c:pt idx="416">
                  <c:v>41.600000000000321</c:v>
                </c:pt>
                <c:pt idx="417">
                  <c:v>41.700000000000323</c:v>
                </c:pt>
                <c:pt idx="418">
                  <c:v>41.800000000000324</c:v>
                </c:pt>
                <c:pt idx="419">
                  <c:v>41.900000000000325</c:v>
                </c:pt>
                <c:pt idx="420">
                  <c:v>42.000000000000327</c:v>
                </c:pt>
                <c:pt idx="421">
                  <c:v>42.100000000000328</c:v>
                </c:pt>
                <c:pt idx="422">
                  <c:v>42.20000000000033</c:v>
                </c:pt>
                <c:pt idx="423">
                  <c:v>42.300000000000331</c:v>
                </c:pt>
                <c:pt idx="424">
                  <c:v>42.400000000000333</c:v>
                </c:pt>
                <c:pt idx="425">
                  <c:v>42.500000000000334</c:v>
                </c:pt>
                <c:pt idx="426">
                  <c:v>42.600000000000335</c:v>
                </c:pt>
                <c:pt idx="427">
                  <c:v>42.700000000000337</c:v>
                </c:pt>
                <c:pt idx="428">
                  <c:v>42.800000000000338</c:v>
                </c:pt>
                <c:pt idx="429">
                  <c:v>42.90000000000034</c:v>
                </c:pt>
                <c:pt idx="430">
                  <c:v>43.000000000000341</c:v>
                </c:pt>
                <c:pt idx="431">
                  <c:v>43.100000000000342</c:v>
                </c:pt>
                <c:pt idx="432">
                  <c:v>43.200000000000344</c:v>
                </c:pt>
                <c:pt idx="433">
                  <c:v>43.300000000000345</c:v>
                </c:pt>
                <c:pt idx="434">
                  <c:v>43.400000000000347</c:v>
                </c:pt>
                <c:pt idx="435">
                  <c:v>43.500000000000348</c:v>
                </c:pt>
                <c:pt idx="436">
                  <c:v>43.60000000000035</c:v>
                </c:pt>
                <c:pt idx="437">
                  <c:v>43.700000000000351</c:v>
                </c:pt>
                <c:pt idx="438">
                  <c:v>43.800000000000352</c:v>
                </c:pt>
                <c:pt idx="439">
                  <c:v>43.900000000000354</c:v>
                </c:pt>
                <c:pt idx="440">
                  <c:v>44.000000000000355</c:v>
                </c:pt>
                <c:pt idx="441">
                  <c:v>44.100000000000357</c:v>
                </c:pt>
                <c:pt idx="442">
                  <c:v>44.200000000000358</c:v>
                </c:pt>
                <c:pt idx="443">
                  <c:v>44.30000000000036</c:v>
                </c:pt>
                <c:pt idx="444">
                  <c:v>44.400000000000361</c:v>
                </c:pt>
                <c:pt idx="445">
                  <c:v>44.500000000000362</c:v>
                </c:pt>
                <c:pt idx="446">
                  <c:v>44.600000000000364</c:v>
                </c:pt>
                <c:pt idx="447">
                  <c:v>44.700000000000365</c:v>
                </c:pt>
                <c:pt idx="448">
                  <c:v>44.800000000000367</c:v>
                </c:pt>
                <c:pt idx="449">
                  <c:v>44.900000000000368</c:v>
                </c:pt>
                <c:pt idx="450">
                  <c:v>45.000000000000369</c:v>
                </c:pt>
                <c:pt idx="451">
                  <c:v>45.100000000000371</c:v>
                </c:pt>
                <c:pt idx="452">
                  <c:v>45.200000000000372</c:v>
                </c:pt>
                <c:pt idx="453">
                  <c:v>45.300000000000374</c:v>
                </c:pt>
                <c:pt idx="454">
                  <c:v>45.400000000000375</c:v>
                </c:pt>
                <c:pt idx="455">
                  <c:v>45.500000000000377</c:v>
                </c:pt>
                <c:pt idx="456">
                  <c:v>45.600000000000378</c:v>
                </c:pt>
                <c:pt idx="457">
                  <c:v>45.700000000000379</c:v>
                </c:pt>
                <c:pt idx="458">
                  <c:v>45.800000000000381</c:v>
                </c:pt>
                <c:pt idx="459">
                  <c:v>45.900000000000382</c:v>
                </c:pt>
                <c:pt idx="460">
                  <c:v>46.000000000000384</c:v>
                </c:pt>
                <c:pt idx="461">
                  <c:v>46.100000000000385</c:v>
                </c:pt>
                <c:pt idx="462">
                  <c:v>46.200000000000387</c:v>
                </c:pt>
                <c:pt idx="463">
                  <c:v>46.300000000000388</c:v>
                </c:pt>
                <c:pt idx="464">
                  <c:v>46.400000000000389</c:v>
                </c:pt>
                <c:pt idx="465">
                  <c:v>46.500000000000391</c:v>
                </c:pt>
                <c:pt idx="466">
                  <c:v>46.600000000000392</c:v>
                </c:pt>
                <c:pt idx="467">
                  <c:v>46.700000000000394</c:v>
                </c:pt>
                <c:pt idx="468">
                  <c:v>46.800000000000395</c:v>
                </c:pt>
                <c:pt idx="469">
                  <c:v>46.900000000000396</c:v>
                </c:pt>
                <c:pt idx="470">
                  <c:v>47.000000000000398</c:v>
                </c:pt>
                <c:pt idx="471">
                  <c:v>47.100000000000399</c:v>
                </c:pt>
                <c:pt idx="472">
                  <c:v>47.200000000000401</c:v>
                </c:pt>
                <c:pt idx="473">
                  <c:v>47.300000000000402</c:v>
                </c:pt>
                <c:pt idx="474">
                  <c:v>47.400000000000404</c:v>
                </c:pt>
                <c:pt idx="475">
                  <c:v>47.500000000000405</c:v>
                </c:pt>
                <c:pt idx="476">
                  <c:v>47.600000000000406</c:v>
                </c:pt>
                <c:pt idx="477">
                  <c:v>47.700000000000408</c:v>
                </c:pt>
                <c:pt idx="478">
                  <c:v>47.800000000000409</c:v>
                </c:pt>
                <c:pt idx="479">
                  <c:v>47.900000000000411</c:v>
                </c:pt>
                <c:pt idx="480">
                  <c:v>48.000000000000412</c:v>
                </c:pt>
                <c:pt idx="481">
                  <c:v>48.100000000000414</c:v>
                </c:pt>
                <c:pt idx="482">
                  <c:v>48.200000000000415</c:v>
                </c:pt>
                <c:pt idx="483">
                  <c:v>48.300000000000416</c:v>
                </c:pt>
                <c:pt idx="484">
                  <c:v>48.400000000000418</c:v>
                </c:pt>
                <c:pt idx="485">
                  <c:v>48.500000000000419</c:v>
                </c:pt>
                <c:pt idx="486">
                  <c:v>48.600000000000421</c:v>
                </c:pt>
                <c:pt idx="487">
                  <c:v>48.700000000000422</c:v>
                </c:pt>
                <c:pt idx="488">
                  <c:v>48.800000000000423</c:v>
                </c:pt>
                <c:pt idx="489">
                  <c:v>48.900000000000425</c:v>
                </c:pt>
                <c:pt idx="490">
                  <c:v>49.000000000000426</c:v>
                </c:pt>
                <c:pt idx="491">
                  <c:v>49.100000000000428</c:v>
                </c:pt>
                <c:pt idx="492">
                  <c:v>49.200000000000429</c:v>
                </c:pt>
                <c:pt idx="493">
                  <c:v>49.300000000000431</c:v>
                </c:pt>
                <c:pt idx="494">
                  <c:v>49.400000000000432</c:v>
                </c:pt>
                <c:pt idx="495">
                  <c:v>49.500000000000433</c:v>
                </c:pt>
                <c:pt idx="496">
                  <c:v>49.600000000000435</c:v>
                </c:pt>
                <c:pt idx="497">
                  <c:v>49.700000000000436</c:v>
                </c:pt>
                <c:pt idx="498">
                  <c:v>49.800000000000438</c:v>
                </c:pt>
                <c:pt idx="499">
                  <c:v>49.900000000000439</c:v>
                </c:pt>
                <c:pt idx="500">
                  <c:v>50.000000000000441</c:v>
                </c:pt>
                <c:pt idx="501">
                  <c:v>50.100000000000442</c:v>
                </c:pt>
                <c:pt idx="502">
                  <c:v>50.200000000000443</c:v>
                </c:pt>
                <c:pt idx="503">
                  <c:v>50.300000000000445</c:v>
                </c:pt>
                <c:pt idx="504">
                  <c:v>50.400000000000446</c:v>
                </c:pt>
                <c:pt idx="505">
                  <c:v>50.500000000000448</c:v>
                </c:pt>
                <c:pt idx="506">
                  <c:v>50.600000000000449</c:v>
                </c:pt>
                <c:pt idx="507">
                  <c:v>50.70000000000045</c:v>
                </c:pt>
                <c:pt idx="508">
                  <c:v>50.800000000000452</c:v>
                </c:pt>
                <c:pt idx="509">
                  <c:v>50.900000000000453</c:v>
                </c:pt>
                <c:pt idx="510">
                  <c:v>51.000000000000455</c:v>
                </c:pt>
                <c:pt idx="511">
                  <c:v>51.100000000000456</c:v>
                </c:pt>
                <c:pt idx="512">
                  <c:v>51.200000000000458</c:v>
                </c:pt>
                <c:pt idx="513">
                  <c:v>51.300000000000459</c:v>
                </c:pt>
                <c:pt idx="514">
                  <c:v>51.40000000000046</c:v>
                </c:pt>
                <c:pt idx="515">
                  <c:v>51.500000000000462</c:v>
                </c:pt>
                <c:pt idx="516">
                  <c:v>51.600000000000463</c:v>
                </c:pt>
                <c:pt idx="517">
                  <c:v>51.700000000000465</c:v>
                </c:pt>
                <c:pt idx="518">
                  <c:v>51.800000000000466</c:v>
                </c:pt>
                <c:pt idx="519">
                  <c:v>51.900000000000468</c:v>
                </c:pt>
                <c:pt idx="520">
                  <c:v>52.000000000000469</c:v>
                </c:pt>
                <c:pt idx="521">
                  <c:v>52.10000000000047</c:v>
                </c:pt>
                <c:pt idx="522">
                  <c:v>52.200000000000472</c:v>
                </c:pt>
                <c:pt idx="523">
                  <c:v>52.300000000000473</c:v>
                </c:pt>
                <c:pt idx="524">
                  <c:v>52.400000000000475</c:v>
                </c:pt>
                <c:pt idx="525">
                  <c:v>52.500000000000476</c:v>
                </c:pt>
                <c:pt idx="526">
                  <c:v>52.600000000000477</c:v>
                </c:pt>
                <c:pt idx="527">
                  <c:v>52.700000000000479</c:v>
                </c:pt>
                <c:pt idx="528">
                  <c:v>52.80000000000048</c:v>
                </c:pt>
                <c:pt idx="529">
                  <c:v>52.900000000000482</c:v>
                </c:pt>
                <c:pt idx="530">
                  <c:v>53.000000000000483</c:v>
                </c:pt>
                <c:pt idx="531">
                  <c:v>53.100000000000485</c:v>
                </c:pt>
                <c:pt idx="532">
                  <c:v>53.200000000000486</c:v>
                </c:pt>
                <c:pt idx="533">
                  <c:v>53.300000000000487</c:v>
                </c:pt>
                <c:pt idx="534">
                  <c:v>53.400000000000489</c:v>
                </c:pt>
                <c:pt idx="535">
                  <c:v>53.50000000000049</c:v>
                </c:pt>
                <c:pt idx="536">
                  <c:v>53.600000000000492</c:v>
                </c:pt>
                <c:pt idx="537">
                  <c:v>53.700000000000493</c:v>
                </c:pt>
                <c:pt idx="538">
                  <c:v>53.800000000000495</c:v>
                </c:pt>
                <c:pt idx="539">
                  <c:v>53.900000000000496</c:v>
                </c:pt>
                <c:pt idx="540">
                  <c:v>54.000000000000497</c:v>
                </c:pt>
                <c:pt idx="541">
                  <c:v>54.100000000000499</c:v>
                </c:pt>
                <c:pt idx="542">
                  <c:v>54.2000000000005</c:v>
                </c:pt>
                <c:pt idx="543">
                  <c:v>54.300000000000502</c:v>
                </c:pt>
                <c:pt idx="544">
                  <c:v>54.400000000000503</c:v>
                </c:pt>
                <c:pt idx="545">
                  <c:v>54.500000000000504</c:v>
                </c:pt>
                <c:pt idx="546">
                  <c:v>54.600000000000506</c:v>
                </c:pt>
                <c:pt idx="547">
                  <c:v>54.700000000000507</c:v>
                </c:pt>
                <c:pt idx="548">
                  <c:v>54.800000000000509</c:v>
                </c:pt>
                <c:pt idx="549">
                  <c:v>54.90000000000051</c:v>
                </c:pt>
                <c:pt idx="550">
                  <c:v>55.000000000000512</c:v>
                </c:pt>
                <c:pt idx="551">
                  <c:v>55.100000000000513</c:v>
                </c:pt>
                <c:pt idx="552">
                  <c:v>55.200000000000514</c:v>
                </c:pt>
                <c:pt idx="553">
                  <c:v>55.300000000000516</c:v>
                </c:pt>
                <c:pt idx="554">
                  <c:v>55.400000000000517</c:v>
                </c:pt>
                <c:pt idx="555">
                  <c:v>55.500000000000519</c:v>
                </c:pt>
                <c:pt idx="556">
                  <c:v>55.60000000000052</c:v>
                </c:pt>
                <c:pt idx="557">
                  <c:v>55.700000000000522</c:v>
                </c:pt>
                <c:pt idx="558">
                  <c:v>55.800000000000523</c:v>
                </c:pt>
                <c:pt idx="559">
                  <c:v>55.900000000000524</c:v>
                </c:pt>
                <c:pt idx="560">
                  <c:v>56.000000000000526</c:v>
                </c:pt>
                <c:pt idx="561">
                  <c:v>56.100000000000527</c:v>
                </c:pt>
                <c:pt idx="562">
                  <c:v>56.200000000000529</c:v>
                </c:pt>
                <c:pt idx="563">
                  <c:v>56.30000000000053</c:v>
                </c:pt>
                <c:pt idx="564">
                  <c:v>56.400000000000531</c:v>
                </c:pt>
                <c:pt idx="565">
                  <c:v>56.500000000000533</c:v>
                </c:pt>
                <c:pt idx="566">
                  <c:v>56.600000000000534</c:v>
                </c:pt>
                <c:pt idx="567">
                  <c:v>56.700000000000536</c:v>
                </c:pt>
                <c:pt idx="568">
                  <c:v>56.800000000000537</c:v>
                </c:pt>
                <c:pt idx="569">
                  <c:v>56.900000000000539</c:v>
                </c:pt>
                <c:pt idx="570">
                  <c:v>57.00000000000054</c:v>
                </c:pt>
                <c:pt idx="571">
                  <c:v>57.100000000000541</c:v>
                </c:pt>
                <c:pt idx="572">
                  <c:v>57.200000000000543</c:v>
                </c:pt>
                <c:pt idx="573">
                  <c:v>57.300000000000544</c:v>
                </c:pt>
                <c:pt idx="574">
                  <c:v>57.400000000000546</c:v>
                </c:pt>
                <c:pt idx="575">
                  <c:v>57.500000000000547</c:v>
                </c:pt>
                <c:pt idx="576">
                  <c:v>57.600000000000549</c:v>
                </c:pt>
                <c:pt idx="577">
                  <c:v>57.70000000000055</c:v>
                </c:pt>
                <c:pt idx="578">
                  <c:v>57.800000000000551</c:v>
                </c:pt>
                <c:pt idx="579">
                  <c:v>57.900000000000553</c:v>
                </c:pt>
                <c:pt idx="580">
                  <c:v>58.000000000000554</c:v>
                </c:pt>
                <c:pt idx="581">
                  <c:v>58.100000000000556</c:v>
                </c:pt>
                <c:pt idx="582">
                  <c:v>58.200000000000557</c:v>
                </c:pt>
                <c:pt idx="583">
                  <c:v>58.300000000000558</c:v>
                </c:pt>
                <c:pt idx="584">
                  <c:v>58.40000000000056</c:v>
                </c:pt>
                <c:pt idx="585">
                  <c:v>58.500000000000561</c:v>
                </c:pt>
                <c:pt idx="586">
                  <c:v>58.600000000000563</c:v>
                </c:pt>
                <c:pt idx="587">
                  <c:v>58.700000000000564</c:v>
                </c:pt>
                <c:pt idx="588">
                  <c:v>58.800000000000566</c:v>
                </c:pt>
                <c:pt idx="589">
                  <c:v>58.900000000000567</c:v>
                </c:pt>
                <c:pt idx="590">
                  <c:v>59.000000000000568</c:v>
                </c:pt>
                <c:pt idx="591">
                  <c:v>59.10000000000057</c:v>
                </c:pt>
                <c:pt idx="592">
                  <c:v>59.200000000000571</c:v>
                </c:pt>
                <c:pt idx="593">
                  <c:v>59.300000000000573</c:v>
                </c:pt>
                <c:pt idx="594">
                  <c:v>59.400000000000574</c:v>
                </c:pt>
                <c:pt idx="595">
                  <c:v>59.500000000000576</c:v>
                </c:pt>
                <c:pt idx="596">
                  <c:v>59.600000000000577</c:v>
                </c:pt>
                <c:pt idx="597">
                  <c:v>59.700000000000578</c:v>
                </c:pt>
                <c:pt idx="598">
                  <c:v>59.80000000000058</c:v>
                </c:pt>
                <c:pt idx="599">
                  <c:v>59.900000000000581</c:v>
                </c:pt>
                <c:pt idx="600">
                  <c:v>60.000000000000583</c:v>
                </c:pt>
                <c:pt idx="601">
                  <c:v>60.100000000000584</c:v>
                </c:pt>
                <c:pt idx="602">
                  <c:v>60.200000000000585</c:v>
                </c:pt>
                <c:pt idx="603">
                  <c:v>60.300000000000587</c:v>
                </c:pt>
                <c:pt idx="604">
                  <c:v>60.400000000000588</c:v>
                </c:pt>
                <c:pt idx="605">
                  <c:v>60.50000000000059</c:v>
                </c:pt>
                <c:pt idx="606">
                  <c:v>60.600000000000591</c:v>
                </c:pt>
                <c:pt idx="607">
                  <c:v>60.700000000000593</c:v>
                </c:pt>
                <c:pt idx="608">
                  <c:v>60.800000000000594</c:v>
                </c:pt>
                <c:pt idx="609">
                  <c:v>60.900000000000595</c:v>
                </c:pt>
                <c:pt idx="610">
                  <c:v>61.000000000000597</c:v>
                </c:pt>
                <c:pt idx="611">
                  <c:v>61.100000000000598</c:v>
                </c:pt>
                <c:pt idx="612">
                  <c:v>61.2000000000006</c:v>
                </c:pt>
                <c:pt idx="613">
                  <c:v>61.300000000000601</c:v>
                </c:pt>
                <c:pt idx="614">
                  <c:v>61.400000000000603</c:v>
                </c:pt>
                <c:pt idx="615">
                  <c:v>61.500000000000604</c:v>
                </c:pt>
                <c:pt idx="616">
                  <c:v>61.600000000000605</c:v>
                </c:pt>
                <c:pt idx="617">
                  <c:v>61.700000000000607</c:v>
                </c:pt>
                <c:pt idx="618">
                  <c:v>61.800000000000608</c:v>
                </c:pt>
                <c:pt idx="619">
                  <c:v>61.90000000000061</c:v>
                </c:pt>
                <c:pt idx="620">
                  <c:v>62.000000000000611</c:v>
                </c:pt>
                <c:pt idx="621">
                  <c:v>62.100000000000612</c:v>
                </c:pt>
                <c:pt idx="622">
                  <c:v>62.200000000000614</c:v>
                </c:pt>
                <c:pt idx="623">
                  <c:v>62.300000000000615</c:v>
                </c:pt>
                <c:pt idx="624">
                  <c:v>62.400000000000617</c:v>
                </c:pt>
                <c:pt idx="625">
                  <c:v>62.500000000000618</c:v>
                </c:pt>
                <c:pt idx="626">
                  <c:v>62.60000000000062</c:v>
                </c:pt>
                <c:pt idx="627">
                  <c:v>62.700000000000621</c:v>
                </c:pt>
                <c:pt idx="628">
                  <c:v>62.800000000000622</c:v>
                </c:pt>
                <c:pt idx="629">
                  <c:v>62.900000000000624</c:v>
                </c:pt>
                <c:pt idx="630">
                  <c:v>63.000000000000625</c:v>
                </c:pt>
                <c:pt idx="631">
                  <c:v>63.100000000000627</c:v>
                </c:pt>
                <c:pt idx="632">
                  <c:v>63.200000000000628</c:v>
                </c:pt>
                <c:pt idx="633">
                  <c:v>63.30000000000063</c:v>
                </c:pt>
                <c:pt idx="634">
                  <c:v>63.400000000000631</c:v>
                </c:pt>
                <c:pt idx="635">
                  <c:v>63.500000000000632</c:v>
                </c:pt>
                <c:pt idx="636">
                  <c:v>63.600000000000634</c:v>
                </c:pt>
                <c:pt idx="637">
                  <c:v>63.700000000000635</c:v>
                </c:pt>
                <c:pt idx="638">
                  <c:v>63.800000000000637</c:v>
                </c:pt>
                <c:pt idx="639">
                  <c:v>63.900000000000638</c:v>
                </c:pt>
                <c:pt idx="640">
                  <c:v>64.000000000000639</c:v>
                </c:pt>
                <c:pt idx="641">
                  <c:v>64.100000000000634</c:v>
                </c:pt>
                <c:pt idx="642">
                  <c:v>64.200000000000628</c:v>
                </c:pt>
                <c:pt idx="643">
                  <c:v>64.300000000000622</c:v>
                </c:pt>
                <c:pt idx="644">
                  <c:v>64.400000000000617</c:v>
                </c:pt>
                <c:pt idx="645">
                  <c:v>64.500000000000611</c:v>
                </c:pt>
                <c:pt idx="646">
                  <c:v>64.600000000000605</c:v>
                </c:pt>
                <c:pt idx="647">
                  <c:v>64.7000000000006</c:v>
                </c:pt>
                <c:pt idx="648">
                  <c:v>64.800000000000594</c:v>
                </c:pt>
                <c:pt idx="649">
                  <c:v>64.900000000000588</c:v>
                </c:pt>
                <c:pt idx="650">
                  <c:v>65.000000000000583</c:v>
                </c:pt>
                <c:pt idx="651">
                  <c:v>65.100000000000577</c:v>
                </c:pt>
                <c:pt idx="652">
                  <c:v>65.200000000000571</c:v>
                </c:pt>
                <c:pt idx="653">
                  <c:v>65.300000000000566</c:v>
                </c:pt>
                <c:pt idx="654">
                  <c:v>65.40000000000056</c:v>
                </c:pt>
                <c:pt idx="655">
                  <c:v>65.500000000000554</c:v>
                </c:pt>
                <c:pt idx="656">
                  <c:v>65.600000000000549</c:v>
                </c:pt>
                <c:pt idx="657">
                  <c:v>65.700000000000543</c:v>
                </c:pt>
                <c:pt idx="658">
                  <c:v>65.800000000000537</c:v>
                </c:pt>
                <c:pt idx="659">
                  <c:v>65.900000000000531</c:v>
                </c:pt>
                <c:pt idx="660">
                  <c:v>66.000000000000526</c:v>
                </c:pt>
                <c:pt idx="661">
                  <c:v>66.10000000000052</c:v>
                </c:pt>
                <c:pt idx="662">
                  <c:v>66.200000000000514</c:v>
                </c:pt>
                <c:pt idx="663">
                  <c:v>66.300000000000509</c:v>
                </c:pt>
                <c:pt idx="664">
                  <c:v>66.400000000000503</c:v>
                </c:pt>
                <c:pt idx="665">
                  <c:v>66.500000000000497</c:v>
                </c:pt>
                <c:pt idx="666">
                  <c:v>66.600000000000492</c:v>
                </c:pt>
                <c:pt idx="667">
                  <c:v>66.700000000000486</c:v>
                </c:pt>
                <c:pt idx="668">
                  <c:v>66.80000000000048</c:v>
                </c:pt>
                <c:pt idx="669">
                  <c:v>66.900000000000475</c:v>
                </c:pt>
                <c:pt idx="670">
                  <c:v>67.000000000000469</c:v>
                </c:pt>
                <c:pt idx="671">
                  <c:v>67.100000000000463</c:v>
                </c:pt>
                <c:pt idx="672">
                  <c:v>67.200000000000458</c:v>
                </c:pt>
                <c:pt idx="673">
                  <c:v>67.300000000000452</c:v>
                </c:pt>
                <c:pt idx="674">
                  <c:v>67.400000000000446</c:v>
                </c:pt>
                <c:pt idx="675">
                  <c:v>67.500000000000441</c:v>
                </c:pt>
                <c:pt idx="676">
                  <c:v>67.600000000000435</c:v>
                </c:pt>
                <c:pt idx="677">
                  <c:v>67.700000000000429</c:v>
                </c:pt>
                <c:pt idx="678">
                  <c:v>67.800000000000423</c:v>
                </c:pt>
                <c:pt idx="679">
                  <c:v>67.900000000000418</c:v>
                </c:pt>
                <c:pt idx="680">
                  <c:v>68.000000000000412</c:v>
                </c:pt>
                <c:pt idx="681">
                  <c:v>68.100000000000406</c:v>
                </c:pt>
                <c:pt idx="682">
                  <c:v>68.200000000000401</c:v>
                </c:pt>
                <c:pt idx="683">
                  <c:v>68.300000000000395</c:v>
                </c:pt>
                <c:pt idx="684">
                  <c:v>68.400000000000389</c:v>
                </c:pt>
                <c:pt idx="685">
                  <c:v>68.500000000000384</c:v>
                </c:pt>
                <c:pt idx="686">
                  <c:v>68.600000000000378</c:v>
                </c:pt>
                <c:pt idx="687">
                  <c:v>68.700000000000372</c:v>
                </c:pt>
                <c:pt idx="688">
                  <c:v>68.800000000000367</c:v>
                </c:pt>
                <c:pt idx="689">
                  <c:v>68.900000000000361</c:v>
                </c:pt>
                <c:pt idx="690">
                  <c:v>69.000000000000355</c:v>
                </c:pt>
                <c:pt idx="691">
                  <c:v>69.10000000000035</c:v>
                </c:pt>
                <c:pt idx="692">
                  <c:v>69.200000000000344</c:v>
                </c:pt>
                <c:pt idx="693">
                  <c:v>69.300000000000338</c:v>
                </c:pt>
                <c:pt idx="694">
                  <c:v>69.400000000000333</c:v>
                </c:pt>
                <c:pt idx="695">
                  <c:v>69.500000000000327</c:v>
                </c:pt>
                <c:pt idx="696">
                  <c:v>69.600000000000321</c:v>
                </c:pt>
                <c:pt idx="697">
                  <c:v>69.700000000000315</c:v>
                </c:pt>
                <c:pt idx="698">
                  <c:v>69.80000000000031</c:v>
                </c:pt>
                <c:pt idx="699">
                  <c:v>69.900000000000304</c:v>
                </c:pt>
                <c:pt idx="700">
                  <c:v>70.000000000000298</c:v>
                </c:pt>
                <c:pt idx="701">
                  <c:v>70.100000000000293</c:v>
                </c:pt>
                <c:pt idx="702">
                  <c:v>70.200000000000287</c:v>
                </c:pt>
                <c:pt idx="703">
                  <c:v>70.300000000000281</c:v>
                </c:pt>
                <c:pt idx="704">
                  <c:v>70.400000000000276</c:v>
                </c:pt>
                <c:pt idx="705">
                  <c:v>70.50000000000027</c:v>
                </c:pt>
                <c:pt idx="706">
                  <c:v>70.600000000000264</c:v>
                </c:pt>
                <c:pt idx="707">
                  <c:v>70.700000000000259</c:v>
                </c:pt>
                <c:pt idx="708">
                  <c:v>70.800000000000253</c:v>
                </c:pt>
                <c:pt idx="709">
                  <c:v>70.900000000000247</c:v>
                </c:pt>
                <c:pt idx="710">
                  <c:v>71.000000000000242</c:v>
                </c:pt>
                <c:pt idx="711">
                  <c:v>71.100000000000236</c:v>
                </c:pt>
                <c:pt idx="712">
                  <c:v>71.20000000000023</c:v>
                </c:pt>
                <c:pt idx="713">
                  <c:v>71.300000000000225</c:v>
                </c:pt>
                <c:pt idx="714">
                  <c:v>71.400000000000219</c:v>
                </c:pt>
                <c:pt idx="715">
                  <c:v>71.500000000000213</c:v>
                </c:pt>
                <c:pt idx="716">
                  <c:v>71.600000000000207</c:v>
                </c:pt>
                <c:pt idx="717">
                  <c:v>71.700000000000202</c:v>
                </c:pt>
                <c:pt idx="718">
                  <c:v>71.800000000000196</c:v>
                </c:pt>
                <c:pt idx="719">
                  <c:v>71.90000000000019</c:v>
                </c:pt>
                <c:pt idx="720">
                  <c:v>72.000000000000185</c:v>
                </c:pt>
                <c:pt idx="721">
                  <c:v>72.100000000000179</c:v>
                </c:pt>
                <c:pt idx="722">
                  <c:v>72.200000000000173</c:v>
                </c:pt>
                <c:pt idx="723">
                  <c:v>72.300000000000168</c:v>
                </c:pt>
                <c:pt idx="724">
                  <c:v>72.400000000000162</c:v>
                </c:pt>
                <c:pt idx="725">
                  <c:v>72.500000000000156</c:v>
                </c:pt>
                <c:pt idx="726">
                  <c:v>72.600000000000151</c:v>
                </c:pt>
                <c:pt idx="727">
                  <c:v>72.700000000000145</c:v>
                </c:pt>
                <c:pt idx="728">
                  <c:v>72.800000000000139</c:v>
                </c:pt>
                <c:pt idx="729">
                  <c:v>72.900000000000134</c:v>
                </c:pt>
                <c:pt idx="730">
                  <c:v>73.000000000000128</c:v>
                </c:pt>
                <c:pt idx="731">
                  <c:v>73.100000000000122</c:v>
                </c:pt>
                <c:pt idx="732">
                  <c:v>73.200000000000117</c:v>
                </c:pt>
                <c:pt idx="733">
                  <c:v>73.300000000000111</c:v>
                </c:pt>
                <c:pt idx="734">
                  <c:v>73.400000000000105</c:v>
                </c:pt>
                <c:pt idx="735">
                  <c:v>73.500000000000099</c:v>
                </c:pt>
                <c:pt idx="736">
                  <c:v>73.600000000000094</c:v>
                </c:pt>
                <c:pt idx="737">
                  <c:v>73.700000000000088</c:v>
                </c:pt>
                <c:pt idx="738">
                  <c:v>73.800000000000082</c:v>
                </c:pt>
                <c:pt idx="739">
                  <c:v>73.900000000000077</c:v>
                </c:pt>
                <c:pt idx="740">
                  <c:v>74.000000000000071</c:v>
                </c:pt>
                <c:pt idx="741">
                  <c:v>74.100000000000065</c:v>
                </c:pt>
                <c:pt idx="742">
                  <c:v>74.20000000000006</c:v>
                </c:pt>
                <c:pt idx="743">
                  <c:v>74.300000000000054</c:v>
                </c:pt>
                <c:pt idx="744">
                  <c:v>74.400000000000048</c:v>
                </c:pt>
                <c:pt idx="745">
                  <c:v>74.500000000000043</c:v>
                </c:pt>
                <c:pt idx="746">
                  <c:v>74.600000000000037</c:v>
                </c:pt>
                <c:pt idx="747">
                  <c:v>74.700000000000031</c:v>
                </c:pt>
                <c:pt idx="748">
                  <c:v>74.800000000000026</c:v>
                </c:pt>
                <c:pt idx="749">
                  <c:v>74.90000000000002</c:v>
                </c:pt>
                <c:pt idx="750">
                  <c:v>75.000000000000014</c:v>
                </c:pt>
                <c:pt idx="751">
                  <c:v>75.100000000000009</c:v>
                </c:pt>
                <c:pt idx="752">
                  <c:v>75.2</c:v>
                </c:pt>
                <c:pt idx="753">
                  <c:v>75.3</c:v>
                </c:pt>
                <c:pt idx="754">
                  <c:v>75.399999999999991</c:v>
                </c:pt>
                <c:pt idx="755">
                  <c:v>75.499999999999986</c:v>
                </c:pt>
                <c:pt idx="756">
                  <c:v>75.59999999999998</c:v>
                </c:pt>
                <c:pt idx="757">
                  <c:v>75.699999999999974</c:v>
                </c:pt>
                <c:pt idx="758">
                  <c:v>75.799999999999969</c:v>
                </c:pt>
                <c:pt idx="759">
                  <c:v>75.899999999999963</c:v>
                </c:pt>
                <c:pt idx="760">
                  <c:v>75.999999999999957</c:v>
                </c:pt>
                <c:pt idx="761">
                  <c:v>76.099999999999952</c:v>
                </c:pt>
                <c:pt idx="762">
                  <c:v>76.199999999999946</c:v>
                </c:pt>
                <c:pt idx="763">
                  <c:v>76.29999999999994</c:v>
                </c:pt>
                <c:pt idx="764">
                  <c:v>76.399999999999935</c:v>
                </c:pt>
                <c:pt idx="765">
                  <c:v>76.499999999999929</c:v>
                </c:pt>
                <c:pt idx="766">
                  <c:v>76.599999999999923</c:v>
                </c:pt>
                <c:pt idx="767">
                  <c:v>76.699999999999918</c:v>
                </c:pt>
                <c:pt idx="768">
                  <c:v>76.799999999999912</c:v>
                </c:pt>
                <c:pt idx="769">
                  <c:v>76.899999999999906</c:v>
                </c:pt>
                <c:pt idx="770">
                  <c:v>76.999999999999901</c:v>
                </c:pt>
                <c:pt idx="771">
                  <c:v>77.099999999999895</c:v>
                </c:pt>
                <c:pt idx="772">
                  <c:v>77.199999999999889</c:v>
                </c:pt>
                <c:pt idx="773">
                  <c:v>77.299999999999883</c:v>
                </c:pt>
                <c:pt idx="774">
                  <c:v>77.399999999999878</c:v>
                </c:pt>
                <c:pt idx="775">
                  <c:v>77.499999999999872</c:v>
                </c:pt>
                <c:pt idx="776">
                  <c:v>77.599999999999866</c:v>
                </c:pt>
                <c:pt idx="777">
                  <c:v>77.699999999999861</c:v>
                </c:pt>
                <c:pt idx="778">
                  <c:v>77.799999999999855</c:v>
                </c:pt>
                <c:pt idx="779">
                  <c:v>77.899999999999849</c:v>
                </c:pt>
                <c:pt idx="780">
                  <c:v>77.999999999999844</c:v>
                </c:pt>
                <c:pt idx="781">
                  <c:v>78.099999999999838</c:v>
                </c:pt>
                <c:pt idx="782">
                  <c:v>78.199999999999832</c:v>
                </c:pt>
                <c:pt idx="783">
                  <c:v>78.299999999999827</c:v>
                </c:pt>
                <c:pt idx="784">
                  <c:v>78.399999999999821</c:v>
                </c:pt>
                <c:pt idx="785">
                  <c:v>78.499999999999815</c:v>
                </c:pt>
                <c:pt idx="786">
                  <c:v>78.59999999999981</c:v>
                </c:pt>
                <c:pt idx="787">
                  <c:v>78.699999999999804</c:v>
                </c:pt>
                <c:pt idx="788">
                  <c:v>78.799999999999798</c:v>
                </c:pt>
                <c:pt idx="789">
                  <c:v>78.899999999999793</c:v>
                </c:pt>
                <c:pt idx="790">
                  <c:v>78.999999999999787</c:v>
                </c:pt>
                <c:pt idx="791">
                  <c:v>79.099999999999781</c:v>
                </c:pt>
                <c:pt idx="792">
                  <c:v>79.199999999999775</c:v>
                </c:pt>
                <c:pt idx="793">
                  <c:v>79.29999999999977</c:v>
                </c:pt>
                <c:pt idx="794">
                  <c:v>79.399999999999764</c:v>
                </c:pt>
                <c:pt idx="795">
                  <c:v>79.499999999999758</c:v>
                </c:pt>
                <c:pt idx="796">
                  <c:v>79.599999999999753</c:v>
                </c:pt>
                <c:pt idx="797">
                  <c:v>79.699999999999747</c:v>
                </c:pt>
                <c:pt idx="798">
                  <c:v>79.799999999999741</c:v>
                </c:pt>
                <c:pt idx="799">
                  <c:v>79.899999999999736</c:v>
                </c:pt>
                <c:pt idx="800">
                  <c:v>79.99999999999973</c:v>
                </c:pt>
                <c:pt idx="801">
                  <c:v>80.099999999999724</c:v>
                </c:pt>
                <c:pt idx="802">
                  <c:v>80.199999999999719</c:v>
                </c:pt>
                <c:pt idx="803">
                  <c:v>80.299999999999713</c:v>
                </c:pt>
                <c:pt idx="804">
                  <c:v>80.399999999999707</c:v>
                </c:pt>
                <c:pt idx="805">
                  <c:v>80.499999999999702</c:v>
                </c:pt>
                <c:pt idx="806">
                  <c:v>80.599999999999696</c:v>
                </c:pt>
                <c:pt idx="807">
                  <c:v>80.69999999999969</c:v>
                </c:pt>
                <c:pt idx="808">
                  <c:v>80.799999999999685</c:v>
                </c:pt>
                <c:pt idx="809">
                  <c:v>80.899999999999679</c:v>
                </c:pt>
                <c:pt idx="810">
                  <c:v>80.999999999999673</c:v>
                </c:pt>
                <c:pt idx="811">
                  <c:v>81.099999999999667</c:v>
                </c:pt>
                <c:pt idx="812">
                  <c:v>81.199999999999662</c:v>
                </c:pt>
                <c:pt idx="813">
                  <c:v>81.299999999999656</c:v>
                </c:pt>
                <c:pt idx="814">
                  <c:v>81.39999999999965</c:v>
                </c:pt>
                <c:pt idx="815">
                  <c:v>81.499999999999645</c:v>
                </c:pt>
                <c:pt idx="816">
                  <c:v>81.599999999999639</c:v>
                </c:pt>
                <c:pt idx="817">
                  <c:v>81.699999999999633</c:v>
                </c:pt>
                <c:pt idx="818">
                  <c:v>81.799999999999628</c:v>
                </c:pt>
                <c:pt idx="819">
                  <c:v>81.899999999999622</c:v>
                </c:pt>
                <c:pt idx="820">
                  <c:v>81.999999999999616</c:v>
                </c:pt>
                <c:pt idx="821">
                  <c:v>82.099999999999611</c:v>
                </c:pt>
                <c:pt idx="822">
                  <c:v>82.199999999999605</c:v>
                </c:pt>
                <c:pt idx="823">
                  <c:v>82.299999999999599</c:v>
                </c:pt>
                <c:pt idx="824">
                  <c:v>82.399999999999594</c:v>
                </c:pt>
                <c:pt idx="825">
                  <c:v>82.499999999999588</c:v>
                </c:pt>
                <c:pt idx="826">
                  <c:v>82.599999999999582</c:v>
                </c:pt>
                <c:pt idx="827">
                  <c:v>82.699999999999577</c:v>
                </c:pt>
                <c:pt idx="828">
                  <c:v>82.799999999999571</c:v>
                </c:pt>
                <c:pt idx="829">
                  <c:v>82.899999999999565</c:v>
                </c:pt>
                <c:pt idx="830">
                  <c:v>82.999999999999559</c:v>
                </c:pt>
                <c:pt idx="831">
                  <c:v>83.099999999999554</c:v>
                </c:pt>
                <c:pt idx="832">
                  <c:v>83.199999999999548</c:v>
                </c:pt>
                <c:pt idx="833">
                  <c:v>83.299999999999542</c:v>
                </c:pt>
                <c:pt idx="834">
                  <c:v>83.399999999999537</c:v>
                </c:pt>
                <c:pt idx="835">
                  <c:v>83.499999999999531</c:v>
                </c:pt>
                <c:pt idx="836">
                  <c:v>83.599999999999525</c:v>
                </c:pt>
                <c:pt idx="837">
                  <c:v>83.69999999999952</c:v>
                </c:pt>
                <c:pt idx="838">
                  <c:v>83.799999999999514</c:v>
                </c:pt>
                <c:pt idx="839">
                  <c:v>83.899999999999508</c:v>
                </c:pt>
                <c:pt idx="840">
                  <c:v>83.999999999999503</c:v>
                </c:pt>
                <c:pt idx="841">
                  <c:v>84.099999999999497</c:v>
                </c:pt>
                <c:pt idx="842">
                  <c:v>84.199999999999491</c:v>
                </c:pt>
                <c:pt idx="843">
                  <c:v>84.299999999999486</c:v>
                </c:pt>
                <c:pt idx="844">
                  <c:v>84.39999999999948</c:v>
                </c:pt>
                <c:pt idx="845">
                  <c:v>84.499999999999474</c:v>
                </c:pt>
                <c:pt idx="846">
                  <c:v>84.599999999999469</c:v>
                </c:pt>
                <c:pt idx="847">
                  <c:v>84.699999999999463</c:v>
                </c:pt>
                <c:pt idx="848">
                  <c:v>84.799999999999457</c:v>
                </c:pt>
                <c:pt idx="849">
                  <c:v>84.899999999999451</c:v>
                </c:pt>
                <c:pt idx="850">
                  <c:v>84.999999999999446</c:v>
                </c:pt>
                <c:pt idx="851">
                  <c:v>85.09999999999944</c:v>
                </c:pt>
                <c:pt idx="852">
                  <c:v>85.199999999999434</c:v>
                </c:pt>
                <c:pt idx="853">
                  <c:v>85.299999999999429</c:v>
                </c:pt>
                <c:pt idx="854">
                  <c:v>85.399999999999423</c:v>
                </c:pt>
                <c:pt idx="855">
                  <c:v>85.499999999999417</c:v>
                </c:pt>
                <c:pt idx="856">
                  <c:v>85.599999999999412</c:v>
                </c:pt>
                <c:pt idx="857">
                  <c:v>85.699999999999406</c:v>
                </c:pt>
                <c:pt idx="858">
                  <c:v>85.7999999999994</c:v>
                </c:pt>
                <c:pt idx="859">
                  <c:v>85.899999999999395</c:v>
                </c:pt>
                <c:pt idx="860">
                  <c:v>85.999999999999389</c:v>
                </c:pt>
                <c:pt idx="861">
                  <c:v>86.099999999999383</c:v>
                </c:pt>
                <c:pt idx="862">
                  <c:v>86.199999999999378</c:v>
                </c:pt>
                <c:pt idx="863">
                  <c:v>86.299999999999372</c:v>
                </c:pt>
                <c:pt idx="864">
                  <c:v>86.399999999999366</c:v>
                </c:pt>
                <c:pt idx="865">
                  <c:v>86.499999999999361</c:v>
                </c:pt>
                <c:pt idx="866">
                  <c:v>86.599999999999355</c:v>
                </c:pt>
                <c:pt idx="867">
                  <c:v>86.699999999999349</c:v>
                </c:pt>
                <c:pt idx="868">
                  <c:v>86.799999999999343</c:v>
                </c:pt>
                <c:pt idx="869">
                  <c:v>86.899999999999338</c:v>
                </c:pt>
                <c:pt idx="870">
                  <c:v>86.999999999999332</c:v>
                </c:pt>
                <c:pt idx="871">
                  <c:v>87.099999999999326</c:v>
                </c:pt>
                <c:pt idx="872">
                  <c:v>87.199999999999321</c:v>
                </c:pt>
                <c:pt idx="873">
                  <c:v>87.299999999999315</c:v>
                </c:pt>
                <c:pt idx="874">
                  <c:v>87.399999999999309</c:v>
                </c:pt>
                <c:pt idx="875">
                  <c:v>87.499999999999304</c:v>
                </c:pt>
                <c:pt idx="876">
                  <c:v>87.599999999999298</c:v>
                </c:pt>
                <c:pt idx="877">
                  <c:v>87.699999999999292</c:v>
                </c:pt>
                <c:pt idx="878">
                  <c:v>87.799999999999287</c:v>
                </c:pt>
                <c:pt idx="879">
                  <c:v>87.899999999999281</c:v>
                </c:pt>
                <c:pt idx="880">
                  <c:v>87.999999999999275</c:v>
                </c:pt>
                <c:pt idx="881">
                  <c:v>88.09999999999927</c:v>
                </c:pt>
                <c:pt idx="882">
                  <c:v>88.199999999999264</c:v>
                </c:pt>
                <c:pt idx="883">
                  <c:v>88.299999999999258</c:v>
                </c:pt>
                <c:pt idx="884">
                  <c:v>88.399999999999253</c:v>
                </c:pt>
                <c:pt idx="885">
                  <c:v>88.499999999999247</c:v>
                </c:pt>
                <c:pt idx="886">
                  <c:v>88.599999999999241</c:v>
                </c:pt>
                <c:pt idx="887">
                  <c:v>88.699999999999235</c:v>
                </c:pt>
                <c:pt idx="888">
                  <c:v>88.79999999999923</c:v>
                </c:pt>
                <c:pt idx="889">
                  <c:v>88.899999999999224</c:v>
                </c:pt>
                <c:pt idx="890">
                  <c:v>88.999999999999218</c:v>
                </c:pt>
                <c:pt idx="891">
                  <c:v>89.099999999999213</c:v>
                </c:pt>
                <c:pt idx="892">
                  <c:v>89.199999999999207</c:v>
                </c:pt>
                <c:pt idx="893">
                  <c:v>89.299999999999201</c:v>
                </c:pt>
                <c:pt idx="894">
                  <c:v>89.399999999999196</c:v>
                </c:pt>
                <c:pt idx="895">
                  <c:v>89.49999999999919</c:v>
                </c:pt>
                <c:pt idx="896">
                  <c:v>89.599999999999184</c:v>
                </c:pt>
                <c:pt idx="897">
                  <c:v>89.699999999999179</c:v>
                </c:pt>
                <c:pt idx="898">
                  <c:v>89.799999999999173</c:v>
                </c:pt>
                <c:pt idx="899">
                  <c:v>89.899999999999167</c:v>
                </c:pt>
                <c:pt idx="900">
                  <c:v>89.999999999999162</c:v>
                </c:pt>
                <c:pt idx="901">
                  <c:v>90.099999999999156</c:v>
                </c:pt>
                <c:pt idx="902">
                  <c:v>90.19999999999915</c:v>
                </c:pt>
                <c:pt idx="903">
                  <c:v>90.299999999999145</c:v>
                </c:pt>
                <c:pt idx="904">
                  <c:v>90.399999999999139</c:v>
                </c:pt>
                <c:pt idx="905">
                  <c:v>90.499999999999133</c:v>
                </c:pt>
                <c:pt idx="906">
                  <c:v>90.599999999999127</c:v>
                </c:pt>
                <c:pt idx="907">
                  <c:v>90.699999999999122</c:v>
                </c:pt>
                <c:pt idx="908">
                  <c:v>90.799999999999116</c:v>
                </c:pt>
                <c:pt idx="909">
                  <c:v>90.89999999999911</c:v>
                </c:pt>
                <c:pt idx="910">
                  <c:v>90.999999999999105</c:v>
                </c:pt>
                <c:pt idx="911">
                  <c:v>91.099999999999099</c:v>
                </c:pt>
                <c:pt idx="912">
                  <c:v>91.199999999999093</c:v>
                </c:pt>
                <c:pt idx="913">
                  <c:v>91.299999999999088</c:v>
                </c:pt>
                <c:pt idx="914">
                  <c:v>91.399999999999082</c:v>
                </c:pt>
                <c:pt idx="915">
                  <c:v>91.499999999999076</c:v>
                </c:pt>
                <c:pt idx="916">
                  <c:v>91.599999999999071</c:v>
                </c:pt>
                <c:pt idx="917">
                  <c:v>91.699999999999065</c:v>
                </c:pt>
                <c:pt idx="918">
                  <c:v>91.799999999999059</c:v>
                </c:pt>
                <c:pt idx="919">
                  <c:v>91.899999999999054</c:v>
                </c:pt>
                <c:pt idx="920">
                  <c:v>91.999999999999048</c:v>
                </c:pt>
                <c:pt idx="921">
                  <c:v>92.099999999999042</c:v>
                </c:pt>
                <c:pt idx="922">
                  <c:v>92.199999999999037</c:v>
                </c:pt>
                <c:pt idx="923">
                  <c:v>92.299999999999031</c:v>
                </c:pt>
                <c:pt idx="924">
                  <c:v>92.399999999999025</c:v>
                </c:pt>
                <c:pt idx="925">
                  <c:v>92.499999999999019</c:v>
                </c:pt>
                <c:pt idx="926">
                  <c:v>92.599999999999014</c:v>
                </c:pt>
                <c:pt idx="927">
                  <c:v>92.699999999999008</c:v>
                </c:pt>
                <c:pt idx="928">
                  <c:v>92.799999999999002</c:v>
                </c:pt>
                <c:pt idx="929">
                  <c:v>92.899999999998997</c:v>
                </c:pt>
                <c:pt idx="930">
                  <c:v>92.999999999998991</c:v>
                </c:pt>
                <c:pt idx="931">
                  <c:v>93.099999999998985</c:v>
                </c:pt>
                <c:pt idx="932">
                  <c:v>93.19999999999898</c:v>
                </c:pt>
                <c:pt idx="933">
                  <c:v>93.299999999998974</c:v>
                </c:pt>
                <c:pt idx="934">
                  <c:v>93.399999999998968</c:v>
                </c:pt>
                <c:pt idx="935">
                  <c:v>93.499999999998963</c:v>
                </c:pt>
                <c:pt idx="936">
                  <c:v>93.599999999998957</c:v>
                </c:pt>
                <c:pt idx="937">
                  <c:v>93.699999999998951</c:v>
                </c:pt>
                <c:pt idx="938">
                  <c:v>93.799999999998946</c:v>
                </c:pt>
                <c:pt idx="939">
                  <c:v>93.89999999999894</c:v>
                </c:pt>
                <c:pt idx="940">
                  <c:v>93.999999999998934</c:v>
                </c:pt>
                <c:pt idx="941">
                  <c:v>94.099999999998929</c:v>
                </c:pt>
                <c:pt idx="942">
                  <c:v>94.199999999998923</c:v>
                </c:pt>
                <c:pt idx="943">
                  <c:v>94.299999999998917</c:v>
                </c:pt>
                <c:pt idx="944">
                  <c:v>94.399999999998911</c:v>
                </c:pt>
                <c:pt idx="945">
                  <c:v>94.499999999998906</c:v>
                </c:pt>
                <c:pt idx="946">
                  <c:v>94.5999999999989</c:v>
                </c:pt>
                <c:pt idx="947">
                  <c:v>94.699999999998894</c:v>
                </c:pt>
                <c:pt idx="948">
                  <c:v>94.799999999998889</c:v>
                </c:pt>
                <c:pt idx="949">
                  <c:v>94.899999999998883</c:v>
                </c:pt>
                <c:pt idx="950">
                  <c:v>94.999999999998877</c:v>
                </c:pt>
                <c:pt idx="951">
                  <c:v>95.099999999998872</c:v>
                </c:pt>
                <c:pt idx="952">
                  <c:v>95.199999999998866</c:v>
                </c:pt>
                <c:pt idx="953">
                  <c:v>95.29999999999886</c:v>
                </c:pt>
                <c:pt idx="954">
                  <c:v>95.399999999998855</c:v>
                </c:pt>
                <c:pt idx="955">
                  <c:v>95.499999999998849</c:v>
                </c:pt>
                <c:pt idx="956">
                  <c:v>95.599999999998843</c:v>
                </c:pt>
                <c:pt idx="957">
                  <c:v>95.699999999998838</c:v>
                </c:pt>
                <c:pt idx="958">
                  <c:v>95.799999999998832</c:v>
                </c:pt>
                <c:pt idx="959">
                  <c:v>95.899999999998826</c:v>
                </c:pt>
                <c:pt idx="960">
                  <c:v>95.99999999999882</c:v>
                </c:pt>
                <c:pt idx="961">
                  <c:v>96.099999999998815</c:v>
                </c:pt>
                <c:pt idx="962">
                  <c:v>96.199999999998809</c:v>
                </c:pt>
                <c:pt idx="963">
                  <c:v>96.299999999998803</c:v>
                </c:pt>
                <c:pt idx="964">
                  <c:v>96.399999999998798</c:v>
                </c:pt>
                <c:pt idx="965">
                  <c:v>96.499999999998792</c:v>
                </c:pt>
                <c:pt idx="966">
                  <c:v>96.599999999998786</c:v>
                </c:pt>
                <c:pt idx="967">
                  <c:v>96.699999999998781</c:v>
                </c:pt>
                <c:pt idx="968">
                  <c:v>96.799999999998775</c:v>
                </c:pt>
                <c:pt idx="969">
                  <c:v>96.899999999998769</c:v>
                </c:pt>
                <c:pt idx="970">
                  <c:v>96.999999999998764</c:v>
                </c:pt>
                <c:pt idx="971">
                  <c:v>97.099999999998758</c:v>
                </c:pt>
                <c:pt idx="972">
                  <c:v>97.199999999998752</c:v>
                </c:pt>
                <c:pt idx="973">
                  <c:v>97.299999999998747</c:v>
                </c:pt>
                <c:pt idx="974">
                  <c:v>97.399999999998741</c:v>
                </c:pt>
                <c:pt idx="975">
                  <c:v>97.499999999998735</c:v>
                </c:pt>
                <c:pt idx="976">
                  <c:v>97.59999999999873</c:v>
                </c:pt>
                <c:pt idx="977">
                  <c:v>97.699999999998724</c:v>
                </c:pt>
                <c:pt idx="978">
                  <c:v>97.799999999998718</c:v>
                </c:pt>
                <c:pt idx="979">
                  <c:v>97.899999999998712</c:v>
                </c:pt>
                <c:pt idx="980">
                  <c:v>97.999999999998707</c:v>
                </c:pt>
                <c:pt idx="981">
                  <c:v>98.099999999998701</c:v>
                </c:pt>
                <c:pt idx="982">
                  <c:v>98.199999999998695</c:v>
                </c:pt>
                <c:pt idx="983">
                  <c:v>98.29999999999869</c:v>
                </c:pt>
                <c:pt idx="984">
                  <c:v>98.399999999998684</c:v>
                </c:pt>
                <c:pt idx="985">
                  <c:v>98.499999999998678</c:v>
                </c:pt>
                <c:pt idx="986">
                  <c:v>98.599999999998673</c:v>
                </c:pt>
                <c:pt idx="987">
                  <c:v>98.699999999998667</c:v>
                </c:pt>
                <c:pt idx="988">
                  <c:v>98.799999999998661</c:v>
                </c:pt>
                <c:pt idx="989">
                  <c:v>98.899999999998656</c:v>
                </c:pt>
                <c:pt idx="990">
                  <c:v>98.99999999999865</c:v>
                </c:pt>
                <c:pt idx="991">
                  <c:v>99.099999999998644</c:v>
                </c:pt>
                <c:pt idx="992">
                  <c:v>99.199999999998639</c:v>
                </c:pt>
                <c:pt idx="993">
                  <c:v>99.299999999998633</c:v>
                </c:pt>
                <c:pt idx="994">
                  <c:v>99.399999999998627</c:v>
                </c:pt>
                <c:pt idx="995">
                  <c:v>99.499999999998622</c:v>
                </c:pt>
                <c:pt idx="996">
                  <c:v>99.599999999998616</c:v>
                </c:pt>
                <c:pt idx="997">
                  <c:v>99.69999999999861</c:v>
                </c:pt>
                <c:pt idx="998">
                  <c:v>99.799999999998604</c:v>
                </c:pt>
                <c:pt idx="999">
                  <c:v>99.899999999998599</c:v>
                </c:pt>
                <c:pt idx="1000">
                  <c:v>99.999999999998593</c:v>
                </c:pt>
              </c:numCache>
            </c:numRef>
          </c:xVal>
          <c:yVal>
            <c:numRef>
              <c:f>CIjumping!$BZ$42:$BZ$1042</c:f>
              <c:numCache>
                <c:formatCode>General</c:formatCode>
                <c:ptCount val="1001"/>
                <c:pt idx="0">
                  <c:v>8.7641502467842702E-4</c:v>
                </c:pt>
                <c:pt idx="1">
                  <c:v>8.8742787567805165E-4</c:v>
                </c:pt>
                <c:pt idx="2">
                  <c:v>8.9855664770198244E-4</c:v>
                </c:pt>
                <c:pt idx="3">
                  <c:v>9.0980223453496233E-4</c:v>
                </c:pt>
                <c:pt idx="4">
                  <c:v>9.2116553234310237E-4</c:v>
                </c:pt>
                <c:pt idx="5">
                  <c:v>9.3264743961349523E-4</c:v>
                </c:pt>
                <c:pt idx="6">
                  <c:v>9.4424885709280945E-4</c:v>
                </c:pt>
                <c:pt idx="7">
                  <c:v>9.5597068772481091E-4</c:v>
                </c:pt>
                <c:pt idx="8">
                  <c:v>9.6781383658684807E-4</c:v>
                </c:pt>
                <c:pt idx="9">
                  <c:v>9.7977921082526617E-4</c:v>
                </c:pt>
                <c:pt idx="10">
                  <c:v>9.918677195897656E-4</c:v>
                </c:pt>
                <c:pt idx="11">
                  <c:v>1.0040802739666997E-3</c:v>
                </c:pt>
                <c:pt idx="12">
                  <c:v>1.0164177869112919E-3</c:v>
                </c:pt>
                <c:pt idx="13">
                  <c:v>1.0288811731788035E-3</c:v>
                </c:pt>
                <c:pt idx="14">
                  <c:v>1.0414713492546092E-3</c:v>
                </c:pt>
                <c:pt idx="15">
                  <c:v>1.0541892332832058E-3</c:v>
                </c:pt>
                <c:pt idx="16">
                  <c:v>1.0670357449961392E-3</c:v>
                </c:pt>
                <c:pt idx="17">
                  <c:v>1.0800118056388567E-3</c:v>
                </c:pt>
                <c:pt idx="18">
                  <c:v>1.0931183378964694E-3</c:v>
                </c:pt>
                <c:pt idx="19">
                  <c:v>1.1063562658184328E-3</c:v>
                </c:pt>
                <c:pt idx="20">
                  <c:v>1.1197265147421451E-3</c:v>
                </c:pt>
                <c:pt idx="21">
                  <c:v>1.1332300112154446E-3</c:v>
                </c:pt>
                <c:pt idx="22">
                  <c:v>1.1468676829180357E-3</c:v>
                </c:pt>
                <c:pt idx="23">
                  <c:v>1.1606404585818057E-3</c:v>
                </c:pt>
                <c:pt idx="24">
                  <c:v>1.1745492679100683E-3</c:v>
                </c:pt>
                <c:pt idx="25">
                  <c:v>1.1885950414956903E-3</c:v>
                </c:pt>
                <c:pt idx="26">
                  <c:v>1.2027787107381487E-3</c:v>
                </c:pt>
                <c:pt idx="27">
                  <c:v>1.2171012077594782E-3</c:v>
                </c:pt>
                <c:pt idx="28">
                  <c:v>1.2315634653191254E-3</c:v>
                </c:pt>
                <c:pt idx="29">
                  <c:v>1.2461664167277161E-3</c:v>
                </c:pt>
                <c:pt idx="30">
                  <c:v>1.2609109957597191E-3</c:v>
                </c:pt>
                <c:pt idx="31">
                  <c:v>1.2757981365650181E-3</c:v>
                </c:pt>
                <c:pt idx="32">
                  <c:v>1.2908287735793845E-3</c:v>
                </c:pt>
                <c:pt idx="33">
                  <c:v>1.3060038414338697E-3</c:v>
                </c:pt>
                <c:pt idx="34">
                  <c:v>1.3213242748630861E-3</c:v>
                </c:pt>
                <c:pt idx="35">
                  <c:v>1.3367910086124113E-3</c:v>
                </c:pt>
                <c:pt idx="36">
                  <c:v>1.3524049773440891E-3</c:v>
                </c:pt>
                <c:pt idx="37">
                  <c:v>1.3681671155422479E-3</c:v>
                </c:pt>
                <c:pt idx="38">
                  <c:v>1.3840783574168298E-3</c:v>
                </c:pt>
                <c:pt idx="39">
                  <c:v>1.4001396368064302E-3</c:v>
                </c:pt>
                <c:pt idx="40">
                  <c:v>1.4163518870800593E-3</c:v>
                </c:pt>
                <c:pt idx="41">
                  <c:v>1.4327160410378132E-3</c:v>
                </c:pt>
                <c:pt idx="42">
                  <c:v>1.4492330308104706E-3</c:v>
                </c:pt>
                <c:pt idx="43">
                  <c:v>1.4659037877580126E-3</c:v>
                </c:pt>
                <c:pt idx="44">
                  <c:v>1.4827292423670625E-3</c:v>
                </c:pt>
                <c:pt idx="45">
                  <c:v>1.4997103241472655E-3</c:v>
                </c:pt>
                <c:pt idx="46">
                  <c:v>1.5168479615265819E-3</c:v>
                </c:pt>
                <c:pt idx="47">
                  <c:v>1.5341430817455424E-3</c:v>
                </c:pt>
                <c:pt idx="48">
                  <c:v>1.5515966107504115E-3</c:v>
                </c:pt>
                <c:pt idx="49">
                  <c:v>1.5692094730853322E-3</c:v>
                </c:pt>
                <c:pt idx="50">
                  <c:v>1.5869825917833708E-3</c:v>
                </c:pt>
                <c:pt idx="51">
                  <c:v>1.6049168882565602E-3</c:v>
                </c:pt>
                <c:pt idx="52">
                  <c:v>1.6230132821848722E-3</c:v>
                </c:pt>
                <c:pt idx="53">
                  <c:v>1.6412726914041564E-3</c:v>
                </c:pt>
                <c:pt idx="54">
                  <c:v>1.6596960317930563E-3</c:v>
                </c:pt>
                <c:pt idx="55">
                  <c:v>1.6782842171588772E-3</c:v>
                </c:pt>
                <c:pt idx="56">
                  <c:v>1.6970381591224592E-3</c:v>
                </c:pt>
                <c:pt idx="57">
                  <c:v>1.7159587670020097E-3</c:v>
                </c:pt>
                <c:pt idx="58">
                  <c:v>1.7350469476959409E-3</c:v>
                </c:pt>
                <c:pt idx="59">
                  <c:v>1.7543036055646909E-3</c:v>
                </c:pt>
                <c:pt idx="60">
                  <c:v>1.773729642311571E-3</c:v>
                </c:pt>
                <c:pt idx="61">
                  <c:v>1.7933259568625856E-3</c:v>
                </c:pt>
                <c:pt idx="62">
                  <c:v>1.8130934452453096E-3</c:v>
                </c:pt>
                <c:pt idx="63">
                  <c:v>1.8330330004667631E-3</c:v>
                </c:pt>
                <c:pt idx="64">
                  <c:v>1.8531455123903221E-3</c:v>
                </c:pt>
                <c:pt idx="65">
                  <c:v>1.8734318676116883E-3</c:v>
                </c:pt>
                <c:pt idx="66">
                  <c:v>1.8938929493338722E-3</c:v>
                </c:pt>
                <c:pt idx="67">
                  <c:v>1.9145296372412696E-3</c:v>
                </c:pt>
                <c:pt idx="68">
                  <c:v>1.9353428073727785E-3</c:v>
                </c:pt>
                <c:pt idx="69">
                  <c:v>1.9563333319939985E-3</c:v>
                </c:pt>
                <c:pt idx="70">
                  <c:v>1.9775020794685094E-3</c:v>
                </c:pt>
                <c:pt idx="71">
                  <c:v>1.9988499141282553E-3</c:v>
                </c:pt>
                <c:pt idx="72">
                  <c:v>2.0203776961430129E-3</c:v>
                </c:pt>
                <c:pt idx="73">
                  <c:v>2.042086281388987E-3</c:v>
                </c:pt>
                <c:pt idx="74">
                  <c:v>2.0639765213165194E-3</c:v>
                </c:pt>
                <c:pt idx="75">
                  <c:v>2.0860492628169266E-3</c:v>
                </c:pt>
                <c:pt idx="76">
                  <c:v>2.1083053480885137E-3</c:v>
                </c:pt>
                <c:pt idx="77">
                  <c:v>2.1307456145016859E-3</c:v>
                </c:pt>
                <c:pt idx="78">
                  <c:v>2.1533708944632851E-3</c:v>
                </c:pt>
                <c:pt idx="79">
                  <c:v>2.1761820152800602E-3</c:v>
                </c:pt>
                <c:pt idx="80">
                  <c:v>2.1991797990213576E-3</c:v>
                </c:pt>
                <c:pt idx="81">
                  <c:v>2.2223650623809936E-3</c:v>
                </c:pt>
                <c:pt idx="82">
                  <c:v>2.2457386165383509E-3</c:v>
                </c:pt>
                <c:pt idx="83">
                  <c:v>2.2693012670186954E-3</c:v>
                </c:pt>
                <c:pt idx="84">
                  <c:v>2.2930538135527401E-3</c:v>
                </c:pt>
                <c:pt idx="85">
                  <c:v>2.3169970499354584E-3</c:v>
                </c:pt>
                <c:pt idx="86">
                  <c:v>2.341131763884154E-3</c:v>
                </c:pt>
                <c:pt idx="87">
                  <c:v>2.3654587368958347E-3</c:v>
                </c:pt>
                <c:pt idx="88">
                  <c:v>2.3899787441038463E-3</c:v>
                </c:pt>
                <c:pt idx="89">
                  <c:v>2.4146925541338629E-3</c:v>
                </c:pt>
                <c:pt idx="90">
                  <c:v>2.4396009289591341E-3</c:v>
                </c:pt>
                <c:pt idx="91">
                  <c:v>2.4647046237551372E-3</c:v>
                </c:pt>
                <c:pt idx="92">
                  <c:v>2.4900043867535342E-3</c:v>
                </c:pt>
                <c:pt idx="93">
                  <c:v>2.5155009590955213E-3</c:v>
                </c:pt>
                <c:pt idx="94">
                  <c:v>2.5411950746845558E-3</c:v>
                </c:pt>
                <c:pt idx="95">
                  <c:v>2.5670874600384683E-3</c:v>
                </c:pt>
                <c:pt idx="96">
                  <c:v>2.5931788341410234E-3</c:v>
                </c:pt>
                <c:pt idx="97">
                  <c:v>2.6194699082928781E-3</c:v>
                </c:pt>
                <c:pt idx="98">
                  <c:v>2.6459613859620107E-3</c:v>
                </c:pt>
                <c:pt idx="99">
                  <c:v>2.6726539626335953E-3</c:v>
                </c:pt>
                <c:pt idx="100">
                  <c:v>2.6995483256593979E-3</c:v>
                </c:pt>
                <c:pt idx="101">
                  <c:v>2.726645154106614E-3</c:v>
                </c:pt>
                <c:pt idx="102">
                  <c:v>2.7539451186062843E-3</c:v>
                </c:pt>
                <c:pt idx="103">
                  <c:v>2.7814488812012012E-3</c:v>
                </c:pt>
                <c:pt idx="104">
                  <c:v>2.8091570951933958E-3</c:v>
                </c:pt>
                <c:pt idx="105">
                  <c:v>2.8370704049911957E-3</c:v>
                </c:pt>
                <c:pt idx="106">
                  <c:v>2.8651894459558501E-3</c:v>
                </c:pt>
                <c:pt idx="107">
                  <c:v>2.893514844247803E-3</c:v>
                </c:pt>
                <c:pt idx="108">
                  <c:v>2.9220472166725658E-3</c:v>
                </c:pt>
                <c:pt idx="109">
                  <c:v>2.9507871705262562E-3</c:v>
                </c:pt>
                <c:pt idx="110">
                  <c:v>2.9797353034407971E-3</c:v>
                </c:pt>
                <c:pt idx="111">
                  <c:v>3.008892203228814E-3</c:v>
                </c:pt>
                <c:pt idx="112">
                  <c:v>3.0382584477282311E-3</c:v>
                </c:pt>
                <c:pt idx="113">
                  <c:v>3.0678346046466177E-3</c:v>
                </c:pt>
                <c:pt idx="114">
                  <c:v>3.0976212314052522E-3</c:v>
                </c:pt>
                <c:pt idx="115">
                  <c:v>3.1276188749829914E-3</c:v>
                </c:pt>
                <c:pt idx="116">
                  <c:v>3.1578280717599249E-3</c:v>
                </c:pt>
                <c:pt idx="117">
                  <c:v>3.1882493473608239E-3</c:v>
                </c:pt>
                <c:pt idx="118">
                  <c:v>3.2188832164984594E-3</c:v>
                </c:pt>
                <c:pt idx="119">
                  <c:v>3.2497301828167536E-3</c:v>
                </c:pt>
                <c:pt idx="120">
                  <c:v>3.2807907387338202E-3</c:v>
                </c:pt>
                <c:pt idx="121">
                  <c:v>3.3120653652849281E-3</c:v>
                </c:pt>
                <c:pt idx="122">
                  <c:v>3.3435545319653493E-3</c:v>
                </c:pt>
                <c:pt idx="123">
                  <c:v>3.3752586965731962E-3</c:v>
                </c:pt>
                <c:pt idx="124">
                  <c:v>3.4071783050522195E-3</c:v>
                </c:pt>
                <c:pt idx="125">
                  <c:v>3.4393137913345867E-3</c:v>
                </c:pt>
                <c:pt idx="126">
                  <c:v>3.4716655771837002E-3</c:v>
                </c:pt>
                <c:pt idx="127">
                  <c:v>3.5042340720370575E-3</c:v>
                </c:pt>
                <c:pt idx="128">
                  <c:v>3.5370196728491581E-3</c:v>
                </c:pt>
                <c:pt idx="129">
                  <c:v>3.570022763934541E-3</c:v>
                </c:pt>
                <c:pt idx="130">
                  <c:v>3.6032437168108905E-3</c:v>
                </c:pt>
                <c:pt idx="131">
                  <c:v>3.6366828900423229E-3</c:v>
                </c:pt>
                <c:pt idx="132">
                  <c:v>3.6703406290828342E-3</c:v>
                </c:pt>
                <c:pt idx="133">
                  <c:v>3.7042172661199044E-3</c:v>
                </c:pt>
                <c:pt idx="134">
                  <c:v>3.7383131199183713E-3</c:v>
                </c:pt>
                <c:pt idx="135">
                  <c:v>3.7726284956645E-3</c:v>
                </c:pt>
                <c:pt idx="136">
                  <c:v>3.8071636848103544E-3</c:v>
                </c:pt>
                <c:pt idx="137">
                  <c:v>3.841918964918443E-3</c:v>
                </c:pt>
                <c:pt idx="138">
                  <c:v>3.8768945995066879E-3</c:v>
                </c:pt>
                <c:pt idx="139">
                  <c:v>3.9120908378937431E-3</c:v>
                </c:pt>
                <c:pt idx="140">
                  <c:v>3.9475079150446957E-3</c:v>
                </c:pt>
                <c:pt idx="141">
                  <c:v>3.9831460514171369E-3</c:v>
                </c:pt>
                <c:pt idx="142">
                  <c:v>4.0190054528076967E-3</c:v>
                </c:pt>
                <c:pt idx="143">
                  <c:v>4.0550863101990022E-3</c:v>
                </c:pt>
                <c:pt idx="144">
                  <c:v>4.0913887996071275E-3</c:v>
                </c:pt>
                <c:pt idx="145">
                  <c:v>4.1279130819295686E-3</c:v>
                </c:pt>
                <c:pt idx="146">
                  <c:v>4.1646593027937105E-3</c:v>
                </c:pt>
                <c:pt idx="147">
                  <c:v>4.2016275924059016E-3</c:v>
                </c:pt>
                <c:pt idx="148">
                  <c:v>4.238818065401097E-3</c:v>
                </c:pt>
                <c:pt idx="149">
                  <c:v>4.2762308206931166E-3</c:v>
                </c:pt>
                <c:pt idx="150">
                  <c:v>4.3138659413255618E-3</c:v>
                </c:pt>
                <c:pt idx="151">
                  <c:v>4.3517234943234052E-3</c:v>
                </c:pt>
                <c:pt idx="152">
                  <c:v>4.3898035305452669E-3</c:v>
                </c:pt>
                <c:pt idx="153">
                  <c:v>4.4281060845364579E-3</c:v>
                </c:pt>
                <c:pt idx="154">
                  <c:v>4.466631174382737E-3</c:v>
                </c:pt>
                <c:pt idx="155">
                  <c:v>4.50537880156489E-3</c:v>
                </c:pt>
                <c:pt idx="156">
                  <c:v>4.5443489508141281E-3</c:v>
                </c:pt>
                <c:pt idx="157">
                  <c:v>4.583541589968299E-3</c:v>
                </c:pt>
                <c:pt idx="158">
                  <c:v>4.622956669829017E-3</c:v>
                </c:pt>
                <c:pt idx="159">
                  <c:v>4.6625941240196634E-3</c:v>
                </c:pt>
                <c:pt idx="160">
                  <c:v>4.7024538688443304E-3</c:v>
                </c:pt>
                <c:pt idx="161">
                  <c:v>4.7425358031477523E-3</c:v>
                </c:pt>
                <c:pt idx="162">
                  <c:v>4.7828398081761836E-3</c:v>
                </c:pt>
                <c:pt idx="163">
                  <c:v>4.8233657474393401E-3</c:v>
                </c:pt>
                <c:pt idx="164">
                  <c:v>4.8641134665733587E-3</c:v>
                </c:pt>
                <c:pt idx="165">
                  <c:v>4.9050827932048758E-3</c:v>
                </c:pt>
                <c:pt idx="166">
                  <c:v>4.9462735368161715E-3</c:v>
                </c:pt>
                <c:pt idx="167">
                  <c:v>4.9876854886114911E-3</c:v>
                </c:pt>
                <c:pt idx="168">
                  <c:v>5.0293184213845163E-3</c:v>
                </c:pt>
                <c:pt idx="169">
                  <c:v>5.0711720893870408E-3</c:v>
                </c:pt>
                <c:pt idx="170">
                  <c:v>5.1132462281988878E-3</c:v>
                </c:pt>
                <c:pt idx="171">
                  <c:v>5.1555405545990586E-3</c:v>
                </c:pt>
                <c:pt idx="172">
                  <c:v>5.1980547664381991E-3</c:v>
                </c:pt>
                <c:pt idx="173">
                  <c:v>5.2407885425123715E-3</c:v>
                </c:pt>
                <c:pt idx="174">
                  <c:v>5.2837415424381714E-3</c:v>
                </c:pt>
                <c:pt idx="175">
                  <c:v>5.3269134065292434E-3</c:v>
                </c:pt>
                <c:pt idx="176">
                  <c:v>5.3703037556741828E-3</c:v>
                </c:pt>
                <c:pt idx="177">
                  <c:v>5.4139121912158833E-3</c:v>
                </c:pt>
                <c:pt idx="178">
                  <c:v>5.4577382948323627E-3</c:v>
                </c:pt>
                <c:pt idx="179">
                  <c:v>5.5017816284190771E-3</c:v>
                </c:pt>
                <c:pt idx="180">
                  <c:v>5.5460417339727713E-3</c:v>
                </c:pt>
                <c:pt idx="181">
                  <c:v>5.5905181334768806E-3</c:v>
                </c:pt>
                <c:pt idx="182">
                  <c:v>5.6352103287885241E-3</c:v>
                </c:pt>
                <c:pt idx="183">
                  <c:v>5.6801178015271122E-3</c:v>
                </c:pt>
                <c:pt idx="184">
                  <c:v>5.7252400129646141E-3</c:v>
                </c:pt>
                <c:pt idx="185">
                  <c:v>5.7705764039174962E-3</c:v>
                </c:pt>
                <c:pt idx="186">
                  <c:v>5.8161263946403512E-3</c:v>
                </c:pt>
                <c:pt idx="187">
                  <c:v>5.8618893847212977E-3</c:v>
                </c:pt>
                <c:pt idx="188">
                  <c:v>5.9078647529791136E-3</c:v>
                </c:pt>
                <c:pt idx="189">
                  <c:v>5.9540518573621849E-3</c:v>
                </c:pt>
                <c:pt idx="190">
                  <c:v>6.0004500348492789E-3</c:v>
                </c:pt>
                <c:pt idx="191">
                  <c:v>6.0470586013521592E-3</c:v>
                </c:pt>
                <c:pt idx="192">
                  <c:v>6.0938768516200902E-3</c:v>
                </c:pt>
                <c:pt idx="193">
                  <c:v>6.140904059146266E-3</c:v>
                </c:pt>
                <c:pt idx="194">
                  <c:v>6.1881394760761573E-3</c:v>
                </c:pt>
                <c:pt idx="195">
                  <c:v>6.2355823331178631E-3</c:v>
                </c:pt>
                <c:pt idx="196">
                  <c:v>6.2832318394544107E-3</c:v>
                </c:pt>
                <c:pt idx="197">
                  <c:v>6.3310871826581403E-3</c:v>
                </c:pt>
                <c:pt idx="198">
                  <c:v>6.3791475286071016E-3</c:v>
                </c:pt>
                <c:pt idx="199">
                  <c:v>6.4274120214035547E-3</c:v>
                </c:pt>
                <c:pt idx="200">
                  <c:v>6.4758797832945919E-3</c:v>
                </c:pt>
                <c:pt idx="201">
                  <c:v>6.5245499145948774E-3</c:v>
                </c:pt>
                <c:pt idx="202">
                  <c:v>6.5734214936115616E-3</c:v>
                </c:pt>
                <c:pt idx="203">
                  <c:v>6.6224935765714071E-3</c:v>
                </c:pt>
                <c:pt idx="204">
                  <c:v>6.6717651975501252E-3</c:v>
                </c:pt>
                <c:pt idx="205">
                  <c:v>6.7212353684039626E-3</c:v>
                </c:pt>
                <c:pt idx="206">
                  <c:v>6.7709030787035749E-3</c:v>
                </c:pt>
                <c:pt idx="207">
                  <c:v>6.8207672956701864E-3</c:v>
                </c:pt>
                <c:pt idx="208">
                  <c:v>6.8708269641141011E-3</c:v>
                </c:pt>
                <c:pt idx="209">
                  <c:v>6.9210810063755693E-3</c:v>
                </c:pt>
                <c:pt idx="210">
                  <c:v>6.9715283222680268E-3</c:v>
                </c:pt>
                <c:pt idx="211">
                  <c:v>7.0221677890237519E-3</c:v>
                </c:pt>
                <c:pt idx="212">
                  <c:v>7.0729982612419548E-3</c:v>
                </c:pt>
                <c:pt idx="213">
                  <c:v>7.1240185708393404E-3</c:v>
                </c:pt>
                <c:pt idx="214">
                  <c:v>7.1752275270031366E-3</c:v>
                </c:pt>
                <c:pt idx="215">
                  <c:v>7.2266239161466617E-3</c:v>
                </c:pt>
                <c:pt idx="216">
                  <c:v>7.2782065018673989E-3</c:v>
                </c:pt>
                <c:pt idx="217">
                  <c:v>7.3299740249076588E-3</c:v>
                </c:pt>
                <c:pt idx="218">
                  <c:v>7.3819252031178074E-3</c:v>
                </c:pt>
                <c:pt idx="219">
                  <c:v>7.4340587314221229E-3</c:v>
                </c:pt>
                <c:pt idx="220">
                  <c:v>7.4863732817872656E-3</c:v>
                </c:pt>
                <c:pt idx="221">
                  <c:v>7.5388675031934195E-3</c:v>
                </c:pt>
                <c:pt idx="222">
                  <c:v>7.5915400216081085E-3</c:v>
                </c:pt>
                <c:pt idx="223">
                  <c:v>7.6443894399627109E-3</c:v>
                </c:pt>
                <c:pt idx="224">
                  <c:v>7.6974143381317098E-3</c:v>
                </c:pt>
                <c:pt idx="225">
                  <c:v>7.7506132729146865E-3</c:v>
                </c:pt>
                <c:pt idx="226">
                  <c:v>7.8039847780210702E-3</c:v>
                </c:pt>
                <c:pt idx="227">
                  <c:v>7.8575273640577002E-3</c:v>
                </c:pt>
                <c:pt idx="228">
                  <c:v>7.9112395185191829E-3</c:v>
                </c:pt>
                <c:pt idx="229">
                  <c:v>7.9651197057810895E-3</c:v>
                </c:pt>
                <c:pt idx="230">
                  <c:v>8.019166367096011E-3</c:v>
                </c:pt>
                <c:pt idx="231">
                  <c:v>8.0733779205924699E-3</c:v>
                </c:pt>
                <c:pt idx="232">
                  <c:v>8.1277527612767398E-3</c:v>
                </c:pt>
                <c:pt idx="233">
                  <c:v>8.182289261037581E-3</c:v>
                </c:pt>
                <c:pt idx="234">
                  <c:v>8.2369857686538737E-3</c:v>
                </c:pt>
                <c:pt idx="235">
                  <c:v>8.2918406098052722E-3</c:v>
                </c:pt>
                <c:pt idx="236">
                  <c:v>8.3468520870857276E-3</c:v>
                </c:pt>
                <c:pt idx="237">
                  <c:v>8.4020184800200903E-3</c:v>
                </c:pt>
                <c:pt idx="238">
                  <c:v>8.4573380450836608E-3</c:v>
                </c:pt>
                <c:pt idx="239">
                  <c:v>8.5128090157247649E-3</c:v>
                </c:pt>
                <c:pt idx="240">
                  <c:v>8.5684296023904073E-3</c:v>
                </c:pt>
                <c:pt idx="241">
                  <c:v>8.6241979925549134E-3</c:v>
                </c:pt>
                <c:pt idx="242">
                  <c:v>8.6801123507516918E-3</c:v>
                </c:pt>
                <c:pt idx="243">
                  <c:v>8.7361708186080578E-3</c:v>
                </c:pt>
                <c:pt idx="244">
                  <c:v>8.7923715148831606E-3</c:v>
                </c:pt>
                <c:pt idx="245">
                  <c:v>8.8487125355090294E-3</c:v>
                </c:pt>
                <c:pt idx="246">
                  <c:v>8.9051919536347248E-3</c:v>
                </c:pt>
                <c:pt idx="247">
                  <c:v>8.9618078196736627E-3</c:v>
                </c:pt>
                <c:pt idx="248">
                  <c:v>9.018558161354065E-3</c:v>
                </c:pt>
                <c:pt idx="249">
                  <c:v>9.07544098377259E-3</c:v>
                </c:pt>
                <c:pt idx="250">
                  <c:v>9.1324542694511436E-3</c:v>
                </c:pt>
                <c:pt idx="251">
                  <c:v>9.1895959783968636E-3</c:v>
                </c:pt>
                <c:pt idx="252">
                  <c:v>9.246864048165316E-3</c:v>
                </c:pt>
                <c:pt idx="253">
                  <c:v>9.3042563939269123E-3</c:v>
                </c:pt>
                <c:pt idx="254">
                  <c:v>9.3617709085365274E-3</c:v>
                </c:pt>
                <c:pt idx="255">
                  <c:v>9.4194054626063704E-3</c:v>
                </c:pt>
                <c:pt idx="256">
                  <c:v>9.4771579045820654E-3</c:v>
                </c:pt>
                <c:pt idx="257">
                  <c:v>9.535026060822023E-3</c:v>
                </c:pt>
                <c:pt idx="258">
                  <c:v>9.5930077356800245E-3</c:v>
                </c:pt>
                <c:pt idx="259">
                  <c:v>9.65110071159111E-3</c:v>
                </c:pt>
                <c:pt idx="260">
                  <c:v>9.7093027491607035E-3</c:v>
                </c:pt>
                <c:pt idx="261">
                  <c:v>9.7676115872570475E-3</c:v>
                </c:pt>
                <c:pt idx="262">
                  <c:v>9.8260249431068869E-3</c:v>
                </c:pt>
                <c:pt idx="263">
                  <c:v>9.8845405123944765E-3</c:v>
                </c:pt>
                <c:pt idx="264">
                  <c:v>9.9431559693638552E-3</c:v>
                </c:pt>
                <c:pt idx="265">
                  <c:v>1.0001868966924449E-2</c:v>
                </c:pt>
                <c:pt idx="266">
                  <c:v>1.0060677136759932E-2</c:v>
                </c:pt>
                <c:pt idx="267">
                  <c:v>1.0119578089440435E-2</c:v>
                </c:pt>
                <c:pt idx="268">
                  <c:v>1.0178569414538039E-2</c:v>
                </c:pt>
                <c:pt idx="269">
                  <c:v>1.0237648680745585E-2</c:v>
                </c:pt>
                <c:pt idx="270">
                  <c:v>1.0296813435998803E-2</c:v>
                </c:pt>
                <c:pt idx="271">
                  <c:v>1.0356061207601738E-2</c:v>
                </c:pt>
                <c:pt idx="272">
                  <c:v>1.0415389502355489E-2</c:v>
                </c:pt>
                <c:pt idx="273">
                  <c:v>1.0474795806690281E-2</c:v>
                </c:pt>
                <c:pt idx="274">
                  <c:v>1.0534277586800835E-2</c:v>
                </c:pt>
                <c:pt idx="275">
                  <c:v>1.0593832288785045E-2</c:v>
                </c:pt>
                <c:pt idx="276">
                  <c:v>1.0653457338785968E-2</c:v>
                </c:pt>
                <c:pt idx="277">
                  <c:v>1.0713150143137114E-2</c:v>
                </c:pt>
                <c:pt idx="278">
                  <c:v>1.0772908088511063E-2</c:v>
                </c:pt>
                <c:pt idx="279">
                  <c:v>1.083272854207133E-2</c:v>
                </c:pt>
                <c:pt idx="280">
                  <c:v>1.0892608851627605E-2</c:v>
                </c:pt>
                <c:pt idx="281">
                  <c:v>1.0952546345794177E-2</c:v>
                </c:pt>
                <c:pt idx="282">
                  <c:v>1.1012538334151742E-2</c:v>
                </c:pt>
                <c:pt idx="283">
                  <c:v>1.1072582107412438E-2</c:v>
                </c:pt>
                <c:pt idx="284">
                  <c:v>1.1132674937588138E-2</c:v>
                </c:pt>
                <c:pt idx="285">
                  <c:v>1.1192814078162054E-2</c:v>
                </c:pt>
                <c:pt idx="286">
                  <c:v>1.1252996764263565E-2</c:v>
                </c:pt>
                <c:pt idx="287">
                  <c:v>1.1313220212846281E-2</c:v>
                </c:pt>
                <c:pt idx="288">
                  <c:v>1.1373481622869379E-2</c:v>
                </c:pt>
                <c:pt idx="289">
                  <c:v>1.1433778175482145E-2</c:v>
                </c:pt>
                <c:pt idx="290">
                  <c:v>1.1494107034211736E-2</c:v>
                </c:pt>
                <c:pt idx="291">
                  <c:v>1.1554465345154153E-2</c:v>
                </c:pt>
                <c:pt idx="292">
                  <c:v>1.1614850237168399E-2</c:v>
                </c:pt>
                <c:pt idx="293">
                  <c:v>1.167525882207383E-2</c:v>
                </c:pt>
                <c:pt idx="294">
                  <c:v>1.173568819485068E-2</c:v>
                </c:pt>
                <c:pt idx="295">
                  <c:v>1.1796135433843717E-2</c:v>
                </c:pt>
                <c:pt idx="296">
                  <c:v>1.185659760096907E-2</c:v>
                </c:pt>
                <c:pt idx="297">
                  <c:v>1.1917071741924162E-2</c:v>
                </c:pt>
                <c:pt idx="298">
                  <c:v>1.1977554886400763E-2</c:v>
                </c:pt>
                <c:pt idx="299">
                  <c:v>1.2038044048301132E-2</c:v>
                </c:pt>
                <c:pt idx="300">
                  <c:v>1.2098536225957262E-2</c:v>
                </c:pt>
                <c:pt idx="301">
                  <c:v>1.2159028402353136E-2</c:v>
                </c:pt>
                <c:pt idx="302">
                  <c:v>1.2219517545350077E-2</c:v>
                </c:pt>
                <c:pt idx="303">
                  <c:v>1.2280000607915089E-2</c:v>
                </c:pt>
                <c:pt idx="304">
                  <c:v>1.2340474528352234E-2</c:v>
                </c:pt>
                <c:pt idx="305">
                  <c:v>1.2400936230536954E-2</c:v>
                </c:pt>
                <c:pt idx="306">
                  <c:v>1.2461382624153397E-2</c:v>
                </c:pt>
                <c:pt idx="307">
                  <c:v>1.2521810604934656E-2</c:v>
                </c:pt>
                <c:pt idx="308">
                  <c:v>1.2582217054905954E-2</c:v>
                </c:pt>
                <c:pt idx="309">
                  <c:v>1.2642598842630729E-2</c:v>
                </c:pt>
                <c:pt idx="310">
                  <c:v>1.2702952823459552E-2</c:v>
                </c:pt>
                <c:pt idx="311">
                  <c:v>1.2763275839781972E-2</c:v>
                </c:pt>
                <c:pt idx="312">
                  <c:v>1.2823564721281124E-2</c:v>
                </c:pt>
                <c:pt idx="313">
                  <c:v>1.2883816285191174E-2</c:v>
                </c:pt>
                <c:pt idx="314">
                  <c:v>1.294402733655755E-2</c:v>
                </c:pt>
                <c:pt idx="315">
                  <c:v>1.3004194668499891E-2</c:v>
                </c:pt>
                <c:pt idx="316">
                  <c:v>1.3064315062477764E-2</c:v>
                </c:pt>
                <c:pt idx="317">
                  <c:v>1.3124385288559052E-2</c:v>
                </c:pt>
                <c:pt idx="318">
                  <c:v>1.3184402105691016E-2</c:v>
                </c:pt>
                <c:pt idx="319">
                  <c:v>1.3244362261974023E-2</c:v>
                </c:pt>
                <c:pt idx="320">
                  <c:v>1.3304262494937852E-2</c:v>
                </c:pt>
                <c:pt idx="321">
                  <c:v>1.3364099531820618E-2</c:v>
                </c:pt>
                <c:pt idx="322">
                  <c:v>1.3423870089850234E-2</c:v>
                </c:pt>
                <c:pt idx="323">
                  <c:v>1.348357087652838E-2</c:v>
                </c:pt>
                <c:pt idx="324">
                  <c:v>1.3543198589917016E-2</c:v>
                </c:pt>
                <c:pt idx="325">
                  <c:v>1.3602749918927289E-2</c:v>
                </c:pt>
                <c:pt idx="326">
                  <c:v>1.3662221543610926E-2</c:v>
                </c:pt>
                <c:pt idx="327">
                  <c:v>1.3721610135453978E-2</c:v>
                </c:pt>
                <c:pt idx="328">
                  <c:v>1.378091235767295E-2</c:v>
                </c:pt>
                <c:pt idx="329">
                  <c:v>1.3840124865513252E-2</c:v>
                </c:pt>
                <c:pt idx="330">
                  <c:v>1.3899244306549943E-2</c:v>
                </c:pt>
                <c:pt idx="331">
                  <c:v>1.3958267320990718E-2</c:v>
                </c:pt>
                <c:pt idx="332">
                  <c:v>1.4017190541981148E-2</c:v>
                </c:pt>
                <c:pt idx="333">
                  <c:v>1.4076010595912066E-2</c:v>
                </c:pt>
                <c:pt idx="334">
                  <c:v>1.4134724102729134E-2</c:v>
                </c:pt>
                <c:pt idx="335">
                  <c:v>1.4193327676244484E-2</c:v>
                </c:pt>
                <c:pt idx="336">
                  <c:v>1.4251817924450483E-2</c:v>
                </c:pt>
                <c:pt idx="337">
                  <c:v>1.4310191449835469E-2</c:v>
                </c:pt>
                <c:pt idx="338">
                  <c:v>1.4368444849701539E-2</c:v>
                </c:pt>
                <c:pt idx="339">
                  <c:v>1.442657471648425E-2</c:v>
                </c:pt>
                <c:pt idx="340">
                  <c:v>1.4484577638074259E-2</c:v>
                </c:pt>
                <c:pt idx="341">
                  <c:v>1.4542450198140841E-2</c:v>
                </c:pt>
                <c:pt idx="342">
                  <c:v>1.4600188976457198E-2</c:v>
                </c:pt>
                <c:pt idx="343">
                  <c:v>1.4657790549227624E-2</c:v>
                </c:pt>
                <c:pt idx="344">
                  <c:v>1.4715251489416385E-2</c:v>
                </c:pt>
                <c:pt idx="345">
                  <c:v>1.4772568367078272E-2</c:v>
                </c:pt>
                <c:pt idx="346">
                  <c:v>1.4829737749690914E-2</c:v>
                </c:pt>
                <c:pt idx="347">
                  <c:v>1.48867562024886E-2</c:v>
                </c:pt>
                <c:pt idx="348">
                  <c:v>1.4943620288797766E-2</c:v>
                </c:pt>
                <c:pt idx="349">
                  <c:v>1.5000326570373966E-2</c:v>
                </c:pt>
                <c:pt idx="350">
                  <c:v>1.5056871607740351E-2</c:v>
                </c:pt>
                <c:pt idx="351">
                  <c:v>1.5113251960527577E-2</c:v>
                </c:pt>
                <c:pt idx="352">
                  <c:v>1.5169464187815134E-2</c:v>
                </c:pt>
                <c:pt idx="353">
                  <c:v>1.5225504848474004E-2</c:v>
                </c:pt>
                <c:pt idx="354">
                  <c:v>1.5281370501510627E-2</c:v>
                </c:pt>
                <c:pt idx="355">
                  <c:v>1.5337057706412128E-2</c:v>
                </c:pt>
                <c:pt idx="356">
                  <c:v>1.5392563023492779E-2</c:v>
                </c:pt>
                <c:pt idx="357">
                  <c:v>1.5447883014241565E-2</c:v>
                </c:pt>
                <c:pt idx="358">
                  <c:v>1.5503014241670939E-2</c:v>
                </c:pt>
                <c:pt idx="359">
                  <c:v>1.5557953270666575E-2</c:v>
                </c:pt>
                <c:pt idx="360">
                  <c:v>1.5612696668338198E-2</c:v>
                </c:pt>
                <c:pt idx="361">
                  <c:v>1.5667241004371328E-2</c:v>
                </c:pt>
                <c:pt idx="362">
                  <c:v>1.5721582851379999E-2</c:v>
                </c:pt>
                <c:pt idx="363">
                  <c:v>1.5775718785260302E-2</c:v>
                </c:pt>
                <c:pt idx="364">
                  <c:v>1.5829645385544773E-2</c:v>
                </c:pt>
                <c:pt idx="365">
                  <c:v>1.5883359235757545E-2</c:v>
                </c:pt>
                <c:pt idx="366">
                  <c:v>1.5936856923770209E-2</c:v>
                </c:pt>
                <c:pt idx="367">
                  <c:v>1.5990135042158366E-2</c:v>
                </c:pt>
                <c:pt idx="368">
                  <c:v>1.6043190188558758E-2</c:v>
                </c:pt>
                <c:pt idx="369">
                  <c:v>1.6096018966027012E-2</c:v>
                </c:pt>
                <c:pt idx="370">
                  <c:v>1.6148617983395848E-2</c:v>
                </c:pt>
                <c:pt idx="371">
                  <c:v>1.6200983855633788E-2</c:v>
                </c:pt>
                <c:pt idx="372">
                  <c:v>1.625311320420424E-2</c:v>
                </c:pt>
                <c:pt idx="373">
                  <c:v>1.6305002657424975E-2</c:v>
                </c:pt>
                <c:pt idx="374">
                  <c:v>1.6356648850827861E-2</c:v>
                </c:pt>
                <c:pt idx="375">
                  <c:v>1.6408048427518886E-2</c:v>
                </c:pt>
                <c:pt idx="376">
                  <c:v>1.6459198038538375E-2</c:v>
                </c:pt>
                <c:pt idx="377">
                  <c:v>1.6510094343221308E-2</c:v>
                </c:pt>
                <c:pt idx="378">
                  <c:v>1.6560734009557786E-2</c:v>
                </c:pt>
                <c:pt idx="379">
                  <c:v>1.6611113714553479E-2</c:v>
                </c:pt>
                <c:pt idx="380">
                  <c:v>1.6661230144590117E-2</c:v>
                </c:pt>
                <c:pt idx="381">
                  <c:v>1.6711079995785832E-2</c:v>
                </c:pt>
                <c:pt idx="382">
                  <c:v>1.6760659974355441E-2</c:v>
                </c:pt>
                <c:pt idx="383">
                  <c:v>1.6809966796970499E-2</c:v>
                </c:pt>
                <c:pt idx="384">
                  <c:v>1.6858997191119163E-2</c:v>
                </c:pt>
                <c:pt idx="385">
                  <c:v>1.6907747895465706E-2</c:v>
                </c:pt>
                <c:pt idx="386">
                  <c:v>1.6956215660209741E-2</c:v>
                </c:pt>
                <c:pt idx="387">
                  <c:v>1.700439724744502E-2</c:v>
                </c:pt>
                <c:pt idx="388">
                  <c:v>1.7052289431517761E-2</c:v>
                </c:pt>
                <c:pt idx="389">
                  <c:v>1.7099888999384496E-2</c:v>
                </c:pt>
                <c:pt idx="390">
                  <c:v>1.7147192750969327E-2</c:v>
                </c:pt>
                <c:pt idx="391">
                  <c:v>1.7194197499520593E-2</c:v>
                </c:pt>
                <c:pt idx="392">
                  <c:v>1.7240900071966804E-2</c:v>
                </c:pt>
                <c:pt idx="393">
                  <c:v>1.7287297309271903E-2</c:v>
                </c:pt>
                <c:pt idx="394">
                  <c:v>1.7333386066789715E-2</c:v>
                </c:pt>
                <c:pt idx="395">
                  <c:v>1.7379163214617539E-2</c:v>
                </c:pt>
                <c:pt idx="396">
                  <c:v>1.742462563794886E-2</c:v>
                </c:pt>
                <c:pt idx="397">
                  <c:v>1.7469770237425113E-2</c:v>
                </c:pt>
                <c:pt idx="398">
                  <c:v>1.7514593929486424E-2</c:v>
                </c:pt>
                <c:pt idx="399">
                  <c:v>1.7559093646721279E-2</c:v>
                </c:pt>
                <c:pt idx="400">
                  <c:v>1.7603266338215108E-2</c:v>
                </c:pt>
                <c:pt idx="401">
                  <c:v>1.7647108969897646E-2</c:v>
                </c:pt>
                <c:pt idx="402">
                  <c:v>1.7690618524889117E-2</c:v>
                </c:pt>
                <c:pt idx="403">
                  <c:v>1.7733792003845082E-2</c:v>
                </c:pt>
                <c:pt idx="404">
                  <c:v>1.7776626425299986E-2</c:v>
                </c:pt>
                <c:pt idx="405">
                  <c:v>1.7819118826009294E-2</c:v>
                </c:pt>
                <c:pt idx="406">
                  <c:v>1.7861266261290171E-2</c:v>
                </c:pt>
                <c:pt idx="407">
                  <c:v>1.790306580536067E-2</c:v>
                </c:pt>
                <c:pt idx="408">
                  <c:v>1.7944514551677362E-2</c:v>
                </c:pt>
                <c:pt idx="409">
                  <c:v>1.7985609613271322E-2</c:v>
                </c:pt>
                <c:pt idx="410">
                  <c:v>1.8026348123082524E-2</c:v>
                </c:pt>
                <c:pt idx="411">
                  <c:v>1.8066727234292403E-2</c:v>
                </c:pt>
                <c:pt idx="412">
                  <c:v>1.8106744120654737E-2</c:v>
                </c:pt>
                <c:pt idx="413">
                  <c:v>1.8146395976824662E-2</c:v>
                </c:pt>
                <c:pt idx="414">
                  <c:v>1.8185680018685795E-2</c:v>
                </c:pt>
                <c:pt idx="415">
                  <c:v>1.8224593483675448E-2</c:v>
                </c:pt>
                <c:pt idx="416">
                  <c:v>1.8263133631107816E-2</c:v>
                </c:pt>
                <c:pt idx="417">
                  <c:v>1.8301297742495178E-2</c:v>
                </c:pt>
                <c:pt idx="418">
                  <c:v>1.8339083121866929E-2</c:v>
                </c:pt>
                <c:pt idx="419">
                  <c:v>1.8376487096086542E-2</c:v>
                </c:pt>
                <c:pt idx="420">
                  <c:v>1.8413507015166287E-2</c:v>
                </c:pt>
                <c:pt idx="421">
                  <c:v>1.845014025257969E-2</c:v>
                </c:pt>
                <c:pt idx="422">
                  <c:v>1.8486384205571735E-2</c:v>
                </c:pt>
                <c:pt idx="423">
                  <c:v>1.8522236295466666E-2</c:v>
                </c:pt>
                <c:pt idx="424">
                  <c:v>1.8557693967973417E-2</c:v>
                </c:pt>
                <c:pt idx="425">
                  <c:v>1.8592754693488565E-2</c:v>
                </c:pt>
                <c:pt idx="426">
                  <c:v>1.8627415967396786E-2</c:v>
                </c:pt>
                <c:pt idx="427">
                  <c:v>1.8661675310368778E-2</c:v>
                </c:pt>
                <c:pt idx="428">
                  <c:v>1.8695530268656533E-2</c:v>
                </c:pt>
                <c:pt idx="429">
                  <c:v>1.8728978414385995E-2</c:v>
                </c:pt>
                <c:pt idx="430">
                  <c:v>1.8762017345847006E-2</c:v>
                </c:pt>
                <c:pt idx="431">
                  <c:v>1.8794644687780481E-2</c:v>
                </c:pt>
                <c:pt idx="432">
                  <c:v>1.8826858091662808E-2</c:v>
                </c:pt>
                <c:pt idx="433">
                  <c:v>1.8858655235987398E-2</c:v>
                </c:pt>
                <c:pt idx="434">
                  <c:v>1.8890033826543338E-2</c:v>
                </c:pt>
                <c:pt idx="435">
                  <c:v>1.892099159669108E-2</c:v>
                </c:pt>
                <c:pt idx="436">
                  <c:v>1.8951526307635191E-2</c:v>
                </c:pt>
                <c:pt idx="437">
                  <c:v>1.8981635748694027E-2</c:v>
                </c:pt>
                <c:pt idx="438">
                  <c:v>1.9011317737566348E-2</c:v>
                </c:pt>
                <c:pt idx="439">
                  <c:v>1.9040570120594819E-2</c:v>
                </c:pt>
                <c:pt idx="440">
                  <c:v>1.9069390773026305E-2</c:v>
                </c:pt>
                <c:pt idx="441">
                  <c:v>1.9097777599269013E-2</c:v>
                </c:pt>
                <c:pt idx="442">
                  <c:v>1.9125728533146303E-2</c:v>
                </c:pt>
                <c:pt idx="443">
                  <c:v>1.9153241538147289E-2</c:v>
                </c:pt>
                <c:pt idx="444">
                  <c:v>1.9180314607674026E-2</c:v>
                </c:pt>
                <c:pt idx="445">
                  <c:v>1.9206945765285335E-2</c:v>
                </c:pt>
                <c:pt idx="446">
                  <c:v>1.9233133064937232E-2</c:v>
                </c:pt>
                <c:pt idx="447">
                  <c:v>1.9258874591219857E-2</c:v>
                </c:pt>
                <c:pt idx="448">
                  <c:v>1.9284168459590897E-2</c:v>
                </c:pt>
                <c:pt idx="449">
                  <c:v>1.9309012816605495E-2</c:v>
                </c:pt>
                <c:pt idx="450">
                  <c:v>1.9333405840142551E-2</c:v>
                </c:pt>
                <c:pt idx="451">
                  <c:v>1.9357345739627389E-2</c:v>
                </c:pt>
                <c:pt idx="452">
                  <c:v>1.9380830756250793E-2</c:v>
                </c:pt>
                <c:pt idx="453">
                  <c:v>1.9403859163184319E-2</c:v>
                </c:pt>
                <c:pt idx="454">
                  <c:v>1.942642926579188E-2</c:v>
                </c:pt>
                <c:pt idx="455">
                  <c:v>1.9448539401837554E-2</c:v>
                </c:pt>
                <c:pt idx="456">
                  <c:v>1.9470187941689601E-2</c:v>
                </c:pt>
                <c:pt idx="457">
                  <c:v>1.9491373288520613E-2</c:v>
                </c:pt>
                <c:pt idx="458">
                  <c:v>1.9512093878503792E-2</c:v>
                </c:pt>
                <c:pt idx="459">
                  <c:v>1.9532348181005337E-2</c:v>
                </c:pt>
                <c:pt idx="460">
                  <c:v>1.9552134698772868E-2</c:v>
                </c:pt>
                <c:pt idx="461">
                  <c:v>1.9571451968119866E-2</c:v>
                </c:pt>
                <c:pt idx="462">
                  <c:v>1.9590298559106125E-2</c:v>
                </c:pt>
                <c:pt idx="463">
                  <c:v>1.9608673075714157E-2</c:v>
                </c:pt>
                <c:pt idx="464">
                  <c:v>1.9626574156021512E-2</c:v>
                </c:pt>
                <c:pt idx="465">
                  <c:v>1.9644000472369031E-2</c:v>
                </c:pt>
                <c:pt idx="466">
                  <c:v>1.9660950731524927E-2</c:v>
                </c:pt>
                <c:pt idx="467">
                  <c:v>1.9677423674844739E-2</c:v>
                </c:pt>
                <c:pt idx="468">
                  <c:v>1.9693418078427102E-2</c:v>
                </c:pt>
                <c:pt idx="469">
                  <c:v>1.9708932753265285E-2</c:v>
                </c:pt>
                <c:pt idx="470">
                  <c:v>1.9723966545394506E-2</c:v>
                </c:pt>
                <c:pt idx="471">
                  <c:v>1.973851833603496E-2</c:v>
                </c:pt>
                <c:pt idx="472">
                  <c:v>1.9752587041730617E-2</c:v>
                </c:pt>
                <c:pt idx="473">
                  <c:v>1.9766171614483619E-2</c:v>
                </c:pt>
                <c:pt idx="474">
                  <c:v>1.9779271041884421E-2</c:v>
                </c:pt>
                <c:pt idx="475">
                  <c:v>1.9791884347237526E-2</c:v>
                </c:pt>
                <c:pt idx="476">
                  <c:v>1.9804010589682852E-2</c:v>
                </c:pt>
                <c:pt idx="477">
                  <c:v>1.981564886431271E-2</c:v>
                </c:pt>
                <c:pt idx="478">
                  <c:v>1.9826798302284336E-2</c:v>
                </c:pt>
                <c:pt idx="479">
                  <c:v>1.9837458070927991E-2</c:v>
                </c:pt>
                <c:pt idx="480">
                  <c:v>1.9847627373850627E-2</c:v>
                </c:pt>
                <c:pt idx="481">
                  <c:v>1.9857305451035024E-2</c:v>
                </c:pt>
                <c:pt idx="482">
                  <c:v>1.9866491578934452E-2</c:v>
                </c:pt>
                <c:pt idx="483">
                  <c:v>1.9875185070562865E-2</c:v>
                </c:pt>
                <c:pt idx="484">
                  <c:v>1.9883385275580475E-2</c:v>
                </c:pt>
                <c:pt idx="485">
                  <c:v>1.989109158037489E-2</c:v>
                </c:pt>
                <c:pt idx="486">
                  <c:v>1.9898303408137582E-2</c:v>
                </c:pt>
                <c:pt idx="487">
                  <c:v>1.9905020218935889E-2</c:v>
                </c:pt>
                <c:pt idx="488">
                  <c:v>1.991124150978037E-2</c:v>
                </c:pt>
                <c:pt idx="489">
                  <c:v>1.9916966814687576E-2</c:v>
                </c:pt>
                <c:pt idx="490">
                  <c:v>1.9922195704738219E-2</c:v>
                </c:pt>
                <c:pt idx="491">
                  <c:v>1.9926927788130756E-2</c:v>
                </c:pt>
                <c:pt idx="492">
                  <c:v>1.9931162710230266E-2</c:v>
                </c:pt>
                <c:pt idx="493">
                  <c:v>1.9934900153612801E-2</c:v>
                </c:pt>
                <c:pt idx="494">
                  <c:v>1.9938139838104999E-2</c:v>
                </c:pt>
                <c:pt idx="495">
                  <c:v>1.9940881520819104E-2</c:v>
                </c:pt>
                <c:pt idx="496">
                  <c:v>1.9943124996183316E-2</c:v>
                </c:pt>
                <c:pt idx="497">
                  <c:v>1.9944870095967484E-2</c:v>
                </c:pt>
                <c:pt idx="498">
                  <c:v>1.994611668930411E-2</c:v>
                </c:pt>
                <c:pt idx="499">
                  <c:v>1.9946864682704745E-2</c:v>
                </c:pt>
                <c:pt idx="500">
                  <c:v>1.9947114020071637E-2</c:v>
                </c:pt>
                <c:pt idx="501">
                  <c:v>1.9946864682704745E-2</c:v>
                </c:pt>
                <c:pt idx="502">
                  <c:v>1.9946116689304103E-2</c:v>
                </c:pt>
                <c:pt idx="503">
                  <c:v>1.994487009596747E-2</c:v>
                </c:pt>
                <c:pt idx="504">
                  <c:v>1.9943124996183299E-2</c:v>
                </c:pt>
                <c:pt idx="505">
                  <c:v>1.9940881520819079E-2</c:v>
                </c:pt>
                <c:pt idx="506">
                  <c:v>1.9938139838104971E-2</c:v>
                </c:pt>
                <c:pt idx="507">
                  <c:v>1.993490015361277E-2</c:v>
                </c:pt>
                <c:pt idx="508">
                  <c:v>1.9931162710230235E-2</c:v>
                </c:pt>
                <c:pt idx="509">
                  <c:v>1.9926927788130717E-2</c:v>
                </c:pt>
                <c:pt idx="510">
                  <c:v>1.9922195704738178E-2</c:v>
                </c:pt>
                <c:pt idx="511">
                  <c:v>1.9916966814687527E-2</c:v>
                </c:pt>
                <c:pt idx="512">
                  <c:v>1.9911241509780318E-2</c:v>
                </c:pt>
                <c:pt idx="513">
                  <c:v>1.9905020218935834E-2</c:v>
                </c:pt>
                <c:pt idx="514">
                  <c:v>1.9898303408137519E-2</c:v>
                </c:pt>
                <c:pt idx="515">
                  <c:v>1.9891091580374821E-2</c:v>
                </c:pt>
                <c:pt idx="516">
                  <c:v>1.9883385275580409E-2</c:v>
                </c:pt>
                <c:pt idx="517">
                  <c:v>1.9875185070562788E-2</c:v>
                </c:pt>
                <c:pt idx="518">
                  <c:v>1.9866491578934373E-2</c:v>
                </c:pt>
                <c:pt idx="519">
                  <c:v>1.9857305451034937E-2</c:v>
                </c:pt>
                <c:pt idx="520">
                  <c:v>1.9847627373850544E-2</c:v>
                </c:pt>
                <c:pt idx="521">
                  <c:v>1.9837458070927901E-2</c:v>
                </c:pt>
                <c:pt idx="522">
                  <c:v>1.9826798302284239E-2</c:v>
                </c:pt>
                <c:pt idx="523">
                  <c:v>1.9815648864312609E-2</c:v>
                </c:pt>
                <c:pt idx="524">
                  <c:v>1.9804010589682747E-2</c:v>
                </c:pt>
                <c:pt idx="525">
                  <c:v>1.9791884347237419E-2</c:v>
                </c:pt>
                <c:pt idx="526">
                  <c:v>1.977927104188431E-2</c:v>
                </c:pt>
                <c:pt idx="527">
                  <c:v>1.9766171614483501E-2</c:v>
                </c:pt>
                <c:pt idx="528">
                  <c:v>1.9752587041730496E-2</c:v>
                </c:pt>
                <c:pt idx="529">
                  <c:v>1.9738518336034835E-2</c:v>
                </c:pt>
                <c:pt idx="530">
                  <c:v>1.9723966545394375E-2</c:v>
                </c:pt>
                <c:pt idx="531">
                  <c:v>1.9708932753265154E-2</c:v>
                </c:pt>
                <c:pt idx="532">
                  <c:v>1.9693418078426967E-2</c:v>
                </c:pt>
                <c:pt idx="533">
                  <c:v>1.9677423674844596E-2</c:v>
                </c:pt>
                <c:pt idx="534">
                  <c:v>1.9660950731524778E-2</c:v>
                </c:pt>
                <c:pt idx="535">
                  <c:v>1.9644000472368882E-2</c:v>
                </c:pt>
                <c:pt idx="536">
                  <c:v>1.9626574156021356E-2</c:v>
                </c:pt>
                <c:pt idx="537">
                  <c:v>1.9608673075713998E-2</c:v>
                </c:pt>
                <c:pt idx="538">
                  <c:v>1.9590298559105962E-2</c:v>
                </c:pt>
                <c:pt idx="539">
                  <c:v>1.9571451968119699E-2</c:v>
                </c:pt>
                <c:pt idx="540">
                  <c:v>1.9552134698772702E-2</c:v>
                </c:pt>
                <c:pt idx="541">
                  <c:v>1.9532348181005164E-2</c:v>
                </c:pt>
                <c:pt idx="542">
                  <c:v>1.9512093878503611E-2</c:v>
                </c:pt>
                <c:pt idx="543">
                  <c:v>1.9491373288520426E-2</c:v>
                </c:pt>
                <c:pt idx="544">
                  <c:v>1.9470187941689414E-2</c:v>
                </c:pt>
                <c:pt idx="545">
                  <c:v>1.9448539401837359E-2</c:v>
                </c:pt>
                <c:pt idx="546">
                  <c:v>1.9426429265791679E-2</c:v>
                </c:pt>
                <c:pt idx="547">
                  <c:v>1.9403859163184118E-2</c:v>
                </c:pt>
                <c:pt idx="548">
                  <c:v>1.9380830756250588E-2</c:v>
                </c:pt>
                <c:pt idx="549">
                  <c:v>1.935734573962718E-2</c:v>
                </c:pt>
                <c:pt idx="550">
                  <c:v>1.9333405840142339E-2</c:v>
                </c:pt>
                <c:pt idx="551">
                  <c:v>1.930901281660528E-2</c:v>
                </c:pt>
                <c:pt idx="552">
                  <c:v>1.9284168459590675E-2</c:v>
                </c:pt>
                <c:pt idx="553">
                  <c:v>1.9258874591219634E-2</c:v>
                </c:pt>
                <c:pt idx="554">
                  <c:v>1.9233133064937007E-2</c:v>
                </c:pt>
                <c:pt idx="555">
                  <c:v>1.9206945765285102E-2</c:v>
                </c:pt>
                <c:pt idx="556">
                  <c:v>1.9180314607673787E-2</c:v>
                </c:pt>
                <c:pt idx="557">
                  <c:v>1.9153241538147049E-2</c:v>
                </c:pt>
                <c:pt idx="558">
                  <c:v>1.912572853314606E-2</c:v>
                </c:pt>
                <c:pt idx="559">
                  <c:v>1.9097777599268763E-2</c:v>
                </c:pt>
                <c:pt idx="560">
                  <c:v>1.9069390773026055E-2</c:v>
                </c:pt>
                <c:pt idx="561">
                  <c:v>1.9040570120594562E-2</c:v>
                </c:pt>
                <c:pt idx="562">
                  <c:v>1.9011317737566091E-2</c:v>
                </c:pt>
                <c:pt idx="563">
                  <c:v>1.8981635748693763E-2</c:v>
                </c:pt>
                <c:pt idx="564">
                  <c:v>1.8951526307634921E-2</c:v>
                </c:pt>
                <c:pt idx="565">
                  <c:v>1.8920991596690809E-2</c:v>
                </c:pt>
                <c:pt idx="566">
                  <c:v>1.8890033826543064E-2</c:v>
                </c:pt>
                <c:pt idx="567">
                  <c:v>1.8858655235987121E-2</c:v>
                </c:pt>
                <c:pt idx="568">
                  <c:v>1.8826858091662527E-2</c:v>
                </c:pt>
                <c:pt idx="569">
                  <c:v>1.8794644687780197E-2</c:v>
                </c:pt>
                <c:pt idx="570">
                  <c:v>1.8762017345846718E-2</c:v>
                </c:pt>
                <c:pt idx="571">
                  <c:v>1.8728978414385707E-2</c:v>
                </c:pt>
                <c:pt idx="572">
                  <c:v>1.8695530268656235E-2</c:v>
                </c:pt>
                <c:pt idx="573">
                  <c:v>1.8661675310368477E-2</c:v>
                </c:pt>
                <c:pt idx="574">
                  <c:v>1.862741596739648E-2</c:v>
                </c:pt>
                <c:pt idx="575">
                  <c:v>1.8592754693488256E-2</c:v>
                </c:pt>
                <c:pt idx="576">
                  <c:v>1.8557693967973108E-2</c:v>
                </c:pt>
                <c:pt idx="577">
                  <c:v>1.8522236295466354E-2</c:v>
                </c:pt>
                <c:pt idx="578">
                  <c:v>1.8486384205571419E-2</c:v>
                </c:pt>
                <c:pt idx="579">
                  <c:v>1.8450140252579371E-2</c:v>
                </c:pt>
                <c:pt idx="580">
                  <c:v>1.8413507015165961E-2</c:v>
                </c:pt>
                <c:pt idx="581">
                  <c:v>1.8376487096086216E-2</c:v>
                </c:pt>
                <c:pt idx="582">
                  <c:v>1.8339083121866596E-2</c:v>
                </c:pt>
                <c:pt idx="583">
                  <c:v>1.8301297742494841E-2</c:v>
                </c:pt>
                <c:pt idx="584">
                  <c:v>1.8263133631107483E-2</c:v>
                </c:pt>
                <c:pt idx="585">
                  <c:v>1.8224593483675108E-2</c:v>
                </c:pt>
                <c:pt idx="586">
                  <c:v>1.8185680018685452E-2</c:v>
                </c:pt>
                <c:pt idx="587">
                  <c:v>1.8146395976824315E-2</c:v>
                </c:pt>
                <c:pt idx="588">
                  <c:v>1.8106744120654383E-2</c:v>
                </c:pt>
                <c:pt idx="589">
                  <c:v>1.8066727234292045E-2</c:v>
                </c:pt>
                <c:pt idx="590">
                  <c:v>1.8026348123082167E-2</c:v>
                </c:pt>
                <c:pt idx="591">
                  <c:v>1.7985609613270965E-2</c:v>
                </c:pt>
                <c:pt idx="592">
                  <c:v>1.7944514551676994E-2</c:v>
                </c:pt>
                <c:pt idx="593">
                  <c:v>1.7903065805360302E-2</c:v>
                </c:pt>
                <c:pt idx="594">
                  <c:v>1.7861266261289799E-2</c:v>
                </c:pt>
                <c:pt idx="595">
                  <c:v>1.7819118826008916E-2</c:v>
                </c:pt>
                <c:pt idx="596">
                  <c:v>1.7776626425299608E-2</c:v>
                </c:pt>
                <c:pt idx="597">
                  <c:v>1.7733792003844701E-2</c:v>
                </c:pt>
                <c:pt idx="598">
                  <c:v>1.7690618524888735E-2</c:v>
                </c:pt>
                <c:pt idx="599">
                  <c:v>1.7647108969897258E-2</c:v>
                </c:pt>
                <c:pt idx="600">
                  <c:v>1.7603266338214719E-2</c:v>
                </c:pt>
                <c:pt idx="601">
                  <c:v>1.755909364672089E-2</c:v>
                </c:pt>
                <c:pt idx="602">
                  <c:v>1.7514593929486028E-2</c:v>
                </c:pt>
                <c:pt idx="603">
                  <c:v>1.7469770237424718E-2</c:v>
                </c:pt>
                <c:pt idx="604">
                  <c:v>1.7424625637948461E-2</c:v>
                </c:pt>
                <c:pt idx="605">
                  <c:v>1.7379163214617133E-2</c:v>
                </c:pt>
                <c:pt idx="606">
                  <c:v>1.7333386066789309E-2</c:v>
                </c:pt>
                <c:pt idx="607">
                  <c:v>1.7287297309271497E-2</c:v>
                </c:pt>
                <c:pt idx="608">
                  <c:v>1.7240900071966391E-2</c:v>
                </c:pt>
                <c:pt idx="609">
                  <c:v>1.719419749952018E-2</c:v>
                </c:pt>
                <c:pt idx="610">
                  <c:v>1.7147192750968914E-2</c:v>
                </c:pt>
                <c:pt idx="611">
                  <c:v>1.709988899938408E-2</c:v>
                </c:pt>
                <c:pt idx="612">
                  <c:v>1.7052289431517341E-2</c:v>
                </c:pt>
                <c:pt idx="613">
                  <c:v>1.7004397247444597E-2</c:v>
                </c:pt>
                <c:pt idx="614">
                  <c:v>1.6956215660209318E-2</c:v>
                </c:pt>
                <c:pt idx="615">
                  <c:v>1.6907747895465279E-2</c:v>
                </c:pt>
                <c:pt idx="616">
                  <c:v>1.6858997191118729E-2</c:v>
                </c:pt>
                <c:pt idx="617">
                  <c:v>1.6809966796970069E-2</c:v>
                </c:pt>
                <c:pt idx="618">
                  <c:v>1.6760659974355007E-2</c:v>
                </c:pt>
                <c:pt idx="619">
                  <c:v>1.6711079995785395E-2</c:v>
                </c:pt>
                <c:pt idx="620">
                  <c:v>1.666123014458968E-2</c:v>
                </c:pt>
                <c:pt idx="621">
                  <c:v>1.6611113714553039E-2</c:v>
                </c:pt>
                <c:pt idx="622">
                  <c:v>1.6560734009557335E-2</c:v>
                </c:pt>
                <c:pt idx="623">
                  <c:v>1.6510094343220857E-2</c:v>
                </c:pt>
                <c:pt idx="624">
                  <c:v>1.6459198038537924E-2</c:v>
                </c:pt>
                <c:pt idx="625">
                  <c:v>1.6408048427518439E-2</c:v>
                </c:pt>
                <c:pt idx="626">
                  <c:v>1.6356648850827406E-2</c:v>
                </c:pt>
                <c:pt idx="627">
                  <c:v>1.6305002657424517E-2</c:v>
                </c:pt>
                <c:pt idx="628">
                  <c:v>1.6253113204203785E-2</c:v>
                </c:pt>
                <c:pt idx="629">
                  <c:v>1.6200983855633327E-2</c:v>
                </c:pt>
                <c:pt idx="630">
                  <c:v>1.6148617983395386E-2</c:v>
                </c:pt>
                <c:pt idx="631">
                  <c:v>1.6096018966026547E-2</c:v>
                </c:pt>
                <c:pt idx="632">
                  <c:v>1.6043190188558293E-2</c:v>
                </c:pt>
                <c:pt idx="633">
                  <c:v>1.5990135042157901E-2</c:v>
                </c:pt>
                <c:pt idx="634">
                  <c:v>1.5936856923769741E-2</c:v>
                </c:pt>
                <c:pt idx="635">
                  <c:v>1.5883359235757073E-2</c:v>
                </c:pt>
                <c:pt idx="636">
                  <c:v>1.5829645385544301E-2</c:v>
                </c:pt>
                <c:pt idx="637">
                  <c:v>1.5775718785259827E-2</c:v>
                </c:pt>
                <c:pt idx="638">
                  <c:v>1.572158285137952E-2</c:v>
                </c:pt>
                <c:pt idx="639">
                  <c:v>1.5667241004370846E-2</c:v>
                </c:pt>
                <c:pt idx="640">
                  <c:v>1.5612696668337716E-2</c:v>
                </c:pt>
                <c:pt idx="641">
                  <c:v>1.5557953270666097E-2</c:v>
                </c:pt>
                <c:pt idx="642">
                  <c:v>1.5503014241670462E-2</c:v>
                </c:pt>
                <c:pt idx="643">
                  <c:v>1.544788301424109E-2</c:v>
                </c:pt>
                <c:pt idx="644">
                  <c:v>1.5392563023492305E-2</c:v>
                </c:pt>
                <c:pt idx="645">
                  <c:v>1.5337057706411659E-2</c:v>
                </c:pt>
                <c:pt idx="646">
                  <c:v>1.5281370501510157E-2</c:v>
                </c:pt>
                <c:pt idx="647">
                  <c:v>1.5225504848473537E-2</c:v>
                </c:pt>
                <c:pt idx="648">
                  <c:v>1.5169464187814672E-2</c:v>
                </c:pt>
                <c:pt idx="649">
                  <c:v>1.5113251960527117E-2</c:v>
                </c:pt>
                <c:pt idx="650">
                  <c:v>1.5056871607739894E-2</c:v>
                </c:pt>
                <c:pt idx="651">
                  <c:v>1.5000326570373512E-2</c:v>
                </c:pt>
                <c:pt idx="652">
                  <c:v>1.4943620288797315E-2</c:v>
                </c:pt>
                <c:pt idx="653">
                  <c:v>1.4886756202488152E-2</c:v>
                </c:pt>
                <c:pt idx="654">
                  <c:v>1.4829737749690469E-2</c:v>
                </c:pt>
                <c:pt idx="655">
                  <c:v>1.477256836707783E-2</c:v>
                </c:pt>
                <c:pt idx="656">
                  <c:v>1.4715251489415944E-2</c:v>
                </c:pt>
                <c:pt idx="657">
                  <c:v>1.465779054922719E-2</c:v>
                </c:pt>
                <c:pt idx="658">
                  <c:v>1.4600188976456763E-2</c:v>
                </c:pt>
                <c:pt idx="659">
                  <c:v>1.4542450198140409E-2</c:v>
                </c:pt>
                <c:pt idx="660">
                  <c:v>1.4484577638073835E-2</c:v>
                </c:pt>
                <c:pt idx="661">
                  <c:v>1.4426574716483823E-2</c:v>
                </c:pt>
                <c:pt idx="662">
                  <c:v>1.4368444849701116E-2</c:v>
                </c:pt>
                <c:pt idx="663">
                  <c:v>1.4310191449835048E-2</c:v>
                </c:pt>
                <c:pt idx="664">
                  <c:v>1.4251817924450067E-2</c:v>
                </c:pt>
                <c:pt idx="665">
                  <c:v>1.4193327676244072E-2</c:v>
                </c:pt>
                <c:pt idx="666">
                  <c:v>1.4134724102728724E-2</c:v>
                </c:pt>
                <c:pt idx="667">
                  <c:v>1.4076010595911662E-2</c:v>
                </c:pt>
                <c:pt idx="668">
                  <c:v>1.4017190541980744E-2</c:v>
                </c:pt>
                <c:pt idx="669">
                  <c:v>1.3958267320990319E-2</c:v>
                </c:pt>
                <c:pt idx="670">
                  <c:v>1.3899244306549546E-2</c:v>
                </c:pt>
                <c:pt idx="671">
                  <c:v>1.384012486551286E-2</c:v>
                </c:pt>
                <c:pt idx="672">
                  <c:v>1.3780912357672563E-2</c:v>
                </c:pt>
                <c:pt idx="673">
                  <c:v>1.3721610135453593E-2</c:v>
                </c:pt>
                <c:pt idx="674">
                  <c:v>1.3662221543610549E-2</c:v>
                </c:pt>
                <c:pt idx="675">
                  <c:v>1.3602749918926913E-2</c:v>
                </c:pt>
                <c:pt idx="676">
                  <c:v>1.3543198589916643E-2</c:v>
                </c:pt>
                <c:pt idx="677">
                  <c:v>1.3483570876528008E-2</c:v>
                </c:pt>
                <c:pt idx="678">
                  <c:v>1.3423870089849865E-2</c:v>
                </c:pt>
                <c:pt idx="679">
                  <c:v>1.3364099531820255E-2</c:v>
                </c:pt>
                <c:pt idx="680">
                  <c:v>1.3304262494937494E-2</c:v>
                </c:pt>
                <c:pt idx="681">
                  <c:v>1.3244362261973669E-2</c:v>
                </c:pt>
                <c:pt idx="682">
                  <c:v>1.3184402105690668E-2</c:v>
                </c:pt>
                <c:pt idx="683">
                  <c:v>1.3124385288558707E-2</c:v>
                </c:pt>
                <c:pt idx="684">
                  <c:v>1.3064315062477422E-2</c:v>
                </c:pt>
                <c:pt idx="685">
                  <c:v>1.3004194668499556E-2</c:v>
                </c:pt>
                <c:pt idx="686">
                  <c:v>1.2944027336557215E-2</c:v>
                </c:pt>
                <c:pt idx="687">
                  <c:v>1.2883816285190844E-2</c:v>
                </c:pt>
                <c:pt idx="688">
                  <c:v>1.2823564721280796E-2</c:v>
                </c:pt>
                <c:pt idx="689">
                  <c:v>1.276327583978165E-2</c:v>
                </c:pt>
                <c:pt idx="690">
                  <c:v>1.2702952823459237E-2</c:v>
                </c:pt>
                <c:pt idx="691">
                  <c:v>1.2642598842630417E-2</c:v>
                </c:pt>
                <c:pt idx="692">
                  <c:v>1.2582217054905647E-2</c:v>
                </c:pt>
                <c:pt idx="693">
                  <c:v>1.2521810604934352E-2</c:v>
                </c:pt>
                <c:pt idx="694">
                  <c:v>1.2461382624153096E-2</c:v>
                </c:pt>
                <c:pt idx="695">
                  <c:v>1.2400936230536659E-2</c:v>
                </c:pt>
                <c:pt idx="696">
                  <c:v>1.2340474528351943E-2</c:v>
                </c:pt>
                <c:pt idx="697">
                  <c:v>1.2280000607914801E-2</c:v>
                </c:pt>
                <c:pt idx="698">
                  <c:v>1.2219517545349791E-2</c:v>
                </c:pt>
                <c:pt idx="699">
                  <c:v>1.2159028402352856E-2</c:v>
                </c:pt>
                <c:pt idx="700">
                  <c:v>1.2098536225956989E-2</c:v>
                </c:pt>
                <c:pt idx="701">
                  <c:v>1.2038044048300865E-2</c:v>
                </c:pt>
                <c:pt idx="702">
                  <c:v>1.1977554886400496E-2</c:v>
                </c:pt>
                <c:pt idx="703">
                  <c:v>1.1917071741923899E-2</c:v>
                </c:pt>
                <c:pt idx="704">
                  <c:v>1.1856597600968811E-2</c:v>
                </c:pt>
                <c:pt idx="705">
                  <c:v>1.1796135433843464E-2</c:v>
                </c:pt>
                <c:pt idx="706">
                  <c:v>1.1735688194850432E-2</c:v>
                </c:pt>
                <c:pt idx="707">
                  <c:v>1.1675258822073585E-2</c:v>
                </c:pt>
                <c:pt idx="708">
                  <c:v>1.1614850237168156E-2</c:v>
                </c:pt>
                <c:pt idx="709">
                  <c:v>1.1554465345153917E-2</c:v>
                </c:pt>
                <c:pt idx="710">
                  <c:v>1.1494107034211507E-2</c:v>
                </c:pt>
                <c:pt idx="711">
                  <c:v>1.1433778175481919E-2</c:v>
                </c:pt>
                <c:pt idx="712">
                  <c:v>1.1373481622869157E-2</c:v>
                </c:pt>
                <c:pt idx="713">
                  <c:v>1.1313220212846059E-2</c:v>
                </c:pt>
                <c:pt idx="714">
                  <c:v>1.1252996764263353E-2</c:v>
                </c:pt>
                <c:pt idx="715">
                  <c:v>1.1192814078161849E-2</c:v>
                </c:pt>
                <c:pt idx="716">
                  <c:v>1.1132674937587933E-2</c:v>
                </c:pt>
                <c:pt idx="717">
                  <c:v>1.1072582107412235E-2</c:v>
                </c:pt>
                <c:pt idx="718">
                  <c:v>1.1012538334151546E-2</c:v>
                </c:pt>
                <c:pt idx="719">
                  <c:v>1.0952546345793982E-2</c:v>
                </c:pt>
                <c:pt idx="720">
                  <c:v>1.0892608851627419E-2</c:v>
                </c:pt>
                <c:pt idx="721">
                  <c:v>1.083272854207115E-2</c:v>
                </c:pt>
                <c:pt idx="722">
                  <c:v>1.077290808851088E-2</c:v>
                </c:pt>
                <c:pt idx="723">
                  <c:v>1.0713150143136941E-2</c:v>
                </c:pt>
                <c:pt idx="724">
                  <c:v>1.0653457338785798E-2</c:v>
                </c:pt>
                <c:pt idx="725">
                  <c:v>1.0593832288784881E-2</c:v>
                </c:pt>
                <c:pt idx="726">
                  <c:v>1.0534277586800676E-2</c:v>
                </c:pt>
                <c:pt idx="727">
                  <c:v>1.0474795806690125E-2</c:v>
                </c:pt>
                <c:pt idx="728">
                  <c:v>1.0415389502355333E-2</c:v>
                </c:pt>
                <c:pt idx="729">
                  <c:v>1.035606120760159E-2</c:v>
                </c:pt>
                <c:pt idx="730">
                  <c:v>1.0296813435998661E-2</c:v>
                </c:pt>
                <c:pt idx="731">
                  <c:v>1.0237648680745448E-2</c:v>
                </c:pt>
                <c:pt idx="732">
                  <c:v>1.0178569414537902E-2</c:v>
                </c:pt>
                <c:pt idx="733">
                  <c:v>1.0119578089440305E-2</c:v>
                </c:pt>
                <c:pt idx="734">
                  <c:v>1.0060677136759805E-2</c:v>
                </c:pt>
                <c:pt idx="735">
                  <c:v>1.0001868966924329E-2</c:v>
                </c:pt>
                <c:pt idx="736">
                  <c:v>9.9431559693637407E-3</c:v>
                </c:pt>
                <c:pt idx="737">
                  <c:v>9.8845405123943603E-3</c:v>
                </c:pt>
                <c:pt idx="738">
                  <c:v>9.8260249431067776E-3</c:v>
                </c:pt>
                <c:pt idx="739">
                  <c:v>9.7676115872569434E-3</c:v>
                </c:pt>
                <c:pt idx="740">
                  <c:v>9.7093027491606081E-3</c:v>
                </c:pt>
                <c:pt idx="741">
                  <c:v>9.6511007115910163E-3</c:v>
                </c:pt>
                <c:pt idx="742">
                  <c:v>9.5930077356799325E-3</c:v>
                </c:pt>
                <c:pt idx="743">
                  <c:v>9.5350260608219346E-3</c:v>
                </c:pt>
                <c:pt idx="744">
                  <c:v>9.4771579045819839E-3</c:v>
                </c:pt>
                <c:pt idx="745">
                  <c:v>9.4194054626062923E-3</c:v>
                </c:pt>
                <c:pt idx="746">
                  <c:v>9.3617709085364563E-3</c:v>
                </c:pt>
                <c:pt idx="747">
                  <c:v>9.3042563939268411E-3</c:v>
                </c:pt>
                <c:pt idx="748">
                  <c:v>9.24686404816525E-3</c:v>
                </c:pt>
                <c:pt idx="749">
                  <c:v>9.1895959783968011E-3</c:v>
                </c:pt>
                <c:pt idx="750">
                  <c:v>9.1324542694510881E-3</c:v>
                </c:pt>
                <c:pt idx="751">
                  <c:v>9.0754409837725397E-3</c:v>
                </c:pt>
                <c:pt idx="752">
                  <c:v>9.0185581613540129E-3</c:v>
                </c:pt>
                <c:pt idx="753">
                  <c:v>8.9618078196736159E-3</c:v>
                </c:pt>
                <c:pt idx="754">
                  <c:v>8.9051919536346832E-3</c:v>
                </c:pt>
                <c:pt idx="755">
                  <c:v>8.8487125355089929E-3</c:v>
                </c:pt>
                <c:pt idx="756">
                  <c:v>8.7923715148831311E-3</c:v>
                </c:pt>
                <c:pt idx="757">
                  <c:v>8.7361708186080283E-3</c:v>
                </c:pt>
                <c:pt idx="758">
                  <c:v>8.6801123507516658E-3</c:v>
                </c:pt>
                <c:pt idx="759">
                  <c:v>8.6241979925548926E-3</c:v>
                </c:pt>
                <c:pt idx="760">
                  <c:v>8.5684296023903934E-3</c:v>
                </c:pt>
                <c:pt idx="761">
                  <c:v>8.5128090157247562E-3</c:v>
                </c:pt>
                <c:pt idx="762">
                  <c:v>8.4573380450836486E-3</c:v>
                </c:pt>
                <c:pt idx="763">
                  <c:v>8.4020184800200851E-3</c:v>
                </c:pt>
                <c:pt idx="764">
                  <c:v>8.3468520870857276E-3</c:v>
                </c:pt>
                <c:pt idx="765">
                  <c:v>8.2918406098052757E-3</c:v>
                </c:pt>
                <c:pt idx="766">
                  <c:v>8.2369857686538841E-3</c:v>
                </c:pt>
                <c:pt idx="767">
                  <c:v>8.182289261037588E-3</c:v>
                </c:pt>
                <c:pt idx="768">
                  <c:v>8.1277527612767554E-3</c:v>
                </c:pt>
                <c:pt idx="769">
                  <c:v>8.073377920592489E-3</c:v>
                </c:pt>
                <c:pt idx="770">
                  <c:v>8.0191663670960336E-3</c:v>
                </c:pt>
                <c:pt idx="771">
                  <c:v>7.9651197057811172E-3</c:v>
                </c:pt>
                <c:pt idx="772">
                  <c:v>7.9112395185192107E-3</c:v>
                </c:pt>
                <c:pt idx="773">
                  <c:v>7.8575273640577349E-3</c:v>
                </c:pt>
                <c:pt idx="774">
                  <c:v>7.8039847780211093E-3</c:v>
                </c:pt>
                <c:pt idx="775">
                  <c:v>7.750613272914729E-3</c:v>
                </c:pt>
                <c:pt idx="776">
                  <c:v>7.6974143381317566E-3</c:v>
                </c:pt>
                <c:pt idx="777">
                  <c:v>7.6443894399627578E-3</c:v>
                </c:pt>
                <c:pt idx="778">
                  <c:v>7.5915400216081596E-3</c:v>
                </c:pt>
                <c:pt idx="779">
                  <c:v>7.538867503193475E-3</c:v>
                </c:pt>
                <c:pt idx="780">
                  <c:v>7.4863732817873263E-3</c:v>
                </c:pt>
                <c:pt idx="781">
                  <c:v>7.4340587314221862E-3</c:v>
                </c:pt>
                <c:pt idx="782">
                  <c:v>7.3819252031178725E-3</c:v>
                </c:pt>
                <c:pt idx="783">
                  <c:v>7.3299740249077264E-3</c:v>
                </c:pt>
                <c:pt idx="784">
                  <c:v>7.2782065018674718E-3</c:v>
                </c:pt>
                <c:pt idx="785">
                  <c:v>7.2266239161467407E-3</c:v>
                </c:pt>
                <c:pt idx="786">
                  <c:v>7.175227527003219E-3</c:v>
                </c:pt>
                <c:pt idx="787">
                  <c:v>7.1240185708394228E-3</c:v>
                </c:pt>
                <c:pt idx="788">
                  <c:v>7.0729982612420432E-3</c:v>
                </c:pt>
                <c:pt idx="789">
                  <c:v>7.0221677890238438E-3</c:v>
                </c:pt>
                <c:pt idx="790">
                  <c:v>6.9715283222681213E-3</c:v>
                </c:pt>
                <c:pt idx="791">
                  <c:v>6.9210810063756673E-3</c:v>
                </c:pt>
                <c:pt idx="792">
                  <c:v>6.8708269641142E-3</c:v>
                </c:pt>
                <c:pt idx="793">
                  <c:v>6.820767295670287E-3</c:v>
                </c:pt>
                <c:pt idx="794">
                  <c:v>6.7709030787036825E-3</c:v>
                </c:pt>
                <c:pt idx="795">
                  <c:v>6.7212353684040736E-3</c:v>
                </c:pt>
                <c:pt idx="796">
                  <c:v>6.671765197550238E-3</c:v>
                </c:pt>
                <c:pt idx="797">
                  <c:v>6.622493576571519E-3</c:v>
                </c:pt>
                <c:pt idx="798">
                  <c:v>6.5734214936116779E-3</c:v>
                </c:pt>
                <c:pt idx="799">
                  <c:v>6.5245499145949997E-3</c:v>
                </c:pt>
                <c:pt idx="800">
                  <c:v>6.4758797832947185E-3</c:v>
                </c:pt>
                <c:pt idx="801">
                  <c:v>6.427412021403683E-3</c:v>
                </c:pt>
                <c:pt idx="802">
                  <c:v>6.3791475286072282E-3</c:v>
                </c:pt>
                <c:pt idx="803">
                  <c:v>6.3310871826582713E-3</c:v>
                </c:pt>
                <c:pt idx="804">
                  <c:v>6.2832318394545469E-3</c:v>
                </c:pt>
                <c:pt idx="805">
                  <c:v>6.235582333118001E-3</c:v>
                </c:pt>
                <c:pt idx="806">
                  <c:v>6.1881394760763004E-3</c:v>
                </c:pt>
                <c:pt idx="807">
                  <c:v>6.1409040591464082E-3</c:v>
                </c:pt>
                <c:pt idx="808">
                  <c:v>6.0938768516202359E-3</c:v>
                </c:pt>
                <c:pt idx="809">
                  <c:v>6.0470586013523083E-3</c:v>
                </c:pt>
                <c:pt idx="810">
                  <c:v>6.0004500348494324E-3</c:v>
                </c:pt>
                <c:pt idx="811">
                  <c:v>5.9540518573623401E-3</c:v>
                </c:pt>
                <c:pt idx="812">
                  <c:v>5.9078647529792697E-3</c:v>
                </c:pt>
                <c:pt idx="813">
                  <c:v>5.8618893847214564E-3</c:v>
                </c:pt>
                <c:pt idx="814">
                  <c:v>5.8161263946405143E-3</c:v>
                </c:pt>
                <c:pt idx="815">
                  <c:v>5.770576403917661E-3</c:v>
                </c:pt>
                <c:pt idx="816">
                  <c:v>5.7252400129647833E-3</c:v>
                </c:pt>
                <c:pt idx="817">
                  <c:v>5.6801178015272796E-3</c:v>
                </c:pt>
                <c:pt idx="818">
                  <c:v>5.6352103287886949E-3</c:v>
                </c:pt>
                <c:pt idx="819">
                  <c:v>5.5905181334770558E-3</c:v>
                </c:pt>
                <c:pt idx="820">
                  <c:v>5.5460417339729482E-3</c:v>
                </c:pt>
                <c:pt idx="821">
                  <c:v>5.5017816284192557E-3</c:v>
                </c:pt>
                <c:pt idx="822">
                  <c:v>5.4577382948325414E-3</c:v>
                </c:pt>
                <c:pt idx="823">
                  <c:v>5.4139121912160646E-3</c:v>
                </c:pt>
                <c:pt idx="824">
                  <c:v>5.3703037556743676E-3</c:v>
                </c:pt>
                <c:pt idx="825">
                  <c:v>5.3269134065294316E-3</c:v>
                </c:pt>
                <c:pt idx="826">
                  <c:v>5.2837415424383622E-3</c:v>
                </c:pt>
                <c:pt idx="827">
                  <c:v>5.2407885425125606E-3</c:v>
                </c:pt>
                <c:pt idx="828">
                  <c:v>5.1980547664383925E-3</c:v>
                </c:pt>
                <c:pt idx="829">
                  <c:v>5.1555405545992547E-3</c:v>
                </c:pt>
                <c:pt idx="830">
                  <c:v>5.1132462281990865E-3</c:v>
                </c:pt>
                <c:pt idx="831">
                  <c:v>5.0711720893872429E-3</c:v>
                </c:pt>
                <c:pt idx="832">
                  <c:v>5.0293184213847158E-3</c:v>
                </c:pt>
                <c:pt idx="833">
                  <c:v>4.987685488611694E-3</c:v>
                </c:pt>
                <c:pt idx="834">
                  <c:v>4.9462735368163771E-3</c:v>
                </c:pt>
                <c:pt idx="835">
                  <c:v>4.9050827932050831E-3</c:v>
                </c:pt>
                <c:pt idx="836">
                  <c:v>4.8641134665735686E-3</c:v>
                </c:pt>
                <c:pt idx="837">
                  <c:v>4.8233657474395482E-3</c:v>
                </c:pt>
                <c:pt idx="838">
                  <c:v>4.7828398081763961E-3</c:v>
                </c:pt>
                <c:pt idx="839">
                  <c:v>4.7425358031479656E-3</c:v>
                </c:pt>
                <c:pt idx="840">
                  <c:v>4.7024538688445455E-3</c:v>
                </c:pt>
                <c:pt idx="841">
                  <c:v>4.6625941240198785E-3</c:v>
                </c:pt>
                <c:pt idx="842">
                  <c:v>4.6229566698292339E-3</c:v>
                </c:pt>
                <c:pt idx="843">
                  <c:v>4.5835415899685176E-3</c:v>
                </c:pt>
                <c:pt idx="844">
                  <c:v>4.5443489508143467E-3</c:v>
                </c:pt>
                <c:pt idx="845">
                  <c:v>4.5053788015651103E-3</c:v>
                </c:pt>
                <c:pt idx="846">
                  <c:v>4.4666311743829555E-3</c:v>
                </c:pt>
                <c:pt idx="847">
                  <c:v>4.4281060845366774E-3</c:v>
                </c:pt>
                <c:pt idx="848">
                  <c:v>4.3898035305454889E-3</c:v>
                </c:pt>
                <c:pt idx="849">
                  <c:v>4.3517234943236255E-3</c:v>
                </c:pt>
                <c:pt idx="850">
                  <c:v>4.3138659413257856E-3</c:v>
                </c:pt>
                <c:pt idx="851">
                  <c:v>4.2762308206933412E-3</c:v>
                </c:pt>
                <c:pt idx="852">
                  <c:v>4.2388180654013216E-3</c:v>
                </c:pt>
                <c:pt idx="853">
                  <c:v>4.2016275924061279E-3</c:v>
                </c:pt>
                <c:pt idx="854">
                  <c:v>4.164659302793936E-3</c:v>
                </c:pt>
                <c:pt idx="855">
                  <c:v>4.127913081929795E-3</c:v>
                </c:pt>
                <c:pt idx="856">
                  <c:v>4.0913887996073556E-3</c:v>
                </c:pt>
                <c:pt idx="857">
                  <c:v>4.0550863101992268E-3</c:v>
                </c:pt>
                <c:pt idx="858">
                  <c:v>4.0190054528079231E-3</c:v>
                </c:pt>
                <c:pt idx="859">
                  <c:v>3.9831460514173668E-3</c:v>
                </c:pt>
                <c:pt idx="860">
                  <c:v>3.9475079150449255E-3</c:v>
                </c:pt>
                <c:pt idx="861">
                  <c:v>3.9120908378939747E-3</c:v>
                </c:pt>
                <c:pt idx="862">
                  <c:v>3.8768945995069169E-3</c:v>
                </c:pt>
                <c:pt idx="863">
                  <c:v>3.8419189649186729E-3</c:v>
                </c:pt>
                <c:pt idx="864">
                  <c:v>3.8071636848105855E-3</c:v>
                </c:pt>
                <c:pt idx="865">
                  <c:v>3.7726284956647303E-3</c:v>
                </c:pt>
                <c:pt idx="866">
                  <c:v>3.7383131199186024E-3</c:v>
                </c:pt>
                <c:pt idx="867">
                  <c:v>3.7042172661201356E-3</c:v>
                </c:pt>
                <c:pt idx="868">
                  <c:v>3.6703406290830658E-3</c:v>
                </c:pt>
                <c:pt idx="869">
                  <c:v>3.636682890042557E-3</c:v>
                </c:pt>
                <c:pt idx="870">
                  <c:v>3.6032437168111221E-3</c:v>
                </c:pt>
                <c:pt idx="871">
                  <c:v>3.5700227639347743E-3</c:v>
                </c:pt>
                <c:pt idx="872">
                  <c:v>3.5370196728493927E-3</c:v>
                </c:pt>
                <c:pt idx="873">
                  <c:v>3.5042340720372899E-3</c:v>
                </c:pt>
                <c:pt idx="874">
                  <c:v>3.471665577183934E-3</c:v>
                </c:pt>
                <c:pt idx="875">
                  <c:v>3.4393137913348191E-3</c:v>
                </c:pt>
                <c:pt idx="876">
                  <c:v>3.4071783050524541E-3</c:v>
                </c:pt>
                <c:pt idx="877">
                  <c:v>3.3752586965734299E-3</c:v>
                </c:pt>
                <c:pt idx="878">
                  <c:v>3.3435545319655826E-3</c:v>
                </c:pt>
                <c:pt idx="879">
                  <c:v>3.3120653652851627E-3</c:v>
                </c:pt>
                <c:pt idx="880">
                  <c:v>3.2807907387340557E-3</c:v>
                </c:pt>
                <c:pt idx="881">
                  <c:v>3.2497301828169874E-3</c:v>
                </c:pt>
                <c:pt idx="882">
                  <c:v>3.2188832164986936E-3</c:v>
                </c:pt>
                <c:pt idx="883">
                  <c:v>3.1882493473610585E-3</c:v>
                </c:pt>
                <c:pt idx="884">
                  <c:v>3.1578280717601591E-3</c:v>
                </c:pt>
                <c:pt idx="885">
                  <c:v>3.1276188749832265E-3</c:v>
                </c:pt>
                <c:pt idx="886">
                  <c:v>3.0976212314054851E-3</c:v>
                </c:pt>
                <c:pt idx="887">
                  <c:v>3.067834604646851E-3</c:v>
                </c:pt>
                <c:pt idx="888">
                  <c:v>3.0382584477284661E-3</c:v>
                </c:pt>
                <c:pt idx="889">
                  <c:v>3.0088922032290473E-3</c:v>
                </c:pt>
                <c:pt idx="890">
                  <c:v>2.9797353034410308E-3</c:v>
                </c:pt>
                <c:pt idx="891">
                  <c:v>2.9507871705264904E-3</c:v>
                </c:pt>
                <c:pt idx="892">
                  <c:v>2.9220472166727992E-3</c:v>
                </c:pt>
                <c:pt idx="893">
                  <c:v>2.8935148442480367E-3</c:v>
                </c:pt>
                <c:pt idx="894">
                  <c:v>2.8651894459560834E-3</c:v>
                </c:pt>
                <c:pt idx="895">
                  <c:v>2.8370704049914281E-3</c:v>
                </c:pt>
                <c:pt idx="896">
                  <c:v>2.8091570951936295E-3</c:v>
                </c:pt>
                <c:pt idx="897">
                  <c:v>2.7814488812014319E-3</c:v>
                </c:pt>
                <c:pt idx="898">
                  <c:v>2.7539451186065151E-3</c:v>
                </c:pt>
                <c:pt idx="899">
                  <c:v>2.726645154106846E-3</c:v>
                </c:pt>
                <c:pt idx="900">
                  <c:v>2.6995483256596294E-3</c:v>
                </c:pt>
                <c:pt idx="901">
                  <c:v>2.6726539626338278E-3</c:v>
                </c:pt>
                <c:pt idx="902">
                  <c:v>2.6459613859622401E-3</c:v>
                </c:pt>
                <c:pt idx="903">
                  <c:v>2.6194699082931106E-3</c:v>
                </c:pt>
                <c:pt idx="904">
                  <c:v>2.5931788341412537E-3</c:v>
                </c:pt>
                <c:pt idx="905">
                  <c:v>2.5670874600386973E-3</c:v>
                </c:pt>
                <c:pt idx="906">
                  <c:v>2.5411950746847853E-3</c:v>
                </c:pt>
                <c:pt idx="907">
                  <c:v>2.5155009590957507E-3</c:v>
                </c:pt>
                <c:pt idx="908">
                  <c:v>2.4900043867537641E-3</c:v>
                </c:pt>
                <c:pt idx="909">
                  <c:v>2.4647046237553645E-3</c:v>
                </c:pt>
                <c:pt idx="910">
                  <c:v>2.4396009289593605E-3</c:v>
                </c:pt>
                <c:pt idx="911">
                  <c:v>2.4146925541340901E-3</c:v>
                </c:pt>
                <c:pt idx="912">
                  <c:v>2.3899787441040744E-3</c:v>
                </c:pt>
                <c:pt idx="913">
                  <c:v>2.3654587368960606E-3</c:v>
                </c:pt>
                <c:pt idx="914">
                  <c:v>2.3411317638843796E-3</c:v>
                </c:pt>
                <c:pt idx="915">
                  <c:v>2.3169970499356827E-3</c:v>
                </c:pt>
                <c:pt idx="916">
                  <c:v>2.2930538135529674E-3</c:v>
                </c:pt>
                <c:pt idx="917">
                  <c:v>2.26930126701892E-3</c:v>
                </c:pt>
                <c:pt idx="918">
                  <c:v>2.2457386165385751E-3</c:v>
                </c:pt>
                <c:pt idx="919">
                  <c:v>2.222365062381217E-3</c:v>
                </c:pt>
                <c:pt idx="920">
                  <c:v>2.1991797990215784E-3</c:v>
                </c:pt>
                <c:pt idx="921">
                  <c:v>2.1761820152802814E-3</c:v>
                </c:pt>
                <c:pt idx="922">
                  <c:v>2.1533708944635049E-3</c:v>
                </c:pt>
                <c:pt idx="923">
                  <c:v>2.130745614501908E-3</c:v>
                </c:pt>
                <c:pt idx="924">
                  <c:v>2.1083053480887336E-3</c:v>
                </c:pt>
                <c:pt idx="925">
                  <c:v>2.0860492628171474E-3</c:v>
                </c:pt>
                <c:pt idx="926">
                  <c:v>2.0639765213167371E-3</c:v>
                </c:pt>
                <c:pt idx="927">
                  <c:v>2.0420862813892056E-3</c:v>
                </c:pt>
                <c:pt idx="928">
                  <c:v>2.0203776961432315E-3</c:v>
                </c:pt>
                <c:pt idx="929">
                  <c:v>1.9988499141284717E-3</c:v>
                </c:pt>
                <c:pt idx="930">
                  <c:v>1.9775020794687245E-3</c:v>
                </c:pt>
                <c:pt idx="931">
                  <c:v>1.956333331994214E-3</c:v>
                </c:pt>
                <c:pt idx="932">
                  <c:v>1.9353428073729934E-3</c:v>
                </c:pt>
                <c:pt idx="933">
                  <c:v>1.9145296372414856E-3</c:v>
                </c:pt>
                <c:pt idx="934">
                  <c:v>1.8938929493340858E-3</c:v>
                </c:pt>
                <c:pt idx="935">
                  <c:v>1.8734318676118999E-3</c:v>
                </c:pt>
                <c:pt idx="936">
                  <c:v>1.8531455123905352E-3</c:v>
                </c:pt>
                <c:pt idx="937">
                  <c:v>1.8330330004669732E-3</c:v>
                </c:pt>
                <c:pt idx="938">
                  <c:v>1.8130934452455214E-3</c:v>
                </c:pt>
                <c:pt idx="939">
                  <c:v>1.7933259568627951E-3</c:v>
                </c:pt>
                <c:pt idx="940">
                  <c:v>1.773729642311779E-3</c:v>
                </c:pt>
                <c:pt idx="941">
                  <c:v>1.7543036055649003E-3</c:v>
                </c:pt>
                <c:pt idx="942">
                  <c:v>1.7350469476961475E-3</c:v>
                </c:pt>
                <c:pt idx="943">
                  <c:v>1.715958767002217E-3</c:v>
                </c:pt>
                <c:pt idx="944">
                  <c:v>1.6970381591226648E-3</c:v>
                </c:pt>
                <c:pt idx="945">
                  <c:v>1.6782842171590812E-3</c:v>
                </c:pt>
                <c:pt idx="946">
                  <c:v>1.6596960317932603E-3</c:v>
                </c:pt>
                <c:pt idx="947">
                  <c:v>1.64127269140436E-3</c:v>
                </c:pt>
                <c:pt idx="948">
                  <c:v>1.6230132821850752E-3</c:v>
                </c:pt>
                <c:pt idx="949">
                  <c:v>1.604916888256762E-3</c:v>
                </c:pt>
                <c:pt idx="950">
                  <c:v>1.5869825917835712E-3</c:v>
                </c:pt>
                <c:pt idx="951">
                  <c:v>1.5692094730855321E-3</c:v>
                </c:pt>
                <c:pt idx="952">
                  <c:v>1.5515966107506115E-3</c:v>
                </c:pt>
                <c:pt idx="953">
                  <c:v>1.5341430817457399E-3</c:v>
                </c:pt>
                <c:pt idx="954">
                  <c:v>1.5168479615267792E-3</c:v>
                </c:pt>
                <c:pt idx="955">
                  <c:v>1.4997103241474606E-3</c:v>
                </c:pt>
                <c:pt idx="956">
                  <c:v>1.4827292423672596E-3</c:v>
                </c:pt>
                <c:pt idx="957">
                  <c:v>1.4659037877582074E-3</c:v>
                </c:pt>
                <c:pt idx="958">
                  <c:v>1.4492330308106655E-3</c:v>
                </c:pt>
                <c:pt idx="959">
                  <c:v>1.4327160410380062E-3</c:v>
                </c:pt>
                <c:pt idx="960">
                  <c:v>1.4163518870802506E-3</c:v>
                </c:pt>
                <c:pt idx="961">
                  <c:v>1.4001396368066212E-3</c:v>
                </c:pt>
                <c:pt idx="962">
                  <c:v>1.3840783574170185E-3</c:v>
                </c:pt>
                <c:pt idx="963">
                  <c:v>1.3681671155424374E-3</c:v>
                </c:pt>
                <c:pt idx="964">
                  <c:v>1.352404977344278E-3</c:v>
                </c:pt>
                <c:pt idx="965">
                  <c:v>1.3367910086125988E-3</c:v>
                </c:pt>
                <c:pt idx="966">
                  <c:v>1.3213242748632732E-3</c:v>
                </c:pt>
                <c:pt idx="967">
                  <c:v>1.3060038414340544E-3</c:v>
                </c:pt>
                <c:pt idx="968">
                  <c:v>1.2908287735795697E-3</c:v>
                </c:pt>
                <c:pt idx="969">
                  <c:v>1.2757981365652013E-3</c:v>
                </c:pt>
                <c:pt idx="970">
                  <c:v>1.2609109957599021E-3</c:v>
                </c:pt>
                <c:pt idx="971">
                  <c:v>1.2461664167278989E-3</c:v>
                </c:pt>
                <c:pt idx="972">
                  <c:v>1.2315634653193058E-3</c:v>
                </c:pt>
                <c:pt idx="973">
                  <c:v>1.2171012077596584E-3</c:v>
                </c:pt>
                <c:pt idx="974">
                  <c:v>1.2027787107383281E-3</c:v>
                </c:pt>
                <c:pt idx="975">
                  <c:v>1.1885950414958681E-3</c:v>
                </c:pt>
                <c:pt idx="976">
                  <c:v>1.1745492679102461E-3</c:v>
                </c:pt>
                <c:pt idx="977">
                  <c:v>1.1606404585819824E-3</c:v>
                </c:pt>
                <c:pt idx="978">
                  <c:v>1.1468676829182109E-3</c:v>
                </c:pt>
                <c:pt idx="979">
                  <c:v>1.1332300112156192E-3</c:v>
                </c:pt>
                <c:pt idx="980">
                  <c:v>1.1197265147423181E-3</c:v>
                </c:pt>
                <c:pt idx="981">
                  <c:v>1.1063562658186069E-3</c:v>
                </c:pt>
                <c:pt idx="982">
                  <c:v>1.0931183378966411E-3</c:v>
                </c:pt>
                <c:pt idx="983">
                  <c:v>1.0800118056390278E-3</c:v>
                </c:pt>
                <c:pt idx="984">
                  <c:v>1.0670357449963088E-3</c:v>
                </c:pt>
                <c:pt idx="985">
                  <c:v>1.054189233283374E-3</c:v>
                </c:pt>
                <c:pt idx="986">
                  <c:v>1.0414713492547776E-3</c:v>
                </c:pt>
                <c:pt idx="987">
                  <c:v>1.0288811731789707E-3</c:v>
                </c:pt>
                <c:pt idx="988">
                  <c:v>1.016417786911458E-3</c:v>
                </c:pt>
                <c:pt idx="989">
                  <c:v>1.004080273966864E-3</c:v>
                </c:pt>
                <c:pt idx="990">
                  <c:v>9.9186771958992997E-4</c:v>
                </c:pt>
                <c:pt idx="991">
                  <c:v>9.7977921082542945E-4</c:v>
                </c:pt>
                <c:pt idx="992">
                  <c:v>9.6781383658700972E-4</c:v>
                </c:pt>
                <c:pt idx="993">
                  <c:v>9.559706877249718E-4</c:v>
                </c:pt>
                <c:pt idx="994">
                  <c:v>9.4424885709296861E-4</c:v>
                </c:pt>
                <c:pt idx="995">
                  <c:v>9.3264743961365395E-4</c:v>
                </c:pt>
                <c:pt idx="996">
                  <c:v>9.2116553234326078E-4</c:v>
                </c:pt>
                <c:pt idx="997">
                  <c:v>9.098022345351203E-4</c:v>
                </c:pt>
                <c:pt idx="998">
                  <c:v>8.9855664770213846E-4</c:v>
                </c:pt>
                <c:pt idx="999">
                  <c:v>8.874278756782068E-4</c:v>
                </c:pt>
                <c:pt idx="1000">
                  <c:v>8.7641502467858065E-4</c:v>
                </c:pt>
              </c:numCache>
            </c:numRef>
          </c:yVal>
          <c:smooth val="0"/>
          <c:extLst>
            <c:ext xmlns:c16="http://schemas.microsoft.com/office/drawing/2014/chart" uri="{C3380CC4-5D6E-409C-BE32-E72D297353CC}">
              <c16:uniqueId val="{00000006-63F5-48CC-88B3-5A0A39810846}"/>
            </c:ext>
          </c:extLst>
        </c:ser>
        <c:ser>
          <c:idx val="3"/>
          <c:order val="7"/>
          <c:spPr>
            <a:ln w="28575">
              <a:noFill/>
            </a:ln>
          </c:spPr>
          <c:marker>
            <c:symbol val="none"/>
          </c:marker>
          <c:dLbls>
            <c:dLbl>
              <c:idx val="0"/>
              <c:tx>
                <c:rich>
                  <a:bodyPr/>
                  <a:lstStyle/>
                  <a:p>
                    <a:pPr>
                      <a:defRPr sz="1000" b="1" i="0" u="none" strike="noStrike" baseline="0">
                        <a:solidFill>
                          <a:srgbClr val="0000FF"/>
                        </a:solidFill>
                        <a:latin typeface="Arial"/>
                        <a:ea typeface="Arial"/>
                        <a:cs typeface="Arial"/>
                      </a:defRPr>
                    </a:pPr>
                    <a:r>
                      <a:rPr lang="en-US"/>
                      <a:t>Population</a:t>
                    </a:r>
                  </a:p>
                </c:rich>
              </c:tx>
              <c:spPr>
                <a:noFill/>
                <a:ln w="25400">
                  <a:noFill/>
                </a:ln>
              </c:spPr>
              <c:dLblPos val="ct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63F5-48CC-88B3-5A0A39810846}"/>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CIjumping!$CC$42</c:f>
              <c:numCache>
                <c:formatCode>General</c:formatCode>
                <c:ptCount val="1"/>
                <c:pt idx="0">
                  <c:v>8</c:v>
                </c:pt>
              </c:numCache>
            </c:numRef>
          </c:xVal>
          <c:yVal>
            <c:numRef>
              <c:f>CIjumping!$CD$42</c:f>
              <c:numCache>
                <c:formatCode>General</c:formatCode>
                <c:ptCount val="1"/>
                <c:pt idx="0">
                  <c:v>1.9947114020071637E-2</c:v>
                </c:pt>
              </c:numCache>
            </c:numRef>
          </c:yVal>
          <c:smooth val="0"/>
          <c:extLst>
            <c:ext xmlns:c16="http://schemas.microsoft.com/office/drawing/2014/chart" uri="{C3380CC4-5D6E-409C-BE32-E72D297353CC}">
              <c16:uniqueId val="{00000008-63F5-48CC-88B3-5A0A39810846}"/>
            </c:ext>
          </c:extLst>
        </c:ser>
        <c:dLbls>
          <c:showLegendKey val="0"/>
          <c:showVal val="0"/>
          <c:showCatName val="0"/>
          <c:showSerName val="0"/>
          <c:showPercent val="0"/>
          <c:showBubbleSize val="0"/>
        </c:dLbls>
        <c:axId val="415228560"/>
        <c:axId val="415228168"/>
      </c:scatterChart>
      <c:valAx>
        <c:axId val="415228560"/>
        <c:scaling>
          <c:orientation val="minMax"/>
          <c:max val="100"/>
          <c:min val="0"/>
        </c:scaling>
        <c:delete val="0"/>
        <c:axPos val="t"/>
        <c:numFmt formatCode="0" sourceLinked="0"/>
        <c:majorTickMark val="out"/>
        <c:minorTickMark val="out"/>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415228168"/>
        <c:crosses val="max"/>
        <c:crossBetween val="midCat"/>
        <c:majorUnit val="10"/>
        <c:minorUnit val="2"/>
      </c:valAx>
      <c:valAx>
        <c:axId val="415228168"/>
        <c:scaling>
          <c:orientation val="minMax"/>
          <c:min val="0"/>
        </c:scaling>
        <c:delete val="0"/>
        <c:axPos val="l"/>
        <c:title>
          <c:tx>
            <c:rich>
              <a:bodyPr/>
              <a:lstStyle/>
              <a:p>
                <a:pPr>
                  <a:defRPr sz="900" b="0" i="0" u="none" strike="noStrike" baseline="0">
                    <a:solidFill>
                      <a:srgbClr val="000000"/>
                    </a:solidFill>
                    <a:latin typeface="Arial"/>
                    <a:ea typeface="Arial"/>
                    <a:cs typeface="Arial"/>
                  </a:defRPr>
                </a:pPr>
                <a:r>
                  <a:rPr lang="en-AU"/>
                  <a:t>Probability density</a:t>
                </a:r>
              </a:p>
            </c:rich>
          </c:tx>
          <c:layout>
            <c:manualLayout>
              <c:xMode val="edge"/>
              <c:yMode val="edge"/>
              <c:x val="7.7399380804953804E-3"/>
              <c:y val="0.31443298969072297"/>
            </c:manualLayout>
          </c:layout>
          <c:overlay val="0"/>
          <c:spPr>
            <a:noFill/>
            <a:ln w="25400">
              <a:noFill/>
            </a:ln>
          </c:spPr>
        </c:title>
        <c:numFmt formatCode="General" sourceLinked="1"/>
        <c:majorTickMark val="out"/>
        <c:minorTickMark val="none"/>
        <c:tickLblPos val="none"/>
        <c:spPr>
          <a:ln w="3175">
            <a:solidFill>
              <a:srgbClr val="000000"/>
            </a:solidFill>
            <a:prstDash val="solid"/>
          </a:ln>
        </c:spPr>
        <c:crossAx val="415228560"/>
        <c:crosses val="autoZero"/>
        <c:crossBetween val="midCat"/>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1" r="0.750000000000001" t="1" header="0.5" footer="0.5"/>
    <c:pageSetup paperSize="9" orientation="landscape"/>
  </c:printSettings>
</c:chartSpace>
</file>

<file path=xl/ctrlProps/ctrlProp1.xml><?xml version="1.0" encoding="utf-8"?>
<formControlPr xmlns="http://schemas.microsoft.com/office/spreadsheetml/2009/9/main" objectType="Spin" dx="15" fmlaLink="$T$18" max="100" min="1" page="10" val="20"/>
</file>

<file path=xl/ctrlProps/ctrlProp2.xml><?xml version="1.0" encoding="utf-8"?>
<formControlPr xmlns="http://schemas.microsoft.com/office/spreadsheetml/2009/9/main" objectType="CheckBox" fmlaLink="BZ6" lockText="1"/>
</file>

<file path=xl/ctrlProps/ctrlProp3.xml><?xml version="1.0" encoding="utf-8"?>
<formControlPr xmlns="http://schemas.microsoft.com/office/spreadsheetml/2009/9/main" objectType="CheckBox" checked="Checked" fmlaLink="$CB$1" lockText="1"/>
</file>

<file path=xl/ctrlProps/ctrlProp4.xml><?xml version="1.0" encoding="utf-8"?>
<formControlPr xmlns="http://schemas.microsoft.com/office/spreadsheetml/2009/9/main" objectType="Scroll" dx="15" fmlaLink="$Y$6" horiz="1" max="100" page="10" val="50"/>
</file>

<file path=xl/ctrlProps/ctrlProp5.xml><?xml version="1.0" encoding="utf-8"?>
<formControlPr xmlns="http://schemas.microsoft.com/office/spreadsheetml/2009/9/main" objectType="CheckBox" checked="Checked" fmlaLink="$CB$4" lockText="1"/>
</file>

<file path=xl/ctrlProps/ctrlProp6.xml><?xml version="1.0" encoding="utf-8"?>
<formControlPr xmlns="http://schemas.microsoft.com/office/spreadsheetml/2009/9/main" objectType="CheckBox" checked="Checked" fmlaLink="BZ5" lockText="1"/>
</file>

<file path=xl/ctrlProps/ctrlProp7.xml><?xml version="1.0" encoding="utf-8"?>
<formControlPr xmlns="http://schemas.microsoft.com/office/spreadsheetml/2009/9/main" objectType="Scroll" dx="15" fmlaLink="$Y$8" horiz="1" max="50" min="1" page="10" val="20"/>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Spin" dx="15" fmlaLink="$Y$28" max="99" page="10" val="95"/>
</file>

<file path=xl/ctrlProps/ctrlProp12.xml><?xml version="1.0" encoding="utf-8"?>
<formControlPr xmlns="http://schemas.microsoft.com/office/spreadsheetml/2009/9/main" objectType="CheckBox" checked="Checked" fmlaLink="CB5" lockText="1"/>
</file>

<file path=xl/ctrlProps/ctrlProp13.xml><?xml version="1.0" encoding="utf-8"?>
<formControlPr xmlns="http://schemas.microsoft.com/office/spreadsheetml/2009/9/main" objectType="CheckBox" fmlaLink="$BZ$4" lockText="1"/>
</file>

<file path=xl/ctrlProps/ctrlProp14.xml><?xml version="1.0" encoding="utf-8"?>
<formControlPr xmlns="http://schemas.microsoft.com/office/spreadsheetml/2009/9/main" objectType="CheckBox" checked="Checked" fmlaLink="$P$16" lockText="1"/>
</file>

<file path=xl/ctrlProps/ctrlProp15.xml><?xml version="1.0" encoding="utf-8"?>
<formControlPr xmlns="http://schemas.microsoft.com/office/spreadsheetml/2009/9/main" objectType="Spin" dx="15" fmlaLink="$BI$22" max="1000" page="10" val="688"/>
</file>

<file path=xl/ctrlProps/ctrlProp16.xml><?xml version="1.0" encoding="utf-8"?>
<formControlPr xmlns="http://schemas.microsoft.com/office/spreadsheetml/2009/9/main" objectType="Spin" dx="15" fmlaLink="$BI$19" max="500" min="1" page="10" val="305"/>
</file>

<file path=xl/ctrlProps/ctrlProp17.xml><?xml version="1.0" encoding="utf-8"?>
<formControlPr xmlns="http://schemas.microsoft.com/office/spreadsheetml/2009/9/main" objectType="CheckBox" checked="Checked" fmlaLink="$CD$3" lockText="1"/>
</file>

<file path=xl/ctrlProps/ctrlProp18.xml><?xml version="1.0" encoding="utf-8"?>
<formControlPr xmlns="http://schemas.microsoft.com/office/spreadsheetml/2009/9/main" objectType="CheckBox" fmlaLink="$CD$4" lockText="1"/>
</file>

<file path=xl/ctrlProps/ctrlProp19.xml><?xml version="1.0" encoding="utf-8"?>
<formControlPr xmlns="http://schemas.microsoft.com/office/spreadsheetml/2009/9/main" objectType="CheckBox" checked="Checked" fmlaLink="$BZ$7" lockText="1"/>
</file>

<file path=xl/ctrlProps/ctrlProp20.xml><?xml version="1.0" encoding="utf-8"?>
<formControlPr xmlns="http://schemas.microsoft.com/office/spreadsheetml/2009/9/main" objectType="CheckBox" checked="Checked" fmlaLink="$CD$6" lockText="1"/>
</file>

<file path=xl/ctrlProps/ctrlProp21.xml><?xml version="1.0" encoding="utf-8"?>
<formControlPr xmlns="http://schemas.microsoft.com/office/spreadsheetml/2009/9/main" objectType="CheckBox" checked="Checked" fmlaLink="$CD$1" lockText="1"/>
</file>

<file path=xl/ctrlProps/ctrlProp22.xml><?xml version="1.0" encoding="utf-8"?>
<formControlPr xmlns="http://schemas.microsoft.com/office/spreadsheetml/2009/9/main" objectType="Radio" checked="Checked" firstButton="1" fmlaLink="$BY$12" lockText="1"/>
</file>

<file path=xl/ctrlProps/ctrlProp23.xml><?xml version="1.0" encoding="utf-8"?>
<formControlPr xmlns="http://schemas.microsoft.com/office/spreadsheetml/2009/9/main" objectType="Radio" lockText="1"/>
</file>

<file path=xl/ctrlProps/ctrlProp24.xml><?xml version="1.0" encoding="utf-8"?>
<formControlPr xmlns="http://schemas.microsoft.com/office/spreadsheetml/2009/9/main" objectType="Radio" lockText="1"/>
</file>

<file path=xl/ctrlProps/ctrlProp25.xml><?xml version="1.0" encoding="utf-8"?>
<formControlPr xmlns="http://schemas.microsoft.com/office/spreadsheetml/2009/9/main" objectType="Spin" dx="15" fmlaLink="$BW$7" max="10" min="1" page="10" val="7"/>
</file>

<file path=xl/ctrlProps/ctrlProp26.xml><?xml version="1.0" encoding="utf-8"?>
<formControlPr xmlns="http://schemas.microsoft.com/office/spreadsheetml/2009/9/main" objectType="CheckBox" fmlaLink="$CW$12" lockText="1"/>
</file>

<file path=xl/ctrlProps/ctrlProp27.xml><?xml version="1.0" encoding="utf-8"?>
<formControlPr xmlns="http://schemas.microsoft.com/office/spreadsheetml/2009/9/main" objectType="GBox" noThreeD="1"/>
</file>

<file path=xl/ctrlProps/ctrlProp28.xml><?xml version="1.0" encoding="utf-8"?>
<formControlPr xmlns="http://schemas.microsoft.com/office/spreadsheetml/2009/9/main" objectType="Radio" checked="Checked" firstButton="1" fmlaLink="$BV$3" lockText="1"/>
</file>

<file path=xl/ctrlProps/ctrlProp29.xml><?xml version="1.0" encoding="utf-8"?>
<formControlPr xmlns="http://schemas.microsoft.com/office/spreadsheetml/2009/9/main" objectType="Radio" lockText="1"/>
</file>

<file path=xl/ctrlProps/ctrlProp30.xml><?xml version="1.0" encoding="utf-8"?>
<formControlPr xmlns="http://schemas.microsoft.com/office/spreadsheetml/2009/9/main" objectType="CheckBox" checked="Checked" fmlaLink="$CG$2" lockText="1"/>
</file>

<file path=xl/drawings/_rels/drawing1.x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35</xdr:col>
      <xdr:colOff>0</xdr:colOff>
      <xdr:row>12</xdr:row>
      <xdr:rowOff>0</xdr:rowOff>
    </xdr:from>
    <xdr:to>
      <xdr:col>47</xdr:col>
      <xdr:colOff>361950</xdr:colOff>
      <xdr:row>37</xdr:row>
      <xdr:rowOff>0</xdr:rowOff>
    </xdr:to>
    <xdr:graphicFrame macro="">
      <xdr:nvGraphicFramePr>
        <xdr:cNvPr id="26626" name="Chart 3">
          <a:extLst>
            <a:ext uri="{FF2B5EF4-FFF2-40B4-BE49-F238E27FC236}">
              <a16:creationId xmlns:a16="http://schemas.microsoft.com/office/drawing/2014/main" id="{00000000-0008-0000-0000-0000026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editAs="oneCell">
    <xdr:from>
      <xdr:col>35</xdr:col>
      <xdr:colOff>0</xdr:colOff>
      <xdr:row>0</xdr:row>
      <xdr:rowOff>9525</xdr:rowOff>
    </xdr:from>
    <xdr:to>
      <xdr:col>47</xdr:col>
      <xdr:colOff>361950</xdr:colOff>
      <xdr:row>12</xdr:row>
      <xdr:rowOff>0</xdr:rowOff>
    </xdr:to>
    <xdr:graphicFrame macro="">
      <xdr:nvGraphicFramePr>
        <xdr:cNvPr id="26627" name="Chart 16">
          <a:extLst>
            <a:ext uri="{FF2B5EF4-FFF2-40B4-BE49-F238E27FC236}">
              <a16:creationId xmlns:a16="http://schemas.microsoft.com/office/drawing/2014/main" id="{00000000-0008-0000-0000-0000036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editAs="oneCell">
    <xdr:from>
      <xdr:col>18</xdr:col>
      <xdr:colOff>47625</xdr:colOff>
      <xdr:row>0</xdr:row>
      <xdr:rowOff>47625</xdr:rowOff>
    </xdr:from>
    <xdr:to>
      <xdr:col>20</xdr:col>
      <xdr:colOff>0</xdr:colOff>
      <xdr:row>3</xdr:row>
      <xdr:rowOff>47625</xdr:rowOff>
    </xdr:to>
    <xdr:pic>
      <xdr:nvPicPr>
        <xdr:cNvPr id="26629" name="Picture 57">
          <a:extLst>
            <a:ext uri="{FF2B5EF4-FFF2-40B4-BE49-F238E27FC236}">
              <a16:creationId xmlns:a16="http://schemas.microsoft.com/office/drawing/2014/main" id="{00000000-0008-0000-0000-00000568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95250" y="47625"/>
          <a:ext cx="457200" cy="45720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20</xdr:col>
          <xdr:colOff>12700</xdr:colOff>
          <xdr:row>16</xdr:row>
          <xdr:rowOff>101600</xdr:rowOff>
        </xdr:from>
        <xdr:to>
          <xdr:col>20</xdr:col>
          <xdr:colOff>152400</xdr:colOff>
          <xdr:row>18</xdr:row>
          <xdr:rowOff>63500</xdr:rowOff>
        </xdr:to>
        <xdr:sp macro="" textlink="">
          <xdr:nvSpPr>
            <xdr:cNvPr id="26631" name="Spinner 7" hidden="1">
              <a:extLst>
                <a:ext uri="{63B3BB69-23CF-44E3-9099-C40C66FF867C}">
                  <a14:compatExt spid="_x0000_s26631"/>
                </a:ext>
                <a:ext uri="{FF2B5EF4-FFF2-40B4-BE49-F238E27FC236}">
                  <a16:creationId xmlns:a16="http://schemas.microsoft.com/office/drawing/2014/main" id="{00000000-0008-0000-0000-0000076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292100</xdr:colOff>
          <xdr:row>7</xdr:row>
          <xdr:rowOff>127000</xdr:rowOff>
        </xdr:from>
        <xdr:to>
          <xdr:col>28</xdr:col>
          <xdr:colOff>63500</xdr:colOff>
          <xdr:row>9</xdr:row>
          <xdr:rowOff>25400</xdr:rowOff>
        </xdr:to>
        <xdr:sp macro="" textlink="">
          <xdr:nvSpPr>
            <xdr:cNvPr id="26632" name="Check Box 8"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127000</xdr:colOff>
          <xdr:row>29</xdr:row>
          <xdr:rowOff>127000</xdr:rowOff>
        </xdr:from>
        <xdr:to>
          <xdr:col>27</xdr:col>
          <xdr:colOff>63500</xdr:colOff>
          <xdr:row>31</xdr:row>
          <xdr:rowOff>25400</xdr:rowOff>
        </xdr:to>
        <xdr:sp macro="" textlink="">
          <xdr:nvSpPr>
            <xdr:cNvPr id="26633" name="Check Box 9" hidden="1">
              <a:extLst>
                <a:ext uri="{63B3BB69-23CF-44E3-9099-C40C66FF867C}">
                  <a14:compatExt spid="_x0000_s26633"/>
                </a:ext>
                <a:ext uri="{FF2B5EF4-FFF2-40B4-BE49-F238E27FC236}">
                  <a16:creationId xmlns:a16="http://schemas.microsoft.com/office/drawing/2014/main" id="{00000000-0008-0000-0000-000009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63500</xdr:colOff>
          <xdr:row>5</xdr:row>
          <xdr:rowOff>12700</xdr:rowOff>
        </xdr:from>
        <xdr:to>
          <xdr:col>23</xdr:col>
          <xdr:colOff>241300</xdr:colOff>
          <xdr:row>6</xdr:row>
          <xdr:rowOff>12700</xdr:rowOff>
        </xdr:to>
        <xdr:sp macro="" textlink="">
          <xdr:nvSpPr>
            <xdr:cNvPr id="26634" name="Scroll Bar 10" hidden="1">
              <a:extLst>
                <a:ext uri="{63B3BB69-23CF-44E3-9099-C40C66FF867C}">
                  <a14:compatExt spid="_x0000_s26634"/>
                </a:ext>
                <a:ext uri="{FF2B5EF4-FFF2-40B4-BE49-F238E27FC236}">
                  <a16:creationId xmlns:a16="http://schemas.microsoft.com/office/drawing/2014/main" id="{00000000-0008-0000-0000-00000A6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292100</xdr:colOff>
          <xdr:row>14</xdr:row>
          <xdr:rowOff>127000</xdr:rowOff>
        </xdr:from>
        <xdr:to>
          <xdr:col>28</xdr:col>
          <xdr:colOff>63500</xdr:colOff>
          <xdr:row>16</xdr:row>
          <xdr:rowOff>25400</xdr:rowOff>
        </xdr:to>
        <xdr:sp macro="" textlink="">
          <xdr:nvSpPr>
            <xdr:cNvPr id="26635" name="Check Box 11" hidden="1">
              <a:extLst>
                <a:ext uri="{63B3BB69-23CF-44E3-9099-C40C66FF867C}">
                  <a14:compatExt spid="_x0000_s26635"/>
                </a:ext>
                <a:ext uri="{FF2B5EF4-FFF2-40B4-BE49-F238E27FC236}">
                  <a16:creationId xmlns:a16="http://schemas.microsoft.com/office/drawing/2014/main" id="{00000000-0008-0000-0000-00000B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139700</xdr:colOff>
          <xdr:row>5</xdr:row>
          <xdr:rowOff>139700</xdr:rowOff>
        </xdr:from>
        <xdr:to>
          <xdr:col>27</xdr:col>
          <xdr:colOff>63500</xdr:colOff>
          <xdr:row>7</xdr:row>
          <xdr:rowOff>25400</xdr:rowOff>
        </xdr:to>
        <xdr:sp macro="" textlink="">
          <xdr:nvSpPr>
            <xdr:cNvPr id="26636" name="Check Box 12" hidden="1">
              <a:extLst>
                <a:ext uri="{63B3BB69-23CF-44E3-9099-C40C66FF867C}">
                  <a14:compatExt spid="_x0000_s26636"/>
                </a:ext>
                <a:ext uri="{FF2B5EF4-FFF2-40B4-BE49-F238E27FC236}">
                  <a16:creationId xmlns:a16="http://schemas.microsoft.com/office/drawing/2014/main" id="{00000000-0008-0000-0000-00000C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63500</xdr:colOff>
          <xdr:row>7</xdr:row>
          <xdr:rowOff>12700</xdr:rowOff>
        </xdr:from>
        <xdr:to>
          <xdr:col>23</xdr:col>
          <xdr:colOff>241300</xdr:colOff>
          <xdr:row>8</xdr:row>
          <xdr:rowOff>12700</xdr:rowOff>
        </xdr:to>
        <xdr:sp macro="" textlink="">
          <xdr:nvSpPr>
            <xdr:cNvPr id="26637" name="Scroll Bar 13" hidden="1">
              <a:extLst>
                <a:ext uri="{63B3BB69-23CF-44E3-9099-C40C66FF867C}">
                  <a14:compatExt spid="_x0000_s26637"/>
                </a:ext>
                <a:ext uri="{FF2B5EF4-FFF2-40B4-BE49-F238E27FC236}">
                  <a16:creationId xmlns:a16="http://schemas.microsoft.com/office/drawing/2014/main" id="{00000000-0008-0000-0000-00000D6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152400</xdr:colOff>
          <xdr:row>12</xdr:row>
          <xdr:rowOff>63500</xdr:rowOff>
        </xdr:from>
        <xdr:to>
          <xdr:col>20</xdr:col>
          <xdr:colOff>266700</xdr:colOff>
          <xdr:row>14</xdr:row>
          <xdr:rowOff>101600</xdr:rowOff>
        </xdr:to>
        <xdr:sp macro="" textlink="">
          <xdr:nvSpPr>
            <xdr:cNvPr id="26638" name="Button 14" hidden="1">
              <a:extLst>
                <a:ext uri="{63B3BB69-23CF-44E3-9099-C40C66FF867C}">
                  <a14:compatExt spid="_x0000_s26638"/>
                </a:ext>
                <a:ext uri="{FF2B5EF4-FFF2-40B4-BE49-F238E27FC236}">
                  <a16:creationId xmlns:a16="http://schemas.microsoft.com/office/drawing/2014/main" id="{00000000-0008-0000-0000-00000E6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Arial" pitchFamily="2" charset="0"/>
                  <a:cs typeface="Arial" pitchFamily="2" charset="0"/>
                </a:rPr>
                <a:t>Clear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12</xdr:row>
          <xdr:rowOff>63500</xdr:rowOff>
        </xdr:from>
        <xdr:to>
          <xdr:col>24</xdr:col>
          <xdr:colOff>139700</xdr:colOff>
          <xdr:row>14</xdr:row>
          <xdr:rowOff>101600</xdr:rowOff>
        </xdr:to>
        <xdr:sp macro="" textlink="">
          <xdr:nvSpPr>
            <xdr:cNvPr id="26639" name="Button 15" hidden="1">
              <a:extLst>
                <a:ext uri="{63B3BB69-23CF-44E3-9099-C40C66FF867C}">
                  <a14:compatExt spid="_x0000_s26639"/>
                </a:ext>
                <a:ext uri="{FF2B5EF4-FFF2-40B4-BE49-F238E27FC236}">
                  <a16:creationId xmlns:a16="http://schemas.microsoft.com/office/drawing/2014/main" id="{00000000-0008-0000-0000-00000F6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Arial" pitchFamily="2" charset="0"/>
                  <a:cs typeface="Arial" pitchFamily="2" charset="0"/>
                </a:rPr>
                <a:t>Take sample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139700</xdr:colOff>
          <xdr:row>12</xdr:row>
          <xdr:rowOff>63500</xdr:rowOff>
        </xdr:from>
        <xdr:to>
          <xdr:col>31</xdr:col>
          <xdr:colOff>152400</xdr:colOff>
          <xdr:row>14</xdr:row>
          <xdr:rowOff>101600</xdr:rowOff>
        </xdr:to>
        <xdr:sp macro="" textlink="">
          <xdr:nvSpPr>
            <xdr:cNvPr id="26640" name="Button 16" hidden="1">
              <a:extLst>
                <a:ext uri="{63B3BB69-23CF-44E3-9099-C40C66FF867C}">
                  <a14:compatExt spid="_x0000_s26640"/>
                </a:ext>
                <a:ext uri="{FF2B5EF4-FFF2-40B4-BE49-F238E27FC236}">
                  <a16:creationId xmlns:a16="http://schemas.microsoft.com/office/drawing/2014/main" id="{00000000-0008-0000-0000-0000106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1" i="0" u="none" strike="noStrike" baseline="0">
                  <a:solidFill>
                    <a:srgbClr val="FF0000"/>
                  </a:solidFill>
                  <a:latin typeface="Arial" pitchFamily="2" charset="0"/>
                  <a:cs typeface="Arial" pitchFamily="2" charset="0"/>
                </a:rPr>
                <a:t>Run-Stop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12700</xdr:colOff>
          <xdr:row>26</xdr:row>
          <xdr:rowOff>63500</xdr:rowOff>
        </xdr:from>
        <xdr:to>
          <xdr:col>25</xdr:col>
          <xdr:colOff>152400</xdr:colOff>
          <xdr:row>28</xdr:row>
          <xdr:rowOff>25400</xdr:rowOff>
        </xdr:to>
        <xdr:sp macro="" textlink="">
          <xdr:nvSpPr>
            <xdr:cNvPr id="26643" name="Spinner 19" hidden="1">
              <a:extLst>
                <a:ext uri="{63B3BB69-23CF-44E3-9099-C40C66FF867C}">
                  <a14:compatExt spid="_x0000_s26643"/>
                </a:ext>
                <a:ext uri="{FF2B5EF4-FFF2-40B4-BE49-F238E27FC236}">
                  <a16:creationId xmlns:a16="http://schemas.microsoft.com/office/drawing/2014/main" id="{00000000-0008-0000-0000-0000136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292100</xdr:colOff>
          <xdr:row>31</xdr:row>
          <xdr:rowOff>114300</xdr:rowOff>
        </xdr:from>
        <xdr:to>
          <xdr:col>28</xdr:col>
          <xdr:colOff>139700</xdr:colOff>
          <xdr:row>33</xdr:row>
          <xdr:rowOff>25400</xdr:rowOff>
        </xdr:to>
        <xdr:sp macro="" textlink="">
          <xdr:nvSpPr>
            <xdr:cNvPr id="26645" name="Check Box 21" hidden="1">
              <a:extLst>
                <a:ext uri="{63B3BB69-23CF-44E3-9099-C40C66FF867C}">
                  <a14:compatExt spid="_x0000_s26645"/>
                </a:ext>
                <a:ext uri="{FF2B5EF4-FFF2-40B4-BE49-F238E27FC236}">
                  <a16:creationId xmlns:a16="http://schemas.microsoft.com/office/drawing/2014/main" id="{00000000-0008-0000-0000-000015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292100</xdr:colOff>
          <xdr:row>26</xdr:row>
          <xdr:rowOff>139700</xdr:rowOff>
        </xdr:from>
        <xdr:to>
          <xdr:col>28</xdr:col>
          <xdr:colOff>63500</xdr:colOff>
          <xdr:row>28</xdr:row>
          <xdr:rowOff>25400</xdr:rowOff>
        </xdr:to>
        <xdr:sp macro="" textlink="">
          <xdr:nvSpPr>
            <xdr:cNvPr id="26650" name="Check Box 26" hidden="1">
              <a:extLst>
                <a:ext uri="{63B3BB69-23CF-44E3-9099-C40C66FF867C}">
                  <a14:compatExt spid="_x0000_s26650"/>
                </a:ext>
                <a:ext uri="{FF2B5EF4-FFF2-40B4-BE49-F238E27FC236}">
                  <a16:creationId xmlns:a16="http://schemas.microsoft.com/office/drawing/2014/main" id="{00000000-0008-0000-0000-00001A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292100</xdr:colOff>
          <xdr:row>9</xdr:row>
          <xdr:rowOff>127000</xdr:rowOff>
        </xdr:from>
        <xdr:to>
          <xdr:col>28</xdr:col>
          <xdr:colOff>63500</xdr:colOff>
          <xdr:row>11</xdr:row>
          <xdr:rowOff>25400</xdr:rowOff>
        </xdr:to>
        <xdr:sp macro="" textlink="">
          <xdr:nvSpPr>
            <xdr:cNvPr id="26653" name="Check Box 29" hidden="1">
              <a:extLst>
                <a:ext uri="{63B3BB69-23CF-44E3-9099-C40C66FF867C}">
                  <a14:compatExt spid="_x0000_s26653"/>
                </a:ext>
                <a:ext uri="{FF2B5EF4-FFF2-40B4-BE49-F238E27FC236}">
                  <a16:creationId xmlns:a16="http://schemas.microsoft.com/office/drawing/2014/main" id="{00000000-0008-0000-0000-00001D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61</xdr:col>
          <xdr:colOff>12700</xdr:colOff>
          <xdr:row>20</xdr:row>
          <xdr:rowOff>25400</xdr:rowOff>
        </xdr:from>
        <xdr:to>
          <xdr:col>61</xdr:col>
          <xdr:colOff>152400</xdr:colOff>
          <xdr:row>21</xdr:row>
          <xdr:rowOff>114300</xdr:rowOff>
        </xdr:to>
        <xdr:sp macro="" textlink="">
          <xdr:nvSpPr>
            <xdr:cNvPr id="26659" name="Spinner 35" hidden="1">
              <a:extLst>
                <a:ext uri="{63B3BB69-23CF-44E3-9099-C40C66FF867C}">
                  <a14:compatExt spid="_x0000_s26659"/>
                </a:ext>
                <a:ext uri="{FF2B5EF4-FFF2-40B4-BE49-F238E27FC236}">
                  <a16:creationId xmlns:a16="http://schemas.microsoft.com/office/drawing/2014/main" id="{00000000-0008-0000-0000-0000236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61</xdr:col>
          <xdr:colOff>12700</xdr:colOff>
          <xdr:row>17</xdr:row>
          <xdr:rowOff>25400</xdr:rowOff>
        </xdr:from>
        <xdr:to>
          <xdr:col>61</xdr:col>
          <xdr:colOff>152400</xdr:colOff>
          <xdr:row>18</xdr:row>
          <xdr:rowOff>127000</xdr:rowOff>
        </xdr:to>
        <xdr:sp macro="" textlink="">
          <xdr:nvSpPr>
            <xdr:cNvPr id="26660" name="Spinner 36" hidden="1">
              <a:extLst>
                <a:ext uri="{63B3BB69-23CF-44E3-9099-C40C66FF867C}">
                  <a14:compatExt spid="_x0000_s26660"/>
                </a:ext>
                <a:ext uri="{FF2B5EF4-FFF2-40B4-BE49-F238E27FC236}">
                  <a16:creationId xmlns:a16="http://schemas.microsoft.com/office/drawing/2014/main" id="{00000000-0008-0000-0000-0000246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292100</xdr:colOff>
          <xdr:row>21</xdr:row>
          <xdr:rowOff>25400</xdr:rowOff>
        </xdr:from>
        <xdr:to>
          <xdr:col>28</xdr:col>
          <xdr:colOff>50800</xdr:colOff>
          <xdr:row>22</xdr:row>
          <xdr:rowOff>88900</xdr:rowOff>
        </xdr:to>
        <xdr:sp macro="" textlink="">
          <xdr:nvSpPr>
            <xdr:cNvPr id="26663" name="Check Box 39" hidden="1">
              <a:extLst>
                <a:ext uri="{63B3BB69-23CF-44E3-9099-C40C66FF867C}">
                  <a14:compatExt spid="_x0000_s26663"/>
                </a:ext>
                <a:ext uri="{FF2B5EF4-FFF2-40B4-BE49-F238E27FC236}">
                  <a16:creationId xmlns:a16="http://schemas.microsoft.com/office/drawing/2014/main" id="{00000000-0008-0000-0000-000027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292100</xdr:colOff>
          <xdr:row>24</xdr:row>
          <xdr:rowOff>101600</xdr:rowOff>
        </xdr:from>
        <xdr:to>
          <xdr:col>28</xdr:col>
          <xdr:colOff>63500</xdr:colOff>
          <xdr:row>26</xdr:row>
          <xdr:rowOff>0</xdr:rowOff>
        </xdr:to>
        <xdr:sp macro="" textlink="">
          <xdr:nvSpPr>
            <xdr:cNvPr id="26664" name="Check Box 40" hidden="1">
              <a:extLst>
                <a:ext uri="{63B3BB69-23CF-44E3-9099-C40C66FF867C}">
                  <a14:compatExt spid="_x0000_s26664"/>
                </a:ext>
                <a:ext uri="{FF2B5EF4-FFF2-40B4-BE49-F238E27FC236}">
                  <a16:creationId xmlns:a16="http://schemas.microsoft.com/office/drawing/2014/main" id="{00000000-0008-0000-0000-000028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292100</xdr:colOff>
          <xdr:row>22</xdr:row>
          <xdr:rowOff>139700</xdr:rowOff>
        </xdr:from>
        <xdr:to>
          <xdr:col>28</xdr:col>
          <xdr:colOff>63500</xdr:colOff>
          <xdr:row>24</xdr:row>
          <xdr:rowOff>25400</xdr:rowOff>
        </xdr:to>
        <xdr:sp macro="" textlink="">
          <xdr:nvSpPr>
            <xdr:cNvPr id="26665" name="Check Box 41" hidden="1">
              <a:extLst>
                <a:ext uri="{63B3BB69-23CF-44E3-9099-C40C66FF867C}">
                  <a14:compatExt spid="_x0000_s26665"/>
                </a:ext>
                <a:ext uri="{FF2B5EF4-FFF2-40B4-BE49-F238E27FC236}">
                  <a16:creationId xmlns:a16="http://schemas.microsoft.com/office/drawing/2014/main" id="{00000000-0008-0000-0000-000029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292100</xdr:colOff>
          <xdr:row>16</xdr:row>
          <xdr:rowOff>127000</xdr:rowOff>
        </xdr:from>
        <xdr:to>
          <xdr:col>28</xdr:col>
          <xdr:colOff>63500</xdr:colOff>
          <xdr:row>18</xdr:row>
          <xdr:rowOff>25400</xdr:rowOff>
        </xdr:to>
        <xdr:sp macro="" textlink="">
          <xdr:nvSpPr>
            <xdr:cNvPr id="26684" name="Check Box 60" hidden="1">
              <a:extLst>
                <a:ext uri="{63B3BB69-23CF-44E3-9099-C40C66FF867C}">
                  <a14:compatExt spid="_x0000_s26684"/>
                </a:ext>
                <a:ext uri="{FF2B5EF4-FFF2-40B4-BE49-F238E27FC236}">
                  <a16:creationId xmlns:a16="http://schemas.microsoft.com/office/drawing/2014/main" id="{00000000-0008-0000-0000-00003C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127000</xdr:colOff>
          <xdr:row>19</xdr:row>
          <xdr:rowOff>127000</xdr:rowOff>
        </xdr:from>
        <xdr:to>
          <xdr:col>27</xdr:col>
          <xdr:colOff>38100</xdr:colOff>
          <xdr:row>21</xdr:row>
          <xdr:rowOff>25400</xdr:rowOff>
        </xdr:to>
        <xdr:sp macro="" textlink="">
          <xdr:nvSpPr>
            <xdr:cNvPr id="26685" name="Check Box 61" hidden="1">
              <a:extLst>
                <a:ext uri="{63B3BB69-23CF-44E3-9099-C40C66FF867C}">
                  <a14:compatExt spid="_x0000_s26685"/>
                </a:ext>
                <a:ext uri="{FF2B5EF4-FFF2-40B4-BE49-F238E27FC236}">
                  <a16:creationId xmlns:a16="http://schemas.microsoft.com/office/drawing/2014/main" id="{00000000-0008-0000-0000-00003D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18</xdr:col>
          <xdr:colOff>12700</xdr:colOff>
          <xdr:row>60</xdr:row>
          <xdr:rowOff>127000</xdr:rowOff>
        </xdr:to>
        <xdr:sp macro="" textlink="">
          <xdr:nvSpPr>
            <xdr:cNvPr id="26696" name="Object 72" hidden="1">
              <a:extLst>
                <a:ext uri="{63B3BB69-23CF-44E3-9099-C40C66FF867C}">
                  <a14:compatExt spid="_x0000_s26696"/>
                </a:ext>
                <a:ext uri="{FF2B5EF4-FFF2-40B4-BE49-F238E27FC236}">
                  <a16:creationId xmlns:a16="http://schemas.microsoft.com/office/drawing/2014/main" id="{00000000-0008-0000-0000-00004868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317500</xdr:colOff>
          <xdr:row>8</xdr:row>
          <xdr:rowOff>114300</xdr:rowOff>
        </xdr:from>
        <xdr:to>
          <xdr:col>23</xdr:col>
          <xdr:colOff>114300</xdr:colOff>
          <xdr:row>10</xdr:row>
          <xdr:rowOff>25400</xdr:rowOff>
        </xdr:to>
        <xdr:sp macro="" textlink="">
          <xdr:nvSpPr>
            <xdr:cNvPr id="26698" name="Option Button 74" hidden="1">
              <a:extLst>
                <a:ext uri="{63B3BB69-23CF-44E3-9099-C40C66FF867C}">
                  <a14:compatExt spid="_x0000_s26698"/>
                </a:ext>
                <a:ext uri="{FF2B5EF4-FFF2-40B4-BE49-F238E27FC236}">
                  <a16:creationId xmlns:a16="http://schemas.microsoft.com/office/drawing/2014/main" id="{00000000-0008-0000-0000-00004A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Normal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25400</xdr:colOff>
          <xdr:row>9</xdr:row>
          <xdr:rowOff>139700</xdr:rowOff>
        </xdr:from>
        <xdr:to>
          <xdr:col>21</xdr:col>
          <xdr:colOff>88900</xdr:colOff>
          <xdr:row>11</xdr:row>
          <xdr:rowOff>50800</xdr:rowOff>
        </xdr:to>
        <xdr:sp macro="" textlink="">
          <xdr:nvSpPr>
            <xdr:cNvPr id="26699" name="Option Button 75" hidden="1">
              <a:extLst>
                <a:ext uri="{63B3BB69-23CF-44E3-9099-C40C66FF867C}">
                  <a14:compatExt spid="_x0000_s26699"/>
                </a:ext>
                <a:ext uri="{FF2B5EF4-FFF2-40B4-BE49-F238E27FC236}">
                  <a16:creationId xmlns:a16="http://schemas.microsoft.com/office/drawing/2014/main" id="{00000000-0008-0000-0000-00004B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Rectangular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9</xdr:row>
          <xdr:rowOff>139700</xdr:rowOff>
        </xdr:from>
        <xdr:to>
          <xdr:col>23</xdr:col>
          <xdr:colOff>355600</xdr:colOff>
          <xdr:row>11</xdr:row>
          <xdr:rowOff>63500</xdr:rowOff>
        </xdr:to>
        <xdr:sp macro="" textlink="">
          <xdr:nvSpPr>
            <xdr:cNvPr id="47888" name="Option Button 4880" hidden="1">
              <a:extLst>
                <a:ext uri="{63B3BB69-23CF-44E3-9099-C40C66FF867C}">
                  <a14:compatExt spid="_x0000_s47888"/>
                </a:ext>
                <a:ext uri="{FF2B5EF4-FFF2-40B4-BE49-F238E27FC236}">
                  <a16:creationId xmlns:a16="http://schemas.microsoft.com/office/drawing/2014/main" id="{00000000-0008-0000-0000-000010B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Skew</a:t>
              </a:r>
            </a:p>
          </xdr:txBody>
        </xdr:sp>
        <xdr:clientData/>
      </xdr:twoCellAnchor>
    </mc:Choice>
    <mc:Fallback/>
  </mc:AlternateContent>
  <mc:AlternateContent xmlns:mc="http://schemas.openxmlformats.org/markup-compatibility/2006">
    <mc:Choice xmlns:a14="http://schemas.microsoft.com/office/drawing/2010/main" Requires="a14">
      <xdr:twoCellAnchor>
        <xdr:from>
          <xdr:col>24</xdr:col>
          <xdr:colOff>228600</xdr:colOff>
          <xdr:row>9</xdr:row>
          <xdr:rowOff>101600</xdr:rowOff>
        </xdr:from>
        <xdr:to>
          <xdr:col>25</xdr:col>
          <xdr:colOff>25400</xdr:colOff>
          <xdr:row>11</xdr:row>
          <xdr:rowOff>63500</xdr:rowOff>
        </xdr:to>
        <xdr:sp macro="" textlink="">
          <xdr:nvSpPr>
            <xdr:cNvPr id="47889" name="Spinner 4881" hidden="1">
              <a:extLst>
                <a:ext uri="{63B3BB69-23CF-44E3-9099-C40C66FF867C}">
                  <a14:compatExt spid="_x0000_s47889"/>
                </a:ext>
                <a:ext uri="{FF2B5EF4-FFF2-40B4-BE49-F238E27FC236}">
                  <a16:creationId xmlns:a16="http://schemas.microsoft.com/office/drawing/2014/main" id="{00000000-0008-0000-0000-000011BB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292100</xdr:colOff>
          <xdr:row>34</xdr:row>
          <xdr:rowOff>114300</xdr:rowOff>
        </xdr:from>
        <xdr:to>
          <xdr:col>28</xdr:col>
          <xdr:colOff>63500</xdr:colOff>
          <xdr:row>36</xdr:row>
          <xdr:rowOff>25400</xdr:rowOff>
        </xdr:to>
        <xdr:sp macro="" textlink="">
          <xdr:nvSpPr>
            <xdr:cNvPr id="106834" name="Check Box 63826" hidden="1">
              <a:extLst>
                <a:ext uri="{63B3BB69-23CF-44E3-9099-C40C66FF867C}">
                  <a14:compatExt spid="_x0000_s106834"/>
                </a:ext>
                <a:ext uri="{FF2B5EF4-FFF2-40B4-BE49-F238E27FC236}">
                  <a16:creationId xmlns:a16="http://schemas.microsoft.com/office/drawing/2014/main" id="{00000000-0008-0000-0000-000052A1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12700</xdr:colOff>
          <xdr:row>26</xdr:row>
          <xdr:rowOff>0</xdr:rowOff>
        </xdr:from>
        <xdr:to>
          <xdr:col>35</xdr:col>
          <xdr:colOff>0</xdr:colOff>
          <xdr:row>30</xdr:row>
          <xdr:rowOff>0</xdr:rowOff>
        </xdr:to>
        <xdr:sp macro="" textlink="">
          <xdr:nvSpPr>
            <xdr:cNvPr id="124117" name="Group Box 78037" hidden="1">
              <a:extLst>
                <a:ext uri="{63B3BB69-23CF-44E3-9099-C40C66FF867C}">
                  <a14:compatExt spid="_x0000_s124117"/>
                </a:ext>
                <a:ext uri="{FF2B5EF4-FFF2-40B4-BE49-F238E27FC236}">
                  <a16:creationId xmlns:a16="http://schemas.microsoft.com/office/drawing/2014/main" id="{00000000-0008-0000-0000-0000D5E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63500</xdr:colOff>
          <xdr:row>27</xdr:row>
          <xdr:rowOff>127000</xdr:rowOff>
        </xdr:from>
        <xdr:to>
          <xdr:col>20</xdr:col>
          <xdr:colOff>0</xdr:colOff>
          <xdr:row>29</xdr:row>
          <xdr:rowOff>38100</xdr:rowOff>
        </xdr:to>
        <xdr:sp macro="" textlink="">
          <xdr:nvSpPr>
            <xdr:cNvPr id="124118" name="Option Button 78038" hidden="1">
              <a:extLst>
                <a:ext uri="{63B3BB69-23CF-44E3-9099-C40C66FF867C}">
                  <a14:compatExt spid="_x0000_s124118"/>
                </a:ext>
                <a:ext uri="{FF2B5EF4-FFF2-40B4-BE49-F238E27FC236}">
                  <a16:creationId xmlns:a16="http://schemas.microsoft.com/office/drawing/2014/main" id="{00000000-0008-0000-0000-0000D6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215900</xdr:colOff>
          <xdr:row>27</xdr:row>
          <xdr:rowOff>114300</xdr:rowOff>
        </xdr:from>
        <xdr:to>
          <xdr:col>22</xdr:col>
          <xdr:colOff>38100</xdr:colOff>
          <xdr:row>29</xdr:row>
          <xdr:rowOff>25400</xdr:rowOff>
        </xdr:to>
        <xdr:sp macro="" textlink="">
          <xdr:nvSpPr>
            <xdr:cNvPr id="124119" name="Option Button 78039" hidden="1">
              <a:extLst>
                <a:ext uri="{63B3BB69-23CF-44E3-9099-C40C66FF867C}">
                  <a14:compatExt spid="_x0000_s124119"/>
                </a:ext>
                <a:ext uri="{FF2B5EF4-FFF2-40B4-BE49-F238E27FC236}">
                  <a16:creationId xmlns:a16="http://schemas.microsoft.com/office/drawing/2014/main" id="{00000000-0008-0000-0000-0000D7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139700</xdr:colOff>
          <xdr:row>18</xdr:row>
          <xdr:rowOff>38100</xdr:rowOff>
        </xdr:from>
        <xdr:to>
          <xdr:col>30</xdr:col>
          <xdr:colOff>50800</xdr:colOff>
          <xdr:row>19</xdr:row>
          <xdr:rowOff>101600</xdr:rowOff>
        </xdr:to>
        <xdr:sp macro="" textlink="">
          <xdr:nvSpPr>
            <xdr:cNvPr id="138656" name="Check Box 82336" hidden="1">
              <a:extLst>
                <a:ext uri="{63B3BB69-23CF-44E3-9099-C40C66FF867C}">
                  <a14:compatExt spid="_x0000_s138656"/>
                </a:ext>
                <a:ext uri="{FF2B5EF4-FFF2-40B4-BE49-F238E27FC236}">
                  <a16:creationId xmlns:a16="http://schemas.microsoft.com/office/drawing/2014/main" id="{00000000-0008-0000-0000-0000A01D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Excel%20Simulations/ITRIP/ESCI-ITRIP%20extra-11.5.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ESCI%20development/Overlap/Overlap%205-8-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Geoff's%20documents/ITNS%20book/ESCI%20for%20Excel%202003/ESCI%20chapters%2010-13%20Jul%204%202011.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ITNS%20cubby/ESCI%20intro/ESCI%20intro%20chapters%206,%208-11%20Apr%2024%202015a.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ITNS%20cubby/ESCI%20intro/ESCI%20intro%20chapters%2010-13%20Oct%2023%202014b.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ESCI%20development/Sampling/CIjumping%20onepage%2013-4-4.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C:/Geoff's%20documents/Unistuff/Papers/Old%20papers/Teaching%20Statistics/IBI%20levels%20of%20confidence%20Figs%2017%20Nov%2005a.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E:/ESCI%20development/CInext/CInext%2016-12-3.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Geoff's%20Documents/Travel%2006/ESCI/Correlation%201024x768%2023%20Apr%2006c.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C:/ITNS%20cubby/ESCI%20intro/ESCI%20chapters%2014-15%20Jul%204%202011.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C:/ESCI%20development/IBI/ESCI%20Inference%20by%20eye.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C:/Geoff's%20documents/ITNS%20book/ESCI%20for%20Excel%202003/Geoff's%20documents/Unistuff/Papers/Old%20papers/Teaching%20Statistics/IBI%20levels%20of%20confidence%20Figs%2017%20Nov%2005a.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C:/Geoff's%20documents/ITNS%20book/ESCI%20for%20Excel%202003/ESCI%20chapters%201-4%20Jul%204%202011.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C:/Geoff's%20documents/TNS%20book/TNS%20figures%202%20Dec%2009h.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C:/ESCI%20development/Describe/Describe%2013-4-4e.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C:/ESCI%20development/ESCI%20live-23.7.1/Individual/CIdeltaIND.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C:/ESCI%20development/Sampling/ESCI%20CIjumping.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C:/Geoff's%20documents/Unistuff/Papers/Old%20papers/Killeen/APR%20Simulations%2015%20Apr%2006.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E:/ESCI%20development/ESs/ESCI-ESs%2028-8-2.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C:/Excel%20Simulations/ITRIP/ESCI-ITRIP.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E:/Excel%20Simulations/ITRIP/ESCI-ITRIP.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Helen Lab Data"/>
      <sheetName val="MA Original units"/>
      <sheetName val="MA  Standardised units"/>
      <sheetName val="ESCI-ITRIP extra-11.5.2"/>
    </sheetNames>
    <sheetDataSet>
      <sheetData sheetId="0"/>
      <sheetData sheetId="1"/>
      <sheetData sheetId="2"/>
      <sheetData sheetId="3">
        <row r="2">
          <cell r="K2">
            <v>95</v>
          </cell>
          <cell r="AC2">
            <v>113</v>
          </cell>
          <cell r="AE2">
            <v>1.9599610823206604</v>
          </cell>
        </row>
        <row r="3">
          <cell r="Z3">
            <v>4.6779348061853909E-6</v>
          </cell>
          <cell r="AA3">
            <v>-9.5532981197465894E-4</v>
          </cell>
          <cell r="AC3">
            <v>2.4054232604568586</v>
          </cell>
          <cell r="AE3">
            <v>-1.9599610823206604</v>
          </cell>
        </row>
        <row r="4">
          <cell r="Z4">
            <v>0.41513013764663981</v>
          </cell>
          <cell r="AA4">
            <v>4.3850819595639061</v>
          </cell>
        </row>
        <row r="6">
          <cell r="F6">
            <v>0.73</v>
          </cell>
          <cell r="G6">
            <v>10</v>
          </cell>
          <cell r="J6">
            <v>1.1351177968749451E-2</v>
          </cell>
          <cell r="X6">
            <v>2.3084626919229172</v>
          </cell>
          <cell r="Y6">
            <v>2.3084626919229172</v>
          </cell>
          <cell r="Z6">
            <v>3.5895576507171872E-2</v>
          </cell>
          <cell r="AD6">
            <v>95</v>
          </cell>
          <cell r="AG6">
            <v>7.7156056463527634E-2</v>
          </cell>
          <cell r="AH6">
            <v>4.5397693273823068</v>
          </cell>
        </row>
        <row r="7">
          <cell r="F7">
            <v>0.3</v>
          </cell>
          <cell r="G7">
            <v>25</v>
          </cell>
          <cell r="J7">
            <v>-0.10394770742568882</v>
          </cell>
          <cell r="X7">
            <v>1.5</v>
          </cell>
          <cell r="Y7">
            <v>1.5</v>
          </cell>
          <cell r="Z7">
            <v>-0.51973853712844409</v>
          </cell>
          <cell r="AD7">
            <v>95</v>
          </cell>
          <cell r="AG7">
            <v>-0.50537160974194295</v>
          </cell>
          <cell r="AH7">
            <v>3.505371609741943</v>
          </cell>
        </row>
        <row r="8">
          <cell r="F8">
            <v>-0.27</v>
          </cell>
          <cell r="G8">
            <v>18</v>
          </cell>
          <cell r="J8">
            <v>-0.7368428415108017</v>
          </cell>
          <cell r="X8">
            <v>-1.145512985522207</v>
          </cell>
          <cell r="Y8">
            <v>-1.145512985522207</v>
          </cell>
          <cell r="Z8">
            <v>-3.126159419406314</v>
          </cell>
          <cell r="AD8">
            <v>95</v>
          </cell>
          <cell r="AG8">
            <v>-3.1429375069518581</v>
          </cell>
          <cell r="AH8">
            <v>0.85191153590744384</v>
          </cell>
        </row>
        <row r="9">
          <cell r="F9">
            <v>0.61</v>
          </cell>
          <cell r="G9">
            <v>9</v>
          </cell>
          <cell r="J9">
            <v>-0.12187168281461391</v>
          </cell>
          <cell r="X9">
            <v>1.83</v>
          </cell>
          <cell r="Y9">
            <v>1.83</v>
          </cell>
          <cell r="Z9">
            <v>-0.36561504844384174</v>
          </cell>
          <cell r="AD9">
            <v>95</v>
          </cell>
          <cell r="AG9">
            <v>-0.32533904602769681</v>
          </cell>
          <cell r="AH9">
            <v>3.985339046027697</v>
          </cell>
        </row>
        <row r="10">
          <cell r="F10">
            <v>0.14000000000000001</v>
          </cell>
          <cell r="G10">
            <v>31</v>
          </cell>
          <cell r="J10">
            <v>-0.21493173914990332</v>
          </cell>
          <cell r="X10">
            <v>0.77948701079620308</v>
          </cell>
          <cell r="Y10">
            <v>0.77948701079620308</v>
          </cell>
          <cell r="Z10">
            <v>-1.1966892776799098</v>
          </cell>
          <cell r="AD10">
            <v>95</v>
          </cell>
          <cell r="AG10">
            <v>-1.1903730101181318</v>
          </cell>
          <cell r="AH10">
            <v>2.749347031710538</v>
          </cell>
        </row>
        <row r="11">
          <cell r="J11"/>
          <cell r="X11"/>
          <cell r="Y11">
            <v>-7.468467044849298</v>
          </cell>
          <cell r="Z11">
            <v>-11.508140984818908</v>
          </cell>
          <cell r="AD11">
            <v>99</v>
          </cell>
          <cell r="AG11">
            <v>-1.9599610823206604</v>
          </cell>
          <cell r="AH11">
            <v>1.9599610823206604</v>
          </cell>
        </row>
        <row r="12">
          <cell r="J12"/>
          <cell r="X12"/>
          <cell r="Y12">
            <v>0.86023252670426276</v>
          </cell>
          <cell r="Z12">
            <v>-1.7249976466819334</v>
          </cell>
          <cell r="AD12">
            <v>99</v>
          </cell>
          <cell r="AG12">
            <v>-1.9599610823206604</v>
          </cell>
          <cell r="AH12">
            <v>1.9599610823206604</v>
          </cell>
        </row>
        <row r="13">
          <cell r="J13"/>
          <cell r="X13"/>
          <cell r="Y13">
            <v>-5.5</v>
          </cell>
          <cell r="Z13">
            <v>-8.7663529218515048</v>
          </cell>
          <cell r="AD13">
            <v>99</v>
          </cell>
          <cell r="AG13">
            <v>-1.9599610823206604</v>
          </cell>
          <cell r="AH13">
            <v>1.9599610823206604</v>
          </cell>
        </row>
        <row r="14">
          <cell r="J14"/>
          <cell r="X14"/>
          <cell r="Y14">
            <v>0.56124860801609122</v>
          </cell>
          <cell r="Z14">
            <v>-2.0400148510238649</v>
          </cell>
          <cell r="AD14">
            <v>99</v>
          </cell>
          <cell r="AG14">
            <v>-1.9599610823206604</v>
          </cell>
          <cell r="AH14">
            <v>1.9599610823206604</v>
          </cell>
        </row>
        <row r="15">
          <cell r="J15"/>
          <cell r="X15"/>
          <cell r="Y15">
            <v>-8.7988181024498964</v>
          </cell>
          <cell r="Z15">
            <v>-14.305166454732417</v>
          </cell>
          <cell r="AD15">
            <v>99</v>
          </cell>
          <cell r="AG15">
            <v>-1.9599610823206604</v>
          </cell>
          <cell r="AH15">
            <v>1.9599610823206604</v>
          </cell>
        </row>
        <row r="18">
          <cell r="F18">
            <v>0.21258064516129035</v>
          </cell>
          <cell r="G18">
            <v>93</v>
          </cell>
          <cell r="J18">
            <v>6.4758069505082153E-3</v>
          </cell>
          <cell r="X18">
            <v>2.050053500482051</v>
          </cell>
          <cell r="Y18">
            <v>2.050053500482051</v>
          </cell>
          <cell r="Z18">
            <v>6.2450420626312016E-2</v>
          </cell>
          <cell r="AD18">
            <v>95</v>
          </cell>
          <cell r="AG18">
            <v>6.7835189912517135E-2</v>
          </cell>
          <cell r="AH18">
            <v>4.0322718110515847</v>
          </cell>
        </row>
        <row r="21">
          <cell r="F21">
            <v>0.28999999999999998</v>
          </cell>
          <cell r="G21">
            <v>20</v>
          </cell>
          <cell r="J21">
            <v>-0.16134486253742089</v>
          </cell>
          <cell r="X21">
            <v>1.2969194269498781</v>
          </cell>
          <cell r="Y21">
            <v>1.2969194269498781</v>
          </cell>
          <cell r="Z21">
            <v>-0.72155616090806463</v>
          </cell>
          <cell r="AD21">
            <v>95</v>
          </cell>
          <cell r="AG21">
            <v>-0.70594902578960328</v>
          </cell>
          <cell r="AH21">
            <v>3.2997878796893594</v>
          </cell>
        </row>
        <row r="24">
          <cell r="F24">
            <v>0.226283185840708</v>
          </cell>
          <cell r="G24">
            <v>113</v>
          </cell>
          <cell r="J24">
            <v>3.9052158357914923E-2</v>
          </cell>
          <cell r="X24">
            <v>2.4054232604568586</v>
          </cell>
          <cell r="Y24">
            <v>2.4054232604568586</v>
          </cell>
          <cell r="Z24">
            <v>0.41513013764663981</v>
          </cell>
          <cell r="AD24">
            <v>95</v>
          </cell>
          <cell r="AG24">
            <v>0.42031005189371018</v>
          </cell>
          <cell r="AH24">
            <v>4.3905364690200068</v>
          </cell>
        </row>
      </sheetData>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Two proportions"/>
      <sheetName val="Overlap two proportions"/>
      <sheetName val="Two correlations"/>
      <sheetName val="Overlap two correlations (n1)"/>
      <sheetName val="Overlap two correlations (r1)"/>
    </sheetNames>
    <sheetDataSet>
      <sheetData sheetId="0" refreshError="1"/>
      <sheetData sheetId="1">
        <row r="1">
          <cell r="AN1" t="b">
            <v>1</v>
          </cell>
        </row>
        <row r="2">
          <cell r="AN2" t="b">
            <v>0</v>
          </cell>
        </row>
        <row r="3">
          <cell r="AC3">
            <v>-7.9755464954534006E-4</v>
          </cell>
        </row>
        <row r="4">
          <cell r="O4" t="b">
            <v>0</v>
          </cell>
        </row>
        <row r="5">
          <cell r="AD5">
            <v>10</v>
          </cell>
          <cell r="AE5">
            <v>17</v>
          </cell>
          <cell r="AL5">
            <v>142.41180597655304</v>
          </cell>
        </row>
        <row r="6">
          <cell r="AD6">
            <v>28</v>
          </cell>
          <cell r="AE6">
            <v>21</v>
          </cell>
          <cell r="AL6" t="b">
            <v>1</v>
          </cell>
          <cell r="AO6" t="b">
            <v>0</v>
          </cell>
          <cell r="AT6" t="b">
            <v>0</v>
          </cell>
        </row>
        <row r="7">
          <cell r="AD7">
            <v>38</v>
          </cell>
          <cell r="AE7">
            <v>38</v>
          </cell>
        </row>
        <row r="8">
          <cell r="G8">
            <v>7</v>
          </cell>
          <cell r="I8">
            <v>13</v>
          </cell>
        </row>
        <row r="11">
          <cell r="G11">
            <v>1</v>
          </cell>
          <cell r="I11">
            <v>14</v>
          </cell>
        </row>
        <row r="13">
          <cell r="G13">
            <v>8</v>
          </cell>
          <cell r="I13">
            <v>27</v>
          </cell>
        </row>
        <row r="14">
          <cell r="R14" t="b">
            <v>0</v>
          </cell>
        </row>
        <row r="15">
          <cell r="R15">
            <v>1</v>
          </cell>
        </row>
        <row r="16">
          <cell r="R16" t="b">
            <v>0</v>
          </cell>
        </row>
        <row r="21">
          <cell r="P21" t="b">
            <v>1</v>
          </cell>
          <cell r="R21" t="b">
            <v>0</v>
          </cell>
        </row>
        <row r="22">
          <cell r="P22" t="b">
            <v>0</v>
          </cell>
          <cell r="R22" t="b">
            <v>0</v>
          </cell>
        </row>
        <row r="23">
          <cell r="R23" t="b">
            <v>1</v>
          </cell>
        </row>
      </sheetData>
      <sheetData sheetId="2">
        <row r="8">
          <cell r="N8">
            <v>0.21336654191202861</v>
          </cell>
          <cell r="V8">
            <v>0.5</v>
          </cell>
          <cell r="AI8">
            <v>9.6728998366657493E-5</v>
          </cell>
          <cell r="AL8">
            <v>95.838471303131683</v>
          </cell>
          <cell r="BB8">
            <v>-4.8278048225824932E-7</v>
          </cell>
          <cell r="BN8">
            <v>97.237717628478421</v>
          </cell>
          <cell r="CD8">
            <v>-8.6485427930327319E-5</v>
          </cell>
        </row>
        <row r="9">
          <cell r="N9">
            <v>0.3461826368421167</v>
          </cell>
          <cell r="V9">
            <v>0.5</v>
          </cell>
          <cell r="AI9">
            <v>6.1404425988342837E-7</v>
          </cell>
          <cell r="AL9">
            <v>95.493044483024946</v>
          </cell>
          <cell r="BB9">
            <v>-1.2056868392562592E-5</v>
          </cell>
          <cell r="BN9">
            <v>95.932524480790619</v>
          </cell>
          <cell r="CD9">
            <v>4.1422390406609111E-5</v>
          </cell>
        </row>
        <row r="10">
          <cell r="N10">
            <v>0.43767259385143015</v>
          </cell>
          <cell r="V10">
            <v>0.5</v>
          </cell>
          <cell r="AI10">
            <v>1.8311889671274173E-5</v>
          </cell>
          <cell r="AL10">
            <v>95.323143508031094</v>
          </cell>
          <cell r="BB10">
            <v>-1.5394654107048211E-5</v>
          </cell>
          <cell r="BN10">
            <v>96.054752391235837</v>
          </cell>
          <cell r="CD10">
            <v>1.4478324095179573E-6</v>
          </cell>
        </row>
        <row r="11">
          <cell r="N11">
            <v>0.5056919109821546</v>
          </cell>
          <cell r="V11">
            <v>0.55278640450004213</v>
          </cell>
          <cell r="AI11">
            <v>1.6678223269117609E-4</v>
          </cell>
          <cell r="AL11">
            <v>95.226667299117025</v>
          </cell>
          <cell r="BB11">
            <v>-1.3229565942740606E-5</v>
          </cell>
          <cell r="BN11">
            <v>96.573523159062248</v>
          </cell>
          <cell r="CD11">
            <v>-7.6629180778553518E-7</v>
          </cell>
        </row>
        <row r="12">
          <cell r="N12">
            <v>0.36545593191490638</v>
          </cell>
          <cell r="V12">
            <v>0.4250850428694703</v>
          </cell>
          <cell r="AI12">
            <v>5.8495369859024038E-4</v>
          </cell>
          <cell r="AL12">
            <v>95.565232242191385</v>
          </cell>
          <cell r="BB12">
            <v>-1.4448112206633112E-5</v>
          </cell>
          <cell r="BN12">
            <v>96.932028433774462</v>
          </cell>
          <cell r="CD12">
            <v>-2.7576589567424037E-5</v>
          </cell>
        </row>
        <row r="13">
          <cell r="N13">
            <v>0.42465824327395685</v>
          </cell>
          <cell r="V13">
            <v>0.4791783841336299</v>
          </cell>
          <cell r="AI13">
            <v>3.3077516281565522E-6</v>
          </cell>
          <cell r="AL13">
            <v>95.466232248111936</v>
          </cell>
          <cell r="BB13">
            <v>-1.9995326838717631E-5</v>
          </cell>
          <cell r="BN13">
            <v>97.275004122345237</v>
          </cell>
          <cell r="CD13">
            <v>-5.2024321089971792E-4</v>
          </cell>
        </row>
        <row r="14">
          <cell r="N14">
            <v>0.47373758294801233</v>
          </cell>
          <cell r="V14">
            <v>0.52144660940672627</v>
          </cell>
          <cell r="AI14">
            <v>-6.0260245682286495E-5</v>
          </cell>
          <cell r="AL14">
            <v>95.395278776063606</v>
          </cell>
          <cell r="BB14">
            <v>-2.2277946931659187E-5</v>
          </cell>
          <cell r="BN14">
            <v>96.132793160586615</v>
          </cell>
          <cell r="CD14">
            <v>1.2759243495086281E-5</v>
          </cell>
        </row>
        <row r="15">
          <cell r="N15">
            <v>0.51508846707363654</v>
          </cell>
          <cell r="V15">
            <v>0.55555555555555558</v>
          </cell>
          <cell r="AI15">
            <v>3.2287493179072868E-4</v>
          </cell>
          <cell r="AL15">
            <v>95.342452581777636</v>
          </cell>
          <cell r="BB15">
            <v>-2.2516352116142002E-5</v>
          </cell>
          <cell r="BN15">
            <v>96.871778790726808</v>
          </cell>
          <cell r="CD15">
            <v>-2.6591320645419358E-5</v>
          </cell>
        </row>
        <row r="16">
          <cell r="N16">
            <v>0.55040523426545984</v>
          </cell>
          <cell r="V16">
            <v>0.58377223398316214</v>
          </cell>
          <cell r="AI16">
            <v>6.2961783842130359E-4</v>
          </cell>
          <cell r="AL16">
            <v>95.301851588570216</v>
          </cell>
          <cell r="BB16">
            <v>-2.165868639991686E-5</v>
          </cell>
          <cell r="BN16">
            <v>96.165895262851123</v>
          </cell>
          <cell r="CD16">
            <v>2.6078248893668388E-5</v>
          </cell>
        </row>
        <row r="17">
          <cell r="N17">
            <v>0.58092036715804529</v>
          </cell>
          <cell r="V17">
            <v>0.60757956451314543</v>
          </cell>
          <cell r="AI17">
            <v>5.9686151510085494E-4</v>
          </cell>
          <cell r="AL17">
            <v>95.26981129395017</v>
          </cell>
          <cell r="BB17">
            <v>-2.0284741164555697E-5</v>
          </cell>
          <cell r="BN17">
            <v>95.556098455522076</v>
          </cell>
          <cell r="CD17">
            <v>-2.1279273343388638E-5</v>
          </cell>
        </row>
        <row r="18">
          <cell r="N18">
            <v>0.60755187811297529</v>
          </cell>
          <cell r="V18">
            <v>0.62799153207185365</v>
          </cell>
          <cell r="AI18">
            <v>3.6821080906523918E-4</v>
          </cell>
          <cell r="AL18">
            <v>95.243959570791475</v>
          </cell>
          <cell r="BB18">
            <v>-1.8720174577158133E-5</v>
          </cell>
          <cell r="BN18">
            <v>96.506393658871247</v>
          </cell>
          <cell r="CD18">
            <v>-7.4487743750850655E-7</v>
          </cell>
        </row>
        <row r="19">
          <cell r="N19">
            <v>0.63099759037829095</v>
          </cell>
          <cell r="V19">
            <v>0.64572682496430855</v>
          </cell>
          <cell r="AI19">
            <v>1.3690337308247535E-4</v>
          </cell>
          <cell r="AL19">
            <v>95.222706247308395</v>
          </cell>
          <cell r="BB19">
            <v>-1.7138748864553577E-5</v>
          </cell>
          <cell r="BN19">
            <v>96.10185615397252</v>
          </cell>
          <cell r="CD19">
            <v>8.4051239856997029E-6</v>
          </cell>
        </row>
        <row r="20">
          <cell r="N20">
            <v>0.65179743833502279</v>
          </cell>
          <cell r="V20">
            <v>0.66131018665900421</v>
          </cell>
          <cell r="AI20">
            <v>1.5273337372612161E-5</v>
          </cell>
          <cell r="AL20">
            <v>95.204952253641636</v>
          </cell>
          <cell r="BB20">
            <v>-1.5628026261982342E-5</v>
          </cell>
          <cell r="BN20">
            <v>95.744897615074407</v>
          </cell>
          <cell r="CD20">
            <v>-6.851721578993164E-6</v>
          </cell>
        </row>
        <row r="21">
          <cell r="N21">
            <v>0.67037575190999166</v>
          </cell>
          <cell r="V21">
            <v>0.67513444358617225</v>
          </cell>
          <cell r="AI21">
            <v>4.8274705344297786E-6</v>
          </cell>
          <cell r="AL21">
            <v>95.189917440914869</v>
          </cell>
          <cell r="BB21">
            <v>-1.4227890032803003E-5</v>
          </cell>
          <cell r="BN21">
            <v>95.428813295943925</v>
          </cell>
          <cell r="CD21">
            <v>-2.8518632122498389E-5</v>
          </cell>
        </row>
        <row r="22">
          <cell r="N22">
            <v>0.60438058636222736</v>
          </cell>
          <cell r="V22">
            <v>0.625</v>
          </cell>
          <cell r="AI22">
            <v>4.7133197667026394E-4</v>
          </cell>
          <cell r="AL22">
            <v>95.301222836665232</v>
          </cell>
          <cell r="BB22">
            <v>-2.1186658094585198E-5</v>
          </cell>
          <cell r="BN22">
            <v>95.316090134146435</v>
          </cell>
          <cell r="CD22">
            <v>-2.2033440794100301E-5</v>
          </cell>
        </row>
        <row r="23">
          <cell r="N23">
            <v>0.62312423374568993</v>
          </cell>
          <cell r="V23">
            <v>0.63981731614013759</v>
          </cell>
          <cell r="AI23">
            <v>2.7498559695970926E-4</v>
          </cell>
          <cell r="AL23">
            <v>95.284821768375735</v>
          </cell>
          <cell r="BB23">
            <v>-2.0320641891391489E-5</v>
          </cell>
          <cell r="BN23">
            <v>96.277449885776491</v>
          </cell>
          <cell r="CD23">
            <v>1.2338868971006889E-4</v>
          </cell>
        </row>
        <row r="24">
          <cell r="N24">
            <v>0.640179038332647</v>
          </cell>
          <cell r="V24">
            <v>0.65318662849337294</v>
          </cell>
          <cell r="AI24">
            <v>1.1305524316718163E-4</v>
          </cell>
          <cell r="AL24">
            <v>95.270527643298863</v>
          </cell>
          <cell r="BB24">
            <v>-1.9419202135217972E-5</v>
          </cell>
          <cell r="BN24">
            <v>95.996170020338255</v>
          </cell>
          <cell r="CD24">
            <v>3.2754676893009815E-4</v>
          </cell>
        </row>
        <row r="25">
          <cell r="N25">
            <v>0.65576234505675857</v>
          </cell>
          <cell r="V25">
            <v>0.66532110823470147</v>
          </cell>
          <cell r="AI25">
            <v>2.1492314261628565E-5</v>
          </cell>
          <cell r="AL25">
            <v>95.257966192977804</v>
          </cell>
          <cell r="BB25">
            <v>-1.8516186778283483E-5</v>
          </cell>
          <cell r="BN25">
            <v>95.739750817402012</v>
          </cell>
          <cell r="CD25">
            <v>-6.509950800648312E-6</v>
          </cell>
        </row>
        <row r="26">
          <cell r="N26">
            <v>0.67005594629896259</v>
          </cell>
          <cell r="V26">
            <v>0.67639320225002109</v>
          </cell>
          <cell r="AI26">
            <v>3.8397707236015322E-7</v>
          </cell>
          <cell r="AL26">
            <v>95.246845752880361</v>
          </cell>
          <cell r="BB26">
            <v>-1.7632768578579316E-5</v>
          </cell>
          <cell r="BN26">
            <v>95.505433864300429</v>
          </cell>
          <cell r="CD26">
            <v>-2.3293185075212719E-5</v>
          </cell>
        </row>
        <row r="27">
          <cell r="N27">
            <v>0.68321301439733206</v>
          </cell>
          <cell r="V27">
            <v>0.6865440145259124</v>
          </cell>
          <cell r="AI27">
            <v>1.6932824475901498E-5</v>
          </cell>
          <cell r="AL27">
            <v>95.236936122526657</v>
          </cell>
          <cell r="BB27">
            <v>-1.6781708855884148E-5</v>
          </cell>
          <cell r="BN27">
            <v>95.290798352695859</v>
          </cell>
          <cell r="CD27">
            <v>-2.0889489527053939E-5</v>
          </cell>
        </row>
        <row r="28">
          <cell r="N28">
            <v>0.69536348715856944</v>
          </cell>
          <cell r="V28">
            <v>0.69589019273529862</v>
          </cell>
          <cell r="AI28">
            <v>1.0653349313827221E-5</v>
          </cell>
          <cell r="AL28">
            <v>95.22805350613217</v>
          </cell>
          <cell r="BB28">
            <v>-1.5970221006744723E-5</v>
          </cell>
          <cell r="BN28">
            <v>96.238270799548545</v>
          </cell>
          <cell r="CD28">
            <v>7.6982681895820804E-5</v>
          </cell>
        </row>
        <row r="29">
          <cell r="N29">
            <v>0.70661830094833034</v>
          </cell>
          <cell r="V29">
            <v>0.70452906420379469</v>
          </cell>
          <cell r="AI29">
            <v>-3.2206077305030334E-5</v>
          </cell>
          <cell r="AL29">
            <v>95.22004870509933</v>
          </cell>
          <cell r="BB29">
            <v>-1.52017983756636E-5</v>
          </cell>
          <cell r="BN29">
            <v>96.074630532166708</v>
          </cell>
          <cell r="CD29">
            <v>3.9435438525803335E-6</v>
          </cell>
        </row>
        <row r="30">
          <cell r="N30">
            <v>0.7170727362520104</v>
          </cell>
          <cell r="V30">
            <v>0.71254252143473507</v>
          </cell>
          <cell r="AI30">
            <v>-2.2372308394746909E-5</v>
          </cell>
          <cell r="AL30">
            <v>95.212798465055627</v>
          </cell>
          <cell r="BB30">
            <v>-1.4477431198312019E-5</v>
          </cell>
          <cell r="BN30">
            <v>95.922921155706575</v>
          </cell>
          <cell r="CD30">
            <v>9.2194476414286797E-5</v>
          </cell>
        </row>
        <row r="31">
          <cell r="N31">
            <v>0.72680904366290455</v>
          </cell>
          <cell r="V31">
            <v>0.72</v>
          </cell>
          <cell r="AI31">
            <v>-8.826867015088169E-7</v>
          </cell>
          <cell r="AL31">
            <v>95.206202650377804</v>
          </cell>
          <cell r="BB31">
            <v>-1.3796737086124722E-5</v>
          </cell>
          <cell r="BN31">
            <v>95.782008268335417</v>
          </cell>
          <cell r="CD31">
            <v>-3.8033589611075058E-6</v>
          </cell>
        </row>
        <row r="32">
          <cell r="N32">
            <v>0.68454424196854025</v>
          </cell>
          <cell r="V32">
            <v>0.68849924947720054</v>
          </cell>
          <cell r="AI32">
            <v>1.679908379070838E-5</v>
          </cell>
          <cell r="AL32">
            <v>95.271626556121404</v>
          </cell>
          <cell r="BB32">
            <v>-1.7561224752160598E-5</v>
          </cell>
          <cell r="BN32">
            <v>95.712846524790294</v>
          </cell>
          <cell r="CD32">
            <v>-7.6275687432847405E-6</v>
          </cell>
        </row>
        <row r="33">
          <cell r="N33">
            <v>0.69459693030832115</v>
          </cell>
          <cell r="V33">
            <v>0.69643879915901352</v>
          </cell>
          <cell r="AI33">
            <v>2.7838708671623635E-5</v>
          </cell>
          <cell r="AL33">
            <v>95.264590209265066</v>
          </cell>
          <cell r="BB33">
            <v>-1.6990578916020738E-5</v>
          </cell>
          <cell r="BN33">
            <v>95.558060565221467</v>
          </cell>
          <cell r="CD33">
            <v>-1.8229552339876776E-5</v>
          </cell>
        </row>
        <row r="34">
          <cell r="N34">
            <v>0.70403097213211008</v>
          </cell>
          <cell r="V34">
            <v>0.70387490635252936</v>
          </cell>
          <cell r="AI34">
            <v>-5.3229715080149731E-6</v>
          </cell>
          <cell r="AL34">
            <v>95.258124650283193</v>
          </cell>
          <cell r="BB34">
            <v>-1.6437564198668042E-5</v>
          </cell>
          <cell r="BN34">
            <v>95.413142984155215</v>
          </cell>
          <cell r="CD34">
            <v>-2.245733315975329E-5</v>
          </cell>
        </row>
        <row r="35">
          <cell r="N35">
            <v>0.71290153939905387</v>
          </cell>
          <cell r="V35">
            <v>0.71085638596087919</v>
          </cell>
          <cell r="AI35">
            <v>-4.3082776512992638E-5</v>
          </cell>
          <cell r="AL35">
            <v>95.252163526131483</v>
          </cell>
          <cell r="BB35">
            <v>-1.5904023237256482E-5</v>
          </cell>
          <cell r="BN35">
            <v>95.277246975875158</v>
          </cell>
          <cell r="CD35">
            <v>-1.7593507595226043E-5</v>
          </cell>
        </row>
        <row r="36">
          <cell r="N36">
            <v>0.72125746608357033</v>
          </cell>
          <cell r="V36">
            <v>0.71742581416494466</v>
          </cell>
          <cell r="AI36">
            <v>-3.9848968069744473E-5</v>
          </cell>
          <cell r="AL36">
            <v>95.24665007226362</v>
          </cell>
          <cell r="BB36">
            <v>-1.5390942048609801E-5</v>
          </cell>
          <cell r="BN36">
            <v>96.167017019687023</v>
          </cell>
          <cell r="CD36">
            <v>2.3936434861981937E-5</v>
          </cell>
        </row>
        <row r="37">
          <cell r="N37">
            <v>0.7291421184118545</v>
          </cell>
          <cell r="V37">
            <v>0.72362050442483794</v>
          </cell>
          <cell r="AI37">
            <v>-1.7005971297834321E-5</v>
          </cell>
          <cell r="AL37">
            <v>95.241536379907728</v>
          </cell>
          <cell r="BB37">
            <v>-1.4898764832960154E-5</v>
          </cell>
          <cell r="BN37">
            <v>96.058316797618545</v>
          </cell>
          <cell r="CD37">
            <v>2.172082874674075E-6</v>
          </cell>
        </row>
        <row r="38">
          <cell r="N38">
            <v>0.73659414202062556</v>
          </cell>
          <cell r="V38">
            <v>0.72947330470336313</v>
          </cell>
          <cell r="AI38">
            <v>-2.5244900614396215E-7</v>
          </cell>
          <cell r="AL38">
            <v>95.236781204532036</v>
          </cell>
          <cell r="BB38">
            <v>-1.4427507993852728E-5</v>
          </cell>
          <cell r="BN38">
            <v>95.955659967245978</v>
          </cell>
          <cell r="CD38">
            <v>3.6487436683163565E-6</v>
          </cell>
        </row>
        <row r="39">
          <cell r="N39">
            <v>0.74364808432950247</v>
          </cell>
          <cell r="V39">
            <v>0.73501325313521115</v>
          </cell>
          <cell r="AI39">
            <v>-1.8600488482789501E-5</v>
          </cell>
          <cell r="AL39">
            <v>95.232348864603694</v>
          </cell>
          <cell r="BB39">
            <v>-1.3976887647260128E-5</v>
          </cell>
          <cell r="BN39">
            <v>95.858509831949831</v>
          </cell>
          <cell r="CD39">
            <v>7.9693246696210807E-4</v>
          </cell>
        </row>
        <row r="40">
          <cell r="N40">
            <v>0.75033492151200032</v>
          </cell>
          <cell r="V40">
            <v>0.7402661207398441</v>
          </cell>
          <cell r="AI40">
            <v>-1.0351209212000612E-4</v>
          </cell>
          <cell r="AL40">
            <v>95.228208348972657</v>
          </cell>
          <cell r="BB40">
            <v>-1.3546413768494858E-5</v>
          </cell>
          <cell r="BN40">
            <v>95.766686930518077</v>
          </cell>
          <cell r="CD40">
            <v>-4.0483894570009227E-6</v>
          </cell>
        </row>
        <row r="41">
          <cell r="N41">
            <v>0.7566825065911833</v>
          </cell>
          <cell r="V41">
            <v>0.7452548633400109</v>
          </cell>
          <cell r="AI41">
            <v>-2.8816508679252451E-4</v>
          </cell>
          <cell r="AL41">
            <v>95.224332588605151</v>
          </cell>
          <cell r="BB41">
            <v>-1.313545924808146E-5</v>
          </cell>
          <cell r="BN41">
            <v>95.679570217441466</v>
          </cell>
          <cell r="CD41">
            <v>-9.3255590194463167E-6</v>
          </cell>
        </row>
        <row r="42">
          <cell r="N42">
            <v>0.72590733555911169</v>
          </cell>
          <cell r="V42">
            <v>0.72222222222222221</v>
          </cell>
          <cell r="AI42">
            <v>-5.2438687947464757E-5</v>
          </cell>
          <cell r="AL42">
            <v>95.269931959536422</v>
          </cell>
          <cell r="BB42">
            <v>-1.5340326064983145E-5</v>
          </cell>
          <cell r="BN42">
            <v>95.663660099114296</v>
          </cell>
          <cell r="CD42">
            <v>-9.8051818053779272E-6</v>
          </cell>
        </row>
        <row r="43">
          <cell r="N43">
            <v>0.7324924616724543</v>
          </cell>
          <cell r="V43">
            <v>0.72749290458653459</v>
          </cell>
          <cell r="AI43">
            <v>-3.2512486980440514E-5</v>
          </cell>
          <cell r="AL43">
            <v>95.265859195615164</v>
          </cell>
          <cell r="BB43">
            <v>-1.496957793833964E-5</v>
          </cell>
          <cell r="BN43">
            <v>95.569328531545281</v>
          </cell>
          <cell r="CD43">
            <v>-1.5424434451905E-5</v>
          </cell>
        </row>
        <row r="44">
          <cell r="N44">
            <v>0.73876957378649477</v>
          </cell>
          <cell r="V44">
            <v>0.73251542097450062</v>
          </cell>
          <cell r="AI44">
            <v>-9.9106838846729772E-6</v>
          </cell>
          <cell r="AL44">
            <v>95.262026192217775</v>
          </cell>
          <cell r="BB44">
            <v>-1.4610660376002116E-5</v>
          </cell>
          <cell r="BN44">
            <v>95.479515800442712</v>
          </cell>
          <cell r="CD44">
            <v>-1.8896438025439721E-5</v>
          </cell>
        </row>
        <row r="45">
          <cell r="N45">
            <v>0.74475971067018765</v>
          </cell>
          <cell r="V45">
            <v>0.73730774363081031</v>
          </cell>
          <cell r="AI45">
            <v>-7.0209671410026431E-8</v>
          </cell>
          <cell r="AL45">
            <v>95.258412739954466</v>
          </cell>
          <cell r="BB45">
            <v>-1.426358858802601E-5</v>
          </cell>
          <cell r="BN45">
            <v>95.393921319974723</v>
          </cell>
          <cell r="CD45">
            <v>-1.9356925534674829E-5</v>
          </cell>
        </row>
        <row r="46">
          <cell r="N46">
            <v>0.75048204513129047</v>
          </cell>
          <cell r="V46">
            <v>0.74188611699158102</v>
          </cell>
          <cell r="AI46">
            <v>-1.968928997619912E-5</v>
          </cell>
          <cell r="AL46">
            <v>95.255000882461687</v>
          </cell>
          <cell r="BB46">
            <v>-1.3928267039720055E-5</v>
          </cell>
          <cell r="BN46">
            <v>95.312268552678546</v>
          </cell>
          <cell r="CD46">
            <v>-1.6943823372139732E-5</v>
          </cell>
        </row>
        <row r="47">
          <cell r="N47">
            <v>0.75595408545164455</v>
          </cell>
          <cell r="V47">
            <v>0.74626526250163783</v>
          </cell>
          <cell r="AI47">
            <v>-8.642004900583089E-5</v>
          </cell>
          <cell r="AL47">
            <v>95.251774615560208</v>
          </cell>
          <cell r="BB47">
            <v>-1.3604513321441303E-5</v>
          </cell>
          <cell r="BN47">
            <v>96.137642459921651</v>
          </cell>
          <cell r="CD47">
            <v>1.2385305697693028E-5</v>
          </cell>
        </row>
        <row r="48">
          <cell r="N48">
            <v>0.76119185142035506</v>
          </cell>
          <cell r="V48">
            <v>0.75045855479981283</v>
          </cell>
          <cell r="AI48">
            <v>-2.1860209098445438E-4</v>
          </cell>
          <cell r="AL48">
            <v>95.248719632776314</v>
          </cell>
          <cell r="BB48">
            <v>-1.3292084627414269E-5</v>
          </cell>
          <cell r="BN48">
            <v>96.069806477047905</v>
          </cell>
          <cell r="CD48">
            <v>2.6337062253301013E-6</v>
          </cell>
        </row>
        <row r="49">
          <cell r="N49">
            <v>0.76621002860132903</v>
          </cell>
          <cell r="V49">
            <v>0.75447817385344185</v>
          </cell>
          <cell r="AI49">
            <v>-4.3503343166717556E-4</v>
          </cell>
          <cell r="AL49">
            <v>95.245823109171411</v>
          </cell>
          <cell r="BB49">
            <v>-1.299069610216641E-5</v>
          </cell>
          <cell r="BN49">
            <v>96.004793895678276</v>
          </cell>
          <cell r="CD49">
            <v>3.1391342403264133E-4</v>
          </cell>
        </row>
        <row r="50">
          <cell r="N50">
            <v>0.77102210389310466</v>
          </cell>
          <cell r="V50">
            <v>0.7583352368020273</v>
          </cell>
          <cell r="AI50">
            <v>-7.5477504762888614E-4</v>
          </cell>
          <cell r="AL50">
            <v>95.243073516974292</v>
          </cell>
          <cell r="BB50">
            <v>-1.2700027918199908E-5</v>
          </cell>
          <cell r="BN50">
            <v>95.942543502805279</v>
          </cell>
          <cell r="CD50">
            <v>5.1817218849059543E-6</v>
          </cell>
        </row>
        <row r="51">
          <cell r="N51">
            <v>0.77564060513051258</v>
          </cell>
          <cell r="V51">
            <v>0.76203991261112514</v>
          </cell>
          <cell r="AI51">
            <v>-2.4415358623741668E-8</v>
          </cell>
          <cell r="AL51">
            <v>95.240444834145151</v>
          </cell>
          <cell r="BB51">
            <v>-1.2418785361179019E-5</v>
          </cell>
          <cell r="BN51">
            <v>95.882746836800635</v>
          </cell>
          <cell r="CD51">
            <v>3.7605120001282799E-4</v>
          </cell>
        </row>
        <row r="52">
          <cell r="N52">
            <v>0.75157574796483695</v>
          </cell>
          <cell r="V52">
            <v>0.74386239167118973</v>
          </cell>
          <cell r="AI52">
            <v>-1.0867295952010636E-6</v>
          </cell>
          <cell r="AL52">
            <v>95.27499725654539</v>
          </cell>
          <cell r="BB52">
            <v>-1.3822988198519681E-5</v>
          </cell>
          <cell r="BN52">
            <v>95.907291502672237</v>
          </cell>
          <cell r="CD52">
            <v>1.5502662115141064E-4</v>
          </cell>
        </row>
        <row r="53">
          <cell r="N53">
            <v>0.75636724270243139</v>
          </cell>
          <cell r="V53">
            <v>0.74775202977870114</v>
          </cell>
          <cell r="AI53">
            <v>-2.2427580237405209E-5</v>
          </cell>
          <cell r="AL53">
            <v>95.272275644250584</v>
          </cell>
          <cell r="BB53">
            <v>-1.3562267253686144E-5</v>
          </cell>
          <cell r="BN53">
            <v>95.843361477024558</v>
          </cell>
          <cell r="CD53">
            <v>8.5490551260392067E-4</v>
          </cell>
        </row>
        <row r="54">
          <cell r="N54">
            <v>0.76097790401279564</v>
          </cell>
          <cell r="V54">
            <v>0.75149576603592694</v>
          </cell>
          <cell r="AI54">
            <v>-7.9341022030110508E-5</v>
          </cell>
          <cell r="AL54">
            <v>95.269680129694777</v>
          </cell>
          <cell r="BB54">
            <v>-1.3308894680763572E-5</v>
          </cell>
          <cell r="BN54">
            <v>95.782051944385927</v>
          </cell>
          <cell r="CD54">
            <v>-2.6730491708981674E-6</v>
          </cell>
        </row>
        <row r="55">
          <cell r="N55">
            <v>0.76541774657170802</v>
          </cell>
          <cell r="V55">
            <v>0.75510204081632648</v>
          </cell>
          <cell r="AI55">
            <v>-1.8290331760262291E-4</v>
          </cell>
          <cell r="AL55">
            <v>95.267202402076563</v>
          </cell>
          <cell r="BB55">
            <v>-1.3062753462245169E-5</v>
          </cell>
          <cell r="BN55">
            <v>95.722932626142807</v>
          </cell>
          <cell r="CD55">
            <v>-5.2899848945742178E-6</v>
          </cell>
        </row>
        <row r="56">
          <cell r="N56">
            <v>0.7696960614439744</v>
          </cell>
          <cell r="V56">
            <v>0.75857864376269046</v>
          </cell>
          <cell r="AI56">
            <v>-3.4439893698001711E-4</v>
          </cell>
          <cell r="AL56">
            <v>95.264834891209404</v>
          </cell>
          <cell r="BB56">
            <v>-1.2823705097808613E-5</v>
          </cell>
          <cell r="BN56">
            <v>95.665988821298356</v>
          </cell>
          <cell r="CD56">
            <v>-8.2546882662626331E-6</v>
          </cell>
        </row>
        <row r="57">
          <cell r="N57">
            <v>0.78344498426074005</v>
          </cell>
          <cell r="V57">
            <v>0.77090055512641942</v>
          </cell>
          <cell r="AI57">
            <v>-9.9484738264044026E-4</v>
          </cell>
          <cell r="AL57">
            <v>95.274460928409127</v>
          </cell>
          <cell r="BB57">
            <v>-1.1930092344569765E-5</v>
          </cell>
          <cell r="BN57">
            <v>95.291735004976346</v>
          </cell>
          <cell r="CD57">
            <v>-1.2657133716120761E-5</v>
          </cell>
        </row>
        <row r="58">
          <cell r="N58">
            <v>0.80206133771475663</v>
          </cell>
          <cell r="V58">
            <v>0.78819660112501055</v>
          </cell>
          <cell r="AI58">
            <v>-8.547068608422137E-8</v>
          </cell>
          <cell r="AL58">
            <v>95.291634257052749</v>
          </cell>
          <cell r="BB58">
            <v>-1.0537094155549376E-5</v>
          </cell>
          <cell r="BN58">
            <v>95.662193813615644</v>
          </cell>
          <cell r="CD58">
            <v>-6.3264301713994442E-6</v>
          </cell>
        </row>
        <row r="59">
          <cell r="N59">
            <v>0.81427580606728323</v>
          </cell>
          <cell r="V59">
            <v>0.8</v>
          </cell>
          <cell r="AI59">
            <v>-1.7642659555505702E-7</v>
          </cell>
          <cell r="AL59">
            <v>95.306034545509945</v>
          </cell>
          <cell r="BB59">
            <v>-9.4856881377447522E-6</v>
          </cell>
          <cell r="BN59">
            <v>95.504933365607371</v>
          </cell>
          <cell r="CD59">
            <v>-1.016051842661625E-5</v>
          </cell>
        </row>
        <row r="60">
          <cell r="N60">
            <v>0.84274249594503481</v>
          </cell>
          <cell r="V60">
            <v>0.8292893218813453</v>
          </cell>
          <cell r="AI60">
            <v>-3.5162966982582589E-7</v>
          </cell>
          <cell r="AL60">
            <v>95.352194870679782</v>
          </cell>
          <cell r="BB60">
            <v>-6.550271984540057E-6</v>
          </cell>
          <cell r="BN60">
            <v>95.697798191375654</v>
          </cell>
          <cell r="CD60">
            <v>-2.6414479145642211E-6</v>
          </cell>
        </row>
        <row r="61">
          <cell r="N61">
            <v>0.86568979149854175</v>
          </cell>
          <cell r="V61">
            <v>0.85527864045000423</v>
          </cell>
          <cell r="AI61">
            <v>-4.1301850828290299E-8</v>
          </cell>
          <cell r="AL61">
            <v>95.4070785096973</v>
          </cell>
          <cell r="BB61">
            <v>-3.7672357316997918E-6</v>
          </cell>
          <cell r="BN61">
            <v>95.608165358377519</v>
          </cell>
          <cell r="CD61">
            <v>-2.5152851468313031E-6</v>
          </cell>
        </row>
        <row r="62">
          <cell r="N62">
            <v>0.8764126942769026</v>
          </cell>
          <cell r="V62">
            <v>0.86837722339831624</v>
          </cell>
          <cell r="AI62">
            <v>-3.1431188513009189E-4</v>
          </cell>
          <cell r="AL62">
            <v>95.44018616695098</v>
          </cell>
          <cell r="BB62">
            <v>-2.4430618361659384E-6</v>
          </cell>
          <cell r="BN62">
            <v>95.507569810664222</v>
          </cell>
          <cell r="CD62">
            <v>-2.254442261345746E-6</v>
          </cell>
        </row>
        <row r="63">
          <cell r="N63">
            <v>0.88365512437912996</v>
          </cell>
          <cell r="V63">
            <v>0.87763932022500213</v>
          </cell>
          <cell r="AI63">
            <v>2.1965107510624193E-7</v>
          </cell>
          <cell r="AL63">
            <v>95.464884371095607</v>
          </cell>
          <cell r="BB63">
            <v>7.8731407391133268E-4</v>
          </cell>
          <cell r="BN63">
            <v>95.656129564336027</v>
          </cell>
          <cell r="CD63">
            <v>4.5057802987996665E-4</v>
          </cell>
        </row>
        <row r="64">
          <cell r="N64">
            <v>0.8898481992551821</v>
          </cell>
          <cell r="V64">
            <v>0.88585786437626912</v>
          </cell>
          <cell r="AI64">
            <v>1.1774778929662943E-6</v>
          </cell>
          <cell r="AL64">
            <v>95.489365764452998</v>
          </cell>
          <cell r="BB64">
            <v>4.5764384150326354E-4</v>
          </cell>
          <cell r="BN64">
            <v>95.587331318523255</v>
          </cell>
          <cell r="CD64">
            <v>3.5814341251515225E-4</v>
          </cell>
        </row>
        <row r="65">
          <cell r="N65">
            <v>0.89288721965212603</v>
          </cell>
          <cell r="V65">
            <v>0.89</v>
          </cell>
          <cell r="AI65">
            <v>1.9561378072907587E-6</v>
          </cell>
          <cell r="AL65">
            <v>95.502283423525896</v>
          </cell>
          <cell r="BB65">
            <v>3.0872219333125811E-4</v>
          </cell>
          <cell r="BN65">
            <v>95.562576271671702</v>
          </cell>
          <cell r="CD65">
            <v>2.6707916777734403E-4</v>
          </cell>
        </row>
        <row r="66">
          <cell r="N66">
            <v>0.89685796469616708</v>
          </cell>
          <cell r="V66">
            <v>0.8955278640450004</v>
          </cell>
          <cell r="AI66">
            <v>1.1779688335877836E-8</v>
          </cell>
          <cell r="AL66">
            <v>95.520123649589195</v>
          </cell>
          <cell r="BB66">
            <v>1.2898232259464168E-4</v>
          </cell>
          <cell r="BN66">
            <v>95.551285532801472</v>
          </cell>
          <cell r="CD66">
            <v>1.1950670335313454E-4</v>
          </cell>
        </row>
        <row r="67">
          <cell r="N67">
            <v>0.89778472858831571</v>
          </cell>
          <cell r="V67">
            <v>0.89683772233983161</v>
          </cell>
          <cell r="AI67">
            <v>-7.2278300677908192E-5</v>
          </cell>
          <cell r="AL67">
            <v>95.524452019591735</v>
          </cell>
          <cell r="BB67">
            <v>8.9661811452854123E-5</v>
          </cell>
          <cell r="BN67">
            <v>95.537822464132205</v>
          </cell>
          <cell r="CD67">
            <v>8.6854117676161274E-5</v>
          </cell>
        </row>
      </sheetData>
      <sheetData sheetId="3" refreshError="1"/>
      <sheetData sheetId="4">
        <row r="5">
          <cell r="O5">
            <v>2.2464975198956886E-3</v>
          </cell>
          <cell r="P5">
            <v>0.1</v>
          </cell>
          <cell r="T5">
            <v>2.1333351492652072E-6</v>
          </cell>
        </row>
        <row r="6">
          <cell r="O6">
            <v>0.15614771340562014</v>
          </cell>
          <cell r="P6">
            <v>0.1</v>
          </cell>
          <cell r="T6">
            <v>-3.0626747912028031E-9</v>
          </cell>
        </row>
        <row r="7">
          <cell r="O7">
            <v>0.26547702079491642</v>
          </cell>
          <cell r="P7">
            <v>0.1</v>
          </cell>
          <cell r="T7">
            <v>-2.7288276168925297E-8</v>
          </cell>
        </row>
        <row r="8">
          <cell r="O8">
            <v>0.34611598930645104</v>
          </cell>
          <cell r="P8">
            <v>0.1</v>
          </cell>
          <cell r="T8">
            <v>-1.9613527804090779E-4</v>
          </cell>
        </row>
        <row r="9">
          <cell r="O9">
            <v>0.40765166463428731</v>
          </cell>
          <cell r="P9">
            <v>0.1</v>
          </cell>
          <cell r="T9">
            <v>1.8086086925862547E-7</v>
          </cell>
        </row>
        <row r="10">
          <cell r="O10">
            <v>0.45599050022073773</v>
          </cell>
          <cell r="P10">
            <v>0.1</v>
          </cell>
          <cell r="T10">
            <v>2.8170056274984185E-8</v>
          </cell>
        </row>
        <row r="11">
          <cell r="O11">
            <v>0.49489838337610453</v>
          </cell>
          <cell r="P11">
            <v>0.1</v>
          </cell>
          <cell r="T11">
            <v>2.6409663953375197E-6</v>
          </cell>
        </row>
        <row r="12">
          <cell r="O12">
            <v>0.52686273184147492</v>
          </cell>
          <cell r="P12">
            <v>0.1</v>
          </cell>
          <cell r="T12">
            <v>4.0109800469349366E-5</v>
          </cell>
        </row>
        <row r="13">
          <cell r="O13">
            <v>0.55358117444763277</v>
          </cell>
          <cell r="P13">
            <v>0.1</v>
          </cell>
          <cell r="T13">
            <v>2.7746322682274167E-4</v>
          </cell>
        </row>
        <row r="14">
          <cell r="O14">
            <v>0.57624670718419402</v>
          </cell>
          <cell r="P14">
            <v>0.1</v>
          </cell>
          <cell r="T14">
            <v>-1.9580877202761085E-8</v>
          </cell>
        </row>
        <row r="15">
          <cell r="O15">
            <v>0.5957197214723936</v>
          </cell>
          <cell r="P15">
            <v>0.1</v>
          </cell>
          <cell r="T15">
            <v>-1.3600110142006783E-7</v>
          </cell>
        </row>
        <row r="16">
          <cell r="O16">
            <v>0.61263501241997753</v>
          </cell>
          <cell r="P16">
            <v>0.1</v>
          </cell>
          <cell r="T16">
            <v>-6.7737264761200952E-7</v>
          </cell>
        </row>
        <row r="17">
          <cell r="O17">
            <v>0.62747049149721046</v>
          </cell>
          <cell r="P17">
            <v>0.1</v>
          </cell>
          <cell r="T17">
            <v>-2.6403988931948297E-6</v>
          </cell>
        </row>
        <row r="18">
          <cell r="O18">
            <v>0.64059244537263926</v>
          </cell>
          <cell r="P18">
            <v>0.1</v>
          </cell>
          <cell r="T18">
            <v>-8.5321535792569818E-6</v>
          </cell>
        </row>
        <row r="19">
          <cell r="O19">
            <v>0.65228611306817785</v>
          </cell>
          <cell r="P19">
            <v>0.1</v>
          </cell>
          <cell r="T19">
            <v>-2.3787818987975515E-5</v>
          </cell>
        </row>
        <row r="20">
          <cell r="O20">
            <v>0.66277680528503335</v>
          </cell>
          <cell r="P20">
            <v>0.1</v>
          </cell>
          <cell r="T20">
            <v>-5.8893473000918008E-5</v>
          </cell>
        </row>
        <row r="21">
          <cell r="O21">
            <v>0.67224478755895822</v>
          </cell>
          <cell r="P21">
            <v>0.1</v>
          </cell>
          <cell r="T21">
            <v>-1.3228119478413204E-4</v>
          </cell>
        </row>
        <row r="22">
          <cell r="O22">
            <v>0.68083596151008352</v>
          </cell>
          <cell r="P22">
            <v>0.1</v>
          </cell>
          <cell r="T22">
            <v>-2.739911382532705E-4</v>
          </cell>
        </row>
        <row r="23">
          <cell r="O23">
            <v>0.68866966324050227</v>
          </cell>
          <cell r="P23">
            <v>0.1</v>
          </cell>
          <cell r="T23">
            <v>-1.9538729061631077E-4</v>
          </cell>
        </row>
        <row r="24">
          <cell r="O24">
            <v>0.69584442424734838</v>
          </cell>
          <cell r="P24">
            <v>0.1</v>
          </cell>
          <cell r="T24">
            <v>-1.0114103010044206E-4</v>
          </cell>
        </row>
        <row r="25">
          <cell r="O25">
            <v>0.70244231704815341</v>
          </cell>
          <cell r="P25">
            <v>0.1</v>
          </cell>
          <cell r="T25">
            <v>-4.5932133260865803E-5</v>
          </cell>
        </row>
        <row r="26">
          <cell r="O26">
            <v>0.70853225123940455</v>
          </cell>
          <cell r="P26">
            <v>0.1</v>
          </cell>
          <cell r="T26">
            <v>-1.746407673205417E-5</v>
          </cell>
        </row>
        <row r="27">
          <cell r="O27">
            <v>0.71417250981536873</v>
          </cell>
          <cell r="P27">
            <v>0.1</v>
          </cell>
          <cell r="T27">
            <v>-5.1107751718880667E-6</v>
          </cell>
        </row>
        <row r="28">
          <cell r="O28">
            <v>0.71941272255881028</v>
          </cell>
          <cell r="P28">
            <v>0.1</v>
          </cell>
          <cell r="T28">
            <v>-9.6892534214367794E-7</v>
          </cell>
        </row>
        <row r="29">
          <cell r="O29">
            <v>0.72429541611632897</v>
          </cell>
          <cell r="P29">
            <v>0.1</v>
          </cell>
          <cell r="T29">
            <v>-7.6001218892975885E-8</v>
          </cell>
        </row>
        <row r="30">
          <cell r="O30">
            <v>0.7288572443010054</v>
          </cell>
          <cell r="P30">
            <v>0.1</v>
          </cell>
          <cell r="T30">
            <v>1.3316297630082744E-4</v>
          </cell>
        </row>
        <row r="31">
          <cell r="O31">
            <v>0.73312996140313547</v>
          </cell>
          <cell r="P31">
            <v>0.1</v>
          </cell>
          <cell r="T31">
            <v>-1.4619907448708137E-4</v>
          </cell>
        </row>
        <row r="32">
          <cell r="O32">
            <v>0.7371412370581728</v>
          </cell>
          <cell r="P32">
            <v>0.1</v>
          </cell>
          <cell r="T32">
            <v>8.138243364070884E-8</v>
          </cell>
        </row>
        <row r="33">
          <cell r="O33">
            <v>0.74091526793824825</v>
          </cell>
          <cell r="P33">
            <v>0.1</v>
          </cell>
          <cell r="T33">
            <v>1.0388385887394152E-6</v>
          </cell>
        </row>
        <row r="34">
          <cell r="O34">
            <v>0.7444733269145406</v>
          </cell>
          <cell r="P34">
            <v>0.1</v>
          </cell>
          <cell r="T34">
            <v>5.5562450753906147E-6</v>
          </cell>
        </row>
        <row r="35">
          <cell r="O35">
            <v>0.74783418598797446</v>
          </cell>
          <cell r="P35">
            <v>0.1</v>
          </cell>
          <cell r="T35">
            <v>1.9396232657885381E-5</v>
          </cell>
        </row>
        <row r="36">
          <cell r="O36">
            <v>0.75101447595725568</v>
          </cell>
          <cell r="P36">
            <v>0.1</v>
          </cell>
          <cell r="T36">
            <v>5.2484611116384535E-5</v>
          </cell>
        </row>
        <row r="37">
          <cell r="O37">
            <v>0.75402898457838041</v>
          </cell>
          <cell r="P37">
            <v>0.1</v>
          </cell>
          <cell r="T37">
            <v>1.1985649153122992E-4</v>
          </cell>
        </row>
        <row r="38">
          <cell r="O38">
            <v>0.75689090619244825</v>
          </cell>
          <cell r="P38">
            <v>0.1</v>
          </cell>
          <cell r="T38">
            <v>2.4244747633743813E-4</v>
          </cell>
        </row>
        <row r="39">
          <cell r="O39">
            <v>0.75961205179259528</v>
          </cell>
          <cell r="P39">
            <v>0.1</v>
          </cell>
          <cell r="T39">
            <v>4.4772519752546251E-4</v>
          </cell>
        </row>
        <row r="40">
          <cell r="O40">
            <v>0.76220302665615114</v>
          </cell>
          <cell r="P40">
            <v>0.1</v>
          </cell>
          <cell r="T40">
            <v>7.7016401574741427E-4</v>
          </cell>
        </row>
        <row r="41">
          <cell r="O41">
            <v>0.7646733704063835</v>
          </cell>
          <cell r="P41">
            <v>0.1</v>
          </cell>
          <cell r="T41">
            <v>-2.1773481806254664E-8</v>
          </cell>
        </row>
        <row r="42">
          <cell r="O42">
            <v>0.76703172344557957</v>
          </cell>
          <cell r="P42">
            <v>0.1</v>
          </cell>
          <cell r="T42">
            <v>-4.3835048707345803E-8</v>
          </cell>
        </row>
        <row r="43">
          <cell r="O43">
            <v>0.76928588716582003</v>
          </cell>
          <cell r="P43">
            <v>0.1</v>
          </cell>
          <cell r="T43">
            <v>-8.2879775101869042E-8</v>
          </cell>
        </row>
        <row r="44">
          <cell r="O44">
            <v>0.77144294879077879</v>
          </cell>
          <cell r="P44">
            <v>0.1</v>
          </cell>
          <cell r="T44">
            <v>-1.4872977211587723E-7</v>
          </cell>
        </row>
        <row r="45">
          <cell r="O45">
            <v>0.7735093564589518</v>
          </cell>
          <cell r="P45">
            <v>0.1</v>
          </cell>
          <cell r="T45">
            <v>-2.550454306092611E-7</v>
          </cell>
        </row>
        <row r="46">
          <cell r="O46">
            <v>0.77549099016684331</v>
          </cell>
          <cell r="P46">
            <v>0.1</v>
          </cell>
          <cell r="T46">
            <v>-4.2051669925400289E-7</v>
          </cell>
        </row>
        <row r="47">
          <cell r="O47">
            <v>0.77739322343851591</v>
          </cell>
          <cell r="P47">
            <v>0.1</v>
          </cell>
          <cell r="T47">
            <v>-6.6997260226905236E-7</v>
          </cell>
        </row>
        <row r="48">
          <cell r="O48">
            <v>0.77922097710735605</v>
          </cell>
          <cell r="P48">
            <v>0.1</v>
          </cell>
          <cell r="T48">
            <v>-1.0354995489710686E-6</v>
          </cell>
        </row>
        <row r="49">
          <cell r="O49">
            <v>0.78097876636410191</v>
          </cell>
          <cell r="P49">
            <v>0.1</v>
          </cell>
          <cell r="T49">
            <v>-1.5579153654420933E-6</v>
          </cell>
        </row>
        <row r="50">
          <cell r="O50">
            <v>0.78267074203608822</v>
          </cell>
          <cell r="P50">
            <v>0.1</v>
          </cell>
          <cell r="T50">
            <v>-2.2881355828905635E-6</v>
          </cell>
        </row>
        <row r="51">
          <cell r="O51">
            <v>0.78430072690772279</v>
          </cell>
          <cell r="P51">
            <v>0.1</v>
          </cell>
          <cell r="T51">
            <v>-3.2884302514679822E-6</v>
          </cell>
        </row>
        <row r="52">
          <cell r="O52">
            <v>0.79163536754344477</v>
          </cell>
          <cell r="P52">
            <v>0.1</v>
          </cell>
          <cell r="T52">
            <v>-1.5526106484149172E-5</v>
          </cell>
        </row>
        <row r="53">
          <cell r="O53">
            <v>0.79785207171072992</v>
          </cell>
          <cell r="P53">
            <v>0.1</v>
          </cell>
          <cell r="T53">
            <v>-5.3194575798683153E-5</v>
          </cell>
        </row>
        <row r="54">
          <cell r="O54">
            <v>0.81559717333831783</v>
          </cell>
          <cell r="P54">
            <v>0.1</v>
          </cell>
          <cell r="T54">
            <v>-1.6758018532284119E-8</v>
          </cell>
        </row>
        <row r="55">
          <cell r="O55">
            <v>0.82689105435422161</v>
          </cell>
          <cell r="P55">
            <v>0.1</v>
          </cell>
          <cell r="T55">
            <v>-3.4617711753656717E-7</v>
          </cell>
        </row>
        <row r="56">
          <cell r="O56">
            <v>0.85225452825384918</v>
          </cell>
          <cell r="P56">
            <v>0.1</v>
          </cell>
          <cell r="T56">
            <v>2.1738251978977202E-5</v>
          </cell>
        </row>
        <row r="57">
          <cell r="O57">
            <v>0.97149580275269876</v>
          </cell>
          <cell r="P57">
            <v>0.1</v>
          </cell>
          <cell r="T57">
            <v>-59570.943078685741</v>
          </cell>
        </row>
        <row r="58">
          <cell r="O58">
            <v>0.88078326602797985</v>
          </cell>
          <cell r="P58">
            <v>0.1</v>
          </cell>
          <cell r="T58">
            <v>-1.1970723591149677E-7</v>
          </cell>
        </row>
        <row r="59">
          <cell r="O59">
            <v>0.88674437075187518</v>
          </cell>
          <cell r="P59">
            <v>0.1</v>
          </cell>
          <cell r="T59">
            <v>-1.6935227395022663E-7</v>
          </cell>
        </row>
        <row r="60">
          <cell r="O60">
            <v>0.89179816603788431</v>
          </cell>
          <cell r="P60">
            <v>0.1</v>
          </cell>
          <cell r="T60">
            <v>1.5461677762578351E-4</v>
          </cell>
        </row>
        <row r="61">
          <cell r="O61">
            <v>0.89426398292303033</v>
          </cell>
          <cell r="P61">
            <v>0.1</v>
          </cell>
          <cell r="T61">
            <v>-1.1828020761543812E-5</v>
          </cell>
        </row>
        <row r="62">
          <cell r="O62">
            <v>0.89597545581485749</v>
          </cell>
          <cell r="P62">
            <v>0.1</v>
          </cell>
          <cell r="T62">
            <v>-1.3383219906380339E-5</v>
          </cell>
        </row>
        <row r="63">
          <cell r="O63">
            <v>0.90360910432122932</v>
          </cell>
          <cell r="P63">
            <v>0.1</v>
          </cell>
          <cell r="T63">
            <v>-9346.1746031440998</v>
          </cell>
        </row>
        <row r="64">
          <cell r="O64">
            <v>0.90427230149469373</v>
          </cell>
          <cell r="P64">
            <v>0.1</v>
          </cell>
          <cell r="T64">
            <v>-29175.701597439664</v>
          </cell>
        </row>
      </sheetData>
      <sheetData sheetId="5"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Sampling"/>
      <sheetName val="Noncentral t"/>
      <sheetName val="d picture"/>
      <sheetName val="d heap"/>
      <sheetName val="CI for d"/>
      <sheetName val="Power picture"/>
      <sheetName val="Power two"/>
      <sheetName val="Power paired"/>
      <sheetName val="Precision one"/>
      <sheetName val="Precision two"/>
      <sheetName val="Precision paired"/>
    </sheetNames>
    <sheetDataSet>
      <sheetData sheetId="0"/>
      <sheetData sheetId="1">
        <row r="3">
          <cell r="D3">
            <v>0.18207042371964122</v>
          </cell>
          <cell r="E3">
            <v>1.1842495882606923</v>
          </cell>
        </row>
        <row r="4">
          <cell r="D4">
            <v>0.18207042371964122</v>
          </cell>
          <cell r="E4">
            <v>1.1842495882606923</v>
          </cell>
          <cell r="BD4" t="b">
            <v>1</v>
          </cell>
        </row>
        <row r="5">
          <cell r="D5">
            <v>0.36691075258405342</v>
          </cell>
          <cell r="E5">
            <v>0.86569399800064639</v>
          </cell>
        </row>
        <row r="6">
          <cell r="D6">
            <v>0.27740365683729951</v>
          </cell>
          <cell r="E6">
            <v>1.2759383866208682</v>
          </cell>
        </row>
        <row r="7">
          <cell r="D7">
            <v>0.2156857726390311</v>
          </cell>
          <cell r="E7">
            <v>0.87129598883557291</v>
          </cell>
        </row>
        <row r="8">
          <cell r="D8">
            <v>-0.11286583847542975</v>
          </cell>
          <cell r="E8">
            <v>0.41781020657489654</v>
          </cell>
        </row>
        <row r="9">
          <cell r="D9">
            <v>-0.73806511970298283</v>
          </cell>
          <cell r="E9">
            <v>0.8659356140527088</v>
          </cell>
        </row>
        <row r="10">
          <cell r="D10">
            <v>-0.42808079872658594</v>
          </cell>
          <cell r="E10">
            <v>0.34956043454023877</v>
          </cell>
          <cell r="G10">
            <v>15</v>
          </cell>
          <cell r="H10">
            <v>15</v>
          </cell>
        </row>
        <row r="11">
          <cell r="D11">
            <v>-1.217840733648686E-2</v>
          </cell>
          <cell r="E11">
            <v>0.44339872344834647</v>
          </cell>
          <cell r="H11">
            <v>6</v>
          </cell>
        </row>
        <row r="12">
          <cell r="D12">
            <v>0.92605715266764432</v>
          </cell>
          <cell r="E12">
            <v>0.93207847199046512</v>
          </cell>
          <cell r="H12">
            <v>0.13460200879076822</v>
          </cell>
        </row>
        <row r="13">
          <cell r="D13">
            <v>-6.9923141592838897E-2</v>
          </cell>
          <cell r="E13">
            <v>1.4572980639191329</v>
          </cell>
          <cell r="H13">
            <v>65</v>
          </cell>
        </row>
        <row r="14">
          <cell r="D14">
            <v>-0.86506421767719377</v>
          </cell>
          <cell r="E14">
            <v>0.77067032962606397</v>
          </cell>
        </row>
        <row r="15">
          <cell r="D15">
            <v>0.32076939844516095</v>
          </cell>
          <cell r="E15">
            <v>0.83328333326873816</v>
          </cell>
        </row>
        <row r="16">
          <cell r="D16">
            <v>-0.38217223829402225</v>
          </cell>
          <cell r="E16">
            <v>0.86129789846414773</v>
          </cell>
        </row>
        <row r="17">
          <cell r="D17">
            <v>0.22031388668462012</v>
          </cell>
          <cell r="E17">
            <v>0.9854893167286114</v>
          </cell>
          <cell r="T17">
            <v>22</v>
          </cell>
        </row>
        <row r="18">
          <cell r="D18">
            <v>0.34813578880811097</v>
          </cell>
          <cell r="E18">
            <v>0.4392255384130927</v>
          </cell>
        </row>
        <row r="19">
          <cell r="D19">
            <v>-0.74210831929784205</v>
          </cell>
          <cell r="E19">
            <v>1.160173911399913</v>
          </cell>
        </row>
        <row r="20">
          <cell r="D20">
            <v>0.14649406031913559</v>
          </cell>
          <cell r="E20">
            <v>1.0484320705255816</v>
          </cell>
        </row>
        <row r="21">
          <cell r="D21">
            <v>0.62819252743450138</v>
          </cell>
          <cell r="E21">
            <v>1.2577999122789945</v>
          </cell>
        </row>
        <row r="22">
          <cell r="D22">
            <v>-0.21177999055068142</v>
          </cell>
          <cell r="E22">
            <v>0.77693460798460878</v>
          </cell>
        </row>
        <row r="23">
          <cell r="D23">
            <v>0.12228503167440256</v>
          </cell>
          <cell r="E23">
            <v>0.69141044643098226</v>
          </cell>
        </row>
        <row r="24">
          <cell r="D24">
            <v>-0.23343048977745981</v>
          </cell>
          <cell r="E24">
            <v>1.1303356988228144</v>
          </cell>
        </row>
        <row r="25">
          <cell r="D25">
            <v>0.25928298108114251</v>
          </cell>
          <cell r="E25">
            <v>1.5791898303178715</v>
          </cell>
        </row>
      </sheetData>
      <sheetData sheetId="2"/>
      <sheetData sheetId="3"/>
      <sheetData sheetId="4">
        <row r="3">
          <cell r="A3">
            <v>-0.3169006291995648</v>
          </cell>
          <cell r="B3">
            <v>0.94732396651817885</v>
          </cell>
        </row>
        <row r="4">
          <cell r="A4">
            <v>-0.3169006291995648</v>
          </cell>
          <cell r="B4">
            <v>0.94732396651817885</v>
          </cell>
          <cell r="BD4" t="b">
            <v>1</v>
          </cell>
        </row>
        <row r="5">
          <cell r="A5">
            <v>-8.7956469973054785E-2</v>
          </cell>
          <cell r="B5">
            <v>1.1362676683487154</v>
          </cell>
        </row>
        <row r="6">
          <cell r="A6">
            <v>0.1563010368887191</v>
          </cell>
          <cell r="B6">
            <v>1.1966053438191797</v>
          </cell>
        </row>
        <row r="7">
          <cell r="A7">
            <v>1.5892994826436468E-2</v>
          </cell>
          <cell r="B7">
            <v>1.0129372152547882</v>
          </cell>
        </row>
        <row r="8">
          <cell r="A8">
            <v>-0.16552481284308329</v>
          </cell>
          <cell r="B8">
            <v>0.81566336747215429</v>
          </cell>
        </row>
        <row r="9">
          <cell r="A9">
            <v>-0.26629267476213209</v>
          </cell>
          <cell r="B9">
            <v>0.97098989093420418</v>
          </cell>
        </row>
        <row r="10">
          <cell r="A10">
            <v>7.619177521996863E-2</v>
          </cell>
          <cell r="B10">
            <v>0.84054120496348217</v>
          </cell>
          <cell r="D10">
            <v>15</v>
          </cell>
          <cell r="E10">
            <v>15</v>
          </cell>
        </row>
        <row r="11">
          <cell r="A11">
            <v>-0.72079796405842866</v>
          </cell>
          <cell r="B11">
            <v>1.5179460320147899</v>
          </cell>
          <cell r="E11">
            <v>6</v>
          </cell>
        </row>
        <row r="12">
          <cell r="A12">
            <v>0.213917678645831</v>
          </cell>
          <cell r="B12">
            <v>0.90345680487931801</v>
          </cell>
          <cell r="E12">
            <v>1.1080015429488999E-2</v>
          </cell>
        </row>
        <row r="13">
          <cell r="A13">
            <v>-0.80170134537631432</v>
          </cell>
          <cell r="B13">
            <v>0.79644513962423757</v>
          </cell>
          <cell r="E13">
            <v>130</v>
          </cell>
        </row>
        <row r="14">
          <cell r="A14">
            <v>0.37817997018059307</v>
          </cell>
          <cell r="B14">
            <v>0.36148100556345403</v>
          </cell>
        </row>
        <row r="15">
          <cell r="A15">
            <v>-0.16107922762829463</v>
          </cell>
          <cell r="B15">
            <v>1.5911262238682802</v>
          </cell>
        </row>
        <row r="16">
          <cell r="A16">
            <v>0.44422870541852416</v>
          </cell>
          <cell r="B16">
            <v>1.0925954643949072</v>
          </cell>
        </row>
        <row r="17">
          <cell r="A17">
            <v>9.4017598078569353E-2</v>
          </cell>
          <cell r="B17">
            <v>1.1076932892482383</v>
          </cell>
        </row>
        <row r="18">
          <cell r="A18">
            <v>-0.18334818258322572</v>
          </cell>
          <cell r="B18">
            <v>0.75459014833700788</v>
          </cell>
          <cell r="N18">
            <v>137</v>
          </cell>
        </row>
        <row r="19">
          <cell r="A19">
            <v>-4.7110100729597724E-2</v>
          </cell>
          <cell r="B19">
            <v>0.7888494633977593</v>
          </cell>
        </row>
        <row r="20">
          <cell r="A20">
            <v>-0.31260424136696718</v>
          </cell>
          <cell r="B20">
            <v>0.2642112171134362</v>
          </cell>
        </row>
        <row r="21">
          <cell r="A21">
            <v>0.27728842829624706</v>
          </cell>
          <cell r="B21">
            <v>1.168918216952185</v>
          </cell>
        </row>
        <row r="22">
          <cell r="A22">
            <v>-0.20281097678782048</v>
          </cell>
          <cell r="B22">
            <v>0.42044998004928946</v>
          </cell>
        </row>
        <row r="23">
          <cell r="A23">
            <v>-0.24960976257929768</v>
          </cell>
          <cell r="B23">
            <v>1.2285237128948256</v>
          </cell>
        </row>
        <row r="24">
          <cell r="A24">
            <v>-0.17779053504443154</v>
          </cell>
          <cell r="B24">
            <v>0.80420753040075477</v>
          </cell>
        </row>
        <row r="25">
          <cell r="A25">
            <v>0.44157684422546195</v>
          </cell>
          <cell r="B25">
            <v>1.6691119350576493</v>
          </cell>
        </row>
        <row r="26">
          <cell r="A26">
            <v>-0.2050707497683896</v>
          </cell>
          <cell r="B26">
            <v>0.13458877071237646</v>
          </cell>
        </row>
        <row r="27">
          <cell r="A27">
            <v>-0.66837767777151968</v>
          </cell>
          <cell r="B27">
            <v>0.7997726371171513</v>
          </cell>
        </row>
        <row r="28">
          <cell r="A28">
            <v>-0.61172452619449524</v>
          </cell>
          <cell r="B28">
            <v>0.66199551802011025</v>
          </cell>
        </row>
        <row r="29">
          <cell r="A29">
            <v>0.18478756338599656</v>
          </cell>
          <cell r="B29">
            <v>1.0408971080775686</v>
          </cell>
        </row>
        <row r="30">
          <cell r="A30">
            <v>0.46440572269108787</v>
          </cell>
          <cell r="B30">
            <v>0.83613138766717543</v>
          </cell>
        </row>
        <row r="31">
          <cell r="A31">
            <v>0.21929014518009296</v>
          </cell>
          <cell r="B31">
            <v>0.797312576243566</v>
          </cell>
        </row>
        <row r="32">
          <cell r="A32">
            <v>0.29491099762554912</v>
          </cell>
          <cell r="B32">
            <v>0.66599754613261486</v>
          </cell>
        </row>
        <row r="33">
          <cell r="A33">
            <v>-0.19179599513681755</v>
          </cell>
          <cell r="B33">
            <v>0.96851195211078123</v>
          </cell>
        </row>
        <row r="34">
          <cell r="A34">
            <v>0.36078517950272948</v>
          </cell>
          <cell r="B34">
            <v>0.60475617567857931</v>
          </cell>
        </row>
        <row r="35">
          <cell r="A35">
            <v>0.14002666514737103</v>
          </cell>
          <cell r="B35">
            <v>1.1059129109165884</v>
          </cell>
        </row>
        <row r="36">
          <cell r="A36">
            <v>1.273864773482189E-2</v>
          </cell>
          <cell r="B36">
            <v>0.4307273348261606</v>
          </cell>
        </row>
        <row r="37">
          <cell r="A37">
            <v>0.20439523092252454</v>
          </cell>
          <cell r="B37">
            <v>1.2512471051427285</v>
          </cell>
        </row>
        <row r="38">
          <cell r="A38">
            <v>2.4441910755492197E-2</v>
          </cell>
          <cell r="B38">
            <v>1.2919218490128055</v>
          </cell>
        </row>
        <row r="39">
          <cell r="A39">
            <v>-0.49795082599836987</v>
          </cell>
          <cell r="B39">
            <v>0.67419282458118901</v>
          </cell>
        </row>
        <row r="40">
          <cell r="A40">
            <v>0.67988802012665817</v>
          </cell>
          <cell r="B40">
            <v>0.4884308081687681</v>
          </cell>
        </row>
        <row r="41">
          <cell r="A41">
            <v>-0.84657323490621794</v>
          </cell>
          <cell r="B41">
            <v>1.3054493438294792</v>
          </cell>
        </row>
        <row r="42">
          <cell r="A42">
            <v>0.49353944788582554</v>
          </cell>
          <cell r="B42">
            <v>1.6282022193636116</v>
          </cell>
        </row>
        <row r="43">
          <cell r="A43">
            <v>0.15857844676026395</v>
          </cell>
          <cell r="B43">
            <v>0.88697288324896983</v>
          </cell>
        </row>
        <row r="44">
          <cell r="A44">
            <v>-0.28236799902795434</v>
          </cell>
          <cell r="B44">
            <v>0.86451693432613941</v>
          </cell>
        </row>
        <row r="45">
          <cell r="A45">
            <v>-0.44659087736918396</v>
          </cell>
          <cell r="B45">
            <v>0.90577058759824813</v>
          </cell>
        </row>
        <row r="46">
          <cell r="A46">
            <v>9.8670741730626996E-2</v>
          </cell>
          <cell r="B46">
            <v>1.1408241279475466</v>
          </cell>
        </row>
        <row r="47">
          <cell r="A47">
            <v>-0.49946738312472744</v>
          </cell>
          <cell r="B47">
            <v>1.4164261547183412</v>
          </cell>
        </row>
        <row r="48">
          <cell r="A48">
            <v>9.700898818629422E-2</v>
          </cell>
          <cell r="B48">
            <v>0.61615441959859929</v>
          </cell>
        </row>
        <row r="49">
          <cell r="A49">
            <v>9.6151700925271991E-2</v>
          </cell>
          <cell r="B49">
            <v>1.0187627517312328</v>
          </cell>
        </row>
        <row r="50">
          <cell r="A50">
            <v>-0.47788336944764914</v>
          </cell>
          <cell r="B50">
            <v>1.3324787793993116</v>
          </cell>
        </row>
        <row r="51">
          <cell r="A51">
            <v>0.27916756667360493</v>
          </cell>
          <cell r="B51">
            <v>0.96132507882867668</v>
          </cell>
        </row>
        <row r="52">
          <cell r="A52">
            <v>-0.3954381950570276</v>
          </cell>
          <cell r="B52">
            <v>0.73609051432772854</v>
          </cell>
        </row>
        <row r="53">
          <cell r="A53">
            <v>-0.35491763120425962</v>
          </cell>
          <cell r="B53">
            <v>0.75365938048234804</v>
          </cell>
        </row>
        <row r="54">
          <cell r="A54">
            <v>-0.21115562567084281</v>
          </cell>
          <cell r="B54">
            <v>0.53873282095058239</v>
          </cell>
        </row>
        <row r="55">
          <cell r="A55">
            <v>-0.25307760955634373</v>
          </cell>
          <cell r="B55">
            <v>0.98401910667305903</v>
          </cell>
        </row>
        <row r="56">
          <cell r="A56">
            <v>0.25815583097323191</v>
          </cell>
          <cell r="B56">
            <v>0.90979293785908322</v>
          </cell>
        </row>
        <row r="57">
          <cell r="A57">
            <v>-6.4416622820249361E-2</v>
          </cell>
          <cell r="B57">
            <v>0.81923316884387543</v>
          </cell>
        </row>
        <row r="58">
          <cell r="A58">
            <v>7.0603243745282263E-2</v>
          </cell>
          <cell r="B58">
            <v>1.2898287879043699</v>
          </cell>
        </row>
        <row r="59">
          <cell r="A59">
            <v>-0.23112843146955364</v>
          </cell>
          <cell r="B59">
            <v>1.2300051822322018</v>
          </cell>
        </row>
        <row r="60">
          <cell r="A60">
            <v>0.50056421801451145</v>
          </cell>
          <cell r="B60">
            <v>0.72489347115703906</v>
          </cell>
        </row>
        <row r="61">
          <cell r="A61">
            <v>-0.46245152594315925</v>
          </cell>
          <cell r="B61">
            <v>1.0279008830162024</v>
          </cell>
        </row>
        <row r="62">
          <cell r="A62">
            <v>0.50412423929820405</v>
          </cell>
          <cell r="B62">
            <v>0.99710029024462343</v>
          </cell>
        </row>
        <row r="63">
          <cell r="A63">
            <v>-0.16198216355744904</v>
          </cell>
          <cell r="B63">
            <v>0.84280653045720211</v>
          </cell>
        </row>
        <row r="64">
          <cell r="A64">
            <v>0.47611885302000934</v>
          </cell>
          <cell r="B64">
            <v>1.1305753873246671</v>
          </cell>
        </row>
        <row r="65">
          <cell r="A65">
            <v>4.0591789352682449E-2</v>
          </cell>
          <cell r="B65">
            <v>0.52908877538574328</v>
          </cell>
        </row>
        <row r="66">
          <cell r="A66">
            <v>0.35599508058903545</v>
          </cell>
          <cell r="B66">
            <v>1.2284864059966629</v>
          </cell>
        </row>
        <row r="67">
          <cell r="A67">
            <v>-0.62622693162597587</v>
          </cell>
          <cell r="B67">
            <v>0.8691192581479672</v>
          </cell>
        </row>
        <row r="68">
          <cell r="A68">
            <v>6.8908085029389984E-2</v>
          </cell>
          <cell r="B68">
            <v>1.2821251184003304</v>
          </cell>
        </row>
        <row r="69">
          <cell r="A69">
            <v>-0.38517761107472875</v>
          </cell>
          <cell r="B69">
            <v>0.75868940935735552</v>
          </cell>
        </row>
        <row r="70">
          <cell r="A70">
            <v>-0.84950406315782867</v>
          </cell>
          <cell r="B70">
            <v>0.68447555740508859</v>
          </cell>
        </row>
        <row r="71">
          <cell r="A71">
            <v>0.60010219883849902</v>
          </cell>
          <cell r="B71">
            <v>1.3746725792322299</v>
          </cell>
        </row>
        <row r="72">
          <cell r="A72">
            <v>-0.26486287168897721</v>
          </cell>
          <cell r="B72">
            <v>1.039938262021447</v>
          </cell>
        </row>
        <row r="73">
          <cell r="A73">
            <v>0.73040006463101859</v>
          </cell>
          <cell r="B73">
            <v>1.5612448946740207</v>
          </cell>
        </row>
        <row r="74">
          <cell r="A74">
            <v>2.4990341317216835E-2</v>
          </cell>
          <cell r="B74">
            <v>0.51486828070051849</v>
          </cell>
        </row>
        <row r="75">
          <cell r="A75">
            <v>-0.83820083007318313</v>
          </cell>
          <cell r="B75">
            <v>1.006575357745954</v>
          </cell>
        </row>
        <row r="76">
          <cell r="A76">
            <v>-0.20967487948619581</v>
          </cell>
          <cell r="B76">
            <v>1.0948637547049824</v>
          </cell>
        </row>
        <row r="77">
          <cell r="A77">
            <v>4.0405480254379622E-2</v>
          </cell>
          <cell r="B77">
            <v>0.91904059692043083</v>
          </cell>
        </row>
        <row r="78">
          <cell r="A78">
            <v>0.50604546807954864</v>
          </cell>
          <cell r="B78">
            <v>1.2538871545952626</v>
          </cell>
        </row>
        <row r="79">
          <cell r="A79">
            <v>-0.17803492856737901</v>
          </cell>
          <cell r="B79">
            <v>1.0188524238326908</v>
          </cell>
        </row>
        <row r="80">
          <cell r="A80">
            <v>0.55951343115065111</v>
          </cell>
          <cell r="B80">
            <v>1.0203161722890903</v>
          </cell>
        </row>
        <row r="81">
          <cell r="A81">
            <v>-0.29518493629192544</v>
          </cell>
          <cell r="B81">
            <v>1.380205136014093</v>
          </cell>
        </row>
        <row r="82">
          <cell r="A82">
            <v>-0.19865378590798377</v>
          </cell>
          <cell r="B82">
            <v>0.91767317250130009</v>
          </cell>
        </row>
        <row r="83">
          <cell r="A83">
            <v>-0.1521751600886814</v>
          </cell>
          <cell r="B83">
            <v>0.83950026916635223</v>
          </cell>
        </row>
        <row r="84">
          <cell r="A84">
            <v>3.2040959407536297E-2</v>
          </cell>
          <cell r="B84">
            <v>0.94086629208965755</v>
          </cell>
        </row>
        <row r="85">
          <cell r="A85">
            <v>0.56971732619777471</v>
          </cell>
          <cell r="B85">
            <v>0.7382156822370225</v>
          </cell>
        </row>
        <row r="86">
          <cell r="A86">
            <v>0.27188369071406987</v>
          </cell>
          <cell r="B86">
            <v>0.89599240353547682</v>
          </cell>
        </row>
        <row r="87">
          <cell r="A87">
            <v>-7.932414199312908E-2</v>
          </cell>
          <cell r="B87">
            <v>0.46834852016353645</v>
          </cell>
        </row>
        <row r="88">
          <cell r="A88">
            <v>-0.4402936769759655</v>
          </cell>
          <cell r="B88">
            <v>1.1725732590728295</v>
          </cell>
        </row>
        <row r="89">
          <cell r="A89">
            <v>-0.26991975985582289</v>
          </cell>
          <cell r="B89">
            <v>1.0323067955433471</v>
          </cell>
        </row>
        <row r="90">
          <cell r="A90">
            <v>-0.28771871097891105</v>
          </cell>
          <cell r="B90">
            <v>0.7572316388360959</v>
          </cell>
        </row>
        <row r="91">
          <cell r="A91">
            <v>-2.7078160558331333E-2</v>
          </cell>
          <cell r="B91">
            <v>1.0241270500146005</v>
          </cell>
        </row>
        <row r="92">
          <cell r="A92">
            <v>0.3956284157207392</v>
          </cell>
          <cell r="B92">
            <v>1.4176955425376712</v>
          </cell>
        </row>
        <row r="93">
          <cell r="A93">
            <v>3.6764884797701458E-2</v>
          </cell>
          <cell r="B93">
            <v>1.0230255146226765</v>
          </cell>
        </row>
        <row r="94">
          <cell r="A94">
            <v>0.68782881781038363</v>
          </cell>
          <cell r="B94">
            <v>0.9725013019620663</v>
          </cell>
        </row>
        <row r="95">
          <cell r="A95">
            <v>5.7587345273257817E-2</v>
          </cell>
          <cell r="B95">
            <v>1.0875562543727499</v>
          </cell>
        </row>
        <row r="96">
          <cell r="A96">
            <v>-0.17636929723357286</v>
          </cell>
          <cell r="B96">
            <v>1.1114333454816894</v>
          </cell>
        </row>
        <row r="97">
          <cell r="A97">
            <v>-0.22714874768406432</v>
          </cell>
          <cell r="B97">
            <v>1.0624707751723965</v>
          </cell>
        </row>
        <row r="98">
          <cell r="A98">
            <v>0.1523916963004758</v>
          </cell>
          <cell r="B98">
            <v>1.2891885109698051</v>
          </cell>
        </row>
        <row r="99">
          <cell r="A99">
            <v>8.1827199622509436E-2</v>
          </cell>
          <cell r="B99">
            <v>0.82297481913824777</v>
          </cell>
        </row>
        <row r="100">
          <cell r="A100">
            <v>0.54193240168064172</v>
          </cell>
          <cell r="B100">
            <v>1.3977987653848039</v>
          </cell>
        </row>
        <row r="101">
          <cell r="A101">
            <v>-0.26901716243792712</v>
          </cell>
          <cell r="B101">
            <v>1.0125792425547699</v>
          </cell>
        </row>
        <row r="102">
          <cell r="A102">
            <v>0.33227313708113249</v>
          </cell>
          <cell r="B102">
            <v>1.0907250014071901</v>
          </cell>
        </row>
        <row r="103">
          <cell r="A103">
            <v>-0.20719938544712557</v>
          </cell>
          <cell r="B103">
            <v>0.87270305335157594</v>
          </cell>
        </row>
        <row r="104">
          <cell r="A104">
            <v>-0.49387865531028985</v>
          </cell>
          <cell r="B104">
            <v>1.8678180980780201</v>
          </cell>
        </row>
        <row r="105">
          <cell r="A105">
            <v>-0.15742310991421657</v>
          </cell>
          <cell r="B105">
            <v>1.1348082717053753</v>
          </cell>
        </row>
        <row r="106">
          <cell r="A106">
            <v>0.32422526777427729</v>
          </cell>
          <cell r="B106">
            <v>0.76708854082970568</v>
          </cell>
        </row>
        <row r="107">
          <cell r="A107">
            <v>0.17722493661197536</v>
          </cell>
          <cell r="B107">
            <v>1.0759768073137019</v>
          </cell>
        </row>
        <row r="108">
          <cell r="A108">
            <v>-0.59838091188320763</v>
          </cell>
          <cell r="B108">
            <v>0.90153785569996381</v>
          </cell>
        </row>
        <row r="109">
          <cell r="A109">
            <v>0.51858939305723883</v>
          </cell>
          <cell r="B109">
            <v>0.51027538702928432</v>
          </cell>
        </row>
        <row r="110">
          <cell r="A110">
            <v>1.0423982767205517</v>
          </cell>
          <cell r="B110">
            <v>1.2771790212156098</v>
          </cell>
        </row>
        <row r="111">
          <cell r="A111">
            <v>-1.8771922137430213E-2</v>
          </cell>
          <cell r="B111">
            <v>1.310483721902951</v>
          </cell>
        </row>
        <row r="112">
          <cell r="A112">
            <v>4.3574629263574881E-2</v>
          </cell>
          <cell r="B112">
            <v>0.64885995821375453</v>
          </cell>
        </row>
        <row r="113">
          <cell r="A113">
            <v>-0.10565845606025374</v>
          </cell>
          <cell r="B113">
            <v>0.95624180932862224</v>
          </cell>
        </row>
        <row r="114">
          <cell r="A114">
            <v>-3.169035489883467E-2</v>
          </cell>
          <cell r="B114">
            <v>0.55037063899246375</v>
          </cell>
        </row>
        <row r="115">
          <cell r="A115">
            <v>-1.1845950580656301</v>
          </cell>
          <cell r="B115">
            <v>0.71856903046134257</v>
          </cell>
        </row>
        <row r="116">
          <cell r="A116">
            <v>0.28006427151053509</v>
          </cell>
          <cell r="B116">
            <v>1.3511037438748903</v>
          </cell>
        </row>
        <row r="117">
          <cell r="A117">
            <v>-0.70645104429418792</v>
          </cell>
          <cell r="B117">
            <v>0.75315239619274732</v>
          </cell>
        </row>
        <row r="118">
          <cell r="A118">
            <v>0.28656568729027304</v>
          </cell>
          <cell r="B118">
            <v>1.0561573401533255</v>
          </cell>
        </row>
        <row r="119">
          <cell r="A119">
            <v>0.17469301302143311</v>
          </cell>
          <cell r="B119">
            <v>1.0845352971477571</v>
          </cell>
        </row>
        <row r="120">
          <cell r="A120">
            <v>0.14798701197995529</v>
          </cell>
          <cell r="B120">
            <v>1.1403571460613167</v>
          </cell>
        </row>
        <row r="121">
          <cell r="A121">
            <v>0.31020495801478926</v>
          </cell>
          <cell r="B121">
            <v>1.2325867979737701</v>
          </cell>
        </row>
        <row r="122">
          <cell r="A122">
            <v>0.1570607239267601</v>
          </cell>
          <cell r="B122">
            <v>1.0103075722486541</v>
          </cell>
        </row>
        <row r="123">
          <cell r="A123">
            <v>0.27224288435576982</v>
          </cell>
          <cell r="B123">
            <v>1.2688957325490451</v>
          </cell>
        </row>
        <row r="124">
          <cell r="A124">
            <v>-4.8039187361667159E-2</v>
          </cell>
          <cell r="B124">
            <v>1.198868670409118</v>
          </cell>
        </row>
        <row r="125">
          <cell r="A125">
            <v>0.27427819390728447</v>
          </cell>
          <cell r="B125">
            <v>1.1043877348953099</v>
          </cell>
        </row>
        <row r="126">
          <cell r="A126">
            <v>-0.59688420452381097</v>
          </cell>
          <cell r="B126">
            <v>1.6484686575029761</v>
          </cell>
        </row>
        <row r="127">
          <cell r="A127">
            <v>-0.27661681039936309</v>
          </cell>
          <cell r="B127">
            <v>1.1929561015176708</v>
          </cell>
        </row>
        <row r="128">
          <cell r="A128">
            <v>-0.47129061211108092</v>
          </cell>
          <cell r="B128">
            <v>0.92198146517717083</v>
          </cell>
        </row>
        <row r="129">
          <cell r="A129">
            <v>-6.4777681911414087E-2</v>
          </cell>
          <cell r="B129">
            <v>1.134598946593333</v>
          </cell>
        </row>
        <row r="130">
          <cell r="A130">
            <v>0.44981473576359465</v>
          </cell>
          <cell r="B130">
            <v>0.64757136949647653</v>
          </cell>
        </row>
        <row r="131">
          <cell r="A131">
            <v>-1.3614895047964426E-2</v>
          </cell>
          <cell r="B131">
            <v>1.3372018675141353</v>
          </cell>
        </row>
        <row r="132">
          <cell r="A132">
            <v>-0.81203448736100958</v>
          </cell>
          <cell r="B132">
            <v>1.3535785234061621</v>
          </cell>
        </row>
        <row r="133">
          <cell r="A133">
            <v>-0.25011208056829548</v>
          </cell>
          <cell r="B133">
            <v>0.75491620329569908</v>
          </cell>
        </row>
        <row r="134">
          <cell r="A134">
            <v>-2.975018293251926E-2</v>
          </cell>
          <cell r="B134">
            <v>0.7365189575343174</v>
          </cell>
        </row>
        <row r="135">
          <cell r="A135">
            <v>-7.3012893263014647E-2</v>
          </cell>
          <cell r="B135">
            <v>0.53162515023608725</v>
          </cell>
        </row>
        <row r="136">
          <cell r="A136">
            <v>6.7262537456437718E-2</v>
          </cell>
          <cell r="B136">
            <v>0.57821441984028676</v>
          </cell>
        </row>
        <row r="137">
          <cell r="A137">
            <v>-0.70480674645720143</v>
          </cell>
          <cell r="B137">
            <v>0.98918914610394926</v>
          </cell>
        </row>
        <row r="138">
          <cell r="A138">
            <v>0.36002701199169646</v>
          </cell>
          <cell r="B138">
            <v>1.057659479661228</v>
          </cell>
        </row>
        <row r="139">
          <cell r="A139">
            <v>-0.58129519896127213</v>
          </cell>
          <cell r="B139">
            <v>1.1126814965488945</v>
          </cell>
        </row>
        <row r="140">
          <cell r="A140">
            <v>0.3233666039396958</v>
          </cell>
          <cell r="B140">
            <v>0.73590579987230087</v>
          </cell>
        </row>
      </sheetData>
      <sheetData sheetId="5">
        <row r="5">
          <cell r="AS5">
            <v>-2.805108159642522E-4</v>
          </cell>
        </row>
        <row r="6">
          <cell r="AS6">
            <v>-1.6331539245961757E-4</v>
          </cell>
        </row>
        <row r="8">
          <cell r="AS8">
            <v>10137.606659358957</v>
          </cell>
        </row>
        <row r="9">
          <cell r="AS9">
            <v>12282.393340641043</v>
          </cell>
        </row>
        <row r="32">
          <cell r="Q32">
            <v>10116.344021470748</v>
          </cell>
          <cell r="U32">
            <v>12268.087385820705</v>
          </cell>
        </row>
      </sheetData>
      <sheetData sheetId="6"/>
      <sheetData sheetId="7"/>
      <sheetData sheetId="8"/>
      <sheetData sheetId="9">
        <row r="1">
          <cell r="Z1">
            <v>95</v>
          </cell>
          <cell r="AA1">
            <v>95</v>
          </cell>
          <cell r="AD1">
            <v>95</v>
          </cell>
          <cell r="AE1">
            <v>95</v>
          </cell>
          <cell r="AH1">
            <v>99</v>
          </cell>
          <cell r="AI1">
            <v>99</v>
          </cell>
        </row>
        <row r="2">
          <cell r="Z2">
            <v>0.5</v>
          </cell>
          <cell r="AA2">
            <v>0.5</v>
          </cell>
          <cell r="AD2">
            <v>0.5</v>
          </cell>
          <cell r="AE2">
            <v>0.5</v>
          </cell>
        </row>
        <row r="3">
          <cell r="Z3">
            <v>0.3</v>
          </cell>
          <cell r="AA3">
            <v>0.3</v>
          </cell>
          <cell r="AD3">
            <v>0.3</v>
          </cell>
          <cell r="AE3">
            <v>0.3</v>
          </cell>
        </row>
        <row r="4">
          <cell r="Z4">
            <v>1</v>
          </cell>
          <cell r="AA4">
            <v>1</v>
          </cell>
          <cell r="AD4">
            <v>1</v>
          </cell>
          <cell r="AE4">
            <v>1</v>
          </cell>
        </row>
        <row r="7">
          <cell r="U7" t="str">
            <v>topleftg</v>
          </cell>
        </row>
        <row r="135">
          <cell r="AP135">
            <v>1.0000000000000009E-2</v>
          </cell>
        </row>
        <row r="140">
          <cell r="AP140">
            <v>5.0000000000000044E-2</v>
          </cell>
        </row>
      </sheetData>
      <sheetData sheetId="10"/>
      <sheetData sheetId="11">
        <row r="140">
          <cell r="V140">
            <v>95</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Data two"/>
      <sheetName val="Data paired"/>
      <sheetName val="Summary two"/>
      <sheetName val="Summary paired"/>
      <sheetName val="d picture"/>
      <sheetName val="See r"/>
      <sheetName val="Scatterplots"/>
      <sheetName val="One correlation"/>
      <sheetName val="Two correlations"/>
      <sheetName val="One proportion"/>
      <sheetName val="Two proportions"/>
      <sheetName val="ESCI intro chapters 6, 8-11 Apr"/>
    </sheetNames>
    <sheetDataSet>
      <sheetData sheetId="0" refreshError="1"/>
      <sheetData sheetId="1">
        <row r="5">
          <cell r="H5" t="str">
            <v>PenLaptop 1</v>
          </cell>
        </row>
      </sheetData>
      <sheetData sheetId="2">
        <row r="3">
          <cell r="C3" t="b">
            <v>0</v>
          </cell>
        </row>
        <row r="4">
          <cell r="BI4" t="str">
            <v>Thomason 1</v>
          </cell>
          <cell r="BN4" t="str">
            <v>Thomason 2</v>
          </cell>
          <cell r="BS4" t="str">
            <v>Thomason 3</v>
          </cell>
        </row>
        <row r="5">
          <cell r="B5">
            <v>124</v>
          </cell>
          <cell r="C5">
            <v>139</v>
          </cell>
          <cell r="G5" t="str">
            <v>Thomason 1</v>
          </cell>
          <cell r="BI5" t="str">
            <v>LSAT score</v>
          </cell>
          <cell r="BN5" t="str">
            <v>LSAT score</v>
          </cell>
          <cell r="BS5" t="str">
            <v>HCTA score</v>
          </cell>
        </row>
        <row r="6">
          <cell r="B6">
            <v>143</v>
          </cell>
          <cell r="C6">
            <v>159</v>
          </cell>
          <cell r="G6" t="str">
            <v>LSAT score</v>
          </cell>
        </row>
        <row r="7">
          <cell r="B7">
            <v>1506</v>
          </cell>
          <cell r="C7">
            <v>1731</v>
          </cell>
          <cell r="BH7" t="str">
            <v>Pretest</v>
          </cell>
          <cell r="BI7" t="str">
            <v>Posttest</v>
          </cell>
          <cell r="BM7" t="str">
            <v>Pretest</v>
          </cell>
          <cell r="BN7" t="str">
            <v>Posttest</v>
          </cell>
          <cell r="BR7" t="str">
            <v>Pretest</v>
          </cell>
          <cell r="BS7" t="str">
            <v>Posttest</v>
          </cell>
        </row>
        <row r="8">
          <cell r="B8">
            <v>1943</v>
          </cell>
          <cell r="C8">
            <v>2199</v>
          </cell>
          <cell r="F8" t="str">
            <v>Pretest</v>
          </cell>
          <cell r="G8" t="str">
            <v>Posttest</v>
          </cell>
          <cell r="BH8">
            <v>13</v>
          </cell>
          <cell r="BI8">
            <v>14</v>
          </cell>
          <cell r="BM8">
            <v>10</v>
          </cell>
          <cell r="BN8">
            <v>12</v>
          </cell>
          <cell r="BR8">
            <v>41</v>
          </cell>
          <cell r="BS8">
            <v>52</v>
          </cell>
        </row>
        <row r="9">
          <cell r="B9">
            <v>95</v>
          </cell>
          <cell r="C9">
            <v>95</v>
          </cell>
          <cell r="F9">
            <v>13</v>
          </cell>
          <cell r="BH9">
            <v>12</v>
          </cell>
          <cell r="BI9">
            <v>13</v>
          </cell>
          <cell r="BM9">
            <v>14</v>
          </cell>
          <cell r="BN9">
            <v>19</v>
          </cell>
          <cell r="BR9">
            <v>50</v>
          </cell>
          <cell r="BS9">
            <v>63</v>
          </cell>
        </row>
        <row r="10">
          <cell r="B10">
            <v>11</v>
          </cell>
          <cell r="C10">
            <v>12</v>
          </cell>
          <cell r="BH10">
            <v>12</v>
          </cell>
          <cell r="BI10">
            <v>16</v>
          </cell>
          <cell r="BM10">
            <v>7</v>
          </cell>
          <cell r="BN10">
            <v>6</v>
          </cell>
          <cell r="BR10">
            <v>71</v>
          </cell>
          <cell r="BS10">
            <v>69</v>
          </cell>
        </row>
        <row r="11">
          <cell r="C11" t="b">
            <v>0</v>
          </cell>
          <cell r="BH11">
            <v>9</v>
          </cell>
          <cell r="BI11">
            <v>12</v>
          </cell>
          <cell r="BM11">
            <v>12</v>
          </cell>
          <cell r="BN11">
            <v>9</v>
          </cell>
          <cell r="BR11">
            <v>70</v>
          </cell>
          <cell r="BS11">
            <v>71</v>
          </cell>
        </row>
        <row r="12">
          <cell r="BH12">
            <v>14</v>
          </cell>
          <cell r="BI12">
            <v>15</v>
          </cell>
          <cell r="BM12">
            <v>11</v>
          </cell>
          <cell r="BN12">
            <v>15</v>
          </cell>
          <cell r="BR12">
            <v>74</v>
          </cell>
          <cell r="BS12">
            <v>80</v>
          </cell>
        </row>
        <row r="13">
          <cell r="BH13">
            <v>17</v>
          </cell>
          <cell r="BI13">
            <v>18</v>
          </cell>
          <cell r="BM13">
            <v>11</v>
          </cell>
          <cell r="BN13">
            <v>13</v>
          </cell>
          <cell r="BR13">
            <v>75</v>
          </cell>
          <cell r="BS13">
            <v>80</v>
          </cell>
        </row>
        <row r="14">
          <cell r="BH14">
            <v>14</v>
          </cell>
          <cell r="BI14">
            <v>13</v>
          </cell>
          <cell r="BM14">
            <v>15</v>
          </cell>
          <cell r="BN14">
            <v>17</v>
          </cell>
          <cell r="BR14">
            <v>64</v>
          </cell>
          <cell r="BS14">
            <v>69</v>
          </cell>
        </row>
        <row r="15">
          <cell r="B15">
            <v>-718.49574406883664</v>
          </cell>
          <cell r="C15">
            <v>-861.66694783176774</v>
          </cell>
          <cell r="BH15">
            <v>9</v>
          </cell>
          <cell r="BI15">
            <v>10</v>
          </cell>
          <cell r="BM15">
            <v>14</v>
          </cell>
          <cell r="BN15">
            <v>14</v>
          </cell>
          <cell r="BR15">
            <v>72</v>
          </cell>
          <cell r="BS15">
            <v>76</v>
          </cell>
        </row>
        <row r="16">
          <cell r="BH16">
            <v>6</v>
          </cell>
          <cell r="BI16">
            <v>10</v>
          </cell>
          <cell r="BM16">
            <v>9</v>
          </cell>
          <cell r="BN16">
            <v>10</v>
          </cell>
          <cell r="BR16">
            <v>77</v>
          </cell>
          <cell r="BS16">
            <v>78</v>
          </cell>
        </row>
        <row r="17">
          <cell r="B17">
            <v>1.1044290997998583</v>
          </cell>
          <cell r="C17">
            <v>6.1550013881132868</v>
          </cell>
          <cell r="BH17">
            <v>7</v>
          </cell>
          <cell r="BI17">
            <v>8</v>
          </cell>
          <cell r="BM17">
            <v>16</v>
          </cell>
          <cell r="BN17">
            <v>17</v>
          </cell>
          <cell r="BR17">
            <v>53</v>
          </cell>
          <cell r="BS17">
            <v>77</v>
          </cell>
        </row>
        <row r="18">
          <cell r="BH18">
            <v>11</v>
          </cell>
          <cell r="BI18">
            <v>14</v>
          </cell>
          <cell r="BM18">
            <v>10</v>
          </cell>
          <cell r="BN18">
            <v>9</v>
          </cell>
          <cell r="BR18">
            <v>60</v>
          </cell>
          <cell r="BS18">
            <v>67</v>
          </cell>
        </row>
        <row r="19">
          <cell r="BH19">
            <v>15</v>
          </cell>
          <cell r="BI19">
            <v>16</v>
          </cell>
          <cell r="BM19">
            <v>11</v>
          </cell>
          <cell r="BN19">
            <v>14</v>
          </cell>
          <cell r="BR19">
            <v>73</v>
          </cell>
          <cell r="BS19">
            <v>76</v>
          </cell>
        </row>
        <row r="20">
          <cell r="BM20">
            <v>13</v>
          </cell>
          <cell r="BN20">
            <v>15</v>
          </cell>
          <cell r="BR20">
            <v>72</v>
          </cell>
          <cell r="BS20">
            <v>69</v>
          </cell>
        </row>
        <row r="21">
          <cell r="B21">
            <v>1.6545128460584575</v>
          </cell>
          <cell r="C21">
            <v>6.0564831635021399</v>
          </cell>
          <cell r="BM21">
            <v>19</v>
          </cell>
          <cell r="BN21">
            <v>22</v>
          </cell>
          <cell r="BR21">
            <v>62</v>
          </cell>
          <cell r="BS21">
            <v>73</v>
          </cell>
        </row>
        <row r="22">
          <cell r="BM22">
            <v>19</v>
          </cell>
          <cell r="BN22">
            <v>18</v>
          </cell>
          <cell r="BR22">
            <v>68</v>
          </cell>
          <cell r="BS22">
            <v>73</v>
          </cell>
        </row>
        <row r="23">
          <cell r="BM23">
            <v>15</v>
          </cell>
          <cell r="BN23">
            <v>18</v>
          </cell>
          <cell r="BR23">
            <v>63</v>
          </cell>
          <cell r="BS23">
            <v>68</v>
          </cell>
        </row>
        <row r="24">
          <cell r="BR24">
            <v>69</v>
          </cell>
          <cell r="BS24">
            <v>70</v>
          </cell>
        </row>
        <row r="25">
          <cell r="BR25">
            <v>71</v>
          </cell>
          <cell r="BS25">
            <v>81</v>
          </cell>
        </row>
        <row r="26">
          <cell r="BR26">
            <v>70</v>
          </cell>
          <cell r="BS26">
            <v>70</v>
          </cell>
        </row>
        <row r="27">
          <cell r="BR27">
            <v>70</v>
          </cell>
          <cell r="BS27">
            <v>76</v>
          </cell>
        </row>
        <row r="28">
          <cell r="BR28">
            <v>75</v>
          </cell>
          <cell r="BS28">
            <v>77</v>
          </cell>
        </row>
        <row r="29">
          <cell r="BR29">
            <v>71</v>
          </cell>
          <cell r="BS29">
            <v>75</v>
          </cell>
        </row>
        <row r="30">
          <cell r="BR30">
            <v>76</v>
          </cell>
          <cell r="BS30">
            <v>69</v>
          </cell>
        </row>
        <row r="31">
          <cell r="BR31">
            <v>64</v>
          </cell>
          <cell r="BS31">
            <v>77</v>
          </cell>
        </row>
        <row r="32">
          <cell r="BR32">
            <v>70</v>
          </cell>
          <cell r="BS32">
            <v>70</v>
          </cell>
        </row>
        <row r="33">
          <cell r="BR33">
            <v>65</v>
          </cell>
          <cell r="BS33">
            <v>76</v>
          </cell>
        </row>
        <row r="34">
          <cell r="BR34">
            <v>75</v>
          </cell>
          <cell r="BS34">
            <v>65</v>
          </cell>
        </row>
        <row r="35">
          <cell r="BR35">
            <v>66</v>
          </cell>
          <cell r="BS35">
            <v>64</v>
          </cell>
        </row>
        <row r="36">
          <cell r="BR36">
            <v>70</v>
          </cell>
          <cell r="BS36">
            <v>72</v>
          </cell>
        </row>
        <row r="37">
          <cell r="BR37">
            <v>70</v>
          </cell>
          <cell r="BS37">
            <v>71</v>
          </cell>
        </row>
        <row r="38">
          <cell r="BR38">
            <v>64</v>
          </cell>
          <cell r="BS38">
            <v>63</v>
          </cell>
        </row>
        <row r="39">
          <cell r="BR39">
            <v>72</v>
          </cell>
          <cell r="BS39">
            <v>78</v>
          </cell>
        </row>
        <row r="40">
          <cell r="BR40">
            <v>63</v>
          </cell>
          <cell r="BS40">
            <v>71</v>
          </cell>
        </row>
        <row r="41">
          <cell r="BR41">
            <v>68</v>
          </cell>
          <cell r="BS41">
            <v>77</v>
          </cell>
        </row>
        <row r="42">
          <cell r="BR42">
            <v>64</v>
          </cell>
          <cell r="BS42">
            <v>67</v>
          </cell>
        </row>
        <row r="43">
          <cell r="BR43">
            <v>61</v>
          </cell>
          <cell r="BS43">
            <v>66</v>
          </cell>
        </row>
        <row r="44">
          <cell r="BR44">
            <v>63</v>
          </cell>
          <cell r="BS44">
            <v>73</v>
          </cell>
        </row>
        <row r="45">
          <cell r="BR45">
            <v>76</v>
          </cell>
          <cell r="BS45">
            <v>75</v>
          </cell>
        </row>
        <row r="46">
          <cell r="BR46">
            <v>71</v>
          </cell>
          <cell r="BS46">
            <v>75</v>
          </cell>
        </row>
      </sheetData>
      <sheetData sheetId="3" refreshError="1"/>
      <sheetData sheetId="4" refreshError="1"/>
      <sheetData sheetId="5" refreshError="1"/>
      <sheetData sheetId="6">
        <row r="7">
          <cell r="A7">
            <v>25</v>
          </cell>
          <cell r="B7">
            <v>25</v>
          </cell>
        </row>
        <row r="8">
          <cell r="A8">
            <v>0.3</v>
          </cell>
          <cell r="B8">
            <v>0.3</v>
          </cell>
        </row>
        <row r="9">
          <cell r="AY9">
            <v>2</v>
          </cell>
        </row>
      </sheetData>
      <sheetData sheetId="7">
        <row r="1">
          <cell r="DH1" t="b">
            <v>1</v>
          </cell>
          <cell r="DK1" t="b">
            <v>0</v>
          </cell>
          <cell r="DM1" t="b">
            <v>0</v>
          </cell>
          <cell r="DO1" t="b">
            <v>0</v>
          </cell>
          <cell r="DS1" t="b">
            <v>0</v>
          </cell>
          <cell r="DU1" t="b">
            <v>0</v>
          </cell>
          <cell r="DW1" t="b">
            <v>0</v>
          </cell>
        </row>
        <row r="2">
          <cell r="DS2" t="b">
            <v>0</v>
          </cell>
          <cell r="DW2" t="b">
            <v>0</v>
          </cell>
        </row>
        <row r="3">
          <cell r="DS3" t="b">
            <v>0</v>
          </cell>
        </row>
        <row r="4">
          <cell r="BC4" t="str">
            <v>Thomason 1</v>
          </cell>
          <cell r="BH4" t="str">
            <v>Sevincer</v>
          </cell>
          <cell r="BM4" t="str">
            <v>Thomason 2</v>
          </cell>
          <cell r="BR4" t="str">
            <v>MDheights20</v>
          </cell>
          <cell r="BW4" t="str">
            <v>MDheights200</v>
          </cell>
          <cell r="CB4" t="str">
            <v>MGheights200</v>
          </cell>
        </row>
        <row r="6">
          <cell r="C6" t="str">
            <v>Thomason 2</v>
          </cell>
          <cell r="BB6" t="str">
            <v>HCTA pretest</v>
          </cell>
          <cell r="BC6" t="str">
            <v>HCTA posttest</v>
          </cell>
          <cell r="BG6" t="str">
            <v>Positivity</v>
          </cell>
          <cell r="BH6" t="str">
            <v>GDP change</v>
          </cell>
          <cell r="BL6" t="str">
            <v>LSAT Pretest</v>
          </cell>
          <cell r="BM6" t="str">
            <v>LSAT Posttest</v>
          </cell>
          <cell r="BQ6" t="str">
            <v>Mother</v>
          </cell>
          <cell r="BR6" t="str">
            <v>Daughter</v>
          </cell>
          <cell r="BV6" t="str">
            <v>Mother</v>
          </cell>
          <cell r="BW6" t="str">
            <v>Daughter</v>
          </cell>
          <cell r="CA6" t="str">
            <v>Mother</v>
          </cell>
          <cell r="CB6" t="str">
            <v>Granddaughter</v>
          </cell>
        </row>
        <row r="7">
          <cell r="BB7">
            <v>41</v>
          </cell>
          <cell r="BC7">
            <v>52</v>
          </cell>
          <cell r="BG7">
            <v>2.7</v>
          </cell>
          <cell r="BH7">
            <v>43.6</v>
          </cell>
          <cell r="BL7">
            <v>13</v>
          </cell>
          <cell r="BM7">
            <v>14</v>
          </cell>
          <cell r="BQ7">
            <v>148.62518497603989</v>
          </cell>
          <cell r="BR7">
            <v>152.5351506567354</v>
          </cell>
          <cell r="BV7">
            <v>161.41875075517024</v>
          </cell>
          <cell r="BW7">
            <v>162.67338595803906</v>
          </cell>
          <cell r="CA7">
            <v>156.59760952983902</v>
          </cell>
          <cell r="CB7">
            <v>166.27087196456179</v>
          </cell>
        </row>
        <row r="8">
          <cell r="BB8">
            <v>50</v>
          </cell>
          <cell r="BC8">
            <v>63</v>
          </cell>
          <cell r="BG8">
            <v>1.1399999999999999</v>
          </cell>
          <cell r="BH8">
            <v>32.9</v>
          </cell>
          <cell r="BL8">
            <v>12</v>
          </cell>
          <cell r="BM8">
            <v>13</v>
          </cell>
          <cell r="BQ8">
            <v>156.86060234102371</v>
          </cell>
          <cell r="BR8">
            <v>157.49473339918995</v>
          </cell>
          <cell r="BV8">
            <v>154.77357400621315</v>
          </cell>
          <cell r="BW8">
            <v>162.12701972049362</v>
          </cell>
          <cell r="CA8">
            <v>160.80973119513763</v>
          </cell>
          <cell r="CB8">
            <v>171.57646415694887</v>
          </cell>
        </row>
        <row r="9">
          <cell r="BB9">
            <v>71</v>
          </cell>
          <cell r="BC9">
            <v>69</v>
          </cell>
          <cell r="BG9">
            <v>4.9999999999999656E-2</v>
          </cell>
          <cell r="BH9">
            <v>47.3</v>
          </cell>
          <cell r="BL9">
            <v>12</v>
          </cell>
          <cell r="BM9">
            <v>16</v>
          </cell>
          <cell r="BQ9">
            <v>148.88901648748012</v>
          </cell>
          <cell r="BR9">
            <v>157.32094992326202</v>
          </cell>
          <cell r="BV9">
            <v>149.61500721881458</v>
          </cell>
          <cell r="BW9">
            <v>150.96399925458883</v>
          </cell>
          <cell r="CA9">
            <v>149.33171677718892</v>
          </cell>
          <cell r="CB9">
            <v>166.7043847622071</v>
          </cell>
        </row>
        <row r="10">
          <cell r="BB10">
            <v>70</v>
          </cell>
          <cell r="BC10">
            <v>71</v>
          </cell>
          <cell r="BG10">
            <v>6.47</v>
          </cell>
          <cell r="BH10">
            <v>-8.3000000000000007</v>
          </cell>
          <cell r="BL10">
            <v>9</v>
          </cell>
          <cell r="BM10">
            <v>12</v>
          </cell>
          <cell r="BQ10">
            <v>159.76273079979759</v>
          </cell>
          <cell r="BR10">
            <v>171.36118894931829</v>
          </cell>
          <cell r="BV10">
            <v>157.26387916437395</v>
          </cell>
          <cell r="BW10">
            <v>160.84536785169897</v>
          </cell>
          <cell r="CA10">
            <v>165.6468504808291</v>
          </cell>
          <cell r="CB10">
            <v>161.84638015722629</v>
          </cell>
        </row>
        <row r="11">
          <cell r="BB11">
            <v>74</v>
          </cell>
          <cell r="BC11">
            <v>80</v>
          </cell>
          <cell r="BG11">
            <v>6.04</v>
          </cell>
          <cell r="BH11">
            <v>27.2</v>
          </cell>
          <cell r="BL11">
            <v>14</v>
          </cell>
          <cell r="BM11">
            <v>15</v>
          </cell>
          <cell r="BQ11">
            <v>163.25194939817925</v>
          </cell>
          <cell r="BR11">
            <v>166.10365720169108</v>
          </cell>
          <cell r="BV11">
            <v>159.79857410658843</v>
          </cell>
          <cell r="BW11">
            <v>163.74145524454536</v>
          </cell>
          <cell r="CA11">
            <v>157.79851426533949</v>
          </cell>
          <cell r="CB11">
            <v>168.6132997808476</v>
          </cell>
        </row>
        <row r="12">
          <cell r="B12" t="str">
            <v>LSAT Pretest</v>
          </cell>
          <cell r="C12" t="str">
            <v>LSAT Posttest</v>
          </cell>
          <cell r="BB12">
            <v>75</v>
          </cell>
          <cell r="BC12">
            <v>80</v>
          </cell>
          <cell r="BG12">
            <v>5.72</v>
          </cell>
          <cell r="BH12">
            <v>10.8</v>
          </cell>
          <cell r="BL12">
            <v>17</v>
          </cell>
          <cell r="BM12">
            <v>18</v>
          </cell>
          <cell r="BQ12">
            <v>155.79214196235108</v>
          </cell>
          <cell r="BR12">
            <v>160.64739314222453</v>
          </cell>
          <cell r="BV12">
            <v>158.49011389702039</v>
          </cell>
          <cell r="BW12">
            <v>162.12709241369856</v>
          </cell>
          <cell r="CA12">
            <v>161.04613253506699</v>
          </cell>
          <cell r="CB12">
            <v>171.33727879909347</v>
          </cell>
        </row>
        <row r="13">
          <cell r="B13">
            <v>13</v>
          </cell>
          <cell r="BB13">
            <v>64</v>
          </cell>
          <cell r="BC13">
            <v>69</v>
          </cell>
          <cell r="BG13">
            <v>6.21</v>
          </cell>
          <cell r="BH13">
            <v>11.4</v>
          </cell>
          <cell r="BL13">
            <v>14</v>
          </cell>
          <cell r="BM13">
            <v>13</v>
          </cell>
          <cell r="BQ13">
            <v>149.37834702587941</v>
          </cell>
          <cell r="BR13">
            <v>159.52677929941731</v>
          </cell>
          <cell r="BV13">
            <v>157.22340302687209</v>
          </cell>
          <cell r="BW13">
            <v>159.06378556034247</v>
          </cell>
          <cell r="CA13">
            <v>155.11448070411683</v>
          </cell>
          <cell r="CB13">
            <v>165.82308085087595</v>
          </cell>
        </row>
        <row r="14">
          <cell r="BB14">
            <v>72</v>
          </cell>
          <cell r="BC14">
            <v>76</v>
          </cell>
          <cell r="BG14">
            <v>3.15</v>
          </cell>
          <cell r="BH14">
            <v>24.6</v>
          </cell>
          <cell r="BL14">
            <v>9</v>
          </cell>
          <cell r="BM14">
            <v>10</v>
          </cell>
          <cell r="BQ14">
            <v>159.17163802319391</v>
          </cell>
          <cell r="BR14">
            <v>159.51665508883141</v>
          </cell>
          <cell r="BV14">
            <v>163.22289031215985</v>
          </cell>
          <cell r="BW14">
            <v>157.95990320125622</v>
          </cell>
          <cell r="CA14">
            <v>159.88413385260611</v>
          </cell>
          <cell r="CB14">
            <v>161.79905369435446</v>
          </cell>
        </row>
        <row r="15">
          <cell r="BB15">
            <v>77</v>
          </cell>
          <cell r="BC15">
            <v>78</v>
          </cell>
          <cell r="BG15">
            <v>0.67</v>
          </cell>
          <cell r="BH15">
            <v>18</v>
          </cell>
          <cell r="BL15">
            <v>6</v>
          </cell>
          <cell r="BM15">
            <v>10</v>
          </cell>
          <cell r="BQ15">
            <v>158.26200549536756</v>
          </cell>
          <cell r="BR15">
            <v>148.38322416607224</v>
          </cell>
          <cell r="BV15">
            <v>153.55602913248188</v>
          </cell>
          <cell r="BW15">
            <v>154.42650158593571</v>
          </cell>
          <cell r="CA15">
            <v>155.91669533896442</v>
          </cell>
          <cell r="CB15">
            <v>159.36912416378917</v>
          </cell>
        </row>
        <row r="16">
          <cell r="BB16">
            <v>53</v>
          </cell>
          <cell r="BC16">
            <v>77</v>
          </cell>
          <cell r="BG16">
            <v>2.3199999999999998</v>
          </cell>
          <cell r="BH16">
            <v>15.4</v>
          </cell>
          <cell r="BL16">
            <v>7</v>
          </cell>
          <cell r="BM16">
            <v>8</v>
          </cell>
          <cell r="BQ16">
            <v>161.65311764830727</v>
          </cell>
          <cell r="BR16">
            <v>161.37809097060514</v>
          </cell>
          <cell r="BV16">
            <v>152.14352443741254</v>
          </cell>
          <cell r="BW16">
            <v>154.44951568674387</v>
          </cell>
          <cell r="CA16">
            <v>156.11066575864447</v>
          </cell>
          <cell r="CB16">
            <v>160.2156450554474</v>
          </cell>
        </row>
        <row r="17">
          <cell r="BB17">
            <v>60</v>
          </cell>
          <cell r="BC17">
            <v>67</v>
          </cell>
          <cell r="BG17">
            <v>4.3099999999999996</v>
          </cell>
          <cell r="BH17">
            <v>-0.5</v>
          </cell>
          <cell r="BL17">
            <v>11</v>
          </cell>
          <cell r="BM17">
            <v>14</v>
          </cell>
          <cell r="BQ17">
            <v>157.42623717848647</v>
          </cell>
          <cell r="BR17">
            <v>166.05868801531699</v>
          </cell>
          <cell r="BV17">
            <v>152.32344733564915</v>
          </cell>
          <cell r="BW17">
            <v>159.7777281714562</v>
          </cell>
          <cell r="CA17">
            <v>149.80509198286683</v>
          </cell>
          <cell r="CB17">
            <v>160.23468738311138</v>
          </cell>
        </row>
        <row r="18">
          <cell r="BB18">
            <v>73</v>
          </cell>
          <cell r="BC18">
            <v>76</v>
          </cell>
          <cell r="BG18">
            <v>3.75</v>
          </cell>
          <cell r="BH18">
            <v>10</v>
          </cell>
          <cell r="BL18">
            <v>15</v>
          </cell>
          <cell r="BM18">
            <v>16</v>
          </cell>
          <cell r="BQ18">
            <v>155.80427769125021</v>
          </cell>
          <cell r="BR18">
            <v>165.33200517310877</v>
          </cell>
          <cell r="BV18">
            <v>156.78457075486631</v>
          </cell>
          <cell r="BW18">
            <v>166.70122194348403</v>
          </cell>
          <cell r="CA18">
            <v>147.52319043538651</v>
          </cell>
          <cell r="CB18">
            <v>168.87951833235402</v>
          </cell>
        </row>
        <row r="19">
          <cell r="BB19">
            <v>72</v>
          </cell>
          <cell r="BC19">
            <v>69</v>
          </cell>
          <cell r="BG19">
            <v>3.24</v>
          </cell>
          <cell r="BH19">
            <v>11.3</v>
          </cell>
          <cell r="BQ19">
            <v>154.8215851255118</v>
          </cell>
          <cell r="BR19">
            <v>156.84575159532289</v>
          </cell>
          <cell r="BV19">
            <v>161.69226194643079</v>
          </cell>
          <cell r="BW19">
            <v>168.05958977238703</v>
          </cell>
          <cell r="CA19">
            <v>167.11550721023852</v>
          </cell>
          <cell r="CB19">
            <v>162.96783132331444</v>
          </cell>
        </row>
        <row r="20">
          <cell r="BB20">
            <v>62</v>
          </cell>
          <cell r="BC20">
            <v>73</v>
          </cell>
          <cell r="BG20">
            <v>6.04</v>
          </cell>
          <cell r="BH20">
            <v>14.4</v>
          </cell>
          <cell r="BQ20">
            <v>162.68715013878884</v>
          </cell>
          <cell r="BR20">
            <v>162.92235203955858</v>
          </cell>
          <cell r="BV20">
            <v>162.97114078482187</v>
          </cell>
          <cell r="BW20">
            <v>155.92049592786191</v>
          </cell>
          <cell r="CA20">
            <v>154.31049365770497</v>
          </cell>
          <cell r="CB20">
            <v>163.90934613894598</v>
          </cell>
        </row>
        <row r="21">
          <cell r="BB21">
            <v>68</v>
          </cell>
          <cell r="BC21">
            <v>73</v>
          </cell>
          <cell r="BG21">
            <v>1.41</v>
          </cell>
          <cell r="BH21">
            <v>15.1</v>
          </cell>
          <cell r="BQ21">
            <v>153.91530117638575</v>
          </cell>
          <cell r="BR21">
            <v>160.29540315970348</v>
          </cell>
          <cell r="BV21">
            <v>150.27616641113724</v>
          </cell>
          <cell r="BW21">
            <v>161.87528319986666</v>
          </cell>
          <cell r="CA21">
            <v>165.70458534918822</v>
          </cell>
          <cell r="CB21">
            <v>169.75323099786996</v>
          </cell>
        </row>
        <row r="22">
          <cell r="BB22">
            <v>63</v>
          </cell>
          <cell r="BC22">
            <v>68</v>
          </cell>
          <cell r="BG22">
            <v>3.96</v>
          </cell>
          <cell r="BH22">
            <v>-15.4</v>
          </cell>
          <cell r="BQ22">
            <v>151.40767970109425</v>
          </cell>
          <cell r="BR22">
            <v>157.35187800500381</v>
          </cell>
          <cell r="BV22">
            <v>157.78638781551916</v>
          </cell>
          <cell r="BW22">
            <v>153.28598292164716</v>
          </cell>
          <cell r="CA22">
            <v>156.72301466387032</v>
          </cell>
          <cell r="CB22">
            <v>175.24620992942877</v>
          </cell>
        </row>
        <row r="23">
          <cell r="BB23">
            <v>69</v>
          </cell>
          <cell r="BC23">
            <v>70</v>
          </cell>
          <cell r="BG23">
            <v>1.66</v>
          </cell>
          <cell r="BH23">
            <v>47.7</v>
          </cell>
          <cell r="BQ23">
            <v>151.51831926355445</v>
          </cell>
          <cell r="BR23">
            <v>154.05425649854214</v>
          </cell>
          <cell r="BV23">
            <v>162.60065028882892</v>
          </cell>
          <cell r="BW23">
            <v>167.25691405818429</v>
          </cell>
          <cell r="CA23">
            <v>161.94684359188102</v>
          </cell>
          <cell r="CB23">
            <v>167.29239306006869</v>
          </cell>
        </row>
        <row r="24">
          <cell r="BB24">
            <v>71</v>
          </cell>
          <cell r="BC24">
            <v>81</v>
          </cell>
          <cell r="BG24">
            <v>2.66</v>
          </cell>
          <cell r="BH24">
            <v>15.2</v>
          </cell>
          <cell r="BQ24">
            <v>155.95711041668849</v>
          </cell>
          <cell r="BR24">
            <v>156.58880163001987</v>
          </cell>
          <cell r="BV24">
            <v>154.31558697632411</v>
          </cell>
          <cell r="BW24">
            <v>160.76735288767244</v>
          </cell>
          <cell r="CA24">
            <v>160.10521367356517</v>
          </cell>
          <cell r="CB24">
            <v>170.50962147502403</v>
          </cell>
        </row>
        <row r="25">
          <cell r="BB25">
            <v>70</v>
          </cell>
          <cell r="BC25">
            <v>70</v>
          </cell>
          <cell r="BG25">
            <v>4.21</v>
          </cell>
          <cell r="BH25">
            <v>11.3</v>
          </cell>
          <cell r="BQ25">
            <v>155.26873262251564</v>
          </cell>
          <cell r="BR25">
            <v>156.76091299572209</v>
          </cell>
          <cell r="BV25">
            <v>153.5236044233873</v>
          </cell>
          <cell r="BW25">
            <v>158.45114310585924</v>
          </cell>
          <cell r="CA25">
            <v>157.27270026382811</v>
          </cell>
          <cell r="CB25">
            <v>166.93373561899438</v>
          </cell>
        </row>
        <row r="26">
          <cell r="BB26">
            <v>70</v>
          </cell>
          <cell r="BC26">
            <v>76</v>
          </cell>
          <cell r="BG26">
            <v>4.54</v>
          </cell>
          <cell r="BH26">
            <v>1.1000000000000001</v>
          </cell>
          <cell r="BQ26">
            <v>151.85060404739568</v>
          </cell>
          <cell r="BR26">
            <v>152.57096367623771</v>
          </cell>
          <cell r="BV26">
            <v>155.28933297557299</v>
          </cell>
          <cell r="BW26">
            <v>157.51543791953856</v>
          </cell>
          <cell r="CA26">
            <v>155.30796496291106</v>
          </cell>
          <cell r="CB26">
            <v>163.1045232171343</v>
          </cell>
        </row>
        <row r="27">
          <cell r="BB27">
            <v>75</v>
          </cell>
          <cell r="BC27">
            <v>77</v>
          </cell>
          <cell r="BG27">
            <v>1.24</v>
          </cell>
          <cell r="BH27">
            <v>6.6</v>
          </cell>
          <cell r="BV27">
            <v>152.95329275088571</v>
          </cell>
          <cell r="BW27">
            <v>156.48495090007398</v>
          </cell>
          <cell r="CA27">
            <v>159.54377135721171</v>
          </cell>
          <cell r="CB27">
            <v>162.9509845019777</v>
          </cell>
        </row>
        <row r="28">
          <cell r="BB28">
            <v>71</v>
          </cell>
          <cell r="BC28">
            <v>75</v>
          </cell>
          <cell r="BV28">
            <v>160.36567043883062</v>
          </cell>
          <cell r="BW28">
            <v>164.06661116455996</v>
          </cell>
          <cell r="CA28">
            <v>159.38780197708985</v>
          </cell>
          <cell r="CB28">
            <v>157.36950118198479</v>
          </cell>
        </row>
        <row r="29">
          <cell r="BB29">
            <v>76</v>
          </cell>
          <cell r="BC29">
            <v>69</v>
          </cell>
          <cell r="BV29">
            <v>158.88146566083344</v>
          </cell>
          <cell r="BW29">
            <v>155.62816655911877</v>
          </cell>
          <cell r="CA29">
            <v>167.08921406268092</v>
          </cell>
          <cell r="CB29">
            <v>168.11944130648874</v>
          </cell>
        </row>
        <row r="30">
          <cell r="BB30">
            <v>64</v>
          </cell>
          <cell r="BC30">
            <v>77</v>
          </cell>
          <cell r="BV30">
            <v>154.94590871295784</v>
          </cell>
          <cell r="BW30">
            <v>167.52571783494687</v>
          </cell>
          <cell r="CA30">
            <v>156.30124080416019</v>
          </cell>
          <cell r="CB30">
            <v>168.71163484327661</v>
          </cell>
        </row>
        <row r="31">
          <cell r="BB31">
            <v>70</v>
          </cell>
          <cell r="BC31">
            <v>70</v>
          </cell>
          <cell r="BV31">
            <v>152.28703565469414</v>
          </cell>
          <cell r="BW31">
            <v>154.94326798606735</v>
          </cell>
          <cell r="CA31">
            <v>160.70699081656591</v>
          </cell>
          <cell r="CB31">
            <v>167.01277305279092</v>
          </cell>
        </row>
        <row r="32">
          <cell r="BB32">
            <v>65</v>
          </cell>
          <cell r="BC32">
            <v>76</v>
          </cell>
          <cell r="BV32">
            <v>150.50055769064764</v>
          </cell>
          <cell r="BW32">
            <v>161.11219987870561</v>
          </cell>
          <cell r="CA32">
            <v>160.38201139894173</v>
          </cell>
          <cell r="CB32">
            <v>164.55772610089593</v>
          </cell>
        </row>
        <row r="33">
          <cell r="BB33">
            <v>75</v>
          </cell>
          <cell r="BC33">
            <v>65</v>
          </cell>
          <cell r="BV33">
            <v>151.60578036527619</v>
          </cell>
          <cell r="BW33">
            <v>159.0327116027201</v>
          </cell>
          <cell r="CA33">
            <v>162.53408064375247</v>
          </cell>
          <cell r="CB33">
            <v>169.1301056929467</v>
          </cell>
        </row>
        <row r="34">
          <cell r="BB34">
            <v>66</v>
          </cell>
          <cell r="BC34">
            <v>64</v>
          </cell>
          <cell r="BV34">
            <v>150.97134488578573</v>
          </cell>
          <cell r="BW34">
            <v>160.24596547208969</v>
          </cell>
          <cell r="CA34">
            <v>157.14627355266882</v>
          </cell>
          <cell r="CB34">
            <v>159.90222763734084</v>
          </cell>
        </row>
        <row r="35">
          <cell r="BB35">
            <v>70</v>
          </cell>
          <cell r="BC35">
            <v>72</v>
          </cell>
          <cell r="BV35">
            <v>155.35519957833671</v>
          </cell>
          <cell r="BW35">
            <v>158.5013975383732</v>
          </cell>
          <cell r="CA35">
            <v>160.29189582950693</v>
          </cell>
          <cell r="CB35">
            <v>174.23032813324068</v>
          </cell>
        </row>
        <row r="36">
          <cell r="BB36">
            <v>70</v>
          </cell>
          <cell r="BC36">
            <v>71</v>
          </cell>
          <cell r="BV36">
            <v>162.43109243604661</v>
          </cell>
          <cell r="BW36">
            <v>164.64866472156083</v>
          </cell>
          <cell r="CA36">
            <v>152.92365722575636</v>
          </cell>
          <cell r="CB36">
            <v>164.67577212055011</v>
          </cell>
        </row>
        <row r="37">
          <cell r="BB37">
            <v>64</v>
          </cell>
          <cell r="BC37">
            <v>63</v>
          </cell>
          <cell r="BV37">
            <v>155.66293326544397</v>
          </cell>
          <cell r="BW37">
            <v>157.17898495925263</v>
          </cell>
          <cell r="CA37">
            <v>154.05182298973625</v>
          </cell>
          <cell r="CB37">
            <v>159.87165000484524</v>
          </cell>
        </row>
        <row r="38">
          <cell r="BB38">
            <v>72</v>
          </cell>
          <cell r="BC38">
            <v>78</v>
          </cell>
          <cell r="BV38">
            <v>154.99876819759632</v>
          </cell>
          <cell r="BW38">
            <v>149.05266142401052</v>
          </cell>
          <cell r="CA38">
            <v>157.5526198731321</v>
          </cell>
          <cell r="CB38">
            <v>163.93933066411506</v>
          </cell>
        </row>
        <row r="39">
          <cell r="BB39">
            <v>63</v>
          </cell>
          <cell r="BC39">
            <v>71</v>
          </cell>
          <cell r="BV39">
            <v>143.39043258800581</v>
          </cell>
          <cell r="BW39">
            <v>146.84501372987538</v>
          </cell>
          <cell r="CA39">
            <v>158.97777500477397</v>
          </cell>
          <cell r="CB39">
            <v>163.67536413307258</v>
          </cell>
        </row>
        <row r="40">
          <cell r="BB40">
            <v>68</v>
          </cell>
          <cell r="BC40">
            <v>77</v>
          </cell>
          <cell r="BV40">
            <v>153.55034693151464</v>
          </cell>
          <cell r="BW40">
            <v>148.0463891574488</v>
          </cell>
          <cell r="CA40">
            <v>166.30938866952863</v>
          </cell>
          <cell r="CB40">
            <v>171.53681271556286</v>
          </cell>
        </row>
        <row r="41">
          <cell r="BB41">
            <v>64</v>
          </cell>
          <cell r="BC41">
            <v>67</v>
          </cell>
          <cell r="BV41">
            <v>152.16030795799344</v>
          </cell>
          <cell r="BW41">
            <v>159.69427902673328</v>
          </cell>
          <cell r="CA41">
            <v>155.0693396213575</v>
          </cell>
          <cell r="CB41">
            <v>168.76204655151992</v>
          </cell>
        </row>
        <row r="42">
          <cell r="BB42">
            <v>61</v>
          </cell>
          <cell r="BC42">
            <v>66</v>
          </cell>
          <cell r="BV42">
            <v>150.06874918987893</v>
          </cell>
          <cell r="BW42">
            <v>156.93740492141993</v>
          </cell>
          <cell r="CA42">
            <v>159.18051795929935</v>
          </cell>
          <cell r="CB42">
            <v>164.69767862382727</v>
          </cell>
        </row>
        <row r="43">
          <cell r="BB43">
            <v>63</v>
          </cell>
          <cell r="BC43">
            <v>73</v>
          </cell>
          <cell r="BV43">
            <v>154.49534201947844</v>
          </cell>
          <cell r="BW43">
            <v>161.36540161420299</v>
          </cell>
          <cell r="CA43">
            <v>163.37161623614762</v>
          </cell>
          <cell r="CB43">
            <v>169.77213053658468</v>
          </cell>
        </row>
        <row r="44">
          <cell r="BB44">
            <v>76</v>
          </cell>
          <cell r="BC44">
            <v>75</v>
          </cell>
          <cell r="BV44">
            <v>152.36761014547272</v>
          </cell>
          <cell r="BW44">
            <v>155.86815924628232</v>
          </cell>
          <cell r="CA44">
            <v>160.01249006649118</v>
          </cell>
          <cell r="CB44">
            <v>156.83367022942809</v>
          </cell>
        </row>
        <row r="45">
          <cell r="BB45">
            <v>71</v>
          </cell>
          <cell r="BC45">
            <v>75</v>
          </cell>
          <cell r="BV45">
            <v>168.48002691348671</v>
          </cell>
          <cell r="BW45">
            <v>165.61467859298267</v>
          </cell>
          <cell r="CA45">
            <v>149.13638726280243</v>
          </cell>
          <cell r="CB45">
            <v>158.8560404399723</v>
          </cell>
        </row>
        <row r="46">
          <cell r="BV46">
            <v>153.60555385313427</v>
          </cell>
          <cell r="BW46">
            <v>161.10224148733187</v>
          </cell>
          <cell r="CA46">
            <v>151.73934311463694</v>
          </cell>
          <cell r="CB46">
            <v>159.92161652101845</v>
          </cell>
        </row>
        <row r="47">
          <cell r="BV47">
            <v>155.54922663507045</v>
          </cell>
          <cell r="BW47">
            <v>155.06544498858972</v>
          </cell>
          <cell r="CA47">
            <v>156.42691541227524</v>
          </cell>
          <cell r="CB47">
            <v>165.98197790539894</v>
          </cell>
        </row>
        <row r="48">
          <cell r="BV48">
            <v>151.54321080848769</v>
          </cell>
          <cell r="BW48">
            <v>161.20821534004563</v>
          </cell>
          <cell r="CA48">
            <v>158.10122882553657</v>
          </cell>
          <cell r="CB48">
            <v>167.26249776516559</v>
          </cell>
        </row>
        <row r="49">
          <cell r="BV49">
            <v>152.72635094331145</v>
          </cell>
          <cell r="BW49">
            <v>159.72679676677575</v>
          </cell>
          <cell r="CA49">
            <v>157.08211394874897</v>
          </cell>
          <cell r="CB49">
            <v>168.2612852570297</v>
          </cell>
        </row>
        <row r="50">
          <cell r="BV50">
            <v>152.45266941836866</v>
          </cell>
          <cell r="BW50">
            <v>158.78760357891596</v>
          </cell>
          <cell r="CA50">
            <v>157.27741402694335</v>
          </cell>
          <cell r="CB50">
            <v>168.87416164822579</v>
          </cell>
        </row>
        <row r="51">
          <cell r="BV51">
            <v>156.58825248097779</v>
          </cell>
          <cell r="BW51">
            <v>159.12741137623308</v>
          </cell>
          <cell r="CA51">
            <v>156.65300871064778</v>
          </cell>
          <cell r="CB51">
            <v>165.10052708103322</v>
          </cell>
        </row>
        <row r="52">
          <cell r="BV52">
            <v>154.02791292662309</v>
          </cell>
          <cell r="BW52">
            <v>164.55885780705995</v>
          </cell>
          <cell r="CA52">
            <v>156.76487594969083</v>
          </cell>
          <cell r="CB52">
            <v>164.44978812481446</v>
          </cell>
        </row>
        <row r="53">
          <cell r="BV53">
            <v>154.48749253141744</v>
          </cell>
          <cell r="BW53">
            <v>160.41270598248653</v>
          </cell>
          <cell r="CA53">
            <v>155.18649671792693</v>
          </cell>
          <cell r="CB53">
            <v>166.43485445790984</v>
          </cell>
        </row>
        <row r="54">
          <cell r="BV54">
            <v>152.88544234025653</v>
          </cell>
          <cell r="BW54">
            <v>156.53757824803088</v>
          </cell>
          <cell r="CA54">
            <v>153.85958581833626</v>
          </cell>
          <cell r="CB54">
            <v>158.87871049116936</v>
          </cell>
        </row>
        <row r="55">
          <cell r="BV55">
            <v>153.802716109936</v>
          </cell>
          <cell r="BW55">
            <v>165.95897282089675</v>
          </cell>
          <cell r="CA55">
            <v>159.00259229881775</v>
          </cell>
          <cell r="CB55">
            <v>165.19493989294466</v>
          </cell>
        </row>
        <row r="56">
          <cell r="BV56">
            <v>156.59780075402205</v>
          </cell>
          <cell r="BW56">
            <v>161.68349400396974</v>
          </cell>
          <cell r="CA56">
            <v>164.16477042565413</v>
          </cell>
          <cell r="CB56">
            <v>172.12479221983858</v>
          </cell>
        </row>
        <row r="57">
          <cell r="BV57">
            <v>157.87920406900807</v>
          </cell>
          <cell r="BW57">
            <v>156.87622880225993</v>
          </cell>
          <cell r="CA57">
            <v>156.2630350640089</v>
          </cell>
          <cell r="CB57">
            <v>169.47850575063435</v>
          </cell>
        </row>
        <row r="58">
          <cell r="BV58">
            <v>163.57455831388677</v>
          </cell>
          <cell r="BW58">
            <v>161.55638179065943</v>
          </cell>
          <cell r="CA58">
            <v>152.68610460535393</v>
          </cell>
          <cell r="CB58">
            <v>162.67020543865777</v>
          </cell>
        </row>
        <row r="59">
          <cell r="BV59">
            <v>163.04357406149583</v>
          </cell>
          <cell r="BW59">
            <v>160.90080288395222</v>
          </cell>
          <cell r="CA59">
            <v>146.10377174416448</v>
          </cell>
          <cell r="CB59">
            <v>165.06780767941729</v>
          </cell>
        </row>
        <row r="60">
          <cell r="BV60">
            <v>153.06303223790394</v>
          </cell>
          <cell r="BW60">
            <v>160.55152484925509</v>
          </cell>
          <cell r="CA60">
            <v>153.46798466373957</v>
          </cell>
          <cell r="CB60">
            <v>170.32425039350116</v>
          </cell>
        </row>
        <row r="61">
          <cell r="BV61">
            <v>152.41899493414078</v>
          </cell>
          <cell r="BW61">
            <v>164.42339841621089</v>
          </cell>
          <cell r="CA61">
            <v>155.55582035823841</v>
          </cell>
          <cell r="CB61">
            <v>156.84620455185762</v>
          </cell>
        </row>
        <row r="62">
          <cell r="BV62">
            <v>163.63800946338213</v>
          </cell>
          <cell r="BW62">
            <v>164.52598418705321</v>
          </cell>
          <cell r="CA62">
            <v>153.30891968566033</v>
          </cell>
          <cell r="CB62">
            <v>165.18089886860608</v>
          </cell>
        </row>
        <row r="63">
          <cell r="BV63">
            <v>160.78364270958389</v>
          </cell>
          <cell r="BW63">
            <v>160.66671288847138</v>
          </cell>
          <cell r="CA63">
            <v>153.08678883270568</v>
          </cell>
          <cell r="CB63">
            <v>166.78827633899664</v>
          </cell>
        </row>
        <row r="64">
          <cell r="BV64">
            <v>158.40583049991361</v>
          </cell>
          <cell r="BW64">
            <v>157.9829036565321</v>
          </cell>
          <cell r="CA64">
            <v>152.60234388997011</v>
          </cell>
          <cell r="CB64">
            <v>174.63681573000639</v>
          </cell>
        </row>
        <row r="65">
          <cell r="BV65">
            <v>152.52150908098434</v>
          </cell>
          <cell r="BW65">
            <v>154.97319583165236</v>
          </cell>
          <cell r="CA65">
            <v>160.49886188765242</v>
          </cell>
          <cell r="CB65">
            <v>171.84064132325744</v>
          </cell>
        </row>
        <row r="66">
          <cell r="BV66">
            <v>150.12704491734854</v>
          </cell>
          <cell r="BW66">
            <v>155.74321067322862</v>
          </cell>
          <cell r="CA66">
            <v>156.22869252796372</v>
          </cell>
          <cell r="CB66">
            <v>169.60712650038346</v>
          </cell>
        </row>
        <row r="67">
          <cell r="BV67">
            <v>166.21092893671829</v>
          </cell>
          <cell r="BW67">
            <v>164.34403258063872</v>
          </cell>
          <cell r="CA67">
            <v>165.37192098005701</v>
          </cell>
          <cell r="CB67">
            <v>164.11676215721778</v>
          </cell>
        </row>
        <row r="68">
          <cell r="BV68">
            <v>156.86068649928151</v>
          </cell>
          <cell r="BW68">
            <v>165.5855201393297</v>
          </cell>
          <cell r="CA68">
            <v>155.16201047224874</v>
          </cell>
          <cell r="CB68">
            <v>161.08580390641748</v>
          </cell>
        </row>
        <row r="69">
          <cell r="BV69">
            <v>158.09892350844098</v>
          </cell>
          <cell r="BW69">
            <v>160.55664543550529</v>
          </cell>
          <cell r="CA69">
            <v>167.17037236610722</v>
          </cell>
          <cell r="CB69">
            <v>168.90931472910557</v>
          </cell>
        </row>
        <row r="70">
          <cell r="BV70">
            <v>155.87641202450504</v>
          </cell>
          <cell r="BW70">
            <v>157.80018280731409</v>
          </cell>
          <cell r="CA70">
            <v>165.38224092229694</v>
          </cell>
          <cell r="CB70">
            <v>165.35687192853587</v>
          </cell>
        </row>
        <row r="71">
          <cell r="BV71">
            <v>158.50894933646148</v>
          </cell>
          <cell r="BW71">
            <v>166.65042974150816</v>
          </cell>
          <cell r="CA71">
            <v>159.31048637216693</v>
          </cell>
          <cell r="CB71">
            <v>165.59563857610945</v>
          </cell>
        </row>
        <row r="72">
          <cell r="BV72">
            <v>154.5653220365887</v>
          </cell>
          <cell r="BW72">
            <v>163.11497427450786</v>
          </cell>
          <cell r="CA72">
            <v>162.10285487981173</v>
          </cell>
          <cell r="CB72">
            <v>158.73103292804166</v>
          </cell>
        </row>
        <row r="73">
          <cell r="BV73">
            <v>154.71206748926923</v>
          </cell>
          <cell r="BW73">
            <v>159.10626124156585</v>
          </cell>
          <cell r="CA73">
            <v>158.13083430431109</v>
          </cell>
          <cell r="CB73">
            <v>162.52158643427384</v>
          </cell>
        </row>
        <row r="74">
          <cell r="BV74">
            <v>151.93327023896703</v>
          </cell>
          <cell r="BW74">
            <v>157.61963472827961</v>
          </cell>
          <cell r="CA74">
            <v>154.77555713784858</v>
          </cell>
          <cell r="CB74">
            <v>162.15764817119532</v>
          </cell>
        </row>
        <row r="75">
          <cell r="BV75">
            <v>158.62300659114894</v>
          </cell>
          <cell r="BW75">
            <v>161.54511898471094</v>
          </cell>
          <cell r="CA75">
            <v>163.97060503637587</v>
          </cell>
          <cell r="CB75">
            <v>169.18257164237752</v>
          </cell>
        </row>
        <row r="76">
          <cell r="BV76">
            <v>152.71041021526321</v>
          </cell>
          <cell r="BW76">
            <v>162.26463022789525</v>
          </cell>
          <cell r="CA76">
            <v>157.99856158709247</v>
          </cell>
          <cell r="CB76">
            <v>167.53150816240705</v>
          </cell>
        </row>
        <row r="77">
          <cell r="BV77">
            <v>152.78223130877586</v>
          </cell>
          <cell r="BW77">
            <v>154.05398448348123</v>
          </cell>
          <cell r="CA77">
            <v>159.27943131913861</v>
          </cell>
          <cell r="CB77">
            <v>169.39201234200496</v>
          </cell>
        </row>
        <row r="78">
          <cell r="BV78">
            <v>157.15150782702068</v>
          </cell>
          <cell r="BW78">
            <v>159.34014630431662</v>
          </cell>
          <cell r="CA78">
            <v>164.02604779436862</v>
          </cell>
          <cell r="CB78">
            <v>172.60887229552964</v>
          </cell>
        </row>
        <row r="79">
          <cell r="BV79">
            <v>150.62218154427708</v>
          </cell>
          <cell r="BW79">
            <v>155.79423892362271</v>
          </cell>
          <cell r="CA79">
            <v>163.81240523849655</v>
          </cell>
          <cell r="CB79">
            <v>167.01123209761514</v>
          </cell>
        </row>
        <row r="80">
          <cell r="BV80">
            <v>163.92368017440899</v>
          </cell>
          <cell r="BW80">
            <v>160.2486137629042</v>
          </cell>
          <cell r="CA80">
            <v>164.1835750914143</v>
          </cell>
          <cell r="CB80">
            <v>167.89290563614452</v>
          </cell>
        </row>
        <row r="81">
          <cell r="BV81">
            <v>164.94590442514257</v>
          </cell>
          <cell r="BW81">
            <v>157.76200489858695</v>
          </cell>
          <cell r="CA81">
            <v>157.02730872444263</v>
          </cell>
          <cell r="CB81">
            <v>168.70315984679371</v>
          </cell>
        </row>
        <row r="82">
          <cell r="BV82">
            <v>149.94524649607143</v>
          </cell>
          <cell r="BW82">
            <v>154.85286150983683</v>
          </cell>
          <cell r="CA82">
            <v>158.02241294582686</v>
          </cell>
          <cell r="CB82">
            <v>164.25342684842437</v>
          </cell>
        </row>
        <row r="83">
          <cell r="BV83">
            <v>156.74232182771087</v>
          </cell>
          <cell r="BW83">
            <v>166.36154143873478</v>
          </cell>
          <cell r="CA83">
            <v>151.51041316434802</v>
          </cell>
          <cell r="CB83">
            <v>169.29933864782984</v>
          </cell>
        </row>
        <row r="84">
          <cell r="BV84">
            <v>161.8354471635904</v>
          </cell>
          <cell r="BW84">
            <v>164.35768151653446</v>
          </cell>
          <cell r="CA84">
            <v>152.01408004772048</v>
          </cell>
          <cell r="CB84">
            <v>171.68793389516867</v>
          </cell>
        </row>
        <row r="85">
          <cell r="BV85">
            <v>150.37412676377215</v>
          </cell>
          <cell r="BW85">
            <v>154.66477266466637</v>
          </cell>
          <cell r="CA85">
            <v>150.50542520645527</v>
          </cell>
          <cell r="CB85">
            <v>165.88264653901393</v>
          </cell>
        </row>
        <row r="86">
          <cell r="BV86">
            <v>154.77915925515211</v>
          </cell>
          <cell r="BW86">
            <v>165.34296425592436</v>
          </cell>
          <cell r="CA86">
            <v>166.51313196479006</v>
          </cell>
          <cell r="CB86">
            <v>159.59428913827028</v>
          </cell>
        </row>
        <row r="87">
          <cell r="BV87">
            <v>162.52686358315725</v>
          </cell>
          <cell r="BW87">
            <v>163.36506522448423</v>
          </cell>
          <cell r="CA87">
            <v>157.52004385586895</v>
          </cell>
          <cell r="CB87">
            <v>173.48786132863003</v>
          </cell>
        </row>
        <row r="88">
          <cell r="BV88">
            <v>150.66711260237125</v>
          </cell>
          <cell r="BW88">
            <v>156.78540431612876</v>
          </cell>
          <cell r="CA88">
            <v>167.61696696005731</v>
          </cell>
          <cell r="CB88">
            <v>167.82333110692795</v>
          </cell>
        </row>
        <row r="89">
          <cell r="BV89">
            <v>153.22436394674892</v>
          </cell>
          <cell r="BW89">
            <v>155.85610150119211</v>
          </cell>
          <cell r="CA89">
            <v>158.37965317092775</v>
          </cell>
          <cell r="CB89">
            <v>168.09753062361807</v>
          </cell>
        </row>
        <row r="90">
          <cell r="BV90">
            <v>152.61154050873753</v>
          </cell>
          <cell r="BW90">
            <v>156.54694132625414</v>
          </cell>
          <cell r="CA90">
            <v>154.66677923262256</v>
          </cell>
          <cell r="CB90">
            <v>161.52278424722201</v>
          </cell>
        </row>
        <row r="91">
          <cell r="BV91">
            <v>156.4118284760174</v>
          </cell>
          <cell r="BW91">
            <v>155.54957010769851</v>
          </cell>
          <cell r="CA91">
            <v>155.3274297255457</v>
          </cell>
          <cell r="CB91">
            <v>162.227205548537</v>
          </cell>
        </row>
        <row r="92">
          <cell r="BV92">
            <v>155.70843989244881</v>
          </cell>
          <cell r="BW92">
            <v>162.46269248465728</v>
          </cell>
          <cell r="CA92">
            <v>165.07320446835891</v>
          </cell>
          <cell r="CB92">
            <v>165.88705319927163</v>
          </cell>
        </row>
        <row r="93">
          <cell r="BV93">
            <v>161.75700611813886</v>
          </cell>
          <cell r="BW93">
            <v>166.7310222101554</v>
          </cell>
          <cell r="CA93">
            <v>160.85710077510271</v>
          </cell>
          <cell r="CB93">
            <v>170.92998173397328</v>
          </cell>
        </row>
        <row r="94">
          <cell r="BV94">
            <v>157.15882421701178</v>
          </cell>
          <cell r="BW94">
            <v>159.30789245028882</v>
          </cell>
          <cell r="CA94">
            <v>158.67099384693188</v>
          </cell>
          <cell r="CB94">
            <v>162.79777457470087</v>
          </cell>
        </row>
        <row r="95">
          <cell r="BV95">
            <v>151.92999577491796</v>
          </cell>
          <cell r="BW95">
            <v>149.313910538241</v>
          </cell>
          <cell r="CA95">
            <v>155.83889999793806</v>
          </cell>
          <cell r="CB95">
            <v>166.04578722774326</v>
          </cell>
        </row>
        <row r="96">
          <cell r="BV96">
            <v>153.01010258364335</v>
          </cell>
          <cell r="BW96">
            <v>159.77962370947114</v>
          </cell>
          <cell r="CA96">
            <v>150.82910217624834</v>
          </cell>
          <cell r="CB96">
            <v>162.33459049413619</v>
          </cell>
        </row>
        <row r="97">
          <cell r="BV97">
            <v>152.28127757369856</v>
          </cell>
          <cell r="BW97">
            <v>157.16120504339247</v>
          </cell>
          <cell r="CA97">
            <v>157.1710013856891</v>
          </cell>
          <cell r="CB97">
            <v>170.94030508753488</v>
          </cell>
        </row>
        <row r="98">
          <cell r="BV98">
            <v>156.37825369878124</v>
          </cell>
          <cell r="BW98">
            <v>159.34916747832591</v>
          </cell>
          <cell r="CA98">
            <v>153.34054678706059</v>
          </cell>
          <cell r="CB98">
            <v>164.72521309305</v>
          </cell>
        </row>
        <row r="99">
          <cell r="BV99">
            <v>149.53665848986338</v>
          </cell>
          <cell r="BW99">
            <v>155.71293970467138</v>
          </cell>
          <cell r="CA99">
            <v>160.7428902898462</v>
          </cell>
          <cell r="CB99">
            <v>171.53789816829985</v>
          </cell>
        </row>
        <row r="100">
          <cell r="BV100">
            <v>157.12961629164141</v>
          </cell>
          <cell r="BW100">
            <v>156.94778636046001</v>
          </cell>
          <cell r="CA100">
            <v>153.90397515039069</v>
          </cell>
          <cell r="CB100">
            <v>167.24495120164838</v>
          </cell>
        </row>
        <row r="101">
          <cell r="BV101">
            <v>157.21983177557456</v>
          </cell>
          <cell r="BW101">
            <v>164.83522550545516</v>
          </cell>
          <cell r="CA101">
            <v>156.73491219533003</v>
          </cell>
          <cell r="CB101">
            <v>163.83956983356393</v>
          </cell>
        </row>
        <row r="102">
          <cell r="BV102">
            <v>153.65314014911129</v>
          </cell>
          <cell r="BW102">
            <v>153.258971622704</v>
          </cell>
          <cell r="CA102">
            <v>159.17750703307379</v>
          </cell>
          <cell r="CB102">
            <v>164.38922958458815</v>
          </cell>
        </row>
        <row r="103">
          <cell r="BV103">
            <v>159.83971310975636</v>
          </cell>
          <cell r="BW103">
            <v>160.35124932067305</v>
          </cell>
          <cell r="CA103">
            <v>167.20051346853822</v>
          </cell>
          <cell r="CB103">
            <v>167.85260101719135</v>
          </cell>
        </row>
        <row r="104">
          <cell r="BV104">
            <v>150.32256737341464</v>
          </cell>
          <cell r="BW104">
            <v>161.03722919733409</v>
          </cell>
          <cell r="CA104">
            <v>161.21508684909216</v>
          </cell>
          <cell r="CB104">
            <v>161.98820213336421</v>
          </cell>
        </row>
        <row r="105">
          <cell r="BV105">
            <v>150.41751634263852</v>
          </cell>
          <cell r="BW105">
            <v>151.11854219822328</v>
          </cell>
          <cell r="CA105">
            <v>154.40585259955867</v>
          </cell>
          <cell r="CB105">
            <v>166.78903921862766</v>
          </cell>
        </row>
        <row r="106">
          <cell r="BV106">
            <v>154.34766552980867</v>
          </cell>
          <cell r="BW106">
            <v>168.8774801195627</v>
          </cell>
          <cell r="CA106">
            <v>157.18731079937223</v>
          </cell>
          <cell r="CB106">
            <v>162.94679791878062</v>
          </cell>
        </row>
        <row r="107">
          <cell r="BV107">
            <v>152.32708794658396</v>
          </cell>
          <cell r="BW107">
            <v>158.89366251576362</v>
          </cell>
          <cell r="CA107">
            <v>150.19656892813441</v>
          </cell>
          <cell r="CB107">
            <v>156.03153040773111</v>
          </cell>
        </row>
        <row r="108">
          <cell r="BV108">
            <v>152.71100381889696</v>
          </cell>
          <cell r="BW108">
            <v>157.98118892067356</v>
          </cell>
          <cell r="CA108">
            <v>161.5225897563881</v>
          </cell>
          <cell r="CB108">
            <v>161.43452651305728</v>
          </cell>
        </row>
        <row r="109">
          <cell r="BV109">
            <v>162.27568589238624</v>
          </cell>
          <cell r="BW109">
            <v>160.8251239909597</v>
          </cell>
          <cell r="CA109">
            <v>157.62949006383835</v>
          </cell>
          <cell r="CB109">
            <v>170.29861264500536</v>
          </cell>
        </row>
        <row r="110">
          <cell r="BV110">
            <v>152.64169023309461</v>
          </cell>
          <cell r="BW110">
            <v>158.72393840872365</v>
          </cell>
          <cell r="CA110">
            <v>157.86064117314626</v>
          </cell>
          <cell r="CB110">
            <v>169.06092786331817</v>
          </cell>
        </row>
        <row r="111">
          <cell r="BV111">
            <v>161.0432951484805</v>
          </cell>
          <cell r="BW111">
            <v>163.23613916769995</v>
          </cell>
          <cell r="CA111">
            <v>155.95574138752912</v>
          </cell>
          <cell r="CB111">
            <v>164.72410129446425</v>
          </cell>
        </row>
        <row r="112">
          <cell r="BV112">
            <v>167.9598052518254</v>
          </cell>
          <cell r="BW112">
            <v>170.52727513696158</v>
          </cell>
          <cell r="CA112">
            <v>144.84087664919537</v>
          </cell>
          <cell r="CB112">
            <v>162.29468589604289</v>
          </cell>
        </row>
        <row r="113">
          <cell r="BV113">
            <v>161.21949786203183</v>
          </cell>
          <cell r="BW113">
            <v>159.37886189323112</v>
          </cell>
          <cell r="CA113">
            <v>158.47348813024988</v>
          </cell>
          <cell r="CB113">
            <v>170.32835881804914</v>
          </cell>
        </row>
        <row r="114">
          <cell r="BV114">
            <v>158.39685006704212</v>
          </cell>
          <cell r="BW114">
            <v>163.80559948737826</v>
          </cell>
          <cell r="CA114">
            <v>160.56173857762212</v>
          </cell>
          <cell r="CB114">
            <v>163.08487046052957</v>
          </cell>
        </row>
        <row r="115">
          <cell r="BV115">
            <v>154.85052415060031</v>
          </cell>
          <cell r="BW115">
            <v>162.01936490600383</v>
          </cell>
          <cell r="CA115">
            <v>158.95701089141932</v>
          </cell>
          <cell r="CB115">
            <v>170.41904035723644</v>
          </cell>
        </row>
        <row r="116">
          <cell r="BV116">
            <v>144.97184534599381</v>
          </cell>
          <cell r="BW116">
            <v>155.57918607550255</v>
          </cell>
          <cell r="CA116">
            <v>163.62737179988511</v>
          </cell>
          <cell r="CB116">
            <v>167.20754500592699</v>
          </cell>
        </row>
        <row r="117">
          <cell r="BV117">
            <v>161.71596489675957</v>
          </cell>
          <cell r="BW117">
            <v>162.63811084417122</v>
          </cell>
          <cell r="CA117">
            <v>161.83933590702847</v>
          </cell>
          <cell r="CB117">
            <v>164.12669653904914</v>
          </cell>
        </row>
        <row r="118">
          <cell r="BV118">
            <v>156.63076874718925</v>
          </cell>
          <cell r="BW118">
            <v>153.37589246115854</v>
          </cell>
          <cell r="CA118">
            <v>152.92002372038249</v>
          </cell>
          <cell r="CB118">
            <v>162.23805784298247</v>
          </cell>
        </row>
        <row r="119">
          <cell r="BV119">
            <v>150.33147996592484</v>
          </cell>
          <cell r="BW119">
            <v>149.82858085288694</v>
          </cell>
          <cell r="CA119">
            <v>165.45258119078355</v>
          </cell>
          <cell r="CB119">
            <v>169.08785691205182</v>
          </cell>
        </row>
        <row r="120">
          <cell r="BV120">
            <v>157.98876806905037</v>
          </cell>
          <cell r="BW120">
            <v>164.95092049812615</v>
          </cell>
          <cell r="CA120">
            <v>156.83500909245922</v>
          </cell>
          <cell r="CB120">
            <v>161.57656487522289</v>
          </cell>
        </row>
        <row r="121">
          <cell r="BV121">
            <v>159.20080294044396</v>
          </cell>
          <cell r="BW121">
            <v>160.66543217705822</v>
          </cell>
          <cell r="CA121">
            <v>157.25172352074301</v>
          </cell>
          <cell r="CB121">
            <v>168.46617769875076</v>
          </cell>
        </row>
        <row r="122">
          <cell r="BV122">
            <v>162.00514638500644</v>
          </cell>
          <cell r="BW122">
            <v>159.79938086061563</v>
          </cell>
          <cell r="CA122">
            <v>152.14561247546834</v>
          </cell>
          <cell r="CB122">
            <v>164.50844862224164</v>
          </cell>
        </row>
        <row r="123">
          <cell r="BV123">
            <v>157.37047857995441</v>
          </cell>
          <cell r="BW123">
            <v>160.96143499463381</v>
          </cell>
          <cell r="CA123">
            <v>168.81150358146547</v>
          </cell>
          <cell r="CB123">
            <v>169.39504602080962</v>
          </cell>
        </row>
        <row r="124">
          <cell r="BV124">
            <v>162.5101228140721</v>
          </cell>
          <cell r="BW124">
            <v>160.45453006910068</v>
          </cell>
          <cell r="CA124">
            <v>155.75173783906214</v>
          </cell>
          <cell r="CB124">
            <v>154.13285324037099</v>
          </cell>
        </row>
        <row r="125">
          <cell r="BV125">
            <v>150.43000471360406</v>
          </cell>
          <cell r="BW125">
            <v>153.2143586287664</v>
          </cell>
          <cell r="CA125">
            <v>160.2889289245239</v>
          </cell>
          <cell r="CB125">
            <v>164.27076956590389</v>
          </cell>
        </row>
        <row r="126">
          <cell r="BV126">
            <v>161.90882867271634</v>
          </cell>
          <cell r="BW126">
            <v>156.52600284701199</v>
          </cell>
          <cell r="CA126">
            <v>145.10471901476748</v>
          </cell>
          <cell r="CB126">
            <v>161.85845204334314</v>
          </cell>
        </row>
        <row r="127">
          <cell r="BV127">
            <v>161.41030382446547</v>
          </cell>
          <cell r="BW127">
            <v>165.39208284948711</v>
          </cell>
          <cell r="CA127">
            <v>160.84880911710255</v>
          </cell>
          <cell r="CB127">
            <v>169.23686145305481</v>
          </cell>
        </row>
        <row r="128">
          <cell r="BV128">
            <v>154.81164932044763</v>
          </cell>
          <cell r="BW128">
            <v>160.38592530947389</v>
          </cell>
          <cell r="CA128">
            <v>169.60584922662636</v>
          </cell>
          <cell r="CB128">
            <v>175.48346665869778</v>
          </cell>
        </row>
        <row r="129">
          <cell r="BV129">
            <v>157.86415337560788</v>
          </cell>
          <cell r="BW129">
            <v>164.56212224019973</v>
          </cell>
          <cell r="CA129">
            <v>158.57872741019523</v>
          </cell>
          <cell r="CB129">
            <v>161.07962853095938</v>
          </cell>
        </row>
        <row r="130">
          <cell r="BV130">
            <v>162.06642253432616</v>
          </cell>
          <cell r="BW130">
            <v>160.54600255681055</v>
          </cell>
          <cell r="CA130">
            <v>156.40135923452408</v>
          </cell>
          <cell r="CB130">
            <v>167.79857632278706</v>
          </cell>
        </row>
        <row r="131">
          <cell r="BV131">
            <v>153.44367826449695</v>
          </cell>
          <cell r="BW131">
            <v>155.05365056601514</v>
          </cell>
          <cell r="CA131">
            <v>158.15398979958326</v>
          </cell>
          <cell r="CB131">
            <v>163.35207981655412</v>
          </cell>
        </row>
        <row r="132">
          <cell r="BV132">
            <v>155.54717739086021</v>
          </cell>
          <cell r="BW132">
            <v>155.20129722579847</v>
          </cell>
          <cell r="CA132">
            <v>156.9717363170239</v>
          </cell>
          <cell r="CB132">
            <v>165.06821195168479</v>
          </cell>
        </row>
        <row r="133">
          <cell r="BV133">
            <v>159.76383647384935</v>
          </cell>
          <cell r="BW133">
            <v>166.90312972060516</v>
          </cell>
          <cell r="CA133">
            <v>147.1779877500839</v>
          </cell>
          <cell r="CB133">
            <v>176.49692655968391</v>
          </cell>
        </row>
        <row r="134">
          <cell r="BV134">
            <v>154.84206361033711</v>
          </cell>
          <cell r="BW134">
            <v>161.84858814353007</v>
          </cell>
          <cell r="CA134">
            <v>166.39160863082907</v>
          </cell>
          <cell r="CB134">
            <v>175.81849296927851</v>
          </cell>
        </row>
        <row r="135">
          <cell r="BV135">
            <v>159.62504950216254</v>
          </cell>
          <cell r="BW135">
            <v>156.01701968821402</v>
          </cell>
          <cell r="CA135">
            <v>153.20462907520667</v>
          </cell>
          <cell r="CB135">
            <v>171.24008682775215</v>
          </cell>
        </row>
        <row r="136">
          <cell r="BV136">
            <v>146.94731855933983</v>
          </cell>
          <cell r="BW136">
            <v>154.46504401251258</v>
          </cell>
          <cell r="CA136">
            <v>155.22208735289237</v>
          </cell>
          <cell r="CB136">
            <v>166.92335360748166</v>
          </cell>
        </row>
        <row r="137">
          <cell r="BV137">
            <v>163.11001016099578</v>
          </cell>
          <cell r="BW137">
            <v>169.97311930065442</v>
          </cell>
          <cell r="CA137">
            <v>166.52746492460017</v>
          </cell>
          <cell r="CB137">
            <v>167.38589082337978</v>
          </cell>
        </row>
        <row r="138">
          <cell r="BV138">
            <v>149.74049471206951</v>
          </cell>
          <cell r="BW138">
            <v>153.53455378064652</v>
          </cell>
          <cell r="CA138">
            <v>159.54248959745431</v>
          </cell>
          <cell r="CB138">
            <v>173.14917440341264</v>
          </cell>
        </row>
        <row r="139">
          <cell r="BV139">
            <v>155.69167320592373</v>
          </cell>
          <cell r="BW139">
            <v>159.20867790817488</v>
          </cell>
          <cell r="CA139">
            <v>164.00704609049259</v>
          </cell>
          <cell r="CB139">
            <v>166.1858769608599</v>
          </cell>
        </row>
        <row r="140">
          <cell r="BV140">
            <v>159.1230632832584</v>
          </cell>
          <cell r="BW140">
            <v>146.33690618307958</v>
          </cell>
          <cell r="CA140">
            <v>165.57130290441762</v>
          </cell>
          <cell r="CB140">
            <v>159.80943932557605</v>
          </cell>
        </row>
        <row r="141">
          <cell r="BV141">
            <v>154.73040710235077</v>
          </cell>
          <cell r="BW141">
            <v>155.10074016133728</v>
          </cell>
          <cell r="CA141">
            <v>152.7441267049019</v>
          </cell>
          <cell r="CB141">
            <v>170.53179179416483</v>
          </cell>
        </row>
        <row r="142">
          <cell r="BV142">
            <v>160.12815494899093</v>
          </cell>
          <cell r="BW142">
            <v>165.60594882932591</v>
          </cell>
          <cell r="CA142">
            <v>156.91483430035262</v>
          </cell>
          <cell r="CB142">
            <v>163.31121415495008</v>
          </cell>
        </row>
        <row r="143">
          <cell r="BV143">
            <v>148.6651174033841</v>
          </cell>
          <cell r="BW143">
            <v>148.43641422495298</v>
          </cell>
          <cell r="CA143">
            <v>154.90653277104124</v>
          </cell>
          <cell r="CB143">
            <v>171.87593955161284</v>
          </cell>
        </row>
        <row r="144">
          <cell r="BV144">
            <v>160.78606585440235</v>
          </cell>
          <cell r="BW144">
            <v>159.16950182371471</v>
          </cell>
          <cell r="CA144">
            <v>156.00714739773801</v>
          </cell>
          <cell r="CB144">
            <v>170.04786729001481</v>
          </cell>
        </row>
        <row r="145">
          <cell r="BV145">
            <v>155.01484466890395</v>
          </cell>
          <cell r="BW145">
            <v>162.59442168725607</v>
          </cell>
          <cell r="CA145">
            <v>154.96172864473337</v>
          </cell>
          <cell r="CB145">
            <v>164.54090656174577</v>
          </cell>
        </row>
        <row r="146">
          <cell r="BV146">
            <v>155.40494162448604</v>
          </cell>
          <cell r="BW146">
            <v>154.86278525221118</v>
          </cell>
          <cell r="CA146">
            <v>158.30812995061558</v>
          </cell>
          <cell r="CB146">
            <v>171.34342135476487</v>
          </cell>
        </row>
        <row r="147">
          <cell r="BV147">
            <v>157.22861940721373</v>
          </cell>
          <cell r="BW147">
            <v>160.29256584140973</v>
          </cell>
          <cell r="CA147">
            <v>155.80074130160426</v>
          </cell>
          <cell r="CB147">
            <v>170.61036120480836</v>
          </cell>
        </row>
        <row r="148">
          <cell r="BV148">
            <v>152.66698074017432</v>
          </cell>
          <cell r="BW148">
            <v>159.11505018575298</v>
          </cell>
          <cell r="CA148">
            <v>153.1296345409306</v>
          </cell>
          <cell r="CB148">
            <v>165.97001697220301</v>
          </cell>
        </row>
        <row r="149">
          <cell r="BV149">
            <v>149.89187225890996</v>
          </cell>
          <cell r="BW149">
            <v>156.2934734710328</v>
          </cell>
          <cell r="CA149">
            <v>165.09761427047439</v>
          </cell>
          <cell r="CB149">
            <v>159.62725311913306</v>
          </cell>
        </row>
        <row r="150">
          <cell r="BV150">
            <v>151.90871289231231</v>
          </cell>
          <cell r="BW150">
            <v>154.89223543971497</v>
          </cell>
          <cell r="CA150">
            <v>155.39547210668567</v>
          </cell>
          <cell r="CB150">
            <v>163.73682253282641</v>
          </cell>
        </row>
        <row r="151">
          <cell r="BV151">
            <v>156.04001041746369</v>
          </cell>
          <cell r="BW151">
            <v>152.8868842723839</v>
          </cell>
          <cell r="CA151">
            <v>157.87513569751877</v>
          </cell>
          <cell r="CB151">
            <v>172.85908111948368</v>
          </cell>
        </row>
        <row r="152">
          <cell r="BV152">
            <v>157.03663140863682</v>
          </cell>
          <cell r="BW152">
            <v>152.81509439333894</v>
          </cell>
          <cell r="CA152">
            <v>160.5717132298052</v>
          </cell>
          <cell r="CB152">
            <v>166.83382540840051</v>
          </cell>
        </row>
        <row r="153">
          <cell r="BV153">
            <v>155.93944585674507</v>
          </cell>
          <cell r="BW153">
            <v>153.10000475241131</v>
          </cell>
          <cell r="CA153">
            <v>159.20102520362286</v>
          </cell>
          <cell r="CB153">
            <v>165.38978610213064</v>
          </cell>
        </row>
        <row r="154">
          <cell r="BV154">
            <v>153.98592615896217</v>
          </cell>
          <cell r="BW154">
            <v>155.13607574677062</v>
          </cell>
          <cell r="CA154">
            <v>154.61044265720611</v>
          </cell>
          <cell r="CB154">
            <v>166.85312380838639</v>
          </cell>
        </row>
        <row r="155">
          <cell r="BV155">
            <v>157.87349075638647</v>
          </cell>
          <cell r="BW155">
            <v>152.09396072721395</v>
          </cell>
          <cell r="CA155">
            <v>158.92394403635157</v>
          </cell>
          <cell r="CB155">
            <v>159.84446195611227</v>
          </cell>
        </row>
        <row r="156">
          <cell r="BV156">
            <v>148.17781931848384</v>
          </cell>
          <cell r="BW156">
            <v>157.52101117377546</v>
          </cell>
          <cell r="CA156">
            <v>164.33895234115022</v>
          </cell>
          <cell r="CB156">
            <v>165.18069583204189</v>
          </cell>
        </row>
        <row r="157">
          <cell r="BV157">
            <v>156.11536302971271</v>
          </cell>
          <cell r="BW157">
            <v>162.14949382476058</v>
          </cell>
          <cell r="CA157">
            <v>160.527436765505</v>
          </cell>
          <cell r="CB157">
            <v>159.29535025298458</v>
          </cell>
        </row>
        <row r="158">
          <cell r="BV158">
            <v>153.4614346394838</v>
          </cell>
          <cell r="BW158">
            <v>164.99122513929041</v>
          </cell>
          <cell r="CA158">
            <v>148.50600020646735</v>
          </cell>
          <cell r="CB158">
            <v>163.88157596027929</v>
          </cell>
        </row>
        <row r="159">
          <cell r="BV159">
            <v>153.2088382020205</v>
          </cell>
          <cell r="BW159">
            <v>151.30811150536826</v>
          </cell>
          <cell r="CA159">
            <v>162.41275624601448</v>
          </cell>
          <cell r="CB159">
            <v>168.60552682588775</v>
          </cell>
        </row>
        <row r="160">
          <cell r="BV160">
            <v>156.98678308380329</v>
          </cell>
          <cell r="BW160">
            <v>161.62550929580652</v>
          </cell>
          <cell r="CA160">
            <v>156.50509711207184</v>
          </cell>
          <cell r="CB160">
            <v>161.93444450392593</v>
          </cell>
        </row>
        <row r="161">
          <cell r="BV161">
            <v>168.5172705578731</v>
          </cell>
          <cell r="BW161">
            <v>169.63245965739355</v>
          </cell>
          <cell r="CA161">
            <v>158.34027512438144</v>
          </cell>
          <cell r="CB161">
            <v>162.65721731557966</v>
          </cell>
        </row>
        <row r="162">
          <cell r="BV162">
            <v>158.50895950357517</v>
          </cell>
          <cell r="BW162">
            <v>159.90713298945769</v>
          </cell>
          <cell r="CA162">
            <v>157.47570087480682</v>
          </cell>
          <cell r="CB162">
            <v>171.19533806283005</v>
          </cell>
        </row>
        <row r="163">
          <cell r="BV163">
            <v>149.56346604723512</v>
          </cell>
          <cell r="BW163">
            <v>151.10596893378408</v>
          </cell>
          <cell r="CA163">
            <v>163.00543202011357</v>
          </cell>
          <cell r="CB163">
            <v>159.82884278342217</v>
          </cell>
        </row>
        <row r="164">
          <cell r="BV164">
            <v>158.50742099833778</v>
          </cell>
          <cell r="BW164">
            <v>157.46023163732255</v>
          </cell>
          <cell r="CA164">
            <v>157.01281853122049</v>
          </cell>
          <cell r="CB164">
            <v>178.09334184435164</v>
          </cell>
        </row>
        <row r="165">
          <cell r="BV165">
            <v>158.56721553106962</v>
          </cell>
          <cell r="BW165">
            <v>155.06624905652296</v>
          </cell>
          <cell r="CA165">
            <v>155.54830164317357</v>
          </cell>
          <cell r="CB165">
            <v>152.69664999871176</v>
          </cell>
        </row>
        <row r="166">
          <cell r="BV166">
            <v>152.74033696775936</v>
          </cell>
          <cell r="BW166">
            <v>160.82259834574302</v>
          </cell>
          <cell r="CA166">
            <v>158.13651677734671</v>
          </cell>
          <cell r="CB166">
            <v>167.4101207834365</v>
          </cell>
        </row>
        <row r="167">
          <cell r="BV167">
            <v>150.88608661874062</v>
          </cell>
          <cell r="BW167">
            <v>156.29956363357181</v>
          </cell>
          <cell r="CA167">
            <v>160.74195948103483</v>
          </cell>
          <cell r="CB167">
            <v>162.98817428376805</v>
          </cell>
        </row>
        <row r="168">
          <cell r="BV168">
            <v>157.37240534393376</v>
          </cell>
          <cell r="BW168">
            <v>158.72002397336979</v>
          </cell>
          <cell r="CA168">
            <v>165.86403819670923</v>
          </cell>
          <cell r="CB168">
            <v>175.20440739599562</v>
          </cell>
        </row>
        <row r="169">
          <cell r="BV169">
            <v>152.92852464825421</v>
          </cell>
          <cell r="BW169">
            <v>156.98873920876457</v>
          </cell>
          <cell r="CA169">
            <v>153.22749615018284</v>
          </cell>
          <cell r="CB169">
            <v>160.75474484407687</v>
          </cell>
        </row>
        <row r="170">
          <cell r="BV170">
            <v>162.77678072633373</v>
          </cell>
          <cell r="BW170">
            <v>157.84833996697219</v>
          </cell>
          <cell r="CA170">
            <v>155.61415617691006</v>
          </cell>
          <cell r="CB170">
            <v>167.83959470757603</v>
          </cell>
        </row>
        <row r="171">
          <cell r="BV171">
            <v>163.47041456872054</v>
          </cell>
          <cell r="BW171">
            <v>165.11663129987795</v>
          </cell>
          <cell r="CA171">
            <v>163.43539882451418</v>
          </cell>
          <cell r="CB171">
            <v>163.4000133896985</v>
          </cell>
        </row>
        <row r="172">
          <cell r="BV172">
            <v>151.62811963368219</v>
          </cell>
          <cell r="BW172">
            <v>158.0023121373269</v>
          </cell>
          <cell r="CA172">
            <v>158.33376714209385</v>
          </cell>
          <cell r="CB172">
            <v>171.66727960103526</v>
          </cell>
        </row>
        <row r="173">
          <cell r="BV173">
            <v>152.98739311107678</v>
          </cell>
          <cell r="BW173">
            <v>156.45926153353028</v>
          </cell>
          <cell r="CA173">
            <v>152.35275859082441</v>
          </cell>
          <cell r="CB173">
            <v>163.88599546026342</v>
          </cell>
        </row>
        <row r="174">
          <cell r="BV174">
            <v>158.98659382742471</v>
          </cell>
          <cell r="BW174">
            <v>160.94831118240771</v>
          </cell>
          <cell r="CA174">
            <v>153.05978775501819</v>
          </cell>
          <cell r="CB174">
            <v>157.54517217640935</v>
          </cell>
        </row>
        <row r="175">
          <cell r="BV175">
            <v>153.72204643641825</v>
          </cell>
          <cell r="BW175">
            <v>156.10031779663407</v>
          </cell>
          <cell r="CA175">
            <v>152.97990470577506</v>
          </cell>
          <cell r="CB175">
            <v>163.73815492777067</v>
          </cell>
        </row>
        <row r="176">
          <cell r="BV176">
            <v>164.80821983889857</v>
          </cell>
          <cell r="BW176">
            <v>172.59528222133116</v>
          </cell>
          <cell r="CA176">
            <v>156.91980825857402</v>
          </cell>
          <cell r="CB176">
            <v>161.19343849451622</v>
          </cell>
        </row>
        <row r="177">
          <cell r="BV177">
            <v>151.30196865993855</v>
          </cell>
          <cell r="BW177">
            <v>153.42584891451659</v>
          </cell>
          <cell r="CA177">
            <v>152.24424172006252</v>
          </cell>
          <cell r="CB177">
            <v>158.89380480240209</v>
          </cell>
        </row>
        <row r="178">
          <cell r="BV178">
            <v>162.97093544772213</v>
          </cell>
          <cell r="BW178">
            <v>158.77410460591523</v>
          </cell>
          <cell r="CA178">
            <v>157.85094363318828</v>
          </cell>
          <cell r="CB178">
            <v>169.1017420421399</v>
          </cell>
        </row>
        <row r="179">
          <cell r="BV179">
            <v>157.56563650545974</v>
          </cell>
          <cell r="BW179">
            <v>162.13003066595346</v>
          </cell>
          <cell r="CA179">
            <v>163.39128306184202</v>
          </cell>
          <cell r="CB179">
            <v>167.03769147765135</v>
          </cell>
        </row>
        <row r="180">
          <cell r="BV180">
            <v>149.44224706180538</v>
          </cell>
          <cell r="BW180">
            <v>162.52157747829654</v>
          </cell>
          <cell r="CA180">
            <v>158.01541468592478</v>
          </cell>
          <cell r="CB180">
            <v>168.82884146050614</v>
          </cell>
        </row>
        <row r="181">
          <cell r="BV181">
            <v>153.97133132310225</v>
          </cell>
          <cell r="BW181">
            <v>150.72620806146773</v>
          </cell>
          <cell r="CA181">
            <v>171.8383293271099</v>
          </cell>
          <cell r="CB181">
            <v>168.28582490573132</v>
          </cell>
        </row>
        <row r="182">
          <cell r="BV182">
            <v>161.69817854142298</v>
          </cell>
          <cell r="BW182">
            <v>159.17293428317311</v>
          </cell>
          <cell r="CA182">
            <v>164.2645934721165</v>
          </cell>
          <cell r="CB182">
            <v>170.70692684817689</v>
          </cell>
        </row>
        <row r="183">
          <cell r="BV183">
            <v>156.35518607576856</v>
          </cell>
          <cell r="BW183">
            <v>150.64205403172681</v>
          </cell>
          <cell r="CA183">
            <v>159.73908928669826</v>
          </cell>
          <cell r="CB183">
            <v>164.88392737043128</v>
          </cell>
        </row>
        <row r="184">
          <cell r="BV184">
            <v>155.06291033050846</v>
          </cell>
          <cell r="BW184">
            <v>160.2323911503116</v>
          </cell>
          <cell r="CA184">
            <v>155.91886244725563</v>
          </cell>
          <cell r="CB184">
            <v>173.02911639849788</v>
          </cell>
        </row>
        <row r="185">
          <cell r="BV185">
            <v>148.14157965276374</v>
          </cell>
          <cell r="BW185">
            <v>156.45247917388093</v>
          </cell>
          <cell r="CA185">
            <v>157.91791713459614</v>
          </cell>
          <cell r="CB185">
            <v>163.73152213855494</v>
          </cell>
        </row>
        <row r="186">
          <cell r="BV186">
            <v>150.22926719213652</v>
          </cell>
          <cell r="BW186">
            <v>163.07216283339002</v>
          </cell>
          <cell r="CA186">
            <v>152.52525394095079</v>
          </cell>
          <cell r="CB186">
            <v>159.77831578607294</v>
          </cell>
        </row>
        <row r="187">
          <cell r="BV187">
            <v>150.753307813612</v>
          </cell>
          <cell r="BW187">
            <v>164.54123505976361</v>
          </cell>
          <cell r="CA187">
            <v>158.78393245500371</v>
          </cell>
          <cell r="CB187">
            <v>163.9194272029483</v>
          </cell>
        </row>
        <row r="188">
          <cell r="BV188">
            <v>155.27917133202897</v>
          </cell>
          <cell r="BW188">
            <v>160.82844287765124</v>
          </cell>
          <cell r="CA188">
            <v>152.47690368546313</v>
          </cell>
          <cell r="CB188">
            <v>168.54994091006731</v>
          </cell>
        </row>
        <row r="189">
          <cell r="BV189">
            <v>156.06152012946725</v>
          </cell>
          <cell r="BW189">
            <v>162.58463003219427</v>
          </cell>
          <cell r="CA189">
            <v>154.89009560830175</v>
          </cell>
          <cell r="CB189">
            <v>165.86520414397941</v>
          </cell>
        </row>
        <row r="190">
          <cell r="BV190">
            <v>154.27529732884238</v>
          </cell>
          <cell r="BW190">
            <v>158.88564154135582</v>
          </cell>
          <cell r="CA190">
            <v>152.24589335865852</v>
          </cell>
          <cell r="CB190">
            <v>156.55477187862587</v>
          </cell>
        </row>
        <row r="191">
          <cell r="BV191">
            <v>167.97484522677615</v>
          </cell>
          <cell r="BW191">
            <v>165.62571519019201</v>
          </cell>
          <cell r="CA191">
            <v>152.12085162146536</v>
          </cell>
          <cell r="CB191">
            <v>169.09583403147559</v>
          </cell>
        </row>
        <row r="192">
          <cell r="BV192">
            <v>153.25348368529458</v>
          </cell>
          <cell r="BW192">
            <v>153.95635040445376</v>
          </cell>
          <cell r="CA192">
            <v>161.42945900304045</v>
          </cell>
          <cell r="CB192">
            <v>169.95492772884273</v>
          </cell>
        </row>
        <row r="193">
          <cell r="BV193">
            <v>159.76007694129069</v>
          </cell>
          <cell r="BW193">
            <v>165.18900280743813</v>
          </cell>
          <cell r="CA193">
            <v>163.80861308682157</v>
          </cell>
          <cell r="CB193">
            <v>168.95462093520402</v>
          </cell>
        </row>
        <row r="194">
          <cell r="BV194">
            <v>155.29534525487384</v>
          </cell>
          <cell r="BW194">
            <v>157.37429893013095</v>
          </cell>
          <cell r="CA194">
            <v>165.25698957871498</v>
          </cell>
          <cell r="CB194">
            <v>168.37255761575241</v>
          </cell>
        </row>
        <row r="195">
          <cell r="BV195">
            <v>166.40630836642401</v>
          </cell>
          <cell r="BW195">
            <v>167.27461046157268</v>
          </cell>
          <cell r="CA195">
            <v>153.72581907015129</v>
          </cell>
          <cell r="CB195">
            <v>167.14654474214746</v>
          </cell>
        </row>
        <row r="196">
          <cell r="BV196">
            <v>159.75320978243062</v>
          </cell>
          <cell r="BW196">
            <v>166.20989292280842</v>
          </cell>
          <cell r="CA196">
            <v>160.85456462175054</v>
          </cell>
          <cell r="CB196">
            <v>171.26576980875672</v>
          </cell>
        </row>
        <row r="197">
          <cell r="BV197">
            <v>161.4534219160837</v>
          </cell>
          <cell r="BW197">
            <v>170.84520696975346</v>
          </cell>
          <cell r="CA197">
            <v>162.03761604970663</v>
          </cell>
          <cell r="CB197">
            <v>172.46751233886451</v>
          </cell>
        </row>
        <row r="198">
          <cell r="BV198">
            <v>154.2847574005437</v>
          </cell>
          <cell r="BW198">
            <v>160.20578890996464</v>
          </cell>
          <cell r="CA198">
            <v>161.62363113267705</v>
          </cell>
          <cell r="CB198">
            <v>171.66247895577385</v>
          </cell>
        </row>
        <row r="199">
          <cell r="BV199">
            <v>155.25813513289214</v>
          </cell>
          <cell r="BW199">
            <v>153.81650864844909</v>
          </cell>
          <cell r="CA199">
            <v>151.16163087265323</v>
          </cell>
          <cell r="CB199">
            <v>171.89447918869649</v>
          </cell>
        </row>
        <row r="200">
          <cell r="BV200">
            <v>154.03546849534314</v>
          </cell>
          <cell r="BW200">
            <v>163.26211973017129</v>
          </cell>
          <cell r="CA200">
            <v>153.76511767989138</v>
          </cell>
          <cell r="CB200">
            <v>166.14287807321458</v>
          </cell>
        </row>
        <row r="201">
          <cell r="BV201">
            <v>158.24347030167024</v>
          </cell>
          <cell r="BW201">
            <v>157.41876399465889</v>
          </cell>
          <cell r="CA201">
            <v>156.44660201206014</v>
          </cell>
          <cell r="CB201">
            <v>163.96277050479412</v>
          </cell>
        </row>
        <row r="202">
          <cell r="BV202">
            <v>153.25727035092316</v>
          </cell>
          <cell r="BW202">
            <v>161.7389341995422</v>
          </cell>
          <cell r="CA202">
            <v>147.91610761699283</v>
          </cell>
          <cell r="CB202">
            <v>157.05351291922202</v>
          </cell>
        </row>
        <row r="203">
          <cell r="BV203">
            <v>149.6578442632017</v>
          </cell>
          <cell r="BW203">
            <v>155.83894824182903</v>
          </cell>
          <cell r="CA203">
            <v>157.85190324770221</v>
          </cell>
          <cell r="CB203">
            <v>175.79445472111206</v>
          </cell>
        </row>
        <row r="204">
          <cell r="BV204">
            <v>150.28554111499963</v>
          </cell>
          <cell r="BW204">
            <v>169.80797297821763</v>
          </cell>
          <cell r="CA204">
            <v>148.8893417792722</v>
          </cell>
          <cell r="CB204">
            <v>157.94209920612752</v>
          </cell>
        </row>
        <row r="205">
          <cell r="BV205">
            <v>145.30137912975121</v>
          </cell>
          <cell r="BW205">
            <v>151.91831256826376</v>
          </cell>
          <cell r="CA205">
            <v>164.98390264128759</v>
          </cell>
          <cell r="CB205">
            <v>176.82647947653271</v>
          </cell>
        </row>
        <row r="206">
          <cell r="BV206">
            <v>156.48929374647381</v>
          </cell>
          <cell r="BW206">
            <v>155.73941487741502</v>
          </cell>
          <cell r="CA206">
            <v>154.32724057481849</v>
          </cell>
          <cell r="CB206">
            <v>165.3094400361999</v>
          </cell>
        </row>
      </sheetData>
      <sheetData sheetId="8" refreshError="1"/>
      <sheetData sheetId="9" refreshError="1"/>
      <sheetData sheetId="10">
        <row r="4">
          <cell r="B4" t="b">
            <v>1</v>
          </cell>
        </row>
        <row r="7">
          <cell r="B7" t="b">
            <v>0</v>
          </cell>
        </row>
        <row r="8">
          <cell r="F8">
            <v>8</v>
          </cell>
        </row>
        <row r="11">
          <cell r="B11" t="e">
            <v>#VALUE!</v>
          </cell>
        </row>
        <row r="13">
          <cell r="B13">
            <v>1.2792043052104252</v>
          </cell>
        </row>
        <row r="14">
          <cell r="B14" t="e">
            <v>#VALUE!</v>
          </cell>
        </row>
        <row r="20">
          <cell r="A20">
            <v>8</v>
          </cell>
          <cell r="B20">
            <v>8</v>
          </cell>
        </row>
        <row r="21">
          <cell r="B21">
            <v>22</v>
          </cell>
        </row>
      </sheetData>
      <sheetData sheetId="11">
        <row r="3">
          <cell r="BM3" t="b">
            <v>0</v>
          </cell>
        </row>
        <row r="9">
          <cell r="O9">
            <v>78</v>
          </cell>
          <cell r="V9">
            <v>10</v>
          </cell>
        </row>
        <row r="11">
          <cell r="O11">
            <v>252</v>
          </cell>
          <cell r="V11">
            <v>20</v>
          </cell>
        </row>
        <row r="18">
          <cell r="B18">
            <v>78</v>
          </cell>
          <cell r="C18">
            <v>78</v>
          </cell>
        </row>
        <row r="19">
          <cell r="C19">
            <v>252</v>
          </cell>
        </row>
        <row r="20">
          <cell r="C20">
            <v>10</v>
          </cell>
        </row>
        <row r="21">
          <cell r="C21">
            <v>20</v>
          </cell>
        </row>
      </sheetData>
      <sheetData sheetId="1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Binomial"/>
      <sheetName val="One proportion"/>
      <sheetName val="Two proportions"/>
      <sheetName val="Power picture"/>
      <sheetName val="Power two"/>
      <sheetName val="Power paired"/>
      <sheetName val="Precision one"/>
      <sheetName val="Precision two"/>
      <sheetName val="Precision paired"/>
      <sheetName val="ESCI intro chapters 10-13 Oct 2"/>
    </sheetNames>
    <sheetDataSet>
      <sheetData sheetId="0" refreshError="1"/>
      <sheetData sheetId="1" refreshError="1"/>
      <sheetData sheetId="2"/>
      <sheetData sheetId="3">
        <row r="3">
          <cell r="B3">
            <v>50</v>
          </cell>
          <cell r="C3">
            <v>20</v>
          </cell>
        </row>
        <row r="4">
          <cell r="B4">
            <v>50</v>
          </cell>
          <cell r="C4">
            <v>20</v>
          </cell>
        </row>
        <row r="7">
          <cell r="C7" t="b">
            <v>1</v>
          </cell>
        </row>
        <row r="9">
          <cell r="C9" t="b">
            <v>1</v>
          </cell>
        </row>
        <row r="12">
          <cell r="C12">
            <v>1.8035389042604244</v>
          </cell>
        </row>
        <row r="14">
          <cell r="C14">
            <v>1.7917491094601725</v>
          </cell>
        </row>
        <row r="15">
          <cell r="C15">
            <v>7.3164529990066285E-7</v>
          </cell>
        </row>
      </sheetData>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Ijumping"/>
    </sheetNames>
    <sheetDataSet>
      <sheetData sheetId="0">
        <row r="1">
          <cell r="AK1" t="b">
            <v>0</v>
          </cell>
          <cell r="AM1" t="b">
            <v>1</v>
          </cell>
        </row>
        <row r="2">
          <cell r="U2" t="b">
            <v>0</v>
          </cell>
          <cell r="W2" t="b">
            <v>0</v>
          </cell>
          <cell r="X2" t="b">
            <v>0</v>
          </cell>
          <cell r="AI2">
            <v>1</v>
          </cell>
        </row>
        <row r="3">
          <cell r="T3">
            <v>58.963464886056464</v>
          </cell>
          <cell r="U3">
            <v>21.327009581830577</v>
          </cell>
          <cell r="V3">
            <v>76</v>
          </cell>
          <cell r="X3">
            <v>1</v>
          </cell>
        </row>
        <row r="4">
          <cell r="T4">
            <v>58.963464886056464</v>
          </cell>
          <cell r="U4">
            <v>21.327009581830577</v>
          </cell>
          <cell r="V4">
            <v>75</v>
          </cell>
          <cell r="X4">
            <v>50</v>
          </cell>
        </row>
        <row r="5">
          <cell r="T5">
            <v>45.459274271423858</v>
          </cell>
          <cell r="U5">
            <v>20.363500022627999</v>
          </cell>
          <cell r="V5">
            <v>74</v>
          </cell>
          <cell r="X5">
            <v>20</v>
          </cell>
          <cell r="AK5" t="b">
            <v>0</v>
          </cell>
        </row>
        <row r="6">
          <cell r="T6">
            <v>58.423727267789211</v>
          </cell>
          <cell r="U6">
            <v>12.116905307027933</v>
          </cell>
          <cell r="V6">
            <v>73</v>
          </cell>
          <cell r="X6">
            <v>95</v>
          </cell>
          <cell r="AK6" t="b">
            <v>1</v>
          </cell>
        </row>
        <row r="7">
          <cell r="T7">
            <v>50.10158016304527</v>
          </cell>
          <cell r="U7">
            <v>24.1056400069413</v>
          </cell>
          <cell r="V7">
            <v>72</v>
          </cell>
          <cell r="X7">
            <v>15</v>
          </cell>
        </row>
        <row r="8">
          <cell r="T8">
            <v>50.997270451614142</v>
          </cell>
          <cell r="U8">
            <v>21.635877245712582</v>
          </cell>
          <cell r="V8">
            <v>71</v>
          </cell>
          <cell r="X8">
            <v>3.3242204503337369E-2</v>
          </cell>
          <cell r="AM8">
            <v>58.963464886056464</v>
          </cell>
        </row>
        <row r="9">
          <cell r="T9">
            <v>48.885029986785661</v>
          </cell>
          <cell r="U9">
            <v>16.441808151723414</v>
          </cell>
          <cell r="V9">
            <v>70</v>
          </cell>
          <cell r="X9">
            <v>50</v>
          </cell>
        </row>
        <row r="10">
          <cell r="T10">
            <v>52.618314877170782</v>
          </cell>
          <cell r="U10">
            <v>30.001906733594232</v>
          </cell>
          <cell r="V10">
            <v>69</v>
          </cell>
          <cell r="X10" t="b">
            <v>1</v>
          </cell>
        </row>
        <row r="11">
          <cell r="T11">
            <v>47.556704566049135</v>
          </cell>
          <cell r="U11">
            <v>19.243391627038598</v>
          </cell>
          <cell r="V11">
            <v>68</v>
          </cell>
        </row>
        <row r="12">
          <cell r="T12">
            <v>44.655036859958841</v>
          </cell>
          <cell r="U12">
            <v>19.732153619884134</v>
          </cell>
          <cell r="V12">
            <v>67</v>
          </cell>
        </row>
        <row r="13">
          <cell r="T13">
            <v>47.734619022578542</v>
          </cell>
          <cell r="U13">
            <v>21.030952892047203</v>
          </cell>
          <cell r="V13">
            <v>66</v>
          </cell>
        </row>
        <row r="14">
          <cell r="T14">
            <v>57.675609759077389</v>
          </cell>
          <cell r="U14">
            <v>19.065028831755313</v>
          </cell>
          <cell r="V14">
            <v>65</v>
          </cell>
          <cell r="W14">
            <v>0.68301742727630299</v>
          </cell>
        </row>
        <row r="15">
          <cell r="T15">
            <v>54.765429313654955</v>
          </cell>
          <cell r="U15">
            <v>13.069366367666666</v>
          </cell>
          <cell r="V15">
            <v>64</v>
          </cell>
          <cell r="W15">
            <v>0.91852774865164766</v>
          </cell>
          <cell r="AL15" t="e">
            <v>#N/A</v>
          </cell>
        </row>
        <row r="16">
          <cell r="T16">
            <v>52.612058495400824</v>
          </cell>
          <cell r="U16">
            <v>16.72823073460086</v>
          </cell>
          <cell r="V16">
            <v>63</v>
          </cell>
        </row>
        <row r="17">
          <cell r="T17">
            <v>49.634025128151364</v>
          </cell>
          <cell r="U17">
            <v>18.99480070544227</v>
          </cell>
          <cell r="V17">
            <v>62</v>
          </cell>
          <cell r="W17">
            <v>20</v>
          </cell>
        </row>
        <row r="18">
          <cell r="T18">
            <v>43.197188993383833</v>
          </cell>
          <cell r="U18">
            <v>18.650853517296909</v>
          </cell>
          <cell r="V18">
            <v>61</v>
          </cell>
          <cell r="W18">
            <v>21</v>
          </cell>
        </row>
        <row r="19">
          <cell r="T19">
            <v>43.95705229836917</v>
          </cell>
          <cell r="U19">
            <v>13.42410954302462</v>
          </cell>
          <cell r="V19">
            <v>60</v>
          </cell>
        </row>
        <row r="20">
          <cell r="T20">
            <v>49.95353347231751</v>
          </cell>
          <cell r="U20">
            <v>17.370981367067014</v>
          </cell>
          <cell r="V20">
            <v>59</v>
          </cell>
        </row>
        <row r="21">
          <cell r="T21">
            <v>42.477961644926502</v>
          </cell>
          <cell r="U21">
            <v>19.024674304692169</v>
          </cell>
          <cell r="V21">
            <v>58</v>
          </cell>
        </row>
        <row r="22">
          <cell r="T22">
            <v>46.725529086059574</v>
          </cell>
          <cell r="U22">
            <v>22.174388356563981</v>
          </cell>
          <cell r="V22">
            <v>57</v>
          </cell>
        </row>
        <row r="23">
          <cell r="T23">
            <v>45.464137453825785</v>
          </cell>
          <cell r="U23">
            <v>20.292728025962731</v>
          </cell>
          <cell r="V23">
            <v>56</v>
          </cell>
        </row>
        <row r="24">
          <cell r="T24">
            <v>51.10296730032826</v>
          </cell>
          <cell r="U24">
            <v>20.864083668489659</v>
          </cell>
          <cell r="V24">
            <v>55</v>
          </cell>
        </row>
        <row r="25">
          <cell r="T25">
            <v>48.525439662703135</v>
          </cell>
          <cell r="U25">
            <v>20.176016286887826</v>
          </cell>
          <cell r="V25">
            <v>54</v>
          </cell>
        </row>
        <row r="26">
          <cell r="T26">
            <v>41.480520086747916</v>
          </cell>
          <cell r="U26">
            <v>18.182049824221991</v>
          </cell>
          <cell r="V26">
            <v>53</v>
          </cell>
        </row>
        <row r="27">
          <cell r="T27">
            <v>42.785055502873611</v>
          </cell>
          <cell r="U27">
            <v>26.968435960153617</v>
          </cell>
          <cell r="V27">
            <v>52</v>
          </cell>
        </row>
        <row r="28">
          <cell r="T28">
            <v>54.1269925317456</v>
          </cell>
          <cell r="U28">
            <v>31.357519050866806</v>
          </cell>
          <cell r="V28">
            <v>51</v>
          </cell>
        </row>
        <row r="29">
          <cell r="T29">
            <v>56.084589417438785</v>
          </cell>
          <cell r="U29">
            <v>15.577221636974492</v>
          </cell>
          <cell r="V29">
            <v>50</v>
          </cell>
        </row>
        <row r="30">
          <cell r="T30">
            <v>53.697136005122609</v>
          </cell>
          <cell r="U30">
            <v>19.123544795988629</v>
          </cell>
          <cell r="V30">
            <v>49</v>
          </cell>
        </row>
        <row r="31">
          <cell r="T31">
            <v>50.506623071742432</v>
          </cell>
          <cell r="U31">
            <v>20.169497191518339</v>
          </cell>
          <cell r="V31">
            <v>48</v>
          </cell>
        </row>
        <row r="32">
          <cell r="T32">
            <v>55.617642371675302</v>
          </cell>
          <cell r="U32">
            <v>23.078294720848408</v>
          </cell>
          <cell r="V32">
            <v>47</v>
          </cell>
        </row>
        <row r="33">
          <cell r="T33">
            <v>42.028703655270263</v>
          </cell>
          <cell r="U33">
            <v>24.895603926077605</v>
          </cell>
          <cell r="V33">
            <v>46</v>
          </cell>
        </row>
        <row r="34">
          <cell r="T34">
            <v>48.321555998036871</v>
          </cell>
          <cell r="U34">
            <v>19.37244281643304</v>
          </cell>
          <cell r="V34">
            <v>45</v>
          </cell>
        </row>
        <row r="35">
          <cell r="T35">
            <v>55.249912871800923</v>
          </cell>
          <cell r="U35">
            <v>19.777271429063219</v>
          </cell>
          <cell r="V35">
            <v>44</v>
          </cell>
        </row>
        <row r="36">
          <cell r="T36">
            <v>45.374374119950986</v>
          </cell>
          <cell r="U36">
            <v>15.161636988907327</v>
          </cell>
          <cell r="V36">
            <v>43</v>
          </cell>
        </row>
        <row r="37">
          <cell r="T37">
            <v>62.089675398398221</v>
          </cell>
          <cell r="U37">
            <v>19.179067938718013</v>
          </cell>
          <cell r="V37">
            <v>42</v>
          </cell>
        </row>
        <row r="38">
          <cell r="T38">
            <v>51.991241550096781</v>
          </cell>
          <cell r="U38">
            <v>21.615320249744588</v>
          </cell>
          <cell r="V38">
            <v>41</v>
          </cell>
        </row>
        <row r="39">
          <cell r="T39">
            <v>49.251619078273961</v>
          </cell>
          <cell r="U39">
            <v>20.33734208080962</v>
          </cell>
          <cell r="V39">
            <v>40</v>
          </cell>
        </row>
        <row r="40">
          <cell r="T40">
            <v>51.503018987814691</v>
          </cell>
          <cell r="U40">
            <v>23.618590583956191</v>
          </cell>
          <cell r="V40">
            <v>39</v>
          </cell>
        </row>
        <row r="41">
          <cell r="T41">
            <v>43.814662454949691</v>
          </cell>
          <cell r="U41">
            <v>20.661054842694774</v>
          </cell>
          <cell r="V41">
            <v>38</v>
          </cell>
        </row>
        <row r="42">
          <cell r="T42">
            <v>53.259337446599865</v>
          </cell>
          <cell r="U42">
            <v>19.733043307552453</v>
          </cell>
          <cell r="V42">
            <v>37</v>
          </cell>
        </row>
        <row r="43">
          <cell r="T43">
            <v>52.14192700000185</v>
          </cell>
          <cell r="U43">
            <v>16.111455373359515</v>
          </cell>
          <cell r="V43">
            <v>36</v>
          </cell>
        </row>
        <row r="44">
          <cell r="T44">
            <v>59.538796251919607</v>
          </cell>
          <cell r="U44">
            <v>17.466732385948383</v>
          </cell>
          <cell r="V44">
            <v>35</v>
          </cell>
        </row>
        <row r="45">
          <cell r="T45">
            <v>44.069057967401498</v>
          </cell>
          <cell r="U45">
            <v>21.520412850251361</v>
          </cell>
          <cell r="V45">
            <v>34</v>
          </cell>
        </row>
        <row r="46">
          <cell r="T46">
            <v>49.981034727715127</v>
          </cell>
          <cell r="U46">
            <v>17.922962823953217</v>
          </cell>
          <cell r="V46">
            <v>33</v>
          </cell>
        </row>
        <row r="47">
          <cell r="T47">
            <v>50.208656945545421</v>
          </cell>
          <cell r="U47">
            <v>18.437341199451829</v>
          </cell>
          <cell r="V47">
            <v>32</v>
          </cell>
        </row>
        <row r="48">
          <cell r="T48">
            <v>52.43572693654437</v>
          </cell>
          <cell r="U48">
            <v>22.661119263916408</v>
          </cell>
          <cell r="V48">
            <v>31</v>
          </cell>
        </row>
        <row r="49">
          <cell r="T49">
            <v>45.388240017862209</v>
          </cell>
          <cell r="U49">
            <v>19.44613714904466</v>
          </cell>
          <cell r="V49">
            <v>30</v>
          </cell>
        </row>
        <row r="50">
          <cell r="T50">
            <v>46.048394909457542</v>
          </cell>
          <cell r="U50">
            <v>16.508543367043615</v>
          </cell>
          <cell r="V50">
            <v>29</v>
          </cell>
        </row>
        <row r="51">
          <cell r="T51">
            <v>56.724571116711708</v>
          </cell>
          <cell r="U51">
            <v>19.410134504839519</v>
          </cell>
          <cell r="V51">
            <v>28</v>
          </cell>
        </row>
        <row r="52">
          <cell r="T52">
            <v>47.034346827226038</v>
          </cell>
          <cell r="U52">
            <v>15.188516929710611</v>
          </cell>
          <cell r="V52">
            <v>27</v>
          </cell>
        </row>
        <row r="53">
          <cell r="T53">
            <v>41.538654089387855</v>
          </cell>
          <cell r="U53">
            <v>16.096040723542057</v>
          </cell>
          <cell r="V53">
            <v>26</v>
          </cell>
        </row>
        <row r="54">
          <cell r="T54">
            <v>47.56369920808941</v>
          </cell>
          <cell r="U54">
            <v>16.981243002008043</v>
          </cell>
          <cell r="V54">
            <v>25</v>
          </cell>
        </row>
        <row r="55">
          <cell r="T55">
            <v>47.271976674916722</v>
          </cell>
          <cell r="U55">
            <v>17.486254350743739</v>
          </cell>
          <cell r="V55">
            <v>24</v>
          </cell>
        </row>
        <row r="56">
          <cell r="T56">
            <v>55.659230372873381</v>
          </cell>
          <cell r="U56">
            <v>22.91231533566625</v>
          </cell>
          <cell r="V56">
            <v>23</v>
          </cell>
        </row>
        <row r="57">
          <cell r="T57">
            <v>47.225993831540698</v>
          </cell>
          <cell r="U57">
            <v>18.307301228405763</v>
          </cell>
          <cell r="V57">
            <v>22</v>
          </cell>
        </row>
        <row r="58">
          <cell r="T58">
            <v>50.312399748333469</v>
          </cell>
          <cell r="U58">
            <v>20.901686967734278</v>
          </cell>
          <cell r="V58">
            <v>21</v>
          </cell>
        </row>
        <row r="59">
          <cell r="T59">
            <v>46.051789691831111</v>
          </cell>
          <cell r="U59">
            <v>20.60441598558597</v>
          </cell>
          <cell r="V59">
            <v>20</v>
          </cell>
        </row>
        <row r="60">
          <cell r="T60">
            <v>49.331621030445291</v>
          </cell>
          <cell r="U60">
            <v>14.524416599325789</v>
          </cell>
          <cell r="V60">
            <v>19</v>
          </cell>
        </row>
        <row r="61">
          <cell r="T61">
            <v>52.195046422787435</v>
          </cell>
          <cell r="U61">
            <v>18.289639725064859</v>
          </cell>
          <cell r="V61">
            <v>18</v>
          </cell>
        </row>
        <row r="62">
          <cell r="T62">
            <v>43.691293247015615</v>
          </cell>
          <cell r="U62">
            <v>18.523212269216621</v>
          </cell>
          <cell r="V62">
            <v>17</v>
          </cell>
        </row>
        <row r="63">
          <cell r="T63">
            <v>49.374897814859494</v>
          </cell>
          <cell r="U63">
            <v>19.713382639282724</v>
          </cell>
          <cell r="V63">
            <v>16</v>
          </cell>
        </row>
        <row r="64">
          <cell r="T64">
            <v>59.479584619669808</v>
          </cell>
          <cell r="U64">
            <v>20.791608868876711</v>
          </cell>
          <cell r="V64">
            <v>15</v>
          </cell>
        </row>
        <row r="65">
          <cell r="T65">
            <v>51.266421859604698</v>
          </cell>
          <cell r="U65">
            <v>20.80044456100476</v>
          </cell>
          <cell r="V65">
            <v>14</v>
          </cell>
        </row>
        <row r="66">
          <cell r="T66">
            <v>54.898516808387406</v>
          </cell>
          <cell r="U66">
            <v>12.482477744325767</v>
          </cell>
          <cell r="V66">
            <v>13</v>
          </cell>
        </row>
        <row r="67">
          <cell r="T67">
            <v>51.442659804089743</v>
          </cell>
          <cell r="U67">
            <v>22.535054573480238</v>
          </cell>
          <cell r="V67">
            <v>12</v>
          </cell>
        </row>
        <row r="68">
          <cell r="T68">
            <v>56.821834493803536</v>
          </cell>
          <cell r="U68">
            <v>21.484673108836773</v>
          </cell>
          <cell r="V68">
            <v>11</v>
          </cell>
        </row>
        <row r="69">
          <cell r="T69">
            <v>51.880322035124557</v>
          </cell>
          <cell r="U69">
            <v>20.93871830677892</v>
          </cell>
          <cell r="V69">
            <v>10</v>
          </cell>
        </row>
        <row r="70">
          <cell r="T70">
            <v>48.893877798181876</v>
          </cell>
          <cell r="U70">
            <v>14.239083180952543</v>
          </cell>
          <cell r="V70">
            <v>9</v>
          </cell>
        </row>
        <row r="71">
          <cell r="T71">
            <v>50.453908279902649</v>
          </cell>
          <cell r="U71">
            <v>14.465044863893462</v>
          </cell>
          <cell r="V71">
            <v>8</v>
          </cell>
        </row>
        <row r="72">
          <cell r="T72">
            <v>41.89170772848756</v>
          </cell>
          <cell r="U72">
            <v>15.246188958879957</v>
          </cell>
          <cell r="V72">
            <v>7</v>
          </cell>
        </row>
        <row r="73">
          <cell r="T73">
            <v>39.716895267923505</v>
          </cell>
          <cell r="U73">
            <v>17.408672955421753</v>
          </cell>
          <cell r="V73">
            <v>6</v>
          </cell>
        </row>
        <row r="74">
          <cell r="T74">
            <v>48.501036563452161</v>
          </cell>
          <cell r="U74">
            <v>19.979199831572476</v>
          </cell>
          <cell r="V74">
            <v>5</v>
          </cell>
        </row>
        <row r="75">
          <cell r="T75">
            <v>49.832494202744329</v>
          </cell>
          <cell r="U75">
            <v>23.489835078507006</v>
          </cell>
          <cell r="V75">
            <v>4</v>
          </cell>
        </row>
        <row r="76">
          <cell r="T76">
            <v>48.06923131913846</v>
          </cell>
          <cell r="U76">
            <v>21.79075052869079</v>
          </cell>
          <cell r="V76">
            <v>3</v>
          </cell>
        </row>
        <row r="77">
          <cell r="T77">
            <v>47.5200021472738</v>
          </cell>
          <cell r="U77">
            <v>15.303390026240081</v>
          </cell>
          <cell r="V77">
            <v>2</v>
          </cell>
        </row>
        <row r="78">
          <cell r="T78">
            <v>54.665079240099729</v>
          </cell>
          <cell r="U78">
            <v>21.474682503121791</v>
          </cell>
          <cell r="V78">
            <v>1</v>
          </cell>
        </row>
        <row r="79">
          <cell r="V79">
            <v>0</v>
          </cell>
        </row>
      </sheetData>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Fig 1"/>
      <sheetName val="p value function"/>
      <sheetName val="Fig 5"/>
      <sheetName val="Fig 10"/>
    </sheetNames>
    <sheetDataSet>
      <sheetData sheetId="0" refreshError="1"/>
      <sheetData sheetId="1">
        <row r="8">
          <cell r="M8">
            <v>0.27893615066330035</v>
          </cell>
          <cell r="N8">
            <v>30</v>
          </cell>
          <cell r="O8">
            <v>60</v>
          </cell>
          <cell r="P8">
            <v>95</v>
          </cell>
          <cell r="Q8">
            <v>2</v>
          </cell>
          <cell r="R8" t="b">
            <v>0</v>
          </cell>
        </row>
        <row r="9">
          <cell r="M9">
            <v>0.85041200471476586</v>
          </cell>
        </row>
        <row r="11">
          <cell r="M11" t="b">
            <v>1</v>
          </cell>
        </row>
        <row r="12">
          <cell r="M12" t="b">
            <v>0</v>
          </cell>
        </row>
        <row r="19">
          <cell r="N19">
            <v>124</v>
          </cell>
          <cell r="O19">
            <v>115</v>
          </cell>
        </row>
        <row r="20">
          <cell r="N20">
            <v>144</v>
          </cell>
          <cell r="O20">
            <v>134</v>
          </cell>
        </row>
        <row r="21">
          <cell r="N21">
            <v>12</v>
          </cell>
          <cell r="O21">
            <v>11</v>
          </cell>
        </row>
        <row r="22">
          <cell r="N22">
            <v>280</v>
          </cell>
          <cell r="O22">
            <v>260</v>
          </cell>
        </row>
      </sheetData>
      <sheetData sheetId="2">
        <row r="3">
          <cell r="M3" t="b">
            <v>1</v>
          </cell>
        </row>
        <row r="4">
          <cell r="O4" t="b">
            <v>0</v>
          </cell>
        </row>
        <row r="5">
          <cell r="O5" t="b">
            <v>0</v>
          </cell>
        </row>
      </sheetData>
      <sheetData sheetId="3">
        <row r="2">
          <cell r="O2" t="b">
            <v>0</v>
          </cell>
        </row>
      </sheetData>
      <sheetData sheetId="4"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pture probabilities"/>
    </sheetNames>
    <sheetDataSet>
      <sheetData sheetId="0"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Calculate r"/>
      <sheetName val="See r"/>
      <sheetName val="Two correlations"/>
      <sheetName val="Sample r"/>
    </sheetNames>
    <sheetDataSet>
      <sheetData sheetId="0" refreshError="1"/>
      <sheetData sheetId="1">
        <row r="1">
          <cell r="AG1" t="str">
            <v>.50</v>
          </cell>
        </row>
        <row r="2">
          <cell r="AB2">
            <v>0</v>
          </cell>
          <cell r="AD2">
            <v>0.76424047127797401</v>
          </cell>
          <cell r="AE2">
            <v>0.53390434154352051</v>
          </cell>
          <cell r="AG2" t="str">
            <v>40</v>
          </cell>
        </row>
        <row r="3">
          <cell r="AD3" t="str">
            <v>100</v>
          </cell>
          <cell r="AG3" t="str">
            <v>100</v>
          </cell>
          <cell r="AX3" t="b">
            <v>0</v>
          </cell>
        </row>
        <row r="4">
          <cell r="AD4" t="str">
            <v>30</v>
          </cell>
          <cell r="AG4" t="str">
            <v>30</v>
          </cell>
          <cell r="AX4" t="b">
            <v>0</v>
          </cell>
        </row>
        <row r="5">
          <cell r="AD5" t="str">
            <v>2</v>
          </cell>
          <cell r="AX5" t="b">
            <v>0</v>
          </cell>
        </row>
        <row r="6">
          <cell r="B6" t="str">
            <v>Student ability</v>
          </cell>
        </row>
        <row r="8">
          <cell r="B8">
            <v>60.7</v>
          </cell>
          <cell r="C8">
            <v>90.55</v>
          </cell>
          <cell r="AH8">
            <v>60.7</v>
          </cell>
          <cell r="AI8">
            <v>90.55</v>
          </cell>
        </row>
        <row r="9">
          <cell r="B9">
            <v>168.47</v>
          </cell>
          <cell r="C9">
            <v>125.15</v>
          </cell>
          <cell r="AH9">
            <v>168.47</v>
          </cell>
          <cell r="AI9">
            <v>125.15</v>
          </cell>
        </row>
        <row r="10">
          <cell r="B10">
            <v>101.75</v>
          </cell>
          <cell r="C10">
            <v>85.86</v>
          </cell>
          <cell r="AH10">
            <v>101.75</v>
          </cell>
          <cell r="AI10">
            <v>85.86</v>
          </cell>
        </row>
        <row r="11">
          <cell r="B11">
            <v>107.02</v>
          </cell>
          <cell r="C11">
            <v>116.47</v>
          </cell>
          <cell r="AB11">
            <v>0</v>
          </cell>
          <cell r="AH11">
            <v>107.02</v>
          </cell>
          <cell r="AI11">
            <v>116.47</v>
          </cell>
        </row>
        <row r="12">
          <cell r="B12">
            <v>167.69</v>
          </cell>
          <cell r="C12">
            <v>153.51</v>
          </cell>
          <cell r="AB12">
            <v>100</v>
          </cell>
          <cell r="AH12">
            <v>167.69</v>
          </cell>
          <cell r="AI12">
            <v>153.51</v>
          </cell>
        </row>
        <row r="13">
          <cell r="B13">
            <v>80.25</v>
          </cell>
          <cell r="C13">
            <v>61.42</v>
          </cell>
          <cell r="AB13">
            <v>0</v>
          </cell>
          <cell r="AH13">
            <v>80.25</v>
          </cell>
          <cell r="AI13">
            <v>61.42</v>
          </cell>
        </row>
        <row r="14">
          <cell r="B14">
            <v>81.25</v>
          </cell>
          <cell r="C14">
            <v>96.66</v>
          </cell>
          <cell r="AB14">
            <v>100</v>
          </cell>
          <cell r="AH14">
            <v>81.25</v>
          </cell>
          <cell r="AI14">
            <v>96.66</v>
          </cell>
        </row>
        <row r="15">
          <cell r="B15">
            <v>107.5</v>
          </cell>
          <cell r="C15">
            <v>104.69</v>
          </cell>
          <cell r="AH15">
            <v>107.5</v>
          </cell>
          <cell r="AI15">
            <v>104.69</v>
          </cell>
        </row>
        <row r="16">
          <cell r="B16">
            <v>105.35</v>
          </cell>
          <cell r="C16">
            <v>110.16</v>
          </cell>
          <cell r="AH16">
            <v>105.35</v>
          </cell>
          <cell r="AI16">
            <v>110.16</v>
          </cell>
        </row>
        <row r="17">
          <cell r="B17">
            <v>101.32</v>
          </cell>
          <cell r="C17">
            <v>141.75</v>
          </cell>
          <cell r="AH17">
            <v>101.32</v>
          </cell>
          <cell r="AI17">
            <v>141.75</v>
          </cell>
        </row>
        <row r="18">
          <cell r="B18">
            <v>112.49</v>
          </cell>
          <cell r="C18">
            <v>110.77</v>
          </cell>
          <cell r="AH18">
            <v>112.49</v>
          </cell>
          <cell r="AI18">
            <v>110.77</v>
          </cell>
        </row>
        <row r="19">
          <cell r="B19">
            <v>112.63</v>
          </cell>
          <cell r="C19">
            <v>76.040000000000006</v>
          </cell>
          <cell r="AH19">
            <v>112.63</v>
          </cell>
          <cell r="AI19">
            <v>76.040000000000006</v>
          </cell>
        </row>
        <row r="20">
          <cell r="B20">
            <v>115.94</v>
          </cell>
          <cell r="C20">
            <v>86.74</v>
          </cell>
          <cell r="AH20">
            <v>115.94</v>
          </cell>
          <cell r="AI20">
            <v>86.74</v>
          </cell>
        </row>
        <row r="21">
          <cell r="B21">
            <v>113.85</v>
          </cell>
          <cell r="C21">
            <v>99.54</v>
          </cell>
          <cell r="AH21">
            <v>113.85</v>
          </cell>
          <cell r="AI21">
            <v>99.54</v>
          </cell>
        </row>
        <row r="22">
          <cell r="B22">
            <v>134.19999999999999</v>
          </cell>
          <cell r="C22">
            <v>96.59</v>
          </cell>
          <cell r="AH22">
            <v>134.19999999999999</v>
          </cell>
          <cell r="AI22">
            <v>96.59</v>
          </cell>
        </row>
        <row r="23">
          <cell r="B23">
            <v>72.510000000000005</v>
          </cell>
          <cell r="C23">
            <v>86.98</v>
          </cell>
          <cell r="AB23">
            <v>0</v>
          </cell>
          <cell r="AH23">
            <v>72.510000000000005</v>
          </cell>
          <cell r="AI23">
            <v>86.98</v>
          </cell>
        </row>
        <row r="24">
          <cell r="B24">
            <v>118.03</v>
          </cell>
          <cell r="C24">
            <v>141.38</v>
          </cell>
          <cell r="AB24">
            <v>180</v>
          </cell>
          <cell r="AH24">
            <v>118.03</v>
          </cell>
          <cell r="AI24">
            <v>141.38</v>
          </cell>
        </row>
        <row r="25">
          <cell r="B25">
            <v>99.78</v>
          </cell>
          <cell r="C25">
            <v>81.569999999999993</v>
          </cell>
          <cell r="AB25">
            <v>20</v>
          </cell>
          <cell r="AH25">
            <v>99.78</v>
          </cell>
          <cell r="AI25">
            <v>81.569999999999993</v>
          </cell>
        </row>
        <row r="26">
          <cell r="B26">
            <v>84.14</v>
          </cell>
          <cell r="C26">
            <v>97.15</v>
          </cell>
          <cell r="AB26">
            <v>0</v>
          </cell>
          <cell r="AH26">
            <v>84.14</v>
          </cell>
          <cell r="AI26">
            <v>97.15</v>
          </cell>
        </row>
        <row r="27">
          <cell r="B27">
            <v>69.180000000000007</v>
          </cell>
          <cell r="C27">
            <v>91.27</v>
          </cell>
          <cell r="AB27">
            <v>200</v>
          </cell>
          <cell r="AH27">
            <v>69.180000000000007</v>
          </cell>
          <cell r="AI27">
            <v>91.27</v>
          </cell>
        </row>
        <row r="28">
          <cell r="B28">
            <v>156.18</v>
          </cell>
          <cell r="C28">
            <v>150.66999999999999</v>
          </cell>
          <cell r="AB28">
            <v>20</v>
          </cell>
          <cell r="AH28">
            <v>156.18</v>
          </cell>
          <cell r="AI28">
            <v>150.66999999999999</v>
          </cell>
        </row>
        <row r="29">
          <cell r="B29">
            <v>60.86</v>
          </cell>
          <cell r="C29">
            <v>121.5</v>
          </cell>
          <cell r="AH29">
            <v>60.86</v>
          </cell>
          <cell r="AI29">
            <v>121.5</v>
          </cell>
        </row>
        <row r="30">
          <cell r="B30">
            <v>55.83</v>
          </cell>
          <cell r="C30">
            <v>60.58</v>
          </cell>
          <cell r="AH30">
            <v>55.83</v>
          </cell>
          <cell r="AI30">
            <v>60.58</v>
          </cell>
        </row>
        <row r="31">
          <cell r="B31">
            <v>115.12</v>
          </cell>
          <cell r="C31">
            <v>123.81</v>
          </cell>
          <cell r="AH31">
            <v>115.12</v>
          </cell>
          <cell r="AI31">
            <v>123.81</v>
          </cell>
        </row>
        <row r="32">
          <cell r="B32">
            <v>79.25</v>
          </cell>
          <cell r="C32">
            <v>81.69</v>
          </cell>
          <cell r="AH32">
            <v>79.25</v>
          </cell>
          <cell r="AI32">
            <v>81.69</v>
          </cell>
        </row>
        <row r="33">
          <cell r="B33">
            <v>96.57</v>
          </cell>
          <cell r="C33">
            <v>66.510000000000005</v>
          </cell>
          <cell r="AH33">
            <v>96.57</v>
          </cell>
          <cell r="AI33">
            <v>66.510000000000005</v>
          </cell>
        </row>
        <row r="34">
          <cell r="B34">
            <v>104.2</v>
          </cell>
          <cell r="C34">
            <v>132.76</v>
          </cell>
          <cell r="AH34">
            <v>104.2</v>
          </cell>
          <cell r="AI34">
            <v>132.76</v>
          </cell>
        </row>
        <row r="35">
          <cell r="B35">
            <v>101.83</v>
          </cell>
          <cell r="C35">
            <v>76.37</v>
          </cell>
          <cell r="AH35">
            <v>101.83</v>
          </cell>
          <cell r="AI35">
            <v>76.37</v>
          </cell>
        </row>
        <row r="36">
          <cell r="B36">
            <v>88.26</v>
          </cell>
          <cell r="C36">
            <v>119.86</v>
          </cell>
          <cell r="AH36">
            <v>88.26</v>
          </cell>
          <cell r="AI36">
            <v>119.86</v>
          </cell>
        </row>
        <row r="37">
          <cell r="B37">
            <v>140.6</v>
          </cell>
          <cell r="C37">
            <v>71.400000000000006</v>
          </cell>
          <cell r="AH37">
            <v>140.6</v>
          </cell>
          <cell r="AI37">
            <v>71.400000000000006</v>
          </cell>
        </row>
        <row r="38">
          <cell r="B38">
            <v>131.72999999999999</v>
          </cell>
          <cell r="C38">
            <v>126.09</v>
          </cell>
          <cell r="AH38">
            <v>131.72999999999999</v>
          </cell>
          <cell r="AI38">
            <v>126.09</v>
          </cell>
        </row>
        <row r="39">
          <cell r="B39">
            <v>98.34</v>
          </cell>
          <cell r="C39">
            <v>105.84</v>
          </cell>
          <cell r="AH39">
            <v>98.34</v>
          </cell>
          <cell r="AI39">
            <v>105.84</v>
          </cell>
        </row>
        <row r="40">
          <cell r="B40">
            <v>104.52</v>
          </cell>
          <cell r="C40">
            <v>116.6</v>
          </cell>
          <cell r="AH40">
            <v>104.52</v>
          </cell>
          <cell r="AI40">
            <v>116.6</v>
          </cell>
        </row>
        <row r="41">
          <cell r="B41">
            <v>112.97</v>
          </cell>
          <cell r="C41">
            <v>80.569999999999993</v>
          </cell>
          <cell r="AH41">
            <v>112.97</v>
          </cell>
          <cell r="AI41">
            <v>80.569999999999993</v>
          </cell>
        </row>
        <row r="42">
          <cell r="B42">
            <v>84.6</v>
          </cell>
          <cell r="C42">
            <v>114.53</v>
          </cell>
          <cell r="AH42">
            <v>84.6</v>
          </cell>
          <cell r="AI42">
            <v>114.53</v>
          </cell>
        </row>
        <row r="43">
          <cell r="B43">
            <v>176.51</v>
          </cell>
          <cell r="C43">
            <v>146.72999999999999</v>
          </cell>
          <cell r="AH43">
            <v>176.51</v>
          </cell>
          <cell r="AI43">
            <v>146.72999999999999</v>
          </cell>
        </row>
        <row r="44">
          <cell r="B44">
            <v>68.39</v>
          </cell>
          <cell r="C44">
            <v>71.540000000000006</v>
          </cell>
          <cell r="AH44">
            <v>68.39</v>
          </cell>
          <cell r="AI44">
            <v>71.540000000000006</v>
          </cell>
        </row>
        <row r="45">
          <cell r="B45">
            <v>82.36</v>
          </cell>
          <cell r="C45">
            <v>99.75</v>
          </cell>
          <cell r="AH45">
            <v>82.36</v>
          </cell>
          <cell r="AI45">
            <v>99.75</v>
          </cell>
        </row>
        <row r="46">
          <cell r="B46">
            <v>157.49</v>
          </cell>
          <cell r="C46">
            <v>97.75</v>
          </cell>
          <cell r="AH46">
            <v>157.49</v>
          </cell>
          <cell r="AI46">
            <v>97.75</v>
          </cell>
        </row>
        <row r="47">
          <cell r="B47">
            <v>109.54</v>
          </cell>
          <cell r="C47">
            <v>89.68</v>
          </cell>
          <cell r="AH47">
            <v>109.54</v>
          </cell>
          <cell r="AI47">
            <v>89.68</v>
          </cell>
        </row>
        <row r="48">
          <cell r="B48"/>
          <cell r="C48"/>
          <cell r="AH48"/>
          <cell r="AI48"/>
        </row>
        <row r="49">
          <cell r="B49"/>
          <cell r="C49"/>
          <cell r="AH49"/>
          <cell r="AI49"/>
        </row>
        <row r="50">
          <cell r="B50"/>
          <cell r="C50"/>
          <cell r="AH50"/>
          <cell r="AI50"/>
        </row>
        <row r="51">
          <cell r="B51"/>
          <cell r="C51"/>
          <cell r="AH51"/>
          <cell r="AI51"/>
        </row>
        <row r="52">
          <cell r="B52"/>
          <cell r="C52"/>
          <cell r="AH52"/>
          <cell r="AI52"/>
        </row>
        <row r="53">
          <cell r="B53"/>
          <cell r="C53"/>
          <cell r="AH53"/>
          <cell r="AI53"/>
        </row>
        <row r="54">
          <cell r="B54"/>
          <cell r="C54"/>
          <cell r="AH54"/>
          <cell r="AI54"/>
        </row>
        <row r="55">
          <cell r="B55"/>
          <cell r="C55"/>
          <cell r="AH55"/>
          <cell r="AI55"/>
        </row>
        <row r="56">
          <cell r="B56"/>
          <cell r="C56"/>
          <cell r="AH56"/>
          <cell r="AI56"/>
        </row>
        <row r="57">
          <cell r="B57"/>
          <cell r="C57"/>
          <cell r="AH57"/>
          <cell r="AI57"/>
        </row>
        <row r="58">
          <cell r="B58"/>
          <cell r="C58"/>
          <cell r="AH58"/>
          <cell r="AI58"/>
        </row>
        <row r="59">
          <cell r="B59"/>
          <cell r="C59"/>
          <cell r="AH59"/>
          <cell r="AI59"/>
        </row>
        <row r="60">
          <cell r="B60"/>
          <cell r="C60"/>
          <cell r="AH60"/>
          <cell r="AI60"/>
        </row>
        <row r="61">
          <cell r="B61"/>
          <cell r="C61"/>
          <cell r="AH61"/>
          <cell r="AI61"/>
        </row>
        <row r="62">
          <cell r="B62"/>
          <cell r="C62"/>
          <cell r="AH62"/>
          <cell r="AI62"/>
        </row>
        <row r="63">
          <cell r="B63"/>
          <cell r="C63"/>
          <cell r="AH63"/>
          <cell r="AI63"/>
        </row>
        <row r="64">
          <cell r="B64"/>
          <cell r="C64"/>
          <cell r="AH64"/>
          <cell r="AI64"/>
        </row>
        <row r="65">
          <cell r="B65"/>
          <cell r="C65"/>
          <cell r="AH65"/>
          <cell r="AI65"/>
        </row>
        <row r="66">
          <cell r="B66"/>
          <cell r="C66"/>
          <cell r="AH66"/>
          <cell r="AI66"/>
        </row>
        <row r="67">
          <cell r="B67"/>
          <cell r="C67"/>
          <cell r="AH67"/>
          <cell r="AI67"/>
        </row>
        <row r="68">
          <cell r="B68"/>
          <cell r="C68"/>
          <cell r="AH68"/>
          <cell r="AI68"/>
        </row>
        <row r="69">
          <cell r="B69"/>
          <cell r="C69"/>
          <cell r="AH69"/>
          <cell r="AI69"/>
        </row>
        <row r="70">
          <cell r="B70"/>
          <cell r="C70"/>
          <cell r="AH70"/>
          <cell r="AI70"/>
        </row>
        <row r="71">
          <cell r="B71"/>
          <cell r="C71"/>
          <cell r="AH71"/>
          <cell r="AI71"/>
        </row>
        <row r="72">
          <cell r="B72"/>
          <cell r="C72"/>
          <cell r="AH72"/>
          <cell r="AI72"/>
        </row>
        <row r="73">
          <cell r="B73"/>
          <cell r="C73"/>
          <cell r="AH73"/>
          <cell r="AI73"/>
        </row>
        <row r="74">
          <cell r="B74"/>
          <cell r="C74"/>
          <cell r="AH74"/>
          <cell r="AI74"/>
        </row>
        <row r="75">
          <cell r="B75"/>
          <cell r="C75"/>
          <cell r="AH75"/>
          <cell r="AI75"/>
        </row>
        <row r="76">
          <cell r="B76"/>
          <cell r="C76"/>
          <cell r="AH76"/>
          <cell r="AI76"/>
        </row>
        <row r="77">
          <cell r="B77"/>
          <cell r="C77"/>
          <cell r="AH77"/>
          <cell r="AI77"/>
        </row>
        <row r="78">
          <cell r="B78"/>
          <cell r="C78"/>
          <cell r="AH78"/>
          <cell r="AI78"/>
        </row>
        <row r="79">
          <cell r="B79"/>
          <cell r="C79"/>
          <cell r="AH79"/>
          <cell r="AI79"/>
        </row>
        <row r="80">
          <cell r="B80"/>
          <cell r="C80"/>
          <cell r="AH80"/>
          <cell r="AI80"/>
        </row>
        <row r="81">
          <cell r="B81"/>
          <cell r="C81"/>
          <cell r="AH81"/>
          <cell r="AI81"/>
        </row>
        <row r="82">
          <cell r="B82"/>
          <cell r="C82"/>
          <cell r="AH82"/>
          <cell r="AI82"/>
        </row>
        <row r="83">
          <cell r="B83"/>
          <cell r="C83"/>
          <cell r="AH83"/>
          <cell r="AI83"/>
        </row>
        <row r="84">
          <cell r="B84"/>
          <cell r="C84"/>
          <cell r="AH84"/>
          <cell r="AI84"/>
        </row>
        <row r="85">
          <cell r="B85"/>
          <cell r="C85"/>
          <cell r="AH85"/>
          <cell r="AI85"/>
        </row>
        <row r="86">
          <cell r="B86"/>
          <cell r="C86"/>
          <cell r="AH86"/>
          <cell r="AI86"/>
        </row>
        <row r="87">
          <cell r="B87"/>
          <cell r="C87"/>
          <cell r="AH87"/>
          <cell r="AI87"/>
        </row>
        <row r="88">
          <cell r="B88"/>
          <cell r="C88"/>
          <cell r="AH88"/>
          <cell r="AI88"/>
        </row>
        <row r="89">
          <cell r="B89"/>
          <cell r="C89"/>
          <cell r="AH89"/>
          <cell r="AI89"/>
        </row>
        <row r="90">
          <cell r="B90"/>
          <cell r="C90"/>
          <cell r="AH90"/>
          <cell r="AI90"/>
        </row>
        <row r="91">
          <cell r="B91"/>
          <cell r="C91"/>
          <cell r="AH91"/>
          <cell r="AI91"/>
        </row>
        <row r="92">
          <cell r="B92"/>
          <cell r="C92"/>
          <cell r="AH92"/>
          <cell r="AI92"/>
        </row>
        <row r="93">
          <cell r="B93"/>
          <cell r="C93"/>
          <cell r="AH93"/>
          <cell r="AI93"/>
        </row>
        <row r="94">
          <cell r="B94"/>
          <cell r="C94"/>
          <cell r="AH94"/>
          <cell r="AI94"/>
        </row>
        <row r="95">
          <cell r="B95"/>
          <cell r="C95"/>
          <cell r="AH95"/>
          <cell r="AI95"/>
        </row>
        <row r="96">
          <cell r="B96"/>
          <cell r="C96"/>
          <cell r="AH96"/>
          <cell r="AI96"/>
        </row>
        <row r="97">
          <cell r="B97"/>
          <cell r="C97"/>
          <cell r="AH97"/>
          <cell r="AI97"/>
        </row>
        <row r="98">
          <cell r="B98"/>
          <cell r="C98"/>
          <cell r="AH98"/>
          <cell r="AI98"/>
        </row>
        <row r="99">
          <cell r="B99"/>
          <cell r="C99"/>
          <cell r="AH99"/>
          <cell r="AI99"/>
        </row>
        <row r="100">
          <cell r="B100"/>
          <cell r="C100"/>
          <cell r="AH100"/>
          <cell r="AI100"/>
        </row>
        <row r="101">
          <cell r="B101"/>
          <cell r="C101"/>
          <cell r="AH101"/>
          <cell r="AI101"/>
        </row>
        <row r="102">
          <cell r="B102"/>
          <cell r="C102"/>
          <cell r="AH102"/>
          <cell r="AI102"/>
        </row>
        <row r="103">
          <cell r="B103"/>
          <cell r="C103"/>
          <cell r="AH103"/>
          <cell r="AI103"/>
        </row>
        <row r="104">
          <cell r="B104"/>
          <cell r="C104"/>
          <cell r="AH104"/>
          <cell r="AI104"/>
        </row>
        <row r="105">
          <cell r="B105"/>
          <cell r="C105"/>
          <cell r="AH105"/>
          <cell r="AI105"/>
        </row>
        <row r="106">
          <cell r="B106"/>
          <cell r="C106"/>
          <cell r="AH106"/>
          <cell r="AI106"/>
        </row>
        <row r="107">
          <cell r="B107"/>
          <cell r="C107"/>
          <cell r="AH107"/>
          <cell r="AI107"/>
        </row>
        <row r="108">
          <cell r="B108"/>
          <cell r="C108"/>
          <cell r="AH108"/>
          <cell r="AI108"/>
        </row>
        <row r="109">
          <cell r="B109"/>
          <cell r="C109"/>
          <cell r="AH109"/>
          <cell r="AI109"/>
        </row>
        <row r="110">
          <cell r="B110"/>
          <cell r="C110"/>
          <cell r="AH110"/>
          <cell r="AI110"/>
        </row>
        <row r="111">
          <cell r="B111"/>
          <cell r="C111"/>
          <cell r="AH111"/>
          <cell r="AI111"/>
        </row>
        <row r="112">
          <cell r="B112"/>
          <cell r="C112"/>
          <cell r="AH112"/>
          <cell r="AI112"/>
        </row>
        <row r="113">
          <cell r="B113"/>
          <cell r="C113"/>
          <cell r="AH113"/>
          <cell r="AI113"/>
        </row>
        <row r="114">
          <cell r="B114"/>
          <cell r="C114"/>
          <cell r="AH114"/>
          <cell r="AI114"/>
        </row>
        <row r="115">
          <cell r="B115"/>
          <cell r="C115"/>
          <cell r="AH115"/>
          <cell r="AI115"/>
        </row>
        <row r="116">
          <cell r="B116"/>
          <cell r="C116"/>
          <cell r="AH116"/>
          <cell r="AI116"/>
        </row>
        <row r="117">
          <cell r="B117"/>
          <cell r="C117"/>
          <cell r="AH117"/>
          <cell r="AI117"/>
        </row>
        <row r="118">
          <cell r="B118"/>
          <cell r="C118"/>
          <cell r="AH118"/>
          <cell r="AI118"/>
        </row>
        <row r="119">
          <cell r="B119"/>
          <cell r="C119"/>
          <cell r="AH119"/>
          <cell r="AI119"/>
        </row>
        <row r="120">
          <cell r="B120"/>
          <cell r="C120"/>
          <cell r="AH120"/>
          <cell r="AI120"/>
        </row>
        <row r="121">
          <cell r="B121"/>
          <cell r="C121"/>
          <cell r="AH121"/>
          <cell r="AI121"/>
        </row>
        <row r="122">
          <cell r="B122"/>
          <cell r="C122"/>
          <cell r="AH122"/>
          <cell r="AI122"/>
        </row>
        <row r="123">
          <cell r="B123"/>
          <cell r="C123"/>
          <cell r="AH123"/>
          <cell r="AI123"/>
        </row>
        <row r="124">
          <cell r="B124"/>
          <cell r="C124"/>
          <cell r="AH124"/>
          <cell r="AI124"/>
        </row>
        <row r="125">
          <cell r="B125"/>
          <cell r="C125"/>
          <cell r="AH125"/>
          <cell r="AI125"/>
        </row>
        <row r="126">
          <cell r="B126"/>
          <cell r="C126"/>
          <cell r="AH126"/>
          <cell r="AI126"/>
        </row>
        <row r="127">
          <cell r="B127"/>
          <cell r="C127"/>
          <cell r="AH127"/>
          <cell r="AI127"/>
        </row>
        <row r="128">
          <cell r="B128"/>
          <cell r="C128"/>
          <cell r="AH128"/>
          <cell r="AI128"/>
        </row>
        <row r="129">
          <cell r="B129"/>
          <cell r="C129"/>
          <cell r="AH129"/>
          <cell r="AI129"/>
        </row>
        <row r="130">
          <cell r="B130"/>
          <cell r="C130"/>
          <cell r="AH130"/>
          <cell r="AI130"/>
        </row>
        <row r="131">
          <cell r="B131"/>
          <cell r="C131"/>
          <cell r="AH131"/>
          <cell r="AI131"/>
        </row>
        <row r="132">
          <cell r="B132"/>
          <cell r="C132"/>
          <cell r="AH132"/>
          <cell r="AI132"/>
        </row>
        <row r="133">
          <cell r="B133"/>
          <cell r="C133"/>
          <cell r="AH133"/>
          <cell r="AI133"/>
        </row>
        <row r="134">
          <cell r="B134"/>
          <cell r="C134"/>
          <cell r="AH134"/>
          <cell r="AI134"/>
        </row>
        <row r="135">
          <cell r="B135"/>
          <cell r="C135"/>
          <cell r="AH135"/>
          <cell r="AI135"/>
        </row>
        <row r="136">
          <cell r="B136"/>
          <cell r="C136"/>
          <cell r="AH136"/>
          <cell r="AI136"/>
        </row>
        <row r="137">
          <cell r="B137"/>
          <cell r="C137"/>
          <cell r="AH137"/>
          <cell r="AI137"/>
        </row>
        <row r="138">
          <cell r="B138"/>
          <cell r="C138"/>
          <cell r="AH138"/>
          <cell r="AI138"/>
        </row>
        <row r="139">
          <cell r="B139"/>
          <cell r="C139"/>
          <cell r="AH139"/>
          <cell r="AI139"/>
        </row>
        <row r="140">
          <cell r="B140"/>
          <cell r="C140"/>
          <cell r="AH140"/>
          <cell r="AI140"/>
        </row>
        <row r="141">
          <cell r="B141"/>
          <cell r="C141"/>
          <cell r="AH141"/>
          <cell r="AI141"/>
        </row>
        <row r="142">
          <cell r="B142"/>
          <cell r="C142"/>
          <cell r="AH142"/>
          <cell r="AI142"/>
        </row>
        <row r="143">
          <cell r="B143"/>
          <cell r="C143"/>
          <cell r="AH143"/>
          <cell r="AI143"/>
        </row>
        <row r="144">
          <cell r="B144"/>
          <cell r="C144"/>
          <cell r="AH144"/>
          <cell r="AI144"/>
        </row>
        <row r="145">
          <cell r="B145"/>
          <cell r="C145"/>
          <cell r="AH145"/>
          <cell r="AI145"/>
        </row>
        <row r="146">
          <cell r="B146"/>
          <cell r="C146"/>
          <cell r="AH146"/>
          <cell r="AI146"/>
        </row>
        <row r="147">
          <cell r="B147"/>
          <cell r="C147"/>
          <cell r="AH147"/>
          <cell r="AI147"/>
        </row>
        <row r="148">
          <cell r="B148"/>
          <cell r="C148"/>
          <cell r="AH148"/>
          <cell r="AI148"/>
        </row>
        <row r="149">
          <cell r="B149"/>
          <cell r="C149"/>
          <cell r="AH149"/>
          <cell r="AI149"/>
        </row>
        <row r="150">
          <cell r="B150"/>
          <cell r="C150"/>
          <cell r="AH150"/>
          <cell r="AI150"/>
        </row>
        <row r="151">
          <cell r="B151"/>
          <cell r="C151"/>
          <cell r="AH151"/>
          <cell r="AI151"/>
        </row>
        <row r="152">
          <cell r="B152"/>
          <cell r="C152"/>
          <cell r="AH152"/>
          <cell r="AI152"/>
        </row>
        <row r="153">
          <cell r="B153"/>
          <cell r="C153"/>
          <cell r="AH153"/>
          <cell r="AI153"/>
        </row>
        <row r="154">
          <cell r="B154"/>
          <cell r="C154"/>
          <cell r="AH154"/>
          <cell r="AI154"/>
        </row>
        <row r="155">
          <cell r="B155"/>
          <cell r="C155"/>
          <cell r="AH155"/>
          <cell r="AI155"/>
        </row>
        <row r="156">
          <cell r="B156"/>
          <cell r="C156"/>
          <cell r="AH156"/>
          <cell r="AI156"/>
        </row>
        <row r="157">
          <cell r="B157"/>
          <cell r="C157"/>
          <cell r="AH157"/>
          <cell r="AI157"/>
        </row>
        <row r="158">
          <cell r="B158"/>
          <cell r="C158"/>
          <cell r="AH158"/>
          <cell r="AI158"/>
        </row>
        <row r="159">
          <cell r="B159"/>
          <cell r="C159"/>
          <cell r="AH159"/>
          <cell r="AI159"/>
        </row>
        <row r="160">
          <cell r="B160"/>
          <cell r="C160"/>
          <cell r="AH160"/>
          <cell r="AI160"/>
        </row>
        <row r="161">
          <cell r="B161"/>
          <cell r="C161"/>
          <cell r="AH161"/>
          <cell r="AI161"/>
        </row>
        <row r="162">
          <cell r="B162"/>
          <cell r="C162"/>
          <cell r="AH162"/>
          <cell r="AI162"/>
        </row>
        <row r="163">
          <cell r="B163"/>
          <cell r="C163"/>
          <cell r="AH163"/>
          <cell r="AI163"/>
        </row>
        <row r="164">
          <cell r="B164"/>
          <cell r="C164"/>
          <cell r="AH164"/>
          <cell r="AI164"/>
        </row>
        <row r="165">
          <cell r="B165"/>
          <cell r="C165"/>
          <cell r="AH165"/>
          <cell r="AI165"/>
        </row>
        <row r="166">
          <cell r="B166"/>
          <cell r="C166"/>
          <cell r="AH166"/>
          <cell r="AI166"/>
        </row>
        <row r="167">
          <cell r="B167"/>
          <cell r="C167"/>
          <cell r="AH167"/>
          <cell r="AI167"/>
        </row>
        <row r="168">
          <cell r="B168"/>
          <cell r="C168"/>
          <cell r="AH168"/>
          <cell r="AI168"/>
        </row>
        <row r="169">
          <cell r="B169"/>
          <cell r="C169"/>
          <cell r="AH169"/>
          <cell r="AI169"/>
        </row>
        <row r="170">
          <cell r="B170"/>
          <cell r="C170"/>
          <cell r="AH170"/>
          <cell r="AI170"/>
        </row>
        <row r="171">
          <cell r="B171"/>
          <cell r="C171"/>
          <cell r="AH171"/>
          <cell r="AI171"/>
        </row>
        <row r="172">
          <cell r="B172"/>
          <cell r="C172"/>
          <cell r="AH172"/>
          <cell r="AI172"/>
        </row>
        <row r="173">
          <cell r="B173"/>
          <cell r="C173"/>
          <cell r="AH173"/>
          <cell r="AI173"/>
        </row>
        <row r="174">
          <cell r="B174"/>
          <cell r="C174"/>
          <cell r="AH174"/>
          <cell r="AI174"/>
        </row>
        <row r="175">
          <cell r="B175"/>
          <cell r="C175"/>
          <cell r="AH175"/>
          <cell r="AI175"/>
        </row>
        <row r="176">
          <cell r="B176"/>
          <cell r="C176"/>
          <cell r="AH176"/>
          <cell r="AI176"/>
        </row>
        <row r="177">
          <cell r="B177"/>
          <cell r="C177"/>
          <cell r="AH177"/>
          <cell r="AI177"/>
        </row>
        <row r="178">
          <cell r="B178"/>
          <cell r="C178"/>
          <cell r="AH178"/>
          <cell r="AI178"/>
        </row>
        <row r="179">
          <cell r="B179"/>
          <cell r="C179"/>
          <cell r="AH179"/>
          <cell r="AI179"/>
        </row>
        <row r="180">
          <cell r="B180"/>
          <cell r="C180"/>
          <cell r="AH180"/>
          <cell r="AI180"/>
        </row>
        <row r="181">
          <cell r="B181"/>
          <cell r="C181"/>
          <cell r="AH181"/>
          <cell r="AI181"/>
        </row>
        <row r="182">
          <cell r="B182"/>
          <cell r="C182"/>
          <cell r="AH182"/>
          <cell r="AI182"/>
        </row>
        <row r="183">
          <cell r="B183"/>
          <cell r="C183"/>
          <cell r="AH183"/>
          <cell r="AI183"/>
        </row>
        <row r="184">
          <cell r="B184"/>
          <cell r="C184"/>
          <cell r="AH184"/>
          <cell r="AI184"/>
        </row>
        <row r="185">
          <cell r="B185"/>
          <cell r="C185"/>
          <cell r="AH185"/>
          <cell r="AI185"/>
        </row>
        <row r="186">
          <cell r="B186"/>
          <cell r="C186"/>
          <cell r="AH186"/>
          <cell r="AI186"/>
        </row>
        <row r="187">
          <cell r="B187"/>
          <cell r="C187"/>
          <cell r="AH187"/>
          <cell r="AI187"/>
        </row>
        <row r="188">
          <cell r="B188"/>
          <cell r="C188"/>
          <cell r="AH188"/>
          <cell r="AI188"/>
        </row>
        <row r="189">
          <cell r="B189"/>
          <cell r="C189"/>
          <cell r="AH189"/>
          <cell r="AI189"/>
        </row>
        <row r="190">
          <cell r="B190"/>
          <cell r="C190"/>
          <cell r="AH190"/>
          <cell r="AI190"/>
        </row>
        <row r="191">
          <cell r="B191"/>
          <cell r="C191"/>
          <cell r="AH191"/>
          <cell r="AI191"/>
        </row>
        <row r="192">
          <cell r="B192"/>
          <cell r="C192"/>
          <cell r="AH192"/>
          <cell r="AI192"/>
        </row>
        <row r="193">
          <cell r="B193"/>
          <cell r="C193"/>
          <cell r="AH193"/>
          <cell r="AI193"/>
        </row>
        <row r="194">
          <cell r="B194"/>
          <cell r="C194"/>
          <cell r="AH194"/>
          <cell r="AI194"/>
        </row>
        <row r="195">
          <cell r="B195"/>
          <cell r="C195"/>
          <cell r="AH195"/>
          <cell r="AI195"/>
        </row>
        <row r="196">
          <cell r="B196"/>
          <cell r="C196"/>
          <cell r="AH196"/>
          <cell r="AI196"/>
        </row>
        <row r="197">
          <cell r="B197"/>
          <cell r="C197"/>
          <cell r="AH197"/>
          <cell r="AI197"/>
        </row>
        <row r="198">
          <cell r="B198"/>
          <cell r="C198"/>
          <cell r="AH198"/>
          <cell r="AI198"/>
        </row>
        <row r="199">
          <cell r="B199"/>
          <cell r="C199"/>
          <cell r="AH199"/>
          <cell r="AI199"/>
        </row>
        <row r="200">
          <cell r="B200"/>
          <cell r="C200"/>
          <cell r="AH200"/>
          <cell r="AI200"/>
        </row>
        <row r="201">
          <cell r="B201"/>
          <cell r="C201"/>
          <cell r="AH201"/>
          <cell r="AI201"/>
        </row>
        <row r="202">
          <cell r="B202"/>
          <cell r="C202"/>
          <cell r="AH202"/>
          <cell r="AI202"/>
        </row>
        <row r="203">
          <cell r="B203"/>
          <cell r="C203"/>
          <cell r="AH203"/>
          <cell r="AI203"/>
        </row>
        <row r="204">
          <cell r="B204"/>
          <cell r="C204"/>
          <cell r="AH204"/>
          <cell r="AI204"/>
        </row>
        <row r="205">
          <cell r="B205"/>
          <cell r="C205"/>
          <cell r="AH205"/>
          <cell r="AI205"/>
        </row>
        <row r="206">
          <cell r="B206"/>
          <cell r="C206"/>
          <cell r="AH206"/>
          <cell r="AI206"/>
        </row>
        <row r="207">
          <cell r="B207"/>
          <cell r="C207"/>
          <cell r="AH207"/>
          <cell r="AI207"/>
        </row>
        <row r="208">
          <cell r="B208"/>
          <cell r="C208"/>
          <cell r="AH208"/>
          <cell r="AI208"/>
        </row>
        <row r="209">
          <cell r="B209"/>
          <cell r="C209"/>
          <cell r="AH209"/>
          <cell r="AI209"/>
        </row>
        <row r="210">
          <cell r="B210"/>
          <cell r="C210"/>
          <cell r="AH210"/>
          <cell r="AI210"/>
        </row>
        <row r="211">
          <cell r="B211"/>
          <cell r="C211"/>
          <cell r="AH211"/>
          <cell r="AI211"/>
        </row>
        <row r="212">
          <cell r="B212"/>
          <cell r="C212"/>
          <cell r="AH212"/>
          <cell r="AI212"/>
        </row>
        <row r="213">
          <cell r="B213"/>
          <cell r="C213"/>
          <cell r="AH213"/>
          <cell r="AI213"/>
        </row>
        <row r="214">
          <cell r="B214"/>
          <cell r="C214"/>
          <cell r="AH214"/>
          <cell r="AI214"/>
        </row>
        <row r="215">
          <cell r="B215"/>
          <cell r="C215"/>
          <cell r="AH215"/>
          <cell r="AI215"/>
        </row>
        <row r="216">
          <cell r="B216"/>
          <cell r="C216"/>
          <cell r="AH216"/>
          <cell r="AI216"/>
        </row>
        <row r="217">
          <cell r="B217"/>
          <cell r="C217"/>
          <cell r="AH217"/>
          <cell r="AI217"/>
        </row>
        <row r="218">
          <cell r="B218"/>
          <cell r="C218"/>
          <cell r="AH218"/>
          <cell r="AI218"/>
        </row>
        <row r="219">
          <cell r="B219"/>
          <cell r="C219"/>
          <cell r="AH219"/>
          <cell r="AI219"/>
        </row>
        <row r="220">
          <cell r="B220"/>
          <cell r="C220"/>
          <cell r="AH220"/>
          <cell r="AI220"/>
        </row>
        <row r="221">
          <cell r="B221"/>
          <cell r="C221"/>
          <cell r="AH221"/>
          <cell r="AI221"/>
        </row>
        <row r="222">
          <cell r="B222"/>
          <cell r="C222"/>
          <cell r="AH222"/>
          <cell r="AI222"/>
        </row>
        <row r="223">
          <cell r="B223"/>
          <cell r="C223"/>
          <cell r="AH223"/>
          <cell r="AI223"/>
        </row>
        <row r="224">
          <cell r="B224"/>
          <cell r="C224"/>
          <cell r="AH224"/>
          <cell r="AI224"/>
        </row>
        <row r="225">
          <cell r="B225"/>
          <cell r="C225"/>
          <cell r="AH225"/>
          <cell r="AI225"/>
        </row>
        <row r="226">
          <cell r="B226"/>
          <cell r="C226"/>
          <cell r="AH226"/>
          <cell r="AI226"/>
        </row>
        <row r="227">
          <cell r="B227"/>
          <cell r="C227"/>
          <cell r="AH227"/>
          <cell r="AI227"/>
        </row>
        <row r="228">
          <cell r="B228"/>
          <cell r="C228"/>
          <cell r="AH228"/>
          <cell r="AI228"/>
        </row>
        <row r="229">
          <cell r="B229"/>
          <cell r="C229"/>
          <cell r="AH229"/>
          <cell r="AI229"/>
        </row>
        <row r="230">
          <cell r="B230"/>
          <cell r="C230"/>
          <cell r="AH230"/>
          <cell r="AI230"/>
        </row>
        <row r="231">
          <cell r="B231"/>
          <cell r="C231"/>
          <cell r="AH231"/>
          <cell r="AI231"/>
        </row>
        <row r="232">
          <cell r="B232"/>
          <cell r="C232"/>
          <cell r="AH232"/>
          <cell r="AI232"/>
        </row>
        <row r="233">
          <cell r="B233"/>
          <cell r="C233"/>
          <cell r="AH233"/>
          <cell r="AI233"/>
        </row>
        <row r="234">
          <cell r="B234"/>
          <cell r="C234"/>
          <cell r="AH234"/>
          <cell r="AI234"/>
        </row>
        <row r="235">
          <cell r="B235"/>
          <cell r="C235"/>
          <cell r="AH235"/>
          <cell r="AI235"/>
        </row>
        <row r="236">
          <cell r="B236"/>
          <cell r="C236"/>
          <cell r="AH236"/>
          <cell r="AI236"/>
        </row>
        <row r="237">
          <cell r="B237"/>
          <cell r="C237"/>
          <cell r="AH237"/>
          <cell r="AI237"/>
        </row>
        <row r="238">
          <cell r="B238"/>
          <cell r="C238"/>
          <cell r="AH238"/>
          <cell r="AI238"/>
        </row>
        <row r="239">
          <cell r="B239"/>
          <cell r="C239"/>
          <cell r="AH239"/>
          <cell r="AI239"/>
        </row>
        <row r="240">
          <cell r="B240"/>
          <cell r="C240"/>
          <cell r="AH240"/>
          <cell r="AI240"/>
        </row>
        <row r="241">
          <cell r="B241"/>
          <cell r="C241"/>
          <cell r="AH241"/>
          <cell r="AI241"/>
        </row>
        <row r="242">
          <cell r="B242"/>
          <cell r="C242"/>
          <cell r="AH242"/>
          <cell r="AI242"/>
        </row>
        <row r="243">
          <cell r="B243"/>
          <cell r="C243"/>
          <cell r="AH243"/>
          <cell r="AI243"/>
        </row>
        <row r="244">
          <cell r="B244"/>
          <cell r="C244"/>
          <cell r="AH244"/>
          <cell r="AI244"/>
        </row>
        <row r="245">
          <cell r="B245"/>
          <cell r="C245"/>
          <cell r="AH245"/>
          <cell r="AI245"/>
        </row>
        <row r="246">
          <cell r="B246"/>
          <cell r="C246"/>
          <cell r="AH246"/>
          <cell r="AI246"/>
        </row>
        <row r="247">
          <cell r="B247"/>
          <cell r="C247"/>
          <cell r="AH247"/>
          <cell r="AI247"/>
        </row>
        <row r="248">
          <cell r="B248"/>
          <cell r="C248"/>
          <cell r="AH248"/>
          <cell r="AI248"/>
        </row>
        <row r="249">
          <cell r="B249"/>
          <cell r="C249"/>
          <cell r="AH249"/>
          <cell r="AI249"/>
        </row>
        <row r="250">
          <cell r="B250"/>
          <cell r="C250"/>
          <cell r="AH250"/>
          <cell r="AI250"/>
        </row>
        <row r="251">
          <cell r="B251"/>
          <cell r="C251"/>
          <cell r="AH251"/>
          <cell r="AI251"/>
        </row>
        <row r="252">
          <cell r="B252"/>
          <cell r="C252"/>
          <cell r="AH252"/>
          <cell r="AI252"/>
        </row>
        <row r="253">
          <cell r="B253"/>
          <cell r="C253"/>
          <cell r="AH253"/>
          <cell r="AI253"/>
        </row>
        <row r="254">
          <cell r="B254"/>
          <cell r="C254"/>
          <cell r="AH254"/>
          <cell r="AI254"/>
        </row>
        <row r="255">
          <cell r="B255"/>
          <cell r="C255"/>
          <cell r="AH255"/>
          <cell r="AI255"/>
        </row>
        <row r="256">
          <cell r="B256"/>
          <cell r="C256"/>
          <cell r="AH256"/>
          <cell r="AI256"/>
        </row>
        <row r="257">
          <cell r="B257"/>
          <cell r="C257"/>
          <cell r="AH257"/>
          <cell r="AI257"/>
        </row>
        <row r="258">
          <cell r="B258"/>
          <cell r="C258"/>
          <cell r="AH258"/>
          <cell r="AI258"/>
        </row>
        <row r="259">
          <cell r="B259"/>
          <cell r="C259"/>
          <cell r="AH259"/>
          <cell r="AI259"/>
        </row>
        <row r="260">
          <cell r="B260"/>
          <cell r="C260"/>
          <cell r="AH260"/>
          <cell r="AI260"/>
        </row>
        <row r="261">
          <cell r="B261"/>
          <cell r="C261"/>
          <cell r="AH261"/>
          <cell r="AI261"/>
        </row>
        <row r="262">
          <cell r="B262"/>
          <cell r="C262"/>
          <cell r="AH262"/>
          <cell r="AI262"/>
        </row>
        <row r="263">
          <cell r="B263"/>
          <cell r="C263"/>
          <cell r="AH263"/>
          <cell r="AI263"/>
        </row>
        <row r="264">
          <cell r="B264"/>
          <cell r="C264"/>
          <cell r="AH264"/>
          <cell r="AI264"/>
        </row>
        <row r="265">
          <cell r="B265"/>
          <cell r="C265"/>
          <cell r="AH265"/>
          <cell r="AI265"/>
        </row>
        <row r="266">
          <cell r="B266"/>
          <cell r="C266"/>
          <cell r="AH266"/>
          <cell r="AI266"/>
        </row>
        <row r="267">
          <cell r="B267"/>
          <cell r="C267"/>
          <cell r="AH267"/>
          <cell r="AI267"/>
        </row>
        <row r="268">
          <cell r="B268"/>
          <cell r="C268"/>
          <cell r="AH268"/>
          <cell r="AI268"/>
        </row>
        <row r="269">
          <cell r="B269"/>
          <cell r="C269"/>
          <cell r="AH269"/>
          <cell r="AI269"/>
        </row>
        <row r="270">
          <cell r="B270"/>
          <cell r="C270"/>
          <cell r="AH270"/>
          <cell r="AI270"/>
        </row>
        <row r="271">
          <cell r="B271"/>
          <cell r="C271"/>
          <cell r="AH271"/>
          <cell r="AI271"/>
        </row>
        <row r="272">
          <cell r="B272"/>
          <cell r="C272"/>
          <cell r="AH272"/>
          <cell r="AI272"/>
        </row>
        <row r="273">
          <cell r="B273"/>
          <cell r="C273"/>
          <cell r="AH273"/>
          <cell r="AI273"/>
        </row>
        <row r="274">
          <cell r="B274"/>
          <cell r="C274"/>
          <cell r="AH274"/>
          <cell r="AI274"/>
        </row>
        <row r="275">
          <cell r="B275"/>
          <cell r="C275"/>
          <cell r="AH275"/>
          <cell r="AI275"/>
        </row>
        <row r="276">
          <cell r="B276"/>
          <cell r="C276"/>
          <cell r="AH276"/>
          <cell r="AI276"/>
        </row>
        <row r="277">
          <cell r="B277"/>
          <cell r="C277"/>
          <cell r="AH277"/>
          <cell r="AI277"/>
        </row>
        <row r="278">
          <cell r="B278"/>
          <cell r="C278"/>
          <cell r="AH278"/>
          <cell r="AI278"/>
        </row>
        <row r="279">
          <cell r="B279"/>
          <cell r="C279"/>
          <cell r="AH279"/>
          <cell r="AI279"/>
        </row>
        <row r="280">
          <cell r="B280"/>
          <cell r="C280"/>
          <cell r="AH280"/>
          <cell r="AI280"/>
        </row>
        <row r="281">
          <cell r="B281"/>
          <cell r="C281"/>
          <cell r="AH281"/>
          <cell r="AI281"/>
        </row>
        <row r="282">
          <cell r="B282"/>
          <cell r="C282"/>
          <cell r="AH282"/>
          <cell r="AI282"/>
        </row>
        <row r="283">
          <cell r="B283"/>
          <cell r="C283"/>
          <cell r="AH283"/>
          <cell r="AI283"/>
        </row>
        <row r="284">
          <cell r="B284"/>
          <cell r="C284"/>
          <cell r="AH284"/>
          <cell r="AI284"/>
        </row>
        <row r="285">
          <cell r="B285"/>
          <cell r="C285"/>
          <cell r="AH285"/>
          <cell r="AI285"/>
        </row>
        <row r="286">
          <cell r="B286"/>
          <cell r="C286"/>
          <cell r="AH286"/>
          <cell r="AI286"/>
        </row>
        <row r="287">
          <cell r="B287"/>
          <cell r="C287"/>
          <cell r="AH287"/>
          <cell r="AI287"/>
        </row>
        <row r="288">
          <cell r="B288"/>
          <cell r="C288"/>
          <cell r="AH288"/>
          <cell r="AI288"/>
        </row>
        <row r="289">
          <cell r="B289"/>
          <cell r="C289"/>
          <cell r="AH289"/>
          <cell r="AI289"/>
        </row>
        <row r="290">
          <cell r="B290"/>
          <cell r="C290"/>
          <cell r="AH290"/>
          <cell r="AI290"/>
        </row>
        <row r="291">
          <cell r="B291"/>
          <cell r="C291"/>
          <cell r="AH291"/>
          <cell r="AI291"/>
        </row>
        <row r="292">
          <cell r="B292"/>
          <cell r="C292"/>
          <cell r="AH292"/>
          <cell r="AI292"/>
        </row>
        <row r="293">
          <cell r="B293"/>
          <cell r="C293"/>
          <cell r="AH293"/>
          <cell r="AI293"/>
        </row>
        <row r="294">
          <cell r="B294"/>
          <cell r="C294"/>
          <cell r="AH294"/>
          <cell r="AI294"/>
        </row>
        <row r="295">
          <cell r="B295"/>
          <cell r="C295"/>
          <cell r="AH295"/>
          <cell r="AI295"/>
        </row>
        <row r="296">
          <cell r="B296"/>
          <cell r="C296"/>
          <cell r="AH296"/>
          <cell r="AI296"/>
        </row>
        <row r="297">
          <cell r="B297"/>
          <cell r="C297"/>
          <cell r="AH297"/>
          <cell r="AI297"/>
        </row>
        <row r="298">
          <cell r="B298"/>
          <cell r="C298"/>
          <cell r="AH298"/>
          <cell r="AI298"/>
        </row>
        <row r="299">
          <cell r="B299"/>
          <cell r="C299"/>
          <cell r="AH299"/>
          <cell r="AI299"/>
        </row>
        <row r="300">
          <cell r="B300"/>
          <cell r="C300"/>
          <cell r="AH300"/>
          <cell r="AI300"/>
        </row>
        <row r="301">
          <cell r="B301"/>
          <cell r="C301"/>
          <cell r="AH301"/>
          <cell r="AI301"/>
        </row>
        <row r="302">
          <cell r="B302"/>
          <cell r="C302"/>
          <cell r="AH302"/>
          <cell r="AI302"/>
        </row>
        <row r="303">
          <cell r="B303"/>
          <cell r="C303"/>
          <cell r="AH303"/>
          <cell r="AI303"/>
        </row>
        <row r="304">
          <cell r="B304"/>
          <cell r="C304"/>
          <cell r="AH304"/>
          <cell r="AI304"/>
        </row>
        <row r="305">
          <cell r="B305"/>
          <cell r="C305"/>
          <cell r="AH305"/>
          <cell r="AI305"/>
        </row>
        <row r="306">
          <cell r="B306"/>
          <cell r="C306"/>
          <cell r="AH306"/>
          <cell r="AI306"/>
        </row>
        <row r="307">
          <cell r="B307"/>
          <cell r="C307"/>
          <cell r="AH307"/>
          <cell r="AI307"/>
        </row>
      </sheetData>
      <sheetData sheetId="2">
        <row r="1">
          <cell r="Z1">
            <v>3</v>
          </cell>
        </row>
        <row r="4">
          <cell r="K4">
            <v>0.6694515850532623</v>
          </cell>
          <cell r="AB4">
            <v>0.97488857078879099</v>
          </cell>
        </row>
        <row r="5">
          <cell r="K5">
            <v>0.76308455867826197</v>
          </cell>
          <cell r="AB5">
            <v>-2.9962804370953222E-4</v>
          </cell>
        </row>
      </sheetData>
      <sheetData sheetId="3" refreshError="1"/>
      <sheetData sheetId="4">
        <row r="1">
          <cell r="AB1">
            <v>627</v>
          </cell>
        </row>
        <row r="8">
          <cell r="AD8">
            <v>0</v>
          </cell>
        </row>
        <row r="15">
          <cell r="I15">
            <v>1</v>
          </cell>
          <cell r="J15">
            <v>0.42568416086718064</v>
          </cell>
          <cell r="K15" t="b">
            <v>1</v>
          </cell>
          <cell r="O15">
            <v>0.6166929158092751</v>
          </cell>
          <cell r="P15">
            <v>0.62897092540398347</v>
          </cell>
        </row>
        <row r="16">
          <cell r="P16">
            <v>50</v>
          </cell>
        </row>
        <row r="17">
          <cell r="N17" t="b">
            <v>0</v>
          </cell>
          <cell r="P17">
            <v>0.5</v>
          </cell>
        </row>
        <row r="18">
          <cell r="P18">
            <v>95</v>
          </cell>
        </row>
        <row r="19">
          <cell r="N19" t="b">
            <v>1</v>
          </cell>
          <cell r="P19" t="b">
            <v>0</v>
          </cell>
        </row>
        <row r="20">
          <cell r="N20" t="b">
            <v>0</v>
          </cell>
          <cell r="P20">
            <v>0</v>
          </cell>
        </row>
        <row r="21">
          <cell r="N21" t="b">
            <v>0</v>
          </cell>
          <cell r="P21">
            <v>0</v>
          </cell>
        </row>
        <row r="22">
          <cell r="P22">
            <v>0</v>
          </cell>
        </row>
        <row r="36">
          <cell r="V36">
            <v>627</v>
          </cell>
        </row>
      </sheetData>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See r"/>
      <sheetName val="r to z"/>
      <sheetName val="Sample r"/>
      <sheetName val="Two correlations"/>
      <sheetName val="Figure"/>
    </sheetNames>
    <sheetDataSet>
      <sheetData sheetId="0" refreshError="1"/>
      <sheetData sheetId="1"/>
      <sheetData sheetId="2"/>
      <sheetData sheetId="3">
        <row r="11">
          <cell r="A11">
            <v>247</v>
          </cell>
          <cell r="B11">
            <v>0.48034368101558861</v>
          </cell>
          <cell r="C11" t="b">
            <v>1</v>
          </cell>
        </row>
        <row r="12">
          <cell r="A12">
            <v>246</v>
          </cell>
          <cell r="B12">
            <v>0.48034368101558861</v>
          </cell>
          <cell r="C12" t="b">
            <v>1</v>
          </cell>
        </row>
        <row r="13">
          <cell r="A13">
            <v>245</v>
          </cell>
          <cell r="B13">
            <v>0.66525546637863442</v>
          </cell>
          <cell r="C13" t="b">
            <v>1</v>
          </cell>
        </row>
        <row r="14">
          <cell r="A14">
            <v>244</v>
          </cell>
          <cell r="B14">
            <v>0.68632008767421371</v>
          </cell>
          <cell r="C14" t="b">
            <v>1</v>
          </cell>
        </row>
        <row r="15">
          <cell r="A15">
            <v>243</v>
          </cell>
          <cell r="B15">
            <v>0.73945655182070869</v>
          </cell>
          <cell r="C15" t="b">
            <v>1</v>
          </cell>
        </row>
        <row r="16">
          <cell r="A16">
            <v>242</v>
          </cell>
          <cell r="B16">
            <v>0.40810399897342597</v>
          </cell>
          <cell r="C16" t="b">
            <v>1</v>
          </cell>
        </row>
        <row r="17">
          <cell r="A17">
            <v>241</v>
          </cell>
          <cell r="B17">
            <v>0.58110850839468642</v>
          </cell>
          <cell r="C17" t="b">
            <v>1</v>
          </cell>
        </row>
        <row r="18">
          <cell r="A18">
            <v>240</v>
          </cell>
          <cell r="B18">
            <v>0.76828472928062652</v>
          </cell>
          <cell r="C18" t="b">
            <v>1</v>
          </cell>
        </row>
        <row r="19">
          <cell r="A19">
            <v>239</v>
          </cell>
          <cell r="B19">
            <v>0.52593755997893288</v>
          </cell>
          <cell r="C19" t="b">
            <v>1</v>
          </cell>
        </row>
        <row r="20">
          <cell r="A20">
            <v>238</v>
          </cell>
          <cell r="B20">
            <v>0.61084286059547233</v>
          </cell>
          <cell r="C20" t="b">
            <v>1</v>
          </cell>
        </row>
        <row r="21">
          <cell r="A21">
            <v>237</v>
          </cell>
          <cell r="B21">
            <v>0.70363124630685825</v>
          </cell>
          <cell r="C21" t="b">
            <v>1</v>
          </cell>
        </row>
        <row r="22">
          <cell r="A22">
            <v>236</v>
          </cell>
          <cell r="B22">
            <v>0.51279254930630935</v>
          </cell>
          <cell r="C22" t="b">
            <v>1</v>
          </cell>
        </row>
        <row r="23">
          <cell r="A23">
            <v>235</v>
          </cell>
          <cell r="B23">
            <v>0.58308147613260075</v>
          </cell>
          <cell r="C23" t="b">
            <v>1</v>
          </cell>
        </row>
        <row r="24">
          <cell r="A24">
            <v>234</v>
          </cell>
          <cell r="B24">
            <v>0.55429000840752241</v>
          </cell>
          <cell r="C24" t="b">
            <v>1</v>
          </cell>
        </row>
        <row r="25">
          <cell r="A25">
            <v>233</v>
          </cell>
          <cell r="B25">
            <v>0.74949877025800871</v>
          </cell>
          <cell r="C25" t="b">
            <v>1</v>
          </cell>
        </row>
        <row r="26">
          <cell r="A26">
            <v>232</v>
          </cell>
          <cell r="B26">
            <v>0.65634958784416242</v>
          </cell>
          <cell r="C26" t="b">
            <v>1</v>
          </cell>
        </row>
        <row r="27">
          <cell r="A27">
            <v>231</v>
          </cell>
          <cell r="B27">
            <v>0.56590409853280565</v>
          </cell>
          <cell r="C27" t="b">
            <v>1</v>
          </cell>
        </row>
        <row r="28">
          <cell r="A28">
            <v>230</v>
          </cell>
          <cell r="B28">
            <v>0.56814921861700429</v>
          </cell>
          <cell r="C28" t="b">
            <v>1</v>
          </cell>
        </row>
        <row r="29">
          <cell r="A29">
            <v>229</v>
          </cell>
          <cell r="B29">
            <v>0.3289546597100394</v>
          </cell>
          <cell r="C29" t="b">
            <v>1</v>
          </cell>
        </row>
        <row r="30">
          <cell r="A30">
            <v>228</v>
          </cell>
          <cell r="B30">
            <v>0.57219893670997124</v>
          </cell>
          <cell r="C30" t="b">
            <v>1</v>
          </cell>
        </row>
        <row r="31">
          <cell r="A31">
            <v>227</v>
          </cell>
          <cell r="B31">
            <v>0.68650765946648096</v>
          </cell>
          <cell r="C31" t="b">
            <v>1</v>
          </cell>
        </row>
        <row r="32">
          <cell r="A32">
            <v>226</v>
          </cell>
          <cell r="B32">
            <v>0.66103169119607075</v>
          </cell>
          <cell r="C32" t="b">
            <v>1</v>
          </cell>
        </row>
        <row r="33">
          <cell r="A33">
            <v>225</v>
          </cell>
          <cell r="B33">
            <v>0.58809279158396688</v>
          </cell>
          <cell r="C33" t="b">
            <v>1</v>
          </cell>
        </row>
        <row r="34">
          <cell r="A34">
            <v>224</v>
          </cell>
          <cell r="B34">
            <v>0.56080171063788464</v>
          </cell>
          <cell r="C34" t="b">
            <v>1</v>
          </cell>
        </row>
        <row r="35">
          <cell r="A35">
            <v>223</v>
          </cell>
          <cell r="B35">
            <v>0.41583161536371471</v>
          </cell>
          <cell r="C35" t="b">
            <v>1</v>
          </cell>
        </row>
        <row r="36">
          <cell r="A36">
            <v>222</v>
          </cell>
          <cell r="B36">
            <v>0.39387285758815815</v>
          </cell>
          <cell r="C36" t="b">
            <v>1</v>
          </cell>
        </row>
        <row r="37">
          <cell r="A37">
            <v>221</v>
          </cell>
          <cell r="B37">
            <v>0.65953464152163743</v>
          </cell>
          <cell r="C37" t="b">
            <v>1</v>
          </cell>
        </row>
        <row r="38">
          <cell r="A38">
            <v>220</v>
          </cell>
          <cell r="B38">
            <v>0.57503539275577065</v>
          </cell>
          <cell r="C38" t="b">
            <v>1</v>
          </cell>
        </row>
        <row r="39">
          <cell r="A39">
            <v>219</v>
          </cell>
          <cell r="B39">
            <v>0.5361230417872701</v>
          </cell>
          <cell r="C39" t="b">
            <v>1</v>
          </cell>
        </row>
        <row r="40">
          <cell r="A40">
            <v>218</v>
          </cell>
          <cell r="B40">
            <v>0.5781428780046407</v>
          </cell>
          <cell r="C40" t="b">
            <v>1</v>
          </cell>
        </row>
        <row r="41">
          <cell r="A41">
            <v>217</v>
          </cell>
          <cell r="B41">
            <v>0.68778048224312993</v>
          </cell>
          <cell r="C41" t="b">
            <v>1</v>
          </cell>
        </row>
        <row r="42">
          <cell r="A42">
            <v>216</v>
          </cell>
          <cell r="B42">
            <v>0.40264898021679951</v>
          </cell>
          <cell r="C42" t="b">
            <v>1</v>
          </cell>
        </row>
        <row r="43">
          <cell r="A43">
            <v>215</v>
          </cell>
          <cell r="B43">
            <v>0.57857438948426965</v>
          </cell>
          <cell r="C43" t="b">
            <v>1</v>
          </cell>
        </row>
        <row r="44">
          <cell r="A44">
            <v>214</v>
          </cell>
          <cell r="B44">
            <v>0.60557845774537655</v>
          </cell>
          <cell r="C44" t="b">
            <v>1</v>
          </cell>
        </row>
        <row r="45">
          <cell r="A45">
            <v>213</v>
          </cell>
          <cell r="B45">
            <v>0.52385118204763537</v>
          </cell>
          <cell r="C45" t="b">
            <v>1</v>
          </cell>
        </row>
        <row r="46">
          <cell r="A46">
            <v>212</v>
          </cell>
          <cell r="B46">
            <v>0.75535507593574591</v>
          </cell>
          <cell r="C46" t="b">
            <v>1</v>
          </cell>
        </row>
        <row r="47">
          <cell r="A47">
            <v>211</v>
          </cell>
          <cell r="B47">
            <v>0.34891322222909421</v>
          </cell>
          <cell r="C47" t="b">
            <v>1</v>
          </cell>
        </row>
        <row r="48">
          <cell r="A48">
            <v>210</v>
          </cell>
          <cell r="B48">
            <v>0.76110756603676666</v>
          </cell>
          <cell r="C48" t="b">
            <v>1</v>
          </cell>
        </row>
        <row r="49">
          <cell r="A49">
            <v>209</v>
          </cell>
          <cell r="B49">
            <v>0.63963889964092102</v>
          </cell>
          <cell r="C49" t="b">
            <v>1</v>
          </cell>
        </row>
        <row r="50">
          <cell r="A50">
            <v>208</v>
          </cell>
          <cell r="B50">
            <v>0.66518573318655938</v>
          </cell>
          <cell r="C50" t="b">
            <v>1</v>
          </cell>
        </row>
        <row r="51">
          <cell r="A51">
            <v>207</v>
          </cell>
          <cell r="B51">
            <v>0.12236420146493696</v>
          </cell>
          <cell r="C51" t="b">
            <v>0</v>
          </cell>
        </row>
        <row r="52">
          <cell r="A52">
            <v>206</v>
          </cell>
          <cell r="B52">
            <v>0.53468099814979708</v>
          </cell>
          <cell r="C52" t="b">
            <v>1</v>
          </cell>
        </row>
        <row r="53">
          <cell r="A53">
            <v>205</v>
          </cell>
          <cell r="B53">
            <v>0.7370843651821517</v>
          </cell>
          <cell r="C53" t="b">
            <v>1</v>
          </cell>
        </row>
        <row r="54">
          <cell r="A54">
            <v>204</v>
          </cell>
          <cell r="B54">
            <v>0.70916266643906711</v>
          </cell>
          <cell r="C54" t="b">
            <v>1</v>
          </cell>
        </row>
        <row r="55">
          <cell r="A55">
            <v>203</v>
          </cell>
          <cell r="B55">
            <v>0.80449000096386469</v>
          </cell>
          <cell r="C55" t="b">
            <v>0</v>
          </cell>
        </row>
        <row r="56">
          <cell r="A56">
            <v>202</v>
          </cell>
          <cell r="B56">
            <v>0.75431702049828098</v>
          </cell>
          <cell r="C56" t="b">
            <v>1</v>
          </cell>
        </row>
        <row r="57">
          <cell r="A57">
            <v>201</v>
          </cell>
          <cell r="B57">
            <v>0.73499456848004319</v>
          </cell>
          <cell r="C57" t="b">
            <v>1</v>
          </cell>
        </row>
        <row r="58">
          <cell r="A58">
            <v>200</v>
          </cell>
          <cell r="B58">
            <v>0.58156295785677325</v>
          </cell>
          <cell r="C58" t="b">
            <v>1</v>
          </cell>
        </row>
        <row r="59">
          <cell r="A59">
            <v>199</v>
          </cell>
          <cell r="B59">
            <v>0.44099877990381842</v>
          </cell>
          <cell r="C59" t="b">
            <v>1</v>
          </cell>
        </row>
        <row r="60">
          <cell r="A60">
            <v>198</v>
          </cell>
          <cell r="B60">
            <v>0.45441511226893844</v>
          </cell>
          <cell r="C60" t="b">
            <v>1</v>
          </cell>
        </row>
        <row r="61">
          <cell r="A61">
            <v>197</v>
          </cell>
          <cell r="B61">
            <v>0.89120429574343685</v>
          </cell>
          <cell r="C61" t="b">
            <v>0</v>
          </cell>
        </row>
        <row r="62">
          <cell r="A62">
            <v>196</v>
          </cell>
          <cell r="B62">
            <v>0.33862227047068277</v>
          </cell>
          <cell r="C62" t="b">
            <v>1</v>
          </cell>
        </row>
        <row r="63">
          <cell r="A63">
            <v>195</v>
          </cell>
          <cell r="B63">
            <v>0.44171273739788913</v>
          </cell>
          <cell r="C63" t="b">
            <v>1</v>
          </cell>
        </row>
        <row r="64">
          <cell r="A64">
            <v>194</v>
          </cell>
          <cell r="B64">
            <v>0.45507431964568801</v>
          </cell>
          <cell r="C64" t="b">
            <v>1</v>
          </cell>
        </row>
        <row r="65">
          <cell r="A65">
            <v>193</v>
          </cell>
          <cell r="B65">
            <v>0.56957224534039008</v>
          </cell>
          <cell r="C65" t="b">
            <v>1</v>
          </cell>
        </row>
        <row r="66">
          <cell r="A66">
            <v>192</v>
          </cell>
          <cell r="B66">
            <v>0.80932397556420654</v>
          </cell>
          <cell r="C66" t="b">
            <v>0</v>
          </cell>
        </row>
        <row r="67">
          <cell r="A67">
            <v>191</v>
          </cell>
          <cell r="B67">
            <v>0.49321786608621232</v>
          </cell>
          <cell r="C67" t="b">
            <v>1</v>
          </cell>
        </row>
        <row r="68">
          <cell r="A68">
            <v>190</v>
          </cell>
          <cell r="B68">
            <v>0.62843607321077888</v>
          </cell>
          <cell r="C68" t="b">
            <v>1</v>
          </cell>
        </row>
        <row r="69">
          <cell r="A69">
            <v>189</v>
          </cell>
          <cell r="B69">
            <v>0.54015256048540961</v>
          </cell>
          <cell r="C69" t="b">
            <v>1</v>
          </cell>
        </row>
        <row r="70">
          <cell r="A70">
            <v>188</v>
          </cell>
          <cell r="B70">
            <v>0.70937483173656002</v>
          </cell>
          <cell r="C70" t="b">
            <v>1</v>
          </cell>
        </row>
        <row r="71">
          <cell r="A71">
            <v>187</v>
          </cell>
          <cell r="B71">
            <v>0.6958003482430779</v>
          </cell>
          <cell r="C71" t="b">
            <v>1</v>
          </cell>
        </row>
        <row r="72">
          <cell r="A72">
            <v>186</v>
          </cell>
          <cell r="B72">
            <v>0.69639549990418825</v>
          </cell>
          <cell r="C72" t="b">
            <v>1</v>
          </cell>
        </row>
        <row r="73">
          <cell r="A73">
            <v>185</v>
          </cell>
          <cell r="B73">
            <v>0.53487712204029547</v>
          </cell>
          <cell r="C73" t="b">
            <v>1</v>
          </cell>
        </row>
        <row r="74">
          <cell r="A74">
            <v>184</v>
          </cell>
          <cell r="B74">
            <v>0.49681913369948971</v>
          </cell>
          <cell r="C74" t="b">
            <v>1</v>
          </cell>
        </row>
        <row r="75">
          <cell r="A75">
            <v>183</v>
          </cell>
          <cell r="B75">
            <v>0.36585848468772331</v>
          </cell>
          <cell r="C75" t="b">
            <v>1</v>
          </cell>
        </row>
        <row r="76">
          <cell r="A76">
            <v>182</v>
          </cell>
          <cell r="B76">
            <v>0.52200988598039455</v>
          </cell>
          <cell r="C76" t="b">
            <v>1</v>
          </cell>
        </row>
        <row r="77">
          <cell r="A77">
            <v>181</v>
          </cell>
          <cell r="B77">
            <v>0.5578757244904472</v>
          </cell>
          <cell r="C77" t="b">
            <v>1</v>
          </cell>
        </row>
        <row r="78">
          <cell r="A78">
            <v>180</v>
          </cell>
          <cell r="B78">
            <v>0.35401918295077434</v>
          </cell>
          <cell r="C78" t="b">
            <v>1</v>
          </cell>
        </row>
        <row r="79">
          <cell r="A79">
            <v>179</v>
          </cell>
          <cell r="B79">
            <v>0.4417236505674218</v>
          </cell>
          <cell r="C79" t="b">
            <v>1</v>
          </cell>
        </row>
        <row r="80">
          <cell r="A80">
            <v>178</v>
          </cell>
          <cell r="B80">
            <v>0.47739612264694936</v>
          </cell>
          <cell r="C80" t="b">
            <v>1</v>
          </cell>
        </row>
        <row r="81">
          <cell r="A81">
            <v>177</v>
          </cell>
          <cell r="B81">
            <v>0.73794118444650025</v>
          </cell>
          <cell r="C81" t="b">
            <v>1</v>
          </cell>
        </row>
        <row r="82">
          <cell r="A82">
            <v>176</v>
          </cell>
          <cell r="B82">
            <v>0.59919033520393017</v>
          </cell>
          <cell r="C82" t="b">
            <v>1</v>
          </cell>
        </row>
        <row r="83">
          <cell r="A83">
            <v>175</v>
          </cell>
          <cell r="B83">
            <v>0.49830929161942511</v>
          </cell>
          <cell r="C83" t="b">
            <v>1</v>
          </cell>
        </row>
        <row r="84">
          <cell r="A84">
            <v>174</v>
          </cell>
          <cell r="B84">
            <v>0.56018183739923588</v>
          </cell>
          <cell r="C84" t="b">
            <v>1</v>
          </cell>
        </row>
        <row r="85">
          <cell r="A85">
            <v>173</v>
          </cell>
          <cell r="B85">
            <v>0.56847975124002881</v>
          </cell>
          <cell r="C85" t="b">
            <v>1</v>
          </cell>
        </row>
        <row r="86">
          <cell r="A86">
            <v>172</v>
          </cell>
          <cell r="B86">
            <v>0.53782244124037182</v>
          </cell>
          <cell r="C86" t="b">
            <v>1</v>
          </cell>
        </row>
        <row r="87">
          <cell r="A87">
            <v>171</v>
          </cell>
          <cell r="B87">
            <v>0.63008814915745359</v>
          </cell>
          <cell r="C87" t="b">
            <v>1</v>
          </cell>
        </row>
        <row r="88">
          <cell r="A88">
            <v>170</v>
          </cell>
          <cell r="B88">
            <v>0.75136632846245799</v>
          </cell>
          <cell r="C88" t="b">
            <v>1</v>
          </cell>
        </row>
        <row r="89">
          <cell r="A89">
            <v>169</v>
          </cell>
          <cell r="B89">
            <v>0.78031130603700194</v>
          </cell>
          <cell r="C89" t="b">
            <v>1</v>
          </cell>
        </row>
        <row r="90">
          <cell r="A90">
            <v>168</v>
          </cell>
          <cell r="B90">
            <v>0.52421027442048407</v>
          </cell>
          <cell r="C90" t="b">
            <v>1</v>
          </cell>
        </row>
        <row r="91">
          <cell r="A91">
            <v>167</v>
          </cell>
          <cell r="B91">
            <v>0.56360011763542928</v>
          </cell>
          <cell r="C91" t="b">
            <v>1</v>
          </cell>
        </row>
        <row r="92">
          <cell r="A92">
            <v>166</v>
          </cell>
          <cell r="B92">
            <v>0.57816665988156046</v>
          </cell>
          <cell r="C92" t="b">
            <v>1</v>
          </cell>
        </row>
        <row r="93">
          <cell r="A93">
            <v>165</v>
          </cell>
          <cell r="B93">
            <v>0.45412323207519689</v>
          </cell>
          <cell r="C93" t="b">
            <v>1</v>
          </cell>
        </row>
        <row r="94">
          <cell r="A94">
            <v>164</v>
          </cell>
          <cell r="B94">
            <v>0.44437746513459242</v>
          </cell>
          <cell r="C94" t="b">
            <v>1</v>
          </cell>
        </row>
        <row r="95">
          <cell r="A95">
            <v>163</v>
          </cell>
          <cell r="B95">
            <v>0.65706091782640919</v>
          </cell>
          <cell r="C95" t="b">
            <v>1</v>
          </cell>
        </row>
        <row r="96">
          <cell r="A96">
            <v>162</v>
          </cell>
          <cell r="B96">
            <v>0.44755271668401525</v>
          </cell>
          <cell r="C96" t="b">
            <v>1</v>
          </cell>
        </row>
        <row r="97">
          <cell r="A97">
            <v>161</v>
          </cell>
          <cell r="B97">
            <v>0.25360185153917847</v>
          </cell>
          <cell r="C97" t="b">
            <v>0</v>
          </cell>
        </row>
        <row r="98">
          <cell r="A98">
            <v>160</v>
          </cell>
          <cell r="B98">
            <v>0.56344712319193779</v>
          </cell>
          <cell r="C98" t="b">
            <v>1</v>
          </cell>
        </row>
        <row r="99">
          <cell r="A99">
            <v>159</v>
          </cell>
          <cell r="B99">
            <v>0.69115056018988352</v>
          </cell>
          <cell r="C99" t="b">
            <v>1</v>
          </cell>
        </row>
        <row r="100">
          <cell r="A100">
            <v>158</v>
          </cell>
          <cell r="B100">
            <v>0.45513173590907624</v>
          </cell>
          <cell r="C100" t="b">
            <v>1</v>
          </cell>
        </row>
        <row r="101">
          <cell r="A101">
            <v>157</v>
          </cell>
          <cell r="B101">
            <v>0.56084537841560667</v>
          </cell>
          <cell r="C101" t="b">
            <v>1</v>
          </cell>
        </row>
        <row r="102">
          <cell r="A102">
            <v>156</v>
          </cell>
          <cell r="B102">
            <v>0.50643025456981872</v>
          </cell>
          <cell r="C102" t="b">
            <v>1</v>
          </cell>
        </row>
        <row r="103">
          <cell r="A103">
            <v>155</v>
          </cell>
          <cell r="B103">
            <v>0.45385378642366286</v>
          </cell>
          <cell r="C103" t="b">
            <v>1</v>
          </cell>
        </row>
        <row r="104">
          <cell r="A104">
            <v>154</v>
          </cell>
          <cell r="B104">
            <v>0.52267618797131499</v>
          </cell>
          <cell r="C104" t="b">
            <v>1</v>
          </cell>
        </row>
        <row r="105">
          <cell r="A105">
            <v>153</v>
          </cell>
          <cell r="B105">
            <v>0.80069000866192874</v>
          </cell>
          <cell r="C105" t="b">
            <v>0</v>
          </cell>
        </row>
        <row r="106">
          <cell r="A106">
            <v>152</v>
          </cell>
          <cell r="B106">
            <v>0.43008292561406802</v>
          </cell>
          <cell r="C106" t="b">
            <v>1</v>
          </cell>
        </row>
        <row r="107">
          <cell r="A107">
            <v>151</v>
          </cell>
          <cell r="B107">
            <v>0.64029687571314553</v>
          </cell>
          <cell r="C107" t="b">
            <v>1</v>
          </cell>
        </row>
        <row r="108">
          <cell r="A108">
            <v>150</v>
          </cell>
          <cell r="B108">
            <v>0.45580345370019903</v>
          </cell>
          <cell r="C108" t="b">
            <v>1</v>
          </cell>
        </row>
        <row r="109">
          <cell r="A109">
            <v>149</v>
          </cell>
          <cell r="B109">
            <v>0.60951621864261041</v>
          </cell>
          <cell r="C109" t="b">
            <v>1</v>
          </cell>
        </row>
        <row r="110">
          <cell r="A110">
            <v>148</v>
          </cell>
          <cell r="B110">
            <v>0.69731028941699325</v>
          </cell>
          <cell r="C110" t="b">
            <v>1</v>
          </cell>
        </row>
        <row r="111">
          <cell r="A111">
            <v>147</v>
          </cell>
          <cell r="B111">
            <v>0.5348922151444937</v>
          </cell>
          <cell r="C111" t="b">
            <v>1</v>
          </cell>
        </row>
        <row r="112">
          <cell r="A112">
            <v>146</v>
          </cell>
          <cell r="B112">
            <v>0.42878926819367974</v>
          </cell>
          <cell r="C112" t="b">
            <v>1</v>
          </cell>
        </row>
        <row r="113">
          <cell r="A113">
            <v>145</v>
          </cell>
          <cell r="B113">
            <v>0.68371452423399282</v>
          </cell>
          <cell r="C113" t="b">
            <v>1</v>
          </cell>
        </row>
        <row r="114">
          <cell r="A114">
            <v>144</v>
          </cell>
          <cell r="B114">
            <v>0.7595684111065234</v>
          </cell>
          <cell r="C114" t="b">
            <v>1</v>
          </cell>
        </row>
        <row r="115">
          <cell r="A115">
            <v>143</v>
          </cell>
          <cell r="B115">
            <v>0.61721667672012193</v>
          </cell>
          <cell r="C115" t="b">
            <v>1</v>
          </cell>
        </row>
        <row r="116">
          <cell r="A116">
            <v>142</v>
          </cell>
          <cell r="B116">
            <v>0.5151684704596764</v>
          </cell>
          <cell r="C116" t="b">
            <v>1</v>
          </cell>
        </row>
        <row r="117">
          <cell r="A117">
            <v>141</v>
          </cell>
          <cell r="B117">
            <v>0.33272106985394356</v>
          </cell>
          <cell r="C117" t="b">
            <v>1</v>
          </cell>
        </row>
        <row r="118">
          <cell r="A118">
            <v>140</v>
          </cell>
          <cell r="B118">
            <v>0.36811945057472334</v>
          </cell>
          <cell r="C118" t="b">
            <v>1</v>
          </cell>
        </row>
        <row r="119">
          <cell r="A119">
            <v>139</v>
          </cell>
          <cell r="B119">
            <v>0.72627217498010066</v>
          </cell>
          <cell r="C119" t="b">
            <v>1</v>
          </cell>
        </row>
        <row r="120">
          <cell r="A120">
            <v>138</v>
          </cell>
          <cell r="B120">
            <v>0.57921237372233347</v>
          </cell>
          <cell r="C120" t="b">
            <v>1</v>
          </cell>
        </row>
        <row r="121">
          <cell r="A121">
            <v>137</v>
          </cell>
          <cell r="B121">
            <v>0.48901983238161206</v>
          </cell>
          <cell r="C121" t="b">
            <v>1</v>
          </cell>
        </row>
        <row r="122">
          <cell r="A122">
            <v>136</v>
          </cell>
          <cell r="B122">
            <v>0.67362433639269859</v>
          </cell>
          <cell r="C122" t="b">
            <v>1</v>
          </cell>
        </row>
        <row r="123">
          <cell r="A123">
            <v>135</v>
          </cell>
          <cell r="B123">
            <v>0.67797413815963459</v>
          </cell>
          <cell r="C123" t="b">
            <v>1</v>
          </cell>
        </row>
        <row r="124">
          <cell r="A124">
            <v>134</v>
          </cell>
          <cell r="B124">
            <v>0.50898075697786138</v>
          </cell>
          <cell r="C124" t="b">
            <v>1</v>
          </cell>
        </row>
        <row r="125">
          <cell r="A125">
            <v>133</v>
          </cell>
          <cell r="B125">
            <v>0.70262370331262547</v>
          </cell>
          <cell r="C125" t="b">
            <v>1</v>
          </cell>
        </row>
        <row r="126">
          <cell r="A126">
            <v>132</v>
          </cell>
          <cell r="B126">
            <v>0.67046647988516483</v>
          </cell>
          <cell r="C126" t="b">
            <v>1</v>
          </cell>
        </row>
        <row r="127">
          <cell r="A127">
            <v>131</v>
          </cell>
          <cell r="B127">
            <v>0.66889939704432066</v>
          </cell>
          <cell r="C127" t="b">
            <v>1</v>
          </cell>
        </row>
        <row r="128">
          <cell r="A128">
            <v>130</v>
          </cell>
          <cell r="B128">
            <v>0.74967372070638238</v>
          </cell>
          <cell r="C128" t="b">
            <v>1</v>
          </cell>
        </row>
        <row r="129">
          <cell r="A129">
            <v>129</v>
          </cell>
          <cell r="B129">
            <v>0.48734969576061604</v>
          </cell>
          <cell r="C129" t="b">
            <v>1</v>
          </cell>
        </row>
        <row r="130">
          <cell r="A130">
            <v>128</v>
          </cell>
          <cell r="B130">
            <v>0.15239822619827478</v>
          </cell>
          <cell r="C130" t="b">
            <v>0</v>
          </cell>
        </row>
        <row r="131">
          <cell r="A131">
            <v>127</v>
          </cell>
          <cell r="B131">
            <v>0.51010548516700471</v>
          </cell>
          <cell r="C131" t="b">
            <v>1</v>
          </cell>
        </row>
        <row r="132">
          <cell r="A132">
            <v>126</v>
          </cell>
          <cell r="B132">
            <v>0.53521227124998894</v>
          </cell>
          <cell r="C132" t="b">
            <v>1</v>
          </cell>
        </row>
        <row r="133">
          <cell r="A133">
            <v>125</v>
          </cell>
          <cell r="B133">
            <v>0.70168714666703713</v>
          </cell>
          <cell r="C133" t="b">
            <v>1</v>
          </cell>
        </row>
        <row r="134">
          <cell r="A134">
            <v>124</v>
          </cell>
          <cell r="B134">
            <v>0.63100824101722619</v>
          </cell>
          <cell r="C134" t="b">
            <v>1</v>
          </cell>
        </row>
        <row r="135">
          <cell r="A135">
            <v>123</v>
          </cell>
          <cell r="B135">
            <v>0.5812584299921727</v>
          </cell>
          <cell r="C135" t="b">
            <v>1</v>
          </cell>
        </row>
        <row r="136">
          <cell r="A136">
            <v>122</v>
          </cell>
          <cell r="B136">
            <v>0.46389543259454524</v>
          </cell>
          <cell r="C136" t="b">
            <v>1</v>
          </cell>
        </row>
        <row r="137">
          <cell r="A137">
            <v>121</v>
          </cell>
          <cell r="B137">
            <v>0.57307361656531919</v>
          </cell>
          <cell r="C137" t="b">
            <v>1</v>
          </cell>
        </row>
        <row r="138">
          <cell r="A138">
            <v>120</v>
          </cell>
          <cell r="B138">
            <v>0.70769651461825078</v>
          </cell>
          <cell r="C138" t="b">
            <v>1</v>
          </cell>
        </row>
        <row r="139">
          <cell r="A139">
            <v>119</v>
          </cell>
          <cell r="B139">
            <v>0.40911340169619181</v>
          </cell>
          <cell r="C139" t="b">
            <v>1</v>
          </cell>
        </row>
        <row r="140">
          <cell r="A140">
            <v>118</v>
          </cell>
          <cell r="B140">
            <v>0.40204179554211383</v>
          </cell>
          <cell r="C140" t="b">
            <v>1</v>
          </cell>
        </row>
        <row r="141">
          <cell r="A141">
            <v>117</v>
          </cell>
          <cell r="B141">
            <v>0.45526100589692237</v>
          </cell>
          <cell r="C141" t="b">
            <v>1</v>
          </cell>
        </row>
        <row r="142">
          <cell r="A142">
            <v>116</v>
          </cell>
          <cell r="B142">
            <v>0.61162121945565273</v>
          </cell>
          <cell r="C142" t="b">
            <v>1</v>
          </cell>
        </row>
        <row r="143">
          <cell r="A143">
            <v>115</v>
          </cell>
          <cell r="B143">
            <v>0.6976163204615945</v>
          </cell>
          <cell r="C143" t="b">
            <v>1</v>
          </cell>
        </row>
        <row r="144">
          <cell r="A144">
            <v>114</v>
          </cell>
          <cell r="B144">
            <v>0.70502391871574477</v>
          </cell>
          <cell r="C144" t="b">
            <v>1</v>
          </cell>
        </row>
        <row r="145">
          <cell r="A145">
            <v>113</v>
          </cell>
          <cell r="B145">
            <v>0.58614446395849573</v>
          </cell>
          <cell r="C145" t="b">
            <v>1</v>
          </cell>
        </row>
        <row r="146">
          <cell r="A146">
            <v>112</v>
          </cell>
          <cell r="B146">
            <v>0.65280754206506819</v>
          </cell>
          <cell r="C146" t="b">
            <v>1</v>
          </cell>
        </row>
        <row r="147">
          <cell r="A147">
            <v>111</v>
          </cell>
          <cell r="B147">
            <v>0.35925842155354104</v>
          </cell>
          <cell r="C147" t="b">
            <v>1</v>
          </cell>
        </row>
        <row r="148">
          <cell r="A148">
            <v>110</v>
          </cell>
          <cell r="B148">
            <v>0.70928436926835892</v>
          </cell>
          <cell r="C148" t="b">
            <v>1</v>
          </cell>
        </row>
        <row r="149">
          <cell r="A149">
            <v>109</v>
          </cell>
          <cell r="B149">
            <v>0.5188357719400889</v>
          </cell>
          <cell r="C149" t="b">
            <v>1</v>
          </cell>
        </row>
        <row r="150">
          <cell r="A150">
            <v>108</v>
          </cell>
          <cell r="B150">
            <v>0.78510730766109038</v>
          </cell>
          <cell r="C150" t="b">
            <v>0</v>
          </cell>
        </row>
        <row r="151">
          <cell r="A151">
            <v>107</v>
          </cell>
          <cell r="B151">
            <v>0.55829916977737903</v>
          </cell>
          <cell r="C151" t="b">
            <v>1</v>
          </cell>
        </row>
        <row r="152">
          <cell r="A152">
            <v>106</v>
          </cell>
          <cell r="B152">
            <v>0.6242817060096435</v>
          </cell>
          <cell r="C152" t="b">
            <v>1</v>
          </cell>
        </row>
        <row r="153">
          <cell r="A153">
            <v>105</v>
          </cell>
          <cell r="B153">
            <v>0.60494347746396404</v>
          </cell>
          <cell r="C153" t="b">
            <v>1</v>
          </cell>
        </row>
        <row r="154">
          <cell r="A154">
            <v>104</v>
          </cell>
          <cell r="B154">
            <v>0.80678413376164526</v>
          </cell>
          <cell r="C154" t="b">
            <v>0</v>
          </cell>
        </row>
        <row r="155">
          <cell r="A155">
            <v>103</v>
          </cell>
          <cell r="B155">
            <v>0.46024637564040999</v>
          </cell>
          <cell r="C155" t="b">
            <v>1</v>
          </cell>
        </row>
        <row r="156">
          <cell r="A156">
            <v>102</v>
          </cell>
          <cell r="B156">
            <v>0.4820325407597183</v>
          </cell>
          <cell r="C156" t="b">
            <v>1</v>
          </cell>
        </row>
        <row r="157">
          <cell r="A157">
            <v>101</v>
          </cell>
          <cell r="B157">
            <v>0.60867892998122752</v>
          </cell>
          <cell r="C157" t="b">
            <v>1</v>
          </cell>
        </row>
        <row r="158">
          <cell r="A158">
            <v>100</v>
          </cell>
          <cell r="B158">
            <v>0.34570274499621617</v>
          </cell>
          <cell r="C158" t="b">
            <v>1</v>
          </cell>
        </row>
        <row r="159">
          <cell r="A159">
            <v>99</v>
          </cell>
          <cell r="B159">
            <v>0.56227020622769763</v>
          </cell>
          <cell r="C159" t="b">
            <v>1</v>
          </cell>
        </row>
        <row r="160">
          <cell r="A160">
            <v>98</v>
          </cell>
          <cell r="B160">
            <v>0.67683915158880692</v>
          </cell>
          <cell r="C160" t="b">
            <v>1</v>
          </cell>
        </row>
        <row r="161">
          <cell r="A161">
            <v>97</v>
          </cell>
          <cell r="B161">
            <v>0.45077948417659053</v>
          </cell>
          <cell r="C161" t="b">
            <v>1</v>
          </cell>
        </row>
        <row r="162">
          <cell r="A162">
            <v>96</v>
          </cell>
          <cell r="B162">
            <v>0.69167276582748138</v>
          </cell>
          <cell r="C162" t="b">
            <v>1</v>
          </cell>
        </row>
        <row r="163">
          <cell r="A163">
            <v>95</v>
          </cell>
          <cell r="B163">
            <v>0.55098319833281617</v>
          </cell>
          <cell r="C163" t="b">
            <v>1</v>
          </cell>
        </row>
        <row r="164">
          <cell r="A164">
            <v>94</v>
          </cell>
          <cell r="B164">
            <v>0.73681807450100445</v>
          </cell>
          <cell r="C164" t="b">
            <v>1</v>
          </cell>
        </row>
        <row r="165">
          <cell r="A165">
            <v>93</v>
          </cell>
          <cell r="B165">
            <v>0.56259862091113177</v>
          </cell>
          <cell r="C165" t="b">
            <v>1</v>
          </cell>
        </row>
        <row r="166">
          <cell r="A166">
            <v>92</v>
          </cell>
          <cell r="B166">
            <v>0.47866726374827312</v>
          </cell>
          <cell r="C166" t="b">
            <v>1</v>
          </cell>
        </row>
        <row r="167">
          <cell r="A167">
            <v>91</v>
          </cell>
          <cell r="B167">
            <v>0.46876709351148227</v>
          </cell>
          <cell r="C167" t="b">
            <v>1</v>
          </cell>
        </row>
        <row r="168">
          <cell r="A168">
            <v>90</v>
          </cell>
          <cell r="B168">
            <v>0.69812633415854208</v>
          </cell>
          <cell r="C168" t="b">
            <v>1</v>
          </cell>
        </row>
        <row r="169">
          <cell r="A169">
            <v>89</v>
          </cell>
          <cell r="B169">
            <v>0.35794939455699576</v>
          </cell>
          <cell r="C169" t="b">
            <v>1</v>
          </cell>
        </row>
        <row r="170">
          <cell r="A170">
            <v>88</v>
          </cell>
          <cell r="B170">
            <v>0.52593843358986592</v>
          </cell>
          <cell r="C170" t="b">
            <v>1</v>
          </cell>
        </row>
        <row r="171">
          <cell r="A171">
            <v>87</v>
          </cell>
          <cell r="B171">
            <v>0.46901513103942044</v>
          </cell>
          <cell r="C171" t="b">
            <v>1</v>
          </cell>
        </row>
        <row r="172">
          <cell r="A172">
            <v>86</v>
          </cell>
          <cell r="B172">
            <v>0.65266382948032398</v>
          </cell>
          <cell r="C172" t="b">
            <v>1</v>
          </cell>
        </row>
        <row r="173">
          <cell r="A173">
            <v>85</v>
          </cell>
          <cell r="B173">
            <v>0.70752273095437324</v>
          </cell>
          <cell r="C173" t="b">
            <v>1</v>
          </cell>
        </row>
        <row r="174">
          <cell r="A174">
            <v>84</v>
          </cell>
          <cell r="B174">
            <v>0.7337469673207504</v>
          </cell>
          <cell r="C174" t="b">
            <v>1</v>
          </cell>
        </row>
        <row r="175">
          <cell r="A175">
            <v>83</v>
          </cell>
          <cell r="B175">
            <v>0.74209775507376186</v>
          </cell>
          <cell r="C175" t="b">
            <v>1</v>
          </cell>
        </row>
        <row r="176">
          <cell r="A176">
            <v>82</v>
          </cell>
          <cell r="B176">
            <v>0.72410403723494621</v>
          </cell>
          <cell r="C176" t="b">
            <v>1</v>
          </cell>
        </row>
        <row r="177">
          <cell r="A177">
            <v>81</v>
          </cell>
          <cell r="B177">
            <v>0.48954179141965648</v>
          </cell>
          <cell r="C177" t="b">
            <v>1</v>
          </cell>
        </row>
        <row r="178">
          <cell r="A178">
            <v>80</v>
          </cell>
          <cell r="B178">
            <v>0.62994479096423017</v>
          </cell>
          <cell r="C178" t="b">
            <v>1</v>
          </cell>
        </row>
        <row r="179">
          <cell r="A179">
            <v>79</v>
          </cell>
          <cell r="B179">
            <v>0.57033568133154933</v>
          </cell>
          <cell r="C179" t="b">
            <v>1</v>
          </cell>
        </row>
        <row r="180">
          <cell r="A180">
            <v>78</v>
          </cell>
          <cell r="B180">
            <v>0.39413766505729309</v>
          </cell>
          <cell r="C180" t="b">
            <v>1</v>
          </cell>
        </row>
        <row r="181">
          <cell r="A181">
            <v>77</v>
          </cell>
          <cell r="B181">
            <v>0.58755591532443152</v>
          </cell>
          <cell r="C181" t="b">
            <v>1</v>
          </cell>
        </row>
        <row r="182">
          <cell r="A182">
            <v>76</v>
          </cell>
          <cell r="B182">
            <v>0.42520887730550749</v>
          </cell>
          <cell r="C182" t="b">
            <v>1</v>
          </cell>
        </row>
        <row r="183">
          <cell r="A183">
            <v>75</v>
          </cell>
          <cell r="B183">
            <v>0.59107307041939594</v>
          </cell>
          <cell r="C183" t="b">
            <v>1</v>
          </cell>
        </row>
        <row r="184">
          <cell r="A184">
            <v>74</v>
          </cell>
          <cell r="B184">
            <v>0.58084025148299312</v>
          </cell>
          <cell r="C184" t="b">
            <v>1</v>
          </cell>
        </row>
        <row r="185">
          <cell r="A185">
            <v>73</v>
          </cell>
          <cell r="B185">
            <v>0.22069851731177009</v>
          </cell>
          <cell r="C185" t="b">
            <v>0</v>
          </cell>
        </row>
        <row r="186">
          <cell r="A186">
            <v>72</v>
          </cell>
          <cell r="B186">
            <v>0.41477480910496473</v>
          </cell>
          <cell r="C186" t="b">
            <v>1</v>
          </cell>
        </row>
        <row r="187">
          <cell r="A187">
            <v>71</v>
          </cell>
          <cell r="B187">
            <v>0.37769150163322551</v>
          </cell>
          <cell r="C187" t="b">
            <v>1</v>
          </cell>
        </row>
        <row r="188">
          <cell r="A188">
            <v>70</v>
          </cell>
          <cell r="B188">
            <v>0.54745796252026002</v>
          </cell>
          <cell r="C188" t="b">
            <v>1</v>
          </cell>
        </row>
        <row r="189">
          <cell r="A189">
            <v>69</v>
          </cell>
          <cell r="B189">
            <v>0.71544956879625554</v>
          </cell>
          <cell r="C189" t="b">
            <v>1</v>
          </cell>
        </row>
        <row r="190">
          <cell r="A190">
            <v>68</v>
          </cell>
          <cell r="B190">
            <v>0.55395893033703969</v>
          </cell>
          <cell r="C190" t="b">
            <v>1</v>
          </cell>
        </row>
        <row r="191">
          <cell r="A191">
            <v>67</v>
          </cell>
          <cell r="B191">
            <v>0.46617921955147429</v>
          </cell>
          <cell r="C191" t="b">
            <v>1</v>
          </cell>
        </row>
        <row r="192">
          <cell r="A192">
            <v>66</v>
          </cell>
          <cell r="B192">
            <v>0.56551111416763056</v>
          </cell>
          <cell r="C192" t="b">
            <v>1</v>
          </cell>
        </row>
        <row r="193">
          <cell r="A193">
            <v>65</v>
          </cell>
          <cell r="B193">
            <v>0.58420526791534866</v>
          </cell>
          <cell r="C193" t="b">
            <v>1</v>
          </cell>
        </row>
        <row r="194">
          <cell r="A194">
            <v>64</v>
          </cell>
          <cell r="B194">
            <v>0.58495317120871404</v>
          </cell>
          <cell r="C194" t="b">
            <v>1</v>
          </cell>
        </row>
        <row r="195">
          <cell r="A195">
            <v>63</v>
          </cell>
          <cell r="B195">
            <v>0.48459445719290001</v>
          </cell>
          <cell r="C195" t="b">
            <v>1</v>
          </cell>
        </row>
        <row r="196">
          <cell r="A196">
            <v>62</v>
          </cell>
          <cell r="B196">
            <v>0.71530792222432649</v>
          </cell>
          <cell r="C196" t="b">
            <v>1</v>
          </cell>
        </row>
        <row r="197">
          <cell r="A197">
            <v>61</v>
          </cell>
          <cell r="B197">
            <v>0.50608924335498962</v>
          </cell>
          <cell r="C197" t="b">
            <v>1</v>
          </cell>
        </row>
        <row r="198">
          <cell r="A198">
            <v>60</v>
          </cell>
          <cell r="B198">
            <v>0.45189085507659915</v>
          </cell>
          <cell r="C198" t="b">
            <v>1</v>
          </cell>
        </row>
        <row r="199">
          <cell r="A199">
            <v>59</v>
          </cell>
          <cell r="B199">
            <v>0.63615153875137842</v>
          </cell>
          <cell r="C199" t="b">
            <v>1</v>
          </cell>
        </row>
        <row r="200">
          <cell r="A200">
            <v>58</v>
          </cell>
          <cell r="B200">
            <v>0.54082866727269607</v>
          </cell>
          <cell r="C200" t="b">
            <v>1</v>
          </cell>
        </row>
        <row r="201">
          <cell r="A201">
            <v>57</v>
          </cell>
          <cell r="B201">
            <v>0.70031532831223631</v>
          </cell>
          <cell r="C201" t="b">
            <v>1</v>
          </cell>
        </row>
        <row r="202">
          <cell r="A202">
            <v>56</v>
          </cell>
          <cell r="B202">
            <v>0.46798327035829018</v>
          </cell>
          <cell r="C202" t="b">
            <v>1</v>
          </cell>
        </row>
        <row r="203">
          <cell r="A203">
            <v>55</v>
          </cell>
          <cell r="B203">
            <v>0.66393764616127959</v>
          </cell>
          <cell r="C203" t="b">
            <v>1</v>
          </cell>
        </row>
        <row r="204">
          <cell r="A204">
            <v>54</v>
          </cell>
          <cell r="B204">
            <v>0.58593431767867932</v>
          </cell>
          <cell r="C204" t="b">
            <v>1</v>
          </cell>
        </row>
        <row r="205">
          <cell r="A205">
            <v>53</v>
          </cell>
          <cell r="B205">
            <v>0.56584519769630681</v>
          </cell>
          <cell r="C205" t="b">
            <v>1</v>
          </cell>
        </row>
        <row r="206">
          <cell r="A206">
            <v>52</v>
          </cell>
          <cell r="B206">
            <v>0.53738880982902171</v>
          </cell>
          <cell r="C206" t="b">
            <v>1</v>
          </cell>
        </row>
        <row r="207">
          <cell r="A207">
            <v>51</v>
          </cell>
          <cell r="B207">
            <v>0.37583735487150044</v>
          </cell>
          <cell r="C207" t="b">
            <v>1</v>
          </cell>
        </row>
        <row r="208">
          <cell r="A208">
            <v>50</v>
          </cell>
          <cell r="B208">
            <v>0.6456946960286114</v>
          </cell>
          <cell r="C208" t="b">
            <v>1</v>
          </cell>
        </row>
        <row r="209">
          <cell r="A209">
            <v>49</v>
          </cell>
          <cell r="B209">
            <v>0.75398638762223802</v>
          </cell>
          <cell r="C209" t="b">
            <v>1</v>
          </cell>
        </row>
        <row r="210">
          <cell r="A210">
            <v>48</v>
          </cell>
          <cell r="B210">
            <v>0.33379458088559188</v>
          </cell>
          <cell r="C210" t="b">
            <v>1</v>
          </cell>
        </row>
        <row r="211">
          <cell r="A211">
            <v>47</v>
          </cell>
          <cell r="B211">
            <v>0.77003176006434648</v>
          </cell>
          <cell r="C211" t="b">
            <v>1</v>
          </cell>
        </row>
        <row r="212">
          <cell r="A212">
            <v>46</v>
          </cell>
          <cell r="B212">
            <v>0.64511380427865161</v>
          </cell>
          <cell r="C212" t="b">
            <v>1</v>
          </cell>
        </row>
        <row r="213">
          <cell r="A213">
            <v>45</v>
          </cell>
          <cell r="B213">
            <v>0.70586346431631797</v>
          </cell>
          <cell r="C213" t="b">
            <v>1</v>
          </cell>
        </row>
        <row r="214">
          <cell r="A214">
            <v>44</v>
          </cell>
          <cell r="B214">
            <v>0.48454307975730354</v>
          </cell>
          <cell r="C214" t="b">
            <v>1</v>
          </cell>
        </row>
        <row r="215">
          <cell r="A215">
            <v>43</v>
          </cell>
          <cell r="B215">
            <v>0.49460278163803906</v>
          </cell>
          <cell r="C215" t="b">
            <v>1</v>
          </cell>
        </row>
        <row r="216">
          <cell r="A216">
            <v>42</v>
          </cell>
          <cell r="B216">
            <v>0.63626172825498784</v>
          </cell>
          <cell r="C216" t="b">
            <v>1</v>
          </cell>
        </row>
        <row r="217">
          <cell r="A217">
            <v>41</v>
          </cell>
          <cell r="B217">
            <v>0.50568507768120796</v>
          </cell>
          <cell r="C217" t="b">
            <v>1</v>
          </cell>
        </row>
        <row r="218">
          <cell r="A218">
            <v>40</v>
          </cell>
          <cell r="B218">
            <v>0.51552876018651739</v>
          </cell>
          <cell r="C218" t="b">
            <v>1</v>
          </cell>
        </row>
        <row r="219">
          <cell r="A219">
            <v>39</v>
          </cell>
          <cell r="B219">
            <v>0.62263489635929536</v>
          </cell>
          <cell r="C219" t="b">
            <v>1</v>
          </cell>
        </row>
        <row r="220">
          <cell r="A220">
            <v>38</v>
          </cell>
          <cell r="B220">
            <v>0.82174667914504529</v>
          </cell>
          <cell r="C220" t="b">
            <v>0</v>
          </cell>
        </row>
        <row r="221">
          <cell r="A221">
            <v>37</v>
          </cell>
          <cell r="B221">
            <v>0.78483841875474136</v>
          </cell>
          <cell r="C221" t="b">
            <v>0</v>
          </cell>
        </row>
        <row r="222">
          <cell r="A222">
            <v>36</v>
          </cell>
          <cell r="B222">
            <v>0.66292929383725763</v>
          </cell>
          <cell r="C222" t="b">
            <v>1</v>
          </cell>
        </row>
        <row r="223">
          <cell r="A223">
            <v>35</v>
          </cell>
          <cell r="B223">
            <v>0.53405507293989207</v>
          </cell>
          <cell r="C223" t="b">
            <v>1</v>
          </cell>
        </row>
        <row r="224">
          <cell r="A224">
            <v>34</v>
          </cell>
          <cell r="B224">
            <v>0.66470183723737652</v>
          </cell>
          <cell r="C224" t="b">
            <v>1</v>
          </cell>
        </row>
        <row r="225">
          <cell r="A225">
            <v>33</v>
          </cell>
          <cell r="B225">
            <v>0.66886705907934207</v>
          </cell>
          <cell r="C225" t="b">
            <v>1</v>
          </cell>
        </row>
        <row r="226">
          <cell r="A226">
            <v>32</v>
          </cell>
          <cell r="B226">
            <v>0.72607022331994753</v>
          </cell>
          <cell r="C226" t="b">
            <v>1</v>
          </cell>
        </row>
        <row r="227">
          <cell r="A227">
            <v>31</v>
          </cell>
          <cell r="B227">
            <v>0.57408788278304268</v>
          </cell>
          <cell r="C227" t="b">
            <v>1</v>
          </cell>
        </row>
        <row r="228">
          <cell r="A228">
            <v>30</v>
          </cell>
          <cell r="B228">
            <v>0.41645020113090531</v>
          </cell>
          <cell r="C228" t="b">
            <v>1</v>
          </cell>
        </row>
        <row r="229">
          <cell r="A229">
            <v>29</v>
          </cell>
          <cell r="B229">
            <v>0.48599237069645035</v>
          </cell>
          <cell r="C229" t="b">
            <v>1</v>
          </cell>
        </row>
        <row r="230">
          <cell r="A230">
            <v>28</v>
          </cell>
          <cell r="B230">
            <v>0.30994469730514485</v>
          </cell>
          <cell r="C230" t="b">
            <v>0</v>
          </cell>
        </row>
        <row r="231">
          <cell r="A231">
            <v>27</v>
          </cell>
          <cell r="B231">
            <v>0.69520668812722719</v>
          </cell>
          <cell r="C231" t="b">
            <v>1</v>
          </cell>
        </row>
        <row r="232">
          <cell r="A232">
            <v>26</v>
          </cell>
          <cell r="B232">
            <v>0.51799322766969025</v>
          </cell>
          <cell r="C232" t="b">
            <v>1</v>
          </cell>
        </row>
        <row r="233">
          <cell r="A233">
            <v>25</v>
          </cell>
          <cell r="B233">
            <v>0.71104464261958589</v>
          </cell>
          <cell r="C233" t="b">
            <v>1</v>
          </cell>
        </row>
        <row r="234">
          <cell r="A234">
            <v>24</v>
          </cell>
          <cell r="B234">
            <v>0.73274112883749853</v>
          </cell>
          <cell r="C234" t="b">
            <v>1</v>
          </cell>
        </row>
        <row r="235">
          <cell r="A235">
            <v>23</v>
          </cell>
          <cell r="B235">
            <v>0.70084798316702568</v>
          </cell>
          <cell r="C235" t="b">
            <v>1</v>
          </cell>
        </row>
        <row r="236">
          <cell r="A236">
            <v>22</v>
          </cell>
          <cell r="B236">
            <v>0.6683457500972706</v>
          </cell>
          <cell r="C236" t="b">
            <v>1</v>
          </cell>
        </row>
        <row r="237">
          <cell r="A237">
            <v>21</v>
          </cell>
          <cell r="B237">
            <v>0.48941322533194614</v>
          </cell>
          <cell r="C237" t="b">
            <v>1</v>
          </cell>
        </row>
        <row r="238">
          <cell r="A238">
            <v>20</v>
          </cell>
          <cell r="B238">
            <v>0.73597307926340771</v>
          </cell>
          <cell r="C238" t="b">
            <v>1</v>
          </cell>
        </row>
        <row r="239">
          <cell r="A239">
            <v>19</v>
          </cell>
          <cell r="B239">
            <v>0.51631796881471903</v>
          </cell>
          <cell r="C239" t="b">
            <v>1</v>
          </cell>
        </row>
        <row r="240">
          <cell r="A240">
            <v>18</v>
          </cell>
          <cell r="B240">
            <v>0.57805638473246157</v>
          </cell>
          <cell r="C240" t="b">
            <v>1</v>
          </cell>
        </row>
        <row r="241">
          <cell r="A241">
            <v>17</v>
          </cell>
          <cell r="B241">
            <v>0.58129357541293081</v>
          </cell>
          <cell r="C241" t="b">
            <v>1</v>
          </cell>
        </row>
        <row r="242">
          <cell r="A242">
            <v>16</v>
          </cell>
          <cell r="B242">
            <v>0.21383978435728423</v>
          </cell>
          <cell r="C242" t="b">
            <v>0</v>
          </cell>
        </row>
        <row r="243">
          <cell r="A243">
            <v>15</v>
          </cell>
          <cell r="B243">
            <v>0.54303504615412257</v>
          </cell>
          <cell r="C243" t="b">
            <v>1</v>
          </cell>
        </row>
        <row r="244">
          <cell r="A244">
            <v>14</v>
          </cell>
          <cell r="B244">
            <v>0.71511316679574488</v>
          </cell>
          <cell r="C244" t="b">
            <v>1</v>
          </cell>
        </row>
        <row r="245">
          <cell r="A245">
            <v>13</v>
          </cell>
          <cell r="B245">
            <v>0.38467926877786079</v>
          </cell>
          <cell r="C245" t="b">
            <v>1</v>
          </cell>
        </row>
        <row r="246">
          <cell r="A246">
            <v>12</v>
          </cell>
          <cell r="B246">
            <v>0.57133219571459015</v>
          </cell>
          <cell r="C246" t="b">
            <v>1</v>
          </cell>
        </row>
        <row r="247">
          <cell r="A247">
            <v>11</v>
          </cell>
          <cell r="B247">
            <v>0.48270490130793176</v>
          </cell>
          <cell r="C247" t="b">
            <v>1</v>
          </cell>
        </row>
        <row r="248">
          <cell r="A248">
            <v>10</v>
          </cell>
          <cell r="B248">
            <v>0.77104367912318061</v>
          </cell>
          <cell r="C248" t="b">
            <v>1</v>
          </cell>
        </row>
        <row r="249">
          <cell r="A249">
            <v>9</v>
          </cell>
          <cell r="B249">
            <v>0.6081083218806963</v>
          </cell>
          <cell r="C249" t="b">
            <v>1</v>
          </cell>
        </row>
        <row r="250">
          <cell r="A250">
            <v>8</v>
          </cell>
          <cell r="B250">
            <v>0.71221485530558515</v>
          </cell>
          <cell r="C250" t="b">
            <v>1</v>
          </cell>
        </row>
        <row r="251">
          <cell r="A251">
            <v>7</v>
          </cell>
          <cell r="B251">
            <v>0.69436133773446174</v>
          </cell>
          <cell r="C251" t="b">
            <v>1</v>
          </cell>
        </row>
        <row r="252">
          <cell r="A252">
            <v>6</v>
          </cell>
          <cell r="B252">
            <v>0.59075129921534353</v>
          </cell>
          <cell r="C252" t="b">
            <v>1</v>
          </cell>
        </row>
        <row r="253">
          <cell r="A253">
            <v>5</v>
          </cell>
          <cell r="B253">
            <v>0.78432958488295956</v>
          </cell>
          <cell r="C253" t="b">
            <v>0</v>
          </cell>
        </row>
        <row r="254">
          <cell r="A254">
            <v>4</v>
          </cell>
          <cell r="B254">
            <v>0.51423256017394192</v>
          </cell>
          <cell r="C254" t="b">
            <v>1</v>
          </cell>
        </row>
        <row r="255">
          <cell r="A255">
            <v>3</v>
          </cell>
          <cell r="B255">
            <v>0.71837369087098046</v>
          </cell>
          <cell r="C255" t="b">
            <v>1</v>
          </cell>
        </row>
        <row r="256">
          <cell r="A256">
            <v>2</v>
          </cell>
          <cell r="B256">
            <v>0.60296637127639641</v>
          </cell>
          <cell r="C256" t="b">
            <v>1</v>
          </cell>
        </row>
        <row r="257">
          <cell r="A257">
            <v>1</v>
          </cell>
          <cell r="B257">
            <v>0.32274682788616027</v>
          </cell>
          <cell r="C257" t="b">
            <v>0</v>
          </cell>
        </row>
      </sheetData>
      <sheetData sheetId="4">
        <row r="19">
          <cell r="AT19">
            <v>1600</v>
          </cell>
        </row>
      </sheetData>
      <sheetData sheetId="5">
        <row r="12">
          <cell r="B12" t="str">
            <v>Treatment</v>
          </cell>
        </row>
        <row r="84">
          <cell r="AC84" t="b">
            <v>1</v>
          </cell>
        </row>
        <row r="88">
          <cell r="AC88" t="b">
            <v>1</v>
          </cell>
        </row>
        <row r="89">
          <cell r="R89" t="b">
            <v>1</v>
          </cell>
        </row>
        <row r="92">
          <cell r="AC92" t="b">
            <v>0</v>
          </cell>
        </row>
        <row r="96">
          <cell r="AC96" t="b">
            <v>0</v>
          </cell>
        </row>
      </sheetData>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Fig 1"/>
      <sheetName val="Fig 2"/>
      <sheetName val="Fig 3"/>
      <sheetName val="Fig 4"/>
      <sheetName val="Figs 5, 6"/>
      <sheetName val="Fig 7"/>
      <sheetName val="Vary C"/>
    </sheetNames>
    <sheetDataSet>
      <sheetData sheetId="0" refreshError="1"/>
      <sheetData sheetId="1" refreshError="1"/>
      <sheetData sheetId="2">
        <row r="13">
          <cell r="J13">
            <v>0.37283183720422142</v>
          </cell>
          <cell r="K13">
            <v>36</v>
          </cell>
          <cell r="L13">
            <v>60</v>
          </cell>
        </row>
        <row r="14">
          <cell r="J14">
            <v>9.5074492710232938E-2</v>
          </cell>
          <cell r="K14">
            <v>36</v>
          </cell>
          <cell r="L14">
            <v>60</v>
          </cell>
        </row>
      </sheetData>
      <sheetData sheetId="3" refreshError="1"/>
      <sheetData sheetId="4" refreshError="1"/>
      <sheetData sheetId="5" refreshError="1"/>
      <sheetData sheetId="6" refreshError="1"/>
      <sheetData sheetId="7">
        <row r="8">
          <cell r="N8">
            <v>130728.28452184275</v>
          </cell>
        </row>
        <row r="14">
          <cell r="N14" t="b">
            <v>0</v>
          </cell>
        </row>
        <row r="20">
          <cell r="C20">
            <v>900</v>
          </cell>
        </row>
      </sheetData>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Fig 1"/>
      <sheetName val="p value function"/>
      <sheetName val="Fig 5"/>
      <sheetName val="Fig 10"/>
    </sheetNames>
    <sheetDataSet>
      <sheetData sheetId="0" refreshError="1"/>
      <sheetData sheetId="1">
        <row r="8">
          <cell r="M8">
            <v>0.27893615066330035</v>
          </cell>
        </row>
      </sheetData>
      <sheetData sheetId="2">
        <row r="3">
          <cell r="M3" t="b">
            <v>1</v>
          </cell>
        </row>
        <row r="4">
          <cell r="M4" t="b">
            <v>0</v>
          </cell>
        </row>
        <row r="5">
          <cell r="M5" t="b">
            <v>0</v>
          </cell>
        </row>
      </sheetData>
      <sheetData sheetId="3">
        <row r="2">
          <cell r="O2" t="b">
            <v>0</v>
          </cell>
        </row>
      </sheetData>
      <sheetData sheetId="4"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Two studies"/>
      <sheetName val="CIjumping"/>
      <sheetName val="Normal z t"/>
      <sheetName val="CI function"/>
      <sheetName val="CI and p"/>
    </sheetNames>
    <sheetDataSet>
      <sheetData sheetId="0"/>
      <sheetData sheetId="1">
        <row r="12">
          <cell r="AK12" t="str">
            <v>M(diff)</v>
          </cell>
        </row>
        <row r="17">
          <cell r="AN17" t="b">
            <v>1</v>
          </cell>
        </row>
        <row r="18">
          <cell r="AN18" t="b">
            <v>0</v>
          </cell>
        </row>
        <row r="19">
          <cell r="AN19" t="b">
            <v>0</v>
          </cell>
        </row>
        <row r="23">
          <cell r="AN23">
            <v>400</v>
          </cell>
        </row>
      </sheetData>
      <sheetData sheetId="2"/>
      <sheetData sheetId="3"/>
      <sheetData sheetId="4">
        <row r="3">
          <cell r="AK3" t="b">
            <v>1</v>
          </cell>
        </row>
      </sheetData>
      <sheetData sheetId="5">
        <row r="3">
          <cell r="O3">
            <v>-2.33</v>
          </cell>
        </row>
        <row r="5">
          <cell r="O5">
            <v>1.959963984540054</v>
          </cell>
        </row>
      </sheetData>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wo CIs"/>
      <sheetName val="single col"/>
      <sheetName val="SD CI SE"/>
      <sheetName val="Replication"/>
      <sheetName val="CI function"/>
      <sheetName val="cat's eyes"/>
    </sheetNames>
    <sheetDataSet>
      <sheetData sheetId="0"/>
      <sheetData sheetId="1"/>
      <sheetData sheetId="2"/>
      <sheetData sheetId="3">
        <row r="6">
          <cell r="AS6">
            <v>-999</v>
          </cell>
        </row>
        <row r="7">
          <cell r="AS7" t="b">
            <v>0</v>
          </cell>
        </row>
        <row r="8">
          <cell r="AS8" t="b">
            <v>0</v>
          </cell>
        </row>
        <row r="26">
          <cell r="W26">
            <v>235</v>
          </cell>
        </row>
        <row r="27">
          <cell r="W27">
            <v>236</v>
          </cell>
        </row>
      </sheetData>
      <sheetData sheetId="4"/>
      <sheetData sheetId="5"/>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Data"/>
    </sheetNames>
    <sheetDataSet>
      <sheetData sheetId="0" refreshError="1"/>
      <sheetData sheetId="1">
        <row r="2">
          <cell r="F2">
            <v>23.289625016599892</v>
          </cell>
        </row>
        <row r="3">
          <cell r="F3">
            <v>22.71112415149808</v>
          </cell>
        </row>
        <row r="4">
          <cell r="F4">
            <v>24.059594762474298</v>
          </cell>
        </row>
        <row r="5">
          <cell r="F5">
            <v>24.419474896937608</v>
          </cell>
        </row>
        <row r="6">
          <cell r="F6">
            <v>23.622549747377633</v>
          </cell>
        </row>
        <row r="7">
          <cell r="F7">
            <v>24.706923056393862</v>
          </cell>
        </row>
        <row r="8">
          <cell r="F8">
            <v>24.253938350826502</v>
          </cell>
        </row>
        <row r="9">
          <cell r="F9">
            <v>23.849463579207658</v>
          </cell>
        </row>
        <row r="10">
          <cell r="F10">
            <v>24.435103117376567</v>
          </cell>
        </row>
        <row r="11">
          <cell r="F11">
            <v>23.670106185227635</v>
          </cell>
        </row>
        <row r="12">
          <cell r="F12">
            <v>26.023656733185053</v>
          </cell>
        </row>
        <row r="13">
          <cell r="F13">
            <v>24.859388060122726</v>
          </cell>
        </row>
        <row r="14">
          <cell r="F14">
            <v>25.11327206507325</v>
          </cell>
        </row>
        <row r="15">
          <cell r="F15">
            <v>24.903269363194703</v>
          </cell>
        </row>
        <row r="16">
          <cell r="F16">
            <v>26.054448762089013</v>
          </cell>
        </row>
        <row r="17">
          <cell r="F17">
            <v>25.648724047690628</v>
          </cell>
        </row>
        <row r="18">
          <cell r="F18">
            <v>25.630318919569252</v>
          </cell>
        </row>
        <row r="19">
          <cell r="F19">
            <v>25.989838493615387</v>
          </cell>
        </row>
        <row r="20">
          <cell r="F20">
            <v>24.964054305702447</v>
          </cell>
        </row>
        <row r="21">
          <cell r="F21">
            <v>25.389730453044177</v>
          </cell>
        </row>
        <row r="22">
          <cell r="F22">
            <v>25.736937650591134</v>
          </cell>
        </row>
        <row r="23">
          <cell r="F23">
            <v>27.566100807934998</v>
          </cell>
        </row>
        <row r="24">
          <cell r="F24">
            <v>26.758660497814414</v>
          </cell>
        </row>
        <row r="25">
          <cell r="F25">
            <v>27.100730640441178</v>
          </cell>
        </row>
        <row r="26">
          <cell r="F26">
            <v>26.813910118490455</v>
          </cell>
        </row>
        <row r="27">
          <cell r="F27">
            <v>27.585736115723844</v>
          </cell>
        </row>
        <row r="28">
          <cell r="F28">
            <v>26.75180798783898</v>
          </cell>
        </row>
        <row r="29">
          <cell r="F29">
            <v>26.851893677264449</v>
          </cell>
        </row>
        <row r="30">
          <cell r="F30">
            <v>26.447262324243781</v>
          </cell>
        </row>
        <row r="31">
          <cell r="F31">
            <v>27.476848054677244</v>
          </cell>
        </row>
        <row r="32">
          <cell r="F32">
            <v>26.285797190815206</v>
          </cell>
        </row>
        <row r="33">
          <cell r="F33">
            <v>27.643515584021802</v>
          </cell>
        </row>
        <row r="34">
          <cell r="F34">
            <v>28.445920659452675</v>
          </cell>
        </row>
        <row r="35">
          <cell r="F35">
            <v>28.89149534061551</v>
          </cell>
        </row>
        <row r="36">
          <cell r="F36">
            <v>28.815594537407158</v>
          </cell>
        </row>
        <row r="37">
          <cell r="F37">
            <v>28.256800584346056</v>
          </cell>
          <cell r="T37">
            <v>10</v>
          </cell>
        </row>
      </sheetData>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Case 1 Single Group"/>
      <sheetName val="Case 2 Two Independent Groups"/>
    </sheetNames>
    <sheetDataSet>
      <sheetData sheetId="0"/>
      <sheetData sheetId="1">
        <row r="2">
          <cell r="K2">
            <v>1000</v>
          </cell>
        </row>
        <row r="14">
          <cell r="K14"/>
        </row>
        <row r="16">
          <cell r="I16"/>
        </row>
      </sheetData>
      <sheetData sheetId="2"/>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CIjumping"/>
      <sheetName val="Simulate Two"/>
      <sheetName val="Data Two"/>
      <sheetName val="Simulate Paired"/>
      <sheetName val="Data Paired"/>
      <sheetName val="MA Original units"/>
    </sheetNames>
    <sheetDataSet>
      <sheetData sheetId="0"/>
      <sheetData sheetId="1"/>
      <sheetData sheetId="2"/>
      <sheetData sheetId="3">
        <row r="7">
          <cell r="B7">
            <v>46</v>
          </cell>
          <cell r="E7">
            <v>78</v>
          </cell>
        </row>
        <row r="8">
          <cell r="B8">
            <v>57</v>
          </cell>
          <cell r="E8">
            <v>56</v>
          </cell>
        </row>
        <row r="9">
          <cell r="B9">
            <v>65</v>
          </cell>
          <cell r="E9">
            <v>47</v>
          </cell>
        </row>
        <row r="10">
          <cell r="B10">
            <v>45</v>
          </cell>
          <cell r="E10">
            <v>69</v>
          </cell>
        </row>
        <row r="11">
          <cell r="B11">
            <v>24</v>
          </cell>
          <cell r="E11">
            <v>70</v>
          </cell>
        </row>
        <row r="12">
          <cell r="B12">
            <v>35</v>
          </cell>
          <cell r="E12">
            <v>92</v>
          </cell>
        </row>
        <row r="13">
          <cell r="B13">
            <v>64</v>
          </cell>
          <cell r="E13">
            <v>95</v>
          </cell>
        </row>
        <row r="14">
          <cell r="B14">
            <v>14</v>
          </cell>
          <cell r="E14">
            <v>73</v>
          </cell>
        </row>
        <row r="15">
          <cell r="B15">
            <v>78</v>
          </cell>
          <cell r="E15">
            <v>75</v>
          </cell>
        </row>
        <row r="16">
          <cell r="B16">
            <v>68</v>
          </cell>
          <cell r="E16">
            <v>83</v>
          </cell>
        </row>
        <row r="17">
          <cell r="B17">
            <v>73</v>
          </cell>
          <cell r="E17">
            <v>64</v>
          </cell>
        </row>
        <row r="18">
          <cell r="B18">
            <v>75</v>
          </cell>
          <cell r="E18">
            <v>38</v>
          </cell>
        </row>
        <row r="19">
          <cell r="B19">
            <v>55</v>
          </cell>
          <cell r="E19">
            <v>82</v>
          </cell>
        </row>
        <row r="20">
          <cell r="B20">
            <v>52</v>
          </cell>
          <cell r="E20">
            <v>90</v>
          </cell>
        </row>
        <row r="21">
          <cell r="B21">
            <v>59</v>
          </cell>
          <cell r="E21">
            <v>63</v>
          </cell>
        </row>
        <row r="22">
          <cell r="B22">
            <v>57</v>
          </cell>
          <cell r="E22">
            <v>49</v>
          </cell>
        </row>
        <row r="23">
          <cell r="B23">
            <v>58</v>
          </cell>
        </row>
        <row r="24">
          <cell r="B24">
            <v>82</v>
          </cell>
        </row>
        <row r="25">
          <cell r="B25">
            <v>89</v>
          </cell>
        </row>
        <row r="26">
          <cell r="B26">
            <v>71</v>
          </cell>
        </row>
      </sheetData>
      <sheetData sheetId="4"/>
      <sheetData sheetId="5"/>
      <sheetData sheetId="6"/>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APR"/>
      <sheetName val="Figure 2"/>
      <sheetName val="p values"/>
    </sheetNames>
    <sheetDataSet>
      <sheetData sheetId="0"/>
      <sheetData sheetId="1">
        <row r="2">
          <cell r="AE2">
            <v>802</v>
          </cell>
          <cell r="AF2">
            <v>251</v>
          </cell>
        </row>
        <row r="3">
          <cell r="N3">
            <v>0.50231273493980044</v>
          </cell>
          <cell r="AE3">
            <v>535</v>
          </cell>
          <cell r="AF3">
            <v>168</v>
          </cell>
        </row>
        <row r="4">
          <cell r="AE4">
            <v>263</v>
          </cell>
          <cell r="AF4">
            <v>84</v>
          </cell>
        </row>
        <row r="5">
          <cell r="Z5" t="b">
            <v>0</v>
          </cell>
          <cell r="AD5">
            <v>0.77810000000000001</v>
          </cell>
        </row>
        <row r="6">
          <cell r="Z6">
            <v>70</v>
          </cell>
        </row>
        <row r="7">
          <cell r="Z7" t="b">
            <v>1</v>
          </cell>
          <cell r="AD7">
            <v>70</v>
          </cell>
        </row>
        <row r="8">
          <cell r="Z8">
            <v>0.65445180374714074</v>
          </cell>
        </row>
        <row r="9">
          <cell r="Z9" t="b">
            <v>1</v>
          </cell>
        </row>
        <row r="17">
          <cell r="J17">
            <v>20</v>
          </cell>
        </row>
        <row r="18">
          <cell r="Y18">
            <v>2</v>
          </cell>
          <cell r="Z18">
            <v>0.87946355901658535</v>
          </cell>
          <cell r="AA18">
            <v>0.19815644577933558</v>
          </cell>
          <cell r="AB18">
            <v>0.72658417354977567</v>
          </cell>
          <cell r="AC18">
            <v>54</v>
          </cell>
          <cell r="AD18">
            <v>0</v>
          </cell>
          <cell r="AE18">
            <v>0.7218</v>
          </cell>
          <cell r="AF18">
            <v>2.5100000000000001E-2</v>
          </cell>
        </row>
        <row r="19">
          <cell r="Y19">
            <v>3</v>
          </cell>
          <cell r="Z19">
            <v>2.3192120715975761E-2</v>
          </cell>
          <cell r="AA19">
            <v>-0.33668914740022582</v>
          </cell>
          <cell r="AB19">
            <v>0.99991729146808828</v>
          </cell>
          <cell r="AC19">
            <v>75</v>
          </cell>
          <cell r="AD19">
            <v>0</v>
          </cell>
          <cell r="AE19">
            <v>1.0024999999999999</v>
          </cell>
          <cell r="AF19">
            <v>2.5100000000000001E-2</v>
          </cell>
        </row>
        <row r="20">
          <cell r="Y20">
            <v>4</v>
          </cell>
          <cell r="Z20">
            <v>0.50865732692182064</v>
          </cell>
          <cell r="AA20">
            <v>3.6683758060244323E-3</v>
          </cell>
          <cell r="AB20">
            <v>0.96020942576533908</v>
          </cell>
          <cell r="AC20">
            <v>72</v>
          </cell>
          <cell r="AD20">
            <v>1</v>
          </cell>
          <cell r="AE20">
            <v>0.96240000000000003</v>
          </cell>
          <cell r="AF20">
            <v>7.5300000000000006E-2</v>
          </cell>
        </row>
        <row r="21">
          <cell r="Y21">
            <v>5</v>
          </cell>
          <cell r="Z21">
            <v>0.88176345638930798</v>
          </cell>
          <cell r="AA21">
            <v>0.20010689897485814</v>
          </cell>
          <cell r="AB21">
            <v>0.7227316001626185</v>
          </cell>
          <cell r="AC21">
            <v>54</v>
          </cell>
          <cell r="AD21">
            <v>1</v>
          </cell>
          <cell r="AE21">
            <v>0.7218</v>
          </cell>
          <cell r="AF21">
            <v>7.5300000000000006E-2</v>
          </cell>
        </row>
        <row r="22">
          <cell r="Y22">
            <v>6</v>
          </cell>
          <cell r="Z22">
            <v>2.6818012818694115E-2</v>
          </cell>
          <cell r="AA22">
            <v>-0.32618973329727452</v>
          </cell>
          <cell r="AB22">
            <v>0.99989413287910367</v>
          </cell>
          <cell r="AC22">
            <v>75</v>
          </cell>
          <cell r="AD22">
            <v>1</v>
          </cell>
          <cell r="AE22">
            <v>1.0024999999999999</v>
          </cell>
          <cell r="AF22">
            <v>7.5300000000000006E-2</v>
          </cell>
        </row>
        <row r="23">
          <cell r="Y23">
            <v>7</v>
          </cell>
          <cell r="Z23">
            <v>0.47682110778987408</v>
          </cell>
          <cell r="AA23">
            <v>-9.826370843080157E-3</v>
          </cell>
          <cell r="AB23">
            <v>0.96659555632234773</v>
          </cell>
          <cell r="AC23">
            <v>72</v>
          </cell>
          <cell r="AD23">
            <v>2</v>
          </cell>
          <cell r="AE23">
            <v>0.96240000000000003</v>
          </cell>
          <cell r="AF23">
            <v>0.1255</v>
          </cell>
        </row>
        <row r="24">
          <cell r="Y24">
            <v>8</v>
          </cell>
          <cell r="Z24">
            <v>0.27657314203679562</v>
          </cell>
          <cell r="AA24">
            <v>-0.10024410147979711</v>
          </cell>
          <cell r="AB24">
            <v>0.99105473544812939</v>
          </cell>
          <cell r="AC24">
            <v>74</v>
          </cell>
          <cell r="AD24">
            <v>0</v>
          </cell>
          <cell r="AE24">
            <v>0.98913333333333342</v>
          </cell>
          <cell r="AF24">
            <v>2.5100000000000001E-2</v>
          </cell>
        </row>
        <row r="25">
          <cell r="Y25">
            <v>9</v>
          </cell>
          <cell r="Z25">
            <v>1.5818802639842033E-2</v>
          </cell>
          <cell r="AA25">
            <v>-0.36324046413209732</v>
          </cell>
          <cell r="AB25">
            <v>0.99995641546144354</v>
          </cell>
          <cell r="AC25">
            <v>75</v>
          </cell>
          <cell r="AD25">
            <v>2</v>
          </cell>
          <cell r="AE25">
            <v>1.0024999999999999</v>
          </cell>
          <cell r="AF25">
            <v>0.1255</v>
          </cell>
        </row>
        <row r="26">
          <cell r="Y26">
            <v>10</v>
          </cell>
          <cell r="Z26">
            <v>0.23204285465180874</v>
          </cell>
          <cell r="AA26">
            <v>-0.12375353048374042</v>
          </cell>
          <cell r="AB26">
            <v>0.99391127017035574</v>
          </cell>
          <cell r="AC26">
            <v>74</v>
          </cell>
          <cell r="AD26">
            <v>1</v>
          </cell>
          <cell r="AE26">
            <v>0.98913333333333342</v>
          </cell>
          <cell r="AF26">
            <v>7.5300000000000006E-2</v>
          </cell>
        </row>
        <row r="27">
          <cell r="Y27">
            <v>11</v>
          </cell>
          <cell r="Z27">
            <v>0.56307519786059856</v>
          </cell>
          <cell r="AA27">
            <v>2.6837131441644457E-2</v>
          </cell>
          <cell r="AB27">
            <v>0.9469586076814116</v>
          </cell>
          <cell r="AC27">
            <v>71</v>
          </cell>
          <cell r="AD27">
            <v>0</v>
          </cell>
          <cell r="AE27">
            <v>0.9490333333333334</v>
          </cell>
          <cell r="AF27">
            <v>2.5100000000000001E-2</v>
          </cell>
        </row>
        <row r="28">
          <cell r="Y28">
            <v>12</v>
          </cell>
          <cell r="Z28">
            <v>0.29858355782926083</v>
          </cell>
          <cell r="AA28">
            <v>-8.9329207113654094E-2</v>
          </cell>
          <cell r="AB28">
            <v>0.98936908970779713</v>
          </cell>
          <cell r="AC28">
            <v>74</v>
          </cell>
          <cell r="AD28">
            <v>2</v>
          </cell>
          <cell r="AE28">
            <v>0.98913333333333342</v>
          </cell>
          <cell r="AF28">
            <v>0.1255</v>
          </cell>
        </row>
        <row r="29">
          <cell r="Y29">
            <v>13</v>
          </cell>
          <cell r="Z29">
            <v>0.45987886004149914</v>
          </cell>
          <cell r="AA29">
            <v>-1.7027984250265266E-2</v>
          </cell>
          <cell r="AB29">
            <v>0.96964233404887246</v>
          </cell>
          <cell r="AC29">
            <v>73</v>
          </cell>
          <cell r="AD29">
            <v>0</v>
          </cell>
          <cell r="AE29">
            <v>0.97576666666666667</v>
          </cell>
          <cell r="AF29">
            <v>2.5100000000000001E-2</v>
          </cell>
        </row>
        <row r="30">
          <cell r="Y30">
            <v>14</v>
          </cell>
          <cell r="Z30">
            <v>0.57884017191827297</v>
          </cell>
          <cell r="AA30">
            <v>3.3624841675136359E-2</v>
          </cell>
          <cell r="AB30">
            <v>0.94247519290145054</v>
          </cell>
          <cell r="AC30">
            <v>71</v>
          </cell>
          <cell r="AD30">
            <v>1</v>
          </cell>
          <cell r="AE30">
            <v>0.9490333333333334</v>
          </cell>
          <cell r="AF30">
            <v>7.5300000000000006E-2</v>
          </cell>
        </row>
        <row r="31">
          <cell r="Y31">
            <v>15</v>
          </cell>
          <cell r="Z31">
            <v>0.24410496465861797</v>
          </cell>
          <cell r="AA31">
            <v>-0.11716521402768976</v>
          </cell>
          <cell r="AB31">
            <v>0.99320615547359425</v>
          </cell>
          <cell r="AC31">
            <v>74</v>
          </cell>
          <cell r="AD31">
            <v>3</v>
          </cell>
          <cell r="AE31">
            <v>0.98913333333333342</v>
          </cell>
          <cell r="AF31">
            <v>0.17570000000000002</v>
          </cell>
        </row>
        <row r="32">
          <cell r="U32">
            <v>802</v>
          </cell>
          <cell r="Y32">
            <v>16</v>
          </cell>
          <cell r="Z32">
            <v>0.81995072029531002</v>
          </cell>
          <cell r="AA32">
            <v>0.15469319782615248</v>
          </cell>
          <cell r="AB32">
            <v>0.80500807002197539</v>
          </cell>
          <cell r="AC32">
            <v>60</v>
          </cell>
          <cell r="AD32">
            <v>0</v>
          </cell>
          <cell r="AE32">
            <v>0.80200000000000005</v>
          </cell>
          <cell r="AF32">
            <v>2.5100000000000001E-2</v>
          </cell>
        </row>
        <row r="33">
          <cell r="Y33">
            <v>17</v>
          </cell>
          <cell r="Z33">
            <v>0.86231246404349804</v>
          </cell>
          <cell r="AA33">
            <v>0.18437340811040695</v>
          </cell>
          <cell r="AB33">
            <v>0.75303014270955959</v>
          </cell>
          <cell r="AC33">
            <v>56</v>
          </cell>
          <cell r="AD33">
            <v>0</v>
          </cell>
          <cell r="AE33">
            <v>0.74853333333333338</v>
          </cell>
          <cell r="AF33">
            <v>2.5100000000000001E-2</v>
          </cell>
        </row>
        <row r="34">
          <cell r="Y34">
            <v>18</v>
          </cell>
          <cell r="Z34">
            <v>0.85049701295793056</v>
          </cell>
          <cell r="AA34">
            <v>0.17554993131287563</v>
          </cell>
          <cell r="AB34">
            <v>0.76921270391044094</v>
          </cell>
          <cell r="AC34">
            <v>58</v>
          </cell>
          <cell r="AD34">
            <v>0</v>
          </cell>
          <cell r="AE34">
            <v>0.77526666666666666</v>
          </cell>
          <cell r="AF34">
            <v>2.5100000000000001E-2</v>
          </cell>
        </row>
        <row r="35">
          <cell r="U35">
            <v>251</v>
          </cell>
          <cell r="Y35">
            <v>19</v>
          </cell>
          <cell r="Z35">
            <v>0.18604047410190105</v>
          </cell>
          <cell r="AA35">
            <v>-0.1508739309257589</v>
          </cell>
          <cell r="AB35">
            <v>0.99617803824115891</v>
          </cell>
          <cell r="AC35">
            <v>75</v>
          </cell>
          <cell r="AD35">
            <v>3</v>
          </cell>
          <cell r="AE35">
            <v>1.0024999999999999</v>
          </cell>
          <cell r="AF35">
            <v>0.17570000000000002</v>
          </cell>
        </row>
        <row r="36">
          <cell r="Y36">
            <v>20</v>
          </cell>
          <cell r="Z36">
            <v>0.15954517386853695</v>
          </cell>
          <cell r="AA36">
            <v>-0.16841032826355859</v>
          </cell>
          <cell r="AB36">
            <v>0.99720709024670662</v>
          </cell>
          <cell r="AC36">
            <v>75</v>
          </cell>
          <cell r="AD36">
            <v>4</v>
          </cell>
          <cell r="AE36">
            <v>1.0024999999999999</v>
          </cell>
          <cell r="AF36">
            <v>0.22590000000000002</v>
          </cell>
        </row>
        <row r="37">
          <cell r="Y37">
            <v>21</v>
          </cell>
          <cell r="Z37">
            <v>0.81277262978255749</v>
          </cell>
          <cell r="AA37">
            <v>0.15012642528098524</v>
          </cell>
          <cell r="AB37">
            <v>0.8123700939460099</v>
          </cell>
          <cell r="AC37">
            <v>61</v>
          </cell>
          <cell r="AD37">
            <v>0</v>
          </cell>
          <cell r="AE37">
            <v>0.81536666666666668</v>
          </cell>
          <cell r="AF37">
            <v>2.5100000000000001E-2</v>
          </cell>
        </row>
        <row r="38">
          <cell r="Y38">
            <v>22</v>
          </cell>
          <cell r="Z38">
            <v>0.86386976204812527</v>
          </cell>
          <cell r="AA38">
            <v>0.18557420362177343</v>
          </cell>
          <cell r="AB38">
            <v>0.75078183975677992</v>
          </cell>
          <cell r="AC38">
            <v>56</v>
          </cell>
          <cell r="AD38">
            <v>1</v>
          </cell>
          <cell r="AE38">
            <v>0.74853333333333338</v>
          </cell>
          <cell r="AF38">
            <v>7.5300000000000006E-2</v>
          </cell>
        </row>
        <row r="39">
          <cell r="Y39">
            <v>23</v>
          </cell>
          <cell r="Z39">
            <v>0.85078815929591656</v>
          </cell>
          <cell r="AA39">
            <v>0.17576160632298068</v>
          </cell>
          <cell r="AB39">
            <v>0.7688315468364616</v>
          </cell>
          <cell r="AC39">
            <v>58</v>
          </cell>
          <cell r="AD39">
            <v>1</v>
          </cell>
          <cell r="AE39">
            <v>0.77526666666666666</v>
          </cell>
          <cell r="AF39">
            <v>7.5300000000000006E-2</v>
          </cell>
        </row>
        <row r="40">
          <cell r="Y40">
            <v>24</v>
          </cell>
          <cell r="Z40">
            <v>0.65320523642003536</v>
          </cell>
          <cell r="AA40">
            <v>6.6596211991921478E-2</v>
          </cell>
          <cell r="AB40">
            <v>0.91633521671298335</v>
          </cell>
          <cell r="AC40">
            <v>69</v>
          </cell>
          <cell r="AD40">
            <v>0</v>
          </cell>
          <cell r="AE40">
            <v>0.92230000000000001</v>
          </cell>
          <cell r="AF40">
            <v>2.5100000000000001E-2</v>
          </cell>
        </row>
        <row r="41">
          <cell r="Y41">
            <v>25</v>
          </cell>
          <cell r="Z41">
            <v>0.85586842708289623</v>
          </cell>
          <cell r="AA41">
            <v>0.17950053946884745</v>
          </cell>
          <cell r="AB41">
            <v>0.76204136032140246</v>
          </cell>
          <cell r="AC41">
            <v>57</v>
          </cell>
          <cell r="AD41">
            <v>0</v>
          </cell>
          <cell r="AE41">
            <v>0.76190000000000002</v>
          </cell>
          <cell r="AF41">
            <v>2.5100000000000001E-2</v>
          </cell>
        </row>
        <row r="42">
          <cell r="Y42">
            <v>26</v>
          </cell>
          <cell r="Z42">
            <v>0.39711851440370083</v>
          </cell>
          <cell r="AA42">
            <v>-4.4085375377171068E-2</v>
          </cell>
          <cell r="AB42">
            <v>0.97910656675940499</v>
          </cell>
          <cell r="AC42">
            <v>73</v>
          </cell>
          <cell r="AD42">
            <v>1</v>
          </cell>
          <cell r="AE42">
            <v>0.97576666666666667</v>
          </cell>
          <cell r="AF42">
            <v>7.5300000000000006E-2</v>
          </cell>
        </row>
        <row r="43">
          <cell r="Y43">
            <v>27</v>
          </cell>
          <cell r="Z43">
            <v>0.30657769553363323</v>
          </cell>
          <cell r="AA43">
            <v>-8.5457686865359456E-2</v>
          </cell>
          <cell r="AB43">
            <v>0.98870796562807284</v>
          </cell>
          <cell r="AC43">
            <v>74</v>
          </cell>
          <cell r="AD43">
            <v>4</v>
          </cell>
          <cell r="AE43">
            <v>0.98913333333333342</v>
          </cell>
          <cell r="AF43">
            <v>0.22590000000000002</v>
          </cell>
        </row>
        <row r="44">
          <cell r="Y44">
            <v>28</v>
          </cell>
          <cell r="Z44">
            <v>0.94084637425839901</v>
          </cell>
          <cell r="AA44">
            <v>0.26401236882760776</v>
          </cell>
          <cell r="AB44">
            <v>0.58429974073852042</v>
          </cell>
          <cell r="AC44">
            <v>44</v>
          </cell>
          <cell r="AD44">
            <v>0</v>
          </cell>
          <cell r="AE44">
            <v>0.5881333333333334</v>
          </cell>
          <cell r="AF44">
            <v>2.5100000000000001E-2</v>
          </cell>
        </row>
        <row r="45">
          <cell r="Y45">
            <v>29</v>
          </cell>
          <cell r="Z45">
            <v>0.97358685545623302</v>
          </cell>
          <cell r="AA45">
            <v>0.32730089921749117</v>
          </cell>
          <cell r="AB45">
            <v>0.43584417554385735</v>
          </cell>
          <cell r="AC45">
            <v>33</v>
          </cell>
          <cell r="AD45">
            <v>0</v>
          </cell>
          <cell r="AE45">
            <v>0.44110000000000005</v>
          </cell>
          <cell r="AF45">
            <v>2.5100000000000001E-2</v>
          </cell>
        </row>
        <row r="46">
          <cell r="Y46">
            <v>30</v>
          </cell>
          <cell r="Z46">
            <v>0.211191451177001</v>
          </cell>
          <cell r="AA46">
            <v>-0.13561244044374701</v>
          </cell>
          <cell r="AB46">
            <v>0.99501860263154662</v>
          </cell>
          <cell r="AC46">
            <v>74</v>
          </cell>
          <cell r="AD46">
            <v>5</v>
          </cell>
          <cell r="AE46">
            <v>0.98913333333333342</v>
          </cell>
          <cell r="AF46">
            <v>0.27610000000000001</v>
          </cell>
        </row>
        <row r="47">
          <cell r="Y47">
            <v>31</v>
          </cell>
          <cell r="Z47">
            <v>0.25725887529551983</v>
          </cell>
          <cell r="AA47">
            <v>-0.11017757068265889</v>
          </cell>
          <cell r="AB47">
            <v>0.99238038324920685</v>
          </cell>
          <cell r="AC47">
            <v>74</v>
          </cell>
          <cell r="AD47">
            <v>6</v>
          </cell>
          <cell r="AE47">
            <v>0.98913333333333342</v>
          </cell>
          <cell r="AF47">
            <v>0.32630000000000003</v>
          </cell>
        </row>
        <row r="48">
          <cell r="Y48">
            <v>32</v>
          </cell>
          <cell r="Z48">
            <v>9.7320577129721642E-2</v>
          </cell>
          <cell r="AA48">
            <v>-0.21922811713604512</v>
          </cell>
          <cell r="AB48">
            <v>0.99893612088629191</v>
          </cell>
          <cell r="AC48">
            <v>75</v>
          </cell>
          <cell r="AD48">
            <v>5</v>
          </cell>
          <cell r="AE48">
            <v>1.0024999999999999</v>
          </cell>
          <cell r="AF48">
            <v>0.27610000000000001</v>
          </cell>
        </row>
        <row r="49">
          <cell r="Y49">
            <v>33</v>
          </cell>
          <cell r="Z49">
            <v>3.6464719101786613E-2</v>
          </cell>
          <cell r="AA49">
            <v>-0.30311829644483013</v>
          </cell>
          <cell r="AB49">
            <v>0.99982020759054668</v>
          </cell>
          <cell r="AC49">
            <v>75</v>
          </cell>
          <cell r="AD49">
            <v>6</v>
          </cell>
          <cell r="AE49">
            <v>1.0024999999999999</v>
          </cell>
          <cell r="AF49">
            <v>0.32630000000000003</v>
          </cell>
        </row>
        <row r="50">
          <cell r="Y50">
            <v>34</v>
          </cell>
          <cell r="Z50">
            <v>0.66505921445786953</v>
          </cell>
          <cell r="AA50">
            <v>7.2059635103958547E-2</v>
          </cell>
          <cell r="AB50">
            <v>0.9112533408976643</v>
          </cell>
          <cell r="AC50">
            <v>68</v>
          </cell>
          <cell r="AD50">
            <v>0</v>
          </cell>
          <cell r="AE50">
            <v>0.90893333333333337</v>
          </cell>
          <cell r="AF50">
            <v>2.5100000000000001E-2</v>
          </cell>
        </row>
        <row r="51">
          <cell r="Y51">
            <v>35</v>
          </cell>
          <cell r="Z51">
            <v>0.7903484832495451</v>
          </cell>
          <cell r="AA51">
            <v>0.13651455575923999</v>
          </cell>
          <cell r="AB51">
            <v>0.83327620244644907</v>
          </cell>
          <cell r="AC51">
            <v>62</v>
          </cell>
          <cell r="AD51">
            <v>0</v>
          </cell>
          <cell r="AE51">
            <v>0.82873333333333332</v>
          </cell>
          <cell r="AF51">
            <v>2.5100000000000001E-2</v>
          </cell>
        </row>
        <row r="52">
          <cell r="Y52">
            <v>36</v>
          </cell>
          <cell r="Z52">
            <v>0.10702573321759701</v>
          </cell>
          <cell r="AA52">
            <v>-0.21002114129719149</v>
          </cell>
          <cell r="AB52">
            <v>0.99872492201634377</v>
          </cell>
          <cell r="AC52">
            <v>75</v>
          </cell>
          <cell r="AD52">
            <v>7</v>
          </cell>
          <cell r="AE52">
            <v>1.0024999999999999</v>
          </cell>
          <cell r="AF52">
            <v>0.3765</v>
          </cell>
        </row>
        <row r="53">
          <cell r="Y53">
            <v>37</v>
          </cell>
          <cell r="Z53">
            <v>0.72351050190627575</v>
          </cell>
          <cell r="AA53">
            <v>0.10028635818551591</v>
          </cell>
          <cell r="AB53">
            <v>0.88130225845760823</v>
          </cell>
          <cell r="AC53">
            <v>66</v>
          </cell>
          <cell r="AD53">
            <v>0</v>
          </cell>
          <cell r="AE53">
            <v>0.8822000000000001</v>
          </cell>
          <cell r="AF53">
            <v>2.5100000000000001E-2</v>
          </cell>
        </row>
        <row r="54">
          <cell r="Y54">
            <v>38</v>
          </cell>
          <cell r="Z54">
            <v>0.42469928227365017</v>
          </cell>
          <cell r="AA54">
            <v>-3.2096570314543778E-2</v>
          </cell>
          <cell r="AB54">
            <v>0.97527608280692402</v>
          </cell>
          <cell r="AC54">
            <v>73</v>
          </cell>
          <cell r="AD54">
            <v>2</v>
          </cell>
          <cell r="AE54">
            <v>0.97576666666666667</v>
          </cell>
          <cell r="AF54">
            <v>0.1255</v>
          </cell>
        </row>
        <row r="55">
          <cell r="Y55">
            <v>39</v>
          </cell>
          <cell r="Z55">
            <v>0.34382717125117779</v>
          </cell>
          <cell r="AA55">
            <v>-6.7957219819507961E-2</v>
          </cell>
          <cell r="AB55">
            <v>0.98525465196890227</v>
          </cell>
          <cell r="AC55">
            <v>74</v>
          </cell>
          <cell r="AD55">
            <v>7</v>
          </cell>
          <cell r="AE55">
            <v>0.98913333333333342</v>
          </cell>
          <cell r="AF55">
            <v>0.3765</v>
          </cell>
        </row>
        <row r="56">
          <cell r="Y56">
            <v>40</v>
          </cell>
          <cell r="Z56">
            <v>0.18226500414311886</v>
          </cell>
          <cell r="AA56">
            <v>-0.15327160271764256</v>
          </cell>
          <cell r="AB56">
            <v>0.99633635047965408</v>
          </cell>
          <cell r="AC56">
            <v>75</v>
          </cell>
          <cell r="AD56">
            <v>8</v>
          </cell>
          <cell r="AE56">
            <v>1.0024999999999999</v>
          </cell>
          <cell r="AF56">
            <v>0.42670000000000002</v>
          </cell>
        </row>
        <row r="57">
          <cell r="Y57">
            <v>41</v>
          </cell>
          <cell r="Z57">
            <v>0.41087624244391918</v>
          </cell>
          <cell r="AA57">
            <v>-3.808121978908028E-2</v>
          </cell>
          <cell r="AB57">
            <v>0.97725610163864984</v>
          </cell>
          <cell r="AC57">
            <v>73</v>
          </cell>
          <cell r="AD57">
            <v>3</v>
          </cell>
          <cell r="AE57">
            <v>0.97576666666666667</v>
          </cell>
          <cell r="AF57">
            <v>0.17570000000000002</v>
          </cell>
        </row>
        <row r="58">
          <cell r="Y58">
            <v>42</v>
          </cell>
          <cell r="Z58">
            <v>0.76583034358918667</v>
          </cell>
          <cell r="AA58">
            <v>0.12257842573134266</v>
          </cell>
          <cell r="AB58">
            <v>0.85305821378804714</v>
          </cell>
          <cell r="AC58">
            <v>64</v>
          </cell>
          <cell r="AD58">
            <v>0</v>
          </cell>
          <cell r="AE58">
            <v>0.85546666666666671</v>
          </cell>
          <cell r="AF58">
            <v>2.5100000000000001E-2</v>
          </cell>
        </row>
        <row r="59">
          <cell r="Y59">
            <v>43</v>
          </cell>
          <cell r="Z59">
            <v>0.39168633334338665</v>
          </cell>
          <cell r="AA59">
            <v>-4.6471069177414941E-2</v>
          </cell>
          <cell r="AB59">
            <v>0.97980560727592347</v>
          </cell>
          <cell r="AC59">
            <v>73</v>
          </cell>
          <cell r="AD59">
            <v>4</v>
          </cell>
          <cell r="AE59">
            <v>0.97576666666666667</v>
          </cell>
          <cell r="AF59">
            <v>0.22590000000000002</v>
          </cell>
        </row>
        <row r="60">
          <cell r="Y60">
            <v>44</v>
          </cell>
          <cell r="Z60">
            <v>0.42535619996488094</v>
          </cell>
          <cell r="AA60">
            <v>-3.1813217486569761E-2</v>
          </cell>
          <cell r="AB60">
            <v>0.97517885732932186</v>
          </cell>
          <cell r="AC60">
            <v>73</v>
          </cell>
          <cell r="AD60">
            <v>5</v>
          </cell>
          <cell r="AE60">
            <v>0.97576666666666667</v>
          </cell>
          <cell r="AF60">
            <v>0.27610000000000001</v>
          </cell>
        </row>
        <row r="61">
          <cell r="Y61">
            <v>45</v>
          </cell>
          <cell r="Z61">
            <v>0.52927940897643566</v>
          </cell>
          <cell r="AA61">
            <v>1.2416770813482171E-2</v>
          </cell>
          <cell r="AB61">
            <v>0.95556279614855</v>
          </cell>
          <cell r="AC61">
            <v>71</v>
          </cell>
          <cell r="AD61">
            <v>2</v>
          </cell>
          <cell r="AE61">
            <v>0.9490333333333334</v>
          </cell>
          <cell r="AF61">
            <v>0.1255</v>
          </cell>
        </row>
        <row r="62">
          <cell r="Y62">
            <v>46</v>
          </cell>
          <cell r="Z62">
            <v>0.97039667330682278</v>
          </cell>
          <cell r="AA62">
            <v>0.31890301384722786</v>
          </cell>
          <cell r="AB62">
            <v>0.45547841101379849</v>
          </cell>
          <cell r="AC62">
            <v>34</v>
          </cell>
          <cell r="AD62">
            <v>0</v>
          </cell>
          <cell r="AE62">
            <v>0.45446666666666669</v>
          </cell>
          <cell r="AF62">
            <v>2.5100000000000001E-2</v>
          </cell>
        </row>
        <row r="63">
          <cell r="Y63">
            <v>47</v>
          </cell>
          <cell r="Z63">
            <v>0.34822498075664043</v>
          </cell>
          <cell r="AA63">
            <v>-6.5941824734203611E-2</v>
          </cell>
          <cell r="AB63">
            <v>0.98480389926572975</v>
          </cell>
          <cell r="AC63">
            <v>74</v>
          </cell>
          <cell r="AD63">
            <v>8</v>
          </cell>
          <cell r="AE63">
            <v>0.98913333333333342</v>
          </cell>
          <cell r="AF63">
            <v>0.42670000000000002</v>
          </cell>
        </row>
        <row r="64">
          <cell r="Y64">
            <v>48</v>
          </cell>
          <cell r="Z64">
            <v>0.33449115417897701</v>
          </cell>
          <cell r="AA64">
            <v>-7.2268320180056869E-2</v>
          </cell>
          <cell r="AB64">
            <v>0.98618037602632613</v>
          </cell>
          <cell r="AC64">
            <v>74</v>
          </cell>
          <cell r="AD64">
            <v>9</v>
          </cell>
          <cell r="AE64">
            <v>0.98913333333333342</v>
          </cell>
          <cell r="AF64">
            <v>0.47690000000000005</v>
          </cell>
        </row>
        <row r="65">
          <cell r="Y65">
            <v>49</v>
          </cell>
          <cell r="Z65">
            <v>0.89017477445304394</v>
          </cell>
          <cell r="AA65">
            <v>0.20747829151935726</v>
          </cell>
          <cell r="AB65">
            <v>0.70793627992831132</v>
          </cell>
          <cell r="AC65">
            <v>53</v>
          </cell>
          <cell r="AD65">
            <v>0</v>
          </cell>
          <cell r="AE65">
            <v>0.70843333333333336</v>
          </cell>
          <cell r="AF65">
            <v>2.5100000000000001E-2</v>
          </cell>
        </row>
        <row r="66">
          <cell r="Y66">
            <v>50</v>
          </cell>
          <cell r="Z66">
            <v>0.31680250726640224</v>
          </cell>
          <cell r="AA66">
            <v>-8.0570064123684518E-2</v>
          </cell>
          <cell r="AB66">
            <v>0.98782251443609215</v>
          </cell>
          <cell r="AC66">
            <v>74</v>
          </cell>
          <cell r="AD66">
            <v>10</v>
          </cell>
          <cell r="AE66">
            <v>0.98913333333333342</v>
          </cell>
          <cell r="AF66">
            <v>0.52710000000000001</v>
          </cell>
        </row>
        <row r="67">
          <cell r="Y67">
            <v>51</v>
          </cell>
          <cell r="Z67">
            <v>0.19109661690890789</v>
          </cell>
          <cell r="AA67">
            <v>-0.14770969249821622</v>
          </cell>
          <cell r="AB67">
            <v>0.99595973460368348</v>
          </cell>
          <cell r="AC67">
            <v>75</v>
          </cell>
          <cell r="AD67">
            <v>9</v>
          </cell>
          <cell r="AE67">
            <v>1.0024999999999999</v>
          </cell>
          <cell r="AF67">
            <v>0.47690000000000005</v>
          </cell>
        </row>
        <row r="68">
          <cell r="Y68">
            <v>52</v>
          </cell>
          <cell r="Z68">
            <v>0.65334509871900082</v>
          </cell>
          <cell r="AA68">
            <v>6.6660258595398453E-2</v>
          </cell>
          <cell r="AB68">
            <v>0.91627693695429191</v>
          </cell>
          <cell r="AC68">
            <v>69</v>
          </cell>
          <cell r="AD68">
            <v>1</v>
          </cell>
          <cell r="AE68">
            <v>0.92230000000000001</v>
          </cell>
          <cell r="AF68">
            <v>7.5300000000000006E-2</v>
          </cell>
        </row>
        <row r="69">
          <cell r="Y69">
            <v>53</v>
          </cell>
          <cell r="Z69">
            <v>0.48067629151046276</v>
          </cell>
          <cell r="AA69">
            <v>-8.1906113258465515E-3</v>
          </cell>
          <cell r="AB69">
            <v>0.96586952161796114</v>
          </cell>
          <cell r="AC69">
            <v>72</v>
          </cell>
          <cell r="AD69">
            <v>3</v>
          </cell>
          <cell r="AE69">
            <v>0.96240000000000003</v>
          </cell>
          <cell r="AF69">
            <v>0.17570000000000002</v>
          </cell>
        </row>
        <row r="70">
          <cell r="Y70">
            <v>54</v>
          </cell>
          <cell r="Z70">
            <v>0.16389641724526882</v>
          </cell>
          <cell r="AA70">
            <v>-0.16540840146184141</v>
          </cell>
          <cell r="AB70">
            <v>0.99705094977786324</v>
          </cell>
          <cell r="AC70">
            <v>75</v>
          </cell>
          <cell r="AD70">
            <v>10</v>
          </cell>
          <cell r="AE70">
            <v>1.0024999999999999</v>
          </cell>
          <cell r="AF70">
            <v>0.52710000000000001</v>
          </cell>
        </row>
        <row r="71">
          <cell r="Y71">
            <v>55</v>
          </cell>
          <cell r="Z71">
            <v>0.30310611240565777</v>
          </cell>
          <cell r="AA71">
            <v>-8.7133333710348954E-2</v>
          </cell>
          <cell r="AB71">
            <v>0.98899837264983903</v>
          </cell>
          <cell r="AC71">
            <v>74</v>
          </cell>
          <cell r="AD71">
            <v>11</v>
          </cell>
          <cell r="AE71">
            <v>0.98913333333333342</v>
          </cell>
          <cell r="AF71">
            <v>0.57730000000000004</v>
          </cell>
        </row>
        <row r="72">
          <cell r="Y72">
            <v>56</v>
          </cell>
          <cell r="Z72">
            <v>6.4436038956046104E-2</v>
          </cell>
          <cell r="AA72">
            <v>-0.25668429975901313</v>
          </cell>
          <cell r="AB72">
            <v>0.99950506243650428</v>
          </cell>
          <cell r="AC72">
            <v>75</v>
          </cell>
          <cell r="AD72">
            <v>11</v>
          </cell>
          <cell r="AE72">
            <v>1.0024999999999999</v>
          </cell>
          <cell r="AF72">
            <v>0.57730000000000004</v>
          </cell>
        </row>
        <row r="73">
          <cell r="Y73">
            <v>57</v>
          </cell>
          <cell r="Z73">
            <v>0.22722896747291088</v>
          </cell>
          <cell r="AA73">
            <v>-0.12643569935519861</v>
          </cell>
          <cell r="AB73">
            <v>0.99417922738798503</v>
          </cell>
          <cell r="AC73">
            <v>74</v>
          </cell>
          <cell r="AD73">
            <v>12</v>
          </cell>
          <cell r="AE73">
            <v>0.98913333333333342</v>
          </cell>
          <cell r="AF73">
            <v>0.62750000000000006</v>
          </cell>
        </row>
        <row r="74">
          <cell r="Y74">
            <v>58</v>
          </cell>
          <cell r="Z74">
            <v>0.62870568595826626</v>
          </cell>
          <cell r="AA74">
            <v>5.5514340674507862E-2</v>
          </cell>
          <cell r="AB74">
            <v>0.92596701183007535</v>
          </cell>
          <cell r="AC74">
            <v>69</v>
          </cell>
          <cell r="AD74">
            <v>2</v>
          </cell>
          <cell r="AE74">
            <v>0.92230000000000001</v>
          </cell>
          <cell r="AF74">
            <v>0.1255</v>
          </cell>
        </row>
        <row r="75">
          <cell r="Y75">
            <v>59</v>
          </cell>
          <cell r="Z75">
            <v>3.2756580039858818E-2</v>
          </cell>
          <cell r="AA75">
            <v>-0.31131091425261043</v>
          </cell>
          <cell r="AB75">
            <v>0.99985073031635818</v>
          </cell>
          <cell r="AC75">
            <v>75</v>
          </cell>
          <cell r="AD75">
            <v>12</v>
          </cell>
          <cell r="AE75">
            <v>1.0024999999999999</v>
          </cell>
          <cell r="AF75">
            <v>0.62750000000000006</v>
          </cell>
        </row>
        <row r="76">
          <cell r="Y76">
            <v>60</v>
          </cell>
          <cell r="Z76">
            <v>0.22623412869870663</v>
          </cell>
          <cell r="AA76">
            <v>-0.1269939660210414</v>
          </cell>
          <cell r="AB76">
            <v>0.99423366621253939</v>
          </cell>
          <cell r="AC76">
            <v>74</v>
          </cell>
          <cell r="AD76">
            <v>13</v>
          </cell>
          <cell r="AE76">
            <v>0.98913333333333342</v>
          </cell>
          <cell r="AF76">
            <v>0.67770000000000008</v>
          </cell>
        </row>
        <row r="77">
          <cell r="Y77">
            <v>61</v>
          </cell>
          <cell r="Z77">
            <v>0.22803073935210705</v>
          </cell>
          <cell r="AA77">
            <v>-0.12598677648122542</v>
          </cell>
          <cell r="AB77">
            <v>0.99413512085842348</v>
          </cell>
          <cell r="AC77">
            <v>74</v>
          </cell>
          <cell r="AD77">
            <v>14</v>
          </cell>
          <cell r="AE77">
            <v>0.98913333333333342</v>
          </cell>
          <cell r="AF77">
            <v>0.72789999999999999</v>
          </cell>
        </row>
        <row r="78">
          <cell r="Y78">
            <v>62</v>
          </cell>
          <cell r="Z78">
            <v>0.3579206820577383</v>
          </cell>
          <cell r="AA78">
            <v>-6.1530997558987756E-2</v>
          </cell>
          <cell r="AB78">
            <v>0.98377593783475592</v>
          </cell>
          <cell r="AC78">
            <v>74</v>
          </cell>
          <cell r="AD78">
            <v>15</v>
          </cell>
          <cell r="AE78">
            <v>0.98913333333333342</v>
          </cell>
          <cell r="AF78">
            <v>0.77810000000000001</v>
          </cell>
        </row>
        <row r="79">
          <cell r="Y79">
            <v>63</v>
          </cell>
          <cell r="Z79">
            <v>0.47354624979197979</v>
          </cell>
          <cell r="AA79">
            <v>-1.1216614605696042E-2</v>
          </cell>
          <cell r="AB79">
            <v>0.96720257746117622</v>
          </cell>
          <cell r="AC79">
            <v>72</v>
          </cell>
          <cell r="AD79">
            <v>4</v>
          </cell>
          <cell r="AE79">
            <v>0.96240000000000003</v>
          </cell>
          <cell r="AF79">
            <v>0.22590000000000002</v>
          </cell>
        </row>
        <row r="80">
          <cell r="Y80">
            <v>64</v>
          </cell>
          <cell r="Z80">
            <v>0.65402104519307613</v>
          </cell>
          <cell r="AA80">
            <v>6.6969927291671782E-2</v>
          </cell>
          <cell r="AB80">
            <v>0.91599472098884671</v>
          </cell>
          <cell r="AC80">
            <v>69</v>
          </cell>
          <cell r="AD80">
            <v>3</v>
          </cell>
          <cell r="AE80">
            <v>0.92230000000000001</v>
          </cell>
          <cell r="AF80">
            <v>0.17570000000000002</v>
          </cell>
        </row>
        <row r="81">
          <cell r="Y81">
            <v>65</v>
          </cell>
          <cell r="Z81">
            <v>0.95420434884727001</v>
          </cell>
          <cell r="AA81">
            <v>0.28516563851446741</v>
          </cell>
          <cell r="AB81">
            <v>0.53496678793830377</v>
          </cell>
          <cell r="AC81">
            <v>40</v>
          </cell>
          <cell r="AD81">
            <v>0</v>
          </cell>
          <cell r="AE81">
            <v>0.53466666666666673</v>
          </cell>
          <cell r="AF81">
            <v>2.5100000000000001E-2</v>
          </cell>
        </row>
        <row r="82">
          <cell r="Y82">
            <v>66</v>
          </cell>
          <cell r="Z82">
            <v>0.89312923513352871</v>
          </cell>
          <cell r="AA82">
            <v>0.21016329563462924</v>
          </cell>
          <cell r="AB82">
            <v>0.70245728613664427</v>
          </cell>
          <cell r="AC82">
            <v>53</v>
          </cell>
          <cell r="AD82">
            <v>1</v>
          </cell>
          <cell r="AE82">
            <v>0.70843333333333336</v>
          </cell>
          <cell r="AF82">
            <v>7.5300000000000006E-2</v>
          </cell>
        </row>
        <row r="83">
          <cell r="Y83">
            <v>67</v>
          </cell>
          <cell r="Z83">
            <v>0.96201534382998943</v>
          </cell>
          <cell r="AA83">
            <v>0.29995667009292565</v>
          </cell>
          <cell r="AB83">
            <v>0.50010226613456532</v>
          </cell>
          <cell r="AC83">
            <v>37</v>
          </cell>
          <cell r="AD83">
            <v>0</v>
          </cell>
          <cell r="AE83">
            <v>0.49456666666666671</v>
          </cell>
          <cell r="AF83">
            <v>2.5100000000000001E-2</v>
          </cell>
        </row>
        <row r="84">
          <cell r="Y84">
            <v>68</v>
          </cell>
          <cell r="Z84">
            <v>0.94449936412274837</v>
          </cell>
          <cell r="AA84">
            <v>0.26938595504520108</v>
          </cell>
          <cell r="AB84">
            <v>0.57186139647122813</v>
          </cell>
          <cell r="AC84">
            <v>43</v>
          </cell>
          <cell r="AD84">
            <v>0</v>
          </cell>
          <cell r="AE84">
            <v>0.57476666666666665</v>
          </cell>
          <cell r="AF84">
            <v>2.5100000000000001E-2</v>
          </cell>
        </row>
        <row r="85">
          <cell r="Y85">
            <v>69</v>
          </cell>
          <cell r="Z85">
            <v>0.91971921734511852</v>
          </cell>
          <cell r="AA85">
            <v>0.23718161925965281</v>
          </cell>
          <cell r="AB85">
            <v>0.64491900942832558</v>
          </cell>
          <cell r="AC85">
            <v>48</v>
          </cell>
          <cell r="AD85">
            <v>0</v>
          </cell>
          <cell r="AE85">
            <v>0.64160000000000006</v>
          </cell>
          <cell r="AF85">
            <v>2.5100000000000001E-2</v>
          </cell>
        </row>
        <row r="86">
          <cell r="Y86">
            <v>70</v>
          </cell>
          <cell r="Z86">
            <v>0.12980101071298122</v>
          </cell>
          <cell r="AA86">
            <v>-0.19055393372903567</v>
          </cell>
          <cell r="AB86">
            <v>0.99814698155389081</v>
          </cell>
          <cell r="AC86">
            <v>75</v>
          </cell>
          <cell r="AD86">
            <v>13</v>
          </cell>
          <cell r="AE86">
            <v>1.0024999999999999</v>
          </cell>
          <cell r="AF86">
            <v>0.67770000000000008</v>
          </cell>
        </row>
        <row r="87">
          <cell r="Y87">
            <v>71</v>
          </cell>
          <cell r="Z87">
            <v>0.7945429515093565</v>
          </cell>
          <cell r="AA87">
            <v>0.13899171589270917</v>
          </cell>
          <cell r="AB87"/>
          <cell r="AC87" t="e">
            <v>#N/A</v>
          </cell>
          <cell r="AD87">
            <v>0</v>
          </cell>
          <cell r="AE87" t="e">
            <v>#N/A</v>
          </cell>
          <cell r="AF87"/>
        </row>
        <row r="88">
          <cell r="Y88">
            <v>72</v>
          </cell>
          <cell r="Z88">
            <v>0.8441519346088171</v>
          </cell>
          <cell r="AA88">
            <v>0.17100334674149906</v>
          </cell>
          <cell r="AB88"/>
          <cell r="AC88" t="e">
            <v>#N/A</v>
          </cell>
          <cell r="AD88">
            <v>1</v>
          </cell>
          <cell r="AE88" t="e">
            <v>#N/A</v>
          </cell>
          <cell r="AF88"/>
        </row>
        <row r="89">
          <cell r="Y89">
            <v>73</v>
          </cell>
          <cell r="Z89">
            <v>0.32006332091987133</v>
          </cell>
          <cell r="AA89">
            <v>-7.9025597538194686E-2</v>
          </cell>
          <cell r="AB89"/>
          <cell r="AC89" t="e">
            <v>#N/A</v>
          </cell>
          <cell r="AD89">
            <v>2</v>
          </cell>
          <cell r="AE89" t="e">
            <v>#N/A</v>
          </cell>
          <cell r="AF89"/>
        </row>
        <row r="90">
          <cell r="Y90">
            <v>74</v>
          </cell>
          <cell r="Z90">
            <v>0.3700218852609396</v>
          </cell>
          <cell r="AA90">
            <v>-5.6083655994776591E-2</v>
          </cell>
          <cell r="AB90"/>
          <cell r="AC90" t="e">
            <v>#N/A</v>
          </cell>
          <cell r="AD90">
            <v>3</v>
          </cell>
          <cell r="AE90" t="e">
            <v>#N/A</v>
          </cell>
          <cell r="AF90"/>
        </row>
        <row r="91">
          <cell r="Y91">
            <v>75</v>
          </cell>
          <cell r="Z91">
            <v>0.66289390437304974</v>
          </cell>
          <cell r="AA91">
            <v>7.1056190539369041E-2</v>
          </cell>
          <cell r="AB91"/>
          <cell r="AC91" t="e">
            <v>#N/A</v>
          </cell>
          <cell r="AD91">
            <v>4</v>
          </cell>
          <cell r="AE91" t="e">
            <v>#N/A</v>
          </cell>
          <cell r="AF91"/>
        </row>
        <row r="92">
          <cell r="Y92">
            <v>76</v>
          </cell>
          <cell r="Z92">
            <v>0.66135125420987606</v>
          </cell>
          <cell r="AA92">
            <v>7.0342824567851389E-2</v>
          </cell>
          <cell r="AB92"/>
          <cell r="AC92" t="e">
            <v>#N/A</v>
          </cell>
          <cell r="AD92">
            <v>5</v>
          </cell>
          <cell r="AE92" t="e">
            <v>#N/A</v>
          </cell>
          <cell r="AF92"/>
        </row>
        <row r="93">
          <cell r="Y93">
            <v>77</v>
          </cell>
          <cell r="Z93">
            <v>0.13966506533324718</v>
          </cell>
          <cell r="AA93">
            <v>-0.18286186310444938</v>
          </cell>
          <cell r="AB93"/>
          <cell r="AC93" t="e">
            <v>#N/A</v>
          </cell>
          <cell r="AD93">
            <v>6</v>
          </cell>
          <cell r="AE93" t="e">
            <v>#N/A</v>
          </cell>
          <cell r="AF93"/>
        </row>
        <row r="94">
          <cell r="Y94">
            <v>78</v>
          </cell>
          <cell r="Z94">
            <v>0.46897832117974758</v>
          </cell>
          <cell r="AA94">
            <v>-1.3157082054092812E-2</v>
          </cell>
          <cell r="AB94"/>
          <cell r="AC94" t="e">
            <v>#N/A</v>
          </cell>
          <cell r="AD94">
            <v>7</v>
          </cell>
          <cell r="AE94" t="e">
            <v>#N/A</v>
          </cell>
          <cell r="AF94"/>
        </row>
        <row r="95">
          <cell r="Y95">
            <v>79</v>
          </cell>
          <cell r="Z95">
            <v>0.3085156511515379</v>
          </cell>
          <cell r="AA95">
            <v>-8.4525934127234609E-2</v>
          </cell>
          <cell r="AB95"/>
          <cell r="AC95" t="e">
            <v>#N/A</v>
          </cell>
          <cell r="AD95">
            <v>8</v>
          </cell>
          <cell r="AE95" t="e">
            <v>#N/A</v>
          </cell>
          <cell r="AF95"/>
        </row>
        <row r="96">
          <cell r="Y96">
            <v>80</v>
          </cell>
          <cell r="Z96">
            <v>0.522218843922019</v>
          </cell>
          <cell r="AA96">
            <v>9.4189410021186977E-3</v>
          </cell>
          <cell r="AB96"/>
          <cell r="AC96" t="e">
            <v>#N/A</v>
          </cell>
          <cell r="AD96">
            <v>9</v>
          </cell>
          <cell r="AE96" t="e">
            <v>#N/A</v>
          </cell>
          <cell r="AF96"/>
        </row>
        <row r="97">
          <cell r="Y97">
            <v>81</v>
          </cell>
          <cell r="Z97">
            <v>0.22806516103446484</v>
          </cell>
          <cell r="AA97">
            <v>-0.12596752322098367</v>
          </cell>
          <cell r="AB97"/>
          <cell r="AC97" t="e">
            <v>#N/A</v>
          </cell>
          <cell r="AD97">
            <v>10</v>
          </cell>
          <cell r="AE97" t="e">
            <v>#N/A</v>
          </cell>
          <cell r="AF97"/>
        </row>
        <row r="98">
          <cell r="Y98">
            <v>82</v>
          </cell>
          <cell r="Z98">
            <v>0.57519174180924892</v>
          </cell>
          <cell r="AA98">
            <v>3.2049558763186908E-2</v>
          </cell>
          <cell r="AB98"/>
          <cell r="AC98" t="e">
            <v>#N/A</v>
          </cell>
          <cell r="AD98">
            <v>11</v>
          </cell>
          <cell r="AE98" t="e">
            <v>#N/A</v>
          </cell>
          <cell r="AF98"/>
        </row>
        <row r="99">
          <cell r="Y99">
            <v>83</v>
          </cell>
          <cell r="Z99">
            <v>0.89558513276278973</v>
          </cell>
          <cell r="AA99">
            <v>0.21243626150191841</v>
          </cell>
          <cell r="AB99"/>
          <cell r="AC99" t="e">
            <v>#N/A</v>
          </cell>
          <cell r="AD99">
            <v>12</v>
          </cell>
          <cell r="AE99" t="e">
            <v>#N/A</v>
          </cell>
          <cell r="AF99"/>
        </row>
        <row r="100">
          <cell r="Y100">
            <v>84</v>
          </cell>
          <cell r="Z100">
            <v>0.97023462317883968</v>
          </cell>
          <cell r="AA100">
            <v>0.31849689790528485</v>
          </cell>
          <cell r="AB100"/>
          <cell r="AC100" t="e">
            <v>#N/A</v>
          </cell>
          <cell r="AD100">
            <v>13</v>
          </cell>
          <cell r="AE100" t="e">
            <v>#N/A</v>
          </cell>
          <cell r="AF100"/>
        </row>
        <row r="101">
          <cell r="Y101">
            <v>85</v>
          </cell>
          <cell r="Z101">
            <v>0.84483849816024303</v>
          </cell>
          <cell r="AA101">
            <v>0.1714893212438566</v>
          </cell>
          <cell r="AB101"/>
          <cell r="AC101" t="e">
            <v>#N/A</v>
          </cell>
          <cell r="AD101">
            <v>14</v>
          </cell>
          <cell r="AE101" t="e">
            <v>#N/A</v>
          </cell>
          <cell r="AF101"/>
        </row>
        <row r="102">
          <cell r="Y102">
            <v>86</v>
          </cell>
          <cell r="Z102">
            <v>0.96450290642678738</v>
          </cell>
          <cell r="AA102">
            <v>0.30518767550318576</v>
          </cell>
          <cell r="AB102"/>
          <cell r="AC102" t="e">
            <v>#N/A</v>
          </cell>
          <cell r="AD102">
            <v>15</v>
          </cell>
          <cell r="AE102" t="e">
            <v>#N/A</v>
          </cell>
          <cell r="AF102"/>
        </row>
        <row r="103">
          <cell r="Y103">
            <v>87</v>
          </cell>
          <cell r="Z103">
            <v>0.60280565731227398</v>
          </cell>
          <cell r="AA103">
            <v>4.4052136445353503E-2</v>
          </cell>
          <cell r="AB103"/>
          <cell r="AC103" t="e">
            <v>#N/A</v>
          </cell>
          <cell r="AD103">
            <v>16</v>
          </cell>
          <cell r="AE103" t="e">
            <v>#N/A</v>
          </cell>
          <cell r="AF103"/>
        </row>
        <row r="104">
          <cell r="Y104">
            <v>88</v>
          </cell>
          <cell r="Z104">
            <v>0.40959628485143185</v>
          </cell>
          <cell r="AA104">
            <v>-3.8637681011100454E-2</v>
          </cell>
          <cell r="AB104"/>
          <cell r="AC104" t="e">
            <v>#N/A</v>
          </cell>
          <cell r="AD104">
            <v>17</v>
          </cell>
          <cell r="AE104" t="e">
            <v>#N/A</v>
          </cell>
          <cell r="AF104"/>
        </row>
        <row r="105">
          <cell r="Y105">
            <v>89</v>
          </cell>
          <cell r="Z105">
            <v>0.17326602153480053</v>
          </cell>
          <cell r="AA105">
            <v>-0.15911504176198221</v>
          </cell>
          <cell r="AB105"/>
          <cell r="AC105" t="e">
            <v>#N/A</v>
          </cell>
          <cell r="AD105">
            <v>18</v>
          </cell>
          <cell r="AE105" t="e">
            <v>#N/A</v>
          </cell>
          <cell r="AF105"/>
        </row>
        <row r="106">
          <cell r="Y106">
            <v>90</v>
          </cell>
          <cell r="Z106">
            <v>0.46780628524720669</v>
          </cell>
          <cell r="AA106">
            <v>-1.3655235263929717E-2</v>
          </cell>
          <cell r="AB106"/>
          <cell r="AC106" t="e">
            <v>#N/A</v>
          </cell>
          <cell r="AD106">
            <v>19</v>
          </cell>
          <cell r="AE106" t="e">
            <v>#N/A</v>
          </cell>
          <cell r="AF106"/>
        </row>
        <row r="107">
          <cell r="Y107">
            <v>91</v>
          </cell>
          <cell r="Z107">
            <v>0.9339537750929594</v>
          </cell>
          <cell r="AA107">
            <v>0.25454381964592437</v>
          </cell>
          <cell r="AB107"/>
          <cell r="AC107" t="e">
            <v>#N/A</v>
          </cell>
          <cell r="AD107">
            <v>20</v>
          </cell>
          <cell r="AE107" t="e">
            <v>#N/A</v>
          </cell>
          <cell r="AF107"/>
        </row>
        <row r="108">
          <cell r="Y108">
            <v>92</v>
          </cell>
          <cell r="Z108">
            <v>0.89232867024838924</v>
          </cell>
          <cell r="AA108">
            <v>0.20943051993037803</v>
          </cell>
          <cell r="AB108"/>
          <cell r="AC108" t="e">
            <v>#N/A</v>
          </cell>
          <cell r="AD108">
            <v>21</v>
          </cell>
          <cell r="AE108" t="e">
            <v>#N/A</v>
          </cell>
          <cell r="AF108"/>
        </row>
        <row r="109">
          <cell r="Y109">
            <v>93</v>
          </cell>
          <cell r="Z109">
            <v>0.30275660566985607</v>
          </cell>
          <cell r="AA109">
            <v>-8.7302504579142973E-2</v>
          </cell>
          <cell r="AB109"/>
          <cell r="AC109" t="e">
            <v>#N/A</v>
          </cell>
          <cell r="AD109">
            <v>22</v>
          </cell>
          <cell r="AE109" t="e">
            <v>#N/A</v>
          </cell>
          <cell r="AF109"/>
        </row>
        <row r="110">
          <cell r="Y110">
            <v>94</v>
          </cell>
          <cell r="Z110">
            <v>0.99253443442285061</v>
          </cell>
          <cell r="AA110">
            <v>0.41142872846792794</v>
          </cell>
          <cell r="AB110"/>
          <cell r="AC110" t="e">
            <v>#N/A</v>
          </cell>
          <cell r="AD110">
            <v>23</v>
          </cell>
          <cell r="AE110" t="e">
            <v>#N/A</v>
          </cell>
          <cell r="AF110"/>
        </row>
        <row r="111">
          <cell r="Y111">
            <v>95</v>
          </cell>
          <cell r="Z111">
            <v>0.24717615358531475</v>
          </cell>
          <cell r="AA111">
            <v>-0.11551616860853341</v>
          </cell>
          <cell r="AB111"/>
          <cell r="AC111" t="e">
            <v>#N/A</v>
          </cell>
          <cell r="AD111">
            <v>24</v>
          </cell>
          <cell r="AE111" t="e">
            <v>#N/A</v>
          </cell>
          <cell r="AF111"/>
        </row>
        <row r="112">
          <cell r="Y112">
            <v>96</v>
          </cell>
          <cell r="Z112">
            <v>0.74914314411580563</v>
          </cell>
          <cell r="AA112">
            <v>0.11355421338461123</v>
          </cell>
          <cell r="AB112"/>
          <cell r="AC112" t="e">
            <v>#N/A</v>
          </cell>
          <cell r="AD112">
            <v>25</v>
          </cell>
          <cell r="AE112" t="e">
            <v>#N/A</v>
          </cell>
          <cell r="AF112"/>
        </row>
        <row r="113">
          <cell r="Y113">
            <v>97</v>
          </cell>
          <cell r="Z113">
            <v>0.18001892976462841</v>
          </cell>
          <cell r="AA113">
            <v>-0.1547127460945987</v>
          </cell>
          <cell r="AB113"/>
          <cell r="AC113" t="e">
            <v>#N/A</v>
          </cell>
          <cell r="AD113">
            <v>26</v>
          </cell>
          <cell r="AE113" t="e">
            <v>#N/A</v>
          </cell>
          <cell r="AF113"/>
        </row>
        <row r="114">
          <cell r="Y114">
            <v>98</v>
          </cell>
          <cell r="Z114">
            <v>0.63789237104356289</v>
          </cell>
          <cell r="AA114">
            <v>5.9639298009494711E-2</v>
          </cell>
          <cell r="AB114"/>
          <cell r="AC114" t="e">
            <v>#N/A</v>
          </cell>
          <cell r="AD114">
            <v>27</v>
          </cell>
          <cell r="AE114" t="e">
            <v>#N/A</v>
          </cell>
          <cell r="AF114"/>
        </row>
        <row r="115">
          <cell r="Y115">
            <v>99</v>
          </cell>
          <cell r="Z115">
            <v>3.0364524573087692E-3</v>
          </cell>
          <cell r="AA115">
            <v>-0.46379002645821155</v>
          </cell>
          <cell r="AB115"/>
          <cell r="AC115" t="e">
            <v>#N/A</v>
          </cell>
          <cell r="AD115">
            <v>28</v>
          </cell>
          <cell r="AE115" t="e">
            <v>#N/A</v>
          </cell>
          <cell r="AF115"/>
        </row>
        <row r="116">
          <cell r="Y116">
            <v>100</v>
          </cell>
          <cell r="Z116">
            <v>0.56404696963727474</v>
          </cell>
          <cell r="AA116">
            <v>2.7254173220867605E-2</v>
          </cell>
          <cell r="AB116"/>
          <cell r="AC116" t="e">
            <v>#N/A</v>
          </cell>
          <cell r="AD116">
            <v>29</v>
          </cell>
          <cell r="AE116" t="e">
            <v>#N/A</v>
          </cell>
          <cell r="AF116"/>
        </row>
        <row r="117">
          <cell r="Y117">
            <v>101</v>
          </cell>
          <cell r="Z117">
            <v>2.8983352705836296E-2</v>
          </cell>
          <cell r="AA117">
            <v>-0.32047397923850851</v>
          </cell>
          <cell r="AB117"/>
          <cell r="AC117" t="e">
            <v>#N/A</v>
          </cell>
          <cell r="AD117">
            <v>30</v>
          </cell>
          <cell r="AE117" t="e">
            <v>#N/A</v>
          </cell>
          <cell r="AF117"/>
        </row>
        <row r="118">
          <cell r="Y118">
            <v>102</v>
          </cell>
          <cell r="Z118">
            <v>0.90384194813668728</v>
          </cell>
          <cell r="AA118">
            <v>0.22037532576465949</v>
          </cell>
          <cell r="AB118"/>
          <cell r="AC118" t="e">
            <v>#N/A</v>
          </cell>
          <cell r="AD118">
            <v>31</v>
          </cell>
          <cell r="AE118" t="e">
            <v>#N/A</v>
          </cell>
          <cell r="AF118"/>
        </row>
        <row r="119">
          <cell r="Y119">
            <v>103</v>
          </cell>
          <cell r="Z119">
            <v>0.23131219856441021</v>
          </cell>
          <cell r="AA119">
            <v>-0.1241586154684671</v>
          </cell>
          <cell r="AB119"/>
          <cell r="AC119" t="e">
            <v>#N/A</v>
          </cell>
          <cell r="AD119">
            <v>32</v>
          </cell>
          <cell r="AE119" t="e">
            <v>#N/A</v>
          </cell>
          <cell r="AF119"/>
        </row>
        <row r="120">
          <cell r="Y120">
            <v>104</v>
          </cell>
          <cell r="Z120">
            <v>0.99270268343389034</v>
          </cell>
          <cell r="AA120">
            <v>0.41282145649700597</v>
          </cell>
          <cell r="AB120"/>
          <cell r="AC120" t="e">
            <v>#N/A</v>
          </cell>
          <cell r="AD120">
            <v>33</v>
          </cell>
          <cell r="AE120" t="e">
            <v>#N/A</v>
          </cell>
          <cell r="AF120"/>
        </row>
        <row r="121">
          <cell r="Y121">
            <v>105</v>
          </cell>
          <cell r="Z121">
            <v>0.73947378806769848</v>
          </cell>
          <cell r="AA121">
            <v>0.10847114845461558</v>
          </cell>
          <cell r="AB121"/>
          <cell r="AC121" t="e">
            <v>#N/A</v>
          </cell>
          <cell r="AD121">
            <v>34</v>
          </cell>
          <cell r="AE121" t="e">
            <v>#N/A</v>
          </cell>
          <cell r="AF121"/>
        </row>
        <row r="122">
          <cell r="Y122">
            <v>106</v>
          </cell>
          <cell r="Z122">
            <v>0.49383622966706753</v>
          </cell>
          <cell r="AA122">
            <v>-2.6116780545854296E-3</v>
          </cell>
          <cell r="AB122"/>
          <cell r="AC122" t="e">
            <v>#N/A</v>
          </cell>
          <cell r="AD122">
            <v>35</v>
          </cell>
          <cell r="AE122" t="e">
            <v>#N/A</v>
          </cell>
          <cell r="AF122"/>
        </row>
        <row r="123">
          <cell r="Y123">
            <v>107</v>
          </cell>
          <cell r="Z123">
            <v>0.71654166094958782</v>
          </cell>
          <cell r="AA123">
            <v>9.6786786117488241E-2</v>
          </cell>
          <cell r="AB123"/>
          <cell r="AC123" t="e">
            <v>#N/A</v>
          </cell>
          <cell r="AD123">
            <v>36</v>
          </cell>
          <cell r="AE123" t="e">
            <v>#N/A</v>
          </cell>
          <cell r="AF123"/>
        </row>
        <row r="124">
          <cell r="Y124">
            <v>108</v>
          </cell>
          <cell r="Z124">
            <v>0.92453747056424618</v>
          </cell>
          <cell r="AA124">
            <v>0.2427742185492939</v>
          </cell>
          <cell r="AB124"/>
          <cell r="AC124" t="e">
            <v>#N/A</v>
          </cell>
          <cell r="AD124">
            <v>37</v>
          </cell>
          <cell r="AE124" t="e">
            <v>#N/A</v>
          </cell>
          <cell r="AF124"/>
        </row>
        <row r="125">
          <cell r="Y125">
            <v>109</v>
          </cell>
          <cell r="Z125">
            <v>0.72462957911193371</v>
          </cell>
          <cell r="AA125">
            <v>0.10085231787803753</v>
          </cell>
          <cell r="AB125"/>
          <cell r="AC125" t="e">
            <v>#N/A</v>
          </cell>
          <cell r="AD125">
            <v>38</v>
          </cell>
          <cell r="AE125" t="e">
            <v>#N/A</v>
          </cell>
          <cell r="AF125"/>
        </row>
        <row r="126">
          <cell r="Y126">
            <v>110</v>
          </cell>
          <cell r="Z126">
            <v>0.21130386553704739</v>
          </cell>
          <cell r="AA126">
            <v>-0.13554673786797022</v>
          </cell>
          <cell r="AB126"/>
          <cell r="AC126" t="e">
            <v>#N/A</v>
          </cell>
          <cell r="AD126">
            <v>39</v>
          </cell>
          <cell r="AE126" t="e">
            <v>#N/A</v>
          </cell>
          <cell r="AF126"/>
        </row>
        <row r="127">
          <cell r="Y127">
            <v>111</v>
          </cell>
          <cell r="Z127">
            <v>0.40232072584331036</v>
          </cell>
          <cell r="AA127">
            <v>-4.1808888601324944E-2</v>
          </cell>
          <cell r="AB127"/>
          <cell r="AC127" t="e">
            <v>#N/A</v>
          </cell>
          <cell r="AD127">
            <v>40</v>
          </cell>
          <cell r="AE127" t="e">
            <v>#N/A</v>
          </cell>
          <cell r="AF127"/>
        </row>
        <row r="128">
          <cell r="Y128">
            <v>112</v>
          </cell>
          <cell r="Z128">
            <v>0.488602539524436</v>
          </cell>
          <cell r="AA128">
            <v>-4.8297327290210013E-3</v>
          </cell>
          <cell r="AB128"/>
          <cell r="AC128" t="e">
            <v>#N/A</v>
          </cell>
          <cell r="AD128">
            <v>41</v>
          </cell>
          <cell r="AE128" t="e">
            <v>#N/A</v>
          </cell>
          <cell r="AF128"/>
        </row>
        <row r="129">
          <cell r="Y129">
            <v>113</v>
          </cell>
          <cell r="Z129">
            <v>0.74707737378776073</v>
          </cell>
          <cell r="AA129">
            <v>0.1124597613625974</v>
          </cell>
          <cell r="AB129"/>
          <cell r="AC129" t="e">
            <v>#N/A</v>
          </cell>
          <cell r="AD129">
            <v>42</v>
          </cell>
          <cell r="AE129" t="e">
            <v>#N/A</v>
          </cell>
          <cell r="AF129"/>
        </row>
        <row r="130">
          <cell r="Y130">
            <v>114</v>
          </cell>
          <cell r="Z130">
            <v>0.4498834665864706</v>
          </cell>
          <cell r="AA130">
            <v>-2.1290411605509818E-2</v>
          </cell>
          <cell r="AB130"/>
          <cell r="AC130" t="e">
            <v>#N/A</v>
          </cell>
          <cell r="AD130">
            <v>43</v>
          </cell>
          <cell r="AE130" t="e">
            <v>#N/A</v>
          </cell>
          <cell r="AF130"/>
        </row>
        <row r="131">
          <cell r="Y131">
            <v>115</v>
          </cell>
          <cell r="Z131">
            <v>0.51434977166354656</v>
          </cell>
          <cell r="AA131">
            <v>6.0812741714859056E-3</v>
          </cell>
          <cell r="AB131"/>
          <cell r="AC131" t="e">
            <v>#N/A</v>
          </cell>
          <cell r="AD131">
            <v>44</v>
          </cell>
          <cell r="AE131" t="e">
            <v>#N/A</v>
          </cell>
          <cell r="AF131"/>
        </row>
        <row r="132">
          <cell r="Y132">
            <v>116</v>
          </cell>
          <cell r="Z132">
            <v>0.40318249724805355</v>
          </cell>
          <cell r="AA132">
            <v>-4.1432519733830692E-2</v>
          </cell>
          <cell r="AB132"/>
          <cell r="AC132" t="e">
            <v>#N/A</v>
          </cell>
          <cell r="AD132">
            <v>45</v>
          </cell>
          <cell r="AE132" t="e">
            <v>#N/A</v>
          </cell>
          <cell r="AF132"/>
        </row>
        <row r="133">
          <cell r="Y133">
            <v>117</v>
          </cell>
          <cell r="Z133">
            <v>0.21385299973189831</v>
          </cell>
          <cell r="AA133">
            <v>-0.13406230325087992</v>
          </cell>
          <cell r="AB133"/>
          <cell r="AC133" t="e">
            <v>#N/A</v>
          </cell>
          <cell r="AD133">
            <v>46</v>
          </cell>
          <cell r="AE133" t="e">
            <v>#N/A</v>
          </cell>
          <cell r="AF133"/>
        </row>
        <row r="134">
          <cell r="Y134">
            <v>118</v>
          </cell>
          <cell r="Z134">
            <v>0.77740797959268093</v>
          </cell>
          <cell r="AA134">
            <v>0.12904973038783099</v>
          </cell>
          <cell r="AB134"/>
          <cell r="AC134" t="e">
            <v>#N/A</v>
          </cell>
          <cell r="AD134">
            <v>47</v>
          </cell>
          <cell r="AE134" t="e">
            <v>#N/A</v>
          </cell>
          <cell r="AF134"/>
        </row>
        <row r="135">
          <cell r="Y135">
            <v>119</v>
          </cell>
          <cell r="Z135">
            <v>0.90223054401576519</v>
          </cell>
          <cell r="AA135">
            <v>0.21878784368166504</v>
          </cell>
          <cell r="AB135"/>
          <cell r="AC135" t="e">
            <v>#N/A</v>
          </cell>
          <cell r="AD135">
            <v>48</v>
          </cell>
          <cell r="AE135" t="e">
            <v>#N/A</v>
          </cell>
          <cell r="AF135"/>
        </row>
        <row r="136">
          <cell r="Y136">
            <v>120</v>
          </cell>
          <cell r="Z136">
            <v>0.16915472410619259</v>
          </cell>
          <cell r="AA136">
            <v>-0.16184888195070077</v>
          </cell>
          <cell r="AB136"/>
          <cell r="AC136" t="e">
            <v>#N/A</v>
          </cell>
          <cell r="AD136">
            <v>49</v>
          </cell>
          <cell r="AE136" t="e">
            <v>#N/A</v>
          </cell>
          <cell r="AF136"/>
        </row>
        <row r="137">
          <cell r="Y137">
            <v>121</v>
          </cell>
          <cell r="Z137">
            <v>0.44007333926856518</v>
          </cell>
          <cell r="AA137">
            <v>-2.5487025601202157E-2</v>
          </cell>
          <cell r="AB137"/>
          <cell r="AC137" t="e">
            <v>#N/A</v>
          </cell>
          <cell r="AD137">
            <v>50</v>
          </cell>
          <cell r="AE137" t="e">
            <v>#N/A</v>
          </cell>
          <cell r="AF137"/>
        </row>
        <row r="138">
          <cell r="Y138">
            <v>122</v>
          </cell>
          <cell r="Z138">
            <v>0.11363906227052212</v>
          </cell>
          <cell r="AA138">
            <v>-0.20408785426705081</v>
          </cell>
          <cell r="AB138"/>
          <cell r="AC138" t="e">
            <v>#N/A</v>
          </cell>
          <cell r="AD138">
            <v>51</v>
          </cell>
          <cell r="AE138" t="e">
            <v>#N/A</v>
          </cell>
          <cell r="AF138"/>
        </row>
        <row r="139">
          <cell r="Y139">
            <v>123</v>
          </cell>
          <cell r="Z139">
            <v>0.10001303069293499</v>
          </cell>
          <cell r="AA139">
            <v>-0.21660920176725504</v>
          </cell>
          <cell r="AB139"/>
          <cell r="AC139" t="e">
            <v>#N/A</v>
          </cell>
          <cell r="AD139">
            <v>52</v>
          </cell>
          <cell r="AE139" t="e">
            <v>#N/A</v>
          </cell>
          <cell r="AF139"/>
        </row>
        <row r="140">
          <cell r="Y140">
            <v>124</v>
          </cell>
          <cell r="Z140">
            <v>0.60709874890744686</v>
          </cell>
          <cell r="AA140">
            <v>4.5936716780681931E-2</v>
          </cell>
          <cell r="AB140"/>
          <cell r="AC140" t="e">
            <v>#N/A</v>
          </cell>
          <cell r="AD140">
            <v>53</v>
          </cell>
          <cell r="AE140" t="e">
            <v>#N/A</v>
          </cell>
          <cell r="AF140"/>
        </row>
        <row r="141">
          <cell r="Y141">
            <v>125</v>
          </cell>
          <cell r="Z141">
            <v>0.38135820440948009</v>
          </cell>
          <cell r="AA141">
            <v>-5.1033049555812546E-2</v>
          </cell>
          <cell r="AB141"/>
          <cell r="AC141" t="e">
            <v>#N/A</v>
          </cell>
          <cell r="AD141">
            <v>54</v>
          </cell>
          <cell r="AE141" t="e">
            <v>#N/A</v>
          </cell>
          <cell r="AF141"/>
        </row>
        <row r="142">
          <cell r="Y142">
            <v>126</v>
          </cell>
          <cell r="Z142">
            <v>1.7514582723379135E-3</v>
          </cell>
          <cell r="AA142">
            <v>-0.49353092993835729</v>
          </cell>
          <cell r="AB142"/>
          <cell r="AC142" t="e">
            <v>#N/A</v>
          </cell>
          <cell r="AD142">
            <v>55</v>
          </cell>
          <cell r="AE142" t="e">
            <v>#N/A</v>
          </cell>
          <cell r="AF142"/>
        </row>
        <row r="143">
          <cell r="Y143">
            <v>127</v>
          </cell>
          <cell r="Z143">
            <v>0.60549233667552471</v>
          </cell>
          <cell r="AA143">
            <v>4.5230878134087736E-2</v>
          </cell>
          <cell r="AB143"/>
          <cell r="AC143" t="e">
            <v>#N/A</v>
          </cell>
          <cell r="AD143">
            <v>56</v>
          </cell>
          <cell r="AE143" t="e">
            <v>#N/A</v>
          </cell>
          <cell r="AF143"/>
        </row>
        <row r="144">
          <cell r="Y144">
            <v>128</v>
          </cell>
          <cell r="Z144">
            <v>0.23815562389791012</v>
          </cell>
          <cell r="AA144">
            <v>-0.12039187744785904</v>
          </cell>
          <cell r="AB144"/>
          <cell r="AC144" t="e">
            <v>#N/A</v>
          </cell>
          <cell r="AD144">
            <v>57</v>
          </cell>
          <cell r="AE144" t="e">
            <v>#N/A</v>
          </cell>
          <cell r="AF144"/>
        </row>
        <row r="145">
          <cell r="Y145">
            <v>129</v>
          </cell>
          <cell r="Z145">
            <v>0.33500221185386181</v>
          </cell>
          <cell r="AA145">
            <v>-7.2031134160745164E-2</v>
          </cell>
          <cell r="AB145"/>
          <cell r="AC145" t="e">
            <v>#N/A</v>
          </cell>
          <cell r="AD145">
            <v>58</v>
          </cell>
          <cell r="AE145" t="e">
            <v>#N/A</v>
          </cell>
          <cell r="AF145"/>
        </row>
        <row r="146">
          <cell r="Y146">
            <v>130</v>
          </cell>
          <cell r="Z146">
            <v>0.47356737218797207</v>
          </cell>
          <cell r="AA146">
            <v>-1.1207645388894912E-2</v>
          </cell>
          <cell r="AB146"/>
          <cell r="AC146" t="e">
            <v>#N/A</v>
          </cell>
          <cell r="AD146">
            <v>59</v>
          </cell>
          <cell r="AE146" t="e">
            <v>#N/A</v>
          </cell>
          <cell r="AF146"/>
        </row>
        <row r="147">
          <cell r="Y147">
            <v>131</v>
          </cell>
          <cell r="Z147">
            <v>0.87825555913150311</v>
          </cell>
          <cell r="AA147">
            <v>0.19714247623324041</v>
          </cell>
          <cell r="AB147"/>
          <cell r="AC147" t="e">
            <v>#N/A</v>
          </cell>
          <cell r="AD147">
            <v>60</v>
          </cell>
          <cell r="AE147" t="e">
            <v>#N/A</v>
          </cell>
          <cell r="AF147"/>
        </row>
        <row r="148">
          <cell r="Y148">
            <v>132</v>
          </cell>
          <cell r="Z148">
            <v>8.6372997611761093E-3</v>
          </cell>
          <cell r="AA148">
            <v>-0.4024304115941349</v>
          </cell>
          <cell r="AB148"/>
          <cell r="AC148" t="e">
            <v>#N/A</v>
          </cell>
          <cell r="AD148">
            <v>61</v>
          </cell>
          <cell r="AE148" t="e">
            <v>#N/A</v>
          </cell>
          <cell r="AF148"/>
        </row>
        <row r="149">
          <cell r="Y149">
            <v>133</v>
          </cell>
          <cell r="Z149">
            <v>0.10989665798842907</v>
          </cell>
          <cell r="AA149">
            <v>-0.20741402042341434</v>
          </cell>
          <cell r="AB149"/>
          <cell r="AC149" t="e">
            <v>#N/A</v>
          </cell>
          <cell r="AD149">
            <v>62</v>
          </cell>
          <cell r="AE149" t="e">
            <v>#N/A</v>
          </cell>
          <cell r="AF149"/>
        </row>
        <row r="150">
          <cell r="Y150">
            <v>134</v>
          </cell>
          <cell r="Z150">
            <v>8.5408445447683334E-3</v>
          </cell>
          <cell r="AA150">
            <v>-0.40312923126153605</v>
          </cell>
          <cell r="AB150"/>
          <cell r="AC150" t="e">
            <v>#N/A</v>
          </cell>
          <cell r="AD150">
            <v>63</v>
          </cell>
          <cell r="AE150" t="e">
            <v>#N/A</v>
          </cell>
          <cell r="AF150"/>
        </row>
        <row r="151">
          <cell r="Y151">
            <v>135</v>
          </cell>
          <cell r="Z151">
            <v>0.55647866241633892</v>
          </cell>
          <cell r="AA151">
            <v>2.4010369421117124E-2</v>
          </cell>
          <cell r="AB151"/>
          <cell r="AC151" t="e">
            <v>#N/A</v>
          </cell>
          <cell r="AD151">
            <v>64</v>
          </cell>
          <cell r="AE151" t="e">
            <v>#N/A</v>
          </cell>
          <cell r="AF151"/>
        </row>
        <row r="152">
          <cell r="Y152">
            <v>136</v>
          </cell>
          <cell r="Z152">
            <v>0.85838600061833858</v>
          </cell>
          <cell r="AA152">
            <v>0.18138634764380679</v>
          </cell>
          <cell r="AB152"/>
          <cell r="AC152" t="e">
            <v>#N/A</v>
          </cell>
          <cell r="AD152">
            <v>65</v>
          </cell>
          <cell r="AE152" t="e">
            <v>#N/A</v>
          </cell>
          <cell r="AF152"/>
        </row>
        <row r="153">
          <cell r="Y153">
            <v>137</v>
          </cell>
          <cell r="Z153">
            <v>0.16520139388740063</v>
          </cell>
          <cell r="AA153">
            <v>-0.1645182153033255</v>
          </cell>
          <cell r="AB153"/>
          <cell r="AC153" t="e">
            <v>#N/A</v>
          </cell>
          <cell r="AD153">
            <v>66</v>
          </cell>
          <cell r="AE153" t="e">
            <v>#N/A</v>
          </cell>
          <cell r="AF153"/>
        </row>
        <row r="154">
          <cell r="Y154">
            <v>138</v>
          </cell>
          <cell r="Z154">
            <v>8.6492126807570457E-2</v>
          </cell>
          <cell r="AA154">
            <v>-0.2303344936081142</v>
          </cell>
          <cell r="AB154"/>
          <cell r="AC154" t="e">
            <v>#N/A</v>
          </cell>
          <cell r="AD154">
            <v>67</v>
          </cell>
          <cell r="AE154" t="e">
            <v>#N/A</v>
          </cell>
          <cell r="AF154"/>
        </row>
        <row r="155">
          <cell r="Y155">
            <v>139</v>
          </cell>
          <cell r="Z155">
            <v>0.39247335307300091</v>
          </cell>
          <cell r="AA155">
            <v>-4.6124864808523493E-2</v>
          </cell>
          <cell r="AB155"/>
          <cell r="AC155" t="e">
            <v>#N/A</v>
          </cell>
          <cell r="AD155">
            <v>68</v>
          </cell>
          <cell r="AE155" t="e">
            <v>#N/A</v>
          </cell>
          <cell r="AF155"/>
        </row>
        <row r="156">
          <cell r="Y156">
            <v>140</v>
          </cell>
          <cell r="Z156">
            <v>0.63288359902799129</v>
          </cell>
          <cell r="AA156">
            <v>5.7386040129740107E-2</v>
          </cell>
          <cell r="AB156"/>
          <cell r="AC156" t="e">
            <v>#N/A</v>
          </cell>
          <cell r="AD156">
            <v>69</v>
          </cell>
          <cell r="AE156" t="e">
            <v>#N/A</v>
          </cell>
          <cell r="AF156"/>
        </row>
        <row r="157">
          <cell r="Y157">
            <v>141</v>
          </cell>
          <cell r="Z157">
            <v>0.21776670031249523</v>
          </cell>
          <cell r="AA157">
            <v>-0.13180313863997639</v>
          </cell>
          <cell r="AB157"/>
          <cell r="AC157" t="e">
            <v>#N/A</v>
          </cell>
          <cell r="AD157">
            <v>70</v>
          </cell>
          <cell r="AE157" t="e">
            <v>#N/A</v>
          </cell>
          <cell r="AF157"/>
        </row>
        <row r="158">
          <cell r="Y158">
            <v>142</v>
          </cell>
          <cell r="Z158">
            <v>0.83409205637872219</v>
          </cell>
          <cell r="AA158">
            <v>0.16403814324280669</v>
          </cell>
          <cell r="AB158"/>
          <cell r="AC158" t="e">
            <v>#N/A</v>
          </cell>
          <cell r="AD158">
            <v>71</v>
          </cell>
          <cell r="AE158" t="e">
            <v>#N/A</v>
          </cell>
          <cell r="AF158"/>
        </row>
        <row r="159">
          <cell r="Y159">
            <v>143</v>
          </cell>
          <cell r="Z159">
            <v>0.40698395483195782</v>
          </cell>
          <cell r="AA159">
            <v>-3.9774698424874605E-2</v>
          </cell>
          <cell r="AB159"/>
          <cell r="AC159" t="e">
            <v>#N/A</v>
          </cell>
          <cell r="AD159">
            <v>72</v>
          </cell>
          <cell r="AE159" t="e">
            <v>#N/A</v>
          </cell>
          <cell r="AF159"/>
        </row>
        <row r="160">
          <cell r="Y160">
            <v>144</v>
          </cell>
          <cell r="Z160">
            <v>0.83911099098622799</v>
          </cell>
          <cell r="AA160">
            <v>0.16747757764911464</v>
          </cell>
          <cell r="AB160"/>
          <cell r="AC160" t="e">
            <v>#N/A</v>
          </cell>
          <cell r="AD160">
            <v>73</v>
          </cell>
          <cell r="AE160" t="e">
            <v>#N/A</v>
          </cell>
          <cell r="AF160"/>
        </row>
        <row r="161">
          <cell r="Y161">
            <v>145</v>
          </cell>
          <cell r="Z161">
            <v>0.81830516271293163</v>
          </cell>
          <cell r="AA161">
            <v>0.15363637957391657</v>
          </cell>
          <cell r="AB161"/>
          <cell r="AC161" t="e">
            <v>#N/A</v>
          </cell>
          <cell r="AD161">
            <v>74</v>
          </cell>
          <cell r="AE161" t="e">
            <v>#N/A</v>
          </cell>
          <cell r="AF161"/>
        </row>
        <row r="162">
          <cell r="Y162">
            <v>146</v>
          </cell>
          <cell r="Z162">
            <v>0.26509643159806728</v>
          </cell>
          <cell r="AA162">
            <v>-0.10610263150026972</v>
          </cell>
          <cell r="AB162"/>
          <cell r="AC162" t="e">
            <v>#N/A</v>
          </cell>
          <cell r="AD162">
            <v>75</v>
          </cell>
          <cell r="AE162" t="e">
            <v>#N/A</v>
          </cell>
          <cell r="AF162"/>
        </row>
        <row r="163">
          <cell r="Y163">
            <v>147</v>
          </cell>
          <cell r="Z163">
            <v>0.7622342836111784</v>
          </cell>
          <cell r="AA163">
            <v>0.12060487307007314</v>
          </cell>
          <cell r="AB163"/>
          <cell r="AC163" t="e">
            <v>#N/A</v>
          </cell>
          <cell r="AD163">
            <v>76</v>
          </cell>
          <cell r="AE163" t="e">
            <v>#N/A</v>
          </cell>
          <cell r="AF163"/>
        </row>
        <row r="164">
          <cell r="Y164">
            <v>148</v>
          </cell>
          <cell r="Z164">
            <v>0.74515747092664242</v>
          </cell>
          <cell r="AA164">
            <v>0.11144680126419877</v>
          </cell>
          <cell r="AB164"/>
          <cell r="AC164" t="e">
            <v>#N/A</v>
          </cell>
          <cell r="AD164">
            <v>77</v>
          </cell>
          <cell r="AE164" t="e">
            <v>#N/A</v>
          </cell>
          <cell r="AF164"/>
        </row>
        <row r="165">
          <cell r="Y165">
            <v>149</v>
          </cell>
          <cell r="Z165">
            <v>0.39631354622542858</v>
          </cell>
          <cell r="AA165">
            <v>-4.4438334367212728E-2</v>
          </cell>
          <cell r="AB165"/>
          <cell r="AC165" t="e">
            <v>#N/A</v>
          </cell>
          <cell r="AD165">
            <v>78</v>
          </cell>
          <cell r="AE165" t="e">
            <v>#N/A</v>
          </cell>
          <cell r="AF165"/>
        </row>
        <row r="166">
          <cell r="Y166">
            <v>150</v>
          </cell>
          <cell r="Z166">
            <v>0.61433038674294949</v>
          </cell>
          <cell r="AA166">
            <v>4.9124350453204187E-2</v>
          </cell>
          <cell r="AB166"/>
          <cell r="AC166" t="e">
            <v>#N/A</v>
          </cell>
          <cell r="AD166">
            <v>79</v>
          </cell>
          <cell r="AE166" t="e">
            <v>#N/A</v>
          </cell>
          <cell r="AF166"/>
        </row>
        <row r="167">
          <cell r="Y167">
            <v>151</v>
          </cell>
          <cell r="Z167">
            <v>0.8537245225161314</v>
          </cell>
          <cell r="AA167">
            <v>0.17791206865042078</v>
          </cell>
          <cell r="AB167"/>
          <cell r="AC167" t="e">
            <v>#N/A</v>
          </cell>
          <cell r="AD167">
            <v>80</v>
          </cell>
          <cell r="AE167" t="e">
            <v>#N/A</v>
          </cell>
          <cell r="AF167"/>
        </row>
        <row r="168">
          <cell r="Y168">
            <v>152</v>
          </cell>
          <cell r="Z168">
            <v>0.32358010672032833</v>
          </cell>
          <cell r="AA168">
            <v>-7.7367249393194087E-2</v>
          </cell>
          <cell r="AB168"/>
          <cell r="AC168" t="e">
            <v>#N/A</v>
          </cell>
          <cell r="AD168">
            <v>81</v>
          </cell>
          <cell r="AE168" t="e">
            <v>#N/A</v>
          </cell>
          <cell r="AF168"/>
        </row>
        <row r="169">
          <cell r="Y169">
            <v>153</v>
          </cell>
          <cell r="Z169">
            <v>0.27374467067420483</v>
          </cell>
          <cell r="AA169">
            <v>-0.10167654265521515</v>
          </cell>
          <cell r="AB169"/>
          <cell r="AC169" t="e">
            <v>#N/A</v>
          </cell>
          <cell r="AD169">
            <v>82</v>
          </cell>
          <cell r="AE169" t="e">
            <v>#N/A</v>
          </cell>
          <cell r="AF169"/>
        </row>
        <row r="170">
          <cell r="Y170">
            <v>154</v>
          </cell>
          <cell r="Z170">
            <v>0.26542276702821255</v>
          </cell>
          <cell r="AA170">
            <v>-0.10593430781308198</v>
          </cell>
          <cell r="AB170"/>
          <cell r="AC170" t="e">
            <v>#N/A</v>
          </cell>
          <cell r="AD170">
            <v>83</v>
          </cell>
          <cell r="AE170" t="e">
            <v>#N/A</v>
          </cell>
          <cell r="AF170"/>
        </row>
        <row r="171">
          <cell r="Y171">
            <v>155</v>
          </cell>
          <cell r="Z171">
            <v>0.12077809683978558</v>
          </cell>
          <cell r="AA171">
            <v>-0.19795303478895418</v>
          </cell>
          <cell r="AB171"/>
          <cell r="AC171" t="e">
            <v>#N/A</v>
          </cell>
          <cell r="AD171">
            <v>84</v>
          </cell>
          <cell r="AE171" t="e">
            <v>#N/A</v>
          </cell>
          <cell r="AF171"/>
        </row>
        <row r="172">
          <cell r="Y172">
            <v>156</v>
          </cell>
          <cell r="Z172">
            <v>0.53851311467587948</v>
          </cell>
          <cell r="AA172">
            <v>1.6343339870323787E-2</v>
          </cell>
          <cell r="AB172"/>
          <cell r="AC172" t="e">
            <v>#N/A</v>
          </cell>
          <cell r="AD172">
            <v>85</v>
          </cell>
          <cell r="AE172" t="e">
            <v>#N/A</v>
          </cell>
          <cell r="AF172"/>
        </row>
        <row r="173">
          <cell r="Y173">
            <v>157</v>
          </cell>
          <cell r="Z173">
            <v>0.14742928557097912</v>
          </cell>
          <cell r="AA173">
            <v>-0.17706365230684498</v>
          </cell>
          <cell r="AB173"/>
          <cell r="AC173" t="e">
            <v>#N/A</v>
          </cell>
          <cell r="AD173">
            <v>86</v>
          </cell>
          <cell r="AE173" t="e">
            <v>#N/A</v>
          </cell>
          <cell r="AF173"/>
        </row>
        <row r="174">
          <cell r="Y174">
            <v>158</v>
          </cell>
          <cell r="Z174">
            <v>0.77229050360620022</v>
          </cell>
          <cell r="AA174">
            <v>0.12616653787846793</v>
          </cell>
          <cell r="AB174"/>
          <cell r="AC174" t="e">
            <v>#N/A</v>
          </cell>
          <cell r="AD174">
            <v>87</v>
          </cell>
          <cell r="AE174" t="e">
            <v>#N/A</v>
          </cell>
          <cell r="AF174"/>
        </row>
        <row r="175">
          <cell r="Y175">
            <v>159</v>
          </cell>
          <cell r="Z175">
            <v>7.5838549062609673E-2</v>
          </cell>
          <cell r="AA175">
            <v>-0.24232816035339338</v>
          </cell>
          <cell r="AB175"/>
          <cell r="AC175" t="e">
            <v>#N/A</v>
          </cell>
          <cell r="AD175">
            <v>88</v>
          </cell>
          <cell r="AE175" t="e">
            <v>#N/A</v>
          </cell>
          <cell r="AF175"/>
        </row>
        <row r="176">
          <cell r="Y176">
            <v>160</v>
          </cell>
          <cell r="Z176">
            <v>0.47652723453938961</v>
          </cell>
          <cell r="AA176">
            <v>-9.9510974693184893E-3</v>
          </cell>
          <cell r="AB176"/>
          <cell r="AC176" t="e">
            <v>#N/A</v>
          </cell>
          <cell r="AD176">
            <v>89</v>
          </cell>
          <cell r="AE176" t="e">
            <v>#N/A</v>
          </cell>
          <cell r="AF176"/>
        </row>
        <row r="177">
          <cell r="Y177">
            <v>161</v>
          </cell>
          <cell r="Z177">
            <v>0.54024794511497021</v>
          </cell>
          <cell r="AA177">
            <v>1.7081985461841226E-2</v>
          </cell>
          <cell r="AB177"/>
          <cell r="AC177" t="e">
            <v>#N/A</v>
          </cell>
          <cell r="AD177">
            <v>90</v>
          </cell>
          <cell r="AE177" t="e">
            <v>#N/A</v>
          </cell>
          <cell r="AF177"/>
        </row>
        <row r="178">
          <cell r="Y178">
            <v>162</v>
          </cell>
          <cell r="Z178">
            <v>0.47437298856675625</v>
          </cell>
          <cell r="AA178">
            <v>-1.0865579298917462E-2</v>
          </cell>
          <cell r="AB178"/>
          <cell r="AC178" t="e">
            <v>#N/A</v>
          </cell>
          <cell r="AD178">
            <v>91</v>
          </cell>
          <cell r="AE178" t="e">
            <v>#N/A</v>
          </cell>
          <cell r="AF178"/>
        </row>
        <row r="179">
          <cell r="Y179">
            <v>163</v>
          </cell>
          <cell r="Z179">
            <v>5.2516413852572441E-2</v>
          </cell>
          <cell r="AA179">
            <v>-0.27398703879813124</v>
          </cell>
          <cell r="AB179"/>
          <cell r="AC179" t="e">
            <v>#N/A</v>
          </cell>
          <cell r="AD179">
            <v>92</v>
          </cell>
          <cell r="AE179" t="e">
            <v>#N/A</v>
          </cell>
          <cell r="AF179"/>
        </row>
        <row r="180">
          <cell r="Y180">
            <v>164</v>
          </cell>
          <cell r="Z180">
            <v>0.82123910449445248</v>
          </cell>
          <cell r="AA180">
            <v>0.15552486974233903</v>
          </cell>
          <cell r="AB180"/>
          <cell r="AC180" t="e">
            <v>#N/A</v>
          </cell>
          <cell r="AD180">
            <v>93</v>
          </cell>
          <cell r="AE180" t="e">
            <v>#N/A</v>
          </cell>
          <cell r="AF180"/>
        </row>
        <row r="181">
          <cell r="Y181">
            <v>165</v>
          </cell>
          <cell r="Z181">
            <v>0.72105288319289684</v>
          </cell>
          <cell r="AA181">
            <v>9.9047370320688444E-2</v>
          </cell>
          <cell r="AB181"/>
          <cell r="AC181" t="e">
            <v>#N/A</v>
          </cell>
          <cell r="AD181">
            <v>94</v>
          </cell>
          <cell r="AE181" t="e">
            <v>#N/A</v>
          </cell>
          <cell r="AF181"/>
        </row>
        <row r="182">
          <cell r="Y182">
            <v>166</v>
          </cell>
          <cell r="Z182">
            <v>0.20561644993722439</v>
          </cell>
          <cell r="AA182">
            <v>-0.1388970326263394</v>
          </cell>
          <cell r="AB182"/>
          <cell r="AC182" t="e">
            <v>#N/A</v>
          </cell>
          <cell r="AD182">
            <v>95</v>
          </cell>
          <cell r="AE182" t="e">
            <v>#N/A</v>
          </cell>
          <cell r="AF182"/>
        </row>
        <row r="183">
          <cell r="Y183">
            <v>167</v>
          </cell>
          <cell r="Z183">
            <v>0.17238609306514263</v>
          </cell>
          <cell r="AA183">
            <v>-0.1596966424274216</v>
          </cell>
          <cell r="AB183"/>
          <cell r="AC183" t="e">
            <v>#N/A</v>
          </cell>
          <cell r="AD183">
            <v>96</v>
          </cell>
          <cell r="AE183" t="e">
            <v>#N/A</v>
          </cell>
          <cell r="AF183"/>
        </row>
        <row r="184">
          <cell r="Y184">
            <v>168</v>
          </cell>
          <cell r="Z184">
            <v>0.17167063616216183</v>
          </cell>
          <cell r="AA184">
            <v>-0.16017093064074078</v>
          </cell>
          <cell r="AB184"/>
          <cell r="AC184" t="e">
            <v>#N/A</v>
          </cell>
          <cell r="AD184">
            <v>97</v>
          </cell>
          <cell r="AE184" t="e">
            <v>#N/A</v>
          </cell>
          <cell r="AF184"/>
        </row>
        <row r="185">
          <cell r="Y185">
            <v>169</v>
          </cell>
          <cell r="Z185">
            <v>0.59333988837897778</v>
          </cell>
          <cell r="AA185">
            <v>3.9915775696038824E-2</v>
          </cell>
          <cell r="AB185"/>
          <cell r="AC185" t="e">
            <v>#N/A</v>
          </cell>
          <cell r="AD185">
            <v>98</v>
          </cell>
          <cell r="AE185" t="e">
            <v>#N/A</v>
          </cell>
          <cell r="AF185"/>
        </row>
        <row r="186">
          <cell r="Y186">
            <v>170</v>
          </cell>
          <cell r="Z186">
            <v>0.59720832668244839</v>
          </cell>
          <cell r="AA186">
            <v>4.1603182077217811E-2</v>
          </cell>
          <cell r="AB186"/>
          <cell r="AC186" t="e">
            <v>#N/A</v>
          </cell>
          <cell r="AD186">
            <v>99</v>
          </cell>
          <cell r="AE186" t="e">
            <v>#N/A</v>
          </cell>
          <cell r="AF186"/>
        </row>
        <row r="187">
          <cell r="Y187">
            <v>171</v>
          </cell>
          <cell r="Z187">
            <v>3.0532730743288994E-2</v>
          </cell>
          <cell r="AA187">
            <v>-0.31659836246967205</v>
          </cell>
          <cell r="AB187"/>
          <cell r="AC187" t="e">
            <v>#N/A</v>
          </cell>
          <cell r="AD187">
            <v>100</v>
          </cell>
          <cell r="AE187" t="e">
            <v>#N/A</v>
          </cell>
          <cell r="AF187"/>
        </row>
        <row r="188">
          <cell r="Y188">
            <v>172</v>
          </cell>
          <cell r="Z188">
            <v>0.70435838960111141</v>
          </cell>
          <cell r="AA188">
            <v>9.0765747918578929E-2</v>
          </cell>
          <cell r="AB188"/>
          <cell r="AC188" t="e">
            <v>#N/A</v>
          </cell>
          <cell r="AD188">
            <v>101</v>
          </cell>
          <cell r="AE188" t="e">
            <v>#N/A</v>
          </cell>
          <cell r="AF188"/>
        </row>
        <row r="189">
          <cell r="Y189">
            <v>173</v>
          </cell>
          <cell r="Z189">
            <v>5.2670178934931755E-2</v>
          </cell>
          <cell r="AA189">
            <v>-0.27374496669160053</v>
          </cell>
          <cell r="AB189"/>
          <cell r="AC189" t="e">
            <v>#N/A</v>
          </cell>
          <cell r="AD189">
            <v>102</v>
          </cell>
          <cell r="AE189" t="e">
            <v>#N/A</v>
          </cell>
          <cell r="AF189"/>
        </row>
        <row r="190">
          <cell r="Y190">
            <v>174</v>
          </cell>
          <cell r="Z190">
            <v>0.474061643704772</v>
          </cell>
          <cell r="AA190">
            <v>-1.0997771506743371E-2</v>
          </cell>
          <cell r="AB190"/>
          <cell r="AC190" t="e">
            <v>#N/A</v>
          </cell>
          <cell r="AD190">
            <v>103</v>
          </cell>
          <cell r="AE190" t="e">
            <v>#N/A</v>
          </cell>
          <cell r="AF190"/>
        </row>
        <row r="191">
          <cell r="Y191">
            <v>175</v>
          </cell>
          <cell r="Z191">
            <v>0.59984908811748028</v>
          </cell>
          <cell r="AA191">
            <v>4.2757453403424031E-2</v>
          </cell>
          <cell r="AB191"/>
          <cell r="AC191" t="e">
            <v>#N/A</v>
          </cell>
          <cell r="AD191">
            <v>104</v>
          </cell>
          <cell r="AE191" t="e">
            <v>#N/A</v>
          </cell>
          <cell r="AF191"/>
        </row>
        <row r="192">
          <cell r="Y192">
            <v>176</v>
          </cell>
          <cell r="Z192">
            <v>0.67921294830739498</v>
          </cell>
          <cell r="AA192">
            <v>7.868370376744882E-2</v>
          </cell>
          <cell r="AB192"/>
          <cell r="AC192" t="e">
            <v>#N/A</v>
          </cell>
          <cell r="AD192">
            <v>105</v>
          </cell>
          <cell r="AE192" t="e">
            <v>#N/A</v>
          </cell>
          <cell r="AF192"/>
        </row>
        <row r="193">
          <cell r="Y193">
            <v>177</v>
          </cell>
          <cell r="Z193">
            <v>0.31284227780997753</v>
          </cell>
          <cell r="AA193">
            <v>-8.2454908844185187E-2</v>
          </cell>
          <cell r="AB193"/>
          <cell r="AC193" t="e">
            <v>#N/A</v>
          </cell>
          <cell r="AD193">
            <v>106</v>
          </cell>
          <cell r="AE193" t="e">
            <v>#N/A</v>
          </cell>
          <cell r="AF193"/>
        </row>
        <row r="194">
          <cell r="Y194">
            <v>178</v>
          </cell>
          <cell r="Z194">
            <v>0.84504938684403896</v>
          </cell>
          <cell r="AA194">
            <v>0.17163888071945985</v>
          </cell>
          <cell r="AB194"/>
          <cell r="AC194" t="e">
            <v>#N/A</v>
          </cell>
          <cell r="AD194">
            <v>107</v>
          </cell>
          <cell r="AE194" t="e">
            <v>#N/A</v>
          </cell>
          <cell r="AF194"/>
        </row>
        <row r="195">
          <cell r="Y195">
            <v>179</v>
          </cell>
          <cell r="Z195">
            <v>0.85408241860568523</v>
          </cell>
          <cell r="AA195">
            <v>0.17817614863095418</v>
          </cell>
          <cell r="AB195"/>
          <cell r="AC195" t="e">
            <v>#N/A</v>
          </cell>
          <cell r="AD195">
            <v>108</v>
          </cell>
          <cell r="AE195" t="e">
            <v>#N/A</v>
          </cell>
          <cell r="AF195"/>
        </row>
        <row r="196">
          <cell r="Y196">
            <v>180</v>
          </cell>
          <cell r="Z196">
            <v>0.28912829421460629</v>
          </cell>
          <cell r="AA196">
            <v>-9.3969845230022234E-2</v>
          </cell>
          <cell r="AB196"/>
          <cell r="AC196" t="e">
            <v>#N/A</v>
          </cell>
          <cell r="AD196">
            <v>109</v>
          </cell>
          <cell r="AE196" t="e">
            <v>#N/A</v>
          </cell>
          <cell r="AF196"/>
        </row>
        <row r="197">
          <cell r="Y197">
            <v>181</v>
          </cell>
          <cell r="Z197">
            <v>0.70081388764083385</v>
          </cell>
          <cell r="AA197">
            <v>8.9035779989058747E-2</v>
          </cell>
          <cell r="AB197"/>
          <cell r="AC197" t="e">
            <v>#N/A</v>
          </cell>
          <cell r="AD197">
            <v>110</v>
          </cell>
          <cell r="AE197" t="e">
            <v>#N/A</v>
          </cell>
          <cell r="AF197"/>
        </row>
        <row r="198">
          <cell r="Y198">
            <v>182</v>
          </cell>
          <cell r="Z198">
            <v>0.98698887787759304</v>
          </cell>
          <cell r="AA198">
            <v>0.37624233021386155</v>
          </cell>
          <cell r="AB198"/>
          <cell r="AC198" t="e">
            <v>#N/A</v>
          </cell>
          <cell r="AD198">
            <v>111</v>
          </cell>
          <cell r="AE198" t="e">
            <v>#N/A</v>
          </cell>
          <cell r="AF198"/>
        </row>
        <row r="199">
          <cell r="Y199">
            <v>183</v>
          </cell>
          <cell r="Z199">
            <v>0.60963134281337261</v>
          </cell>
          <cell r="AA199">
            <v>4.7051143043466803E-2</v>
          </cell>
          <cell r="AB199"/>
          <cell r="AC199" t="e">
            <v>#N/A</v>
          </cell>
          <cell r="AD199">
            <v>112</v>
          </cell>
          <cell r="AE199" t="e">
            <v>#N/A</v>
          </cell>
          <cell r="AF199"/>
        </row>
        <row r="200">
          <cell r="Y200">
            <v>184</v>
          </cell>
          <cell r="Z200">
            <v>0.35334118269383907</v>
          </cell>
          <cell r="AA200">
            <v>-6.3608927386657452E-2</v>
          </cell>
          <cell r="AB200"/>
          <cell r="AC200" t="e">
            <v>#N/A</v>
          </cell>
          <cell r="AD200">
            <v>113</v>
          </cell>
          <cell r="AE200" t="e">
            <v>#N/A</v>
          </cell>
          <cell r="AF200"/>
        </row>
        <row r="201">
          <cell r="Y201">
            <v>185</v>
          </cell>
          <cell r="Z201">
            <v>0.42037376575171947</v>
          </cell>
          <cell r="AA201">
            <v>-3.3964617893442683E-2</v>
          </cell>
          <cell r="AB201"/>
          <cell r="AC201" t="e">
            <v>#N/A</v>
          </cell>
          <cell r="AD201">
            <v>114</v>
          </cell>
          <cell r="AE201" t="e">
            <v>#N/A</v>
          </cell>
          <cell r="AF201"/>
        </row>
        <row r="202">
          <cell r="Y202">
            <v>186</v>
          </cell>
          <cell r="Z202">
            <v>0.12237614952027798</v>
          </cell>
          <cell r="AA202">
            <v>-0.19661504712170264</v>
          </cell>
          <cell r="AB202"/>
          <cell r="AC202" t="e">
            <v>#N/A</v>
          </cell>
          <cell r="AD202">
            <v>115</v>
          </cell>
          <cell r="AE202" t="e">
            <v>#N/A</v>
          </cell>
          <cell r="AF202"/>
        </row>
        <row r="203">
          <cell r="Y203">
            <v>187</v>
          </cell>
          <cell r="Z203">
            <v>8.6092723533511162E-2</v>
          </cell>
          <cell r="AA203">
            <v>-0.2307634736873618</v>
          </cell>
          <cell r="AB203"/>
          <cell r="AC203" t="e">
            <v>#N/A</v>
          </cell>
          <cell r="AD203">
            <v>116</v>
          </cell>
          <cell r="AE203" t="e">
            <v>#N/A</v>
          </cell>
          <cell r="AF203"/>
        </row>
        <row r="204">
          <cell r="Y204">
            <v>188</v>
          </cell>
          <cell r="Z204">
            <v>0.3545405175536871</v>
          </cell>
          <cell r="AA204">
            <v>-6.3063816925982827E-2</v>
          </cell>
          <cell r="AB204"/>
          <cell r="AC204" t="e">
            <v>#N/A</v>
          </cell>
          <cell r="AD204">
            <v>117</v>
          </cell>
          <cell r="AE204" t="e">
            <v>#N/A</v>
          </cell>
          <cell r="AF204"/>
        </row>
        <row r="205">
          <cell r="Y205">
            <v>189</v>
          </cell>
          <cell r="Z205">
            <v>0.78456359915435314</v>
          </cell>
          <cell r="AA205">
            <v>0.13314542906858823</v>
          </cell>
          <cell r="AB205"/>
          <cell r="AC205" t="e">
            <v>#N/A</v>
          </cell>
          <cell r="AD205">
            <v>118</v>
          </cell>
          <cell r="AE205" t="e">
            <v>#N/A</v>
          </cell>
          <cell r="AF205"/>
        </row>
        <row r="206">
          <cell r="Y206">
            <v>190</v>
          </cell>
          <cell r="Z206">
            <v>0.19087032042443752</v>
          </cell>
          <cell r="AA206">
            <v>-0.14785020430328097</v>
          </cell>
          <cell r="AB206"/>
          <cell r="AC206" t="e">
            <v>#N/A</v>
          </cell>
          <cell r="AD206">
            <v>119</v>
          </cell>
          <cell r="AE206" t="e">
            <v>#N/A</v>
          </cell>
          <cell r="AF206"/>
        </row>
        <row r="207">
          <cell r="Y207">
            <v>191</v>
          </cell>
          <cell r="Z207">
            <v>0.68555854074656963</v>
          </cell>
          <cell r="AA207">
            <v>8.1692567774352617E-2</v>
          </cell>
          <cell r="AB207"/>
          <cell r="AC207" t="e">
            <v>#N/A</v>
          </cell>
          <cell r="AD207">
            <v>120</v>
          </cell>
          <cell r="AE207" t="e">
            <v>#N/A</v>
          </cell>
          <cell r="AF207"/>
        </row>
        <row r="208">
          <cell r="Y208">
            <v>192</v>
          </cell>
          <cell r="Z208">
            <v>0.3197267260402441</v>
          </cell>
          <cell r="AA208">
            <v>-7.9184716650185422E-2</v>
          </cell>
          <cell r="AB208"/>
          <cell r="AC208" t="e">
            <v>#N/A</v>
          </cell>
          <cell r="AD208">
            <v>121</v>
          </cell>
          <cell r="AE208" t="e">
            <v>#N/A</v>
          </cell>
          <cell r="AF208"/>
        </row>
        <row r="209">
          <cell r="Y209">
            <v>193</v>
          </cell>
          <cell r="Z209">
            <v>0.41684987954795361</v>
          </cell>
          <cell r="AA209">
            <v>-3.5489529789393841E-2</v>
          </cell>
          <cell r="AB209"/>
          <cell r="AC209" t="e">
            <v>#N/A</v>
          </cell>
          <cell r="AD209">
            <v>122</v>
          </cell>
          <cell r="AE209" t="e">
            <v>#N/A</v>
          </cell>
          <cell r="AF209"/>
        </row>
        <row r="210">
          <cell r="Y210">
            <v>194</v>
          </cell>
          <cell r="Z210">
            <v>0.21452797017991543</v>
          </cell>
          <cell r="AA210">
            <v>-0.13367097827649205</v>
          </cell>
          <cell r="AB210"/>
          <cell r="AC210" t="e">
            <v>#N/A</v>
          </cell>
          <cell r="AD210">
            <v>123</v>
          </cell>
          <cell r="AE210" t="e">
            <v>#N/A</v>
          </cell>
          <cell r="AF210"/>
        </row>
        <row r="211">
          <cell r="Y211">
            <v>195</v>
          </cell>
          <cell r="Z211">
            <v>0.49066276662051678</v>
          </cell>
          <cell r="AA211">
            <v>-3.9565237977939212E-3</v>
          </cell>
          <cell r="AB211"/>
          <cell r="AC211" t="e">
            <v>#N/A</v>
          </cell>
          <cell r="AD211">
            <v>124</v>
          </cell>
          <cell r="AE211" t="e">
            <v>#N/A</v>
          </cell>
          <cell r="AF211"/>
        </row>
        <row r="212">
          <cell r="Y212">
            <v>196</v>
          </cell>
          <cell r="Z212">
            <v>4.4821133837103844E-2</v>
          </cell>
          <cell r="AA212">
            <v>-0.28689399661418136</v>
          </cell>
          <cell r="AB212"/>
          <cell r="AC212" t="e">
            <v>#N/A</v>
          </cell>
          <cell r="AD212">
            <v>125</v>
          </cell>
          <cell r="AE212" t="e">
            <v>#N/A</v>
          </cell>
          <cell r="AF212"/>
        </row>
        <row r="213">
          <cell r="Y213">
            <v>197</v>
          </cell>
          <cell r="Z213">
            <v>0.92104577831923962</v>
          </cell>
          <cell r="AA213">
            <v>0.23869539788317534</v>
          </cell>
          <cell r="AB213"/>
          <cell r="AC213" t="e">
            <v>#N/A</v>
          </cell>
          <cell r="AD213">
            <v>126</v>
          </cell>
          <cell r="AE213" t="e">
            <v>#N/A</v>
          </cell>
          <cell r="AF213"/>
        </row>
        <row r="214">
          <cell r="Y214">
            <v>198</v>
          </cell>
          <cell r="Z214">
            <v>0.75678751431405544</v>
          </cell>
          <cell r="AA214">
            <v>0.11764651366646847</v>
          </cell>
          <cell r="AB214"/>
          <cell r="AC214" t="e">
            <v>#N/A</v>
          </cell>
          <cell r="AD214">
            <v>127</v>
          </cell>
          <cell r="AE214" t="e">
            <v>#N/A</v>
          </cell>
          <cell r="AF214"/>
        </row>
        <row r="215">
          <cell r="Y215">
            <v>199</v>
          </cell>
          <cell r="Z215">
            <v>0.98137824051082134</v>
          </cell>
          <cell r="AA215">
            <v>0.35210555116204029</v>
          </cell>
          <cell r="AB215"/>
          <cell r="AC215" t="e">
            <v>#N/A</v>
          </cell>
          <cell r="AD215">
            <v>128</v>
          </cell>
          <cell r="AE215" t="e">
            <v>#N/A</v>
          </cell>
          <cell r="AF215"/>
        </row>
        <row r="216">
          <cell r="Y216">
            <v>200</v>
          </cell>
          <cell r="Z216">
            <v>0.16302534006536007</v>
          </cell>
          <cell r="AA216">
            <v>-0.16600516623744849</v>
          </cell>
          <cell r="AB216"/>
          <cell r="AC216" t="e">
            <v>#N/A</v>
          </cell>
          <cell r="AD216">
            <v>129</v>
          </cell>
          <cell r="AE216" t="e">
            <v>#N/A</v>
          </cell>
          <cell r="AF216"/>
        </row>
        <row r="217">
          <cell r="Y217">
            <v>201</v>
          </cell>
          <cell r="Z217">
            <v>0.51998302154242992</v>
          </cell>
          <cell r="AA217">
            <v>8.4703001153328614E-3</v>
          </cell>
          <cell r="AB217"/>
          <cell r="AC217" t="e">
            <v>#N/A</v>
          </cell>
          <cell r="AD217">
            <v>130</v>
          </cell>
          <cell r="AE217" t="e">
            <v>#N/A</v>
          </cell>
          <cell r="AF217"/>
        </row>
        <row r="218">
          <cell r="Y218">
            <v>202</v>
          </cell>
          <cell r="Z218">
            <v>0.97520357929170132</v>
          </cell>
          <cell r="AA218">
            <v>0.33188517850583454</v>
          </cell>
          <cell r="AB218"/>
          <cell r="AC218" t="e">
            <v>#N/A</v>
          </cell>
          <cell r="AD218">
            <v>131</v>
          </cell>
          <cell r="AE218" t="e">
            <v>#N/A</v>
          </cell>
          <cell r="AF218"/>
        </row>
        <row r="219">
          <cell r="Y219">
            <v>203</v>
          </cell>
          <cell r="Z219">
            <v>0.47056354396045208</v>
          </cell>
          <cell r="AA219">
            <v>-1.2483492006269841E-2</v>
          </cell>
          <cell r="AB219"/>
          <cell r="AC219" t="e">
            <v>#N/A</v>
          </cell>
          <cell r="AD219">
            <v>132</v>
          </cell>
          <cell r="AE219" t="e">
            <v>#N/A</v>
          </cell>
          <cell r="AF219"/>
        </row>
        <row r="220">
          <cell r="Y220">
            <v>204</v>
          </cell>
          <cell r="Z220">
            <v>0.55693059228360653</v>
          </cell>
          <cell r="AA220">
            <v>2.4203808324562478E-2</v>
          </cell>
          <cell r="AB220"/>
          <cell r="AC220" t="e">
            <v>#N/A</v>
          </cell>
          <cell r="AD220">
            <v>133</v>
          </cell>
          <cell r="AE220" t="e">
            <v>#N/A</v>
          </cell>
          <cell r="AF220"/>
        </row>
        <row r="221">
          <cell r="Y221">
            <v>205</v>
          </cell>
          <cell r="Z221">
            <v>0.16293376497924328</v>
          </cell>
          <cell r="AA221">
            <v>-0.16606802349429536</v>
          </cell>
          <cell r="AB221"/>
          <cell r="AC221" t="e">
            <v>#N/A</v>
          </cell>
          <cell r="AD221">
            <v>134</v>
          </cell>
          <cell r="AE221" t="e">
            <v>#N/A</v>
          </cell>
          <cell r="AF221"/>
        </row>
        <row r="222">
          <cell r="Y222">
            <v>206</v>
          </cell>
          <cell r="Z222">
            <v>0.7679313775151968</v>
          </cell>
          <cell r="AA222">
            <v>0.12373925745136645</v>
          </cell>
          <cell r="AB222"/>
          <cell r="AC222" t="e">
            <v>#N/A</v>
          </cell>
          <cell r="AD222">
            <v>135</v>
          </cell>
          <cell r="AE222" t="e">
            <v>#N/A</v>
          </cell>
          <cell r="AF222"/>
        </row>
        <row r="223">
          <cell r="Y223">
            <v>207</v>
          </cell>
          <cell r="Z223">
            <v>0.75825987569987774</v>
          </cell>
          <cell r="AA223">
            <v>0.11844262724522145</v>
          </cell>
          <cell r="AB223"/>
          <cell r="AC223" t="e">
            <v>#N/A</v>
          </cell>
          <cell r="AD223">
            <v>136</v>
          </cell>
          <cell r="AE223" t="e">
            <v>#N/A</v>
          </cell>
          <cell r="AF223"/>
        </row>
        <row r="224">
          <cell r="Y224">
            <v>208</v>
          </cell>
          <cell r="Z224">
            <v>0.61437716148793697</v>
          </cell>
          <cell r="AA224">
            <v>4.9145024036776515E-2</v>
          </cell>
          <cell r="AB224"/>
          <cell r="AC224" t="e">
            <v>#N/A</v>
          </cell>
          <cell r="AD224">
            <v>137</v>
          </cell>
          <cell r="AE224" t="e">
            <v>#N/A</v>
          </cell>
          <cell r="AF224"/>
        </row>
        <row r="225">
          <cell r="Y225">
            <v>209</v>
          </cell>
          <cell r="Z225">
            <v>0.60178246907889843</v>
          </cell>
          <cell r="AA225">
            <v>4.3603793200760195E-2</v>
          </cell>
          <cell r="AB225"/>
          <cell r="AC225" t="e">
            <v>#N/A</v>
          </cell>
          <cell r="AD225">
            <v>138</v>
          </cell>
          <cell r="AE225" t="e">
            <v>#N/A</v>
          </cell>
          <cell r="AF225"/>
        </row>
        <row r="226">
          <cell r="Y226">
            <v>210</v>
          </cell>
          <cell r="Z226">
            <v>0.51396108232438564</v>
          </cell>
          <cell r="AA226">
            <v>5.9164837131772743E-3</v>
          </cell>
          <cell r="AB226"/>
          <cell r="AC226" t="e">
            <v>#N/A</v>
          </cell>
          <cell r="AD226">
            <v>139</v>
          </cell>
          <cell r="AE226" t="e">
            <v>#N/A</v>
          </cell>
          <cell r="AF226"/>
        </row>
        <row r="227">
          <cell r="Y227">
            <v>211</v>
          </cell>
          <cell r="Z227">
            <v>0.50473792664706707</v>
          </cell>
          <cell r="AA227">
            <v>2.0074949164634423E-3</v>
          </cell>
          <cell r="AB227"/>
          <cell r="AC227" t="e">
            <v>#N/A</v>
          </cell>
          <cell r="AD227">
            <v>140</v>
          </cell>
          <cell r="AE227" t="e">
            <v>#N/A</v>
          </cell>
          <cell r="AF227"/>
        </row>
        <row r="228">
          <cell r="Y228">
            <v>212</v>
          </cell>
          <cell r="Z228">
            <v>0.82806371711194515</v>
          </cell>
          <cell r="AA228">
            <v>0.15999468201041162</v>
          </cell>
          <cell r="AB228"/>
          <cell r="AC228" t="e">
            <v>#N/A</v>
          </cell>
          <cell r="AD228">
            <v>141</v>
          </cell>
          <cell r="AE228" t="e">
            <v>#N/A</v>
          </cell>
          <cell r="AF228"/>
        </row>
        <row r="229">
          <cell r="Y229">
            <v>213</v>
          </cell>
          <cell r="Z229">
            <v>0.93594777397811413</v>
          </cell>
          <cell r="AA229">
            <v>0.25720063659493886</v>
          </cell>
          <cell r="AB229"/>
          <cell r="AC229" t="e">
            <v>#N/A</v>
          </cell>
          <cell r="AD229">
            <v>142</v>
          </cell>
          <cell r="AE229" t="e">
            <v>#N/A</v>
          </cell>
          <cell r="AF229"/>
        </row>
        <row r="230">
          <cell r="Y230">
            <v>214</v>
          </cell>
          <cell r="Z230">
            <v>0.9071022029966116</v>
          </cell>
          <cell r="AA230">
            <v>0.22364803881744991</v>
          </cell>
          <cell r="AB230"/>
          <cell r="AC230" t="e">
            <v>#N/A</v>
          </cell>
          <cell r="AD230">
            <v>143</v>
          </cell>
          <cell r="AE230" t="e">
            <v>#N/A</v>
          </cell>
          <cell r="AF230"/>
        </row>
        <row r="231">
          <cell r="Y231">
            <v>215</v>
          </cell>
          <cell r="Z231">
            <v>0.82229475490748882</v>
          </cell>
          <cell r="AA231">
            <v>0.15620912503383866</v>
          </cell>
          <cell r="AB231"/>
          <cell r="AC231" t="e">
            <v>#N/A</v>
          </cell>
          <cell r="AD231">
            <v>144</v>
          </cell>
          <cell r="AE231" t="e">
            <v>#N/A</v>
          </cell>
          <cell r="AF231"/>
        </row>
        <row r="232">
          <cell r="Y232">
            <v>216</v>
          </cell>
          <cell r="Z232">
            <v>0.23890670202672482</v>
          </cell>
          <cell r="AA232">
            <v>-0.11998212208163064</v>
          </cell>
          <cell r="AB232"/>
          <cell r="AC232" t="e">
            <v>#N/A</v>
          </cell>
          <cell r="AD232">
            <v>145</v>
          </cell>
          <cell r="AE232" t="e">
            <v>#N/A</v>
          </cell>
          <cell r="AF232"/>
        </row>
        <row r="233">
          <cell r="Y233">
            <v>217</v>
          </cell>
          <cell r="Z233">
            <v>0.12605437450110912</v>
          </cell>
          <cell r="AA233">
            <v>-0.19358130146757169</v>
          </cell>
          <cell r="AB233"/>
          <cell r="AC233" t="e">
            <v>#N/A</v>
          </cell>
          <cell r="AD233">
            <v>146</v>
          </cell>
          <cell r="AE233" t="e">
            <v>#N/A</v>
          </cell>
          <cell r="AF233"/>
        </row>
        <row r="234">
          <cell r="Y234">
            <v>218</v>
          </cell>
          <cell r="Z234">
            <v>0.38371795974671841</v>
          </cell>
          <cell r="AA234">
            <v>-4.9987574375181962E-2</v>
          </cell>
          <cell r="AB234"/>
          <cell r="AC234" t="e">
            <v>#N/A</v>
          </cell>
          <cell r="AD234">
            <v>147</v>
          </cell>
          <cell r="AE234" t="e">
            <v>#N/A</v>
          </cell>
          <cell r="AF234"/>
        </row>
        <row r="235">
          <cell r="Y235">
            <v>219</v>
          </cell>
          <cell r="Z235">
            <v>0.58580066077411175</v>
          </cell>
          <cell r="AA235">
            <v>3.6638413207321613E-2</v>
          </cell>
          <cell r="AB235"/>
          <cell r="AC235" t="e">
            <v>#N/A</v>
          </cell>
          <cell r="AD235">
            <v>148</v>
          </cell>
          <cell r="AE235" t="e">
            <v>#N/A</v>
          </cell>
          <cell r="AF235"/>
        </row>
        <row r="236">
          <cell r="Y236">
            <v>220</v>
          </cell>
          <cell r="Z236">
            <v>0.22314970754086971</v>
          </cell>
          <cell r="AA236">
            <v>-0.12873371481019355</v>
          </cell>
          <cell r="AB236"/>
          <cell r="AC236" t="e">
            <v>#N/A</v>
          </cell>
          <cell r="AD236">
            <v>149</v>
          </cell>
          <cell r="AE236" t="e">
            <v>#N/A</v>
          </cell>
          <cell r="AF236"/>
        </row>
        <row r="237">
          <cell r="Y237">
            <v>221</v>
          </cell>
          <cell r="Z237">
            <v>0.97635489515960217</v>
          </cell>
          <cell r="AA237">
            <v>0.33530511080722808</v>
          </cell>
          <cell r="AB237"/>
          <cell r="AC237" t="e">
            <v>#N/A</v>
          </cell>
          <cell r="AD237">
            <v>150</v>
          </cell>
          <cell r="AE237" t="e">
            <v>#N/A</v>
          </cell>
          <cell r="AF237"/>
        </row>
        <row r="238">
          <cell r="Y238">
            <v>222</v>
          </cell>
          <cell r="Z238">
            <v>0.64420965872704983</v>
          </cell>
          <cell r="AA238">
            <v>6.2496455662757529E-2</v>
          </cell>
          <cell r="AB238"/>
          <cell r="AC238" t="e">
            <v>#N/A</v>
          </cell>
          <cell r="AD238">
            <v>151</v>
          </cell>
          <cell r="AE238" t="e">
            <v>#N/A</v>
          </cell>
          <cell r="AF238"/>
        </row>
        <row r="239">
          <cell r="Y239">
            <v>223</v>
          </cell>
          <cell r="Z239">
            <v>0.96199606172740459</v>
          </cell>
          <cell r="AA239">
            <v>0.29991723011848281</v>
          </cell>
          <cell r="AB239"/>
          <cell r="AC239" t="e">
            <v>#N/A</v>
          </cell>
          <cell r="AD239">
            <v>152</v>
          </cell>
          <cell r="AE239" t="e">
            <v>#N/A</v>
          </cell>
          <cell r="AF239"/>
        </row>
        <row r="240">
          <cell r="Y240">
            <v>224</v>
          </cell>
          <cell r="Z240">
            <v>0.12322284840047359</v>
          </cell>
          <cell r="AA240">
            <v>-0.19591110560210656</v>
          </cell>
          <cell r="AB240"/>
          <cell r="AC240" t="e">
            <v>#N/A</v>
          </cell>
          <cell r="AD240">
            <v>153</v>
          </cell>
          <cell r="AE240" t="e">
            <v>#N/A</v>
          </cell>
          <cell r="AF240"/>
        </row>
        <row r="241">
          <cell r="Y241">
            <v>225</v>
          </cell>
          <cell r="Z241">
            <v>8.5901765152812004E-2</v>
          </cell>
          <cell r="AA241">
            <v>-0.23096909921553629</v>
          </cell>
          <cell r="AB241"/>
          <cell r="AC241" t="e">
            <v>#N/A</v>
          </cell>
          <cell r="AD241">
            <v>154</v>
          </cell>
          <cell r="AE241" t="e">
            <v>#N/A</v>
          </cell>
          <cell r="AF241"/>
        </row>
        <row r="242">
          <cell r="Y242">
            <v>226</v>
          </cell>
          <cell r="Z242">
            <v>0.76825106702744961</v>
          </cell>
          <cell r="AA242">
            <v>0.12391639881299249</v>
          </cell>
          <cell r="AB242"/>
          <cell r="AC242" t="e">
            <v>#N/A</v>
          </cell>
          <cell r="AD242">
            <v>155</v>
          </cell>
          <cell r="AE242" t="e">
            <v>#N/A</v>
          </cell>
          <cell r="AF242"/>
        </row>
        <row r="243">
          <cell r="Y243">
            <v>227</v>
          </cell>
          <cell r="Z243">
            <v>0.65753836743533611</v>
          </cell>
          <cell r="AA243">
            <v>6.8584965892536112E-2</v>
          </cell>
          <cell r="AB243"/>
          <cell r="AC243" t="e">
            <v>#N/A</v>
          </cell>
          <cell r="AD243">
            <v>156</v>
          </cell>
          <cell r="AE243" t="e">
            <v>#N/A</v>
          </cell>
          <cell r="AF243"/>
        </row>
        <row r="244">
          <cell r="Y244">
            <v>228</v>
          </cell>
          <cell r="Z244">
            <v>0.22235213778913021</v>
          </cell>
          <cell r="AA244">
            <v>-0.12918579960120885</v>
          </cell>
          <cell r="AB244"/>
          <cell r="AC244" t="e">
            <v>#N/A</v>
          </cell>
          <cell r="AD244">
            <v>157</v>
          </cell>
          <cell r="AE244" t="e">
            <v>#N/A</v>
          </cell>
          <cell r="AF244"/>
        </row>
        <row r="245">
          <cell r="Y245">
            <v>229</v>
          </cell>
          <cell r="Z245">
            <v>0.26846909336745739</v>
          </cell>
          <cell r="AA245">
            <v>-0.10436803852400081</v>
          </cell>
          <cell r="AB245"/>
          <cell r="AC245" t="e">
            <v>#N/A</v>
          </cell>
          <cell r="AD245">
            <v>158</v>
          </cell>
          <cell r="AE245" t="e">
            <v>#N/A</v>
          </cell>
          <cell r="AF245"/>
        </row>
        <row r="246">
          <cell r="Y246">
            <v>230</v>
          </cell>
          <cell r="Z246">
            <v>0.4237727876752615</v>
          </cell>
          <cell r="AA246">
            <v>-3.2496355161169103E-2</v>
          </cell>
          <cell r="AB246"/>
          <cell r="AC246" t="e">
            <v>#N/A</v>
          </cell>
          <cell r="AD246">
            <v>159</v>
          </cell>
          <cell r="AE246" t="e">
            <v>#N/A</v>
          </cell>
          <cell r="AF246"/>
        </row>
        <row r="247">
          <cell r="Y247">
            <v>231</v>
          </cell>
          <cell r="Z247">
            <v>0.38579885475337505</v>
          </cell>
          <cell r="AA247">
            <v>-4.9067231889754891E-2</v>
          </cell>
          <cell r="AB247"/>
          <cell r="AC247" t="e">
            <v>#N/A</v>
          </cell>
          <cell r="AD247">
            <v>160</v>
          </cell>
          <cell r="AE247" t="e">
            <v>#N/A</v>
          </cell>
          <cell r="AF247"/>
        </row>
        <row r="248">
          <cell r="Y248">
            <v>232</v>
          </cell>
          <cell r="Z248">
            <v>0.56291886232793331</v>
          </cell>
          <cell r="AA248">
            <v>2.67700544138804E-2</v>
          </cell>
          <cell r="AB248"/>
          <cell r="AC248" t="e">
            <v>#N/A</v>
          </cell>
          <cell r="AD248">
            <v>161</v>
          </cell>
          <cell r="AE248" t="e">
            <v>#N/A</v>
          </cell>
          <cell r="AF248"/>
        </row>
        <row r="249">
          <cell r="Y249">
            <v>233</v>
          </cell>
          <cell r="Z249">
            <v>0.94122454337775707</v>
          </cell>
          <cell r="AA249">
            <v>0.26455634980349424</v>
          </cell>
          <cell r="AB249"/>
          <cell r="AC249" t="e">
            <v>#N/A</v>
          </cell>
          <cell r="AD249">
            <v>162</v>
          </cell>
          <cell r="AE249" t="e">
            <v>#N/A</v>
          </cell>
          <cell r="AF249"/>
        </row>
        <row r="250">
          <cell r="Y250">
            <v>234</v>
          </cell>
          <cell r="Z250">
            <v>0.66969663463532925</v>
          </cell>
          <cell r="AA250">
            <v>7.421732874633305E-2</v>
          </cell>
          <cell r="AB250"/>
          <cell r="AC250" t="e">
            <v>#N/A</v>
          </cell>
          <cell r="AD250">
            <v>163</v>
          </cell>
          <cell r="AE250" t="e">
            <v>#N/A</v>
          </cell>
          <cell r="AF250"/>
        </row>
        <row r="251">
          <cell r="Y251">
            <v>235</v>
          </cell>
          <cell r="Z251">
            <v>5.2409542724490166E-2</v>
          </cell>
          <cell r="AA251">
            <v>-0.27415561742321953</v>
          </cell>
          <cell r="AB251"/>
          <cell r="AC251" t="e">
            <v>#N/A</v>
          </cell>
          <cell r="AD251">
            <v>164</v>
          </cell>
          <cell r="AE251" t="e">
            <v>#N/A</v>
          </cell>
          <cell r="AF251"/>
        </row>
        <row r="252">
          <cell r="Y252">
            <v>236</v>
          </cell>
          <cell r="Z252">
            <v>0.10856895707547665</v>
          </cell>
          <cell r="AA252">
            <v>-0.20861355377312454</v>
          </cell>
          <cell r="AB252"/>
          <cell r="AC252" t="e">
            <v>#N/A</v>
          </cell>
          <cell r="AD252">
            <v>165</v>
          </cell>
          <cell r="AE252" t="e">
            <v>#N/A</v>
          </cell>
          <cell r="AF252"/>
        </row>
        <row r="253">
          <cell r="Y253">
            <v>237</v>
          </cell>
          <cell r="Z253">
            <v>0.9821512084454298</v>
          </cell>
          <cell r="AA253">
            <v>0.3550248723589719</v>
          </cell>
          <cell r="AB253"/>
          <cell r="AC253" t="e">
            <v>#N/A</v>
          </cell>
          <cell r="AD253">
            <v>166</v>
          </cell>
          <cell r="AE253" t="e">
            <v>#N/A</v>
          </cell>
          <cell r="AF253"/>
        </row>
        <row r="254">
          <cell r="Y254">
            <v>238</v>
          </cell>
          <cell r="Z254">
            <v>0.8524200078099966</v>
          </cell>
          <cell r="AA254">
            <v>0.17695316406383327</v>
          </cell>
          <cell r="AB254"/>
          <cell r="AC254" t="e">
            <v>#N/A</v>
          </cell>
          <cell r="AD254">
            <v>167</v>
          </cell>
          <cell r="AE254" t="e">
            <v>#N/A</v>
          </cell>
          <cell r="AF254"/>
        </row>
        <row r="255">
          <cell r="Y255">
            <v>239</v>
          </cell>
          <cell r="Z255">
            <v>0.1595600675791502</v>
          </cell>
          <cell r="AA255">
            <v>-0.16839996249754377</v>
          </cell>
          <cell r="AB255"/>
          <cell r="AC255" t="e">
            <v>#N/A</v>
          </cell>
          <cell r="AD255">
            <v>168</v>
          </cell>
          <cell r="AE255" t="e">
            <v>#N/A</v>
          </cell>
          <cell r="AF255"/>
        </row>
        <row r="256">
          <cell r="Y256">
            <v>240</v>
          </cell>
          <cell r="Z256">
            <v>0.75007238052785397</v>
          </cell>
          <cell r="AA256">
            <v>0.11404807984151451</v>
          </cell>
          <cell r="AB256"/>
          <cell r="AC256" t="e">
            <v>#N/A</v>
          </cell>
          <cell r="AD256">
            <v>169</v>
          </cell>
          <cell r="AE256" t="e">
            <v>#N/A</v>
          </cell>
          <cell r="AF256"/>
        </row>
        <row r="257">
          <cell r="Y257">
            <v>241</v>
          </cell>
          <cell r="Z257">
            <v>0.55621948651969433</v>
          </cell>
          <cell r="AA257">
            <v>2.3899448930029217E-2</v>
          </cell>
          <cell r="AB257"/>
          <cell r="AC257" t="e">
            <v>#N/A</v>
          </cell>
          <cell r="AD257">
            <v>170</v>
          </cell>
          <cell r="AE257" t="e">
            <v>#N/A</v>
          </cell>
          <cell r="AF257"/>
        </row>
        <row r="258">
          <cell r="Y258">
            <v>242</v>
          </cell>
          <cell r="Z258">
            <v>9.6050268039107323E-2</v>
          </cell>
          <cell r="AA258">
            <v>-0.22048220470483898</v>
          </cell>
          <cell r="AB258"/>
          <cell r="AC258" t="e">
            <v>#N/A</v>
          </cell>
          <cell r="AD258">
            <v>171</v>
          </cell>
          <cell r="AE258" t="e">
            <v>#N/A</v>
          </cell>
          <cell r="AF258"/>
        </row>
        <row r="259">
          <cell r="Y259">
            <v>243</v>
          </cell>
          <cell r="Z259">
            <v>0.92904455773532391</v>
          </cell>
          <cell r="AA259">
            <v>0.24825766203398572</v>
          </cell>
          <cell r="AB259"/>
          <cell r="AC259" t="e">
            <v>#N/A</v>
          </cell>
          <cell r="AD259">
            <v>172</v>
          </cell>
          <cell r="AE259" t="e">
            <v>#N/A</v>
          </cell>
          <cell r="AF259"/>
        </row>
        <row r="260">
          <cell r="Y260">
            <v>244</v>
          </cell>
          <cell r="Z260">
            <v>0.65493248961865902</v>
          </cell>
          <cell r="AA260">
            <v>6.7387840126302376E-2</v>
          </cell>
          <cell r="AB260"/>
          <cell r="AC260" t="e">
            <v>#N/A</v>
          </cell>
          <cell r="AD260">
            <v>173</v>
          </cell>
          <cell r="AE260" t="e">
            <v>#N/A</v>
          </cell>
          <cell r="AF260"/>
        </row>
        <row r="261">
          <cell r="Y261">
            <v>245</v>
          </cell>
          <cell r="Z261">
            <v>0.4103089552372694</v>
          </cell>
          <cell r="AA261">
            <v>-3.8327796470792791E-2</v>
          </cell>
          <cell r="AB261"/>
          <cell r="AC261" t="e">
            <v>#N/A</v>
          </cell>
          <cell r="AD261">
            <v>174</v>
          </cell>
          <cell r="AE261" t="e">
            <v>#N/A</v>
          </cell>
          <cell r="AF261"/>
        </row>
        <row r="262">
          <cell r="Y262">
            <v>246</v>
          </cell>
          <cell r="Z262">
            <v>0.88638911210000515</v>
          </cell>
          <cell r="AA262">
            <v>0.20411260049371757</v>
          </cell>
          <cell r="AB262"/>
          <cell r="AC262" t="e">
            <v>#N/A</v>
          </cell>
          <cell r="AD262">
            <v>175</v>
          </cell>
          <cell r="AE262" t="e">
            <v>#N/A</v>
          </cell>
          <cell r="AF262"/>
        </row>
        <row r="263">
          <cell r="Y263">
            <v>247</v>
          </cell>
          <cell r="Z263">
            <v>0.64405850879848003</v>
          </cell>
          <cell r="AA263">
            <v>6.2427888522942801E-2</v>
          </cell>
          <cell r="AB263"/>
          <cell r="AC263" t="e">
            <v>#N/A</v>
          </cell>
          <cell r="AD263">
            <v>176</v>
          </cell>
          <cell r="AE263" t="e">
            <v>#N/A</v>
          </cell>
          <cell r="AF263"/>
        </row>
        <row r="264">
          <cell r="Y264">
            <v>248</v>
          </cell>
          <cell r="Z264">
            <v>0.46074541471898556</v>
          </cell>
          <cell r="AA264">
            <v>-1.6658999722075261E-2</v>
          </cell>
          <cell r="AB264"/>
          <cell r="AC264" t="e">
            <v>#N/A</v>
          </cell>
          <cell r="AD264">
            <v>177</v>
          </cell>
          <cell r="AE264" t="e">
            <v>#N/A</v>
          </cell>
          <cell r="AF264"/>
        </row>
        <row r="265">
          <cell r="Y265">
            <v>249</v>
          </cell>
          <cell r="Z265">
            <v>0.13688024692237377</v>
          </cell>
          <cell r="AA265">
            <v>-0.1849947240617868</v>
          </cell>
          <cell r="AB265"/>
          <cell r="AC265" t="e">
            <v>#N/A</v>
          </cell>
          <cell r="AD265">
            <v>178</v>
          </cell>
          <cell r="AE265" t="e">
            <v>#N/A</v>
          </cell>
          <cell r="AF265"/>
        </row>
        <row r="266">
          <cell r="Y266">
            <v>250</v>
          </cell>
          <cell r="Z266">
            <v>0.24866694770753384</v>
          </cell>
          <cell r="AA266">
            <v>-0.11471965710966009</v>
          </cell>
          <cell r="AB266"/>
          <cell r="AC266" t="e">
            <v>#N/A</v>
          </cell>
          <cell r="AD266">
            <v>179</v>
          </cell>
          <cell r="AE266" t="e">
            <v>#N/A</v>
          </cell>
          <cell r="AF266"/>
        </row>
        <row r="267">
          <cell r="Y267">
            <v>251</v>
          </cell>
          <cell r="Z267">
            <v>0.70974565856158733</v>
          </cell>
          <cell r="AA267">
            <v>9.341352122700991E-2</v>
          </cell>
          <cell r="AB267"/>
          <cell r="AC267" t="e">
            <v>#N/A</v>
          </cell>
          <cell r="AD267">
            <v>180</v>
          </cell>
          <cell r="AE267" t="e">
            <v>#N/A</v>
          </cell>
          <cell r="AF267"/>
        </row>
        <row r="268">
          <cell r="Y268">
            <v>252</v>
          </cell>
          <cell r="Z268">
            <v>0.81230943463742733</v>
          </cell>
          <cell r="AA268">
            <v>0.14983550099823223</v>
          </cell>
          <cell r="AB268"/>
          <cell r="AC268" t="e">
            <v>#N/A</v>
          </cell>
          <cell r="AD268">
            <v>181</v>
          </cell>
          <cell r="AE268" t="e">
            <v>#N/A</v>
          </cell>
          <cell r="AF268"/>
        </row>
        <row r="269">
          <cell r="Y269">
            <v>253</v>
          </cell>
          <cell r="Z269">
            <v>0.90639692358672619</v>
          </cell>
          <cell r="AA269">
            <v>0.22293296602473231</v>
          </cell>
          <cell r="AB269"/>
          <cell r="AC269" t="e">
            <v>#N/A</v>
          </cell>
          <cell r="AD269">
            <v>182</v>
          </cell>
          <cell r="AE269" t="e">
            <v>#N/A</v>
          </cell>
          <cell r="AF269"/>
        </row>
        <row r="270">
          <cell r="Y270">
            <v>254</v>
          </cell>
          <cell r="Z270">
            <v>1.9027268514037132E-2</v>
          </cell>
          <cell r="AA270">
            <v>-0.35061508656173618</v>
          </cell>
          <cell r="AB270"/>
          <cell r="AC270" t="e">
            <v>#N/A</v>
          </cell>
          <cell r="AD270">
            <v>183</v>
          </cell>
          <cell r="AE270" t="e">
            <v>#N/A</v>
          </cell>
          <cell r="AF270"/>
        </row>
        <row r="271">
          <cell r="Y271">
            <v>255</v>
          </cell>
          <cell r="Z271">
            <v>0.93249486200511456</v>
          </cell>
          <cell r="AA271">
            <v>0.25263907024977833</v>
          </cell>
          <cell r="AB271"/>
          <cell r="AC271" t="e">
            <v>#N/A</v>
          </cell>
          <cell r="AD271">
            <v>184</v>
          </cell>
          <cell r="AE271" t="e">
            <v>#N/A</v>
          </cell>
          <cell r="AF271"/>
        </row>
        <row r="272">
          <cell r="Y272">
            <v>256</v>
          </cell>
          <cell r="Z272">
            <v>0.74248435162007809</v>
          </cell>
          <cell r="AA272">
            <v>0.11004306153589045</v>
          </cell>
          <cell r="AB272"/>
          <cell r="AC272" t="e">
            <v>#N/A</v>
          </cell>
          <cell r="AD272">
            <v>185</v>
          </cell>
          <cell r="AE272" t="e">
            <v>#N/A</v>
          </cell>
          <cell r="AF272"/>
        </row>
        <row r="273">
          <cell r="Y273">
            <v>257</v>
          </cell>
          <cell r="Z273">
            <v>0.1684973519295454</v>
          </cell>
          <cell r="AA273">
            <v>-0.16228994088721946</v>
          </cell>
          <cell r="AB273"/>
          <cell r="AC273" t="e">
            <v>#N/A</v>
          </cell>
          <cell r="AD273">
            <v>186</v>
          </cell>
          <cell r="AE273" t="e">
            <v>#N/A</v>
          </cell>
          <cell r="AF273"/>
        </row>
        <row r="274">
          <cell r="Y274">
            <v>258</v>
          </cell>
          <cell r="Z274">
            <v>0.70976102910935879</v>
          </cell>
          <cell r="AA274">
            <v>9.3421108229659128E-2</v>
          </cell>
          <cell r="AB274"/>
          <cell r="AC274" t="e">
            <v>#N/A</v>
          </cell>
          <cell r="AD274">
            <v>187</v>
          </cell>
          <cell r="AE274" t="e">
            <v>#N/A</v>
          </cell>
          <cell r="AF274"/>
        </row>
        <row r="275">
          <cell r="Y275">
            <v>259</v>
          </cell>
          <cell r="Z275">
            <v>0.51798696629703045</v>
          </cell>
          <cell r="AA275">
            <v>7.6236166881654714E-3</v>
          </cell>
          <cell r="AB275"/>
          <cell r="AC275" t="e">
            <v>#N/A</v>
          </cell>
          <cell r="AD275">
            <v>188</v>
          </cell>
          <cell r="AE275" t="e">
            <v>#N/A</v>
          </cell>
          <cell r="AF275"/>
        </row>
        <row r="276">
          <cell r="Y276">
            <v>260</v>
          </cell>
          <cell r="Z276">
            <v>0.39680086635053158</v>
          </cell>
          <cell r="AA276">
            <v>-4.4224633286235111E-2</v>
          </cell>
          <cell r="AB276"/>
          <cell r="AC276" t="e">
            <v>#N/A</v>
          </cell>
          <cell r="AD276">
            <v>189</v>
          </cell>
          <cell r="AE276" t="e">
            <v>#N/A</v>
          </cell>
          <cell r="AF276"/>
        </row>
        <row r="277">
          <cell r="Y277">
            <v>261</v>
          </cell>
          <cell r="Z277">
            <v>0.82191657833755016</v>
          </cell>
          <cell r="AA277">
            <v>0.1559637034037637</v>
          </cell>
          <cell r="AB277"/>
          <cell r="AC277" t="e">
            <v>#N/A</v>
          </cell>
          <cell r="AD277">
            <v>190</v>
          </cell>
          <cell r="AE277" t="e">
            <v>#N/A</v>
          </cell>
          <cell r="AF277"/>
        </row>
        <row r="278">
          <cell r="Y278">
            <v>262</v>
          </cell>
          <cell r="Z278">
            <v>0.46829102002084255</v>
          </cell>
          <cell r="AA278">
            <v>-1.3449193158999E-2</v>
          </cell>
          <cell r="AB278"/>
          <cell r="AC278" t="e">
            <v>#N/A</v>
          </cell>
          <cell r="AD278">
            <v>191</v>
          </cell>
          <cell r="AE278" t="e">
            <v>#N/A</v>
          </cell>
          <cell r="AF278"/>
        </row>
        <row r="279">
          <cell r="Y279">
            <v>263</v>
          </cell>
          <cell r="Z279">
            <v>0.28799168579280376</v>
          </cell>
          <cell r="AA279">
            <v>-9.4532421204649109E-2</v>
          </cell>
          <cell r="AB279"/>
          <cell r="AC279" t="e">
            <v>#N/A</v>
          </cell>
          <cell r="AD279">
            <v>192</v>
          </cell>
          <cell r="AE279" t="e">
            <v>#N/A</v>
          </cell>
          <cell r="AF279"/>
        </row>
        <row r="280">
          <cell r="Y280">
            <v>264</v>
          </cell>
          <cell r="Z280">
            <v>0.60181995294988155</v>
          </cell>
          <cell r="AA280">
            <v>4.362021254809538E-2</v>
          </cell>
          <cell r="AB280"/>
          <cell r="AC280" t="e">
            <v>#N/A</v>
          </cell>
          <cell r="AD280">
            <v>193</v>
          </cell>
          <cell r="AE280" t="e">
            <v>#N/A</v>
          </cell>
          <cell r="AF280"/>
        </row>
        <row r="281">
          <cell r="Y281">
            <v>265</v>
          </cell>
          <cell r="Z281">
            <v>0.35315820388495922</v>
          </cell>
          <cell r="AA281">
            <v>-6.3692151256516366E-2</v>
          </cell>
          <cell r="AB281"/>
          <cell r="AC281" t="e">
            <v>#N/A</v>
          </cell>
          <cell r="AD281">
            <v>194</v>
          </cell>
          <cell r="AE281" t="e">
            <v>#N/A</v>
          </cell>
          <cell r="AF281"/>
        </row>
        <row r="282">
          <cell r="Y282">
            <v>266</v>
          </cell>
          <cell r="Z282">
            <v>0.62990624271333218</v>
          </cell>
          <cell r="AA282">
            <v>5.6051481819013378E-2</v>
          </cell>
          <cell r="AB282"/>
          <cell r="AC282" t="e">
            <v>#N/A</v>
          </cell>
          <cell r="AD282">
            <v>195</v>
          </cell>
          <cell r="AE282" t="e">
            <v>#N/A</v>
          </cell>
          <cell r="AF282"/>
        </row>
        <row r="283">
          <cell r="Y283">
            <v>267</v>
          </cell>
          <cell r="Z283">
            <v>0.61591447703540325</v>
          </cell>
          <cell r="AA283">
            <v>4.9824900743731415E-2</v>
          </cell>
          <cell r="AB283"/>
          <cell r="AC283" t="e">
            <v>#N/A</v>
          </cell>
          <cell r="AD283">
            <v>196</v>
          </cell>
          <cell r="AE283" t="e">
            <v>#N/A</v>
          </cell>
          <cell r="AF283"/>
        </row>
        <row r="284">
          <cell r="Y284">
            <v>268</v>
          </cell>
          <cell r="Z284">
            <v>0.77724223397672176</v>
          </cell>
          <cell r="AA284">
            <v>0.12895576292444885</v>
          </cell>
          <cell r="AB284"/>
          <cell r="AC284" t="e">
            <v>#N/A</v>
          </cell>
          <cell r="AD284">
            <v>197</v>
          </cell>
          <cell r="AE284" t="e">
            <v>#N/A</v>
          </cell>
          <cell r="AF284"/>
        </row>
        <row r="285">
          <cell r="Y285">
            <v>269</v>
          </cell>
          <cell r="Z285">
            <v>0.44391625933349133</v>
          </cell>
          <cell r="AA285">
            <v>-2.3841357372106825E-2</v>
          </cell>
          <cell r="AB285"/>
          <cell r="AC285" t="e">
            <v>#N/A</v>
          </cell>
          <cell r="AD285">
            <v>198</v>
          </cell>
          <cell r="AE285" t="e">
            <v>#N/A</v>
          </cell>
          <cell r="AF285"/>
        </row>
        <row r="286">
          <cell r="Y286">
            <v>270</v>
          </cell>
          <cell r="Z286">
            <v>0.36424628458917141</v>
          </cell>
          <cell r="AA286">
            <v>-5.8675923925644274E-2</v>
          </cell>
          <cell r="AB286"/>
          <cell r="AC286" t="e">
            <v>#N/A</v>
          </cell>
          <cell r="AD286">
            <v>199</v>
          </cell>
          <cell r="AE286" t="e">
            <v>#N/A</v>
          </cell>
          <cell r="AF286"/>
        </row>
        <row r="287">
          <cell r="Y287">
            <v>271</v>
          </cell>
          <cell r="Z287">
            <v>0.58109341375529766</v>
          </cell>
          <cell r="AA287">
            <v>3.4599176118122896E-2</v>
          </cell>
          <cell r="AB287"/>
          <cell r="AC287" t="e">
            <v>#N/A</v>
          </cell>
          <cell r="AD287">
            <v>200</v>
          </cell>
          <cell r="AE287" t="e">
            <v>#N/A</v>
          </cell>
          <cell r="AF287"/>
        </row>
        <row r="288">
          <cell r="Y288">
            <v>272</v>
          </cell>
          <cell r="Z288">
            <v>0.69176735542714596</v>
          </cell>
          <cell r="AA288">
            <v>8.4661840588919374E-2</v>
          </cell>
          <cell r="AB288"/>
          <cell r="AC288" t="e">
            <v>#N/A</v>
          </cell>
          <cell r="AD288">
            <v>201</v>
          </cell>
          <cell r="AE288" t="e">
            <v>#N/A</v>
          </cell>
          <cell r="AF288"/>
        </row>
        <row r="289">
          <cell r="Y289">
            <v>273</v>
          </cell>
          <cell r="Z289">
            <v>0.54724708013236523</v>
          </cell>
          <cell r="AA289">
            <v>2.0065497422783581E-2</v>
          </cell>
          <cell r="AB289"/>
          <cell r="AC289" t="e">
            <v>#N/A</v>
          </cell>
          <cell r="AD289">
            <v>202</v>
          </cell>
          <cell r="AE289" t="e">
            <v>#N/A</v>
          </cell>
          <cell r="AF289"/>
        </row>
        <row r="290">
          <cell r="Y290">
            <v>274</v>
          </cell>
          <cell r="Z290">
            <v>0.915535693988204</v>
          </cell>
          <cell r="AA290">
            <v>0.23252805778974373</v>
          </cell>
          <cell r="AB290"/>
          <cell r="AC290" t="e">
            <v>#N/A</v>
          </cell>
          <cell r="AD290">
            <v>203</v>
          </cell>
          <cell r="AE290" t="e">
            <v>#N/A</v>
          </cell>
          <cell r="AF290"/>
        </row>
        <row r="291">
          <cell r="Y291">
            <v>275</v>
          </cell>
          <cell r="Z291">
            <v>0.84184606187045574</v>
          </cell>
          <cell r="AA291">
            <v>0.16938141318460759</v>
          </cell>
          <cell r="AB291"/>
          <cell r="AC291" t="e">
            <v>#N/A</v>
          </cell>
          <cell r="AD291">
            <v>204</v>
          </cell>
          <cell r="AE291" t="e">
            <v>#N/A</v>
          </cell>
          <cell r="AF291"/>
        </row>
        <row r="292">
          <cell r="Y292">
            <v>276</v>
          </cell>
          <cell r="Z292">
            <v>0.56270336173474789</v>
          </cell>
          <cell r="AA292">
            <v>2.6677599045158984E-2</v>
          </cell>
          <cell r="AB292"/>
          <cell r="AC292" t="e">
            <v>#N/A</v>
          </cell>
          <cell r="AD292">
            <v>205</v>
          </cell>
          <cell r="AE292" t="e">
            <v>#N/A</v>
          </cell>
          <cell r="AF292"/>
        </row>
        <row r="293">
          <cell r="Y293">
            <v>277</v>
          </cell>
          <cell r="Z293">
            <v>0.93249118141829967</v>
          </cell>
          <cell r="AA293">
            <v>0.25263430533628317</v>
          </cell>
          <cell r="AB293"/>
          <cell r="AC293" t="e">
            <v>#N/A</v>
          </cell>
          <cell r="AD293">
            <v>206</v>
          </cell>
          <cell r="AE293" t="e">
            <v>#N/A</v>
          </cell>
          <cell r="AF293"/>
        </row>
        <row r="294">
          <cell r="Y294">
            <v>278</v>
          </cell>
          <cell r="Z294">
            <v>0.9365683551877737</v>
          </cell>
          <cell r="AA294">
            <v>0.25804060673826501</v>
          </cell>
          <cell r="AB294"/>
          <cell r="AC294" t="e">
            <v>#N/A</v>
          </cell>
          <cell r="AD294">
            <v>207</v>
          </cell>
          <cell r="AE294" t="e">
            <v>#N/A</v>
          </cell>
          <cell r="AF294"/>
        </row>
        <row r="295">
          <cell r="Y295">
            <v>279</v>
          </cell>
          <cell r="Z295">
            <v>0.72726635448634624</v>
          </cell>
          <cell r="AA295">
            <v>0.10219033403407612</v>
          </cell>
          <cell r="AB295"/>
          <cell r="AC295" t="e">
            <v>#N/A</v>
          </cell>
          <cell r="AD295">
            <v>208</v>
          </cell>
          <cell r="AE295" t="e">
            <v>#N/A</v>
          </cell>
          <cell r="AF295"/>
        </row>
        <row r="296">
          <cell r="Y296">
            <v>280</v>
          </cell>
          <cell r="Z296">
            <v>0.9993260707706213</v>
          </cell>
          <cell r="AA296">
            <v>0.54184362089858418</v>
          </cell>
          <cell r="AB296"/>
          <cell r="AC296" t="e">
            <v>#N/A</v>
          </cell>
          <cell r="AD296">
            <v>209</v>
          </cell>
          <cell r="AE296" t="e">
            <v>#N/A</v>
          </cell>
          <cell r="AF296"/>
        </row>
        <row r="297">
          <cell r="Y297">
            <v>281</v>
          </cell>
          <cell r="Z297">
            <v>0.69894513301551342</v>
          </cell>
          <cell r="AA297">
            <v>8.8127447782415561E-2</v>
          </cell>
          <cell r="AB297"/>
          <cell r="AC297" t="e">
            <v>#N/A</v>
          </cell>
          <cell r="AD297">
            <v>210</v>
          </cell>
          <cell r="AE297" t="e">
            <v>#N/A</v>
          </cell>
          <cell r="AF297"/>
        </row>
        <row r="298">
          <cell r="Y298">
            <v>282</v>
          </cell>
          <cell r="Z298">
            <v>0.41644186340272427</v>
          </cell>
          <cell r="AA298">
            <v>-3.5666277361375252E-2</v>
          </cell>
          <cell r="AB298"/>
          <cell r="AC298" t="e">
            <v>#N/A</v>
          </cell>
          <cell r="AD298">
            <v>211</v>
          </cell>
          <cell r="AE298" t="e">
            <v>#N/A</v>
          </cell>
          <cell r="AF298"/>
        </row>
        <row r="299">
          <cell r="Y299">
            <v>283</v>
          </cell>
          <cell r="Z299">
            <v>4.777146689593792E-2</v>
          </cell>
          <cell r="AA299">
            <v>-0.28175017988643469</v>
          </cell>
          <cell r="AB299"/>
          <cell r="AC299" t="e">
            <v>#N/A</v>
          </cell>
          <cell r="AD299">
            <v>212</v>
          </cell>
          <cell r="AE299" t="e">
            <v>#N/A</v>
          </cell>
          <cell r="AF299"/>
        </row>
        <row r="300">
          <cell r="Y300">
            <v>284</v>
          </cell>
          <cell r="Z300">
            <v>0.28998844884335995</v>
          </cell>
          <cell r="AA300">
            <v>-9.3544794098492159E-2</v>
          </cell>
          <cell r="AB300"/>
          <cell r="AC300" t="e">
            <v>#N/A</v>
          </cell>
          <cell r="AD300">
            <v>213</v>
          </cell>
          <cell r="AE300" t="e">
            <v>#N/A</v>
          </cell>
          <cell r="AF300"/>
        </row>
        <row r="301">
          <cell r="Y301">
            <v>285</v>
          </cell>
          <cell r="Z301">
            <v>0.25828343443572521</v>
          </cell>
          <cell r="AA301">
            <v>-0.10964127596311456</v>
          </cell>
          <cell r="AB301"/>
          <cell r="AC301" t="e">
            <v>#N/A</v>
          </cell>
          <cell r="AD301">
            <v>214</v>
          </cell>
          <cell r="AE301" t="e">
            <v>#N/A</v>
          </cell>
          <cell r="AF301"/>
        </row>
        <row r="302">
          <cell r="Y302">
            <v>286</v>
          </cell>
          <cell r="Z302">
            <v>0.70204189978539944</v>
          </cell>
          <cell r="AA302">
            <v>8.963407241153154E-2</v>
          </cell>
          <cell r="AB302"/>
          <cell r="AC302" t="e">
            <v>#N/A</v>
          </cell>
          <cell r="AD302">
            <v>215</v>
          </cell>
          <cell r="AE302" t="e">
            <v>#N/A</v>
          </cell>
          <cell r="AF302"/>
        </row>
        <row r="303">
          <cell r="Y303">
            <v>287</v>
          </cell>
          <cell r="Z303">
            <v>0.12439869157969952</v>
          </cell>
          <cell r="AA303">
            <v>-0.19493911431049118</v>
          </cell>
          <cell r="AB303"/>
          <cell r="AC303" t="e">
            <v>#N/A</v>
          </cell>
          <cell r="AD303">
            <v>216</v>
          </cell>
          <cell r="AE303" t="e">
            <v>#N/A</v>
          </cell>
          <cell r="AF303"/>
        </row>
        <row r="304">
          <cell r="Y304">
            <v>288</v>
          </cell>
          <cell r="Z304">
            <v>0.53297998569905758</v>
          </cell>
          <cell r="AA304">
            <v>1.3989492085075474E-2</v>
          </cell>
          <cell r="AB304"/>
          <cell r="AC304" t="e">
            <v>#N/A</v>
          </cell>
          <cell r="AD304">
            <v>217</v>
          </cell>
          <cell r="AE304" t="e">
            <v>#N/A</v>
          </cell>
          <cell r="AF304"/>
        </row>
        <row r="305">
          <cell r="Y305">
            <v>289</v>
          </cell>
          <cell r="Z305">
            <v>0.7857303898781538</v>
          </cell>
          <cell r="AA305">
            <v>0.1338206819416318</v>
          </cell>
          <cell r="AB305"/>
          <cell r="AC305" t="e">
            <v>#N/A</v>
          </cell>
          <cell r="AD305">
            <v>218</v>
          </cell>
          <cell r="AE305" t="e">
            <v>#N/A</v>
          </cell>
          <cell r="AF305"/>
        </row>
        <row r="306">
          <cell r="Y306">
            <v>290</v>
          </cell>
          <cell r="Z306">
            <v>0.11327660642564297</v>
          </cell>
          <cell r="AA306">
            <v>-0.20440654245567738</v>
          </cell>
          <cell r="AB306"/>
          <cell r="AC306" t="e">
            <v>#N/A</v>
          </cell>
          <cell r="AD306">
            <v>219</v>
          </cell>
          <cell r="AE306" t="e">
            <v>#N/A</v>
          </cell>
          <cell r="AF306"/>
        </row>
        <row r="307">
          <cell r="Y307">
            <v>291</v>
          </cell>
          <cell r="Z307">
            <v>0.53685231320559978</v>
          </cell>
          <cell r="AA307">
            <v>1.5636506352315446E-2</v>
          </cell>
          <cell r="AB307"/>
          <cell r="AC307" t="e">
            <v>#N/A</v>
          </cell>
          <cell r="AD307">
            <v>220</v>
          </cell>
          <cell r="AE307" t="e">
            <v>#N/A</v>
          </cell>
          <cell r="AF307"/>
        </row>
        <row r="308">
          <cell r="Y308">
            <v>292</v>
          </cell>
          <cell r="Z308">
            <v>0.11113606952130795</v>
          </cell>
          <cell r="AA308">
            <v>-0.2063036038380795</v>
          </cell>
          <cell r="AB308"/>
          <cell r="AC308" t="e">
            <v>#N/A</v>
          </cell>
          <cell r="AD308">
            <v>221</v>
          </cell>
          <cell r="AE308" t="e">
            <v>#N/A</v>
          </cell>
          <cell r="AF308"/>
        </row>
        <row r="309">
          <cell r="Y309">
            <v>293</v>
          </cell>
          <cell r="Z309">
            <v>0.13998198322951794</v>
          </cell>
          <cell r="AA309">
            <v>-0.18262098049841044</v>
          </cell>
          <cell r="AB309"/>
          <cell r="AC309" t="e">
            <v>#N/A</v>
          </cell>
          <cell r="AD309">
            <v>222</v>
          </cell>
          <cell r="AE309" t="e">
            <v>#N/A</v>
          </cell>
          <cell r="AF309"/>
        </row>
        <row r="310">
          <cell r="Y310">
            <v>294</v>
          </cell>
          <cell r="Z310">
            <v>0.65206096135079861</v>
          </cell>
          <cell r="AA310">
            <v>6.6072576489371079E-2</v>
          </cell>
          <cell r="AB310"/>
          <cell r="AC310" t="e">
            <v>#N/A</v>
          </cell>
          <cell r="AD310">
            <v>223</v>
          </cell>
          <cell r="AE310" t="e">
            <v>#N/A</v>
          </cell>
          <cell r="AF310"/>
        </row>
        <row r="311">
          <cell r="Y311">
            <v>295</v>
          </cell>
          <cell r="Z311">
            <v>9.0300483629107475E-2</v>
          </cell>
          <cell r="AA311">
            <v>-0.22631658087754286</v>
          </cell>
          <cell r="AB311"/>
          <cell r="AC311" t="e">
            <v>#N/A</v>
          </cell>
          <cell r="AD311">
            <v>224</v>
          </cell>
          <cell r="AE311" t="e">
            <v>#N/A</v>
          </cell>
          <cell r="AF311"/>
        </row>
        <row r="312">
          <cell r="Y312">
            <v>296</v>
          </cell>
          <cell r="Z312">
            <v>1.0197361931204796E-2</v>
          </cell>
          <cell r="AA312">
            <v>-0.39198351742727067</v>
          </cell>
          <cell r="AB312"/>
          <cell r="AC312" t="e">
            <v>#N/A</v>
          </cell>
          <cell r="AD312">
            <v>225</v>
          </cell>
          <cell r="AE312" t="e">
            <v>#N/A</v>
          </cell>
          <cell r="AF312"/>
        </row>
        <row r="313">
          <cell r="Y313">
            <v>297</v>
          </cell>
          <cell r="Z313">
            <v>0.75187775306403637</v>
          </cell>
          <cell r="AA313">
            <v>0.11501038731361166</v>
          </cell>
          <cell r="AB313"/>
          <cell r="AC313" t="e">
            <v>#N/A</v>
          </cell>
          <cell r="AD313">
            <v>226</v>
          </cell>
          <cell r="AE313" t="e">
            <v>#N/A</v>
          </cell>
          <cell r="AF313"/>
        </row>
        <row r="314">
          <cell r="Y314">
            <v>298</v>
          </cell>
          <cell r="Z314">
            <v>0.30505115352571011</v>
          </cell>
          <cell r="AA314">
            <v>-8.6193466701171784E-2</v>
          </cell>
          <cell r="AB314"/>
          <cell r="AC314" t="e">
            <v>#N/A</v>
          </cell>
          <cell r="AD314">
            <v>227</v>
          </cell>
          <cell r="AE314" t="e">
            <v>#N/A</v>
          </cell>
          <cell r="AF314"/>
        </row>
        <row r="315">
          <cell r="Y315">
            <v>299</v>
          </cell>
          <cell r="Z315">
            <v>0.50092209689319134</v>
          </cell>
          <cell r="AA315">
            <v>3.9069050573707279E-4</v>
          </cell>
          <cell r="AB315"/>
          <cell r="AC315" t="e">
            <v>#N/A</v>
          </cell>
          <cell r="AD315">
            <v>228</v>
          </cell>
          <cell r="AE315" t="e">
            <v>#N/A</v>
          </cell>
          <cell r="AF315"/>
        </row>
        <row r="316">
          <cell r="Y316">
            <v>300</v>
          </cell>
          <cell r="Z316">
            <v>0.48091917298734188</v>
          </cell>
          <cell r="AA316">
            <v>-8.0875836779201286E-3</v>
          </cell>
          <cell r="AB316"/>
          <cell r="AC316" t="e">
            <v>#N/A</v>
          </cell>
          <cell r="AD316">
            <v>229</v>
          </cell>
          <cell r="AE316" t="e">
            <v>#N/A</v>
          </cell>
          <cell r="AF316"/>
        </row>
        <row r="317">
          <cell r="Y317">
            <v>301</v>
          </cell>
          <cell r="Z317">
            <v>0.98182266764342785</v>
          </cell>
          <cell r="AA317">
            <v>0.35377113806492971</v>
          </cell>
          <cell r="AB317"/>
          <cell r="AC317" t="e">
            <v>#N/A</v>
          </cell>
          <cell r="AD317">
            <v>230</v>
          </cell>
          <cell r="AE317" t="e">
            <v>#N/A</v>
          </cell>
          <cell r="AF317"/>
        </row>
        <row r="318">
          <cell r="Y318">
            <v>302</v>
          </cell>
          <cell r="Z318">
            <v>0.44012895785272121</v>
          </cell>
          <cell r="AA318">
            <v>-2.5463190983097159E-2</v>
          </cell>
          <cell r="AB318"/>
          <cell r="AC318" t="e">
            <v>#N/A</v>
          </cell>
          <cell r="AD318">
            <v>231</v>
          </cell>
          <cell r="AE318" t="e">
            <v>#N/A</v>
          </cell>
          <cell r="AF318"/>
        </row>
        <row r="319">
          <cell r="Y319">
            <v>303</v>
          </cell>
          <cell r="Z319">
            <v>0.30020366422832012</v>
          </cell>
          <cell r="AA319">
            <v>-8.8540868682128543E-2</v>
          </cell>
          <cell r="AB319"/>
          <cell r="AC319" t="e">
            <v>#N/A</v>
          </cell>
          <cell r="AD319">
            <v>232</v>
          </cell>
          <cell r="AE319" t="e">
            <v>#N/A</v>
          </cell>
          <cell r="AF319"/>
        </row>
        <row r="320">
          <cell r="Y320">
            <v>304</v>
          </cell>
          <cell r="Z320">
            <v>0.54493083618581295</v>
          </cell>
          <cell r="AA320">
            <v>1.9077508647823913E-2</v>
          </cell>
          <cell r="AB320"/>
          <cell r="AC320" t="e">
            <v>#N/A</v>
          </cell>
          <cell r="AD320">
            <v>233</v>
          </cell>
          <cell r="AE320" t="e">
            <v>#N/A</v>
          </cell>
          <cell r="AF320"/>
        </row>
        <row r="321">
          <cell r="Y321">
            <v>305</v>
          </cell>
          <cell r="Z321">
            <v>0.44595899991691113</v>
          </cell>
          <cell r="AA321">
            <v>-2.2967515760266687E-2</v>
          </cell>
          <cell r="AB321"/>
          <cell r="AC321" t="e">
            <v>#N/A</v>
          </cell>
          <cell r="AD321">
            <v>234</v>
          </cell>
          <cell r="AE321" t="e">
            <v>#N/A</v>
          </cell>
          <cell r="AF321"/>
        </row>
        <row r="322">
          <cell r="Y322">
            <v>306</v>
          </cell>
          <cell r="Z322">
            <v>0.79663611017167568</v>
          </cell>
          <cell r="AA322">
            <v>0.14023911115234855</v>
          </cell>
          <cell r="AB322"/>
          <cell r="AC322" t="e">
            <v>#N/A</v>
          </cell>
          <cell r="AD322">
            <v>235</v>
          </cell>
          <cell r="AE322" t="e">
            <v>#N/A</v>
          </cell>
          <cell r="AF322"/>
        </row>
        <row r="323">
          <cell r="Y323">
            <v>307</v>
          </cell>
          <cell r="Z323">
            <v>0.45798618905246258</v>
          </cell>
          <cell r="AA323">
            <v>-1.783418035445895E-2</v>
          </cell>
          <cell r="AB323"/>
          <cell r="AC323" t="e">
            <v>#N/A</v>
          </cell>
          <cell r="AD323">
            <v>236</v>
          </cell>
          <cell r="AE323" t="e">
            <v>#N/A</v>
          </cell>
          <cell r="AF323"/>
        </row>
        <row r="324">
          <cell r="Y324">
            <v>308</v>
          </cell>
          <cell r="Z324">
            <v>0.84434508346021175</v>
          </cell>
          <cell r="AA324">
            <v>0.17113992147515752</v>
          </cell>
          <cell r="AB324"/>
          <cell r="AC324" t="e">
            <v>#N/A</v>
          </cell>
          <cell r="AD324">
            <v>237</v>
          </cell>
          <cell r="AE324" t="e">
            <v>#N/A</v>
          </cell>
          <cell r="AF324"/>
        </row>
        <row r="325">
          <cell r="Y325">
            <v>309</v>
          </cell>
          <cell r="Z325">
            <v>0.81108820252120495</v>
          </cell>
          <cell r="AA325">
            <v>0.14907058657440828</v>
          </cell>
          <cell r="AB325"/>
          <cell r="AC325" t="e">
            <v>#N/A</v>
          </cell>
          <cell r="AD325">
            <v>238</v>
          </cell>
          <cell r="AE325" t="e">
            <v>#N/A</v>
          </cell>
          <cell r="AF325"/>
        </row>
        <row r="326">
          <cell r="Y326">
            <v>310</v>
          </cell>
          <cell r="Z326">
            <v>0.56935868225991726</v>
          </cell>
          <cell r="AA326">
            <v>2.9536730610876971E-2</v>
          </cell>
          <cell r="AB326"/>
          <cell r="AC326" t="e">
            <v>#N/A</v>
          </cell>
          <cell r="AD326">
            <v>239</v>
          </cell>
          <cell r="AE326" t="e">
            <v>#N/A</v>
          </cell>
          <cell r="AF326"/>
        </row>
        <row r="327">
          <cell r="Y327">
            <v>311</v>
          </cell>
          <cell r="Z327">
            <v>0.22426204197108746</v>
          </cell>
          <cell r="AA327">
            <v>-0.12810474569767119</v>
          </cell>
          <cell r="AB327"/>
          <cell r="AC327" t="e">
            <v>#N/A</v>
          </cell>
          <cell r="AD327">
            <v>240</v>
          </cell>
          <cell r="AE327" t="e">
            <v>#N/A</v>
          </cell>
          <cell r="AF327"/>
        </row>
        <row r="328">
          <cell r="Y328">
            <v>312</v>
          </cell>
          <cell r="Z328">
            <v>0.33511742018163204</v>
          </cell>
          <cell r="AA328">
            <v>-7.1977684640951139E-2</v>
          </cell>
          <cell r="AB328"/>
          <cell r="AC328" t="e">
            <v>#N/A</v>
          </cell>
          <cell r="AD328">
            <v>241</v>
          </cell>
          <cell r="AE328" t="e">
            <v>#N/A</v>
          </cell>
          <cell r="AF328"/>
        </row>
        <row r="329">
          <cell r="Y329">
            <v>313</v>
          </cell>
          <cell r="Z329">
            <v>0.55834278278052807</v>
          </cell>
          <cell r="AA329">
            <v>2.4808471753228836E-2</v>
          </cell>
          <cell r="AB329"/>
          <cell r="AC329" t="e">
            <v>#N/A</v>
          </cell>
          <cell r="AD329">
            <v>242</v>
          </cell>
          <cell r="AE329" t="e">
            <v>#N/A</v>
          </cell>
          <cell r="AF329"/>
        </row>
        <row r="330">
          <cell r="Y330">
            <v>314</v>
          </cell>
          <cell r="Z330">
            <v>8.6261456832289696E-2</v>
          </cell>
          <cell r="AA330">
            <v>-0.23058206407501994</v>
          </cell>
          <cell r="AB330"/>
          <cell r="AC330" t="e">
            <v>#N/A</v>
          </cell>
          <cell r="AD330">
            <v>243</v>
          </cell>
          <cell r="AE330" t="e">
            <v>#N/A</v>
          </cell>
          <cell r="AF330"/>
        </row>
        <row r="331">
          <cell r="Y331">
            <v>315</v>
          </cell>
          <cell r="Z331">
            <v>0.68972183577716351</v>
          </cell>
          <cell r="AA331">
            <v>8.3680757813125714E-2</v>
          </cell>
          <cell r="AB331"/>
          <cell r="AC331" t="e">
            <v>#N/A</v>
          </cell>
          <cell r="AD331">
            <v>244</v>
          </cell>
          <cell r="AE331" t="e">
            <v>#N/A</v>
          </cell>
          <cell r="AF331"/>
        </row>
        <row r="332">
          <cell r="Y332">
            <v>316</v>
          </cell>
          <cell r="Z332">
            <v>0.32415550015866756</v>
          </cell>
          <cell r="AA332">
            <v>-7.7096633037190679E-2</v>
          </cell>
          <cell r="AB332"/>
          <cell r="AC332" t="e">
            <v>#N/A</v>
          </cell>
          <cell r="AD332">
            <v>245</v>
          </cell>
          <cell r="AE332" t="e">
            <v>#N/A</v>
          </cell>
          <cell r="AF332"/>
        </row>
        <row r="333">
          <cell r="Y333">
            <v>317</v>
          </cell>
          <cell r="Z333">
            <v>0.21560817770659924</v>
          </cell>
          <cell r="AA333">
            <v>-0.13304619667671103</v>
          </cell>
          <cell r="AB333"/>
          <cell r="AC333" t="e">
            <v>#N/A</v>
          </cell>
          <cell r="AD333">
            <v>246</v>
          </cell>
          <cell r="AE333" t="e">
            <v>#N/A</v>
          </cell>
          <cell r="AF333"/>
        </row>
        <row r="334">
          <cell r="Y334">
            <v>318</v>
          </cell>
          <cell r="Z334">
            <v>0.57997230254113674</v>
          </cell>
          <cell r="AA334">
            <v>3.4114249695118164E-2</v>
          </cell>
          <cell r="AB334"/>
          <cell r="AC334" t="e">
            <v>#N/A</v>
          </cell>
          <cell r="AD334">
            <v>247</v>
          </cell>
          <cell r="AE334" t="e">
            <v>#N/A</v>
          </cell>
          <cell r="AF334"/>
        </row>
        <row r="335">
          <cell r="Y335">
            <v>319</v>
          </cell>
          <cell r="Z335">
            <v>0.56505130045115948</v>
          </cell>
          <cell r="AA335">
            <v>2.7685362346662943E-2</v>
          </cell>
          <cell r="AB335"/>
          <cell r="AC335" t="e">
            <v>#N/A</v>
          </cell>
          <cell r="AD335">
            <v>248</v>
          </cell>
          <cell r="AE335" t="e">
            <v>#N/A</v>
          </cell>
          <cell r="AF335"/>
        </row>
        <row r="336">
          <cell r="Y336">
            <v>320</v>
          </cell>
          <cell r="Z336">
            <v>0.35017850063741207</v>
          </cell>
          <cell r="AA336">
            <v>-6.5049595470831223E-2</v>
          </cell>
          <cell r="AB336"/>
          <cell r="AC336" t="e">
            <v>#N/A</v>
          </cell>
          <cell r="AD336">
            <v>249</v>
          </cell>
          <cell r="AE336" t="e">
            <v>#N/A</v>
          </cell>
          <cell r="AF336"/>
        </row>
        <row r="337">
          <cell r="Y337">
            <v>321</v>
          </cell>
          <cell r="Z337">
            <v>0.5586946289986372</v>
          </cell>
          <cell r="AA337">
            <v>2.4959172312248121E-2</v>
          </cell>
          <cell r="AB337"/>
          <cell r="AC337" t="e">
            <v>#N/A</v>
          </cell>
          <cell r="AD337">
            <v>250</v>
          </cell>
          <cell r="AE337" t="e">
            <v>#N/A</v>
          </cell>
          <cell r="AF337"/>
        </row>
        <row r="338">
          <cell r="Y338">
            <v>322</v>
          </cell>
          <cell r="Z338">
            <v>0.55301654897630215</v>
          </cell>
          <cell r="AA338">
            <v>2.2529509510472147E-2</v>
          </cell>
          <cell r="AB338"/>
          <cell r="AC338" t="e">
            <v>#N/A</v>
          </cell>
          <cell r="AD338">
            <v>251</v>
          </cell>
          <cell r="AE338" t="e">
            <v>#N/A</v>
          </cell>
          <cell r="AF338"/>
        </row>
        <row r="339">
          <cell r="Y339">
            <v>323</v>
          </cell>
          <cell r="Z339">
            <v>0.67897815816104412</v>
          </cell>
          <cell r="AA339">
            <v>7.8572857002591034E-2</v>
          </cell>
          <cell r="AB339"/>
          <cell r="AC339" t="e">
            <v>#N/A</v>
          </cell>
          <cell r="AD339">
            <v>252</v>
          </cell>
          <cell r="AE339" t="e">
            <v>#N/A</v>
          </cell>
          <cell r="AF339"/>
        </row>
        <row r="340">
          <cell r="Y340">
            <v>324</v>
          </cell>
          <cell r="Z340">
            <v>0.40832649730145931</v>
          </cell>
          <cell r="AA340">
            <v>-3.9190134871867774E-2</v>
          </cell>
          <cell r="AB340"/>
          <cell r="AC340" t="e">
            <v>#N/A</v>
          </cell>
          <cell r="AD340">
            <v>253</v>
          </cell>
          <cell r="AE340" t="e">
            <v>#N/A</v>
          </cell>
          <cell r="AF340"/>
        </row>
        <row r="341">
          <cell r="Y341">
            <v>325</v>
          </cell>
          <cell r="Z341">
            <v>0.28125905804336071</v>
          </cell>
          <cell r="AA341">
            <v>-9.7886663649201455E-2</v>
          </cell>
          <cell r="AB341"/>
          <cell r="AC341" t="e">
            <v>#N/A</v>
          </cell>
          <cell r="AD341">
            <v>254</v>
          </cell>
          <cell r="AE341" t="e">
            <v>#N/A</v>
          </cell>
          <cell r="AF341"/>
        </row>
        <row r="342">
          <cell r="Y342">
            <v>326</v>
          </cell>
          <cell r="Z342">
            <v>0.23680136166512966</v>
          </cell>
          <cell r="AA342">
            <v>-0.12113249795358201</v>
          </cell>
          <cell r="AB342"/>
          <cell r="AC342" t="e">
            <v>#N/A</v>
          </cell>
          <cell r="AD342">
            <v>255</v>
          </cell>
          <cell r="AE342" t="e">
            <v>#N/A</v>
          </cell>
          <cell r="AF342"/>
        </row>
        <row r="343">
          <cell r="Y343">
            <v>327</v>
          </cell>
          <cell r="Z343">
            <v>0.69506899826228619</v>
          </cell>
          <cell r="AA343">
            <v>8.6251448016678056E-2</v>
          </cell>
          <cell r="AB343"/>
          <cell r="AC343" t="e">
            <v>#N/A</v>
          </cell>
          <cell r="AD343">
            <v>256</v>
          </cell>
          <cell r="AE343" t="e">
            <v>#N/A</v>
          </cell>
          <cell r="AF343"/>
        </row>
        <row r="344">
          <cell r="Y344">
            <v>328</v>
          </cell>
          <cell r="Z344">
            <v>1.8519839271903038E-2</v>
          </cell>
          <cell r="AA344">
            <v>-0.35248450347946569</v>
          </cell>
          <cell r="AB344"/>
          <cell r="AC344" t="e">
            <v>#N/A</v>
          </cell>
          <cell r="AD344">
            <v>257</v>
          </cell>
          <cell r="AE344" t="e">
            <v>#N/A</v>
          </cell>
          <cell r="AF344"/>
        </row>
        <row r="345">
          <cell r="Y345">
            <v>329</v>
          </cell>
          <cell r="Z345">
            <v>0.63347694091498852</v>
          </cell>
          <cell r="AA345">
            <v>5.7652422683981526E-2</v>
          </cell>
          <cell r="AB345"/>
          <cell r="AC345" t="e">
            <v>#N/A</v>
          </cell>
          <cell r="AD345">
            <v>258</v>
          </cell>
          <cell r="AE345" t="e">
            <v>#N/A</v>
          </cell>
          <cell r="AF345"/>
        </row>
        <row r="346">
          <cell r="Y346">
            <v>330</v>
          </cell>
          <cell r="Z346">
            <v>0.64435011707246304</v>
          </cell>
          <cell r="AA346">
            <v>6.2560181928641628E-2</v>
          </cell>
          <cell r="AB346"/>
          <cell r="AC346" t="e">
            <v>#N/A</v>
          </cell>
          <cell r="AD346">
            <v>259</v>
          </cell>
          <cell r="AE346" t="e">
            <v>#N/A</v>
          </cell>
          <cell r="AF346"/>
        </row>
        <row r="347">
          <cell r="Y347">
            <v>331</v>
          </cell>
          <cell r="Z347">
            <v>0.54727615229785442</v>
          </cell>
          <cell r="AA347">
            <v>2.0077902377746832E-2</v>
          </cell>
          <cell r="AB347"/>
          <cell r="AC347" t="e">
            <v>#N/A</v>
          </cell>
          <cell r="AD347">
            <v>260</v>
          </cell>
          <cell r="AE347" t="e">
            <v>#N/A</v>
          </cell>
          <cell r="AF347"/>
        </row>
        <row r="348">
          <cell r="Y348">
            <v>332</v>
          </cell>
          <cell r="Z348">
            <v>0.637568524107337</v>
          </cell>
          <cell r="AA348">
            <v>5.9493294883987219E-2</v>
          </cell>
          <cell r="AB348"/>
          <cell r="AC348" t="e">
            <v>#N/A</v>
          </cell>
          <cell r="AD348">
            <v>261</v>
          </cell>
          <cell r="AE348" t="e">
            <v>#N/A</v>
          </cell>
          <cell r="AF348"/>
        </row>
        <row r="349">
          <cell r="Y349">
            <v>333</v>
          </cell>
          <cell r="Z349">
            <v>0.52946418337523937</v>
          </cell>
          <cell r="AA349">
            <v>1.249527212207612E-2</v>
          </cell>
          <cell r="AB349"/>
          <cell r="AC349" t="e">
            <v>#N/A</v>
          </cell>
          <cell r="AD349">
            <v>262</v>
          </cell>
          <cell r="AE349" t="e">
            <v>#N/A</v>
          </cell>
          <cell r="AF349"/>
        </row>
        <row r="350">
          <cell r="Y350">
            <v>334</v>
          </cell>
          <cell r="Z350">
            <v>0.71678677760064602</v>
          </cell>
          <cell r="AA350">
            <v>9.6909167288480549E-2</v>
          </cell>
          <cell r="AB350"/>
          <cell r="AC350" t="e">
            <v>#N/A</v>
          </cell>
          <cell r="AD350">
            <v>263</v>
          </cell>
          <cell r="AE350" t="e">
            <v>#N/A</v>
          </cell>
          <cell r="AF350"/>
        </row>
        <row r="351">
          <cell r="Y351">
            <v>335</v>
          </cell>
          <cell r="Z351">
            <v>9.4234568998217583E-2</v>
          </cell>
          <cell r="AA351">
            <v>-0.22229607300793386</v>
          </cell>
          <cell r="AB351"/>
          <cell r="AC351" t="e">
            <v>#N/A</v>
          </cell>
          <cell r="AD351">
            <v>264</v>
          </cell>
          <cell r="AE351" t="e">
            <v>#N/A</v>
          </cell>
          <cell r="AF351"/>
        </row>
        <row r="352">
          <cell r="Y352">
            <v>336</v>
          </cell>
          <cell r="Z352">
            <v>0.91503157280385494</v>
          </cell>
          <cell r="AA352">
            <v>0.23197907840259196</v>
          </cell>
          <cell r="AB352"/>
          <cell r="AC352" t="e">
            <v>#N/A</v>
          </cell>
          <cell r="AD352">
            <v>265</v>
          </cell>
          <cell r="AE352" t="e">
            <v>#N/A</v>
          </cell>
          <cell r="AF352"/>
        </row>
        <row r="353">
          <cell r="Y353">
            <v>337</v>
          </cell>
          <cell r="Z353">
            <v>0.62344899587333202</v>
          </cell>
          <cell r="AA353">
            <v>5.3168952274645263E-2</v>
          </cell>
          <cell r="AB353"/>
          <cell r="AC353" t="e">
            <v>#N/A</v>
          </cell>
          <cell r="AD353">
            <v>266</v>
          </cell>
          <cell r="AE353" t="e">
            <v>#N/A</v>
          </cell>
          <cell r="AF353"/>
        </row>
        <row r="354">
          <cell r="Y354">
            <v>338</v>
          </cell>
          <cell r="Z354">
            <v>6.3570266589522362E-2</v>
          </cell>
          <cell r="AA354">
            <v>-0.2578524264042984</v>
          </cell>
          <cell r="AB354"/>
          <cell r="AC354" t="e">
            <v>#N/A</v>
          </cell>
          <cell r="AD354">
            <v>267</v>
          </cell>
          <cell r="AE354" t="e">
            <v>#N/A</v>
          </cell>
          <cell r="AF354"/>
        </row>
        <row r="355">
          <cell r="Y355">
            <v>339</v>
          </cell>
          <cell r="Z355">
            <v>0.49230868928134441</v>
          </cell>
          <cell r="AA355">
            <v>-3.2589911048613602E-3</v>
          </cell>
          <cell r="AB355"/>
          <cell r="AC355" t="e">
            <v>#N/A</v>
          </cell>
          <cell r="AD355">
            <v>268</v>
          </cell>
          <cell r="AE355" t="e">
            <v>#N/A</v>
          </cell>
          <cell r="AF355"/>
        </row>
        <row r="356">
          <cell r="Y356">
            <v>340</v>
          </cell>
          <cell r="Z356">
            <v>0.29282640479505062</v>
          </cell>
          <cell r="AA356">
            <v>-9.2146565490377016E-2</v>
          </cell>
          <cell r="AB356"/>
          <cell r="AC356" t="e">
            <v>#N/A</v>
          </cell>
          <cell r="AD356">
            <v>269</v>
          </cell>
          <cell r="AE356" t="e">
            <v>#N/A</v>
          </cell>
          <cell r="AF356"/>
        </row>
        <row r="357">
          <cell r="Y357">
            <v>341</v>
          </cell>
          <cell r="Z357">
            <v>0.85469376854598522</v>
          </cell>
          <cell r="AA357">
            <v>0.17862825276514357</v>
          </cell>
          <cell r="AB357"/>
          <cell r="AC357" t="e">
            <v>#N/A</v>
          </cell>
          <cell r="AD357">
            <v>270</v>
          </cell>
          <cell r="AE357" t="e">
            <v>#N/A</v>
          </cell>
          <cell r="AF357"/>
        </row>
        <row r="358">
          <cell r="Y358">
            <v>342</v>
          </cell>
          <cell r="Z358">
            <v>0.79647884331643581</v>
          </cell>
          <cell r="AA358">
            <v>0.14014512470378954</v>
          </cell>
          <cell r="AB358"/>
          <cell r="AC358" t="e">
            <v>#N/A</v>
          </cell>
          <cell r="AD358">
            <v>271</v>
          </cell>
          <cell r="AE358" t="e">
            <v>#N/A</v>
          </cell>
          <cell r="AF358"/>
        </row>
        <row r="359">
          <cell r="Y359">
            <v>343</v>
          </cell>
          <cell r="Z359">
            <v>0.78738932125270367</v>
          </cell>
          <cell r="AA359">
            <v>0.13478444410751089</v>
          </cell>
          <cell r="AB359"/>
          <cell r="AC359" t="e">
            <v>#N/A</v>
          </cell>
          <cell r="AD359">
            <v>272</v>
          </cell>
          <cell r="AE359" t="e">
            <v>#N/A</v>
          </cell>
          <cell r="AF359"/>
        </row>
        <row r="360">
          <cell r="Y360">
            <v>344</v>
          </cell>
          <cell r="Z360">
            <v>0.44858821295201778</v>
          </cell>
          <cell r="AA360">
            <v>-2.18436929673133E-2</v>
          </cell>
          <cell r="AB360"/>
          <cell r="AC360" t="e">
            <v>#N/A</v>
          </cell>
          <cell r="AD360">
            <v>273</v>
          </cell>
          <cell r="AE360" t="e">
            <v>#N/A</v>
          </cell>
          <cell r="AF360"/>
        </row>
        <row r="361">
          <cell r="Y361">
            <v>345</v>
          </cell>
          <cell r="Z361">
            <v>0.96116694621741772</v>
          </cell>
          <cell r="AA361">
            <v>0.29823657725100799</v>
          </cell>
          <cell r="AB361"/>
          <cell r="AC361" t="e">
            <v>#N/A</v>
          </cell>
          <cell r="AD361">
            <v>274</v>
          </cell>
          <cell r="AE361" t="e">
            <v>#N/A</v>
          </cell>
          <cell r="AF361"/>
        </row>
        <row r="362">
          <cell r="Y362">
            <v>346</v>
          </cell>
          <cell r="Z362">
            <v>0.95734447799623013</v>
          </cell>
          <cell r="AA362">
            <v>0.290846015623906</v>
          </cell>
          <cell r="AB362"/>
          <cell r="AC362" t="e">
            <v>#N/A</v>
          </cell>
          <cell r="AD362">
            <v>275</v>
          </cell>
          <cell r="AE362" t="e">
            <v>#N/A</v>
          </cell>
          <cell r="AF362"/>
        </row>
        <row r="363">
          <cell r="Y363">
            <v>347</v>
          </cell>
          <cell r="Z363">
            <v>0.22544051520526409</v>
          </cell>
          <cell r="AA363">
            <v>-0.12744030766893799</v>
          </cell>
          <cell r="AB363"/>
          <cell r="AC363" t="e">
            <v>#N/A</v>
          </cell>
          <cell r="AD363">
            <v>276</v>
          </cell>
          <cell r="AE363" t="e">
            <v>#N/A</v>
          </cell>
          <cell r="AF363"/>
        </row>
        <row r="364">
          <cell r="Y364">
            <v>348</v>
          </cell>
          <cell r="Z364">
            <v>8.2779338583350182E-2</v>
          </cell>
          <cell r="AA364">
            <v>-0.23438099856357617</v>
          </cell>
          <cell r="AB364"/>
          <cell r="AC364" t="e">
            <v>#N/A</v>
          </cell>
          <cell r="AD364">
            <v>277</v>
          </cell>
          <cell r="AE364" t="e">
            <v>#N/A</v>
          </cell>
          <cell r="AF364"/>
        </row>
        <row r="365">
          <cell r="Y365">
            <v>349</v>
          </cell>
          <cell r="Z365">
            <v>0.46196490339934826</v>
          </cell>
          <cell r="AA365">
            <v>-1.6139867661828688E-2</v>
          </cell>
          <cell r="AB365"/>
          <cell r="AC365" t="e">
            <v>#N/A</v>
          </cell>
          <cell r="AD365">
            <v>278</v>
          </cell>
          <cell r="AE365" t="e">
            <v>#N/A</v>
          </cell>
          <cell r="AF365"/>
        </row>
        <row r="366">
          <cell r="Y366">
            <v>350</v>
          </cell>
          <cell r="Z366">
            <v>3.9537226781249046E-2</v>
          </cell>
          <cell r="AA366">
            <v>-0.29683198981238795</v>
          </cell>
          <cell r="AB366"/>
          <cell r="AC366" t="e">
            <v>#N/A</v>
          </cell>
          <cell r="AD366">
            <v>279</v>
          </cell>
          <cell r="AE366" t="e">
            <v>#N/A</v>
          </cell>
          <cell r="AF366"/>
        </row>
        <row r="367">
          <cell r="Y367">
            <v>351</v>
          </cell>
          <cell r="Z367">
            <v>0.78179643861949444</v>
          </cell>
          <cell r="AA367">
            <v>0.13155242461949546</v>
          </cell>
          <cell r="AB367"/>
          <cell r="AC367" t="e">
            <v>#N/A</v>
          </cell>
          <cell r="AD367">
            <v>280</v>
          </cell>
          <cell r="AE367" t="e">
            <v>#N/A</v>
          </cell>
          <cell r="AF367"/>
        </row>
        <row r="368">
          <cell r="Y368">
            <v>352</v>
          </cell>
          <cell r="Z368">
            <v>0.54954864643514156</v>
          </cell>
          <cell r="AA368">
            <v>2.1047904906164785E-2</v>
          </cell>
          <cell r="AB368"/>
          <cell r="AC368" t="e">
            <v>#N/A</v>
          </cell>
          <cell r="AD368">
            <v>281</v>
          </cell>
          <cell r="AE368" t="e">
            <v>#N/A</v>
          </cell>
          <cell r="AF368"/>
        </row>
        <row r="369">
          <cell r="Y369">
            <v>353</v>
          </cell>
          <cell r="Z369">
            <v>0.6084838192909956</v>
          </cell>
          <cell r="AA369">
            <v>4.6545943695042072E-2</v>
          </cell>
          <cell r="AB369"/>
          <cell r="AC369" t="e">
            <v>#N/A</v>
          </cell>
          <cell r="AD369">
            <v>282</v>
          </cell>
          <cell r="AE369" t="e">
            <v>#N/A</v>
          </cell>
          <cell r="AF369"/>
        </row>
        <row r="370">
          <cell r="Y370">
            <v>354</v>
          </cell>
          <cell r="Z370">
            <v>0.10319960676133633</v>
          </cell>
          <cell r="AA370">
            <v>-0.21357534339952616</v>
          </cell>
          <cell r="AB370"/>
          <cell r="AC370" t="e">
            <v>#N/A</v>
          </cell>
          <cell r="AD370">
            <v>283</v>
          </cell>
          <cell r="AE370" t="e">
            <v>#N/A</v>
          </cell>
          <cell r="AF370"/>
        </row>
        <row r="371">
          <cell r="Y371">
            <v>355</v>
          </cell>
          <cell r="Z371">
            <v>0.40920825116336346</v>
          </cell>
          <cell r="AA371">
            <v>-3.8806461026220686E-2</v>
          </cell>
          <cell r="AB371"/>
          <cell r="AC371" t="e">
            <v>#N/A</v>
          </cell>
          <cell r="AD371">
            <v>284</v>
          </cell>
          <cell r="AE371" t="e">
            <v>#N/A</v>
          </cell>
          <cell r="AF371"/>
        </row>
        <row r="372">
          <cell r="Y372">
            <v>356</v>
          </cell>
          <cell r="Z372">
            <v>0.83134089969098568</v>
          </cell>
          <cell r="AA372">
            <v>0.16218131460372634</v>
          </cell>
          <cell r="AB372"/>
          <cell r="AC372" t="e">
            <v>#N/A</v>
          </cell>
          <cell r="AD372">
            <v>285</v>
          </cell>
          <cell r="AE372" t="e">
            <v>#N/A</v>
          </cell>
          <cell r="AF372"/>
        </row>
        <row r="373">
          <cell r="Y373">
            <v>357</v>
          </cell>
          <cell r="Z373">
            <v>0.80434155277907848</v>
          </cell>
          <cell r="AA373">
            <v>0.14489858903332528</v>
          </cell>
          <cell r="AB373"/>
          <cell r="AC373" t="e">
            <v>#N/A</v>
          </cell>
          <cell r="AD373">
            <v>286</v>
          </cell>
          <cell r="AE373" t="e">
            <v>#N/A</v>
          </cell>
          <cell r="AF373"/>
        </row>
        <row r="374">
          <cell r="Y374">
            <v>358</v>
          </cell>
          <cell r="Z374">
            <v>0.98423097096383572</v>
          </cell>
          <cell r="AA374">
            <v>0.36345300066642933</v>
          </cell>
          <cell r="AB374"/>
          <cell r="AC374" t="e">
            <v>#N/A</v>
          </cell>
          <cell r="AD374">
            <v>287</v>
          </cell>
          <cell r="AE374" t="e">
            <v>#N/A</v>
          </cell>
          <cell r="AF374"/>
        </row>
        <row r="375">
          <cell r="Y375">
            <v>359</v>
          </cell>
          <cell r="Z375">
            <v>0.5046409796923399</v>
          </cell>
          <cell r="AA375">
            <v>1.9664158949710044E-3</v>
          </cell>
          <cell r="AB375"/>
          <cell r="AC375" t="e">
            <v>#N/A</v>
          </cell>
          <cell r="AD375">
            <v>288</v>
          </cell>
          <cell r="AE375" t="e">
            <v>#N/A</v>
          </cell>
          <cell r="AF375"/>
        </row>
        <row r="376">
          <cell r="Y376">
            <v>360</v>
          </cell>
          <cell r="Z376">
            <v>0.35725613497197628</v>
          </cell>
          <cell r="AA376">
            <v>-6.1831949601464861E-2</v>
          </cell>
          <cell r="AB376"/>
          <cell r="AC376" t="e">
            <v>#N/A</v>
          </cell>
          <cell r="AD376">
            <v>289</v>
          </cell>
          <cell r="AE376" t="e">
            <v>#N/A</v>
          </cell>
          <cell r="AF376"/>
        </row>
        <row r="377">
          <cell r="Y377">
            <v>361</v>
          </cell>
          <cell r="Z377">
            <v>0.99404951743781567</v>
          </cell>
          <cell r="AA377">
            <v>0.42512397205924968</v>
          </cell>
          <cell r="AB377"/>
          <cell r="AC377" t="e">
            <v>#N/A</v>
          </cell>
          <cell r="AD377">
            <v>290</v>
          </cell>
          <cell r="AE377" t="e">
            <v>#N/A</v>
          </cell>
          <cell r="AF377"/>
        </row>
        <row r="378">
          <cell r="Y378">
            <v>362</v>
          </cell>
          <cell r="Z378">
            <v>9.7021883353590965E-2</v>
          </cell>
          <cell r="AA378">
            <v>-0.21952191081479974</v>
          </cell>
          <cell r="AB378"/>
          <cell r="AC378" t="e">
            <v>#N/A</v>
          </cell>
          <cell r="AD378">
            <v>291</v>
          </cell>
          <cell r="AE378" t="e">
            <v>#N/A</v>
          </cell>
          <cell r="AF378"/>
        </row>
        <row r="379">
          <cell r="Y379">
            <v>363</v>
          </cell>
          <cell r="Z379">
            <v>9.4820393249392509E-2</v>
          </cell>
          <cell r="AA379">
            <v>-0.22170804770577135</v>
          </cell>
          <cell r="AB379"/>
          <cell r="AC379" t="e">
            <v>#N/A</v>
          </cell>
          <cell r="AD379">
            <v>292</v>
          </cell>
          <cell r="AE379" t="e">
            <v>#N/A</v>
          </cell>
          <cell r="AF379"/>
        </row>
        <row r="380">
          <cell r="Y380">
            <v>364</v>
          </cell>
          <cell r="Z380">
            <v>0.16515903733670712</v>
          </cell>
          <cell r="AA380">
            <v>-0.16454703703948859</v>
          </cell>
          <cell r="AB380"/>
          <cell r="AC380" t="e">
            <v>#N/A</v>
          </cell>
          <cell r="AD380">
            <v>293</v>
          </cell>
          <cell r="AE380" t="e">
            <v>#N/A</v>
          </cell>
          <cell r="AF380"/>
        </row>
        <row r="381">
          <cell r="Y381">
            <v>365</v>
          </cell>
          <cell r="Z381">
            <v>0.5204345565289259</v>
          </cell>
          <cell r="AA381">
            <v>8.6618602015252916E-3</v>
          </cell>
          <cell r="AB381"/>
          <cell r="AC381" t="e">
            <v>#N/A</v>
          </cell>
          <cell r="AD381">
            <v>294</v>
          </cell>
          <cell r="AE381" t="e">
            <v>#N/A</v>
          </cell>
          <cell r="AF381"/>
        </row>
        <row r="382">
          <cell r="Y382">
            <v>366</v>
          </cell>
          <cell r="Z382">
            <v>0.33093849383294582</v>
          </cell>
          <cell r="AA382">
            <v>-7.3921109091170306E-2</v>
          </cell>
          <cell r="AB382"/>
          <cell r="AC382" t="e">
            <v>#N/A</v>
          </cell>
          <cell r="AD382">
            <v>295</v>
          </cell>
          <cell r="AE382" t="e">
            <v>#N/A</v>
          </cell>
          <cell r="AF382"/>
        </row>
        <row r="383">
          <cell r="Y383">
            <v>367</v>
          </cell>
          <cell r="Z383">
            <v>0.24052987806499004</v>
          </cell>
          <cell r="AA383">
            <v>-0.11909898616144568</v>
          </cell>
          <cell r="AB383"/>
          <cell r="AC383" t="e">
            <v>#N/A</v>
          </cell>
          <cell r="AD383">
            <v>296</v>
          </cell>
          <cell r="AE383" t="e">
            <v>#N/A</v>
          </cell>
          <cell r="AF383"/>
        </row>
        <row r="384">
          <cell r="Y384">
            <v>368</v>
          </cell>
          <cell r="Z384">
            <v>0.90753831528127193</v>
          </cell>
          <cell r="AA384">
            <v>0.22409221714830055</v>
          </cell>
          <cell r="AB384"/>
          <cell r="AC384" t="e">
            <v>#N/A</v>
          </cell>
          <cell r="AD384">
            <v>297</v>
          </cell>
          <cell r="AE384" t="e">
            <v>#N/A</v>
          </cell>
          <cell r="AF384"/>
        </row>
        <row r="385">
          <cell r="Y385">
            <v>369</v>
          </cell>
          <cell r="Z385">
            <v>0.95081081800162792</v>
          </cell>
          <cell r="AA385">
            <v>0.27936855317549497</v>
          </cell>
          <cell r="AB385"/>
          <cell r="AC385" t="e">
            <v>#N/A</v>
          </cell>
          <cell r="AD385">
            <v>298</v>
          </cell>
          <cell r="AE385" t="e">
            <v>#N/A</v>
          </cell>
          <cell r="AF385"/>
        </row>
        <row r="386">
          <cell r="Y386">
            <v>370</v>
          </cell>
          <cell r="Z386">
            <v>0.54055691324174404</v>
          </cell>
          <cell r="AA386">
            <v>1.7213569860324688E-2</v>
          </cell>
          <cell r="AB386"/>
          <cell r="AC386" t="e">
            <v>#N/A</v>
          </cell>
          <cell r="AD386">
            <v>299</v>
          </cell>
          <cell r="AE386" t="e">
            <v>#N/A</v>
          </cell>
          <cell r="AF386"/>
        </row>
        <row r="387">
          <cell r="Y387">
            <v>371</v>
          </cell>
          <cell r="Z387">
            <v>0.15965731255710125</v>
          </cell>
          <cell r="AA387">
            <v>-0.16833229722870807</v>
          </cell>
          <cell r="AB387"/>
          <cell r="AC387" t="e">
            <v>#N/A</v>
          </cell>
          <cell r="AD387">
            <v>300</v>
          </cell>
          <cell r="AE387" t="e">
            <v>#N/A</v>
          </cell>
          <cell r="AF387"/>
        </row>
        <row r="388">
          <cell r="Y388">
            <v>372</v>
          </cell>
          <cell r="Z388">
            <v>0.20111607573926449</v>
          </cell>
          <cell r="AA388">
            <v>-0.14158723337224907</v>
          </cell>
          <cell r="AB388"/>
          <cell r="AC388" t="e">
            <v>#N/A</v>
          </cell>
          <cell r="AD388">
            <v>301</v>
          </cell>
          <cell r="AE388" t="e">
            <v>#N/A</v>
          </cell>
          <cell r="AF388"/>
        </row>
        <row r="389">
          <cell r="Y389">
            <v>373</v>
          </cell>
          <cell r="Z389">
            <v>0.3719016294926405</v>
          </cell>
          <cell r="AA389">
            <v>-5.5242835354744772E-2</v>
          </cell>
          <cell r="AB389"/>
          <cell r="AC389" t="e">
            <v>#N/A</v>
          </cell>
          <cell r="AD389">
            <v>302</v>
          </cell>
          <cell r="AE389" t="e">
            <v>#N/A</v>
          </cell>
          <cell r="AF389"/>
        </row>
        <row r="390">
          <cell r="Y390">
            <v>374</v>
          </cell>
          <cell r="Z390">
            <v>0.12964758835732937</v>
          </cell>
          <cell r="AA390">
            <v>-0.19067670310490439</v>
          </cell>
          <cell r="AB390"/>
          <cell r="AC390" t="e">
            <v>#N/A</v>
          </cell>
          <cell r="AD390">
            <v>303</v>
          </cell>
          <cell r="AE390" t="e">
            <v>#N/A</v>
          </cell>
          <cell r="AF390"/>
        </row>
        <row r="391">
          <cell r="Y391">
            <v>375</v>
          </cell>
          <cell r="Z391">
            <v>0.56899194233119488</v>
          </cell>
          <cell r="AA391">
            <v>2.9378966116688717E-2</v>
          </cell>
          <cell r="AB391"/>
          <cell r="AC391" t="e">
            <v>#N/A</v>
          </cell>
          <cell r="AD391">
            <v>304</v>
          </cell>
          <cell r="AE391" t="e">
            <v>#N/A</v>
          </cell>
          <cell r="AF391"/>
        </row>
        <row r="392">
          <cell r="Y392">
            <v>376</v>
          </cell>
          <cell r="Z392">
            <v>0.82020719908177853</v>
          </cell>
          <cell r="AA392">
            <v>0.15485845992927608</v>
          </cell>
          <cell r="AB392"/>
          <cell r="AC392" t="e">
            <v>#N/A</v>
          </cell>
          <cell r="AD392">
            <v>305</v>
          </cell>
          <cell r="AE392" t="e">
            <v>#N/A</v>
          </cell>
          <cell r="AF392"/>
        </row>
        <row r="393">
          <cell r="Y393">
            <v>377</v>
          </cell>
          <cell r="Z393">
            <v>0.65351137332618237</v>
          </cell>
          <cell r="AA393">
            <v>6.6736412540176926E-2</v>
          </cell>
          <cell r="AB393"/>
          <cell r="AC393" t="e">
            <v>#N/A</v>
          </cell>
          <cell r="AD393">
            <v>306</v>
          </cell>
          <cell r="AE393" t="e">
            <v>#N/A</v>
          </cell>
          <cell r="AF393"/>
        </row>
        <row r="394">
          <cell r="Y394">
            <v>378</v>
          </cell>
          <cell r="Z394">
            <v>0.22890967689454556</v>
          </cell>
          <cell r="AA394">
            <v>-0.1254956663228568</v>
          </cell>
          <cell r="AB394"/>
          <cell r="AC394" t="e">
            <v>#N/A</v>
          </cell>
          <cell r="AD394">
            <v>307</v>
          </cell>
          <cell r="AE394" t="e">
            <v>#N/A</v>
          </cell>
          <cell r="AF394"/>
        </row>
        <row r="395">
          <cell r="Y395">
            <v>379</v>
          </cell>
          <cell r="Z395">
            <v>0.74477125518023968</v>
          </cell>
          <cell r="AA395">
            <v>0.11124351377091866</v>
          </cell>
          <cell r="AB395"/>
          <cell r="AC395" t="e">
            <v>#N/A</v>
          </cell>
          <cell r="AD395">
            <v>308</v>
          </cell>
          <cell r="AE395" t="e">
            <v>#N/A</v>
          </cell>
          <cell r="AF395"/>
        </row>
        <row r="396">
          <cell r="Y396">
            <v>380</v>
          </cell>
          <cell r="Z396">
            <v>0.2338287141174078</v>
          </cell>
          <cell r="AA396">
            <v>-0.12276640409822454</v>
          </cell>
          <cell r="AB396"/>
          <cell r="AC396" t="e">
            <v>#N/A</v>
          </cell>
          <cell r="AD396">
            <v>309</v>
          </cell>
          <cell r="AE396" t="e">
            <v>#N/A</v>
          </cell>
          <cell r="AF396"/>
        </row>
        <row r="397">
          <cell r="Y397">
            <v>381</v>
          </cell>
          <cell r="Z397">
            <v>0.18094736151397228</v>
          </cell>
          <cell r="AA397">
            <v>-0.15411568044554544</v>
          </cell>
          <cell r="AB397"/>
          <cell r="AC397" t="e">
            <v>#N/A</v>
          </cell>
          <cell r="AD397">
            <v>310</v>
          </cell>
          <cell r="AE397" t="e">
            <v>#N/A</v>
          </cell>
          <cell r="AF397"/>
        </row>
        <row r="398">
          <cell r="Y398">
            <v>382</v>
          </cell>
          <cell r="Z398">
            <v>0.96745542250573635</v>
          </cell>
          <cell r="AA398">
            <v>0.31180196215791128</v>
          </cell>
          <cell r="AB398"/>
          <cell r="AC398" t="e">
            <v>#N/A</v>
          </cell>
          <cell r="AD398">
            <v>311</v>
          </cell>
          <cell r="AE398" t="e">
            <v>#N/A</v>
          </cell>
          <cell r="AF398"/>
        </row>
        <row r="399">
          <cell r="Y399">
            <v>383</v>
          </cell>
          <cell r="Z399">
            <v>0.8019778560847044</v>
          </cell>
          <cell r="AA399">
            <v>0.14345768533714193</v>
          </cell>
          <cell r="AB399"/>
          <cell r="AC399" t="e">
            <v>#N/A</v>
          </cell>
          <cell r="AD399">
            <v>312</v>
          </cell>
          <cell r="AE399" t="e">
            <v>#N/A</v>
          </cell>
          <cell r="AF399"/>
        </row>
        <row r="400">
          <cell r="Y400">
            <v>384</v>
          </cell>
          <cell r="Z400">
            <v>0.98655917309224606</v>
          </cell>
          <cell r="AA400">
            <v>0.3741044911777453</v>
          </cell>
          <cell r="AB400"/>
          <cell r="AC400" t="e">
            <v>#N/A</v>
          </cell>
          <cell r="AD400">
            <v>313</v>
          </cell>
          <cell r="AE400" t="e">
            <v>#N/A</v>
          </cell>
          <cell r="AF400"/>
        </row>
        <row r="401">
          <cell r="Y401">
            <v>385</v>
          </cell>
          <cell r="Z401">
            <v>0.556191710755229</v>
          </cell>
          <cell r="AA401">
            <v>2.3887562242195865E-2</v>
          </cell>
          <cell r="AB401"/>
          <cell r="AC401" t="e">
            <v>#N/A</v>
          </cell>
          <cell r="AD401">
            <v>314</v>
          </cell>
          <cell r="AE401" t="e">
            <v>#N/A</v>
          </cell>
          <cell r="AF401"/>
        </row>
        <row r="402">
          <cell r="Y402">
            <v>386</v>
          </cell>
          <cell r="Z402">
            <v>0.33804452978074551</v>
          </cell>
          <cell r="AA402">
            <v>-7.0622081551198729E-2</v>
          </cell>
          <cell r="AB402"/>
          <cell r="AC402" t="e">
            <v>#N/A</v>
          </cell>
          <cell r="AD402">
            <v>315</v>
          </cell>
          <cell r="AE402" t="e">
            <v>#N/A</v>
          </cell>
          <cell r="AF402"/>
        </row>
        <row r="403">
          <cell r="Y403">
            <v>387</v>
          </cell>
          <cell r="Z403">
            <v>0.69238634221255779</v>
          </cell>
          <cell r="AA403">
            <v>8.4959283726819906E-2</v>
          </cell>
          <cell r="AB403"/>
          <cell r="AC403" t="e">
            <v>#N/A</v>
          </cell>
          <cell r="AD403">
            <v>316</v>
          </cell>
          <cell r="AE403" t="e">
            <v>#N/A</v>
          </cell>
          <cell r="AF403"/>
        </row>
        <row r="404">
          <cell r="Y404">
            <v>388</v>
          </cell>
          <cell r="Z404">
            <v>0.42314802668988705</v>
          </cell>
          <cell r="AA404">
            <v>-3.2766043683843678E-2</v>
          </cell>
          <cell r="AB404"/>
          <cell r="AC404" t="e">
            <v>#N/A</v>
          </cell>
          <cell r="AD404">
            <v>317</v>
          </cell>
          <cell r="AE404" t="e">
            <v>#N/A</v>
          </cell>
          <cell r="AF404"/>
        </row>
        <row r="405">
          <cell r="Y405">
            <v>389</v>
          </cell>
          <cell r="Z405">
            <v>0.76782321743667126</v>
          </cell>
          <cell r="AA405">
            <v>0.12367935624086018</v>
          </cell>
          <cell r="AB405"/>
          <cell r="AC405" t="e">
            <v>#N/A</v>
          </cell>
          <cell r="AD405">
            <v>318</v>
          </cell>
          <cell r="AE405" t="e">
            <v>#N/A</v>
          </cell>
          <cell r="AF405"/>
        </row>
        <row r="406">
          <cell r="Y406">
            <v>390</v>
          </cell>
          <cell r="Z406">
            <v>0.15606853924691677</v>
          </cell>
          <cell r="AA406">
            <v>-0.17084758693205768</v>
          </cell>
          <cell r="AB406"/>
          <cell r="AC406" t="e">
            <v>#N/A</v>
          </cell>
          <cell r="AD406">
            <v>319</v>
          </cell>
          <cell r="AE406" t="e">
            <v>#N/A</v>
          </cell>
          <cell r="AF406"/>
        </row>
        <row r="407">
          <cell r="Y407">
            <v>391</v>
          </cell>
          <cell r="Z407">
            <v>0.42136017791926861</v>
          </cell>
          <cell r="AA407">
            <v>-3.3538262038070837E-2</v>
          </cell>
          <cell r="AB407"/>
          <cell r="AC407" t="e">
            <v>#N/A</v>
          </cell>
          <cell r="AD407">
            <v>320</v>
          </cell>
          <cell r="AE407" t="e">
            <v>#N/A</v>
          </cell>
          <cell r="AF407"/>
        </row>
        <row r="408">
          <cell r="Y408">
            <v>392</v>
          </cell>
          <cell r="Z408">
            <v>0.25687499903142452</v>
          </cell>
          <cell r="AA408">
            <v>-0.11037879235769008</v>
          </cell>
          <cell r="AB408"/>
          <cell r="AC408" t="e">
            <v>#N/A</v>
          </cell>
          <cell r="AD408">
            <v>321</v>
          </cell>
          <cell r="AE408" t="e">
            <v>#N/A</v>
          </cell>
          <cell r="AF408"/>
        </row>
        <row r="409">
          <cell r="Y409">
            <v>393</v>
          </cell>
          <cell r="Z409">
            <v>0.32968923263251781</v>
          </cell>
          <cell r="AA409">
            <v>-7.4503973037092247E-2</v>
          </cell>
          <cell r="AB409"/>
          <cell r="AC409" t="e">
            <v>#N/A</v>
          </cell>
          <cell r="AD409">
            <v>322</v>
          </cell>
          <cell r="AE409" t="e">
            <v>#N/A</v>
          </cell>
          <cell r="AF409"/>
        </row>
        <row r="410">
          <cell r="Y410">
            <v>394</v>
          </cell>
          <cell r="Z410">
            <v>0.61228520236909389</v>
          </cell>
          <cell r="AA410">
            <v>4.8221129745320793E-2</v>
          </cell>
          <cell r="AB410"/>
          <cell r="AC410" t="e">
            <v>#N/A</v>
          </cell>
          <cell r="AD410">
            <v>323</v>
          </cell>
          <cell r="AE410" t="e">
            <v>#N/A</v>
          </cell>
          <cell r="AF410"/>
        </row>
        <row r="411">
          <cell r="Y411">
            <v>395</v>
          </cell>
          <cell r="Z411">
            <v>0.9833985697478056</v>
          </cell>
          <cell r="AA411">
            <v>0.35997176311348095</v>
          </cell>
          <cell r="AB411"/>
          <cell r="AC411" t="e">
            <v>#N/A</v>
          </cell>
          <cell r="AD411">
            <v>324</v>
          </cell>
          <cell r="AE411" t="e">
            <v>#N/A</v>
          </cell>
          <cell r="AF411"/>
        </row>
        <row r="412">
          <cell r="Y412">
            <v>396</v>
          </cell>
          <cell r="Z412">
            <v>0.48165946267545223</v>
          </cell>
          <cell r="AA412">
            <v>-7.7735793173126146E-3</v>
          </cell>
          <cell r="AB412"/>
          <cell r="AC412" t="e">
            <v>#N/A</v>
          </cell>
          <cell r="AD412">
            <v>325</v>
          </cell>
          <cell r="AE412" t="e">
            <v>#N/A</v>
          </cell>
          <cell r="AF412"/>
        </row>
        <row r="413">
          <cell r="Y413">
            <v>397</v>
          </cell>
          <cell r="Z413">
            <v>0.88832753710448742</v>
          </cell>
          <cell r="AA413">
            <v>0.20582578643158073</v>
          </cell>
          <cell r="AB413"/>
          <cell r="AC413" t="e">
            <v>#N/A</v>
          </cell>
          <cell r="AD413">
            <v>326</v>
          </cell>
          <cell r="AE413" t="e">
            <v>#N/A</v>
          </cell>
          <cell r="AF413"/>
        </row>
        <row r="414">
          <cell r="Y414">
            <v>398</v>
          </cell>
          <cell r="Z414">
            <v>0.91930285654962063</v>
          </cell>
          <cell r="AA414">
            <v>0.23671039879274888</v>
          </cell>
          <cell r="AB414"/>
          <cell r="AC414" t="e">
            <v>#N/A</v>
          </cell>
          <cell r="AD414">
            <v>327</v>
          </cell>
          <cell r="AE414" t="e">
            <v>#N/A</v>
          </cell>
          <cell r="AF414"/>
        </row>
        <row r="415">
          <cell r="Y415">
            <v>399</v>
          </cell>
          <cell r="Z415">
            <v>0.5164333414286375</v>
          </cell>
          <cell r="AA415">
            <v>6.9647360934892502E-3</v>
          </cell>
          <cell r="AB415"/>
          <cell r="AC415" t="e">
            <v>#N/A</v>
          </cell>
          <cell r="AD415">
            <v>328</v>
          </cell>
          <cell r="AE415" t="e">
            <v>#N/A</v>
          </cell>
          <cell r="AF415"/>
        </row>
        <row r="416">
          <cell r="Y416">
            <v>400</v>
          </cell>
          <cell r="Z416">
            <v>0.12791981361806393</v>
          </cell>
          <cell r="AA416">
            <v>-0.19206628284649047</v>
          </cell>
          <cell r="AB416"/>
          <cell r="AC416" t="e">
            <v>#N/A</v>
          </cell>
          <cell r="AD416">
            <v>329</v>
          </cell>
          <cell r="AE416" t="e">
            <v>#N/A</v>
          </cell>
          <cell r="AF416"/>
        </row>
        <row r="417">
          <cell r="Y417">
            <v>401</v>
          </cell>
          <cell r="Z417">
            <v>0.79913821630179882</v>
          </cell>
          <cell r="AA417">
            <v>0.14174031155888778</v>
          </cell>
          <cell r="AB417"/>
          <cell r="AC417" t="e">
            <v>#N/A</v>
          </cell>
          <cell r="AD417">
            <v>330</v>
          </cell>
          <cell r="AE417" t="e">
            <v>#N/A</v>
          </cell>
          <cell r="AF417"/>
        </row>
        <row r="418">
          <cell r="Y418">
            <v>402</v>
          </cell>
          <cell r="Z418">
            <v>0.55181480012834072</v>
          </cell>
          <cell r="AA418">
            <v>2.2015891761615586E-2</v>
          </cell>
          <cell r="AB418"/>
          <cell r="AC418" t="e">
            <v>#N/A</v>
          </cell>
          <cell r="AD418">
            <v>331</v>
          </cell>
          <cell r="AE418" t="e">
            <v>#N/A</v>
          </cell>
          <cell r="AF418"/>
        </row>
        <row r="419">
          <cell r="Y419">
            <v>403</v>
          </cell>
          <cell r="Z419">
            <v>0.17487580887973309</v>
          </cell>
          <cell r="AA419">
            <v>-0.15805587727839082</v>
          </cell>
          <cell r="AB419"/>
          <cell r="AC419" t="e">
            <v>#N/A</v>
          </cell>
          <cell r="AD419">
            <v>332</v>
          </cell>
          <cell r="AE419" t="e">
            <v>#N/A</v>
          </cell>
          <cell r="AF419"/>
        </row>
        <row r="420">
          <cell r="Y420">
            <v>404</v>
          </cell>
          <cell r="Z420">
            <v>0.36218284629285336</v>
          </cell>
          <cell r="AA420">
            <v>-5.9605383068423223E-2</v>
          </cell>
          <cell r="AB420"/>
          <cell r="AC420" t="e">
            <v>#N/A</v>
          </cell>
          <cell r="AD420">
            <v>333</v>
          </cell>
          <cell r="AE420" t="e">
            <v>#N/A</v>
          </cell>
          <cell r="AF420"/>
        </row>
        <row r="421">
          <cell r="Y421">
            <v>405</v>
          </cell>
          <cell r="Z421">
            <v>0.17130553536117077</v>
          </cell>
          <cell r="AA421">
            <v>-0.1604134485959107</v>
          </cell>
          <cell r="AB421"/>
          <cell r="AC421" t="e">
            <v>#N/A</v>
          </cell>
          <cell r="AD421">
            <v>334</v>
          </cell>
          <cell r="AE421" t="e">
            <v>#N/A</v>
          </cell>
          <cell r="AF421"/>
        </row>
        <row r="422">
          <cell r="Y422">
            <v>406</v>
          </cell>
          <cell r="Z422">
            <v>0.58058366738259792</v>
          </cell>
          <cell r="AA422">
            <v>3.4378654913434878E-2</v>
          </cell>
          <cell r="AB422"/>
          <cell r="AC422" t="e">
            <v>#N/A</v>
          </cell>
          <cell r="AD422">
            <v>335</v>
          </cell>
          <cell r="AE422" t="e">
            <v>#N/A</v>
          </cell>
          <cell r="AF422"/>
        </row>
        <row r="423">
          <cell r="Y423">
            <v>407</v>
          </cell>
          <cell r="Z423">
            <v>0.22141365520656109</v>
          </cell>
          <cell r="AA423">
            <v>-0.12971894411010126</v>
          </cell>
          <cell r="AB423"/>
          <cell r="AC423" t="e">
            <v>#N/A</v>
          </cell>
          <cell r="AD423">
            <v>336</v>
          </cell>
          <cell r="AE423" t="e">
            <v>#N/A</v>
          </cell>
          <cell r="AF423"/>
        </row>
        <row r="424">
          <cell r="Y424">
            <v>408</v>
          </cell>
          <cell r="Z424">
            <v>0.43044312857091427</v>
          </cell>
          <cell r="AA424">
            <v>-2.9621998498214976E-2</v>
          </cell>
          <cell r="AB424"/>
          <cell r="AC424" t="e">
            <v>#N/A</v>
          </cell>
          <cell r="AD424">
            <v>337</v>
          </cell>
          <cell r="AE424" t="e">
            <v>#N/A</v>
          </cell>
          <cell r="AF424"/>
        </row>
        <row r="425">
          <cell r="Y425">
            <v>409</v>
          </cell>
          <cell r="Z425">
            <v>0.88146981410682201</v>
          </cell>
          <cell r="AA425">
            <v>0.19985638911502157</v>
          </cell>
          <cell r="AB425"/>
          <cell r="AC425" t="e">
            <v>#N/A</v>
          </cell>
          <cell r="AD425">
            <v>338</v>
          </cell>
          <cell r="AE425" t="e">
            <v>#N/A</v>
          </cell>
          <cell r="AF425"/>
        </row>
        <row r="426">
          <cell r="Y426">
            <v>410</v>
          </cell>
          <cell r="Z426">
            <v>0.60017580352723598</v>
          </cell>
          <cell r="AA426">
            <v>4.2900397634371382E-2</v>
          </cell>
          <cell r="AB426"/>
          <cell r="AC426" t="e">
            <v>#N/A</v>
          </cell>
          <cell r="AD426">
            <v>339</v>
          </cell>
          <cell r="AE426" t="e">
            <v>#N/A</v>
          </cell>
          <cell r="AF426"/>
        </row>
        <row r="427">
          <cell r="Y427">
            <v>411</v>
          </cell>
          <cell r="Z427">
            <v>0.83755780570209026</v>
          </cell>
          <cell r="AA427">
            <v>0.166405831524359</v>
          </cell>
          <cell r="AB427"/>
          <cell r="AC427" t="e">
            <v>#N/A</v>
          </cell>
          <cell r="AD427">
            <v>340</v>
          </cell>
          <cell r="AE427" t="e">
            <v>#N/A</v>
          </cell>
          <cell r="AF427"/>
        </row>
        <row r="428">
          <cell r="Y428">
            <v>412</v>
          </cell>
          <cell r="Z428">
            <v>0.94527237676084042</v>
          </cell>
          <cell r="AA428">
            <v>0.27055863266892338</v>
          </cell>
          <cell r="AB428"/>
          <cell r="AC428" t="e">
            <v>#N/A</v>
          </cell>
          <cell r="AD428">
            <v>341</v>
          </cell>
          <cell r="AE428" t="e">
            <v>#N/A</v>
          </cell>
          <cell r="AF428"/>
        </row>
        <row r="429">
          <cell r="Y429">
            <v>413</v>
          </cell>
          <cell r="Z429">
            <v>5.6149302050471306E-2</v>
          </cell>
          <cell r="AA429">
            <v>-0.268411823531293</v>
          </cell>
          <cell r="AB429"/>
          <cell r="AC429" t="e">
            <v>#N/A</v>
          </cell>
          <cell r="AD429">
            <v>342</v>
          </cell>
          <cell r="AE429" t="e">
            <v>#N/A</v>
          </cell>
          <cell r="AF429"/>
        </row>
        <row r="430">
          <cell r="Y430">
            <v>414</v>
          </cell>
          <cell r="Z430">
            <v>0.75044563971459866</v>
          </cell>
          <cell r="AA430">
            <v>0.11424673215195508</v>
          </cell>
          <cell r="AB430"/>
          <cell r="AC430" t="e">
            <v>#N/A</v>
          </cell>
          <cell r="AD430">
            <v>343</v>
          </cell>
          <cell r="AE430" t="e">
            <v>#N/A</v>
          </cell>
          <cell r="AF430"/>
        </row>
        <row r="431">
          <cell r="Y431">
            <v>415</v>
          </cell>
          <cell r="Z431">
            <v>0.15293930284678936</v>
          </cell>
          <cell r="AA431">
            <v>-0.1730720854510753</v>
          </cell>
          <cell r="AB431"/>
          <cell r="AC431" t="e">
            <v>#N/A</v>
          </cell>
          <cell r="AD431">
            <v>344</v>
          </cell>
          <cell r="AE431" t="e">
            <v>#N/A</v>
          </cell>
          <cell r="AF431"/>
        </row>
        <row r="432">
          <cell r="Y432">
            <v>416</v>
          </cell>
          <cell r="Z432">
            <v>1.6678830608725548E-2</v>
          </cell>
          <cell r="AA432">
            <v>-0.35965571038398531</v>
          </cell>
          <cell r="AB432"/>
          <cell r="AC432" t="e">
            <v>#N/A</v>
          </cell>
          <cell r="AD432">
            <v>345</v>
          </cell>
          <cell r="AE432" t="e">
            <v>#N/A</v>
          </cell>
          <cell r="AF432"/>
        </row>
        <row r="433">
          <cell r="Y433">
            <v>417</v>
          </cell>
          <cell r="Z433">
            <v>0.52291205339133739</v>
          </cell>
          <cell r="AA433">
            <v>9.7131228932154159E-3</v>
          </cell>
          <cell r="AB433"/>
          <cell r="AC433" t="e">
            <v>#N/A</v>
          </cell>
          <cell r="AD433">
            <v>346</v>
          </cell>
          <cell r="AE433" t="e">
            <v>#N/A</v>
          </cell>
          <cell r="AF433"/>
        </row>
        <row r="434">
          <cell r="Y434">
            <v>418</v>
          </cell>
          <cell r="Z434">
            <v>0.33177006803452969</v>
          </cell>
          <cell r="AA434">
            <v>-7.3533611211770322E-2</v>
          </cell>
          <cell r="AB434"/>
          <cell r="AC434" t="e">
            <v>#N/A</v>
          </cell>
          <cell r="AD434">
            <v>347</v>
          </cell>
          <cell r="AE434" t="e">
            <v>#N/A</v>
          </cell>
          <cell r="AF434"/>
        </row>
        <row r="435">
          <cell r="Y435">
            <v>419</v>
          </cell>
          <cell r="Z435">
            <v>0.99335618130862713</v>
          </cell>
          <cell r="AA435">
            <v>0.41851457519741075</v>
          </cell>
          <cell r="AB435"/>
          <cell r="AC435" t="e">
            <v>#N/A</v>
          </cell>
          <cell r="AD435">
            <v>348</v>
          </cell>
          <cell r="AE435" t="e">
            <v>#N/A</v>
          </cell>
          <cell r="AF435"/>
        </row>
        <row r="436">
          <cell r="Y436">
            <v>420</v>
          </cell>
          <cell r="Z436">
            <v>0.72671662829816341</v>
          </cell>
          <cell r="AA436">
            <v>0.1019108526872998</v>
          </cell>
          <cell r="AB436"/>
          <cell r="AC436" t="e">
            <v>#N/A</v>
          </cell>
          <cell r="AD436">
            <v>349</v>
          </cell>
          <cell r="AE436" t="e">
            <v>#N/A</v>
          </cell>
          <cell r="AF436"/>
        </row>
        <row r="437">
          <cell r="Y437">
            <v>421</v>
          </cell>
          <cell r="Z437">
            <v>0.73029780201613903</v>
          </cell>
          <cell r="AA437">
            <v>0.10373658416111502</v>
          </cell>
          <cell r="AB437"/>
          <cell r="AC437" t="e">
            <v>#N/A</v>
          </cell>
          <cell r="AD437">
            <v>350</v>
          </cell>
          <cell r="AE437" t="e">
            <v>#N/A</v>
          </cell>
          <cell r="AF437"/>
        </row>
        <row r="438">
          <cell r="Y438">
            <v>422</v>
          </cell>
          <cell r="Z438">
            <v>0.51403281651437283</v>
          </cell>
          <cell r="AA438">
            <v>5.9468960311279588E-3</v>
          </cell>
          <cell r="AB438"/>
          <cell r="AC438" t="e">
            <v>#N/A</v>
          </cell>
          <cell r="AD438">
            <v>351</v>
          </cell>
          <cell r="AE438" t="e">
            <v>#N/A</v>
          </cell>
          <cell r="AF438"/>
        </row>
        <row r="439">
          <cell r="Y439">
            <v>423</v>
          </cell>
          <cell r="Z439">
            <v>0.84757034294307232</v>
          </cell>
          <cell r="AA439">
            <v>0.17343722551661547</v>
          </cell>
          <cell r="AB439"/>
          <cell r="AC439" t="e">
            <v>#N/A</v>
          </cell>
          <cell r="AD439">
            <v>352</v>
          </cell>
          <cell r="AE439" t="e">
            <v>#N/A</v>
          </cell>
          <cell r="AF439"/>
        </row>
        <row r="440">
          <cell r="Y440">
            <v>424</v>
          </cell>
          <cell r="Z440">
            <v>0.44784518145024776</v>
          </cell>
          <cell r="AA440">
            <v>-2.2161192062877748E-2</v>
          </cell>
          <cell r="AB440"/>
          <cell r="AC440" t="e">
            <v>#N/A</v>
          </cell>
          <cell r="AD440">
            <v>353</v>
          </cell>
          <cell r="AE440" t="e">
            <v>#N/A</v>
          </cell>
          <cell r="AF440"/>
        </row>
        <row r="441">
          <cell r="Y441">
            <v>425</v>
          </cell>
          <cell r="Z441">
            <v>0.63648983649909496</v>
          </cell>
          <cell r="AA441">
            <v>5.9007298750783144E-2</v>
          </cell>
          <cell r="AB441"/>
          <cell r="AC441" t="e">
            <v>#N/A</v>
          </cell>
          <cell r="AD441">
            <v>354</v>
          </cell>
          <cell r="AE441" t="e">
            <v>#N/A</v>
          </cell>
          <cell r="AF441"/>
        </row>
        <row r="442">
          <cell r="Y442">
            <v>426</v>
          </cell>
          <cell r="Z442">
            <v>0.63935882411897182</v>
          </cell>
          <cell r="AA442">
            <v>6.0300992709741166E-2</v>
          </cell>
          <cell r="AB442"/>
          <cell r="AC442" t="e">
            <v>#N/A</v>
          </cell>
          <cell r="AD442">
            <v>355</v>
          </cell>
          <cell r="AE442" t="e">
            <v>#N/A</v>
          </cell>
          <cell r="AF442"/>
        </row>
        <row r="443">
          <cell r="Y443">
            <v>427</v>
          </cell>
          <cell r="Z443">
            <v>0.55285443179309368</v>
          </cell>
          <cell r="AA443">
            <v>2.2460209901496171E-2</v>
          </cell>
          <cell r="AB443"/>
          <cell r="AC443" t="e">
            <v>#N/A</v>
          </cell>
          <cell r="AD443">
            <v>356</v>
          </cell>
          <cell r="AE443" t="e">
            <v>#N/A</v>
          </cell>
          <cell r="AF443"/>
        </row>
        <row r="444">
          <cell r="Y444">
            <v>428</v>
          </cell>
          <cell r="Z444">
            <v>0.50503855012357235</v>
          </cell>
          <cell r="AA444">
            <v>2.1348779005017568E-3</v>
          </cell>
          <cell r="AB444"/>
          <cell r="AC444" t="e">
            <v>#N/A</v>
          </cell>
          <cell r="AD444">
            <v>357</v>
          </cell>
          <cell r="AE444" t="e">
            <v>#N/A</v>
          </cell>
          <cell r="AF444"/>
        </row>
        <row r="445">
          <cell r="Y445">
            <v>429</v>
          </cell>
          <cell r="Z445">
            <v>6.6736875101923943E-2</v>
          </cell>
          <cell r="AA445">
            <v>-0.25363809510901414</v>
          </cell>
          <cell r="AB445"/>
          <cell r="AC445" t="e">
            <v>#N/A</v>
          </cell>
          <cell r="AD445">
            <v>358</v>
          </cell>
          <cell r="AE445" t="e">
            <v>#N/A</v>
          </cell>
          <cell r="AF445"/>
        </row>
        <row r="446">
          <cell r="Y446">
            <v>430</v>
          </cell>
          <cell r="Z446">
            <v>0.61859861575067043</v>
          </cell>
          <cell r="AA446">
            <v>5.1013901568045916E-2</v>
          </cell>
          <cell r="AB446"/>
          <cell r="AC446" t="e">
            <v>#N/A</v>
          </cell>
          <cell r="AD446">
            <v>359</v>
          </cell>
          <cell r="AE446" t="e">
            <v>#N/A</v>
          </cell>
          <cell r="AF446"/>
        </row>
        <row r="447">
          <cell r="Y447">
            <v>431</v>
          </cell>
          <cell r="Z447">
            <v>0.19928870908915997</v>
          </cell>
          <cell r="AA447">
            <v>-0.14268986519589308</v>
          </cell>
          <cell r="AB447"/>
          <cell r="AC447" t="e">
            <v>#N/A</v>
          </cell>
          <cell r="AD447">
            <v>360</v>
          </cell>
          <cell r="AE447" t="e">
            <v>#N/A</v>
          </cell>
          <cell r="AF447"/>
        </row>
        <row r="448">
          <cell r="Y448">
            <v>432</v>
          </cell>
          <cell r="Z448">
            <v>0.68164481781423092</v>
          </cell>
          <cell r="AA448">
            <v>7.9833817065523616E-2</v>
          </cell>
          <cell r="AB448"/>
          <cell r="AC448" t="e">
            <v>#N/A</v>
          </cell>
          <cell r="AD448">
            <v>361</v>
          </cell>
          <cell r="AE448" t="e">
            <v>#N/A</v>
          </cell>
          <cell r="AF448"/>
        </row>
        <row r="449">
          <cell r="Y449">
            <v>433</v>
          </cell>
          <cell r="Z449">
            <v>3.9524940773844719E-2</v>
          </cell>
          <cell r="AA449">
            <v>-0.29685632110848881</v>
          </cell>
          <cell r="AB449"/>
          <cell r="AC449" t="e">
            <v>#N/A</v>
          </cell>
          <cell r="AD449">
            <v>362</v>
          </cell>
          <cell r="AE449" t="e">
            <v>#N/A</v>
          </cell>
          <cell r="AF449"/>
        </row>
        <row r="450">
          <cell r="Y450">
            <v>434</v>
          </cell>
          <cell r="Z450">
            <v>0.9215626772493124</v>
          </cell>
          <cell r="AA450">
            <v>0.23929046232783518</v>
          </cell>
          <cell r="AB450"/>
          <cell r="AC450" t="e">
            <v>#N/A</v>
          </cell>
          <cell r="AD450">
            <v>363</v>
          </cell>
          <cell r="AE450" t="e">
            <v>#N/A</v>
          </cell>
          <cell r="AF450"/>
        </row>
        <row r="451">
          <cell r="Y451">
            <v>435</v>
          </cell>
          <cell r="Z451">
            <v>0.75280792824923992</v>
          </cell>
          <cell r="AA451">
            <v>0.11550765021337224</v>
          </cell>
          <cell r="AB451"/>
          <cell r="AC451" t="e">
            <v>#N/A</v>
          </cell>
          <cell r="AD451">
            <v>364</v>
          </cell>
          <cell r="AE451" t="e">
            <v>#N/A</v>
          </cell>
          <cell r="AF451"/>
        </row>
        <row r="452">
          <cell r="Y452">
            <v>436</v>
          </cell>
          <cell r="Z452">
            <v>6.8995466455817223E-2</v>
          </cell>
          <cell r="AA452">
            <v>-0.25072587316304012</v>
          </cell>
          <cell r="AB452"/>
          <cell r="AC452" t="e">
            <v>#N/A</v>
          </cell>
          <cell r="AD452">
            <v>365</v>
          </cell>
          <cell r="AE452" t="e">
            <v>#N/A</v>
          </cell>
          <cell r="AF452"/>
        </row>
        <row r="453">
          <cell r="Y453">
            <v>437</v>
          </cell>
          <cell r="Z453">
            <v>0.56149923615157604</v>
          </cell>
          <cell r="AA453">
            <v>2.6161143862732862E-2</v>
          </cell>
          <cell r="AB453"/>
          <cell r="AC453" t="e">
            <v>#N/A</v>
          </cell>
          <cell r="AD453">
            <v>366</v>
          </cell>
          <cell r="AE453" t="e">
            <v>#N/A</v>
          </cell>
          <cell r="AF453"/>
        </row>
        <row r="454">
          <cell r="Y454">
            <v>438</v>
          </cell>
          <cell r="Z454">
            <v>0.66100583039224148</v>
          </cell>
          <cell r="AA454">
            <v>7.0183262606242108E-2</v>
          </cell>
          <cell r="AB454"/>
          <cell r="AC454" t="e">
            <v>#N/A</v>
          </cell>
          <cell r="AD454">
            <v>367</v>
          </cell>
          <cell r="AE454" t="e">
            <v>#N/A</v>
          </cell>
          <cell r="AF454"/>
        </row>
        <row r="455">
          <cell r="Y455">
            <v>439</v>
          </cell>
          <cell r="Z455">
            <v>0.8969982098788023</v>
          </cell>
          <cell r="AA455">
            <v>0.21376167988277645</v>
          </cell>
          <cell r="AB455"/>
          <cell r="AC455" t="e">
            <v>#N/A</v>
          </cell>
          <cell r="AD455">
            <v>368</v>
          </cell>
          <cell r="AE455" t="e">
            <v>#N/A</v>
          </cell>
          <cell r="AF455"/>
        </row>
        <row r="456">
          <cell r="Y456">
            <v>440</v>
          </cell>
          <cell r="Z456">
            <v>0.75976475141942501</v>
          </cell>
          <cell r="AA456">
            <v>0.11925904584463516</v>
          </cell>
          <cell r="AB456"/>
          <cell r="AC456" t="e">
            <v>#N/A</v>
          </cell>
          <cell r="AD456">
            <v>369</v>
          </cell>
          <cell r="AE456" t="e">
            <v>#N/A</v>
          </cell>
          <cell r="AF456"/>
        </row>
        <row r="457">
          <cell r="Y457">
            <v>441</v>
          </cell>
          <cell r="Z457">
            <v>0.39113601855933666</v>
          </cell>
          <cell r="AA457">
            <v>-4.6713264508987606E-2</v>
          </cell>
          <cell r="AB457"/>
          <cell r="AC457" t="e">
            <v>#N/A</v>
          </cell>
          <cell r="AD457">
            <v>370</v>
          </cell>
          <cell r="AE457" t="e">
            <v>#N/A</v>
          </cell>
          <cell r="AF457"/>
        </row>
        <row r="458">
          <cell r="Y458">
            <v>442</v>
          </cell>
          <cell r="Z458">
            <v>0.27036160789430141</v>
          </cell>
          <cell r="AA458">
            <v>-0.10339950395189798</v>
          </cell>
          <cell r="AB458"/>
          <cell r="AC458" t="e">
            <v>#N/A</v>
          </cell>
          <cell r="AD458">
            <v>371</v>
          </cell>
          <cell r="AE458" t="e">
            <v>#N/A</v>
          </cell>
          <cell r="AF458"/>
        </row>
        <row r="459">
          <cell r="Y459">
            <v>443</v>
          </cell>
          <cell r="Z459">
            <v>0.59364391677081585</v>
          </cell>
          <cell r="AA459">
            <v>4.0048246256944905E-2</v>
          </cell>
          <cell r="AB459"/>
          <cell r="AC459" t="e">
            <v>#N/A</v>
          </cell>
          <cell r="AD459">
            <v>372</v>
          </cell>
          <cell r="AE459" t="e">
            <v>#N/A</v>
          </cell>
          <cell r="AF459"/>
        </row>
        <row r="460">
          <cell r="Y460">
            <v>444</v>
          </cell>
          <cell r="Z460">
            <v>0.88507907651364803</v>
          </cell>
          <cell r="AA460">
            <v>0.20296655851303352</v>
          </cell>
          <cell r="AB460"/>
          <cell r="AC460" t="e">
            <v>#N/A</v>
          </cell>
          <cell r="AD460">
            <v>373</v>
          </cell>
          <cell r="AE460" t="e">
            <v>#N/A</v>
          </cell>
          <cell r="AF460"/>
        </row>
        <row r="461">
          <cell r="Y461">
            <v>445</v>
          </cell>
          <cell r="Z461">
            <v>0.27116447500884533</v>
          </cell>
          <cell r="AA461">
            <v>-0.10298964483908195</v>
          </cell>
          <cell r="AB461"/>
          <cell r="AC461" t="e">
            <v>#N/A</v>
          </cell>
          <cell r="AD461">
            <v>374</v>
          </cell>
          <cell r="AE461" t="e">
            <v>#N/A</v>
          </cell>
          <cell r="AF461"/>
        </row>
        <row r="462">
          <cell r="Y462">
            <v>446</v>
          </cell>
          <cell r="Z462">
            <v>0.27522662840783596</v>
          </cell>
          <cell r="AA462">
            <v>-0.10092512108443684</v>
          </cell>
          <cell r="AB462"/>
          <cell r="AC462" t="e">
            <v>#N/A</v>
          </cell>
          <cell r="AD462">
            <v>375</v>
          </cell>
          <cell r="AE462" t="e">
            <v>#N/A</v>
          </cell>
          <cell r="AF462"/>
        </row>
        <row r="463">
          <cell r="Y463">
            <v>447</v>
          </cell>
          <cell r="Z463">
            <v>0.86202452890574932</v>
          </cell>
          <cell r="AA463">
            <v>0.18415240560073945</v>
          </cell>
          <cell r="AB463"/>
          <cell r="AC463" t="e">
            <v>#N/A</v>
          </cell>
          <cell r="AD463">
            <v>376</v>
          </cell>
          <cell r="AE463" t="e">
            <v>#N/A</v>
          </cell>
          <cell r="AF463"/>
        </row>
        <row r="464">
          <cell r="Y464">
            <v>448</v>
          </cell>
          <cell r="Z464">
            <v>0.49537636898458004</v>
          </cell>
          <cell r="AA464">
            <v>-1.9590648081880546E-3</v>
          </cell>
          <cell r="AB464"/>
          <cell r="AC464" t="e">
            <v>#N/A</v>
          </cell>
          <cell r="AD464">
            <v>377</v>
          </cell>
          <cell r="AE464" t="e">
            <v>#N/A</v>
          </cell>
          <cell r="AF464"/>
        </row>
        <row r="465">
          <cell r="Y465">
            <v>449</v>
          </cell>
          <cell r="Z465">
            <v>0.12973859719932079</v>
          </cell>
          <cell r="AA465">
            <v>-0.19060386521897635</v>
          </cell>
          <cell r="AB465"/>
          <cell r="AC465" t="e">
            <v>#N/A</v>
          </cell>
          <cell r="AD465">
            <v>378</v>
          </cell>
          <cell r="AE465" t="e">
            <v>#N/A</v>
          </cell>
          <cell r="AF465"/>
        </row>
        <row r="466">
          <cell r="Y466">
            <v>450</v>
          </cell>
          <cell r="Z466">
            <v>0.65859497152268887</v>
          </cell>
          <cell r="AA466">
            <v>6.907134245924583E-2</v>
          </cell>
          <cell r="AB466"/>
          <cell r="AC466" t="e">
            <v>#N/A</v>
          </cell>
          <cell r="AD466">
            <v>379</v>
          </cell>
          <cell r="AE466" t="e">
            <v>#N/A</v>
          </cell>
          <cell r="AF466"/>
        </row>
        <row r="467">
          <cell r="Y467">
            <v>451</v>
          </cell>
          <cell r="Z467">
            <v>0.27696151845157146</v>
          </cell>
          <cell r="AA467">
            <v>-0.10004797670565832</v>
          </cell>
          <cell r="AB467"/>
          <cell r="AC467" t="e">
            <v>#N/A</v>
          </cell>
          <cell r="AD467">
            <v>380</v>
          </cell>
          <cell r="AE467" t="e">
            <v>#N/A</v>
          </cell>
          <cell r="AF467"/>
        </row>
        <row r="468">
          <cell r="Y468">
            <v>452</v>
          </cell>
          <cell r="Z468">
            <v>0.78501545451581478</v>
          </cell>
          <cell r="AA468">
            <v>0.13340667716919083</v>
          </cell>
          <cell r="AB468"/>
          <cell r="AC468" t="e">
            <v>#N/A</v>
          </cell>
          <cell r="AD468">
            <v>381</v>
          </cell>
          <cell r="AE468" t="e">
            <v>#N/A</v>
          </cell>
          <cell r="AF468"/>
        </row>
        <row r="469">
          <cell r="Y469">
            <v>453</v>
          </cell>
          <cell r="Z469">
            <v>0.7503590565174818</v>
          </cell>
          <cell r="AA469">
            <v>0.11420063765133036</v>
          </cell>
          <cell r="AB469"/>
          <cell r="AC469" t="e">
            <v>#N/A</v>
          </cell>
          <cell r="AD469">
            <v>382</v>
          </cell>
          <cell r="AE469" t="e">
            <v>#N/A</v>
          </cell>
          <cell r="AF469"/>
        </row>
        <row r="470">
          <cell r="Y470">
            <v>454</v>
          </cell>
          <cell r="Z470">
            <v>0.31984255276620388</v>
          </cell>
          <cell r="AA470">
            <v>-7.9129953758609595E-2</v>
          </cell>
          <cell r="AB470"/>
          <cell r="AC470" t="e">
            <v>#N/A</v>
          </cell>
          <cell r="AD470">
            <v>383</v>
          </cell>
          <cell r="AE470" t="e">
            <v>#N/A</v>
          </cell>
          <cell r="AF470"/>
        </row>
        <row r="471">
          <cell r="Y471">
            <v>455</v>
          </cell>
          <cell r="Z471">
            <v>0.68561522476375103</v>
          </cell>
          <cell r="AA471">
            <v>8.1719560966919333E-2</v>
          </cell>
          <cell r="AB471"/>
          <cell r="AC471" t="e">
            <v>#N/A</v>
          </cell>
          <cell r="AD471">
            <v>384</v>
          </cell>
          <cell r="AE471" t="e">
            <v>#N/A</v>
          </cell>
          <cell r="AF471"/>
        </row>
        <row r="472">
          <cell r="Y472">
            <v>456</v>
          </cell>
          <cell r="Z472">
            <v>0.16063543222844601</v>
          </cell>
          <cell r="AA472">
            <v>-0.16765319350170746</v>
          </cell>
          <cell r="AB472"/>
          <cell r="AC472" t="e">
            <v>#N/A</v>
          </cell>
          <cell r="AD472">
            <v>385</v>
          </cell>
          <cell r="AE472" t="e">
            <v>#N/A</v>
          </cell>
          <cell r="AF472"/>
        </row>
        <row r="473">
          <cell r="Y473">
            <v>457</v>
          </cell>
          <cell r="Z473">
            <v>0.41054507903754711</v>
          </cell>
          <cell r="AA473">
            <v>-3.8225153176935443E-2</v>
          </cell>
          <cell r="AB473"/>
          <cell r="AC473" t="e">
            <v>#N/A</v>
          </cell>
          <cell r="AD473">
            <v>386</v>
          </cell>
          <cell r="AE473" t="e">
            <v>#N/A</v>
          </cell>
          <cell r="AF473"/>
        </row>
        <row r="474">
          <cell r="Y474">
            <v>458</v>
          </cell>
          <cell r="Z474">
            <v>0.12746149860322475</v>
          </cell>
          <cell r="AA474">
            <v>-0.19243707199839935</v>
          </cell>
          <cell r="AB474"/>
          <cell r="AC474" t="e">
            <v>#N/A</v>
          </cell>
          <cell r="AD474">
            <v>387</v>
          </cell>
          <cell r="AE474" t="e">
            <v>#N/A</v>
          </cell>
          <cell r="AF474"/>
        </row>
        <row r="475">
          <cell r="Y475">
            <v>459</v>
          </cell>
          <cell r="Z475">
            <v>0.64303172938525677</v>
          </cell>
          <cell r="AA475">
            <v>6.1962374939212715E-2</v>
          </cell>
          <cell r="AB475"/>
          <cell r="AC475" t="e">
            <v>#N/A</v>
          </cell>
          <cell r="AD475">
            <v>388</v>
          </cell>
          <cell r="AE475" t="e">
            <v>#N/A</v>
          </cell>
          <cell r="AF475"/>
        </row>
        <row r="476">
          <cell r="Y476">
            <v>460</v>
          </cell>
          <cell r="Z476">
            <v>0.65326504968106747</v>
          </cell>
          <cell r="AA476">
            <v>6.6623600877348865E-2</v>
          </cell>
          <cell r="AB476"/>
          <cell r="AC476" t="e">
            <v>#N/A</v>
          </cell>
          <cell r="AD476">
            <v>389</v>
          </cell>
          <cell r="AE476" t="e">
            <v>#N/A</v>
          </cell>
          <cell r="AF476"/>
        </row>
        <row r="477">
          <cell r="Y477">
            <v>461</v>
          </cell>
          <cell r="Z477">
            <v>0.98925632052123547</v>
          </cell>
          <cell r="AA477">
            <v>0.38865427652928353</v>
          </cell>
          <cell r="AB477"/>
          <cell r="AC477" t="e">
            <v>#N/A</v>
          </cell>
          <cell r="AD477">
            <v>390</v>
          </cell>
          <cell r="AE477" t="e">
            <v>#N/A</v>
          </cell>
          <cell r="AF477"/>
        </row>
        <row r="478">
          <cell r="Y478">
            <v>462</v>
          </cell>
          <cell r="Z478">
            <v>6.5544521436095238E-2</v>
          </cell>
          <cell r="AA478">
            <v>-0.25520636958145076</v>
          </cell>
          <cell r="AB478"/>
          <cell r="AC478" t="e">
            <v>#N/A</v>
          </cell>
          <cell r="AD478">
            <v>391</v>
          </cell>
          <cell r="AE478" t="e">
            <v>#N/A</v>
          </cell>
          <cell r="AF478"/>
        </row>
        <row r="479">
          <cell r="Y479">
            <v>463</v>
          </cell>
          <cell r="Z479">
            <v>6.6439731046557426E-2</v>
          </cell>
          <cell r="AA479">
            <v>-0.25402687858866141</v>
          </cell>
          <cell r="AB479"/>
          <cell r="AC479" t="e">
            <v>#N/A</v>
          </cell>
          <cell r="AD479">
            <v>392</v>
          </cell>
          <cell r="AE479" t="e">
            <v>#N/A</v>
          </cell>
          <cell r="AF479"/>
        </row>
        <row r="480">
          <cell r="Y480">
            <v>464</v>
          </cell>
          <cell r="Z480">
            <v>0.17418207786977291</v>
          </cell>
          <cell r="AA480">
            <v>-0.15851155654283161</v>
          </cell>
          <cell r="AB480"/>
          <cell r="AC480" t="e">
            <v>#N/A</v>
          </cell>
          <cell r="AD480">
            <v>393</v>
          </cell>
          <cell r="AE480" t="e">
            <v>#N/A</v>
          </cell>
          <cell r="AF480"/>
        </row>
        <row r="481">
          <cell r="Y481">
            <v>465</v>
          </cell>
          <cell r="Z481">
            <v>4.3064741417765617E-2</v>
          </cell>
          <cell r="AA481">
            <v>-0.29008701448729274</v>
          </cell>
          <cell r="AB481"/>
          <cell r="AC481" t="e">
            <v>#N/A</v>
          </cell>
          <cell r="AD481">
            <v>394</v>
          </cell>
          <cell r="AE481" t="e">
            <v>#N/A</v>
          </cell>
          <cell r="AF481"/>
        </row>
        <row r="482">
          <cell r="Y482">
            <v>466</v>
          </cell>
          <cell r="Z482">
            <v>0.97401929460465908</v>
          </cell>
          <cell r="AA482">
            <v>0.32850356769775518</v>
          </cell>
          <cell r="AB482"/>
          <cell r="AC482" t="e">
            <v>#N/A</v>
          </cell>
          <cell r="AD482">
            <v>395</v>
          </cell>
          <cell r="AE482" t="e">
            <v>#N/A</v>
          </cell>
          <cell r="AF482"/>
        </row>
        <row r="483">
          <cell r="Y483">
            <v>467</v>
          </cell>
          <cell r="Z483">
            <v>0.60829742066562176</v>
          </cell>
          <cell r="AA483">
            <v>4.6463920715875941E-2</v>
          </cell>
          <cell r="AB483"/>
          <cell r="AC483" t="e">
            <v>#N/A</v>
          </cell>
          <cell r="AD483">
            <v>396</v>
          </cell>
          <cell r="AE483" t="e">
            <v>#N/A</v>
          </cell>
          <cell r="AF483"/>
        </row>
        <row r="484">
          <cell r="Y484">
            <v>468</v>
          </cell>
          <cell r="Z484">
            <v>0.11452268622815609</v>
          </cell>
          <cell r="AA484">
            <v>-0.20331395500179916</v>
          </cell>
          <cell r="AB484"/>
          <cell r="AC484" t="e">
            <v>#N/A</v>
          </cell>
          <cell r="AD484">
            <v>397</v>
          </cell>
          <cell r="AE484" t="e">
            <v>#N/A</v>
          </cell>
          <cell r="AF484"/>
        </row>
        <row r="485">
          <cell r="Y485">
            <v>469</v>
          </cell>
          <cell r="Z485">
            <v>0.35107648186385632</v>
          </cell>
          <cell r="AA485">
            <v>-6.4640070127798058E-2</v>
          </cell>
          <cell r="AB485"/>
          <cell r="AC485" t="e">
            <v>#N/A</v>
          </cell>
          <cell r="AD485">
            <v>398</v>
          </cell>
          <cell r="AE485" t="e">
            <v>#N/A</v>
          </cell>
          <cell r="AF485"/>
        </row>
        <row r="486">
          <cell r="Y486">
            <v>470</v>
          </cell>
          <cell r="Z486">
            <v>0.38263282738626003</v>
          </cell>
          <cell r="AA486">
            <v>-5.0468095734139615E-2</v>
          </cell>
          <cell r="AB486"/>
          <cell r="AC486" t="e">
            <v>#N/A</v>
          </cell>
          <cell r="AD486">
            <v>399</v>
          </cell>
          <cell r="AE486" t="e">
            <v>#N/A</v>
          </cell>
          <cell r="AF486"/>
        </row>
        <row r="487">
          <cell r="Y487">
            <v>471</v>
          </cell>
          <cell r="Z487">
            <v>0.24808935634791851</v>
          </cell>
          <cell r="AA487">
            <v>-0.11502795332227796</v>
          </cell>
          <cell r="AB487"/>
          <cell r="AC487" t="e">
            <v>#N/A</v>
          </cell>
          <cell r="AD487">
            <v>400</v>
          </cell>
          <cell r="AE487" t="e">
            <v>#N/A</v>
          </cell>
          <cell r="AF487"/>
        </row>
        <row r="488">
          <cell r="Y488">
            <v>472</v>
          </cell>
          <cell r="Z488">
            <v>0.78864081762731075</v>
          </cell>
          <cell r="AA488">
            <v>0.13551441447508442</v>
          </cell>
          <cell r="AB488"/>
          <cell r="AC488" t="e">
            <v>#N/A</v>
          </cell>
          <cell r="AD488">
            <v>401</v>
          </cell>
          <cell r="AE488" t="e">
            <v>#N/A</v>
          </cell>
          <cell r="AF488"/>
        </row>
        <row r="489">
          <cell r="Y489">
            <v>473</v>
          </cell>
          <cell r="Z489">
            <v>0.42860373668372631</v>
          </cell>
          <cell r="AA489">
            <v>-3.0413731686509196E-2</v>
          </cell>
          <cell r="AB489"/>
          <cell r="AC489" t="e">
            <v>#N/A</v>
          </cell>
          <cell r="AD489">
            <v>402</v>
          </cell>
          <cell r="AE489" t="e">
            <v>#N/A</v>
          </cell>
          <cell r="AF489"/>
        </row>
        <row r="490">
          <cell r="Y490">
            <v>474</v>
          </cell>
          <cell r="Z490">
            <v>0.93868583999574184</v>
          </cell>
          <cell r="AA490">
            <v>0.26095573678081296</v>
          </cell>
          <cell r="AB490"/>
          <cell r="AC490" t="e">
            <v>#N/A</v>
          </cell>
          <cell r="AD490">
            <v>403</v>
          </cell>
          <cell r="AE490" t="e">
            <v>#N/A</v>
          </cell>
          <cell r="AF490"/>
        </row>
        <row r="491">
          <cell r="Y491">
            <v>475</v>
          </cell>
          <cell r="Z491">
            <v>0.60287333838641644</v>
          </cell>
          <cell r="AA491">
            <v>4.4081804008598957E-2</v>
          </cell>
          <cell r="AB491"/>
          <cell r="AC491" t="e">
            <v>#N/A</v>
          </cell>
          <cell r="AD491">
            <v>404</v>
          </cell>
          <cell r="AE491" t="e">
            <v>#N/A</v>
          </cell>
          <cell r="AF491"/>
        </row>
        <row r="492">
          <cell r="Y492">
            <v>476</v>
          </cell>
          <cell r="Z492">
            <v>0.22121756337583065</v>
          </cell>
          <cell r="AA492">
            <v>-0.12983050532682266</v>
          </cell>
          <cell r="AB492"/>
          <cell r="AC492" t="e">
            <v>#N/A</v>
          </cell>
          <cell r="AD492">
            <v>405</v>
          </cell>
          <cell r="AE492" t="e">
            <v>#N/A</v>
          </cell>
          <cell r="AF492"/>
        </row>
        <row r="493">
          <cell r="Y493">
            <v>477</v>
          </cell>
          <cell r="Z493">
            <v>0.50958663038909435</v>
          </cell>
          <cell r="AA493">
            <v>4.0622224218511771E-3</v>
          </cell>
          <cell r="AB493"/>
          <cell r="AC493" t="e">
            <v>#N/A</v>
          </cell>
          <cell r="AD493">
            <v>406</v>
          </cell>
          <cell r="AE493" t="e">
            <v>#N/A</v>
          </cell>
          <cell r="AF493"/>
        </row>
        <row r="494">
          <cell r="Y494">
            <v>478</v>
          </cell>
          <cell r="Z494">
            <v>0.92851713858544827</v>
          </cell>
          <cell r="AA494">
            <v>0.2476024412205674</v>
          </cell>
          <cell r="AB494"/>
          <cell r="AC494" t="e">
            <v>#N/A</v>
          </cell>
          <cell r="AD494">
            <v>407</v>
          </cell>
          <cell r="AE494" t="e">
            <v>#N/A</v>
          </cell>
          <cell r="AF494"/>
        </row>
        <row r="495">
          <cell r="Y495">
            <v>479</v>
          </cell>
          <cell r="Z495">
            <v>0.45657728426158428</v>
          </cell>
          <cell r="AA495">
            <v>-1.8434575451563073E-2</v>
          </cell>
          <cell r="AB495"/>
          <cell r="AC495" t="e">
            <v>#N/A</v>
          </cell>
          <cell r="AD495">
            <v>408</v>
          </cell>
          <cell r="AE495" t="e">
            <v>#N/A</v>
          </cell>
          <cell r="AF495"/>
        </row>
        <row r="496">
          <cell r="Y496">
            <v>480</v>
          </cell>
          <cell r="Z496">
            <v>0.77812053821980953</v>
          </cell>
          <cell r="AA496">
            <v>0.12945416211627517</v>
          </cell>
          <cell r="AB496"/>
          <cell r="AC496" t="e">
            <v>#N/A</v>
          </cell>
          <cell r="AD496">
            <v>409</v>
          </cell>
          <cell r="AE496" t="e">
            <v>#N/A</v>
          </cell>
          <cell r="AF496"/>
        </row>
        <row r="497">
          <cell r="Y497">
            <v>481</v>
          </cell>
          <cell r="Z497">
            <v>0.49776509217917919</v>
          </cell>
          <cell r="AA497">
            <v>-9.4692983235248316E-4</v>
          </cell>
          <cell r="AB497"/>
          <cell r="AC497" t="e">
            <v>#N/A</v>
          </cell>
          <cell r="AD497">
            <v>410</v>
          </cell>
          <cell r="AE497" t="e">
            <v>#N/A</v>
          </cell>
          <cell r="AF497"/>
        </row>
        <row r="498">
          <cell r="Y498">
            <v>482</v>
          </cell>
          <cell r="Z498">
            <v>0.39273799024522305</v>
          </cell>
          <cell r="AA498">
            <v>-4.6008496331732589E-2</v>
          </cell>
          <cell r="AB498"/>
          <cell r="AC498" t="e">
            <v>#N/A</v>
          </cell>
          <cell r="AD498">
            <v>411</v>
          </cell>
          <cell r="AE498" t="e">
            <v>#N/A</v>
          </cell>
          <cell r="AF498"/>
        </row>
        <row r="499">
          <cell r="Y499">
            <v>483</v>
          </cell>
          <cell r="Z499">
            <v>8.0461036413908005E-3</v>
          </cell>
          <cell r="AA499">
            <v>-0.40682641768056399</v>
          </cell>
          <cell r="AB499"/>
          <cell r="AC499" t="e">
            <v>#N/A</v>
          </cell>
          <cell r="AD499">
            <v>412</v>
          </cell>
          <cell r="AE499" t="e">
            <v>#N/A</v>
          </cell>
          <cell r="AF499"/>
        </row>
        <row r="500">
          <cell r="Y500">
            <v>484</v>
          </cell>
          <cell r="Z500">
            <v>0.14101325534284115</v>
          </cell>
          <cell r="AA500">
            <v>-0.18183968698784256</v>
          </cell>
          <cell r="AB500"/>
          <cell r="AC500" t="e">
            <v>#N/A</v>
          </cell>
          <cell r="AD500">
            <v>413</v>
          </cell>
          <cell r="AE500" t="e">
            <v>#N/A</v>
          </cell>
          <cell r="AF500"/>
        </row>
        <row r="501">
          <cell r="Y501">
            <v>485</v>
          </cell>
          <cell r="Z501">
            <v>0.38660073094069958</v>
          </cell>
          <cell r="AA501">
            <v>-4.8712965863617716E-2</v>
          </cell>
          <cell r="AB501"/>
          <cell r="AC501" t="e">
            <v>#N/A</v>
          </cell>
          <cell r="AD501">
            <v>414</v>
          </cell>
          <cell r="AE501" t="e">
            <v>#N/A</v>
          </cell>
          <cell r="AF501"/>
        </row>
        <row r="502">
          <cell r="Y502">
            <v>486</v>
          </cell>
          <cell r="Z502">
            <v>0.33521649800240993</v>
          </cell>
          <cell r="AA502">
            <v>-7.193172443168809E-2</v>
          </cell>
          <cell r="AB502"/>
          <cell r="AC502" t="e">
            <v>#N/A</v>
          </cell>
          <cell r="AD502">
            <v>415</v>
          </cell>
          <cell r="AE502" t="e">
            <v>#N/A</v>
          </cell>
          <cell r="AF502"/>
        </row>
        <row r="503">
          <cell r="Y503">
            <v>487</v>
          </cell>
          <cell r="Z503">
            <v>0.33783857338130474</v>
          </cell>
          <cell r="AA503">
            <v>-7.0717314655497979E-2</v>
          </cell>
          <cell r="AB503"/>
          <cell r="AC503" t="e">
            <v>#N/A</v>
          </cell>
          <cell r="AD503">
            <v>416</v>
          </cell>
          <cell r="AE503" t="e">
            <v>#N/A</v>
          </cell>
          <cell r="AF503"/>
        </row>
        <row r="504">
          <cell r="Y504">
            <v>488</v>
          </cell>
          <cell r="Z504">
            <v>0.12571450136601925</v>
          </cell>
          <cell r="AA504">
            <v>-0.19385900888584653</v>
          </cell>
          <cell r="AB504"/>
          <cell r="AC504" t="e">
            <v>#N/A</v>
          </cell>
          <cell r="AD504">
            <v>417</v>
          </cell>
          <cell r="AE504" t="e">
            <v>#N/A</v>
          </cell>
          <cell r="AF504"/>
        </row>
        <row r="505">
          <cell r="Y505">
            <v>489</v>
          </cell>
          <cell r="Z505">
            <v>0.64794871024787426</v>
          </cell>
          <cell r="AA505">
            <v>6.4195936914286975E-2</v>
          </cell>
          <cell r="AB505"/>
          <cell r="AC505" t="e">
            <v>#N/A</v>
          </cell>
          <cell r="AD505">
            <v>418</v>
          </cell>
          <cell r="AE505" t="e">
            <v>#N/A</v>
          </cell>
          <cell r="AF505"/>
        </row>
        <row r="506">
          <cell r="Y506">
            <v>490</v>
          </cell>
          <cell r="Z506">
            <v>0.52581197582185268</v>
          </cell>
          <cell r="AA506">
            <v>1.094411150803706E-2</v>
          </cell>
          <cell r="AB506"/>
          <cell r="AC506" t="e">
            <v>#N/A</v>
          </cell>
          <cell r="AD506">
            <v>419</v>
          </cell>
          <cell r="AE506" t="e">
            <v>#N/A</v>
          </cell>
          <cell r="AF506"/>
        </row>
        <row r="507">
          <cell r="Y507">
            <v>491</v>
          </cell>
          <cell r="Z507">
            <v>0.59377421252429485</v>
          </cell>
          <cell r="AA507">
            <v>4.0105025952743491E-2</v>
          </cell>
          <cell r="AB507"/>
          <cell r="AC507" t="e">
            <v>#N/A</v>
          </cell>
          <cell r="AD507">
            <v>420</v>
          </cell>
          <cell r="AE507" t="e">
            <v>#N/A</v>
          </cell>
          <cell r="AF507"/>
        </row>
        <row r="508">
          <cell r="Y508">
            <v>492</v>
          </cell>
          <cell r="Z508">
            <v>0.84430771134793758</v>
          </cell>
          <cell r="AA508">
            <v>0.17111348709679569</v>
          </cell>
          <cell r="AB508"/>
          <cell r="AC508" t="e">
            <v>#N/A</v>
          </cell>
          <cell r="AD508">
            <v>421</v>
          </cell>
          <cell r="AE508" t="e">
            <v>#N/A</v>
          </cell>
          <cell r="AF508"/>
        </row>
        <row r="509">
          <cell r="Y509">
            <v>493</v>
          </cell>
          <cell r="Z509">
            <v>8.9479623362421989E-2</v>
          </cell>
          <cell r="AA509">
            <v>-0.22717178718334913</v>
          </cell>
          <cell r="AB509"/>
          <cell r="AC509" t="e">
            <v>#N/A</v>
          </cell>
          <cell r="AD509">
            <v>422</v>
          </cell>
          <cell r="AE509" t="e">
            <v>#N/A</v>
          </cell>
          <cell r="AF509"/>
        </row>
        <row r="510">
          <cell r="Y510">
            <v>494</v>
          </cell>
          <cell r="Z510">
            <v>0.39685932360589504</v>
          </cell>
          <cell r="AA510">
            <v>-4.4199003189921253E-2</v>
          </cell>
          <cell r="AB510"/>
          <cell r="AC510" t="e">
            <v>#N/A</v>
          </cell>
          <cell r="AD510">
            <v>423</v>
          </cell>
          <cell r="AE510" t="e">
            <v>#N/A</v>
          </cell>
          <cell r="AF510"/>
        </row>
        <row r="511">
          <cell r="Y511">
            <v>495</v>
          </cell>
          <cell r="Z511">
            <v>0.39523015730082989</v>
          </cell>
          <cell r="AA511">
            <v>-4.4913680461362605E-2</v>
          </cell>
          <cell r="AB511"/>
          <cell r="AC511" t="e">
            <v>#N/A</v>
          </cell>
          <cell r="AD511">
            <v>424</v>
          </cell>
          <cell r="AE511" t="e">
            <v>#N/A</v>
          </cell>
          <cell r="AF511"/>
        </row>
        <row r="512">
          <cell r="Y512">
            <v>496</v>
          </cell>
          <cell r="Z512">
            <v>0.7110003437846899</v>
          </cell>
          <cell r="AA512">
            <v>9.4033463596018024E-2</v>
          </cell>
          <cell r="AB512"/>
          <cell r="AC512" t="e">
            <v>#N/A</v>
          </cell>
          <cell r="AD512">
            <v>425</v>
          </cell>
          <cell r="AE512" t="e">
            <v>#N/A</v>
          </cell>
          <cell r="AF512"/>
        </row>
        <row r="513">
          <cell r="Y513">
            <v>497</v>
          </cell>
          <cell r="Z513">
            <v>0.68085136823356152</v>
          </cell>
          <cell r="AA513">
            <v>7.9458164147421725E-2</v>
          </cell>
          <cell r="AB513"/>
          <cell r="AC513" t="e">
            <v>#N/A</v>
          </cell>
          <cell r="AD513">
            <v>426</v>
          </cell>
          <cell r="AE513" t="e">
            <v>#N/A</v>
          </cell>
          <cell r="AF513"/>
        </row>
        <row r="514">
          <cell r="Y514">
            <v>498</v>
          </cell>
          <cell r="Z514">
            <v>0.53340340219438076</v>
          </cell>
          <cell r="AA514">
            <v>1.4169516041654196E-2</v>
          </cell>
          <cell r="AB514"/>
          <cell r="AC514" t="e">
            <v>#N/A</v>
          </cell>
          <cell r="AD514">
            <v>427</v>
          </cell>
          <cell r="AE514" t="e">
            <v>#N/A</v>
          </cell>
          <cell r="AF514"/>
        </row>
        <row r="515">
          <cell r="Y515">
            <v>499</v>
          </cell>
          <cell r="Z515">
            <v>0.95618803612887859</v>
          </cell>
          <cell r="AA515">
            <v>0.28871600345132237</v>
          </cell>
          <cell r="AB515"/>
          <cell r="AC515" t="e">
            <v>#N/A</v>
          </cell>
          <cell r="AD515">
            <v>428</v>
          </cell>
          <cell r="AE515" t="e">
            <v>#N/A</v>
          </cell>
          <cell r="AF515"/>
        </row>
        <row r="516">
          <cell r="Y516">
            <v>500</v>
          </cell>
          <cell r="Z516">
            <v>0.79173325560986996</v>
          </cell>
          <cell r="AA516">
            <v>0.13732910808639387</v>
          </cell>
          <cell r="AB516"/>
          <cell r="AC516" t="e">
            <v>#N/A</v>
          </cell>
          <cell r="AD516">
            <v>429</v>
          </cell>
          <cell r="AE516" t="e">
            <v>#N/A</v>
          </cell>
          <cell r="AF516"/>
        </row>
        <row r="517">
          <cell r="Y517">
            <v>501</v>
          </cell>
          <cell r="Z517">
            <v>0.84863102249801159</v>
          </cell>
          <cell r="AA517">
            <v>0.17419976534319093</v>
          </cell>
          <cell r="AB517"/>
          <cell r="AC517" t="e">
            <v>#N/A</v>
          </cell>
          <cell r="AD517">
            <v>430</v>
          </cell>
          <cell r="AE517" t="e">
            <v>#N/A</v>
          </cell>
          <cell r="AF517"/>
        </row>
        <row r="518">
          <cell r="Y518">
            <v>502</v>
          </cell>
          <cell r="Z518">
            <v>0.25718340836465359</v>
          </cell>
          <cell r="AA518">
            <v>-0.11021711687904844</v>
          </cell>
          <cell r="AB518"/>
          <cell r="AC518" t="e">
            <v>#N/A</v>
          </cell>
          <cell r="AD518">
            <v>431</v>
          </cell>
          <cell r="AE518" t="e">
            <v>#N/A</v>
          </cell>
          <cell r="AF518"/>
        </row>
        <row r="519">
          <cell r="Y519">
            <v>503</v>
          </cell>
          <cell r="Z519">
            <v>0.42703084461390972</v>
          </cell>
          <cell r="AA519">
            <v>-3.1091283806102064E-2</v>
          </cell>
          <cell r="AB519"/>
          <cell r="AC519" t="e">
            <v>#N/A</v>
          </cell>
          <cell r="AD519">
            <v>432</v>
          </cell>
          <cell r="AE519" t="e">
            <v>#N/A</v>
          </cell>
          <cell r="AF519"/>
        </row>
        <row r="520">
          <cell r="Y520">
            <v>504</v>
          </cell>
          <cell r="Z520">
            <v>0.9975400771945715</v>
          </cell>
          <cell r="AA520">
            <v>0.4753545726874589</v>
          </cell>
          <cell r="AB520"/>
          <cell r="AC520" t="e">
            <v>#N/A</v>
          </cell>
          <cell r="AD520">
            <v>433</v>
          </cell>
          <cell r="AE520" t="e">
            <v>#N/A</v>
          </cell>
          <cell r="AF520"/>
        </row>
        <row r="521">
          <cell r="Y521">
            <v>505</v>
          </cell>
          <cell r="Z521">
            <v>0.73996671847999096</v>
          </cell>
          <cell r="AA521">
            <v>0.10872787847339255</v>
          </cell>
          <cell r="AB521"/>
          <cell r="AC521" t="e">
            <v>#N/A</v>
          </cell>
          <cell r="AD521">
            <v>434</v>
          </cell>
          <cell r="AE521" t="e">
            <v>#N/A</v>
          </cell>
          <cell r="AF521"/>
        </row>
        <row r="522">
          <cell r="Y522">
            <v>506</v>
          </cell>
          <cell r="Z522">
            <v>0.80436724983155727</v>
          </cell>
          <cell r="AA522">
            <v>0.14491431170438193</v>
          </cell>
          <cell r="AB522"/>
          <cell r="AC522" t="e">
            <v>#N/A</v>
          </cell>
          <cell r="AD522">
            <v>435</v>
          </cell>
          <cell r="AE522" t="e">
            <v>#N/A</v>
          </cell>
          <cell r="AF522"/>
        </row>
        <row r="523">
          <cell r="Y523">
            <v>507</v>
          </cell>
          <cell r="Z523">
            <v>0.95508982054889202</v>
          </cell>
          <cell r="AA523">
            <v>0.2867348211680853</v>
          </cell>
          <cell r="AB523"/>
          <cell r="AC523" t="e">
            <v>#N/A</v>
          </cell>
          <cell r="AD523">
            <v>436</v>
          </cell>
          <cell r="AE523" t="e">
            <v>#N/A</v>
          </cell>
          <cell r="AF523"/>
        </row>
        <row r="524">
          <cell r="Y524">
            <v>508</v>
          </cell>
          <cell r="Z524">
            <v>0.62165658734738827</v>
          </cell>
          <cell r="AA524">
            <v>5.2371586787346693E-2</v>
          </cell>
          <cell r="AB524"/>
          <cell r="AC524" t="e">
            <v>#N/A</v>
          </cell>
          <cell r="AD524">
            <v>437</v>
          </cell>
          <cell r="AE524" t="e">
            <v>#N/A</v>
          </cell>
          <cell r="AF524"/>
        </row>
        <row r="525">
          <cell r="Y525">
            <v>509</v>
          </cell>
          <cell r="Z525">
            <v>0.95500951819121838</v>
          </cell>
          <cell r="AA525">
            <v>0.28659149265005041</v>
          </cell>
          <cell r="AB525"/>
          <cell r="AC525" t="e">
            <v>#N/A</v>
          </cell>
          <cell r="AD525">
            <v>438</v>
          </cell>
          <cell r="AE525" t="e">
            <v>#N/A</v>
          </cell>
          <cell r="AF525"/>
        </row>
        <row r="526">
          <cell r="Y526">
            <v>510</v>
          </cell>
          <cell r="Z526">
            <v>0.59703592024743557</v>
          </cell>
          <cell r="AA526">
            <v>4.1527891586899818E-2</v>
          </cell>
          <cell r="AB526"/>
          <cell r="AC526" t="e">
            <v>#N/A</v>
          </cell>
          <cell r="AD526">
            <v>439</v>
          </cell>
          <cell r="AE526" t="e">
            <v>#N/A</v>
          </cell>
          <cell r="AF526"/>
        </row>
        <row r="527">
          <cell r="Y527">
            <v>511</v>
          </cell>
          <cell r="Z527">
            <v>0.96394131891429424</v>
          </cell>
          <cell r="AA527">
            <v>0.30398111229128644</v>
          </cell>
          <cell r="AB527"/>
          <cell r="AC527" t="e">
            <v>#N/A</v>
          </cell>
          <cell r="AD527">
            <v>440</v>
          </cell>
          <cell r="AE527" t="e">
            <v>#N/A</v>
          </cell>
          <cell r="AF527"/>
        </row>
        <row r="528">
          <cell r="Y528">
            <v>512</v>
          </cell>
          <cell r="Z528">
            <v>0.72038008831441402</v>
          </cell>
          <cell r="AA528">
            <v>9.8709115006123754E-2</v>
          </cell>
          <cell r="AB528"/>
          <cell r="AC528" t="e">
            <v>#N/A</v>
          </cell>
          <cell r="AD528">
            <v>441</v>
          </cell>
          <cell r="AE528" t="e">
            <v>#N/A</v>
          </cell>
          <cell r="AF528"/>
        </row>
        <row r="529">
          <cell r="Y529">
            <v>513</v>
          </cell>
          <cell r="Z529">
            <v>0.24808528833091259</v>
          </cell>
          <cell r="AA529">
            <v>-0.1150301260308097</v>
          </cell>
          <cell r="AB529"/>
          <cell r="AC529" t="e">
            <v>#N/A</v>
          </cell>
          <cell r="AD529">
            <v>442</v>
          </cell>
          <cell r="AE529" t="e">
            <v>#N/A</v>
          </cell>
          <cell r="AF529"/>
        </row>
        <row r="530">
          <cell r="Y530">
            <v>514</v>
          </cell>
          <cell r="Z530">
            <v>0.10841787420213223</v>
          </cell>
          <cell r="AA530">
            <v>-0.20875071911877852</v>
          </cell>
          <cell r="AB530"/>
          <cell r="AC530" t="e">
            <v>#N/A</v>
          </cell>
          <cell r="AD530">
            <v>443</v>
          </cell>
          <cell r="AE530" t="e">
            <v>#N/A</v>
          </cell>
          <cell r="AF530"/>
        </row>
        <row r="531">
          <cell r="Y531">
            <v>515</v>
          </cell>
          <cell r="Z531">
            <v>0.15145368687808514</v>
          </cell>
          <cell r="AA531">
            <v>-0.17413873616787043</v>
          </cell>
          <cell r="AB531"/>
          <cell r="AC531" t="e">
            <v>#N/A</v>
          </cell>
          <cell r="AD531">
            <v>444</v>
          </cell>
          <cell r="AE531" t="e">
            <v>#N/A</v>
          </cell>
          <cell r="AF531"/>
        </row>
        <row r="532">
          <cell r="Y532">
            <v>516</v>
          </cell>
          <cell r="Z532">
            <v>0.83767878077924252</v>
          </cell>
          <cell r="AA532">
            <v>0.16648906771518895</v>
          </cell>
          <cell r="AB532"/>
          <cell r="AC532" t="e">
            <v>#N/A</v>
          </cell>
          <cell r="AD532">
            <v>445</v>
          </cell>
          <cell r="AE532" t="e">
            <v>#N/A</v>
          </cell>
          <cell r="AF532"/>
        </row>
        <row r="533">
          <cell r="Y533">
            <v>517</v>
          </cell>
          <cell r="Z533">
            <v>0.69761657528579235</v>
          </cell>
          <cell r="AA533">
            <v>8.7483231010443183E-2</v>
          </cell>
          <cell r="AB533"/>
          <cell r="AC533" t="e">
            <v>#N/A</v>
          </cell>
          <cell r="AD533">
            <v>446</v>
          </cell>
          <cell r="AE533" t="e">
            <v>#N/A</v>
          </cell>
          <cell r="AF533"/>
        </row>
        <row r="534">
          <cell r="Y534">
            <v>518</v>
          </cell>
          <cell r="Z534">
            <v>0.82187340222299099</v>
          </cell>
          <cell r="AA534">
            <v>0.15593570472366558</v>
          </cell>
          <cell r="AB534"/>
          <cell r="AC534" t="e">
            <v>#N/A</v>
          </cell>
          <cell r="AD534">
            <v>447</v>
          </cell>
          <cell r="AE534" t="e">
            <v>#N/A</v>
          </cell>
          <cell r="AF534"/>
        </row>
        <row r="535">
          <cell r="Y535">
            <v>519</v>
          </cell>
          <cell r="Z535">
            <v>0.70658413879573345</v>
          </cell>
          <cell r="AA535">
            <v>9.1856939325937914E-2</v>
          </cell>
          <cell r="AB535"/>
          <cell r="AC535" t="e">
            <v>#N/A</v>
          </cell>
          <cell r="AD535">
            <v>448</v>
          </cell>
          <cell r="AE535" t="e">
            <v>#N/A</v>
          </cell>
          <cell r="AF535"/>
        </row>
        <row r="536">
          <cell r="Y536">
            <v>520</v>
          </cell>
          <cell r="Z536">
            <v>0.57355113886296749</v>
          </cell>
          <cell r="AA536">
            <v>3.1342109960207282E-2</v>
          </cell>
          <cell r="AB536"/>
          <cell r="AC536" t="e">
            <v>#N/A</v>
          </cell>
          <cell r="AD536">
            <v>449</v>
          </cell>
          <cell r="AE536" t="e">
            <v>#N/A</v>
          </cell>
          <cell r="AF536"/>
        </row>
        <row r="537">
          <cell r="Y537">
            <v>521</v>
          </cell>
          <cell r="Z537">
            <v>0.84479448013007641</v>
          </cell>
          <cell r="AA537">
            <v>0.17145812116951537</v>
          </cell>
          <cell r="AB537"/>
          <cell r="AC537" t="e">
            <v>#N/A</v>
          </cell>
          <cell r="AD537">
            <v>450</v>
          </cell>
          <cell r="AE537" t="e">
            <v>#N/A</v>
          </cell>
          <cell r="AF537"/>
        </row>
        <row r="538">
          <cell r="Y538">
            <v>522</v>
          </cell>
          <cell r="Z538">
            <v>0.78362900577485561</v>
          </cell>
          <cell r="AA538">
            <v>0.13260608396753779</v>
          </cell>
          <cell r="AB538"/>
          <cell r="AC538" t="e">
            <v>#N/A</v>
          </cell>
          <cell r="AD538">
            <v>451</v>
          </cell>
          <cell r="AE538" t="e">
            <v>#N/A</v>
          </cell>
          <cell r="AF538"/>
        </row>
        <row r="539">
          <cell r="Y539">
            <v>523</v>
          </cell>
          <cell r="Z539">
            <v>0.24492563121020794</v>
          </cell>
          <cell r="AA539">
            <v>-0.11672347857437737</v>
          </cell>
          <cell r="AB539"/>
          <cell r="AC539" t="e">
            <v>#N/A</v>
          </cell>
          <cell r="AD539">
            <v>452</v>
          </cell>
          <cell r="AE539" t="e">
            <v>#N/A</v>
          </cell>
          <cell r="AF539"/>
        </row>
        <row r="540">
          <cell r="Y540">
            <v>524</v>
          </cell>
          <cell r="Z540">
            <v>0.4961352851241827</v>
          </cell>
          <cell r="AA540">
            <v>-1.6374956832224477E-3</v>
          </cell>
          <cell r="AB540"/>
          <cell r="AC540" t="e">
            <v>#N/A</v>
          </cell>
          <cell r="AD540">
            <v>453</v>
          </cell>
          <cell r="AE540" t="e">
            <v>#N/A</v>
          </cell>
          <cell r="AF540"/>
        </row>
        <row r="541">
          <cell r="Y541">
            <v>525</v>
          </cell>
          <cell r="Z541">
            <v>0.30100053362548351</v>
          </cell>
          <cell r="AA541">
            <v>-8.8153821194591683E-2</v>
          </cell>
          <cell r="AB541"/>
          <cell r="AC541" t="e">
            <v>#N/A</v>
          </cell>
          <cell r="AD541">
            <v>454</v>
          </cell>
          <cell r="AE541" t="e">
            <v>#N/A</v>
          </cell>
          <cell r="AF541"/>
        </row>
        <row r="542">
          <cell r="Y542">
            <v>526</v>
          </cell>
          <cell r="Z542">
            <v>0.24926177226006985</v>
          </cell>
          <cell r="AA542">
            <v>-0.11440256084281117</v>
          </cell>
          <cell r="AB542"/>
          <cell r="AC542" t="e">
            <v>#N/A</v>
          </cell>
          <cell r="AD542">
            <v>455</v>
          </cell>
          <cell r="AE542" t="e">
            <v>#N/A</v>
          </cell>
          <cell r="AF542"/>
        </row>
        <row r="543">
          <cell r="Y543">
            <v>527</v>
          </cell>
          <cell r="Z543">
            <v>0.96300373785197735</v>
          </cell>
          <cell r="AA543">
            <v>0.30200059064869084</v>
          </cell>
          <cell r="AB543"/>
          <cell r="AC543" t="e">
            <v>#N/A</v>
          </cell>
          <cell r="AD543">
            <v>456</v>
          </cell>
          <cell r="AE543" t="e">
            <v>#N/A</v>
          </cell>
          <cell r="AF543"/>
        </row>
        <row r="544">
          <cell r="Y544">
            <v>528</v>
          </cell>
          <cell r="Z544">
            <v>0.8975683655589819</v>
          </cell>
          <cell r="AA544">
            <v>0.21430020571830527</v>
          </cell>
          <cell r="AB544"/>
          <cell r="AC544" t="e">
            <v>#N/A</v>
          </cell>
          <cell r="AD544">
            <v>457</v>
          </cell>
          <cell r="AE544" t="e">
            <v>#N/A</v>
          </cell>
          <cell r="AF544"/>
        </row>
        <row r="545">
          <cell r="Y545">
            <v>529</v>
          </cell>
          <cell r="Z545">
            <v>0.32397857122123241</v>
          </cell>
          <cell r="AA545">
            <v>-7.7179824359207852E-2</v>
          </cell>
          <cell r="AB545"/>
          <cell r="AC545" t="e">
            <v>#N/A</v>
          </cell>
          <cell r="AD545">
            <v>458</v>
          </cell>
          <cell r="AE545" t="e">
            <v>#N/A</v>
          </cell>
          <cell r="AF545"/>
        </row>
        <row r="546">
          <cell r="Y546">
            <v>530</v>
          </cell>
          <cell r="Z546">
            <v>0.92393375001847744</v>
          </cell>
          <cell r="AA546">
            <v>0.24205886544054803</v>
          </cell>
          <cell r="AB546"/>
          <cell r="AC546" t="e">
            <v>#N/A</v>
          </cell>
          <cell r="AD546">
            <v>459</v>
          </cell>
          <cell r="AE546" t="e">
            <v>#N/A</v>
          </cell>
          <cell r="AF546"/>
        </row>
        <row r="547">
          <cell r="Y547">
            <v>531</v>
          </cell>
          <cell r="Z547">
            <v>0.51132352463901043</v>
          </cell>
          <cell r="AA547">
            <v>4.7983935915951598E-3</v>
          </cell>
          <cell r="AB547"/>
          <cell r="AC547" t="e">
            <v>#N/A</v>
          </cell>
          <cell r="AD547">
            <v>460</v>
          </cell>
          <cell r="AE547" t="e">
            <v>#N/A</v>
          </cell>
          <cell r="AF547"/>
        </row>
        <row r="548">
          <cell r="Y548">
            <v>532</v>
          </cell>
          <cell r="Z548">
            <v>0.89359592460095882</v>
          </cell>
          <cell r="AA548">
            <v>0.2105922959854063</v>
          </cell>
          <cell r="AB548"/>
          <cell r="AC548" t="e">
            <v>#N/A</v>
          </cell>
          <cell r="AD548">
            <v>461</v>
          </cell>
          <cell r="AE548" t="e">
            <v>#N/A</v>
          </cell>
          <cell r="AF548"/>
        </row>
        <row r="549">
          <cell r="Y549">
            <v>533</v>
          </cell>
          <cell r="Z549">
            <v>0.86275660805404186</v>
          </cell>
          <cell r="AA549">
            <v>0.18471492698556152</v>
          </cell>
          <cell r="AB549"/>
          <cell r="AC549" t="e">
            <v>#N/A</v>
          </cell>
          <cell r="AD549">
            <v>462</v>
          </cell>
          <cell r="AE549" t="e">
            <v>#N/A</v>
          </cell>
          <cell r="AF549"/>
        </row>
        <row r="550">
          <cell r="Y550">
            <v>534</v>
          </cell>
          <cell r="Z550">
            <v>0.29637632332742214</v>
          </cell>
          <cell r="AA550">
            <v>-9.0406380038832418E-2</v>
          </cell>
          <cell r="AB550"/>
          <cell r="AC550" t="e">
            <v>#N/A</v>
          </cell>
          <cell r="AD550">
            <v>463</v>
          </cell>
          <cell r="AE550" t="e">
            <v>#N/A</v>
          </cell>
          <cell r="AF550"/>
        </row>
        <row r="551">
          <cell r="Y551">
            <v>535</v>
          </cell>
          <cell r="Z551">
            <v>8.6166424676775932E-2</v>
          </cell>
          <cell r="AA551">
            <v>-0.23068420296388559</v>
          </cell>
          <cell r="AB551"/>
          <cell r="AC551" t="e">
            <v>#N/A</v>
          </cell>
          <cell r="AD551">
            <v>464</v>
          </cell>
          <cell r="AE551" t="e">
            <v>#N/A</v>
          </cell>
          <cell r="AF551"/>
        </row>
        <row r="552">
          <cell r="Y552">
            <v>536</v>
          </cell>
          <cell r="Z552">
            <v>0.36693128012120724</v>
          </cell>
          <cell r="AA552">
            <v>-5.7469135343813982E-2</v>
          </cell>
          <cell r="AB552"/>
          <cell r="AC552" t="e">
            <v>#N/A</v>
          </cell>
          <cell r="AD552">
            <v>465</v>
          </cell>
          <cell r="AE552" t="e">
            <v>#N/A</v>
          </cell>
          <cell r="AF552"/>
        </row>
        <row r="553">
          <cell r="Y553">
            <v>537</v>
          </cell>
          <cell r="Z553">
            <v>0.57131871394813061</v>
          </cell>
          <cell r="AA553">
            <v>3.0380338599879108E-2</v>
          </cell>
          <cell r="AB553"/>
          <cell r="AC553" t="e">
            <v>#N/A</v>
          </cell>
          <cell r="AD553">
            <v>466</v>
          </cell>
          <cell r="AE553" t="e">
            <v>#N/A</v>
          </cell>
          <cell r="AF553"/>
        </row>
        <row r="554">
          <cell r="Y554">
            <v>538</v>
          </cell>
          <cell r="Z554">
            <v>0.5666245874017477</v>
          </cell>
          <cell r="AA554">
            <v>2.836118471763811E-2</v>
          </cell>
          <cell r="AB554"/>
          <cell r="AC554" t="e">
            <v>#N/A</v>
          </cell>
          <cell r="AD554">
            <v>467</v>
          </cell>
          <cell r="AE554" t="e">
            <v>#N/A</v>
          </cell>
          <cell r="AF554"/>
        </row>
        <row r="555">
          <cell r="Y555">
            <v>539</v>
          </cell>
          <cell r="Z555">
            <v>0.24013711325824261</v>
          </cell>
          <cell r="AA555">
            <v>-0.11931238233923849</v>
          </cell>
          <cell r="AB555"/>
          <cell r="AC555" t="e">
            <v>#N/A</v>
          </cell>
          <cell r="AD555">
            <v>468</v>
          </cell>
          <cell r="AE555" t="e">
            <v>#N/A</v>
          </cell>
          <cell r="AF555"/>
        </row>
        <row r="556">
          <cell r="Y556">
            <v>540</v>
          </cell>
          <cell r="Z556">
            <v>0.25436489842832088</v>
          </cell>
          <cell r="AA556">
            <v>-0.11169842884155556</v>
          </cell>
          <cell r="AB556"/>
          <cell r="AC556" t="e">
            <v>#N/A</v>
          </cell>
          <cell r="AD556">
            <v>469</v>
          </cell>
          <cell r="AE556" t="e">
            <v>#N/A</v>
          </cell>
          <cell r="AF556"/>
        </row>
        <row r="557">
          <cell r="Y557">
            <v>541</v>
          </cell>
          <cell r="Z557">
            <v>0.2910268884152174</v>
          </cell>
          <cell r="AA557">
            <v>-9.3032428919740062E-2</v>
          </cell>
          <cell r="AB557"/>
          <cell r="AC557" t="e">
            <v>#N/A</v>
          </cell>
          <cell r="AD557">
            <v>470</v>
          </cell>
          <cell r="AE557" t="e">
            <v>#N/A</v>
          </cell>
          <cell r="AF557"/>
        </row>
        <row r="558">
          <cell r="Y558">
            <v>542</v>
          </cell>
          <cell r="Z558">
            <v>0.66750172339379787</v>
          </cell>
          <cell r="AA558">
            <v>7.3194596924745794E-2</v>
          </cell>
          <cell r="AB558"/>
          <cell r="AC558" t="e">
            <v>#N/A</v>
          </cell>
          <cell r="AD558">
            <v>471</v>
          </cell>
          <cell r="AE558" t="e">
            <v>#N/A</v>
          </cell>
          <cell r="AF558"/>
        </row>
        <row r="559">
          <cell r="Y559">
            <v>543</v>
          </cell>
          <cell r="Z559">
            <v>0.9114603828638792</v>
          </cell>
          <cell r="AA559">
            <v>0.22815832232382183</v>
          </cell>
          <cell r="AB559"/>
          <cell r="AC559" t="e">
            <v>#N/A</v>
          </cell>
          <cell r="AD559">
            <v>472</v>
          </cell>
          <cell r="AE559" t="e">
            <v>#N/A</v>
          </cell>
          <cell r="AF559"/>
        </row>
        <row r="560">
          <cell r="Y560">
            <v>544</v>
          </cell>
          <cell r="Z560">
            <v>0.67762376926839352</v>
          </cell>
          <cell r="AA560">
            <v>7.7934093862991632E-2</v>
          </cell>
          <cell r="AB560"/>
          <cell r="AC560" t="e">
            <v>#N/A</v>
          </cell>
          <cell r="AD560">
            <v>473</v>
          </cell>
          <cell r="AE560" t="e">
            <v>#N/A</v>
          </cell>
          <cell r="AF560"/>
        </row>
        <row r="561">
          <cell r="Y561">
            <v>545</v>
          </cell>
          <cell r="Z561">
            <v>0.50179293565452099</v>
          </cell>
          <cell r="AA561">
            <v>7.596649301868458E-4</v>
          </cell>
          <cell r="AB561"/>
          <cell r="AC561" t="e">
            <v>#N/A</v>
          </cell>
          <cell r="AD561">
            <v>474</v>
          </cell>
          <cell r="AE561" t="e">
            <v>#N/A</v>
          </cell>
          <cell r="AF561"/>
        </row>
        <row r="562">
          <cell r="Y562">
            <v>546</v>
          </cell>
          <cell r="Z562">
            <v>0.8798533733934164</v>
          </cell>
          <cell r="AA562">
            <v>0.19848517360288376</v>
          </cell>
          <cell r="AB562"/>
          <cell r="AC562" t="e">
            <v>#N/A</v>
          </cell>
          <cell r="AD562">
            <v>475</v>
          </cell>
          <cell r="AE562" t="e">
            <v>#N/A</v>
          </cell>
          <cell r="AF562"/>
        </row>
        <row r="563">
          <cell r="Y563">
            <v>547</v>
          </cell>
          <cell r="Z563">
            <v>0.17202801816165447</v>
          </cell>
          <cell r="AA563">
            <v>-0.15993385880354899</v>
          </cell>
          <cell r="AB563"/>
          <cell r="AC563" t="e">
            <v>#N/A</v>
          </cell>
          <cell r="AD563">
            <v>476</v>
          </cell>
          <cell r="AE563" t="e">
            <v>#N/A</v>
          </cell>
          <cell r="AF563"/>
        </row>
        <row r="564">
          <cell r="Y564">
            <v>548</v>
          </cell>
          <cell r="Z564">
            <v>0.41798078082501888</v>
          </cell>
          <cell r="AA564">
            <v>-3.4999839412518566E-2</v>
          </cell>
          <cell r="AB564"/>
          <cell r="AC564" t="e">
            <v>#N/A</v>
          </cell>
          <cell r="AD564">
            <v>477</v>
          </cell>
          <cell r="AE564" t="e">
            <v>#N/A</v>
          </cell>
          <cell r="AF564"/>
        </row>
        <row r="565">
          <cell r="Y565">
            <v>549</v>
          </cell>
          <cell r="Z565">
            <v>0.24200033955276012</v>
          </cell>
          <cell r="AA565">
            <v>-0.11830173671095633</v>
          </cell>
          <cell r="AB565"/>
          <cell r="AC565" t="e">
            <v>#N/A</v>
          </cell>
          <cell r="AD565">
            <v>478</v>
          </cell>
          <cell r="AE565" t="e">
            <v>#N/A</v>
          </cell>
          <cell r="AF565"/>
        </row>
        <row r="566">
          <cell r="Y566">
            <v>550</v>
          </cell>
          <cell r="Z566">
            <v>0.54153201542794704</v>
          </cell>
          <cell r="AA566">
            <v>1.7628918502364428E-2</v>
          </cell>
          <cell r="AB566"/>
          <cell r="AC566" t="e">
            <v>#N/A</v>
          </cell>
          <cell r="AD566">
            <v>479</v>
          </cell>
          <cell r="AE566" t="e">
            <v>#N/A</v>
          </cell>
          <cell r="AF566"/>
        </row>
        <row r="567">
          <cell r="Y567">
            <v>551</v>
          </cell>
          <cell r="Z567">
            <v>0.19419567100703716</v>
          </cell>
          <cell r="AA567">
            <v>-0.14579559034300649</v>
          </cell>
          <cell r="AB567"/>
          <cell r="AC567" t="e">
            <v>#N/A</v>
          </cell>
          <cell r="AD567">
            <v>480</v>
          </cell>
          <cell r="AE567" t="e">
            <v>#N/A</v>
          </cell>
          <cell r="AF567"/>
        </row>
        <row r="568">
          <cell r="Y568">
            <v>552</v>
          </cell>
          <cell r="Z568">
            <v>0.23461409471929073</v>
          </cell>
          <cell r="AA568">
            <v>-0.12233361224485137</v>
          </cell>
          <cell r="AB568"/>
          <cell r="AC568" t="e">
            <v>#N/A</v>
          </cell>
          <cell r="AD568">
            <v>481</v>
          </cell>
          <cell r="AE568" t="e">
            <v>#N/A</v>
          </cell>
          <cell r="AF568"/>
        </row>
        <row r="569">
          <cell r="Y569">
            <v>553</v>
          </cell>
          <cell r="Z569">
            <v>0.99717613868415356</v>
          </cell>
          <cell r="AA569">
            <v>0.46780343355526988</v>
          </cell>
          <cell r="AB569"/>
          <cell r="AC569" t="e">
            <v>#N/A</v>
          </cell>
          <cell r="AD569">
            <v>482</v>
          </cell>
          <cell r="AE569" t="e">
            <v>#N/A</v>
          </cell>
          <cell r="AF569"/>
        </row>
        <row r="570">
          <cell r="Y570">
            <v>554</v>
          </cell>
          <cell r="Z570">
            <v>0.35013133846223354</v>
          </cell>
          <cell r="AA570">
            <v>-6.5071114369829833E-2</v>
          </cell>
          <cell r="AB570"/>
          <cell r="AC570" t="e">
            <v>#N/A</v>
          </cell>
          <cell r="AD570">
            <v>483</v>
          </cell>
          <cell r="AE570" t="e">
            <v>#N/A</v>
          </cell>
          <cell r="AF570"/>
        </row>
        <row r="571">
          <cell r="Y571">
            <v>555</v>
          </cell>
          <cell r="Z571">
            <v>0.93632973544299603</v>
          </cell>
          <cell r="AA571">
            <v>0.25771687640899454</v>
          </cell>
          <cell r="AB571"/>
          <cell r="AC571" t="e">
            <v>#N/A</v>
          </cell>
          <cell r="AD571">
            <v>484</v>
          </cell>
          <cell r="AE571" t="e">
            <v>#N/A</v>
          </cell>
          <cell r="AF571"/>
        </row>
        <row r="572">
          <cell r="Y572">
            <v>556</v>
          </cell>
          <cell r="Z572">
            <v>0.52671652100980282</v>
          </cell>
          <cell r="AA572">
            <v>1.1328197791261818E-2</v>
          </cell>
          <cell r="AB572"/>
          <cell r="AC572" t="e">
            <v>#N/A</v>
          </cell>
          <cell r="AD572">
            <v>485</v>
          </cell>
          <cell r="AE572" t="e">
            <v>#N/A</v>
          </cell>
          <cell r="AF572"/>
        </row>
        <row r="573">
          <cell r="Y573">
            <v>557</v>
          </cell>
          <cell r="Z573">
            <v>5.7412801310420036E-2</v>
          </cell>
          <cell r="AA573">
            <v>-0.26653955901218768</v>
          </cell>
          <cell r="AB573"/>
          <cell r="AC573" t="e">
            <v>#N/A</v>
          </cell>
          <cell r="AD573">
            <v>486</v>
          </cell>
          <cell r="AE573" t="e">
            <v>#N/A</v>
          </cell>
          <cell r="AF573"/>
        </row>
        <row r="574">
          <cell r="Y574">
            <v>558</v>
          </cell>
          <cell r="Z574">
            <v>0.75947061739861965</v>
          </cell>
          <cell r="AA574">
            <v>0.11909925523611468</v>
          </cell>
          <cell r="AB574"/>
          <cell r="AC574" t="e">
            <v>#N/A</v>
          </cell>
          <cell r="AD574">
            <v>487</v>
          </cell>
          <cell r="AE574" t="e">
            <v>#N/A</v>
          </cell>
          <cell r="AF574"/>
        </row>
        <row r="575">
          <cell r="Y575">
            <v>559</v>
          </cell>
          <cell r="Z575">
            <v>4.7104222699999809E-2</v>
          </cell>
          <cell r="AA575">
            <v>-0.2828907138316083</v>
          </cell>
          <cell r="AB575"/>
          <cell r="AC575" t="e">
            <v>#N/A</v>
          </cell>
          <cell r="AD575">
            <v>488</v>
          </cell>
          <cell r="AE575" t="e">
            <v>#N/A</v>
          </cell>
          <cell r="AF575"/>
        </row>
        <row r="576">
          <cell r="Y576">
            <v>560</v>
          </cell>
          <cell r="Z576">
            <v>0.83935489319264889</v>
          </cell>
          <cell r="AA576">
            <v>0.16764649000402981</v>
          </cell>
          <cell r="AB576"/>
          <cell r="AC576" t="e">
            <v>#N/A</v>
          </cell>
          <cell r="AD576">
            <v>489</v>
          </cell>
          <cell r="AE576" t="e">
            <v>#N/A</v>
          </cell>
          <cell r="AF576"/>
        </row>
        <row r="577">
          <cell r="Y577">
            <v>561</v>
          </cell>
          <cell r="Z577">
            <v>0.84354010038077831</v>
          </cell>
          <cell r="AA577">
            <v>0.17057145638022408</v>
          </cell>
          <cell r="AB577"/>
          <cell r="AC577" t="e">
            <v>#N/A</v>
          </cell>
          <cell r="AD577">
            <v>490</v>
          </cell>
          <cell r="AE577" t="e">
            <v>#N/A</v>
          </cell>
          <cell r="AF577"/>
        </row>
        <row r="578">
          <cell r="Y578">
            <v>562</v>
          </cell>
          <cell r="Z578">
            <v>0.96982908807694912</v>
          </cell>
          <cell r="AA578">
            <v>0.31748856137371939</v>
          </cell>
          <cell r="AB578"/>
          <cell r="AC578" t="e">
            <v>#N/A</v>
          </cell>
          <cell r="AD578">
            <v>491</v>
          </cell>
          <cell r="AE578" t="e">
            <v>#N/A</v>
          </cell>
          <cell r="AF578"/>
        </row>
        <row r="579">
          <cell r="Y579">
            <v>563</v>
          </cell>
          <cell r="Z579">
            <v>0.48854763619601727</v>
          </cell>
          <cell r="AA579">
            <v>-4.8530046763230151E-3</v>
          </cell>
          <cell r="AB579"/>
          <cell r="AC579" t="e">
            <v>#N/A</v>
          </cell>
          <cell r="AD579">
            <v>492</v>
          </cell>
          <cell r="AE579" t="e">
            <v>#N/A</v>
          </cell>
          <cell r="AF579"/>
        </row>
        <row r="580">
          <cell r="Y580">
            <v>564</v>
          </cell>
          <cell r="Z580">
            <v>0.71307944320142269</v>
          </cell>
          <cell r="AA580">
            <v>9.5063547481540653E-2</v>
          </cell>
          <cell r="AB580"/>
          <cell r="AC580" t="e">
            <v>#N/A</v>
          </cell>
          <cell r="AD580">
            <v>493</v>
          </cell>
          <cell r="AE580" t="e">
            <v>#N/A</v>
          </cell>
          <cell r="AF580"/>
        </row>
        <row r="581">
          <cell r="Y581">
            <v>565</v>
          </cell>
          <cell r="Z581">
            <v>0.70204698853194714</v>
          </cell>
          <cell r="AA581">
            <v>8.9636554001842131E-2</v>
          </cell>
          <cell r="AB581"/>
          <cell r="AC581" t="e">
            <v>#N/A</v>
          </cell>
          <cell r="AD581">
            <v>494</v>
          </cell>
          <cell r="AE581" t="e">
            <v>#N/A</v>
          </cell>
          <cell r="AF581"/>
        </row>
        <row r="582">
          <cell r="Y582">
            <v>566</v>
          </cell>
          <cell r="Z582">
            <v>1.1930322274565697E-2</v>
          </cell>
          <cell r="AA582">
            <v>-0.38190251128719072</v>
          </cell>
          <cell r="AB582"/>
          <cell r="AC582" t="e">
            <v>#N/A</v>
          </cell>
          <cell r="AD582">
            <v>495</v>
          </cell>
          <cell r="AE582" t="e">
            <v>#N/A</v>
          </cell>
          <cell r="AF582"/>
        </row>
        <row r="583">
          <cell r="Y583">
            <v>567</v>
          </cell>
          <cell r="Z583">
            <v>0.37783984653651714</v>
          </cell>
          <cell r="AA583">
            <v>-5.259548324679636E-2</v>
          </cell>
          <cell r="AB583"/>
          <cell r="AC583" t="e">
            <v>#N/A</v>
          </cell>
          <cell r="AD583">
            <v>496</v>
          </cell>
          <cell r="AE583" t="e">
            <v>#N/A</v>
          </cell>
          <cell r="AF583"/>
        </row>
        <row r="584">
          <cell r="Y584">
            <v>568</v>
          </cell>
          <cell r="Z584">
            <v>0.37728317640721798</v>
          </cell>
          <cell r="AA584">
            <v>-5.2843098361452123E-2</v>
          </cell>
          <cell r="AB584"/>
          <cell r="AC584" t="e">
            <v>#N/A</v>
          </cell>
          <cell r="AD584">
            <v>497</v>
          </cell>
          <cell r="AE584" t="e">
            <v>#N/A</v>
          </cell>
          <cell r="AF584"/>
        </row>
        <row r="585">
          <cell r="Y585">
            <v>569</v>
          </cell>
          <cell r="Z585">
            <v>0.66875347308814526</v>
          </cell>
          <cell r="AA585">
            <v>7.3777526296779458E-2</v>
          </cell>
          <cell r="AB585"/>
          <cell r="AC585" t="e">
            <v>#N/A</v>
          </cell>
          <cell r="AD585">
            <v>498</v>
          </cell>
          <cell r="AE585" t="e">
            <v>#N/A</v>
          </cell>
          <cell r="AF585"/>
        </row>
        <row r="586">
          <cell r="Y586">
            <v>570</v>
          </cell>
          <cell r="Z586">
            <v>0.42467660270631313</v>
          </cell>
          <cell r="AA586">
            <v>-3.210635445469142E-2</v>
          </cell>
          <cell r="AB586"/>
          <cell r="AC586" t="e">
            <v>#N/A</v>
          </cell>
          <cell r="AD586">
            <v>499</v>
          </cell>
          <cell r="AE586" t="e">
            <v>#N/A</v>
          </cell>
          <cell r="AF586"/>
        </row>
        <row r="587">
          <cell r="Y587">
            <v>571</v>
          </cell>
          <cell r="Z587">
            <v>0.54785896651446819</v>
          </cell>
          <cell r="AA587">
            <v>2.0326609342243604E-2</v>
          </cell>
          <cell r="AB587"/>
          <cell r="AC587" t="e">
            <v>#N/A</v>
          </cell>
          <cell r="AD587">
            <v>500</v>
          </cell>
          <cell r="AE587" t="e">
            <v>#N/A</v>
          </cell>
          <cell r="AF587"/>
        </row>
        <row r="588">
          <cell r="Y588">
            <v>572</v>
          </cell>
          <cell r="Z588">
            <v>0.7873112466186285</v>
          </cell>
          <cell r="AA588">
            <v>0.13473898822127442</v>
          </cell>
          <cell r="AB588"/>
          <cell r="AC588" t="e">
            <v>#N/A</v>
          </cell>
          <cell r="AD588">
            <v>501</v>
          </cell>
          <cell r="AE588" t="e">
            <v>#N/A</v>
          </cell>
          <cell r="AF588"/>
        </row>
        <row r="589">
          <cell r="Y589">
            <v>573</v>
          </cell>
          <cell r="Z589">
            <v>0.70123249106109142</v>
          </cell>
          <cell r="AA589">
            <v>8.9239599583648313E-2</v>
          </cell>
          <cell r="AB589"/>
          <cell r="AC589" t="e">
            <v>#N/A</v>
          </cell>
          <cell r="AD589">
            <v>502</v>
          </cell>
          <cell r="AE589" t="e">
            <v>#N/A</v>
          </cell>
          <cell r="AF589"/>
        </row>
        <row r="590">
          <cell r="Y590">
            <v>574</v>
          </cell>
          <cell r="Z590">
            <v>2.6633298024535179E-2</v>
          </cell>
          <cell r="AA590">
            <v>-0.32669493457670434</v>
          </cell>
          <cell r="AB590"/>
          <cell r="AC590" t="e">
            <v>#N/A</v>
          </cell>
          <cell r="AD590">
            <v>503</v>
          </cell>
          <cell r="AE590" t="e">
            <v>#N/A</v>
          </cell>
          <cell r="AF590"/>
        </row>
        <row r="591">
          <cell r="Y591">
            <v>575</v>
          </cell>
          <cell r="Z591">
            <v>0.32647822611033916</v>
          </cell>
          <cell r="AA591">
            <v>-7.6006216827163908E-2</v>
          </cell>
          <cell r="AB591"/>
          <cell r="AC591" t="e">
            <v>#N/A</v>
          </cell>
          <cell r="AD591">
            <v>504</v>
          </cell>
          <cell r="AE591" t="e">
            <v>#N/A</v>
          </cell>
          <cell r="AF591"/>
        </row>
        <row r="592">
          <cell r="Y592">
            <v>576</v>
          </cell>
          <cell r="Z592">
            <v>0.50532033108174801</v>
          </cell>
          <cell r="AA592">
            <v>2.2542778563664858E-3</v>
          </cell>
          <cell r="AB592"/>
          <cell r="AC592" t="e">
            <v>#N/A</v>
          </cell>
          <cell r="AD592">
            <v>505</v>
          </cell>
          <cell r="AE592" t="e">
            <v>#N/A</v>
          </cell>
          <cell r="AF592"/>
        </row>
        <row r="593">
          <cell r="Y593">
            <v>577</v>
          </cell>
          <cell r="Z593">
            <v>0.87998178415000439</v>
          </cell>
          <cell r="AA593">
            <v>0.19859362604877623</v>
          </cell>
          <cell r="AB593"/>
          <cell r="AC593" t="e">
            <v>#N/A</v>
          </cell>
          <cell r="AD593">
            <v>506</v>
          </cell>
          <cell r="AE593" t="e">
            <v>#N/A</v>
          </cell>
          <cell r="AF593"/>
        </row>
        <row r="594">
          <cell r="Y594">
            <v>578</v>
          </cell>
          <cell r="Z594">
            <v>0.28126323781907558</v>
          </cell>
          <cell r="AA594">
            <v>-9.7884569389797393E-2</v>
          </cell>
          <cell r="AB594"/>
          <cell r="AC594" t="e">
            <v>#N/A</v>
          </cell>
          <cell r="AD594">
            <v>507</v>
          </cell>
          <cell r="AE594" t="e">
            <v>#N/A</v>
          </cell>
          <cell r="AF594"/>
        </row>
        <row r="595">
          <cell r="Y595">
            <v>579</v>
          </cell>
          <cell r="Z595">
            <v>3.4612847492098808E-2</v>
          </cell>
          <cell r="AA595">
            <v>-0.30711958326194633</v>
          </cell>
          <cell r="AB595"/>
          <cell r="AC595" t="e">
            <v>#N/A</v>
          </cell>
          <cell r="AD595">
            <v>508</v>
          </cell>
          <cell r="AE595" t="e">
            <v>#N/A</v>
          </cell>
          <cell r="AF595"/>
        </row>
        <row r="596">
          <cell r="Y596">
            <v>580</v>
          </cell>
          <cell r="Z596">
            <v>0.92488800548017025</v>
          </cell>
          <cell r="AA596">
            <v>0.24319157330177829</v>
          </cell>
          <cell r="AB596"/>
          <cell r="AC596" t="e">
            <v>#N/A</v>
          </cell>
          <cell r="AD596">
            <v>509</v>
          </cell>
          <cell r="AE596" t="e">
            <v>#N/A</v>
          </cell>
          <cell r="AF596"/>
        </row>
        <row r="597">
          <cell r="Y597">
            <v>581</v>
          </cell>
          <cell r="Z597">
            <v>7.8345773741602898E-2</v>
          </cell>
          <cell r="AA597">
            <v>-0.23939616501497457</v>
          </cell>
          <cell r="AB597"/>
          <cell r="AC597" t="e">
            <v>#N/A</v>
          </cell>
          <cell r="AD597">
            <v>510</v>
          </cell>
          <cell r="AE597" t="e">
            <v>#N/A</v>
          </cell>
          <cell r="AF597"/>
        </row>
        <row r="598">
          <cell r="Y598">
            <v>582</v>
          </cell>
          <cell r="Z598">
            <v>0.7559110876172781</v>
          </cell>
          <cell r="AA598">
            <v>0.11717386236777032</v>
          </cell>
          <cell r="AB598"/>
          <cell r="AC598" t="e">
            <v>#N/A</v>
          </cell>
          <cell r="AD598">
            <v>511</v>
          </cell>
          <cell r="AE598" t="e">
            <v>#N/A</v>
          </cell>
          <cell r="AF598"/>
        </row>
        <row r="599">
          <cell r="Y599">
            <v>583</v>
          </cell>
          <cell r="Z599">
            <v>0.70301692001521587</v>
          </cell>
          <cell r="AA599">
            <v>9.0109906867781114E-2</v>
          </cell>
          <cell r="AB599"/>
          <cell r="AC599" t="e">
            <v>#N/A</v>
          </cell>
          <cell r="AD599">
            <v>512</v>
          </cell>
          <cell r="AE599" t="e">
            <v>#N/A</v>
          </cell>
          <cell r="AF599"/>
        </row>
        <row r="600">
          <cell r="Y600">
            <v>584</v>
          </cell>
          <cell r="Z600">
            <v>0.33937211893498898</v>
          </cell>
          <cell r="AA600">
            <v>-7.0008747720193887E-2</v>
          </cell>
          <cell r="AB600"/>
          <cell r="AC600" t="e">
            <v>#N/A</v>
          </cell>
          <cell r="AD600">
            <v>513</v>
          </cell>
          <cell r="AE600" t="e">
            <v>#N/A</v>
          </cell>
          <cell r="AF600"/>
        </row>
        <row r="601">
          <cell r="Y601">
            <v>585</v>
          </cell>
          <cell r="Z601">
            <v>0.60118743591010571</v>
          </cell>
          <cell r="AA601">
            <v>4.3343201248764035E-2</v>
          </cell>
          <cell r="AB601"/>
          <cell r="AC601" t="e">
            <v>#N/A</v>
          </cell>
          <cell r="AD601">
            <v>514</v>
          </cell>
          <cell r="AE601" t="e">
            <v>#N/A</v>
          </cell>
          <cell r="AF601"/>
        </row>
        <row r="602">
          <cell r="Y602">
            <v>586</v>
          </cell>
          <cell r="Z602">
            <v>0.17453772388398647</v>
          </cell>
          <cell r="AA602">
            <v>-0.15827780571284447</v>
          </cell>
          <cell r="AB602"/>
          <cell r="AC602" t="e">
            <v>#N/A</v>
          </cell>
          <cell r="AD602">
            <v>515</v>
          </cell>
          <cell r="AE602" t="e">
            <v>#N/A</v>
          </cell>
          <cell r="AF602"/>
        </row>
        <row r="603">
          <cell r="Y603">
            <v>587</v>
          </cell>
          <cell r="Z603">
            <v>0.50783027522265911</v>
          </cell>
          <cell r="AA603">
            <v>3.3178811629216189E-3</v>
          </cell>
          <cell r="AB603"/>
          <cell r="AC603" t="e">
            <v>#N/A</v>
          </cell>
          <cell r="AD603">
            <v>516</v>
          </cell>
          <cell r="AE603" t="e">
            <v>#N/A</v>
          </cell>
          <cell r="AF603"/>
        </row>
        <row r="604">
          <cell r="Y604">
            <v>588</v>
          </cell>
          <cell r="Z604">
            <v>0.35402016900479794</v>
          </cell>
          <cell r="AA604">
            <v>-6.3300240002828981E-2</v>
          </cell>
          <cell r="AB604"/>
          <cell r="AC604" t="e">
            <v>#N/A</v>
          </cell>
          <cell r="AD604">
            <v>517</v>
          </cell>
          <cell r="AE604" t="e">
            <v>#N/A</v>
          </cell>
          <cell r="AF604"/>
        </row>
        <row r="605">
          <cell r="Y605">
            <v>589</v>
          </cell>
          <cell r="Z605">
            <v>0.29231017641723156</v>
          </cell>
          <cell r="AA605">
            <v>-9.2400433835569951E-2</v>
          </cell>
          <cell r="AB605"/>
          <cell r="AC605" t="e">
            <v>#N/A</v>
          </cell>
          <cell r="AD605">
            <v>518</v>
          </cell>
          <cell r="AE605" t="e">
            <v>#N/A</v>
          </cell>
          <cell r="AF605"/>
        </row>
        <row r="606">
          <cell r="Y606">
            <v>590</v>
          </cell>
          <cell r="Z606">
            <v>0.56420460902154446</v>
          </cell>
          <cell r="AA606">
            <v>2.7321840698398905E-2</v>
          </cell>
          <cell r="AB606"/>
          <cell r="AC606" t="e">
            <v>#N/A</v>
          </cell>
          <cell r="AD606">
            <v>519</v>
          </cell>
          <cell r="AE606" t="e">
            <v>#N/A</v>
          </cell>
          <cell r="AF606"/>
        </row>
        <row r="607">
          <cell r="Y607">
            <v>591</v>
          </cell>
          <cell r="Z607">
            <v>0.42487536184489727</v>
          </cell>
          <cell r="AA607">
            <v>-3.2020611886218769E-2</v>
          </cell>
          <cell r="AB607"/>
          <cell r="AC607" t="e">
            <v>#N/A</v>
          </cell>
          <cell r="AD607">
            <v>520</v>
          </cell>
          <cell r="AE607" t="e">
            <v>#N/A</v>
          </cell>
          <cell r="AF607"/>
        </row>
        <row r="608">
          <cell r="Y608">
            <v>592</v>
          </cell>
          <cell r="Z608">
            <v>0.14182867668569088</v>
          </cell>
          <cell r="AA608">
            <v>-0.1812246618363792</v>
          </cell>
          <cell r="AB608"/>
          <cell r="AC608" t="e">
            <v>#N/A</v>
          </cell>
          <cell r="AD608">
            <v>521</v>
          </cell>
          <cell r="AE608" t="e">
            <v>#N/A</v>
          </cell>
          <cell r="AF608"/>
        </row>
        <row r="609">
          <cell r="Y609">
            <v>593</v>
          </cell>
          <cell r="Z609">
            <v>0.61062970571219921</v>
          </cell>
          <cell r="AA609">
            <v>4.7491016158664086E-2</v>
          </cell>
          <cell r="AB609"/>
          <cell r="AC609" t="e">
            <v>#N/A</v>
          </cell>
          <cell r="AD609">
            <v>522</v>
          </cell>
          <cell r="AE609" t="e">
            <v>#N/A</v>
          </cell>
          <cell r="AF609"/>
        </row>
        <row r="610">
          <cell r="Y610">
            <v>594</v>
          </cell>
          <cell r="Z610">
            <v>0.9953081663697958</v>
          </cell>
          <cell r="AA610">
            <v>0.43909996252257416</v>
          </cell>
          <cell r="AB610"/>
          <cell r="AC610" t="e">
            <v>#N/A</v>
          </cell>
          <cell r="AD610">
            <v>523</v>
          </cell>
          <cell r="AE610" t="e">
            <v>#N/A</v>
          </cell>
          <cell r="AF610"/>
        </row>
        <row r="611">
          <cell r="Y611">
            <v>595</v>
          </cell>
          <cell r="Z611">
            <v>0.6027041207998991</v>
          </cell>
          <cell r="AA611">
            <v>4.4007631113299729E-2</v>
          </cell>
          <cell r="AB611"/>
          <cell r="AC611" t="e">
            <v>#N/A</v>
          </cell>
          <cell r="AD611">
            <v>524</v>
          </cell>
          <cell r="AE611" t="e">
            <v>#N/A</v>
          </cell>
          <cell r="AF611"/>
        </row>
        <row r="612">
          <cell r="Y612">
            <v>596</v>
          </cell>
          <cell r="Z612">
            <v>4.3152561411261559E-2</v>
          </cell>
          <cell r="AA612">
            <v>-0.28992489007213273</v>
          </cell>
          <cell r="AB612"/>
          <cell r="AC612" t="e">
            <v>#N/A</v>
          </cell>
          <cell r="AD612">
            <v>525</v>
          </cell>
          <cell r="AE612" t="e">
            <v>#N/A</v>
          </cell>
          <cell r="AF612"/>
        </row>
        <row r="613">
          <cell r="Y613">
            <v>597</v>
          </cell>
          <cell r="Z613">
            <v>0.17509591393172741</v>
          </cell>
          <cell r="AA613">
            <v>-0.15791154049210193</v>
          </cell>
          <cell r="AB613"/>
          <cell r="AC613" t="e">
            <v>#N/A</v>
          </cell>
          <cell r="AD613">
            <v>526</v>
          </cell>
          <cell r="AE613" t="e">
            <v>#N/A</v>
          </cell>
          <cell r="AF613"/>
        </row>
        <row r="614">
          <cell r="Y614">
            <v>598</v>
          </cell>
          <cell r="Z614">
            <v>0.41556415520608425</v>
          </cell>
          <cell r="AA614">
            <v>-3.6046622225989658E-2</v>
          </cell>
          <cell r="AB614"/>
          <cell r="AC614" t="e">
            <v>#N/A</v>
          </cell>
          <cell r="AD614">
            <v>527</v>
          </cell>
          <cell r="AE614" t="e">
            <v>#N/A</v>
          </cell>
          <cell r="AF614"/>
        </row>
        <row r="615">
          <cell r="Y615">
            <v>599</v>
          </cell>
          <cell r="Z615">
            <v>0.95439486019313335</v>
          </cell>
          <cell r="AA615">
            <v>0.28550117850466283</v>
          </cell>
          <cell r="AB615"/>
          <cell r="AC615" t="e">
            <v>#N/A</v>
          </cell>
          <cell r="AD615">
            <v>528</v>
          </cell>
          <cell r="AE615" t="e">
            <v>#N/A</v>
          </cell>
          <cell r="AF615"/>
        </row>
        <row r="616">
          <cell r="Y616">
            <v>600</v>
          </cell>
          <cell r="Z616">
            <v>9.0645160526037216E-3</v>
          </cell>
          <cell r="AA616">
            <v>-0.39941519264483777</v>
          </cell>
          <cell r="AB616"/>
          <cell r="AC616" t="e">
            <v>#N/A</v>
          </cell>
          <cell r="AD616">
            <v>529</v>
          </cell>
          <cell r="AE616" t="e">
            <v>#N/A</v>
          </cell>
          <cell r="AF616"/>
        </row>
        <row r="617">
          <cell r="Y617">
            <v>601</v>
          </cell>
          <cell r="Z617">
            <v>0.2783647459000349</v>
          </cell>
          <cell r="AA617">
            <v>-9.9340484505789237E-2</v>
          </cell>
          <cell r="AB617"/>
          <cell r="AC617" t="e">
            <v>#N/A</v>
          </cell>
          <cell r="AD617">
            <v>530</v>
          </cell>
          <cell r="AE617" t="e">
            <v>#N/A</v>
          </cell>
          <cell r="AF617"/>
        </row>
        <row r="618">
          <cell r="Y618">
            <v>602</v>
          </cell>
          <cell r="Z618">
            <v>7.7742045745253563E-2</v>
          </cell>
          <cell r="AA618">
            <v>-0.24009558683891041</v>
          </cell>
          <cell r="AB618"/>
          <cell r="AC618" t="e">
            <v>#N/A</v>
          </cell>
          <cell r="AD618">
            <v>531</v>
          </cell>
          <cell r="AE618" t="e">
            <v>#N/A</v>
          </cell>
          <cell r="AF618"/>
        </row>
        <row r="619">
          <cell r="Y619">
            <v>603</v>
          </cell>
          <cell r="Z619">
            <v>0.46809913031756878</v>
          </cell>
          <cell r="AA619">
            <v>-1.353075568339443E-2</v>
          </cell>
          <cell r="AB619"/>
          <cell r="AC619" t="e">
            <v>#N/A</v>
          </cell>
          <cell r="AD619">
            <v>532</v>
          </cell>
          <cell r="AE619" t="e">
            <v>#N/A</v>
          </cell>
          <cell r="AF619"/>
        </row>
        <row r="620">
          <cell r="Y620">
            <v>604</v>
          </cell>
          <cell r="Z620">
            <v>0.38846438191831112</v>
          </cell>
          <cell r="AA620">
            <v>-4.7890434518313311E-2</v>
          </cell>
          <cell r="AB620"/>
          <cell r="AC620" t="e">
            <v>#N/A</v>
          </cell>
          <cell r="AD620">
            <v>533</v>
          </cell>
          <cell r="AE620" t="e">
            <v>#N/A</v>
          </cell>
          <cell r="AF620"/>
        </row>
        <row r="621">
          <cell r="Y621">
            <v>605</v>
          </cell>
          <cell r="Z621">
            <v>0.86922007612884045</v>
          </cell>
          <cell r="AA621">
            <v>0.18977295760269303</v>
          </cell>
          <cell r="AB621"/>
          <cell r="AC621" t="e">
            <v>#N/A</v>
          </cell>
          <cell r="AD621">
            <v>534</v>
          </cell>
          <cell r="AE621" t="e">
            <v>#N/A</v>
          </cell>
          <cell r="AF621"/>
        </row>
        <row r="622">
          <cell r="Y622">
            <v>606</v>
          </cell>
          <cell r="Z622">
            <v>6.1149394139647484E-2</v>
          </cell>
          <cell r="AA622">
            <v>-0.26118584601476236</v>
          </cell>
          <cell r="AB622"/>
          <cell r="AC622" t="e">
            <v>#N/A</v>
          </cell>
          <cell r="AD622">
            <v>535</v>
          </cell>
          <cell r="AE622" t="e">
            <v>#N/A</v>
          </cell>
          <cell r="AF622"/>
        </row>
        <row r="623">
          <cell r="Y623">
            <v>607</v>
          </cell>
          <cell r="Z623">
            <v>0.73633859865367413</v>
          </cell>
          <cell r="AA623">
            <v>0.10684407299209643</v>
          </cell>
          <cell r="AB623"/>
          <cell r="AC623" t="e">
            <v>#N/A</v>
          </cell>
          <cell r="AD623">
            <v>536</v>
          </cell>
          <cell r="AE623" t="e">
            <v>#N/A</v>
          </cell>
          <cell r="AF623"/>
        </row>
        <row r="624">
          <cell r="Y624">
            <v>608</v>
          </cell>
          <cell r="Z624">
            <v>0.5589385237544775</v>
          </cell>
          <cell r="AA624">
            <v>2.5063647416652738E-2</v>
          </cell>
          <cell r="AB624"/>
          <cell r="AC624" t="e">
            <v>#N/A</v>
          </cell>
          <cell r="AD624">
            <v>537</v>
          </cell>
          <cell r="AE624" t="e">
            <v>#N/A</v>
          </cell>
          <cell r="AF624"/>
        </row>
        <row r="625">
          <cell r="Y625">
            <v>609</v>
          </cell>
          <cell r="Z625">
            <v>0.50374558381736279</v>
          </cell>
          <cell r="AA625">
            <v>1.587017854038241E-3</v>
          </cell>
          <cell r="AB625"/>
          <cell r="AC625" t="e">
            <v>#N/A</v>
          </cell>
          <cell r="AD625">
            <v>538</v>
          </cell>
          <cell r="AE625" t="e">
            <v>#N/A</v>
          </cell>
          <cell r="AF625"/>
        </row>
        <row r="626">
          <cell r="Y626">
            <v>610</v>
          </cell>
          <cell r="Z626">
            <v>0.38686621747910976</v>
          </cell>
          <cell r="AA626">
            <v>-4.8595722072907618E-2</v>
          </cell>
          <cell r="AB626"/>
          <cell r="AC626" t="e">
            <v>#N/A</v>
          </cell>
          <cell r="AD626">
            <v>539</v>
          </cell>
          <cell r="AE626" t="e">
            <v>#N/A</v>
          </cell>
          <cell r="AF626"/>
        </row>
        <row r="627">
          <cell r="Y627">
            <v>611</v>
          </cell>
          <cell r="Z627">
            <v>0.20405192486941814</v>
          </cell>
          <cell r="AA627">
            <v>-0.13982824422322129</v>
          </cell>
          <cell r="AB627"/>
          <cell r="AC627" t="e">
            <v>#N/A</v>
          </cell>
          <cell r="AD627">
            <v>540</v>
          </cell>
          <cell r="AE627" t="e">
            <v>#N/A</v>
          </cell>
          <cell r="AF627"/>
        </row>
        <row r="628">
          <cell r="Y628">
            <v>612</v>
          </cell>
          <cell r="Z628">
            <v>0.90136920474469662</v>
          </cell>
          <cell r="AA628">
            <v>0.21794714892348024</v>
          </cell>
          <cell r="AB628"/>
          <cell r="AC628" t="e">
            <v>#N/A</v>
          </cell>
          <cell r="AD628">
            <v>541</v>
          </cell>
          <cell r="AE628" t="e">
            <v>#N/A</v>
          </cell>
          <cell r="AF628"/>
        </row>
        <row r="629">
          <cell r="Y629">
            <v>613</v>
          </cell>
          <cell r="Z629">
            <v>0.76524662785232067</v>
          </cell>
          <cell r="AA629">
            <v>0.12225694575565849</v>
          </cell>
          <cell r="AB629"/>
          <cell r="AC629" t="e">
            <v>#N/A</v>
          </cell>
          <cell r="AD629">
            <v>542</v>
          </cell>
          <cell r="AE629" t="e">
            <v>#N/A</v>
          </cell>
          <cell r="AF629"/>
        </row>
        <row r="630">
          <cell r="Y630">
            <v>614</v>
          </cell>
          <cell r="Z630">
            <v>0.22672936879098415</v>
          </cell>
          <cell r="AA630">
            <v>-0.12671588285175622</v>
          </cell>
          <cell r="AB630"/>
          <cell r="AC630" t="e">
            <v>#N/A</v>
          </cell>
          <cell r="AD630">
            <v>543</v>
          </cell>
          <cell r="AE630" t="e">
            <v>#N/A</v>
          </cell>
          <cell r="AF630"/>
        </row>
        <row r="631">
          <cell r="Y631">
            <v>615</v>
          </cell>
          <cell r="Z631">
            <v>0.63539163582026958</v>
          </cell>
          <cell r="AA631">
            <v>5.8513011703448539E-2</v>
          </cell>
          <cell r="AB631"/>
          <cell r="AC631" t="e">
            <v>#N/A</v>
          </cell>
          <cell r="AD631">
            <v>544</v>
          </cell>
          <cell r="AE631" t="e">
            <v>#N/A</v>
          </cell>
          <cell r="AF631"/>
        </row>
        <row r="632">
          <cell r="Y632">
            <v>616</v>
          </cell>
          <cell r="Z632">
            <v>0.61829396151006222</v>
          </cell>
          <cell r="AA632">
            <v>5.0878822022792987E-2</v>
          </cell>
          <cell r="AB632"/>
          <cell r="AC632" t="e">
            <v>#N/A</v>
          </cell>
          <cell r="AD632">
            <v>545</v>
          </cell>
          <cell r="AE632" t="e">
            <v>#N/A</v>
          </cell>
          <cell r="AF632"/>
        </row>
        <row r="633">
          <cell r="Y633">
            <v>617</v>
          </cell>
          <cell r="Z633">
            <v>0.65292212180793285</v>
          </cell>
          <cell r="AA633">
            <v>6.6466595657491551E-2</v>
          </cell>
          <cell r="AB633"/>
          <cell r="AC633" t="e">
            <v>#N/A</v>
          </cell>
          <cell r="AD633">
            <v>546</v>
          </cell>
          <cell r="AE633" t="e">
            <v>#N/A</v>
          </cell>
          <cell r="AF633"/>
        </row>
        <row r="634">
          <cell r="Y634">
            <v>618</v>
          </cell>
          <cell r="Z634">
            <v>0.7060669120401144</v>
          </cell>
          <cell r="AA634">
            <v>9.1603024783285802E-2</v>
          </cell>
          <cell r="AB634"/>
          <cell r="AC634" t="e">
            <v>#N/A</v>
          </cell>
          <cell r="AD634">
            <v>547</v>
          </cell>
          <cell r="AE634" t="e">
            <v>#N/A</v>
          </cell>
          <cell r="AF634"/>
        </row>
        <row r="635">
          <cell r="Y635">
            <v>619</v>
          </cell>
          <cell r="Z635">
            <v>0.2992710005491972</v>
          </cell>
          <cell r="AA635">
            <v>-8.8994463399997045E-2</v>
          </cell>
          <cell r="AB635"/>
          <cell r="AC635" t="e">
            <v>#N/A</v>
          </cell>
          <cell r="AD635">
            <v>548</v>
          </cell>
          <cell r="AE635" t="e">
            <v>#N/A</v>
          </cell>
          <cell r="AF635"/>
        </row>
        <row r="636">
          <cell r="Y636">
            <v>620</v>
          </cell>
          <cell r="Z636">
            <v>0.89601497910916805</v>
          </cell>
          <cell r="AA636">
            <v>0.21283805851074294</v>
          </cell>
          <cell r="AB636"/>
          <cell r="AC636" t="e">
            <v>#N/A</v>
          </cell>
          <cell r="AD636">
            <v>549</v>
          </cell>
          <cell r="AE636" t="e">
            <v>#N/A</v>
          </cell>
          <cell r="AF636"/>
        </row>
        <row r="637">
          <cell r="Y637">
            <v>621</v>
          </cell>
          <cell r="Z637">
            <v>0.43928640894591808</v>
          </cell>
          <cell r="AA637">
            <v>-2.5824308859275166E-2</v>
          </cell>
          <cell r="AB637"/>
          <cell r="AC637" t="e">
            <v>#N/A</v>
          </cell>
          <cell r="AD637">
            <v>550</v>
          </cell>
          <cell r="AE637" t="e">
            <v>#N/A</v>
          </cell>
          <cell r="AF637"/>
        </row>
        <row r="638">
          <cell r="Y638">
            <v>622</v>
          </cell>
          <cell r="Z638">
            <v>0.80018249712884426</v>
          </cell>
          <cell r="AA638">
            <v>0.14237016867438268</v>
          </cell>
          <cell r="AB638"/>
          <cell r="AC638" t="e">
            <v>#N/A</v>
          </cell>
          <cell r="AD638">
            <v>551</v>
          </cell>
          <cell r="AE638" t="e">
            <v>#N/A</v>
          </cell>
          <cell r="AF638"/>
        </row>
        <row r="639">
          <cell r="Y639">
            <v>623</v>
          </cell>
          <cell r="Z639">
            <v>0.37366090528666973</v>
          </cell>
          <cell r="AA639">
            <v>-5.4457137783816223E-2</v>
          </cell>
          <cell r="AB639"/>
          <cell r="AC639" t="e">
            <v>#N/A</v>
          </cell>
          <cell r="AD639">
            <v>552</v>
          </cell>
          <cell r="AE639" t="e">
            <v>#N/A</v>
          </cell>
          <cell r="AF639"/>
        </row>
        <row r="640">
          <cell r="Y640">
            <v>624</v>
          </cell>
          <cell r="Z640">
            <v>0.91045846603810787</v>
          </cell>
          <cell r="AA640">
            <v>0.22710708327861234</v>
          </cell>
          <cell r="AB640"/>
          <cell r="AC640" t="e">
            <v>#N/A</v>
          </cell>
          <cell r="AD640">
            <v>553</v>
          </cell>
          <cell r="AE640" t="e">
            <v>#N/A</v>
          </cell>
          <cell r="AF640"/>
        </row>
        <row r="641">
          <cell r="Y641">
            <v>625</v>
          </cell>
          <cell r="Z641">
            <v>0.49634113721549511</v>
          </cell>
          <cell r="AA641">
            <v>-1.5502727859985172E-3</v>
          </cell>
          <cell r="AB641"/>
          <cell r="AC641" t="e">
            <v>#N/A</v>
          </cell>
          <cell r="AD641">
            <v>554</v>
          </cell>
          <cell r="AE641" t="e">
            <v>#N/A</v>
          </cell>
          <cell r="AF641"/>
        </row>
        <row r="642">
          <cell r="Y642">
            <v>626</v>
          </cell>
          <cell r="Z642">
            <v>0.82458973489701748</v>
          </cell>
          <cell r="AA642">
            <v>0.1577055999933788</v>
          </cell>
          <cell r="AB642"/>
          <cell r="AC642" t="e">
            <v>#N/A</v>
          </cell>
          <cell r="AD642">
            <v>555</v>
          </cell>
          <cell r="AE642" t="e">
            <v>#N/A</v>
          </cell>
          <cell r="AF642"/>
        </row>
        <row r="643">
          <cell r="Y643">
            <v>627</v>
          </cell>
          <cell r="Z643">
            <v>6.8636728450655937E-2</v>
          </cell>
          <cell r="AA643">
            <v>-0.25118346416041964</v>
          </cell>
          <cell r="AB643"/>
          <cell r="AC643" t="e">
            <v>#N/A</v>
          </cell>
          <cell r="AD643">
            <v>556</v>
          </cell>
          <cell r="AE643" t="e">
            <v>#N/A</v>
          </cell>
          <cell r="AF643"/>
        </row>
        <row r="644">
          <cell r="Y644">
            <v>628</v>
          </cell>
          <cell r="Z644">
            <v>0.17678402923047543</v>
          </cell>
          <cell r="AA644">
            <v>-0.15680834045840372</v>
          </cell>
          <cell r="AB644"/>
          <cell r="AC644" t="e">
            <v>#N/A</v>
          </cell>
          <cell r="AD644">
            <v>557</v>
          </cell>
          <cell r="AE644" t="e">
            <v>#N/A</v>
          </cell>
          <cell r="AF644"/>
        </row>
        <row r="645">
          <cell r="Y645">
            <v>629</v>
          </cell>
          <cell r="Z645">
            <v>0.59049713425338268</v>
          </cell>
          <cell r="AA645">
            <v>3.8678311270281755E-2</v>
          </cell>
          <cell r="AB645"/>
          <cell r="AC645" t="e">
            <v>#N/A</v>
          </cell>
          <cell r="AD645">
            <v>558</v>
          </cell>
          <cell r="AE645" t="e">
            <v>#N/A</v>
          </cell>
          <cell r="AF645"/>
        </row>
        <row r="646">
          <cell r="Y646">
            <v>630</v>
          </cell>
          <cell r="Z646">
            <v>1.8996572121977806E-2</v>
          </cell>
          <cell r="AA646">
            <v>-0.35072696215679439</v>
          </cell>
          <cell r="AB646"/>
          <cell r="AC646" t="e">
            <v>#N/A</v>
          </cell>
          <cell r="AD646">
            <v>559</v>
          </cell>
          <cell r="AE646" t="e">
            <v>#N/A</v>
          </cell>
          <cell r="AF646"/>
        </row>
        <row r="647">
          <cell r="Y647">
            <v>631</v>
          </cell>
          <cell r="Z647">
            <v>0.96817521564662457</v>
          </cell>
          <cell r="AA647">
            <v>0.31348911025581738</v>
          </cell>
          <cell r="AB647"/>
          <cell r="AC647" t="e">
            <v>#N/A</v>
          </cell>
          <cell r="AD647">
            <v>560</v>
          </cell>
          <cell r="AE647" t="e">
            <v>#N/A</v>
          </cell>
          <cell r="AF647"/>
        </row>
        <row r="648">
          <cell r="Y648">
            <v>632</v>
          </cell>
          <cell r="Z648">
            <v>0.74274404905736446</v>
          </cell>
          <cell r="AA648">
            <v>0.11017910299032237</v>
          </cell>
          <cell r="AB648"/>
          <cell r="AC648" t="e">
            <v>#N/A</v>
          </cell>
          <cell r="AD648">
            <v>561</v>
          </cell>
          <cell r="AE648" t="e">
            <v>#N/A</v>
          </cell>
          <cell r="AF648"/>
        </row>
        <row r="649">
          <cell r="Y649">
            <v>633</v>
          </cell>
          <cell r="Z649">
            <v>0.14624628238379955</v>
          </cell>
          <cell r="AA649">
            <v>-0.1779335945046866</v>
          </cell>
          <cell r="AB649"/>
          <cell r="AC649" t="e">
            <v>#N/A</v>
          </cell>
          <cell r="AD649">
            <v>562</v>
          </cell>
          <cell r="AE649" t="e">
            <v>#N/A</v>
          </cell>
          <cell r="AF649"/>
        </row>
        <row r="650">
          <cell r="Y650">
            <v>634</v>
          </cell>
          <cell r="Z650">
            <v>0.72503966651856899</v>
          </cell>
          <cell r="AA650">
            <v>0.10105999766717222</v>
          </cell>
          <cell r="AB650"/>
          <cell r="AC650" t="e">
            <v>#N/A</v>
          </cell>
          <cell r="AD650">
            <v>563</v>
          </cell>
          <cell r="AE650" t="e">
            <v>#N/A</v>
          </cell>
          <cell r="AF650"/>
        </row>
        <row r="651">
          <cell r="Y651">
            <v>635</v>
          </cell>
          <cell r="Z651">
            <v>9.0701354667544365E-2</v>
          </cell>
          <cell r="AA651">
            <v>-0.22590103419770891</v>
          </cell>
          <cell r="AB651"/>
          <cell r="AC651" t="e">
            <v>#N/A</v>
          </cell>
          <cell r="AD651">
            <v>564</v>
          </cell>
          <cell r="AE651" t="e">
            <v>#N/A</v>
          </cell>
          <cell r="AF651"/>
        </row>
        <row r="652">
          <cell r="Y652">
            <v>636</v>
          </cell>
          <cell r="Z652">
            <v>0.72579305432736874</v>
          </cell>
          <cell r="AA652">
            <v>0.10144193269752959</v>
          </cell>
          <cell r="AB652"/>
          <cell r="AC652" t="e">
            <v>#N/A</v>
          </cell>
          <cell r="AD652">
            <v>565</v>
          </cell>
          <cell r="AE652" t="e">
            <v>#N/A</v>
          </cell>
          <cell r="AF652"/>
        </row>
        <row r="653">
          <cell r="Y653">
            <v>637</v>
          </cell>
          <cell r="Z653">
            <v>0.97858339361846447</v>
          </cell>
          <cell r="AA653">
            <v>0.34234371001149783</v>
          </cell>
          <cell r="AB653"/>
          <cell r="AC653" t="e">
            <v>#N/A</v>
          </cell>
          <cell r="AD653">
            <v>566</v>
          </cell>
          <cell r="AE653" t="e">
            <v>#N/A</v>
          </cell>
          <cell r="AF653"/>
        </row>
        <row r="654">
          <cell r="Y654">
            <v>638</v>
          </cell>
          <cell r="Z654">
            <v>0.65776876173913479</v>
          </cell>
          <cell r="AA654">
            <v>6.8690972583130477E-2</v>
          </cell>
          <cell r="AB654"/>
          <cell r="AC654" t="e">
            <v>#N/A</v>
          </cell>
          <cell r="AD654">
            <v>567</v>
          </cell>
          <cell r="AE654" t="e">
            <v>#N/A</v>
          </cell>
          <cell r="AF654"/>
        </row>
        <row r="655">
          <cell r="Y655">
            <v>639</v>
          </cell>
          <cell r="Z655">
            <v>0.16838525049388409</v>
          </cell>
          <cell r="AA655">
            <v>-0.16236526482826424</v>
          </cell>
          <cell r="AB655"/>
          <cell r="AC655" t="e">
            <v>#N/A</v>
          </cell>
          <cell r="AD655">
            <v>568</v>
          </cell>
          <cell r="AE655" t="e">
            <v>#N/A</v>
          </cell>
          <cell r="AF655"/>
        </row>
        <row r="656">
          <cell r="Y656">
            <v>640</v>
          </cell>
          <cell r="Z656">
            <v>0.69394709728658199</v>
          </cell>
          <cell r="AA656">
            <v>8.5710449084217405E-2</v>
          </cell>
          <cell r="AB656"/>
          <cell r="AC656" t="e">
            <v>#N/A</v>
          </cell>
          <cell r="AD656">
            <v>569</v>
          </cell>
          <cell r="AE656" t="e">
            <v>#N/A</v>
          </cell>
          <cell r="AF656"/>
        </row>
        <row r="657">
          <cell r="Y657">
            <v>641</v>
          </cell>
          <cell r="Z657">
            <v>0.99417808465659618</v>
          </cell>
          <cell r="AA657">
            <v>0.42642403044131721</v>
          </cell>
          <cell r="AB657"/>
          <cell r="AC657" t="e">
            <v>#N/A</v>
          </cell>
          <cell r="AD657">
            <v>570</v>
          </cell>
          <cell r="AE657" t="e">
            <v>#N/A</v>
          </cell>
          <cell r="AF657"/>
        </row>
        <row r="658">
          <cell r="Y658">
            <v>642</v>
          </cell>
          <cell r="Z658">
            <v>0.77088106237351894</v>
          </cell>
          <cell r="AA658">
            <v>0.12537889710839403</v>
          </cell>
          <cell r="AB658"/>
          <cell r="AC658" t="e">
            <v>#N/A</v>
          </cell>
          <cell r="AD658">
            <v>571</v>
          </cell>
          <cell r="AE658" t="e">
            <v>#N/A</v>
          </cell>
          <cell r="AF658"/>
        </row>
        <row r="659">
          <cell r="Y659">
            <v>643</v>
          </cell>
          <cell r="Z659">
            <v>0.64518900029361248</v>
          </cell>
          <cell r="AA659">
            <v>6.2940970695198883E-2</v>
          </cell>
          <cell r="AB659"/>
          <cell r="AC659" t="e">
            <v>#N/A</v>
          </cell>
          <cell r="AD659">
            <v>572</v>
          </cell>
          <cell r="AE659" t="e">
            <v>#N/A</v>
          </cell>
          <cell r="AF659"/>
        </row>
        <row r="660">
          <cell r="Y660">
            <v>644</v>
          </cell>
          <cell r="Z660">
            <v>0.39039312861859798</v>
          </cell>
          <cell r="AA660">
            <v>-4.7040365079245992E-2</v>
          </cell>
          <cell r="AB660"/>
          <cell r="AC660" t="e">
            <v>#N/A</v>
          </cell>
          <cell r="AD660">
            <v>573</v>
          </cell>
          <cell r="AE660" t="e">
            <v>#N/A</v>
          </cell>
          <cell r="AF660"/>
        </row>
        <row r="661">
          <cell r="Y661">
            <v>645</v>
          </cell>
          <cell r="Z661">
            <v>0.36129665188491344</v>
          </cell>
          <cell r="AA661">
            <v>-6.0005114436232541E-2</v>
          </cell>
          <cell r="AB661"/>
          <cell r="AC661" t="e">
            <v>#N/A</v>
          </cell>
          <cell r="AD661">
            <v>574</v>
          </cell>
          <cell r="AE661" t="e">
            <v>#N/A</v>
          </cell>
          <cell r="AF661"/>
        </row>
        <row r="662">
          <cell r="Y662">
            <v>646</v>
          </cell>
          <cell r="Z662">
            <v>0.21570560894906521</v>
          </cell>
          <cell r="AA662">
            <v>-0.1329899327821501</v>
          </cell>
          <cell r="AB662"/>
          <cell r="AC662" t="e">
            <v>#N/A</v>
          </cell>
          <cell r="AD662">
            <v>575</v>
          </cell>
          <cell r="AE662" t="e">
            <v>#N/A</v>
          </cell>
          <cell r="AF662"/>
        </row>
        <row r="663">
          <cell r="Y663">
            <v>647</v>
          </cell>
          <cell r="Z663">
            <v>0.8936635684221983</v>
          </cell>
          <cell r="AA663">
            <v>0.2106545896433622</v>
          </cell>
          <cell r="AB663"/>
          <cell r="AC663" t="e">
            <v>#N/A</v>
          </cell>
          <cell r="AD663">
            <v>576</v>
          </cell>
          <cell r="AE663" t="e">
            <v>#N/A</v>
          </cell>
          <cell r="AF663"/>
        </row>
        <row r="664">
          <cell r="Y664">
            <v>648</v>
          </cell>
          <cell r="Z664">
            <v>0.30184837244451046</v>
          </cell>
          <cell r="AA664">
            <v>-8.7742524167529728E-2</v>
          </cell>
          <cell r="AB664"/>
          <cell r="AC664" t="e">
            <v>#N/A</v>
          </cell>
          <cell r="AD664">
            <v>577</v>
          </cell>
          <cell r="AE664" t="e">
            <v>#N/A</v>
          </cell>
          <cell r="AF664"/>
        </row>
        <row r="665">
          <cell r="Y665">
            <v>649</v>
          </cell>
          <cell r="Z665">
            <v>0.648473946377635</v>
          </cell>
          <cell r="AA665">
            <v>6.4435185018275581E-2</v>
          </cell>
          <cell r="AB665"/>
          <cell r="AC665" t="e">
            <v>#N/A</v>
          </cell>
          <cell r="AD665">
            <v>578</v>
          </cell>
          <cell r="AE665" t="e">
            <v>#N/A</v>
          </cell>
          <cell r="AF665"/>
        </row>
        <row r="666">
          <cell r="Y666">
            <v>650</v>
          </cell>
          <cell r="Z666">
            <v>0.89393765293061733</v>
          </cell>
          <cell r="AA666">
            <v>0.21090728926374372</v>
          </cell>
          <cell r="AB666"/>
          <cell r="AC666" t="e">
            <v>#N/A</v>
          </cell>
          <cell r="AD666">
            <v>579</v>
          </cell>
          <cell r="AE666" t="e">
            <v>#N/A</v>
          </cell>
          <cell r="AF666"/>
        </row>
        <row r="667">
          <cell r="Y667">
            <v>651</v>
          </cell>
          <cell r="Z667">
            <v>0.15049566142261028</v>
          </cell>
          <cell r="AA667">
            <v>-0.17483027794317474</v>
          </cell>
          <cell r="AB667"/>
          <cell r="AC667" t="e">
            <v>#N/A</v>
          </cell>
          <cell r="AD667">
            <v>580</v>
          </cell>
          <cell r="AE667" t="e">
            <v>#N/A</v>
          </cell>
          <cell r="AF667"/>
        </row>
        <row r="668">
          <cell r="Y668">
            <v>652</v>
          </cell>
          <cell r="Z668">
            <v>0.57066970132291317</v>
          </cell>
          <cell r="AA668">
            <v>3.0100917362333272E-2</v>
          </cell>
          <cell r="AB668"/>
          <cell r="AC668" t="e">
            <v>#N/A</v>
          </cell>
          <cell r="AD668">
            <v>581</v>
          </cell>
          <cell r="AE668" t="e">
            <v>#N/A</v>
          </cell>
          <cell r="AF668"/>
        </row>
        <row r="669">
          <cell r="Y669">
            <v>653</v>
          </cell>
          <cell r="Z669">
            <v>0.43193524889647961</v>
          </cell>
          <cell r="AA669">
            <v>-2.8980220002246985E-2</v>
          </cell>
          <cell r="AB669"/>
          <cell r="AC669" t="e">
            <v>#N/A</v>
          </cell>
          <cell r="AD669">
            <v>582</v>
          </cell>
          <cell r="AE669" t="e">
            <v>#N/A</v>
          </cell>
          <cell r="AF669"/>
        </row>
        <row r="670">
          <cell r="Y670">
            <v>654</v>
          </cell>
          <cell r="Z670">
            <v>0.10412303172051907</v>
          </cell>
          <cell r="AA670">
            <v>-0.21270892247158762</v>
          </cell>
          <cell r="AB670"/>
          <cell r="AC670" t="e">
            <v>#N/A</v>
          </cell>
          <cell r="AD670">
            <v>583</v>
          </cell>
          <cell r="AE670" t="e">
            <v>#N/A</v>
          </cell>
          <cell r="AF670"/>
        </row>
        <row r="671">
          <cell r="Y671">
            <v>655</v>
          </cell>
          <cell r="Z671">
            <v>0.67080460302531719</v>
          </cell>
          <cell r="AA671">
            <v>7.4734624567691171E-2</v>
          </cell>
          <cell r="AB671"/>
          <cell r="AC671" t="e">
            <v>#N/A</v>
          </cell>
          <cell r="AD671">
            <v>584</v>
          </cell>
          <cell r="AE671" t="e">
            <v>#N/A</v>
          </cell>
          <cell r="AF671"/>
        </row>
        <row r="672">
          <cell r="Y672">
            <v>656</v>
          </cell>
          <cell r="Z672">
            <v>0.75071301124989986</v>
          </cell>
          <cell r="AA672">
            <v>0.11438912703085914</v>
          </cell>
          <cell r="AB672"/>
          <cell r="AC672" t="e">
            <v>#N/A</v>
          </cell>
          <cell r="AD672">
            <v>585</v>
          </cell>
          <cell r="AE672" t="e">
            <v>#N/A</v>
          </cell>
          <cell r="AF672"/>
        </row>
        <row r="673">
          <cell r="Y673">
            <v>657</v>
          </cell>
          <cell r="Z673">
            <v>0.87176814489066601</v>
          </cell>
          <cell r="AA673">
            <v>0.19181436080902992</v>
          </cell>
          <cell r="AB673"/>
          <cell r="AC673" t="e">
            <v>#N/A</v>
          </cell>
          <cell r="AD673">
            <v>586</v>
          </cell>
          <cell r="AE673" t="e">
            <v>#N/A</v>
          </cell>
          <cell r="AF673"/>
        </row>
        <row r="674">
          <cell r="Y674">
            <v>658</v>
          </cell>
          <cell r="Z674">
            <v>0.78189254365861416</v>
          </cell>
          <cell r="AA674">
            <v>0.13160755433618077</v>
          </cell>
          <cell r="AB674"/>
          <cell r="AC674" t="e">
            <v>#N/A</v>
          </cell>
          <cell r="AD674">
            <v>587</v>
          </cell>
          <cell r="AE674" t="e">
            <v>#N/A</v>
          </cell>
          <cell r="AF674"/>
        </row>
        <row r="675">
          <cell r="Y675">
            <v>659</v>
          </cell>
          <cell r="Z675">
            <v>0.60118920914828777</v>
          </cell>
          <cell r="AA675">
            <v>4.3343977676679794E-2</v>
          </cell>
          <cell r="AB675"/>
          <cell r="AC675" t="e">
            <v>#N/A</v>
          </cell>
          <cell r="AD675">
            <v>588</v>
          </cell>
          <cell r="AE675" t="e">
            <v>#N/A</v>
          </cell>
          <cell r="AF675"/>
        </row>
        <row r="676">
          <cell r="Y676">
            <v>660</v>
          </cell>
          <cell r="Z676">
            <v>0.90694259665906429</v>
          </cell>
          <cell r="AA676">
            <v>0.22348586591660896</v>
          </cell>
          <cell r="AB676"/>
          <cell r="AC676" t="e">
            <v>#N/A</v>
          </cell>
          <cell r="AD676">
            <v>589</v>
          </cell>
          <cell r="AE676" t="e">
            <v>#N/A</v>
          </cell>
          <cell r="AF676"/>
        </row>
        <row r="677">
          <cell r="Y677">
            <v>661</v>
          </cell>
          <cell r="Z677">
            <v>0.75684439949691296</v>
          </cell>
          <cell r="AA677">
            <v>0.11767722325455135</v>
          </cell>
          <cell r="AB677"/>
          <cell r="AC677" t="e">
            <v>#N/A</v>
          </cell>
          <cell r="AD677">
            <v>590</v>
          </cell>
          <cell r="AE677" t="e">
            <v>#N/A</v>
          </cell>
          <cell r="AF677"/>
        </row>
        <row r="678">
          <cell r="Y678">
            <v>662</v>
          </cell>
          <cell r="Z678">
            <v>0.83394632302224636</v>
          </cell>
          <cell r="AA678">
            <v>0.16393928782473843</v>
          </cell>
          <cell r="AB678"/>
          <cell r="AC678" t="e">
            <v>#N/A</v>
          </cell>
          <cell r="AD678">
            <v>591</v>
          </cell>
          <cell r="AE678" t="e">
            <v>#N/A</v>
          </cell>
          <cell r="AF678"/>
        </row>
        <row r="679">
          <cell r="Y679">
            <v>663</v>
          </cell>
          <cell r="Z679">
            <v>7.1524662896990776E-2</v>
          </cell>
          <cell r="AA679">
            <v>-0.24755066950646462</v>
          </cell>
          <cell r="AB679"/>
          <cell r="AC679" t="e">
            <v>#N/A</v>
          </cell>
          <cell r="AD679">
            <v>592</v>
          </cell>
          <cell r="AE679" t="e">
            <v>#N/A</v>
          </cell>
          <cell r="AF679"/>
        </row>
        <row r="680">
          <cell r="Y680">
            <v>664</v>
          </cell>
          <cell r="Z680">
            <v>0.55879052542150021</v>
          </cell>
          <cell r="AA680">
            <v>2.5000249500605202E-2</v>
          </cell>
          <cell r="AB680"/>
          <cell r="AC680" t="e">
            <v>#N/A</v>
          </cell>
          <cell r="AD680">
            <v>593</v>
          </cell>
          <cell r="AE680" t="e">
            <v>#N/A</v>
          </cell>
          <cell r="AF680"/>
        </row>
        <row r="681">
          <cell r="Y681">
            <v>665</v>
          </cell>
          <cell r="Z681">
            <v>0.5184918325394392</v>
          </cell>
          <cell r="AA681">
            <v>7.8377511100884596E-3</v>
          </cell>
          <cell r="AB681"/>
          <cell r="AC681" t="e">
            <v>#N/A</v>
          </cell>
          <cell r="AD681">
            <v>594</v>
          </cell>
          <cell r="AE681" t="e">
            <v>#N/A</v>
          </cell>
          <cell r="AF681"/>
        </row>
        <row r="682">
          <cell r="Y682">
            <v>666</v>
          </cell>
          <cell r="Z682">
            <v>6.5788215026259422E-2</v>
          </cell>
          <cell r="AA682">
            <v>-0.25488405854260593</v>
          </cell>
          <cell r="AB682"/>
          <cell r="AC682" t="e">
            <v>#N/A</v>
          </cell>
          <cell r="AD682">
            <v>595</v>
          </cell>
          <cell r="AE682" t="e">
            <v>#N/A</v>
          </cell>
          <cell r="AF682"/>
        </row>
        <row r="683">
          <cell r="Y683">
            <v>667</v>
          </cell>
          <cell r="Z683">
            <v>5.5093895643949509E-3</v>
          </cell>
          <cell r="AA683">
            <v>-0.42969378285583931</v>
          </cell>
          <cell r="AB683"/>
          <cell r="AC683" t="e">
            <v>#N/A</v>
          </cell>
          <cell r="AD683">
            <v>596</v>
          </cell>
          <cell r="AE683" t="e">
            <v>#N/A</v>
          </cell>
          <cell r="AF683"/>
        </row>
        <row r="684">
          <cell r="Y684">
            <v>668</v>
          </cell>
          <cell r="Z684">
            <v>0.96726601384580135</v>
          </cell>
          <cell r="AA684">
            <v>0.31136312204414274</v>
          </cell>
          <cell r="AB684"/>
          <cell r="AC684" t="e">
            <v>#N/A</v>
          </cell>
          <cell r="AD684">
            <v>597</v>
          </cell>
          <cell r="AE684" t="e">
            <v>#N/A</v>
          </cell>
          <cell r="AF684"/>
        </row>
        <row r="685">
          <cell r="Y685">
            <v>669</v>
          </cell>
          <cell r="Z685">
            <v>0.71291619352996349</v>
          </cell>
          <cell r="AA685">
            <v>9.4982538551826395E-2</v>
          </cell>
          <cell r="AB685"/>
          <cell r="AC685" t="e">
            <v>#N/A</v>
          </cell>
          <cell r="AD685">
            <v>598</v>
          </cell>
          <cell r="AE685" t="e">
            <v>#N/A</v>
          </cell>
          <cell r="AF685"/>
        </row>
        <row r="686">
          <cell r="Y686">
            <v>670</v>
          </cell>
          <cell r="Z686">
            <v>0.20321015082299709</v>
          </cell>
          <cell r="AA686">
            <v>-0.14033103120177709</v>
          </cell>
          <cell r="AB686"/>
          <cell r="AC686" t="e">
            <v>#N/A</v>
          </cell>
          <cell r="AD686">
            <v>599</v>
          </cell>
          <cell r="AE686" t="e">
            <v>#N/A</v>
          </cell>
          <cell r="AF686"/>
        </row>
        <row r="687">
          <cell r="Y687">
            <v>671</v>
          </cell>
          <cell r="Z687">
            <v>0.14996193163096905</v>
          </cell>
          <cell r="AA687">
            <v>-0.17521681816560852</v>
          </cell>
          <cell r="AB687"/>
          <cell r="AC687" t="e">
            <v>#N/A</v>
          </cell>
          <cell r="AD687">
            <v>600</v>
          </cell>
          <cell r="AE687" t="e">
            <v>#N/A</v>
          </cell>
          <cell r="AF687"/>
        </row>
        <row r="688">
          <cell r="Y688">
            <v>672</v>
          </cell>
          <cell r="Z688">
            <v>0.26581480167806149</v>
          </cell>
          <cell r="AA688">
            <v>-0.10573223528336995</v>
          </cell>
          <cell r="AB688"/>
          <cell r="AC688" t="e">
            <v>#N/A</v>
          </cell>
          <cell r="AD688">
            <v>601</v>
          </cell>
          <cell r="AE688" t="e">
            <v>#N/A</v>
          </cell>
          <cell r="AF688"/>
        </row>
        <row r="689">
          <cell r="Y689">
            <v>673</v>
          </cell>
          <cell r="Z689">
            <v>0.47237303666770458</v>
          </cell>
          <cell r="AA689">
            <v>-1.1714847182059576E-2</v>
          </cell>
          <cell r="AB689"/>
          <cell r="AC689" t="e">
            <v>#N/A</v>
          </cell>
          <cell r="AD689">
            <v>602</v>
          </cell>
          <cell r="AE689" t="e">
            <v>#N/A</v>
          </cell>
          <cell r="AF689"/>
        </row>
        <row r="690">
          <cell r="Y690">
            <v>674</v>
          </cell>
          <cell r="Z690">
            <v>0.50752652250230312</v>
          </cell>
          <cell r="AA690">
            <v>3.1891580454435574E-3</v>
          </cell>
          <cell r="AB690"/>
          <cell r="AC690" t="e">
            <v>#N/A</v>
          </cell>
          <cell r="AD690">
            <v>603</v>
          </cell>
          <cell r="AE690" t="e">
            <v>#N/A</v>
          </cell>
          <cell r="AF690"/>
        </row>
        <row r="691">
          <cell r="Y691">
            <v>675</v>
          </cell>
          <cell r="Z691">
            <v>0.82286782376468182</v>
          </cell>
          <cell r="AA691">
            <v>0.15658165294727394</v>
          </cell>
          <cell r="AB691"/>
          <cell r="AC691" t="e">
            <v>#N/A</v>
          </cell>
          <cell r="AD691">
            <v>604</v>
          </cell>
          <cell r="AE691" t="e">
            <v>#N/A</v>
          </cell>
          <cell r="AF691"/>
        </row>
        <row r="692">
          <cell r="Y692">
            <v>676</v>
          </cell>
          <cell r="Z692">
            <v>0.93492852710187435</v>
          </cell>
          <cell r="AA692">
            <v>0.25583468966989859</v>
          </cell>
          <cell r="AB692"/>
          <cell r="AC692" t="e">
            <v>#N/A</v>
          </cell>
          <cell r="AD692">
            <v>605</v>
          </cell>
          <cell r="AE692" t="e">
            <v>#N/A</v>
          </cell>
          <cell r="AF692"/>
        </row>
        <row r="693">
          <cell r="Y693">
            <v>677</v>
          </cell>
          <cell r="Z693">
            <v>0.42508959583938122</v>
          </cell>
          <cell r="AA693">
            <v>-3.1928202855214471E-2</v>
          </cell>
          <cell r="AB693"/>
          <cell r="AC693" t="e">
            <v>#N/A</v>
          </cell>
          <cell r="AD693">
            <v>606</v>
          </cell>
          <cell r="AE693" t="e">
            <v>#N/A</v>
          </cell>
          <cell r="AF693"/>
        </row>
        <row r="694">
          <cell r="Y694">
            <v>678</v>
          </cell>
          <cell r="Z694">
            <v>0.48455855809152126</v>
          </cell>
          <cell r="AA694">
            <v>-6.5441349575541454E-3</v>
          </cell>
          <cell r="AB694"/>
          <cell r="AC694" t="e">
            <v>#N/A</v>
          </cell>
          <cell r="AD694">
            <v>607</v>
          </cell>
          <cell r="AE694" t="e">
            <v>#N/A</v>
          </cell>
          <cell r="AF694"/>
        </row>
        <row r="695">
          <cell r="Y695">
            <v>679</v>
          </cell>
          <cell r="Z695">
            <v>0.88017646782100201</v>
          </cell>
          <cell r="AA695">
            <v>0.19875820701177496</v>
          </cell>
          <cell r="AB695"/>
          <cell r="AC695" t="e">
            <v>#N/A</v>
          </cell>
          <cell r="AD695">
            <v>608</v>
          </cell>
          <cell r="AE695" t="e">
            <v>#N/A</v>
          </cell>
          <cell r="AF695"/>
        </row>
        <row r="696">
          <cell r="Y696">
            <v>680</v>
          </cell>
          <cell r="Z696">
            <v>0.1205041017383337</v>
          </cell>
          <cell r="AA696">
            <v>-0.19818368873786119</v>
          </cell>
          <cell r="AB696"/>
          <cell r="AC696" t="e">
            <v>#N/A</v>
          </cell>
          <cell r="AD696">
            <v>609</v>
          </cell>
          <cell r="AE696" t="e">
            <v>#N/A</v>
          </cell>
          <cell r="AF696"/>
        </row>
        <row r="697">
          <cell r="Y697">
            <v>681</v>
          </cell>
          <cell r="Z697">
            <v>0.58393665961921215</v>
          </cell>
          <cell r="AA697">
            <v>3.5830283749237364E-2</v>
          </cell>
          <cell r="AB697"/>
          <cell r="AC697" t="e">
            <v>#N/A</v>
          </cell>
          <cell r="AD697">
            <v>610</v>
          </cell>
          <cell r="AE697" t="e">
            <v>#N/A</v>
          </cell>
          <cell r="AF697"/>
        </row>
        <row r="698">
          <cell r="Y698">
            <v>682</v>
          </cell>
          <cell r="Z698">
            <v>0.18736869655549526</v>
          </cell>
          <cell r="AA698">
            <v>-0.15003761371443936</v>
          </cell>
          <cell r="AB698"/>
          <cell r="AC698" t="e">
            <v>#N/A</v>
          </cell>
          <cell r="AD698">
            <v>611</v>
          </cell>
          <cell r="AE698" t="e">
            <v>#N/A</v>
          </cell>
          <cell r="AF698"/>
        </row>
        <row r="699">
          <cell r="Y699">
            <v>683</v>
          </cell>
          <cell r="Z699">
            <v>0.40134800784289837</v>
          </cell>
          <cell r="AA699">
            <v>-4.2233961409577338E-2</v>
          </cell>
          <cell r="AB699"/>
          <cell r="AC699" t="e">
            <v>#N/A</v>
          </cell>
          <cell r="AD699">
            <v>612</v>
          </cell>
          <cell r="AE699" t="e">
            <v>#N/A</v>
          </cell>
          <cell r="AF699"/>
        </row>
        <row r="700">
          <cell r="Y700">
            <v>684</v>
          </cell>
          <cell r="Z700">
            <v>0.29595308564603329</v>
          </cell>
          <cell r="AA700">
            <v>-9.0613346981274906E-2</v>
          </cell>
          <cell r="AB700"/>
          <cell r="AC700" t="e">
            <v>#N/A</v>
          </cell>
          <cell r="AD700">
            <v>613</v>
          </cell>
          <cell r="AE700" t="e">
            <v>#N/A</v>
          </cell>
          <cell r="AF700"/>
        </row>
        <row r="701">
          <cell r="Y701">
            <v>685</v>
          </cell>
          <cell r="Z701">
            <v>0.70385044626891613</v>
          </cell>
          <cell r="AA701">
            <v>9.0517255486859322E-2</v>
          </cell>
          <cell r="AB701"/>
          <cell r="AC701" t="e">
            <v>#N/A</v>
          </cell>
          <cell r="AD701">
            <v>614</v>
          </cell>
          <cell r="AE701" t="e">
            <v>#N/A</v>
          </cell>
          <cell r="AF701"/>
        </row>
        <row r="702">
          <cell r="Y702">
            <v>686</v>
          </cell>
          <cell r="Z702">
            <v>0.61274496279656887</v>
          </cell>
          <cell r="AA702">
            <v>4.842405422271151E-2</v>
          </cell>
          <cell r="AB702"/>
          <cell r="AC702" t="e">
            <v>#N/A</v>
          </cell>
          <cell r="AD702">
            <v>615</v>
          </cell>
          <cell r="AE702" t="e">
            <v>#N/A</v>
          </cell>
          <cell r="AF702"/>
        </row>
        <row r="703">
          <cell r="Y703">
            <v>687</v>
          </cell>
          <cell r="Z703">
            <v>0.59365020506083965</v>
          </cell>
          <cell r="AA703">
            <v>4.0050986435778139E-2</v>
          </cell>
          <cell r="AB703"/>
          <cell r="AC703" t="e">
            <v>#N/A</v>
          </cell>
          <cell r="AD703">
            <v>616</v>
          </cell>
          <cell r="AE703" t="e">
            <v>#N/A</v>
          </cell>
          <cell r="AF703"/>
        </row>
        <row r="704">
          <cell r="Y704">
            <v>688</v>
          </cell>
          <cell r="Z704">
            <v>0.76806106232106686</v>
          </cell>
          <cell r="AA704">
            <v>0.12381109997862043</v>
          </cell>
          <cell r="AB704"/>
          <cell r="AC704" t="e">
            <v>#N/A</v>
          </cell>
          <cell r="AD704">
            <v>617</v>
          </cell>
          <cell r="AE704" t="e">
            <v>#N/A</v>
          </cell>
          <cell r="AF704"/>
        </row>
        <row r="705">
          <cell r="Y705">
            <v>689</v>
          </cell>
          <cell r="Z705">
            <v>0.60800447873771191</v>
          </cell>
          <cell r="AA705">
            <v>4.6335036445969063E-2</v>
          </cell>
          <cell r="AB705"/>
          <cell r="AC705" t="e">
            <v>#N/A</v>
          </cell>
          <cell r="AD705">
            <v>618</v>
          </cell>
          <cell r="AE705" t="e">
            <v>#N/A</v>
          </cell>
          <cell r="AF705"/>
        </row>
        <row r="706">
          <cell r="Y706">
            <v>690</v>
          </cell>
          <cell r="Z706">
            <v>0.69143534265458584</v>
          </cell>
          <cell r="AA706">
            <v>8.450240574410918E-2</v>
          </cell>
          <cell r="AB706"/>
          <cell r="AC706" t="e">
            <v>#N/A</v>
          </cell>
          <cell r="AD706">
            <v>619</v>
          </cell>
          <cell r="AE706" t="e">
            <v>#N/A</v>
          </cell>
          <cell r="AF706"/>
        </row>
        <row r="707">
          <cell r="Y707">
            <v>691</v>
          </cell>
          <cell r="Z707">
            <v>0.41520531289279461</v>
          </cell>
          <cell r="AA707">
            <v>-3.6202174929325773E-2</v>
          </cell>
          <cell r="AB707"/>
          <cell r="AC707" t="e">
            <v>#N/A</v>
          </cell>
          <cell r="AD707">
            <v>620</v>
          </cell>
          <cell r="AE707" t="e">
            <v>#N/A</v>
          </cell>
          <cell r="AF707"/>
        </row>
        <row r="708">
          <cell r="Y708">
            <v>692</v>
          </cell>
          <cell r="Z708">
            <v>0.52659701369702816</v>
          </cell>
          <cell r="AA708">
            <v>1.1277449509402579E-2</v>
          </cell>
          <cell r="AB708"/>
          <cell r="AC708" t="e">
            <v>#N/A</v>
          </cell>
          <cell r="AD708">
            <v>621</v>
          </cell>
          <cell r="AE708" t="e">
            <v>#N/A</v>
          </cell>
          <cell r="AF708"/>
        </row>
        <row r="709">
          <cell r="Y709">
            <v>693</v>
          </cell>
          <cell r="Z709">
            <v>0.98273145966231823</v>
          </cell>
          <cell r="AA709">
            <v>0.357288060895596</v>
          </cell>
          <cell r="AB709"/>
          <cell r="AC709" t="e">
            <v>#N/A</v>
          </cell>
          <cell r="AD709">
            <v>622</v>
          </cell>
          <cell r="AE709" t="e">
            <v>#N/A</v>
          </cell>
          <cell r="AF709"/>
        </row>
        <row r="710">
          <cell r="Y710">
            <v>694</v>
          </cell>
          <cell r="Z710">
            <v>0.37213215790688992</v>
          </cell>
          <cell r="AA710">
            <v>-5.5139813094570278E-2</v>
          </cell>
          <cell r="AB710"/>
          <cell r="AC710" t="e">
            <v>#N/A</v>
          </cell>
          <cell r="AD710">
            <v>623</v>
          </cell>
          <cell r="AE710" t="e">
            <v>#N/A</v>
          </cell>
          <cell r="AF710"/>
        </row>
        <row r="711">
          <cell r="Y711">
            <v>695</v>
          </cell>
          <cell r="Z711">
            <v>0.41678695194423199</v>
          </cell>
          <cell r="AA711">
            <v>-3.5516786717225149E-2</v>
          </cell>
          <cell r="AB711"/>
          <cell r="AC711" t="e">
            <v>#N/A</v>
          </cell>
          <cell r="AD711">
            <v>624</v>
          </cell>
          <cell r="AE711" t="e">
            <v>#N/A</v>
          </cell>
          <cell r="AF711"/>
        </row>
        <row r="712">
          <cell r="Y712">
            <v>696</v>
          </cell>
          <cell r="Z712">
            <v>0.93767269514501095</v>
          </cell>
          <cell r="AA712">
            <v>0.25955131178598995</v>
          </cell>
          <cell r="AB712"/>
          <cell r="AC712" t="e">
            <v>#N/A</v>
          </cell>
          <cell r="AD712">
            <v>625</v>
          </cell>
          <cell r="AE712" t="e">
            <v>#N/A</v>
          </cell>
          <cell r="AF712"/>
        </row>
        <row r="713">
          <cell r="Y713">
            <v>697</v>
          </cell>
          <cell r="Z713">
            <v>0.14119514636695385</v>
          </cell>
          <cell r="AA713">
            <v>-0.18170228864107196</v>
          </cell>
          <cell r="AB713"/>
          <cell r="AC713" t="e">
            <v>#N/A</v>
          </cell>
          <cell r="AD713">
            <v>626</v>
          </cell>
          <cell r="AE713" t="e">
            <v>#N/A</v>
          </cell>
          <cell r="AF713"/>
        </row>
        <row r="714">
          <cell r="Y714">
            <v>698</v>
          </cell>
          <cell r="Z714">
            <v>0.29920644126832485</v>
          </cell>
          <cell r="AA714">
            <v>-8.9025885063736737E-2</v>
          </cell>
          <cell r="AB714"/>
          <cell r="AC714" t="e">
            <v>#N/A</v>
          </cell>
          <cell r="AD714">
            <v>627</v>
          </cell>
          <cell r="AE714" t="e">
            <v>#N/A</v>
          </cell>
          <cell r="AF714"/>
        </row>
        <row r="715">
          <cell r="Y715">
            <v>699</v>
          </cell>
          <cell r="Z715">
            <v>0.30236698500812054</v>
          </cell>
          <cell r="AA715">
            <v>-8.7491194834005276E-2</v>
          </cell>
          <cell r="AB715"/>
          <cell r="AC715" t="e">
            <v>#N/A</v>
          </cell>
          <cell r="AD715">
            <v>628</v>
          </cell>
          <cell r="AE715" t="e">
            <v>#N/A</v>
          </cell>
          <cell r="AF715"/>
        </row>
        <row r="716">
          <cell r="Y716">
            <v>700</v>
          </cell>
          <cell r="Z716">
            <v>0.78085201047360897</v>
          </cell>
          <cell r="AA716">
            <v>0.13101140488851279</v>
          </cell>
          <cell r="AB716"/>
          <cell r="AC716" t="e">
            <v>#N/A</v>
          </cell>
          <cell r="AD716">
            <v>629</v>
          </cell>
          <cell r="AE716" t="e">
            <v>#N/A</v>
          </cell>
          <cell r="AF716"/>
        </row>
        <row r="717">
          <cell r="Y717">
            <v>701</v>
          </cell>
          <cell r="Z717">
            <v>0.25581222586333752</v>
          </cell>
          <cell r="AA717">
            <v>-0.11093669898891453</v>
          </cell>
          <cell r="AB717"/>
          <cell r="AC717" t="e">
            <v>#N/A</v>
          </cell>
          <cell r="AD717">
            <v>630</v>
          </cell>
          <cell r="AE717" t="e">
            <v>#N/A</v>
          </cell>
          <cell r="AF717"/>
        </row>
        <row r="718">
          <cell r="Y718">
            <v>702</v>
          </cell>
          <cell r="Z718">
            <v>0.5841923113912344</v>
          </cell>
          <cell r="AA718">
            <v>3.5941071581933305E-2</v>
          </cell>
          <cell r="AB718"/>
          <cell r="AC718" t="e">
            <v>#N/A</v>
          </cell>
          <cell r="AD718">
            <v>631</v>
          </cell>
          <cell r="AE718" t="e">
            <v>#N/A</v>
          </cell>
          <cell r="AF718"/>
        </row>
        <row r="719">
          <cell r="Y719">
            <v>703</v>
          </cell>
          <cell r="Z719">
            <v>0.70841239206492901</v>
          </cell>
          <cell r="AA719">
            <v>9.2756125678076021E-2</v>
          </cell>
          <cell r="AB719"/>
          <cell r="AC719" t="e">
            <v>#N/A</v>
          </cell>
          <cell r="AD719">
            <v>632</v>
          </cell>
          <cell r="AE719" t="e">
            <v>#N/A</v>
          </cell>
          <cell r="AF719"/>
        </row>
        <row r="720">
          <cell r="Y720">
            <v>704</v>
          </cell>
          <cell r="Z720">
            <v>0.13001038692891598</v>
          </cell>
          <cell r="AA720">
            <v>-0.19038655180265113</v>
          </cell>
          <cell r="AB720"/>
          <cell r="AC720" t="e">
            <v>#N/A</v>
          </cell>
          <cell r="AD720">
            <v>633</v>
          </cell>
          <cell r="AE720" t="e">
            <v>#N/A</v>
          </cell>
          <cell r="AF720"/>
        </row>
        <row r="721">
          <cell r="Y721">
            <v>705</v>
          </cell>
          <cell r="Z721">
            <v>0.55942418985068798</v>
          </cell>
          <cell r="AA721">
            <v>2.527171659673362E-2</v>
          </cell>
          <cell r="AB721"/>
          <cell r="AC721" t="e">
            <v>#N/A</v>
          </cell>
          <cell r="AD721">
            <v>634</v>
          </cell>
          <cell r="AE721" t="e">
            <v>#N/A</v>
          </cell>
          <cell r="AF721"/>
        </row>
        <row r="722">
          <cell r="Y722">
            <v>706</v>
          </cell>
          <cell r="Z722">
            <v>0.1710213478654623</v>
          </cell>
          <cell r="AA722">
            <v>-0.16060244873515456</v>
          </cell>
          <cell r="AB722"/>
          <cell r="AC722" t="e">
            <v>#N/A</v>
          </cell>
          <cell r="AD722">
            <v>635</v>
          </cell>
          <cell r="AE722" t="e">
            <v>#N/A</v>
          </cell>
          <cell r="AF722"/>
        </row>
        <row r="723">
          <cell r="Y723">
            <v>707</v>
          </cell>
          <cell r="Z723">
            <v>0.70193214528262615</v>
          </cell>
          <cell r="AA723">
            <v>8.9580553968758692E-2</v>
          </cell>
          <cell r="AB723"/>
          <cell r="AC723" t="e">
            <v>#N/A</v>
          </cell>
          <cell r="AD723">
            <v>636</v>
          </cell>
          <cell r="AE723" t="e">
            <v>#N/A</v>
          </cell>
          <cell r="AF723"/>
        </row>
        <row r="724">
          <cell r="Y724">
            <v>708</v>
          </cell>
          <cell r="Z724">
            <v>0.57794415019452572</v>
          </cell>
          <cell r="AA724">
            <v>3.3237700955450214E-2</v>
          </cell>
          <cell r="AB724"/>
          <cell r="AC724" t="e">
            <v>#N/A</v>
          </cell>
          <cell r="AD724">
            <v>637</v>
          </cell>
          <cell r="AE724" t="e">
            <v>#N/A</v>
          </cell>
          <cell r="AF724"/>
        </row>
        <row r="725">
          <cell r="Y725">
            <v>709</v>
          </cell>
          <cell r="Z725">
            <v>1.5219209715723991E-2</v>
          </cell>
          <cell r="AA725">
            <v>-0.36583989151378249</v>
          </cell>
          <cell r="AB725"/>
          <cell r="AC725" t="e">
            <v>#N/A</v>
          </cell>
          <cell r="AD725">
            <v>638</v>
          </cell>
          <cell r="AE725" t="e">
            <v>#N/A</v>
          </cell>
          <cell r="AF725"/>
        </row>
        <row r="726">
          <cell r="Y726">
            <v>710</v>
          </cell>
          <cell r="Z726">
            <v>0.29500696621835232</v>
          </cell>
          <cell r="AA726">
            <v>-9.1076500018352685E-2</v>
          </cell>
          <cell r="AB726"/>
          <cell r="AC726" t="e">
            <v>#N/A</v>
          </cell>
          <cell r="AD726">
            <v>639</v>
          </cell>
          <cell r="AE726" t="e">
            <v>#N/A</v>
          </cell>
          <cell r="AF726"/>
        </row>
        <row r="727">
          <cell r="Y727">
            <v>711</v>
          </cell>
          <cell r="Z727">
            <v>0.49727408401668072</v>
          </cell>
          <cell r="AA727">
            <v>-1.1549728026207442E-3</v>
          </cell>
          <cell r="AB727"/>
          <cell r="AC727" t="e">
            <v>#N/A</v>
          </cell>
          <cell r="AD727">
            <v>640</v>
          </cell>
          <cell r="AE727" t="e">
            <v>#N/A</v>
          </cell>
          <cell r="AF727"/>
        </row>
        <row r="728">
          <cell r="Y728">
            <v>712</v>
          </cell>
          <cell r="Z728">
            <v>0.30472989939153194</v>
          </cell>
          <cell r="AA728">
            <v>-8.634851613637376E-2</v>
          </cell>
          <cell r="AB728"/>
          <cell r="AC728" t="e">
            <v>#N/A</v>
          </cell>
          <cell r="AD728">
            <v>641</v>
          </cell>
          <cell r="AE728" t="e">
            <v>#N/A</v>
          </cell>
          <cell r="AF728"/>
        </row>
        <row r="729">
          <cell r="Y729">
            <v>713</v>
          </cell>
          <cell r="Z729">
            <v>0.9554040115326643</v>
          </cell>
          <cell r="AA729">
            <v>0.28729759903474406</v>
          </cell>
          <cell r="AB729"/>
          <cell r="AC729" t="e">
            <v>#N/A</v>
          </cell>
          <cell r="AD729">
            <v>642</v>
          </cell>
          <cell r="AE729" t="e">
            <v>#N/A</v>
          </cell>
          <cell r="AF729"/>
        </row>
        <row r="730">
          <cell r="Y730">
            <v>714</v>
          </cell>
          <cell r="Z730">
            <v>0.53557879291474819</v>
          </cell>
          <cell r="AA730">
            <v>1.509468467905677E-2</v>
          </cell>
          <cell r="AB730"/>
          <cell r="AC730" t="e">
            <v>#N/A</v>
          </cell>
          <cell r="AD730">
            <v>643</v>
          </cell>
          <cell r="AE730" t="e">
            <v>#N/A</v>
          </cell>
          <cell r="AF730"/>
        </row>
        <row r="731">
          <cell r="Y731">
            <v>715</v>
          </cell>
          <cell r="Z731">
            <v>0.89167178981006145</v>
          </cell>
          <cell r="AA731">
            <v>0.20883218845686302</v>
          </cell>
          <cell r="AB731"/>
          <cell r="AC731" t="e">
            <v>#N/A</v>
          </cell>
          <cell r="AD731">
            <v>644</v>
          </cell>
          <cell r="AE731" t="e">
            <v>#N/A</v>
          </cell>
          <cell r="AF731"/>
        </row>
        <row r="732">
          <cell r="Y732">
            <v>716</v>
          </cell>
          <cell r="Z732">
            <v>0.4898338820785284</v>
          </cell>
          <cell r="AA732">
            <v>-4.3078251344251884E-3</v>
          </cell>
          <cell r="AB732"/>
          <cell r="AC732" t="e">
            <v>#N/A</v>
          </cell>
          <cell r="AD732">
            <v>645</v>
          </cell>
          <cell r="AE732" t="e">
            <v>#N/A</v>
          </cell>
          <cell r="AF732"/>
        </row>
        <row r="733">
          <cell r="Y733">
            <v>717</v>
          </cell>
          <cell r="Z733">
            <v>0.18862575106322765</v>
          </cell>
          <cell r="AA733">
            <v>-0.14924947657864426</v>
          </cell>
          <cell r="AB733"/>
          <cell r="AC733" t="e">
            <v>#N/A</v>
          </cell>
          <cell r="AD733">
            <v>646</v>
          </cell>
          <cell r="AE733" t="e">
            <v>#N/A</v>
          </cell>
          <cell r="AF733"/>
        </row>
        <row r="734">
          <cell r="Y734">
            <v>718</v>
          </cell>
          <cell r="Z734">
            <v>0.96276704035699368</v>
          </cell>
          <cell r="AA734">
            <v>0.30150709411570431</v>
          </cell>
          <cell r="AB734"/>
          <cell r="AC734" t="e">
            <v>#N/A</v>
          </cell>
          <cell r="AD734">
            <v>647</v>
          </cell>
          <cell r="AE734" t="e">
            <v>#N/A</v>
          </cell>
          <cell r="AF734"/>
        </row>
        <row r="735">
          <cell r="Y735">
            <v>719</v>
          </cell>
          <cell r="Z735">
            <v>0.91954146139323711</v>
          </cell>
          <cell r="AA735">
            <v>0.23698021687353321</v>
          </cell>
          <cell r="AB735"/>
          <cell r="AC735" t="e">
            <v>#N/A</v>
          </cell>
          <cell r="AD735">
            <v>648</v>
          </cell>
          <cell r="AE735" t="e">
            <v>#N/A</v>
          </cell>
          <cell r="AF735"/>
        </row>
        <row r="736">
          <cell r="Y736">
            <v>720</v>
          </cell>
          <cell r="Z736">
            <v>0.56797136925160885</v>
          </cell>
          <cell r="AA736">
            <v>2.894006935340426E-2</v>
          </cell>
          <cell r="AB736"/>
          <cell r="AC736" t="e">
            <v>#N/A</v>
          </cell>
          <cell r="AD736">
            <v>649</v>
          </cell>
          <cell r="AE736" t="e">
            <v>#N/A</v>
          </cell>
          <cell r="AF736"/>
        </row>
        <row r="737">
          <cell r="Y737">
            <v>721</v>
          </cell>
          <cell r="Z737">
            <v>7.6143888756632805E-2</v>
          </cell>
          <cell r="AA737">
            <v>-0.2419671847489307</v>
          </cell>
          <cell r="AB737"/>
          <cell r="AC737" t="e">
            <v>#N/A</v>
          </cell>
          <cell r="AD737">
            <v>650</v>
          </cell>
          <cell r="AE737" t="e">
            <v>#N/A</v>
          </cell>
          <cell r="AF737"/>
        </row>
        <row r="738">
          <cell r="Y738">
            <v>722</v>
          </cell>
          <cell r="Z738">
            <v>0.87743688188493252</v>
          </cell>
          <cell r="AA738">
            <v>0.19645930910083995</v>
          </cell>
          <cell r="AB738"/>
          <cell r="AC738" t="e">
            <v>#N/A</v>
          </cell>
          <cell r="AD738">
            <v>651</v>
          </cell>
          <cell r="AE738" t="e">
            <v>#N/A</v>
          </cell>
          <cell r="AF738"/>
        </row>
        <row r="739">
          <cell r="Y739">
            <v>723</v>
          </cell>
          <cell r="Z739">
            <v>0.22552878968417645</v>
          </cell>
          <cell r="AA739">
            <v>-0.12739061672048077</v>
          </cell>
          <cell r="AB739"/>
          <cell r="AC739" t="e">
            <v>#N/A</v>
          </cell>
          <cell r="AD739">
            <v>652</v>
          </cell>
          <cell r="AE739" t="e">
            <v>#N/A</v>
          </cell>
          <cell r="AF739"/>
        </row>
        <row r="740">
          <cell r="Y740">
            <v>724</v>
          </cell>
          <cell r="Z740">
            <v>0.82871603034436703</v>
          </cell>
          <cell r="AA740">
            <v>0.16042778392987214</v>
          </cell>
          <cell r="AB740"/>
          <cell r="AC740" t="e">
            <v>#N/A</v>
          </cell>
          <cell r="AD740">
            <v>653</v>
          </cell>
          <cell r="AE740" t="e">
            <v>#N/A</v>
          </cell>
          <cell r="AF740"/>
        </row>
        <row r="741">
          <cell r="Y741">
            <v>725</v>
          </cell>
          <cell r="Z741">
            <v>7.6752064749598503E-2</v>
          </cell>
          <cell r="AA741">
            <v>-0.24125146285944105</v>
          </cell>
          <cell r="AB741"/>
          <cell r="AC741" t="e">
            <v>#N/A</v>
          </cell>
          <cell r="AD741">
            <v>654</v>
          </cell>
          <cell r="AE741" t="e">
            <v>#N/A</v>
          </cell>
          <cell r="AF741"/>
        </row>
        <row r="742">
          <cell r="Y742">
            <v>726</v>
          </cell>
          <cell r="Z742">
            <v>0.64527282677590847</v>
          </cell>
          <cell r="AA742">
            <v>6.2979039029597353E-2</v>
          </cell>
          <cell r="AB742"/>
          <cell r="AC742" t="e">
            <v>#N/A</v>
          </cell>
          <cell r="AD742">
            <v>655</v>
          </cell>
          <cell r="AE742" t="e">
            <v>#N/A</v>
          </cell>
          <cell r="AF742"/>
        </row>
        <row r="743">
          <cell r="Y743">
            <v>727</v>
          </cell>
          <cell r="Z743">
            <v>0.6563058327883482</v>
          </cell>
          <cell r="AA743">
            <v>6.801832122711203E-2</v>
          </cell>
          <cell r="AB743"/>
          <cell r="AC743" t="e">
            <v>#N/A</v>
          </cell>
          <cell r="AD743">
            <v>656</v>
          </cell>
          <cell r="AE743" t="e">
            <v>#N/A</v>
          </cell>
          <cell r="AF743"/>
        </row>
        <row r="744">
          <cell r="Y744">
            <v>728</v>
          </cell>
          <cell r="Z744">
            <v>0.85985930822789669</v>
          </cell>
          <cell r="AA744">
            <v>0.18250048874243197</v>
          </cell>
          <cell r="AB744"/>
          <cell r="AC744" t="e">
            <v>#N/A</v>
          </cell>
          <cell r="AD744">
            <v>657</v>
          </cell>
          <cell r="AE744" t="e">
            <v>#N/A</v>
          </cell>
          <cell r="AF744"/>
        </row>
        <row r="745">
          <cell r="Y745">
            <v>729</v>
          </cell>
          <cell r="Z745">
            <v>0.2604499738663435</v>
          </cell>
          <cell r="AA745">
            <v>-0.10851083870477321</v>
          </cell>
          <cell r="AB745"/>
          <cell r="AC745" t="e">
            <v>#N/A</v>
          </cell>
          <cell r="AD745">
            <v>658</v>
          </cell>
          <cell r="AE745" t="e">
            <v>#N/A</v>
          </cell>
          <cell r="AF745"/>
        </row>
        <row r="746">
          <cell r="Y746">
            <v>730</v>
          </cell>
          <cell r="Z746">
            <v>0.12451309524476528</v>
          </cell>
          <cell r="AA746">
            <v>-0.19484488811503656</v>
          </cell>
          <cell r="AB746"/>
          <cell r="AC746" t="e">
            <v>#N/A</v>
          </cell>
          <cell r="AD746">
            <v>659</v>
          </cell>
          <cell r="AE746" t="e">
            <v>#N/A</v>
          </cell>
          <cell r="AF746"/>
        </row>
        <row r="747">
          <cell r="Y747">
            <v>731</v>
          </cell>
          <cell r="Z747">
            <v>0.57111789099872112</v>
          </cell>
          <cell r="AA747">
            <v>3.0293868893977706E-2</v>
          </cell>
          <cell r="AB747"/>
          <cell r="AC747" t="e">
            <v>#N/A</v>
          </cell>
          <cell r="AD747">
            <v>660</v>
          </cell>
          <cell r="AE747" t="e">
            <v>#N/A</v>
          </cell>
          <cell r="AF747"/>
        </row>
        <row r="748">
          <cell r="Y748">
            <v>732</v>
          </cell>
          <cell r="Z748">
            <v>0.33451979421079159</v>
          </cell>
          <cell r="AA748">
            <v>-7.2255024348517882E-2</v>
          </cell>
          <cell r="AB748"/>
          <cell r="AC748" t="e">
            <v>#N/A</v>
          </cell>
          <cell r="AD748">
            <v>661</v>
          </cell>
          <cell r="AE748" t="e">
            <v>#N/A</v>
          </cell>
          <cell r="AF748"/>
        </row>
        <row r="749">
          <cell r="Y749">
            <v>733</v>
          </cell>
          <cell r="Z749">
            <v>0.29086524061858654</v>
          </cell>
          <cell r="AA749">
            <v>-9.3112129530005819E-2</v>
          </cell>
          <cell r="AB749"/>
          <cell r="AC749" t="e">
            <v>#N/A</v>
          </cell>
          <cell r="AD749">
            <v>662</v>
          </cell>
          <cell r="AE749" t="e">
            <v>#N/A</v>
          </cell>
          <cell r="AF749"/>
        </row>
        <row r="750">
          <cell r="Y750">
            <v>734</v>
          </cell>
          <cell r="Z750">
            <v>0.1874339934438467</v>
          </cell>
          <cell r="AA750">
            <v>-0.14999659416833505</v>
          </cell>
          <cell r="AB750"/>
          <cell r="AC750" t="e">
            <v>#N/A</v>
          </cell>
          <cell r="AD750">
            <v>663</v>
          </cell>
          <cell r="AE750" t="e">
            <v>#N/A</v>
          </cell>
          <cell r="AF750"/>
        </row>
        <row r="751">
          <cell r="Y751">
            <v>735</v>
          </cell>
          <cell r="Z751">
            <v>0.37108038179576397</v>
          </cell>
          <cell r="AA751">
            <v>-5.5610014915172007E-2</v>
          </cell>
          <cell r="AB751"/>
          <cell r="AC751" t="e">
            <v>#N/A</v>
          </cell>
          <cell r="AD751">
            <v>664</v>
          </cell>
          <cell r="AE751" t="e">
            <v>#N/A</v>
          </cell>
          <cell r="AF751"/>
        </row>
        <row r="752">
          <cell r="Y752">
            <v>736</v>
          </cell>
          <cell r="Z752">
            <v>0.64200260303914547</v>
          </cell>
          <cell r="AA752">
            <v>6.1496268414933504E-2</v>
          </cell>
          <cell r="AB752"/>
          <cell r="AC752" t="e">
            <v>#N/A</v>
          </cell>
          <cell r="AD752">
            <v>665</v>
          </cell>
          <cell r="AE752" t="e">
            <v>#N/A</v>
          </cell>
          <cell r="AF752"/>
        </row>
        <row r="753">
          <cell r="Y753">
            <v>737</v>
          </cell>
          <cell r="Z753">
            <v>0.37642529420554638</v>
          </cell>
          <cell r="AA753">
            <v>-5.3224919431881339E-2</v>
          </cell>
          <cell r="AB753"/>
          <cell r="AC753" t="e">
            <v>#N/A</v>
          </cell>
          <cell r="AD753">
            <v>666</v>
          </cell>
          <cell r="AE753" t="e">
            <v>#N/A</v>
          </cell>
          <cell r="AF753"/>
        </row>
        <row r="754">
          <cell r="Y754">
            <v>738</v>
          </cell>
          <cell r="Z754">
            <v>0.83558428846299648</v>
          </cell>
          <cell r="AA754">
            <v>0.16505361794770684</v>
          </cell>
          <cell r="AB754"/>
          <cell r="AC754" t="e">
            <v>#N/A</v>
          </cell>
          <cell r="AD754">
            <v>667</v>
          </cell>
          <cell r="AE754" t="e">
            <v>#N/A</v>
          </cell>
          <cell r="AF754"/>
        </row>
        <row r="755">
          <cell r="Y755">
            <v>739</v>
          </cell>
          <cell r="Z755">
            <v>0.74722571484744549</v>
          </cell>
          <cell r="AA755">
            <v>0.11253819547500021</v>
          </cell>
          <cell r="AB755"/>
          <cell r="AC755" t="e">
            <v>#N/A</v>
          </cell>
          <cell r="AD755">
            <v>668</v>
          </cell>
          <cell r="AE755" t="e">
            <v>#N/A</v>
          </cell>
          <cell r="AF755"/>
        </row>
        <row r="756">
          <cell r="Y756">
            <v>740</v>
          </cell>
          <cell r="Z756">
            <v>0.86240874789655209</v>
          </cell>
          <cell r="AA756">
            <v>0.18444738043408052</v>
          </cell>
          <cell r="AB756"/>
          <cell r="AC756" t="e">
            <v>#N/A</v>
          </cell>
          <cell r="AD756">
            <v>669</v>
          </cell>
          <cell r="AE756" t="e">
            <v>#N/A</v>
          </cell>
          <cell r="AF756"/>
        </row>
        <row r="757">
          <cell r="Y757">
            <v>741</v>
          </cell>
          <cell r="Z757">
            <v>0.69027924351394176</v>
          </cell>
          <cell r="AA757">
            <v>8.3947823913484404E-2</v>
          </cell>
          <cell r="AB757"/>
          <cell r="AC757" t="e">
            <v>#N/A</v>
          </cell>
          <cell r="AD757">
            <v>670</v>
          </cell>
          <cell r="AE757" t="e">
            <v>#N/A</v>
          </cell>
          <cell r="AF757"/>
        </row>
        <row r="758">
          <cell r="Y758">
            <v>742</v>
          </cell>
          <cell r="Z758">
            <v>0.40876958332955837</v>
          </cell>
          <cell r="AA758">
            <v>-3.899731159890775E-2</v>
          </cell>
          <cell r="AB758"/>
          <cell r="AC758" t="e">
            <v>#N/A</v>
          </cell>
          <cell r="AD758">
            <v>671</v>
          </cell>
          <cell r="AE758" t="e">
            <v>#N/A</v>
          </cell>
          <cell r="AF758"/>
        </row>
        <row r="759">
          <cell r="Y759">
            <v>743</v>
          </cell>
          <cell r="Z759">
            <v>0.14730016700923443</v>
          </cell>
          <cell r="AA759">
            <v>-0.17715837380695215</v>
          </cell>
          <cell r="AB759"/>
          <cell r="AC759" t="e">
            <v>#N/A</v>
          </cell>
          <cell r="AD759">
            <v>672</v>
          </cell>
          <cell r="AE759" t="e">
            <v>#N/A</v>
          </cell>
          <cell r="AF759"/>
        </row>
        <row r="760">
          <cell r="Y760">
            <v>744</v>
          </cell>
          <cell r="Z760">
            <v>0.58499451540410519</v>
          </cell>
          <cell r="AA760">
            <v>3.6288810750620543E-2</v>
          </cell>
          <cell r="AB760"/>
          <cell r="AC760" t="e">
            <v>#N/A</v>
          </cell>
          <cell r="AD760">
            <v>673</v>
          </cell>
          <cell r="AE760" t="e">
            <v>#N/A</v>
          </cell>
          <cell r="AF760"/>
        </row>
        <row r="761">
          <cell r="Y761">
            <v>745</v>
          </cell>
          <cell r="Z761">
            <v>0.75896975211799145</v>
          </cell>
          <cell r="AA761">
            <v>0.11882740086959295</v>
          </cell>
          <cell r="AB761"/>
          <cell r="AC761" t="e">
            <v>#N/A</v>
          </cell>
          <cell r="AD761">
            <v>674</v>
          </cell>
          <cell r="AE761" t="e">
            <v>#N/A</v>
          </cell>
          <cell r="AF761"/>
        </row>
        <row r="762">
          <cell r="Y762">
            <v>746</v>
          </cell>
          <cell r="Z762">
            <v>0.38778669200837612</v>
          </cell>
          <cell r="AA762">
            <v>-4.8189404011250381E-2</v>
          </cell>
          <cell r="AB762"/>
          <cell r="AC762" t="e">
            <v>#N/A</v>
          </cell>
          <cell r="AD762">
            <v>675</v>
          </cell>
          <cell r="AE762" t="e">
            <v>#N/A</v>
          </cell>
          <cell r="AF762"/>
        </row>
        <row r="763">
          <cell r="Y763">
            <v>747</v>
          </cell>
          <cell r="Z763">
            <v>0.96131075732409954</v>
          </cell>
          <cell r="AA763">
            <v>0.2985259785190113</v>
          </cell>
          <cell r="AB763"/>
          <cell r="AC763" t="e">
            <v>#N/A</v>
          </cell>
          <cell r="AD763">
            <v>676</v>
          </cell>
          <cell r="AE763" t="e">
            <v>#N/A</v>
          </cell>
          <cell r="AF763"/>
        </row>
        <row r="764">
          <cell r="Y764">
            <v>748</v>
          </cell>
          <cell r="Z764">
            <v>7.0280840620398521E-2</v>
          </cell>
          <cell r="AA764">
            <v>-0.24910120531930119</v>
          </cell>
          <cell r="AB764"/>
          <cell r="AC764" t="e">
            <v>#N/A</v>
          </cell>
          <cell r="AD764">
            <v>677</v>
          </cell>
          <cell r="AE764" t="e">
            <v>#N/A</v>
          </cell>
          <cell r="AF764"/>
        </row>
        <row r="765">
          <cell r="Y765">
            <v>749</v>
          </cell>
          <cell r="Z765">
            <v>0.31985491327941418</v>
          </cell>
          <cell r="AA765">
            <v>-7.912411019684952E-2</v>
          </cell>
          <cell r="AB765"/>
          <cell r="AC765" t="e">
            <v>#N/A</v>
          </cell>
          <cell r="AD765">
            <v>678</v>
          </cell>
          <cell r="AE765" t="e">
            <v>#N/A</v>
          </cell>
          <cell r="AF765"/>
        </row>
        <row r="766">
          <cell r="Y766">
            <v>750</v>
          </cell>
          <cell r="Z766">
            <v>0.29090801440179348</v>
          </cell>
          <cell r="AA766">
            <v>-9.3091037859254225E-2</v>
          </cell>
          <cell r="AB766"/>
          <cell r="AC766" t="e">
            <v>#N/A</v>
          </cell>
          <cell r="AD766">
            <v>679</v>
          </cell>
          <cell r="AE766" t="e">
            <v>#N/A</v>
          </cell>
          <cell r="AF766"/>
        </row>
        <row r="767">
          <cell r="Y767">
            <v>751</v>
          </cell>
          <cell r="Z767">
            <v>0.92582212202250957</v>
          </cell>
          <cell r="AA767">
            <v>0.24431105494939198</v>
          </cell>
          <cell r="AB767"/>
          <cell r="AC767" t="e">
            <v>#N/A</v>
          </cell>
          <cell r="AD767">
            <v>680</v>
          </cell>
          <cell r="AE767" t="e">
            <v>#N/A</v>
          </cell>
          <cell r="AF767"/>
        </row>
        <row r="768">
          <cell r="Y768">
            <v>752</v>
          </cell>
          <cell r="Z768">
            <v>0.25591268204152584</v>
          </cell>
          <cell r="AA768">
            <v>-0.11088391249938438</v>
          </cell>
          <cell r="AB768"/>
          <cell r="AC768" t="e">
            <v>#N/A</v>
          </cell>
          <cell r="AD768">
            <v>681</v>
          </cell>
          <cell r="AE768" t="e">
            <v>#N/A</v>
          </cell>
          <cell r="AF768"/>
        </row>
        <row r="769">
          <cell r="Y769">
            <v>753</v>
          </cell>
          <cell r="Z769">
            <v>0.1472801249474287</v>
          </cell>
          <cell r="AA769">
            <v>-0.17717308167102772</v>
          </cell>
          <cell r="AB769"/>
          <cell r="AC769" t="e">
            <v>#N/A</v>
          </cell>
          <cell r="AD769">
            <v>682</v>
          </cell>
          <cell r="AE769" t="e">
            <v>#N/A</v>
          </cell>
          <cell r="AF769"/>
        </row>
        <row r="770">
          <cell r="Y770">
            <v>754</v>
          </cell>
          <cell r="Z770">
            <v>0.1641159113496542</v>
          </cell>
          <cell r="AA770">
            <v>-0.16525835356178434</v>
          </cell>
          <cell r="AB770"/>
          <cell r="AC770" t="e">
            <v>#N/A</v>
          </cell>
          <cell r="AD770">
            <v>683</v>
          </cell>
          <cell r="AE770" t="e">
            <v>#N/A</v>
          </cell>
          <cell r="AF770"/>
        </row>
        <row r="771">
          <cell r="Y771">
            <v>755</v>
          </cell>
          <cell r="Z771">
            <v>0.24700338952243328</v>
          </cell>
          <cell r="AA771">
            <v>-0.11560863988639788</v>
          </cell>
          <cell r="AB771"/>
          <cell r="AC771" t="e">
            <v>#N/A</v>
          </cell>
          <cell r="AD771">
            <v>684</v>
          </cell>
          <cell r="AE771" t="e">
            <v>#N/A</v>
          </cell>
          <cell r="AF771"/>
        </row>
        <row r="772">
          <cell r="Y772">
            <v>756</v>
          </cell>
          <cell r="Z772">
            <v>0.10626839660108089</v>
          </cell>
          <cell r="AA772">
            <v>-0.2107172723916291</v>
          </cell>
          <cell r="AB772"/>
          <cell r="AC772" t="e">
            <v>#N/A</v>
          </cell>
          <cell r="AD772">
            <v>685</v>
          </cell>
          <cell r="AE772" t="e">
            <v>#N/A</v>
          </cell>
          <cell r="AF772"/>
        </row>
        <row r="773">
          <cell r="Y773">
            <v>757</v>
          </cell>
          <cell r="Z773">
            <v>0.34749996475875378</v>
          </cell>
          <cell r="AA773">
            <v>-6.6273427305607785E-2</v>
          </cell>
          <cell r="AB773"/>
          <cell r="AC773" t="e">
            <v>#N/A</v>
          </cell>
          <cell r="AD773">
            <v>686</v>
          </cell>
          <cell r="AE773" t="e">
            <v>#N/A</v>
          </cell>
          <cell r="AF773"/>
        </row>
        <row r="774">
          <cell r="Y774">
            <v>758</v>
          </cell>
          <cell r="Z774">
            <v>0.16508707962930202</v>
          </cell>
          <cell r="AA774">
            <v>-0.16459601200790278</v>
          </cell>
          <cell r="AB774"/>
          <cell r="AC774" t="e">
            <v>#N/A</v>
          </cell>
          <cell r="AD774">
            <v>687</v>
          </cell>
          <cell r="AE774" t="e">
            <v>#N/A</v>
          </cell>
          <cell r="AF774"/>
        </row>
        <row r="775">
          <cell r="Y775">
            <v>759</v>
          </cell>
          <cell r="Z775">
            <v>0.94242505542933941</v>
          </cell>
          <cell r="AA775">
            <v>0.26630164874716233</v>
          </cell>
          <cell r="AB775"/>
          <cell r="AC775" t="e">
            <v>#N/A</v>
          </cell>
          <cell r="AD775">
            <v>688</v>
          </cell>
          <cell r="AE775" t="e">
            <v>#N/A</v>
          </cell>
          <cell r="AF775"/>
        </row>
        <row r="776">
          <cell r="Y776">
            <v>760</v>
          </cell>
          <cell r="Z776">
            <v>0.80581911467015743</v>
          </cell>
          <cell r="AA776">
            <v>0.14580467814289655</v>
          </cell>
          <cell r="AB776"/>
          <cell r="AC776" t="e">
            <v>#N/A</v>
          </cell>
          <cell r="AD776">
            <v>689</v>
          </cell>
          <cell r="AE776" t="e">
            <v>#N/A</v>
          </cell>
          <cell r="AF776"/>
        </row>
        <row r="777">
          <cell r="Y777">
            <v>761</v>
          </cell>
          <cell r="Z777">
            <v>0.62235006503760815</v>
          </cell>
          <cell r="AA777">
            <v>5.2679946015809179E-2</v>
          </cell>
          <cell r="AB777"/>
          <cell r="AC777" t="e">
            <v>#N/A</v>
          </cell>
          <cell r="AD777">
            <v>690</v>
          </cell>
          <cell r="AE777" t="e">
            <v>#N/A</v>
          </cell>
          <cell r="AF777"/>
        </row>
        <row r="778">
          <cell r="Y778">
            <v>762</v>
          </cell>
          <cell r="Z778">
            <v>0.74092692695558071</v>
          </cell>
          <cell r="AA778">
            <v>0.10922870000879327</v>
          </cell>
          <cell r="AB778"/>
          <cell r="AC778" t="e">
            <v>#N/A</v>
          </cell>
          <cell r="AD778">
            <v>691</v>
          </cell>
          <cell r="AE778" t="e">
            <v>#N/A</v>
          </cell>
          <cell r="AF778"/>
        </row>
        <row r="779">
          <cell r="Y779">
            <v>763</v>
          </cell>
          <cell r="Z779">
            <v>0.90160585753619671</v>
          </cell>
          <cell r="AA779">
            <v>0.21817759213434926</v>
          </cell>
          <cell r="AB779"/>
          <cell r="AC779" t="e">
            <v>#N/A</v>
          </cell>
          <cell r="AD779">
            <v>692</v>
          </cell>
          <cell r="AE779" t="e">
            <v>#N/A</v>
          </cell>
          <cell r="AF779"/>
        </row>
        <row r="780">
          <cell r="Y780">
            <v>764</v>
          </cell>
          <cell r="Z780">
            <v>0.29623811505734921</v>
          </cell>
          <cell r="AA780">
            <v>-9.0473950178781168E-2</v>
          </cell>
          <cell r="AB780"/>
          <cell r="AC780" t="e">
            <v>#N/A</v>
          </cell>
          <cell r="AD780">
            <v>693</v>
          </cell>
          <cell r="AE780" t="e">
            <v>#N/A</v>
          </cell>
          <cell r="AF780"/>
        </row>
        <row r="781">
          <cell r="Y781">
            <v>765</v>
          </cell>
          <cell r="Z781">
            <v>1.6689877957105637E-3</v>
          </cell>
          <cell r="AA781">
            <v>-0.49606626954296934</v>
          </cell>
          <cell r="AB781"/>
          <cell r="AC781" t="e">
            <v>#N/A</v>
          </cell>
          <cell r="AD781">
            <v>694</v>
          </cell>
          <cell r="AE781" t="e">
            <v>#N/A</v>
          </cell>
          <cell r="AF781"/>
        </row>
        <row r="782">
          <cell r="Y782">
            <v>766</v>
          </cell>
          <cell r="Z782">
            <v>0.89965394698083401</v>
          </cell>
          <cell r="AA782">
            <v>0.21628887161613602</v>
          </cell>
          <cell r="AB782"/>
          <cell r="AC782" t="e">
            <v>#N/A</v>
          </cell>
          <cell r="AD782">
            <v>695</v>
          </cell>
          <cell r="AE782" t="e">
            <v>#N/A</v>
          </cell>
          <cell r="AF782"/>
        </row>
        <row r="783">
          <cell r="Y783">
            <v>767</v>
          </cell>
          <cell r="Z783">
            <v>0.16530965082347393</v>
          </cell>
          <cell r="AA783">
            <v>-0.16444457303194532</v>
          </cell>
          <cell r="AB783"/>
          <cell r="AC783" t="e">
            <v>#N/A</v>
          </cell>
          <cell r="AD783">
            <v>696</v>
          </cell>
          <cell r="AE783" t="e">
            <v>#N/A</v>
          </cell>
          <cell r="AF783"/>
        </row>
        <row r="784">
          <cell r="Y784">
            <v>768</v>
          </cell>
          <cell r="Z784">
            <v>0.65726020000874996</v>
          </cell>
          <cell r="AA784">
            <v>6.8457014248044901E-2</v>
          </cell>
          <cell r="AB784"/>
          <cell r="AC784" t="e">
            <v>#N/A</v>
          </cell>
          <cell r="AD784">
            <v>697</v>
          </cell>
          <cell r="AE784" t="e">
            <v>#N/A</v>
          </cell>
          <cell r="AF784"/>
        </row>
        <row r="785">
          <cell r="Y785">
            <v>769</v>
          </cell>
          <cell r="Z785">
            <v>0.54447009973227978</v>
          </cell>
          <cell r="AA785">
            <v>1.888106129216988E-2</v>
          </cell>
          <cell r="AB785"/>
          <cell r="AC785" t="e">
            <v>#N/A</v>
          </cell>
          <cell r="AD785">
            <v>698</v>
          </cell>
          <cell r="AE785" t="e">
            <v>#N/A</v>
          </cell>
          <cell r="AF785"/>
        </row>
        <row r="786">
          <cell r="Y786">
            <v>770</v>
          </cell>
          <cell r="Z786">
            <v>7.5434094294905663E-2</v>
          </cell>
          <cell r="AA786">
            <v>-0.24280801892652784</v>
          </cell>
          <cell r="AB786"/>
          <cell r="AC786" t="e">
            <v>#N/A</v>
          </cell>
          <cell r="AD786">
            <v>699</v>
          </cell>
          <cell r="AE786" t="e">
            <v>#N/A</v>
          </cell>
          <cell r="AF786"/>
        </row>
        <row r="787">
          <cell r="Y787">
            <v>771</v>
          </cell>
          <cell r="Z787">
            <v>0.92359228245913982</v>
          </cell>
          <cell r="AA787">
            <v>0.24165617003238898</v>
          </cell>
          <cell r="AB787"/>
          <cell r="AC787" t="e">
            <v>#N/A</v>
          </cell>
          <cell r="AD787">
            <v>700</v>
          </cell>
          <cell r="AE787" t="e">
            <v>#N/A</v>
          </cell>
          <cell r="AF787"/>
        </row>
        <row r="788">
          <cell r="Y788">
            <v>772</v>
          </cell>
          <cell r="Z788">
            <v>0.83129107020795345</v>
          </cell>
          <cell r="AA788">
            <v>0.16214786382605348</v>
          </cell>
          <cell r="AB788"/>
          <cell r="AC788" t="e">
            <v>#N/A</v>
          </cell>
          <cell r="AD788">
            <v>701</v>
          </cell>
          <cell r="AE788" t="e">
            <v>#N/A</v>
          </cell>
          <cell r="AF788"/>
        </row>
        <row r="789">
          <cell r="Y789">
            <v>773</v>
          </cell>
          <cell r="Z789">
            <v>0.50886344723403454</v>
          </cell>
          <cell r="AA789">
            <v>3.7557295318909043E-3</v>
          </cell>
          <cell r="AB789"/>
          <cell r="AC789" t="e">
            <v>#N/A</v>
          </cell>
          <cell r="AD789">
            <v>702</v>
          </cell>
          <cell r="AE789" t="e">
            <v>#N/A</v>
          </cell>
          <cell r="AF789"/>
        </row>
        <row r="790">
          <cell r="Y790">
            <v>774</v>
          </cell>
          <cell r="Z790">
            <v>8.7565159425139427E-2</v>
          </cell>
          <cell r="AA790">
            <v>-0.22918928598827165</v>
          </cell>
          <cell r="AB790"/>
          <cell r="AC790" t="e">
            <v>#N/A</v>
          </cell>
          <cell r="AD790">
            <v>703</v>
          </cell>
          <cell r="AE790" t="e">
            <v>#N/A</v>
          </cell>
          <cell r="AF790"/>
        </row>
        <row r="791">
          <cell r="Y791">
            <v>775</v>
          </cell>
          <cell r="Z791">
            <v>0.73259846679866314</v>
          </cell>
          <cell r="AA791">
            <v>0.10491589856533885</v>
          </cell>
          <cell r="AB791"/>
          <cell r="AC791" t="e">
            <v>#N/A</v>
          </cell>
          <cell r="AD791">
            <v>704</v>
          </cell>
          <cell r="AE791" t="e">
            <v>#N/A</v>
          </cell>
          <cell r="AF791"/>
        </row>
        <row r="792">
          <cell r="Y792">
            <v>776</v>
          </cell>
          <cell r="Z792">
            <v>0.19176669977605343</v>
          </cell>
          <cell r="AA792">
            <v>-0.14729422248963633</v>
          </cell>
          <cell r="AB792"/>
          <cell r="AC792" t="e">
            <v>#N/A</v>
          </cell>
          <cell r="AD792">
            <v>705</v>
          </cell>
          <cell r="AE792" t="e">
            <v>#N/A</v>
          </cell>
          <cell r="AF792"/>
        </row>
        <row r="793">
          <cell r="Y793">
            <v>777</v>
          </cell>
          <cell r="Z793">
            <v>0.4907276313751936</v>
          </cell>
          <cell r="AA793">
            <v>-3.9290332850281124E-3</v>
          </cell>
          <cell r="AB793"/>
          <cell r="AC793" t="e">
            <v>#N/A</v>
          </cell>
          <cell r="AD793">
            <v>706</v>
          </cell>
          <cell r="AE793" t="e">
            <v>#N/A</v>
          </cell>
          <cell r="AF793"/>
        </row>
        <row r="794">
          <cell r="Y794">
            <v>778</v>
          </cell>
          <cell r="Z794">
            <v>0.69321114383637905</v>
          </cell>
          <cell r="AA794">
            <v>8.5356036976348443E-2</v>
          </cell>
          <cell r="AB794"/>
          <cell r="AC794" t="e">
            <v>#N/A</v>
          </cell>
          <cell r="AD794">
            <v>707</v>
          </cell>
          <cell r="AE794" t="e">
            <v>#N/A</v>
          </cell>
          <cell r="AF794"/>
        </row>
        <row r="795">
          <cell r="Y795">
            <v>779</v>
          </cell>
          <cell r="Z795">
            <v>0.45010866038501263</v>
          </cell>
          <cell r="AA795">
            <v>-2.1194241119575831E-2</v>
          </cell>
          <cell r="AB795"/>
          <cell r="AC795" t="e">
            <v>#N/A</v>
          </cell>
          <cell r="AD795">
            <v>708</v>
          </cell>
          <cell r="AE795" t="e">
            <v>#N/A</v>
          </cell>
          <cell r="AF795"/>
        </row>
        <row r="796">
          <cell r="Y796">
            <v>780</v>
          </cell>
          <cell r="Z796">
            <v>0.45526271127164364</v>
          </cell>
          <cell r="AA796">
            <v>-1.8994981370018316E-2</v>
          </cell>
          <cell r="AB796"/>
          <cell r="AC796" t="e">
            <v>#N/A</v>
          </cell>
          <cell r="AD796">
            <v>709</v>
          </cell>
          <cell r="AE796" t="e">
            <v>#N/A</v>
          </cell>
          <cell r="AF796"/>
        </row>
        <row r="797">
          <cell r="Y797">
            <v>781</v>
          </cell>
          <cell r="Z797">
            <v>3.11316829174757E-2</v>
          </cell>
          <cell r="AA797">
            <v>-0.31514375297619596</v>
          </cell>
          <cell r="AB797"/>
          <cell r="AC797" t="e">
            <v>#N/A</v>
          </cell>
          <cell r="AD797">
            <v>710</v>
          </cell>
          <cell r="AE797" t="e">
            <v>#N/A</v>
          </cell>
          <cell r="AF797"/>
        </row>
        <row r="798">
          <cell r="Y798">
            <v>782</v>
          </cell>
          <cell r="Z798">
            <v>0.23388663493096828</v>
          </cell>
          <cell r="AA798">
            <v>-0.12273445878450073</v>
          </cell>
          <cell r="AB798"/>
          <cell r="AC798" t="e">
            <v>#N/A</v>
          </cell>
          <cell r="AD798">
            <v>711</v>
          </cell>
          <cell r="AE798" t="e">
            <v>#N/A</v>
          </cell>
          <cell r="AF798"/>
        </row>
        <row r="799">
          <cell r="Y799">
            <v>783</v>
          </cell>
          <cell r="Z799">
            <v>0.38983593694865704</v>
          </cell>
          <cell r="AA799">
            <v>-4.7285816764255501E-2</v>
          </cell>
          <cell r="AB799"/>
          <cell r="AC799" t="e">
            <v>#N/A</v>
          </cell>
          <cell r="AD799">
            <v>712</v>
          </cell>
          <cell r="AE799" t="e">
            <v>#N/A</v>
          </cell>
          <cell r="AF799"/>
        </row>
        <row r="800">
          <cell r="Y800">
            <v>784</v>
          </cell>
          <cell r="Z800">
            <v>0.43735375069081783</v>
          </cell>
          <cell r="AA800">
            <v>-2.6653097665686659E-2</v>
          </cell>
          <cell r="AB800"/>
          <cell r="AC800" t="e">
            <v>#N/A</v>
          </cell>
          <cell r="AD800">
            <v>713</v>
          </cell>
          <cell r="AE800" t="e">
            <v>#N/A</v>
          </cell>
          <cell r="AF800"/>
        </row>
        <row r="801">
          <cell r="Y801">
            <v>785</v>
          </cell>
          <cell r="Z801">
            <v>0.1925069373100996</v>
          </cell>
          <cell r="AA801">
            <v>-0.14683628668360366</v>
          </cell>
          <cell r="AB801"/>
          <cell r="AC801" t="e">
            <v>#N/A</v>
          </cell>
          <cell r="AD801">
            <v>714</v>
          </cell>
          <cell r="AE801" t="e">
            <v>#N/A</v>
          </cell>
          <cell r="AF801"/>
        </row>
        <row r="802">
          <cell r="Y802">
            <v>786</v>
          </cell>
          <cell r="Z802">
            <v>0.87569118104875088</v>
          </cell>
          <cell r="AA802">
            <v>0.19501317853663239</v>
          </cell>
          <cell r="AB802"/>
          <cell r="AC802" t="e">
            <v>#N/A</v>
          </cell>
          <cell r="AD802">
            <v>715</v>
          </cell>
          <cell r="AE802" t="e">
            <v>#N/A</v>
          </cell>
          <cell r="AF802"/>
        </row>
        <row r="803">
          <cell r="Y803">
            <v>787</v>
          </cell>
          <cell r="Z803">
            <v>0.19447286240756512</v>
          </cell>
          <cell r="AA803">
            <v>-0.14562529664341667</v>
          </cell>
          <cell r="AB803"/>
          <cell r="AC803" t="e">
            <v>#N/A</v>
          </cell>
          <cell r="AD803">
            <v>716</v>
          </cell>
          <cell r="AE803" t="e">
            <v>#N/A</v>
          </cell>
          <cell r="AF803"/>
        </row>
        <row r="804">
          <cell r="Y804">
            <v>788</v>
          </cell>
          <cell r="Z804">
            <v>0.15222286246716976</v>
          </cell>
          <cell r="AA804">
            <v>-0.17358561629849059</v>
          </cell>
          <cell r="AB804"/>
          <cell r="AC804" t="e">
            <v>#N/A</v>
          </cell>
          <cell r="AD804">
            <v>717</v>
          </cell>
          <cell r="AE804" t="e">
            <v>#N/A</v>
          </cell>
          <cell r="AF804"/>
        </row>
        <row r="805">
          <cell r="Y805">
            <v>789</v>
          </cell>
          <cell r="Z805">
            <v>0.60356890968978405</v>
          </cell>
          <cell r="AA805">
            <v>4.4386782095521431E-2</v>
          </cell>
          <cell r="AB805"/>
          <cell r="AC805" t="e">
            <v>#N/A</v>
          </cell>
          <cell r="AD805">
            <v>718</v>
          </cell>
          <cell r="AE805" t="e">
            <v>#N/A</v>
          </cell>
          <cell r="AF805"/>
        </row>
        <row r="806">
          <cell r="Y806">
            <v>790</v>
          </cell>
          <cell r="Z806">
            <v>0.94329366646707058</v>
          </cell>
          <cell r="AA806">
            <v>0.26758236138781188</v>
          </cell>
          <cell r="AB806"/>
          <cell r="AC806" t="e">
            <v>#N/A</v>
          </cell>
          <cell r="AD806">
            <v>719</v>
          </cell>
          <cell r="AE806" t="e">
            <v>#N/A</v>
          </cell>
          <cell r="AF806"/>
        </row>
        <row r="807">
          <cell r="Y807">
            <v>791</v>
          </cell>
          <cell r="Z807">
            <v>0.92748836986720562</v>
          </cell>
          <cell r="AA807">
            <v>0.2463349854562612</v>
          </cell>
          <cell r="AB807"/>
          <cell r="AC807" t="e">
            <v>#N/A</v>
          </cell>
          <cell r="AD807">
            <v>720</v>
          </cell>
          <cell r="AE807" t="e">
            <v>#N/A</v>
          </cell>
          <cell r="AF807"/>
        </row>
        <row r="808">
          <cell r="Y808">
            <v>792</v>
          </cell>
          <cell r="Z808">
            <v>0.75602086447179317</v>
          </cell>
          <cell r="AA808">
            <v>0.11723301407892017</v>
          </cell>
          <cell r="AB808"/>
          <cell r="AC808" t="e">
            <v>#N/A</v>
          </cell>
          <cell r="AD808">
            <v>721</v>
          </cell>
          <cell r="AE808" t="e">
            <v>#N/A</v>
          </cell>
          <cell r="AF808"/>
        </row>
        <row r="809">
          <cell r="Y809">
            <v>793</v>
          </cell>
          <cell r="Z809">
            <v>0.4729891698807478</v>
          </cell>
          <cell r="AA809">
            <v>-1.1453179290353201E-2</v>
          </cell>
          <cell r="AB809"/>
          <cell r="AC809" t="e">
            <v>#N/A</v>
          </cell>
          <cell r="AD809">
            <v>722</v>
          </cell>
          <cell r="AE809" t="e">
            <v>#N/A</v>
          </cell>
          <cell r="AF809"/>
        </row>
        <row r="810">
          <cell r="Y810">
            <v>794</v>
          </cell>
          <cell r="Z810">
            <v>0.84766668640077114</v>
          </cell>
          <cell r="AA810">
            <v>0.17350634260785722</v>
          </cell>
          <cell r="AB810"/>
          <cell r="AC810" t="e">
            <v>#N/A</v>
          </cell>
          <cell r="AD810">
            <v>723</v>
          </cell>
          <cell r="AE810" t="e">
            <v>#N/A</v>
          </cell>
          <cell r="AF810"/>
        </row>
        <row r="811">
          <cell r="Y811">
            <v>795</v>
          </cell>
          <cell r="Z811">
            <v>0.88367463462054729</v>
          </cell>
          <cell r="AA811">
            <v>0.20174820243321584</v>
          </cell>
          <cell r="AB811"/>
          <cell r="AC811" t="e">
            <v>#N/A</v>
          </cell>
          <cell r="AD811">
            <v>724</v>
          </cell>
          <cell r="AE811" t="e">
            <v>#N/A</v>
          </cell>
          <cell r="AF811"/>
        </row>
        <row r="812">
          <cell r="Y812">
            <v>796</v>
          </cell>
          <cell r="Z812">
            <v>0.83397572301328182</v>
          </cell>
          <cell r="AA812">
            <v>0.16395922622736472</v>
          </cell>
          <cell r="AB812"/>
          <cell r="AC812" t="e">
            <v>#N/A</v>
          </cell>
          <cell r="AD812">
            <v>725</v>
          </cell>
          <cell r="AE812" t="e">
            <v>#N/A</v>
          </cell>
          <cell r="AF812"/>
        </row>
        <row r="813">
          <cell r="Y813">
            <v>797</v>
          </cell>
          <cell r="Z813">
            <v>7.1817217394709587E-2</v>
          </cell>
          <cell r="AA813">
            <v>-0.24718898500059455</v>
          </cell>
          <cell r="AB813"/>
          <cell r="AC813" t="e">
            <v>#N/A</v>
          </cell>
          <cell r="AD813">
            <v>726</v>
          </cell>
          <cell r="AE813" t="e">
            <v>#N/A</v>
          </cell>
          <cell r="AF813"/>
        </row>
        <row r="814">
          <cell r="Y814">
            <v>798</v>
          </cell>
          <cell r="Z814">
            <v>0.10757092200219631</v>
          </cell>
          <cell r="AA814">
            <v>-0.20952220962257637</v>
          </cell>
          <cell r="AB814"/>
          <cell r="AC814" t="e">
            <v>#N/A</v>
          </cell>
          <cell r="AD814">
            <v>727</v>
          </cell>
          <cell r="AE814" t="e">
            <v>#N/A</v>
          </cell>
          <cell r="AF814"/>
        </row>
        <row r="815">
          <cell r="Y815">
            <v>799</v>
          </cell>
          <cell r="Z815">
            <v>0.61844394914805889</v>
          </cell>
          <cell r="AA815">
            <v>5.0945320434821889E-2</v>
          </cell>
          <cell r="AB815"/>
          <cell r="AC815" t="e">
            <v>#N/A</v>
          </cell>
          <cell r="AD815">
            <v>728</v>
          </cell>
          <cell r="AE815" t="e">
            <v>#N/A</v>
          </cell>
          <cell r="AF815"/>
        </row>
        <row r="816">
          <cell r="Y816">
            <v>800</v>
          </cell>
          <cell r="Z816">
            <v>0.53125192783772945</v>
          </cell>
          <cell r="AA816">
            <v>1.3254936184161036E-2</v>
          </cell>
          <cell r="AB816"/>
          <cell r="AC816" t="e">
            <v>#N/A</v>
          </cell>
          <cell r="AD816">
            <v>729</v>
          </cell>
          <cell r="AE816" t="e">
            <v>#N/A</v>
          </cell>
          <cell r="AF816"/>
        </row>
        <row r="817">
          <cell r="Y817">
            <v>801</v>
          </cell>
          <cell r="Z817">
            <v>0.18465235643088818</v>
          </cell>
          <cell r="AA817">
            <v>-0.15175192661412015</v>
          </cell>
          <cell r="AB817"/>
          <cell r="AC817" t="e">
            <v>#N/A</v>
          </cell>
          <cell r="AD817">
            <v>730</v>
          </cell>
          <cell r="AE817" t="e">
            <v>#N/A</v>
          </cell>
          <cell r="AF817"/>
        </row>
        <row r="818">
          <cell r="Y818">
            <v>802</v>
          </cell>
          <cell r="Z818">
            <v>0.96478951536118984</v>
          </cell>
          <cell r="AA818">
            <v>0.30580949269681656</v>
          </cell>
          <cell r="AB818"/>
          <cell r="AC818" t="e">
            <v>#N/A</v>
          </cell>
          <cell r="AD818">
            <v>731</v>
          </cell>
          <cell r="AE818" t="e">
            <v>#N/A</v>
          </cell>
          <cell r="AF818"/>
        </row>
        <row r="819">
          <cell r="Y819">
            <v>803</v>
          </cell>
          <cell r="Z819">
            <v>0.69587559811770916</v>
          </cell>
          <cell r="AA819">
            <v>8.6640949982431215E-2</v>
          </cell>
          <cell r="AB819"/>
          <cell r="AC819" t="e">
            <v>#N/A</v>
          </cell>
          <cell r="AD819">
            <v>732</v>
          </cell>
          <cell r="AE819" t="e">
            <v>#N/A</v>
          </cell>
          <cell r="AF819"/>
        </row>
        <row r="820">
          <cell r="Y820">
            <v>804</v>
          </cell>
          <cell r="Z820">
            <v>2.755986712872982E-2</v>
          </cell>
          <cell r="AA820">
            <v>-0.32418954442673487</v>
          </cell>
          <cell r="AB820"/>
          <cell r="AC820" t="e">
            <v>#N/A</v>
          </cell>
          <cell r="AD820">
            <v>733</v>
          </cell>
          <cell r="AE820" t="e">
            <v>#N/A</v>
          </cell>
          <cell r="AF820"/>
        </row>
        <row r="821">
          <cell r="Y821">
            <v>805</v>
          </cell>
          <cell r="Z821">
            <v>2.9565570876002312E-2</v>
          </cell>
          <cell r="AA821">
            <v>-0.31899789911172594</v>
          </cell>
          <cell r="AB821"/>
          <cell r="AC821" t="e">
            <v>#N/A</v>
          </cell>
          <cell r="AD821">
            <v>734</v>
          </cell>
          <cell r="AE821" t="e">
            <v>#N/A</v>
          </cell>
          <cell r="AF821"/>
        </row>
        <row r="822">
          <cell r="Y822">
            <v>806</v>
          </cell>
          <cell r="Z822">
            <v>9.3112444505095482E-2</v>
          </cell>
          <cell r="AA822">
            <v>-0.22342998733615332</v>
          </cell>
          <cell r="AB822"/>
          <cell r="AC822" t="e">
            <v>#N/A</v>
          </cell>
          <cell r="AD822">
            <v>735</v>
          </cell>
          <cell r="AE822" t="e">
            <v>#N/A</v>
          </cell>
          <cell r="AF822"/>
        </row>
        <row r="823">
          <cell r="Y823">
            <v>807</v>
          </cell>
          <cell r="Z823">
            <v>0.65551273338496685</v>
          </cell>
          <cell r="AA823">
            <v>6.765410639636274E-2</v>
          </cell>
          <cell r="AB823"/>
          <cell r="AC823" t="e">
            <v>#N/A</v>
          </cell>
          <cell r="AD823">
            <v>736</v>
          </cell>
          <cell r="AE823" t="e">
            <v>#N/A</v>
          </cell>
          <cell r="AF823"/>
        </row>
        <row r="824">
          <cell r="Y824">
            <v>808</v>
          </cell>
          <cell r="Z824">
            <v>0.85551520250737667</v>
          </cell>
          <cell r="AA824">
            <v>0.17923773742266716</v>
          </cell>
          <cell r="AB824"/>
          <cell r="AC824" t="e">
            <v>#N/A</v>
          </cell>
          <cell r="AD824">
            <v>737</v>
          </cell>
          <cell r="AE824" t="e">
            <v>#N/A</v>
          </cell>
          <cell r="AF824"/>
        </row>
        <row r="825">
          <cell r="Y825">
            <v>809</v>
          </cell>
          <cell r="Z825">
            <v>0.14677139930427074</v>
          </cell>
          <cell r="AA825">
            <v>-0.17754686007865383</v>
          </cell>
          <cell r="AB825"/>
          <cell r="AC825" t="e">
            <v>#N/A</v>
          </cell>
          <cell r="AD825">
            <v>738</v>
          </cell>
          <cell r="AE825" t="e">
            <v>#N/A</v>
          </cell>
          <cell r="AF825"/>
        </row>
        <row r="826">
          <cell r="Y826">
            <v>810</v>
          </cell>
          <cell r="Z826">
            <v>0.90107089839875698</v>
          </cell>
          <cell r="AA826">
            <v>0.21765724579221821</v>
          </cell>
          <cell r="AB826"/>
          <cell r="AC826" t="e">
            <v>#N/A</v>
          </cell>
          <cell r="AD826">
            <v>739</v>
          </cell>
          <cell r="AE826" t="e">
            <v>#N/A</v>
          </cell>
          <cell r="AF826"/>
        </row>
        <row r="827">
          <cell r="Y827">
            <v>811</v>
          </cell>
          <cell r="Z827">
            <v>0.69790924899280071</v>
          </cell>
          <cell r="AA827">
            <v>8.7625038878418493E-2</v>
          </cell>
          <cell r="AB827"/>
          <cell r="AC827" t="e">
            <v>#N/A</v>
          </cell>
          <cell r="AD827">
            <v>740</v>
          </cell>
          <cell r="AE827" t="e">
            <v>#N/A</v>
          </cell>
          <cell r="AF827"/>
        </row>
        <row r="828">
          <cell r="Y828">
            <v>812</v>
          </cell>
          <cell r="Z828">
            <v>0.56274824403226376</v>
          </cell>
          <cell r="AA828">
            <v>2.6696854061123598E-2</v>
          </cell>
          <cell r="AB828"/>
          <cell r="AC828" t="e">
            <v>#N/A</v>
          </cell>
          <cell r="AD828">
            <v>741</v>
          </cell>
          <cell r="AE828" t="e">
            <v>#N/A</v>
          </cell>
          <cell r="AF828"/>
        </row>
        <row r="829">
          <cell r="Y829">
            <v>813</v>
          </cell>
          <cell r="Z829">
            <v>0.75604980997741222</v>
          </cell>
          <cell r="AA829">
            <v>0.11724861334856147</v>
          </cell>
          <cell r="AB829"/>
          <cell r="AC829" t="e">
            <v>#N/A</v>
          </cell>
          <cell r="AD829">
            <v>742</v>
          </cell>
          <cell r="AE829" t="e">
            <v>#N/A</v>
          </cell>
          <cell r="AF829"/>
        </row>
        <row r="830">
          <cell r="Y830">
            <v>814</v>
          </cell>
          <cell r="Z830">
            <v>0.92842165194451809</v>
          </cell>
          <cell r="AA830">
            <v>0.24748421374078361</v>
          </cell>
          <cell r="AB830"/>
          <cell r="AC830" t="e">
            <v>#N/A</v>
          </cell>
          <cell r="AD830">
            <v>743</v>
          </cell>
          <cell r="AE830" t="e">
            <v>#N/A</v>
          </cell>
          <cell r="AF830"/>
        </row>
        <row r="831">
          <cell r="Y831">
            <v>815</v>
          </cell>
          <cell r="Z831">
            <v>0.5889266561716795</v>
          </cell>
          <cell r="AA831">
            <v>3.799556682427753E-2</v>
          </cell>
          <cell r="AB831"/>
          <cell r="AC831" t="e">
            <v>#N/A</v>
          </cell>
          <cell r="AD831">
            <v>744</v>
          </cell>
          <cell r="AE831" t="e">
            <v>#N/A</v>
          </cell>
          <cell r="AF831"/>
        </row>
        <row r="832">
          <cell r="Y832">
            <v>816</v>
          </cell>
          <cell r="Z832">
            <v>0.21776332519948483</v>
          </cell>
          <cell r="AA832">
            <v>-0.13180507674162023</v>
          </cell>
          <cell r="AB832"/>
          <cell r="AC832" t="e">
            <v>#N/A</v>
          </cell>
          <cell r="AD832">
            <v>745</v>
          </cell>
          <cell r="AE832" t="e">
            <v>#N/A</v>
          </cell>
          <cell r="AF832"/>
        </row>
        <row r="833">
          <cell r="Y833">
            <v>817</v>
          </cell>
          <cell r="Z833">
            <v>8.29180758446455E-2</v>
          </cell>
          <cell r="AA833">
            <v>-0.23422736515860826</v>
          </cell>
          <cell r="AB833"/>
          <cell r="AC833" t="e">
            <v>#N/A</v>
          </cell>
          <cell r="AD833">
            <v>746</v>
          </cell>
          <cell r="AE833" t="e">
            <v>#N/A</v>
          </cell>
          <cell r="AF833"/>
        </row>
        <row r="834">
          <cell r="Y834">
            <v>818</v>
          </cell>
          <cell r="Z834">
            <v>0.83638144098222256</v>
          </cell>
          <cell r="AA834">
            <v>0.16559853468086211</v>
          </cell>
          <cell r="AB834"/>
          <cell r="AC834" t="e">
            <v>#N/A</v>
          </cell>
          <cell r="AD834">
            <v>747</v>
          </cell>
          <cell r="AE834" t="e">
            <v>#N/A</v>
          </cell>
          <cell r="AF834"/>
        </row>
        <row r="835">
          <cell r="Y835">
            <v>819</v>
          </cell>
          <cell r="Z835">
            <v>0.28278095833957195</v>
          </cell>
          <cell r="AA835">
            <v>-9.7125110808321591E-2</v>
          </cell>
          <cell r="AB835"/>
          <cell r="AC835" t="e">
            <v>#N/A</v>
          </cell>
          <cell r="AD835">
            <v>748</v>
          </cell>
          <cell r="AE835" t="e">
            <v>#N/A</v>
          </cell>
          <cell r="AF835"/>
        </row>
        <row r="836">
          <cell r="Y836">
            <v>820</v>
          </cell>
          <cell r="Z836">
            <v>0.25954817794263363</v>
          </cell>
          <cell r="AA836">
            <v>-0.10898077720008548</v>
          </cell>
          <cell r="AB836"/>
          <cell r="AC836" t="e">
            <v>#N/A</v>
          </cell>
          <cell r="AD836">
            <v>749</v>
          </cell>
          <cell r="AE836" t="e">
            <v>#N/A</v>
          </cell>
          <cell r="AF836"/>
        </row>
        <row r="837">
          <cell r="Y837">
            <v>821</v>
          </cell>
          <cell r="Z837">
            <v>0.15355264954268932</v>
          </cell>
          <cell r="AA837">
            <v>-0.17263371600864369</v>
          </cell>
          <cell r="AB837"/>
          <cell r="AC837" t="e">
            <v>#N/A</v>
          </cell>
          <cell r="AD837">
            <v>750</v>
          </cell>
          <cell r="AE837" t="e">
            <v>#N/A</v>
          </cell>
          <cell r="AF837"/>
        </row>
        <row r="838">
          <cell r="Y838">
            <v>822</v>
          </cell>
          <cell r="Z838">
            <v>0.49161133728921413</v>
          </cell>
          <cell r="AA838">
            <v>-3.5545174619774386E-3</v>
          </cell>
          <cell r="AB838"/>
          <cell r="AC838" t="e">
            <v>#N/A</v>
          </cell>
          <cell r="AD838">
            <v>751</v>
          </cell>
          <cell r="AE838" t="e">
            <v>#N/A</v>
          </cell>
          <cell r="AF838"/>
        </row>
        <row r="839">
          <cell r="Y839">
            <v>823</v>
          </cell>
          <cell r="Z839">
            <v>0.76383952610194683</v>
          </cell>
          <cell r="AA839">
            <v>0.1214837988500642</v>
          </cell>
          <cell r="AB839"/>
          <cell r="AC839" t="e">
            <v>#N/A</v>
          </cell>
          <cell r="AD839">
            <v>752</v>
          </cell>
          <cell r="AE839" t="e">
            <v>#N/A</v>
          </cell>
          <cell r="AF839"/>
        </row>
        <row r="840">
          <cell r="Y840">
            <v>824</v>
          </cell>
          <cell r="Z840">
            <v>0.19093330763280392</v>
          </cell>
          <cell r="AA840">
            <v>-0.147811084085748</v>
          </cell>
          <cell r="AB840"/>
          <cell r="AC840" t="e">
            <v>#N/A</v>
          </cell>
          <cell r="AD840">
            <v>753</v>
          </cell>
          <cell r="AE840" t="e">
            <v>#N/A</v>
          </cell>
          <cell r="AF840"/>
        </row>
        <row r="841">
          <cell r="Y841">
            <v>825</v>
          </cell>
          <cell r="Z841">
            <v>0.55846103839576244</v>
          </cell>
          <cell r="AA841">
            <v>2.4859120048511516E-2</v>
          </cell>
          <cell r="AB841"/>
          <cell r="AC841" t="e">
            <v>#N/A</v>
          </cell>
          <cell r="AD841">
            <v>754</v>
          </cell>
          <cell r="AE841" t="e">
            <v>#N/A</v>
          </cell>
          <cell r="AF841"/>
        </row>
        <row r="842">
          <cell r="Y842">
            <v>826</v>
          </cell>
          <cell r="Z842">
            <v>0.64395112358033657</v>
          </cell>
          <cell r="AA842">
            <v>6.2379180899124927E-2</v>
          </cell>
          <cell r="AB842"/>
          <cell r="AC842" t="e">
            <v>#N/A</v>
          </cell>
          <cell r="AD842">
            <v>755</v>
          </cell>
          <cell r="AE842" t="e">
            <v>#N/A</v>
          </cell>
          <cell r="AF842"/>
        </row>
        <row r="843">
          <cell r="Y843">
            <v>827</v>
          </cell>
          <cell r="Z843">
            <v>0.60716797225177288</v>
          </cell>
          <cell r="AA843">
            <v>4.5967150625602637E-2</v>
          </cell>
          <cell r="AB843"/>
          <cell r="AC843" t="e">
            <v>#N/A</v>
          </cell>
          <cell r="AD843">
            <v>756</v>
          </cell>
          <cell r="AE843" t="e">
            <v>#N/A</v>
          </cell>
          <cell r="AF843"/>
        </row>
        <row r="844">
          <cell r="Y844">
            <v>828</v>
          </cell>
          <cell r="Z844">
            <v>0.61570136807858944</v>
          </cell>
          <cell r="AA844">
            <v>4.9730605569284728E-2</v>
          </cell>
          <cell r="AB844"/>
          <cell r="AC844" t="e">
            <v>#N/A</v>
          </cell>
          <cell r="AD844">
            <v>757</v>
          </cell>
          <cell r="AE844" t="e">
            <v>#N/A</v>
          </cell>
          <cell r="AF844"/>
        </row>
        <row r="845">
          <cell r="Y845">
            <v>829</v>
          </cell>
          <cell r="Z845">
            <v>0.68490367941558361</v>
          </cell>
          <cell r="AA845">
            <v>8.1380870558063256E-2</v>
          </cell>
          <cell r="AB845"/>
          <cell r="AC845" t="e">
            <v>#N/A</v>
          </cell>
          <cell r="AD845">
            <v>758</v>
          </cell>
          <cell r="AE845" t="e">
            <v>#N/A</v>
          </cell>
          <cell r="AF845"/>
        </row>
        <row r="846">
          <cell r="Y846">
            <v>830</v>
          </cell>
          <cell r="Z846">
            <v>0.69790366850793362</v>
          </cell>
          <cell r="AA846">
            <v>8.7622334414794931E-2</v>
          </cell>
          <cell r="AB846"/>
          <cell r="AC846" t="e">
            <v>#N/A</v>
          </cell>
          <cell r="AD846">
            <v>759</v>
          </cell>
          <cell r="AE846" t="e">
            <v>#N/A</v>
          </cell>
          <cell r="AF846"/>
        </row>
        <row r="847">
          <cell r="Y847">
            <v>831</v>
          </cell>
          <cell r="Z847">
            <v>0.75782702676951885</v>
          </cell>
          <cell r="AA847">
            <v>0.11820831154269285</v>
          </cell>
          <cell r="AB847"/>
          <cell r="AC847" t="e">
            <v>#N/A</v>
          </cell>
          <cell r="AD847">
            <v>760</v>
          </cell>
          <cell r="AE847" t="e">
            <v>#N/A</v>
          </cell>
          <cell r="AF847"/>
        </row>
        <row r="848">
          <cell r="Y848">
            <v>832</v>
          </cell>
          <cell r="Z848">
            <v>0.11944653652608395</v>
          </cell>
          <cell r="AA848">
            <v>-0.19907744708023281</v>
          </cell>
          <cell r="AB848"/>
          <cell r="AC848" t="e">
            <v>#N/A</v>
          </cell>
          <cell r="AD848">
            <v>761</v>
          </cell>
          <cell r="AE848" t="e">
            <v>#N/A</v>
          </cell>
          <cell r="AF848"/>
        </row>
        <row r="849">
          <cell r="Y849">
            <v>833</v>
          </cell>
          <cell r="Z849">
            <v>0.91806581430137157</v>
          </cell>
          <cell r="AA849">
            <v>0.23532110550299778</v>
          </cell>
          <cell r="AB849"/>
          <cell r="AC849" t="e">
            <v>#N/A</v>
          </cell>
          <cell r="AD849">
            <v>762</v>
          </cell>
          <cell r="AE849" t="e">
            <v>#N/A</v>
          </cell>
          <cell r="AF849"/>
        </row>
        <row r="850">
          <cell r="Y850">
            <v>834</v>
          </cell>
          <cell r="Z850">
            <v>7.7869301661849022E-2</v>
          </cell>
          <cell r="AA850">
            <v>-0.23994781832852563</v>
          </cell>
          <cell r="AB850"/>
          <cell r="AC850" t="e">
            <v>#N/A</v>
          </cell>
          <cell r="AD850">
            <v>763</v>
          </cell>
          <cell r="AE850" t="e">
            <v>#N/A</v>
          </cell>
          <cell r="AF850"/>
        </row>
        <row r="851">
          <cell r="Y851">
            <v>835</v>
          </cell>
          <cell r="Z851">
            <v>2.8919411823153496E-2</v>
          </cell>
          <cell r="AA851">
            <v>-0.32063758399689768</v>
          </cell>
          <cell r="AB851"/>
          <cell r="AC851" t="e">
            <v>#N/A</v>
          </cell>
          <cell r="AD851">
            <v>764</v>
          </cell>
          <cell r="AE851" t="e">
            <v>#N/A</v>
          </cell>
          <cell r="AF851"/>
        </row>
        <row r="852">
          <cell r="Y852">
            <v>836</v>
          </cell>
          <cell r="Z852">
            <v>0.49418388865888119</v>
          </cell>
          <cell r="AA852">
            <v>-2.4643591948055334E-3</v>
          </cell>
          <cell r="AB852"/>
          <cell r="AC852" t="e">
            <v>#N/A</v>
          </cell>
          <cell r="AD852">
            <v>765</v>
          </cell>
          <cell r="AE852" t="e">
            <v>#N/A</v>
          </cell>
          <cell r="AF852"/>
        </row>
        <row r="853">
          <cell r="Y853">
            <v>837</v>
          </cell>
          <cell r="Z853">
            <v>0.31097936443984509</v>
          </cell>
          <cell r="AA853">
            <v>-8.3345093952970781E-2</v>
          </cell>
          <cell r="AB853"/>
          <cell r="AC853" t="e">
            <v>#N/A</v>
          </cell>
          <cell r="AD853">
            <v>766</v>
          </cell>
          <cell r="AE853" t="e">
            <v>#N/A</v>
          </cell>
          <cell r="AF853"/>
        </row>
        <row r="854">
          <cell r="Y854">
            <v>838</v>
          </cell>
          <cell r="Z854">
            <v>0.68713018856942654</v>
          </cell>
          <cell r="AA854">
            <v>8.2441769217811448E-2</v>
          </cell>
          <cell r="AB854"/>
          <cell r="AC854" t="e">
            <v>#N/A</v>
          </cell>
          <cell r="AD854">
            <v>767</v>
          </cell>
          <cell r="AE854" t="e">
            <v>#N/A</v>
          </cell>
          <cell r="AF854"/>
        </row>
        <row r="855">
          <cell r="Y855">
            <v>839</v>
          </cell>
          <cell r="Z855">
            <v>0.81838671676814556</v>
          </cell>
          <cell r="AA855">
            <v>0.15368861408503676</v>
          </cell>
          <cell r="AB855"/>
          <cell r="AC855" t="e">
            <v>#N/A</v>
          </cell>
          <cell r="AD855">
            <v>768</v>
          </cell>
          <cell r="AE855" t="e">
            <v>#N/A</v>
          </cell>
          <cell r="AF855"/>
        </row>
        <row r="856">
          <cell r="Y856">
            <v>840</v>
          </cell>
          <cell r="Z856">
            <v>0.80670877359807491</v>
          </cell>
          <cell r="AA856">
            <v>0.14635227200836837</v>
          </cell>
          <cell r="AB856"/>
          <cell r="AC856" t="e">
            <v>#N/A</v>
          </cell>
          <cell r="AD856">
            <v>769</v>
          </cell>
          <cell r="AE856" t="e">
            <v>#N/A</v>
          </cell>
          <cell r="AF856"/>
        </row>
        <row r="857">
          <cell r="Y857">
            <v>841</v>
          </cell>
          <cell r="Z857">
            <v>0.22319480590522289</v>
          </cell>
          <cell r="AA857">
            <v>-0.12870817931582554</v>
          </cell>
          <cell r="AB857"/>
          <cell r="AC857" t="e">
            <v>#N/A</v>
          </cell>
          <cell r="AD857">
            <v>770</v>
          </cell>
          <cell r="AE857" t="e">
            <v>#N/A</v>
          </cell>
          <cell r="AF857"/>
        </row>
        <row r="858">
          <cell r="Y858">
            <v>842</v>
          </cell>
          <cell r="Z858">
            <v>0.96058470569550991</v>
          </cell>
          <cell r="AA858">
            <v>0.29707373864598935</v>
          </cell>
          <cell r="AB858"/>
          <cell r="AC858" t="e">
            <v>#N/A</v>
          </cell>
          <cell r="AD858">
            <v>771</v>
          </cell>
          <cell r="AE858" t="e">
            <v>#N/A</v>
          </cell>
          <cell r="AF858"/>
        </row>
        <row r="859">
          <cell r="Y859">
            <v>843</v>
          </cell>
          <cell r="Z859">
            <v>0.5445562731474638</v>
          </cell>
          <cell r="AA859">
            <v>1.8917801694295761E-2</v>
          </cell>
          <cell r="AB859"/>
          <cell r="AC859" t="e">
            <v>#N/A</v>
          </cell>
          <cell r="AD859">
            <v>772</v>
          </cell>
          <cell r="AE859" t="e">
            <v>#N/A</v>
          </cell>
          <cell r="AF859"/>
        </row>
        <row r="860">
          <cell r="Y860">
            <v>844</v>
          </cell>
          <cell r="Z860">
            <v>0.81070618890225887</v>
          </cell>
          <cell r="AA860">
            <v>0.14883193988767107</v>
          </cell>
          <cell r="AB860"/>
          <cell r="AC860" t="e">
            <v>#N/A</v>
          </cell>
          <cell r="AD860">
            <v>773</v>
          </cell>
          <cell r="AE860" t="e">
            <v>#N/A</v>
          </cell>
          <cell r="AF860"/>
        </row>
        <row r="861">
          <cell r="Y861">
            <v>845</v>
          </cell>
          <cell r="Z861">
            <v>0.42820304445922375</v>
          </cell>
          <cell r="AA861">
            <v>-3.0586290399535004E-2</v>
          </cell>
          <cell r="AB861"/>
          <cell r="AC861" t="e">
            <v>#N/A</v>
          </cell>
          <cell r="AD861">
            <v>774</v>
          </cell>
          <cell r="AE861" t="e">
            <v>#N/A</v>
          </cell>
          <cell r="AF861"/>
        </row>
        <row r="862">
          <cell r="Y862">
            <v>846</v>
          </cell>
          <cell r="Z862">
            <v>1.1231815442442894E-2</v>
          </cell>
          <cell r="AA862">
            <v>-0.38580204506999732</v>
          </cell>
          <cell r="AB862"/>
          <cell r="AC862" t="e">
            <v>#N/A</v>
          </cell>
          <cell r="AD862">
            <v>775</v>
          </cell>
          <cell r="AE862" t="e">
            <v>#N/A</v>
          </cell>
          <cell r="AF862"/>
        </row>
        <row r="863">
          <cell r="Y863">
            <v>847</v>
          </cell>
          <cell r="Z863">
            <v>0.30043802969157696</v>
          </cell>
          <cell r="AA863">
            <v>-8.8426986910660893E-2</v>
          </cell>
          <cell r="AB863"/>
          <cell r="AC863" t="e">
            <v>#N/A</v>
          </cell>
          <cell r="AD863">
            <v>776</v>
          </cell>
          <cell r="AE863" t="e">
            <v>#N/A</v>
          </cell>
          <cell r="AF863"/>
        </row>
        <row r="864">
          <cell r="Y864">
            <v>848</v>
          </cell>
          <cell r="Z864">
            <v>0.20261015556752682</v>
          </cell>
          <cell r="AA864">
            <v>-0.14069016420391911</v>
          </cell>
          <cell r="AB864"/>
          <cell r="AC864" t="e">
            <v>#N/A</v>
          </cell>
          <cell r="AD864">
            <v>777</v>
          </cell>
          <cell r="AE864" t="e">
            <v>#N/A</v>
          </cell>
          <cell r="AF864"/>
        </row>
        <row r="865">
          <cell r="Y865">
            <v>849</v>
          </cell>
          <cell r="Z865">
            <v>0.1896072905510664</v>
          </cell>
          <cell r="AA865">
            <v>-0.14863632838170213</v>
          </cell>
          <cell r="AB865"/>
          <cell r="AC865" t="e">
            <v>#N/A</v>
          </cell>
          <cell r="AD865">
            <v>778</v>
          </cell>
          <cell r="AE865" t="e">
            <v>#N/A</v>
          </cell>
          <cell r="AF865"/>
        </row>
        <row r="866">
          <cell r="Y866">
            <v>850</v>
          </cell>
          <cell r="Z866">
            <v>0.37040544115006924</v>
          </cell>
          <cell r="AA866">
            <v>-5.5911977140401262E-2</v>
          </cell>
          <cell r="AB866"/>
          <cell r="AC866" t="e">
            <v>#N/A</v>
          </cell>
          <cell r="AD866">
            <v>779</v>
          </cell>
          <cell r="AE866" t="e">
            <v>#N/A</v>
          </cell>
          <cell r="AF866"/>
        </row>
        <row r="867">
          <cell r="Y867">
            <v>851</v>
          </cell>
          <cell r="Z867">
            <v>0.22677142731845379</v>
          </cell>
          <cell r="AA867">
            <v>-0.1266922822940893</v>
          </cell>
          <cell r="AB867"/>
          <cell r="AC867" t="e">
            <v>#N/A</v>
          </cell>
          <cell r="AD867">
            <v>780</v>
          </cell>
          <cell r="AE867" t="e">
            <v>#N/A</v>
          </cell>
          <cell r="AF867"/>
        </row>
        <row r="868">
          <cell r="Y868">
            <v>852</v>
          </cell>
          <cell r="Z868">
            <v>0.2212130930274725</v>
          </cell>
          <cell r="AA868">
            <v>-0.12983304927155992</v>
          </cell>
          <cell r="AB868"/>
          <cell r="AC868" t="e">
            <v>#N/A</v>
          </cell>
          <cell r="AD868">
            <v>781</v>
          </cell>
          <cell r="AE868" t="e">
            <v>#N/A</v>
          </cell>
          <cell r="AF868"/>
        </row>
        <row r="869">
          <cell r="Y869">
            <v>853</v>
          </cell>
          <cell r="Z869">
            <v>0.8060449343174696</v>
          </cell>
          <cell r="AA869">
            <v>0.14594352729564991</v>
          </cell>
          <cell r="AB869"/>
          <cell r="AC869" t="e">
            <v>#N/A</v>
          </cell>
          <cell r="AD869">
            <v>782</v>
          </cell>
          <cell r="AE869" t="e">
            <v>#N/A</v>
          </cell>
          <cell r="AF869"/>
        </row>
        <row r="870">
          <cell r="Y870">
            <v>854</v>
          </cell>
          <cell r="Z870">
            <v>0.82175884209573269</v>
          </cell>
          <cell r="AA870">
            <v>0.15586143594241941</v>
          </cell>
          <cell r="AB870"/>
          <cell r="AC870" t="e">
            <v>#N/A</v>
          </cell>
          <cell r="AD870">
            <v>783</v>
          </cell>
          <cell r="AE870" t="e">
            <v>#N/A</v>
          </cell>
          <cell r="AF870"/>
        </row>
        <row r="871">
          <cell r="Y871">
            <v>855</v>
          </cell>
          <cell r="Z871">
            <v>0.10382227413356304</v>
          </cell>
          <cell r="AA871">
            <v>-0.21299049962994782</v>
          </cell>
          <cell r="AB871"/>
          <cell r="AC871" t="e">
            <v>#N/A</v>
          </cell>
          <cell r="AD871">
            <v>784</v>
          </cell>
          <cell r="AE871" t="e">
            <v>#N/A</v>
          </cell>
          <cell r="AF871"/>
        </row>
        <row r="872">
          <cell r="Y872">
            <v>856</v>
          </cell>
          <cell r="Z872">
            <v>9.1025194153189659E-2</v>
          </cell>
          <cell r="AA872">
            <v>-0.22556633338620105</v>
          </cell>
          <cell r="AB872"/>
          <cell r="AC872" t="e">
            <v>#N/A</v>
          </cell>
          <cell r="AD872">
            <v>785</v>
          </cell>
          <cell r="AE872" t="e">
            <v>#N/A</v>
          </cell>
          <cell r="AF872"/>
        </row>
        <row r="873">
          <cell r="Y873">
            <v>857</v>
          </cell>
          <cell r="Z873">
            <v>0.12485942058265209</v>
          </cell>
          <cell r="AA873">
            <v>-0.19456001286822799</v>
          </cell>
          <cell r="AB873"/>
          <cell r="AC873" t="e">
            <v>#N/A</v>
          </cell>
          <cell r="AD873">
            <v>786</v>
          </cell>
          <cell r="AE873" t="e">
            <v>#N/A</v>
          </cell>
          <cell r="AF873"/>
        </row>
        <row r="874">
          <cell r="Y874">
            <v>858</v>
          </cell>
          <cell r="Z874">
            <v>0.828998988494277</v>
          </cell>
          <cell r="AA874">
            <v>0.16061598121899312</v>
          </cell>
          <cell r="AB874"/>
          <cell r="AC874" t="e">
            <v>#N/A</v>
          </cell>
          <cell r="AD874">
            <v>787</v>
          </cell>
          <cell r="AE874" t="e">
            <v>#N/A</v>
          </cell>
          <cell r="AF874"/>
        </row>
        <row r="875">
          <cell r="Y875">
            <v>859</v>
          </cell>
          <cell r="Z875">
            <v>0.66192962042987347</v>
          </cell>
          <cell r="AA875">
            <v>7.0610130334868612E-2</v>
          </cell>
          <cell r="AB875"/>
          <cell r="AC875" t="e">
            <v>#N/A</v>
          </cell>
          <cell r="AD875">
            <v>788</v>
          </cell>
          <cell r="AE875" t="e">
            <v>#N/A</v>
          </cell>
          <cell r="AF875"/>
        </row>
        <row r="876">
          <cell r="Y876">
            <v>860</v>
          </cell>
          <cell r="Z876">
            <v>0.80938380025327206</v>
          </cell>
          <cell r="AA876">
            <v>0.14800811456501178</v>
          </cell>
          <cell r="AB876"/>
          <cell r="AC876" t="e">
            <v>#N/A</v>
          </cell>
          <cell r="AD876">
            <v>789</v>
          </cell>
          <cell r="AE876" t="e">
            <v>#N/A</v>
          </cell>
          <cell r="AF876"/>
        </row>
        <row r="877">
          <cell r="Y877">
            <v>861</v>
          </cell>
          <cell r="Z877">
            <v>0.52452212385833263</v>
          </cell>
          <cell r="AA877">
            <v>1.0396514218101253E-2</v>
          </cell>
          <cell r="AB877"/>
          <cell r="AC877" t="e">
            <v>#N/A</v>
          </cell>
          <cell r="AD877">
            <v>790</v>
          </cell>
          <cell r="AE877" t="e">
            <v>#N/A</v>
          </cell>
          <cell r="AF877"/>
        </row>
        <row r="878">
          <cell r="Y878">
            <v>862</v>
          </cell>
          <cell r="Z878">
            <v>5.7370936498045921E-2</v>
          </cell>
          <cell r="AA878">
            <v>-0.26660107244063264</v>
          </cell>
          <cell r="AB878"/>
          <cell r="AC878" t="e">
            <v>#N/A</v>
          </cell>
          <cell r="AD878">
            <v>791</v>
          </cell>
          <cell r="AE878" t="e">
            <v>#N/A</v>
          </cell>
          <cell r="AF878"/>
        </row>
        <row r="879">
          <cell r="Y879">
            <v>863</v>
          </cell>
          <cell r="Z879">
            <v>0.11080263368785381</v>
          </cell>
          <cell r="AA879">
            <v>-0.20660146015781186</v>
          </cell>
          <cell r="AB879"/>
          <cell r="AC879" t="e">
            <v>#N/A</v>
          </cell>
          <cell r="AD879">
            <v>792</v>
          </cell>
          <cell r="AE879" t="e">
            <v>#N/A</v>
          </cell>
          <cell r="AF879"/>
        </row>
        <row r="880">
          <cell r="Y880">
            <v>864</v>
          </cell>
          <cell r="Z880">
            <v>0.77731277607381344</v>
          </cell>
          <cell r="AA880">
            <v>0.12899575103644978</v>
          </cell>
          <cell r="AB880"/>
          <cell r="AC880" t="e">
            <v>#N/A</v>
          </cell>
          <cell r="AD880">
            <v>793</v>
          </cell>
          <cell r="AE880" t="e">
            <v>#N/A</v>
          </cell>
          <cell r="AF880"/>
        </row>
        <row r="881">
          <cell r="Y881">
            <v>865</v>
          </cell>
          <cell r="Z881">
            <v>0.86580422334372997</v>
          </cell>
          <cell r="AA881">
            <v>0.18707898961402711</v>
          </cell>
          <cell r="AB881"/>
          <cell r="AC881" t="e">
            <v>#N/A</v>
          </cell>
          <cell r="AD881">
            <v>794</v>
          </cell>
          <cell r="AE881" t="e">
            <v>#N/A</v>
          </cell>
          <cell r="AF881"/>
        </row>
        <row r="882">
          <cell r="Y882">
            <v>866</v>
          </cell>
          <cell r="Z882">
            <v>0.4888922031968832</v>
          </cell>
          <cell r="AA882">
            <v>-4.7069541056930881E-3</v>
          </cell>
          <cell r="AB882"/>
          <cell r="AC882" t="e">
            <v>#N/A</v>
          </cell>
          <cell r="AD882">
            <v>795</v>
          </cell>
          <cell r="AE882" t="e">
            <v>#N/A</v>
          </cell>
          <cell r="AF882"/>
        </row>
        <row r="883">
          <cell r="Y883">
            <v>867</v>
          </cell>
          <cell r="Z883">
            <v>0.38756747357547283</v>
          </cell>
          <cell r="AA883">
            <v>-4.8286146588704913E-2</v>
          </cell>
          <cell r="AB883"/>
          <cell r="AC883" t="e">
            <v>#N/A</v>
          </cell>
          <cell r="AD883">
            <v>796</v>
          </cell>
          <cell r="AE883" t="e">
            <v>#N/A</v>
          </cell>
          <cell r="AF883"/>
        </row>
        <row r="884">
          <cell r="Y884">
            <v>868</v>
          </cell>
          <cell r="Z884">
            <v>0.77413188479840755</v>
          </cell>
          <cell r="AA884">
            <v>0.12719970799785851</v>
          </cell>
          <cell r="AB884"/>
          <cell r="AC884" t="e">
            <v>#N/A</v>
          </cell>
          <cell r="AD884">
            <v>797</v>
          </cell>
          <cell r="AE884" t="e">
            <v>#N/A</v>
          </cell>
          <cell r="AF884"/>
        </row>
        <row r="885">
          <cell r="Y885">
            <v>869</v>
          </cell>
          <cell r="Z885">
            <v>0.91169857792556286</v>
          </cell>
          <cell r="AA885">
            <v>0.22840954546548919</v>
          </cell>
          <cell r="AB885"/>
          <cell r="AC885" t="e">
            <v>#N/A</v>
          </cell>
          <cell r="AD885">
            <v>798</v>
          </cell>
          <cell r="AE885" t="e">
            <v>#N/A</v>
          </cell>
          <cell r="AF885"/>
        </row>
        <row r="886">
          <cell r="Y886">
            <v>870</v>
          </cell>
          <cell r="Z886">
            <v>0.63133714161813259</v>
          </cell>
          <cell r="AA886">
            <v>5.6692421025860751E-2</v>
          </cell>
          <cell r="AB886"/>
          <cell r="AC886" t="e">
            <v>#N/A</v>
          </cell>
          <cell r="AD886">
            <v>799</v>
          </cell>
          <cell r="AE886" t="e">
            <v>#N/A</v>
          </cell>
          <cell r="AF886"/>
        </row>
        <row r="887">
          <cell r="Y887">
            <v>871</v>
          </cell>
          <cell r="Z887">
            <v>0.62356416694819927</v>
          </cell>
          <cell r="AA887">
            <v>5.3220227221272683E-2</v>
          </cell>
          <cell r="AB887"/>
          <cell r="AC887" t="e">
            <v>#N/A</v>
          </cell>
          <cell r="AD887">
            <v>800</v>
          </cell>
          <cell r="AE887" t="e">
            <v>#N/A</v>
          </cell>
          <cell r="AF887"/>
        </row>
        <row r="888">
          <cell r="Y888">
            <v>872</v>
          </cell>
          <cell r="Z888">
            <v>0.77581616304814816</v>
          </cell>
          <cell r="AA888">
            <v>0.12814890867411449</v>
          </cell>
          <cell r="AB888"/>
          <cell r="AC888" t="e">
            <v>#N/A</v>
          </cell>
          <cell r="AD888">
            <v>801</v>
          </cell>
          <cell r="AE888" t="e">
            <v>#N/A</v>
          </cell>
          <cell r="AF888"/>
        </row>
        <row r="889">
          <cell r="Y889">
            <v>873</v>
          </cell>
          <cell r="Z889">
            <v>0.71609160117805004</v>
          </cell>
          <cell r="AA889">
            <v>9.6562213474310418E-2</v>
          </cell>
          <cell r="AB889"/>
          <cell r="AC889" t="e">
            <v>#N/A</v>
          </cell>
          <cell r="AD889">
            <v>802</v>
          </cell>
          <cell r="AE889" t="e">
            <v>#N/A</v>
          </cell>
          <cell r="AF889"/>
        </row>
        <row r="890">
          <cell r="Y890">
            <v>874</v>
          </cell>
          <cell r="Z890">
            <v>0.32097131572663784</v>
          </cell>
          <cell r="AA890">
            <v>-7.8596708028277104E-2</v>
          </cell>
          <cell r="AB890"/>
          <cell r="AC890" t="e">
            <v>#N/A</v>
          </cell>
          <cell r="AD890">
            <v>803</v>
          </cell>
          <cell r="AE890" t="e">
            <v>#N/A</v>
          </cell>
          <cell r="AF890"/>
        </row>
        <row r="891">
          <cell r="Y891">
            <v>875</v>
          </cell>
          <cell r="Z891">
            <v>0.32989348284900188</v>
          </cell>
          <cell r="AA891">
            <v>-7.4408616226816743E-2</v>
          </cell>
          <cell r="AB891"/>
          <cell r="AC891" t="e">
            <v>#N/A</v>
          </cell>
          <cell r="AD891">
            <v>804</v>
          </cell>
          <cell r="AE891" t="e">
            <v>#N/A</v>
          </cell>
          <cell r="AF891"/>
        </row>
        <row r="892">
          <cell r="Y892">
            <v>876</v>
          </cell>
          <cell r="Z892">
            <v>0.11710529588162899</v>
          </cell>
          <cell r="AA892">
            <v>-0.20107611459085686</v>
          </cell>
          <cell r="AB892"/>
          <cell r="AC892" t="e">
            <v>#N/A</v>
          </cell>
          <cell r="AD892">
            <v>805</v>
          </cell>
          <cell r="AE892" t="e">
            <v>#N/A</v>
          </cell>
          <cell r="AF892"/>
        </row>
        <row r="893">
          <cell r="Y893">
            <v>877</v>
          </cell>
          <cell r="Z893">
            <v>0.48118513636291027</v>
          </cell>
          <cell r="AA893">
            <v>-7.9747683877821971E-3</v>
          </cell>
          <cell r="AB893"/>
          <cell r="AC893" t="e">
            <v>#N/A</v>
          </cell>
          <cell r="AD893">
            <v>806</v>
          </cell>
          <cell r="AE893" t="e">
            <v>#N/A</v>
          </cell>
          <cell r="AF893"/>
        </row>
        <row r="894">
          <cell r="Y894">
            <v>878</v>
          </cell>
          <cell r="Z894">
            <v>0.6190358754247427</v>
          </cell>
          <cell r="AA894">
            <v>5.120783353358057E-2</v>
          </cell>
          <cell r="AB894"/>
          <cell r="AC894" t="e">
            <v>#N/A</v>
          </cell>
          <cell r="AD894">
            <v>807</v>
          </cell>
          <cell r="AE894" t="e">
            <v>#N/A</v>
          </cell>
          <cell r="AF894"/>
        </row>
        <row r="895">
          <cell r="Y895">
            <v>879</v>
          </cell>
          <cell r="Z895">
            <v>0.80171380750834942</v>
          </cell>
          <cell r="AA895">
            <v>0.14329736929682324</v>
          </cell>
          <cell r="AB895"/>
          <cell r="AC895" t="e">
            <v>#N/A</v>
          </cell>
          <cell r="AD895">
            <v>808</v>
          </cell>
          <cell r="AE895" t="e">
            <v>#N/A</v>
          </cell>
          <cell r="AF895"/>
        </row>
        <row r="896">
          <cell r="Y896">
            <v>880</v>
          </cell>
          <cell r="Z896">
            <v>0.49736299179494381</v>
          </cell>
          <cell r="AA896">
            <v>-1.1173019473067829E-3</v>
          </cell>
          <cell r="AB896"/>
          <cell r="AC896" t="e">
            <v>#N/A</v>
          </cell>
          <cell r="AD896">
            <v>809</v>
          </cell>
          <cell r="AE896" t="e">
            <v>#N/A</v>
          </cell>
          <cell r="AF896"/>
        </row>
        <row r="897">
          <cell r="Y897">
            <v>881</v>
          </cell>
          <cell r="Z897">
            <v>0.3836683314293623</v>
          </cell>
          <cell r="AA897">
            <v>-5.0009542083366984E-2</v>
          </cell>
          <cell r="AB897"/>
          <cell r="AC897" t="e">
            <v>#N/A</v>
          </cell>
          <cell r="AD897">
            <v>810</v>
          </cell>
          <cell r="AE897" t="e">
            <v>#N/A</v>
          </cell>
          <cell r="AF897"/>
        </row>
        <row r="898">
          <cell r="Y898">
            <v>882</v>
          </cell>
          <cell r="Z898">
            <v>0.30198193155229092</v>
          </cell>
          <cell r="AA898">
            <v>-8.7677780403926431E-2</v>
          </cell>
          <cell r="AB898"/>
          <cell r="AC898" t="e">
            <v>#N/A</v>
          </cell>
          <cell r="AD898">
            <v>811</v>
          </cell>
          <cell r="AE898" t="e">
            <v>#N/A</v>
          </cell>
          <cell r="AF898"/>
        </row>
        <row r="899">
          <cell r="Y899">
            <v>883</v>
          </cell>
          <cell r="Z899">
            <v>0.24128801934421062</v>
          </cell>
          <cell r="AA899">
            <v>-0.11868761015011088</v>
          </cell>
          <cell r="AB899"/>
          <cell r="AC899" t="e">
            <v>#N/A</v>
          </cell>
          <cell r="AD899">
            <v>812</v>
          </cell>
          <cell r="AE899" t="e">
            <v>#N/A</v>
          </cell>
          <cell r="AF899"/>
        </row>
        <row r="900">
          <cell r="Y900">
            <v>884</v>
          </cell>
          <cell r="Z900">
            <v>0.33018635772168636</v>
          </cell>
          <cell r="AA900">
            <v>-7.4271925170783473E-2</v>
          </cell>
          <cell r="AB900"/>
          <cell r="AC900" t="e">
            <v>#N/A</v>
          </cell>
          <cell r="AD900">
            <v>813</v>
          </cell>
          <cell r="AE900" t="e">
            <v>#N/A</v>
          </cell>
          <cell r="AF900"/>
        </row>
        <row r="901">
          <cell r="Y901">
            <v>885</v>
          </cell>
          <cell r="Z901">
            <v>0.86963951401412487</v>
          </cell>
          <cell r="AA901">
            <v>0.1901070879307169</v>
          </cell>
          <cell r="AB901"/>
          <cell r="AC901" t="e">
            <v>#N/A</v>
          </cell>
          <cell r="AD901">
            <v>814</v>
          </cell>
          <cell r="AE901" t="e">
            <v>#N/A</v>
          </cell>
          <cell r="AF901"/>
        </row>
        <row r="902">
          <cell r="Y902">
            <v>886</v>
          </cell>
          <cell r="Z902">
            <v>0.44545493088662624</v>
          </cell>
          <cell r="AA902">
            <v>-2.3183087986462129E-2</v>
          </cell>
          <cell r="AB902"/>
          <cell r="AC902" t="e">
            <v>#N/A</v>
          </cell>
          <cell r="AD902">
            <v>815</v>
          </cell>
          <cell r="AE902" t="e">
            <v>#N/A</v>
          </cell>
          <cell r="AF902"/>
        </row>
        <row r="903">
          <cell r="Y903">
            <v>887</v>
          </cell>
          <cell r="Z903">
            <v>9.9780363962054253E-2</v>
          </cell>
          <cell r="AA903">
            <v>-0.21683346352382368</v>
          </cell>
          <cell r="AB903"/>
          <cell r="AC903" t="e">
            <v>#N/A</v>
          </cell>
          <cell r="AD903">
            <v>816</v>
          </cell>
          <cell r="AE903" t="e">
            <v>#N/A</v>
          </cell>
          <cell r="AF903"/>
        </row>
        <row r="904">
          <cell r="Y904">
            <v>888</v>
          </cell>
          <cell r="Z904">
            <v>0.9367652740329504</v>
          </cell>
          <cell r="AA904">
            <v>0.25830847698239212</v>
          </cell>
          <cell r="AB904"/>
          <cell r="AC904" t="e">
            <v>#N/A</v>
          </cell>
          <cell r="AD904">
            <v>817</v>
          </cell>
          <cell r="AE904" t="e">
            <v>#N/A</v>
          </cell>
          <cell r="AF904"/>
        </row>
        <row r="905">
          <cell r="Y905">
            <v>889</v>
          </cell>
          <cell r="Z905">
            <v>0.91827806644141674</v>
          </cell>
          <cell r="AA905">
            <v>0.23555835136202077</v>
          </cell>
          <cell r="AB905"/>
          <cell r="AC905" t="e">
            <v>#N/A</v>
          </cell>
          <cell r="AD905">
            <v>818</v>
          </cell>
          <cell r="AE905" t="e">
            <v>#N/A</v>
          </cell>
          <cell r="AF905"/>
        </row>
        <row r="906">
          <cell r="Y906">
            <v>890</v>
          </cell>
          <cell r="Z906">
            <v>0.60202903114259243</v>
          </cell>
          <cell r="AA906">
            <v>4.3711804227258746E-2</v>
          </cell>
          <cell r="AB906"/>
          <cell r="AC906" t="e">
            <v>#N/A</v>
          </cell>
          <cell r="AD906">
            <v>819</v>
          </cell>
          <cell r="AE906" t="e">
            <v>#N/A</v>
          </cell>
          <cell r="AF906"/>
        </row>
        <row r="907">
          <cell r="Y907">
            <v>891</v>
          </cell>
          <cell r="Z907">
            <v>0.13780332915484905</v>
          </cell>
          <cell r="AA907">
            <v>-0.18428449401655383</v>
          </cell>
          <cell r="AB907"/>
          <cell r="AC907" t="e">
            <v>#N/A</v>
          </cell>
          <cell r="AD907">
            <v>820</v>
          </cell>
          <cell r="AE907" t="e">
            <v>#N/A</v>
          </cell>
          <cell r="AF907"/>
        </row>
        <row r="908">
          <cell r="Y908">
            <v>892</v>
          </cell>
          <cell r="Z908">
            <v>8.2991769537329674E-2</v>
          </cell>
          <cell r="AA908">
            <v>-0.23414583764260358</v>
          </cell>
          <cell r="AB908"/>
          <cell r="AC908" t="e">
            <v>#N/A</v>
          </cell>
          <cell r="AD908">
            <v>821</v>
          </cell>
          <cell r="AE908" t="e">
            <v>#N/A</v>
          </cell>
          <cell r="AF908"/>
        </row>
        <row r="909">
          <cell r="Y909">
            <v>893</v>
          </cell>
          <cell r="Z909">
            <v>0.77426630072295666</v>
          </cell>
          <cell r="AA909">
            <v>0.12727531263611674</v>
          </cell>
          <cell r="AB909"/>
          <cell r="AC909" t="e">
            <v>#N/A</v>
          </cell>
          <cell r="AD909">
            <v>822</v>
          </cell>
          <cell r="AE909" t="e">
            <v>#N/A</v>
          </cell>
          <cell r="AF909"/>
        </row>
        <row r="910">
          <cell r="Y910">
            <v>894</v>
          </cell>
          <cell r="Z910">
            <v>7.2691475972533226E-2</v>
          </cell>
          <cell r="AA910">
            <v>-0.24611483046502008</v>
          </cell>
          <cell r="AB910"/>
          <cell r="AC910" t="e">
            <v>#N/A</v>
          </cell>
          <cell r="AD910">
            <v>823</v>
          </cell>
          <cell r="AE910" t="e">
            <v>#N/A</v>
          </cell>
          <cell r="AF910"/>
        </row>
        <row r="911">
          <cell r="Y911">
            <v>895</v>
          </cell>
          <cell r="Z911">
            <v>0.70471451990306377</v>
          </cell>
          <cell r="AA911">
            <v>9.0940088480311085E-2</v>
          </cell>
          <cell r="AB911"/>
          <cell r="AC911" t="e">
            <v>#N/A</v>
          </cell>
          <cell r="AD911">
            <v>824</v>
          </cell>
          <cell r="AE911" t="e">
            <v>#N/A</v>
          </cell>
          <cell r="AF911"/>
        </row>
        <row r="912">
          <cell r="Y912">
            <v>896</v>
          </cell>
          <cell r="Z912">
            <v>0.36031939648091793</v>
          </cell>
          <cell r="AA912">
            <v>-6.0446309752620025E-2</v>
          </cell>
          <cell r="AB912"/>
          <cell r="AC912" t="e">
            <v>#N/A</v>
          </cell>
          <cell r="AD912">
            <v>825</v>
          </cell>
          <cell r="AE912" t="e">
            <v>#N/A</v>
          </cell>
          <cell r="AF912"/>
        </row>
        <row r="913">
          <cell r="Y913">
            <v>897</v>
          </cell>
          <cell r="Z913">
            <v>0.64896133355796337</v>
          </cell>
          <cell r="AA913">
            <v>6.4657308225803026E-2</v>
          </cell>
          <cell r="AB913"/>
          <cell r="AC913" t="e">
            <v>#N/A</v>
          </cell>
          <cell r="AD913">
            <v>826</v>
          </cell>
          <cell r="AE913" t="e">
            <v>#N/A</v>
          </cell>
          <cell r="AF913"/>
        </row>
        <row r="914">
          <cell r="Y914">
            <v>898</v>
          </cell>
          <cell r="Z914">
            <v>0.77207696996629238</v>
          </cell>
          <cell r="AA914">
            <v>0.12604703266251993</v>
          </cell>
          <cell r="AB914"/>
          <cell r="AC914" t="e">
            <v>#N/A</v>
          </cell>
          <cell r="AD914">
            <v>827</v>
          </cell>
          <cell r="AE914" t="e">
            <v>#N/A</v>
          </cell>
          <cell r="AF914"/>
        </row>
        <row r="915">
          <cell r="Y915">
            <v>899</v>
          </cell>
          <cell r="Z915">
            <v>0.73666353337466717</v>
          </cell>
          <cell r="AA915">
            <v>0.10701224332859961</v>
          </cell>
          <cell r="AB915"/>
          <cell r="AC915" t="e">
            <v>#N/A</v>
          </cell>
          <cell r="AD915">
            <v>828</v>
          </cell>
          <cell r="AE915" t="e">
            <v>#N/A</v>
          </cell>
          <cell r="AF915"/>
        </row>
        <row r="916">
          <cell r="Y916">
            <v>900</v>
          </cell>
          <cell r="Z916">
            <v>0.91037260554730892</v>
          </cell>
          <cell r="AA916">
            <v>0.22701740394344355</v>
          </cell>
          <cell r="AB916"/>
          <cell r="AC916" t="e">
            <v>#N/A</v>
          </cell>
          <cell r="AD916">
            <v>829</v>
          </cell>
          <cell r="AE916" t="e">
            <v>#N/A</v>
          </cell>
          <cell r="AF916"/>
        </row>
        <row r="917">
          <cell r="Y917">
            <v>901</v>
          </cell>
          <cell r="Z917">
            <v>0.89031696133315563</v>
          </cell>
          <cell r="AA917">
            <v>0.20760631303828661</v>
          </cell>
          <cell r="AB917"/>
          <cell r="AC917" t="e">
            <v>#N/A</v>
          </cell>
          <cell r="AD917">
            <v>830</v>
          </cell>
          <cell r="AE917" t="e">
            <v>#N/A</v>
          </cell>
          <cell r="AF917"/>
        </row>
        <row r="918">
          <cell r="Y918">
            <v>902</v>
          </cell>
          <cell r="Z918">
            <v>0.18745205365121365</v>
          </cell>
          <cell r="AA918">
            <v>-0.14998525029418591</v>
          </cell>
          <cell r="AB918"/>
          <cell r="AC918" t="e">
            <v>#N/A</v>
          </cell>
          <cell r="AD918">
            <v>831</v>
          </cell>
          <cell r="AE918" t="e">
            <v>#N/A</v>
          </cell>
          <cell r="AF918"/>
        </row>
        <row r="919">
          <cell r="Y919">
            <v>903</v>
          </cell>
          <cell r="Z919">
            <v>0.97338883392512798</v>
          </cell>
          <cell r="AA919">
            <v>0.32675566237771719</v>
          </cell>
          <cell r="AB919"/>
          <cell r="AC919" t="e">
            <v>#N/A</v>
          </cell>
          <cell r="AD919">
            <v>832</v>
          </cell>
          <cell r="AE919" t="e">
            <v>#N/A</v>
          </cell>
          <cell r="AF919"/>
        </row>
        <row r="920">
          <cell r="Y920">
            <v>904</v>
          </cell>
          <cell r="Z920">
            <v>0.9933061208575964</v>
          </cell>
          <cell r="AA920">
            <v>0.41806135475175155</v>
          </cell>
          <cell r="AB920"/>
          <cell r="AC920" t="e">
            <v>#N/A</v>
          </cell>
          <cell r="AD920">
            <v>833</v>
          </cell>
          <cell r="AE920" t="e">
            <v>#N/A</v>
          </cell>
          <cell r="AF920"/>
        </row>
        <row r="921">
          <cell r="Y921">
            <v>905</v>
          </cell>
          <cell r="Z921">
            <v>0.12155553512275219</v>
          </cell>
          <cell r="AA921">
            <v>-0.19730057160132003</v>
          </cell>
          <cell r="AB921"/>
          <cell r="AC921" t="e">
            <v>#N/A</v>
          </cell>
          <cell r="AD921">
            <v>834</v>
          </cell>
          <cell r="AE921" t="e">
            <v>#N/A</v>
          </cell>
          <cell r="AF921"/>
        </row>
        <row r="922">
          <cell r="Y922">
            <v>906</v>
          </cell>
          <cell r="Z922">
            <v>0.93144947849214077</v>
          </cell>
          <cell r="AA922">
            <v>0.25129370083501895</v>
          </cell>
          <cell r="AB922"/>
          <cell r="AC922" t="e">
            <v>#N/A</v>
          </cell>
          <cell r="AD922">
            <v>835</v>
          </cell>
          <cell r="AE922" t="e">
            <v>#N/A</v>
          </cell>
          <cell r="AF922"/>
        </row>
        <row r="923">
          <cell r="Y923">
            <v>907</v>
          </cell>
          <cell r="Z923">
            <v>0.89376462809741497</v>
          </cell>
          <cell r="AA923">
            <v>0.21074770952698121</v>
          </cell>
          <cell r="AB923"/>
          <cell r="AC923" t="e">
            <v>#N/A</v>
          </cell>
          <cell r="AD923">
            <v>836</v>
          </cell>
          <cell r="AE923" t="e">
            <v>#N/A</v>
          </cell>
          <cell r="AF923"/>
        </row>
        <row r="924">
          <cell r="Y924">
            <v>908</v>
          </cell>
          <cell r="Z924">
            <v>0.89991431497037411</v>
          </cell>
          <cell r="AA924">
            <v>0.21653925010267938</v>
          </cell>
          <cell r="AB924"/>
          <cell r="AC924" t="e">
            <v>#N/A</v>
          </cell>
          <cell r="AD924">
            <v>837</v>
          </cell>
          <cell r="AE924" t="e">
            <v>#N/A</v>
          </cell>
          <cell r="AF924"/>
        </row>
        <row r="925">
          <cell r="Y925">
            <v>909</v>
          </cell>
          <cell r="Z925">
            <v>0.84858983568847179</v>
          </cell>
          <cell r="AA925">
            <v>0.17417008932187558</v>
          </cell>
          <cell r="AB925"/>
          <cell r="AC925" t="e">
            <v>#N/A</v>
          </cell>
          <cell r="AD925">
            <v>838</v>
          </cell>
          <cell r="AE925" t="e">
            <v>#N/A</v>
          </cell>
          <cell r="AF925"/>
        </row>
        <row r="926">
          <cell r="Y926">
            <v>910</v>
          </cell>
          <cell r="Z926">
            <v>0.3885525818914175</v>
          </cell>
          <cell r="AA926">
            <v>-4.7851535278494499E-2</v>
          </cell>
          <cell r="AB926"/>
          <cell r="AC926" t="e">
            <v>#N/A</v>
          </cell>
          <cell r="AD926">
            <v>839</v>
          </cell>
          <cell r="AE926" t="e">
            <v>#N/A</v>
          </cell>
          <cell r="AF926"/>
        </row>
        <row r="927">
          <cell r="Y927">
            <v>911</v>
          </cell>
          <cell r="Z927">
            <v>0.87009773962199688</v>
          </cell>
          <cell r="AA927">
            <v>0.19047296824344467</v>
          </cell>
          <cell r="AB927"/>
          <cell r="AC927" t="e">
            <v>#N/A</v>
          </cell>
          <cell r="AD927">
            <v>840</v>
          </cell>
          <cell r="AE927" t="e">
            <v>#N/A</v>
          </cell>
          <cell r="AF927"/>
        </row>
        <row r="928">
          <cell r="Y928">
            <v>912</v>
          </cell>
          <cell r="Z928">
            <v>0.7074905838817358</v>
          </cell>
          <cell r="AA928">
            <v>9.2302428011240292E-2</v>
          </cell>
          <cell r="AB928"/>
          <cell r="AC928" t="e">
            <v>#N/A</v>
          </cell>
          <cell r="AD928">
            <v>841</v>
          </cell>
          <cell r="AE928" t="e">
            <v>#N/A</v>
          </cell>
          <cell r="AF928"/>
        </row>
        <row r="929">
          <cell r="Y929">
            <v>913</v>
          </cell>
          <cell r="Z929">
            <v>3.6194948479533195E-2</v>
          </cell>
          <cell r="AA929">
            <v>-0.30369066629845975</v>
          </cell>
          <cell r="AB929"/>
          <cell r="AC929" t="e">
            <v>#N/A</v>
          </cell>
          <cell r="AD929">
            <v>842</v>
          </cell>
          <cell r="AE929" t="e">
            <v>#N/A</v>
          </cell>
          <cell r="AF929"/>
        </row>
        <row r="930">
          <cell r="Y930">
            <v>914</v>
          </cell>
          <cell r="Z930">
            <v>0.9553296621888876</v>
          </cell>
          <cell r="AA930">
            <v>0.28716413703351806</v>
          </cell>
          <cell r="AB930"/>
          <cell r="AC930" t="e">
            <v>#N/A</v>
          </cell>
          <cell r="AD930">
            <v>843</v>
          </cell>
          <cell r="AE930" t="e">
            <v>#N/A</v>
          </cell>
          <cell r="AF930"/>
        </row>
        <row r="931">
          <cell r="Y931">
            <v>915</v>
          </cell>
          <cell r="Z931">
            <v>4.1174484416842461E-2</v>
          </cell>
          <cell r="AA931">
            <v>-0.29364317822688585</v>
          </cell>
          <cell r="AB931"/>
          <cell r="AC931" t="e">
            <v>#N/A</v>
          </cell>
          <cell r="AD931">
            <v>844</v>
          </cell>
          <cell r="AE931" t="e">
            <v>#N/A</v>
          </cell>
          <cell r="AF931"/>
        </row>
        <row r="932">
          <cell r="Y932">
            <v>916</v>
          </cell>
          <cell r="Z932">
            <v>0.37943672202527523</v>
          </cell>
          <cell r="AA932">
            <v>-5.1885793199791537E-2</v>
          </cell>
          <cell r="AB932"/>
          <cell r="AC932" t="e">
            <v>#N/A</v>
          </cell>
          <cell r="AD932">
            <v>845</v>
          </cell>
          <cell r="AE932" t="e">
            <v>#N/A</v>
          </cell>
          <cell r="AF932"/>
        </row>
        <row r="933">
          <cell r="Y933">
            <v>917</v>
          </cell>
          <cell r="Z933">
            <v>0.15293013863265514</v>
          </cell>
          <cell r="AA933">
            <v>-0.17307864409961726</v>
          </cell>
          <cell r="AB933"/>
          <cell r="AC933" t="e">
            <v>#N/A</v>
          </cell>
          <cell r="AD933">
            <v>846</v>
          </cell>
          <cell r="AE933" t="e">
            <v>#N/A</v>
          </cell>
          <cell r="AF933"/>
        </row>
        <row r="934">
          <cell r="Y934">
            <v>918</v>
          </cell>
          <cell r="Z934">
            <v>0.3744183536618948</v>
          </cell>
          <cell r="AA934">
            <v>-5.4119222187635832E-2</v>
          </cell>
          <cell r="AB934"/>
          <cell r="AC934" t="e">
            <v>#N/A</v>
          </cell>
          <cell r="AD934">
            <v>847</v>
          </cell>
          <cell r="AE934" t="e">
            <v>#N/A</v>
          </cell>
          <cell r="AF934"/>
        </row>
        <row r="935">
          <cell r="Y935">
            <v>919</v>
          </cell>
          <cell r="Z935">
            <v>0.40405754558742046</v>
          </cell>
          <cell r="AA935">
            <v>-4.1050562379392662E-2</v>
          </cell>
          <cell r="AB935"/>
          <cell r="AC935" t="e">
            <v>#N/A</v>
          </cell>
          <cell r="AD935">
            <v>848</v>
          </cell>
          <cell r="AE935" t="e">
            <v>#N/A</v>
          </cell>
          <cell r="AF935"/>
        </row>
        <row r="936">
          <cell r="Y936">
            <v>920</v>
          </cell>
          <cell r="Z936">
            <v>0.70862229727208614</v>
          </cell>
          <cell r="AA936">
            <v>9.2859530663375697E-2</v>
          </cell>
          <cell r="AB936"/>
          <cell r="AC936" t="e">
            <v>#N/A</v>
          </cell>
          <cell r="AD936">
            <v>849</v>
          </cell>
          <cell r="AE936" t="e">
            <v>#N/A</v>
          </cell>
          <cell r="AF936"/>
        </row>
        <row r="937">
          <cell r="Y937">
            <v>921</v>
          </cell>
          <cell r="Z937">
            <v>0.18481072597205639</v>
          </cell>
          <cell r="AA937">
            <v>-0.15165154987685434</v>
          </cell>
          <cell r="AB937"/>
          <cell r="AC937" t="e">
            <v>#N/A</v>
          </cell>
          <cell r="AD937">
            <v>850</v>
          </cell>
          <cell r="AE937" t="e">
            <v>#N/A</v>
          </cell>
          <cell r="AF937"/>
        </row>
        <row r="938">
          <cell r="Y938">
            <v>922</v>
          </cell>
          <cell r="Z938">
            <v>0.66226000152528286</v>
          </cell>
          <cell r="AA938">
            <v>7.0762903091579399E-2</v>
          </cell>
          <cell r="AB938"/>
          <cell r="AC938" t="e">
            <v>#N/A</v>
          </cell>
          <cell r="AD938">
            <v>851</v>
          </cell>
          <cell r="AE938" t="e">
            <v>#N/A</v>
          </cell>
          <cell r="AF938"/>
        </row>
        <row r="939">
          <cell r="Y939">
            <v>923</v>
          </cell>
          <cell r="Z939">
            <v>0.62463284842669964</v>
          </cell>
          <cell r="AA939">
            <v>5.3696245811119273E-2</v>
          </cell>
          <cell r="AB939"/>
          <cell r="AC939" t="e">
            <v>#N/A</v>
          </cell>
          <cell r="AD939">
            <v>852</v>
          </cell>
          <cell r="AE939" t="e">
            <v>#N/A</v>
          </cell>
          <cell r="AF939"/>
        </row>
        <row r="940">
          <cell r="Y940">
            <v>924</v>
          </cell>
          <cell r="Z940">
            <v>0.60449402593076229</v>
          </cell>
          <cell r="AA940">
            <v>4.4792629953142683E-2</v>
          </cell>
          <cell r="AB940"/>
          <cell r="AC940" t="e">
            <v>#N/A</v>
          </cell>
          <cell r="AD940">
            <v>853</v>
          </cell>
          <cell r="AE940" t="e">
            <v>#N/A</v>
          </cell>
          <cell r="AF940"/>
        </row>
        <row r="941">
          <cell r="Y941">
            <v>925</v>
          </cell>
          <cell r="Z941">
            <v>0.11772996000945568</v>
          </cell>
          <cell r="AA941">
            <v>-0.20054010789840745</v>
          </cell>
          <cell r="AB941"/>
          <cell r="AC941" t="e">
            <v>#N/A</v>
          </cell>
          <cell r="AD941">
            <v>854</v>
          </cell>
          <cell r="AE941" t="e">
            <v>#N/A</v>
          </cell>
          <cell r="AF941"/>
        </row>
        <row r="942">
          <cell r="Y942">
            <v>926</v>
          </cell>
          <cell r="Z942">
            <v>0.13058403693139553</v>
          </cell>
          <cell r="AA942">
            <v>-0.18992891162766426</v>
          </cell>
          <cell r="AB942"/>
          <cell r="AC942" t="e">
            <v>#N/A</v>
          </cell>
          <cell r="AD942">
            <v>855</v>
          </cell>
          <cell r="AE942" t="e">
            <v>#N/A</v>
          </cell>
          <cell r="AF942"/>
        </row>
        <row r="943">
          <cell r="Y943">
            <v>927</v>
          </cell>
          <cell r="Z943">
            <v>6.6906435415148735E-2</v>
          </cell>
          <cell r="AA943">
            <v>-0.2534168422488573</v>
          </cell>
          <cell r="AB943"/>
          <cell r="AC943" t="e">
            <v>#N/A</v>
          </cell>
          <cell r="AD943">
            <v>856</v>
          </cell>
          <cell r="AE943" t="e">
            <v>#N/A</v>
          </cell>
          <cell r="AF943"/>
        </row>
        <row r="944">
          <cell r="Y944">
            <v>928</v>
          </cell>
          <cell r="Z944">
            <v>0.22393514774739742</v>
          </cell>
          <cell r="AA944">
            <v>-0.12828940356391344</v>
          </cell>
          <cell r="AB944"/>
          <cell r="AC944" t="e">
            <v>#N/A</v>
          </cell>
          <cell r="AD944">
            <v>857</v>
          </cell>
          <cell r="AE944" t="e">
            <v>#N/A</v>
          </cell>
          <cell r="AF944"/>
        </row>
        <row r="945">
          <cell r="Y945">
            <v>929</v>
          </cell>
          <cell r="Z945">
            <v>0.38863089494407177</v>
          </cell>
          <cell r="AA945">
            <v>-4.7816998636649226E-2</v>
          </cell>
          <cell r="AB945"/>
          <cell r="AC945" t="e">
            <v>#N/A</v>
          </cell>
          <cell r="AD945">
            <v>858</v>
          </cell>
          <cell r="AE945" t="e">
            <v>#N/A</v>
          </cell>
          <cell r="AF945"/>
        </row>
        <row r="946">
          <cell r="Y946">
            <v>930</v>
          </cell>
          <cell r="Z946">
            <v>1.642351970076561E-3</v>
          </cell>
          <cell r="AA946">
            <v>-0.49690952317182047</v>
          </cell>
          <cell r="AB946"/>
          <cell r="AC946" t="e">
            <v>#N/A</v>
          </cell>
          <cell r="AD946">
            <v>859</v>
          </cell>
          <cell r="AE946" t="e">
            <v>#N/A</v>
          </cell>
          <cell r="AF946"/>
        </row>
        <row r="947">
          <cell r="Y947">
            <v>931</v>
          </cell>
          <cell r="Z947">
            <v>0.5410513412207365</v>
          </cell>
          <cell r="AA947">
            <v>1.7424160271321983E-2</v>
          </cell>
          <cell r="AB947"/>
          <cell r="AC947" t="e">
            <v>#N/A</v>
          </cell>
          <cell r="AD947">
            <v>860</v>
          </cell>
          <cell r="AE947" t="e">
            <v>#N/A</v>
          </cell>
          <cell r="AF947"/>
        </row>
        <row r="948">
          <cell r="Y948">
            <v>932</v>
          </cell>
          <cell r="Z948">
            <v>0.44587480090558529</v>
          </cell>
          <cell r="AA948">
            <v>-2.3003522046107679E-2</v>
          </cell>
          <cell r="AB948"/>
          <cell r="AC948" t="e">
            <v>#N/A</v>
          </cell>
          <cell r="AD948">
            <v>861</v>
          </cell>
          <cell r="AE948" t="e">
            <v>#N/A</v>
          </cell>
          <cell r="AF948"/>
        </row>
        <row r="949">
          <cell r="Y949">
            <v>933</v>
          </cell>
          <cell r="Z949">
            <v>0.80542826466262341</v>
          </cell>
          <cell r="AA949">
            <v>0.14556458939999917</v>
          </cell>
          <cell r="AB949"/>
          <cell r="AC949" t="e">
            <v>#N/A</v>
          </cell>
          <cell r="AD949">
            <v>862</v>
          </cell>
          <cell r="AE949" t="e">
            <v>#N/A</v>
          </cell>
          <cell r="AF949"/>
        </row>
        <row r="950">
          <cell r="Y950">
            <v>934</v>
          </cell>
          <cell r="Z950">
            <v>0.1171936746686697</v>
          </cell>
          <cell r="AA950">
            <v>-0.20100015645966698</v>
          </cell>
          <cell r="AB950"/>
          <cell r="AC950" t="e">
            <v>#N/A</v>
          </cell>
          <cell r="AD950">
            <v>863</v>
          </cell>
          <cell r="AE950" t="e">
            <v>#N/A</v>
          </cell>
          <cell r="AF950"/>
        </row>
        <row r="951">
          <cell r="Y951">
            <v>935</v>
          </cell>
          <cell r="Z951">
            <v>0.27020446769893169</v>
          </cell>
          <cell r="AA951">
            <v>-0.10347979424228886</v>
          </cell>
          <cell r="AB951"/>
          <cell r="AC951" t="e">
            <v>#N/A</v>
          </cell>
          <cell r="AD951">
            <v>864</v>
          </cell>
          <cell r="AE951" t="e">
            <v>#N/A</v>
          </cell>
          <cell r="AF951"/>
        </row>
        <row r="952">
          <cell r="Y952">
            <v>936</v>
          </cell>
          <cell r="Z952">
            <v>0.18964739702641964</v>
          </cell>
          <cell r="AA952">
            <v>-0.14861131626153931</v>
          </cell>
          <cell r="AB952"/>
          <cell r="AC952" t="e">
            <v>#N/A</v>
          </cell>
          <cell r="AD952">
            <v>865</v>
          </cell>
          <cell r="AE952" t="e">
            <v>#N/A</v>
          </cell>
          <cell r="AF952"/>
        </row>
        <row r="953">
          <cell r="Y953">
            <v>937</v>
          </cell>
          <cell r="Z953">
            <v>0.43568035773932934</v>
          </cell>
          <cell r="AA953">
            <v>-2.7371222042447081E-2</v>
          </cell>
          <cell r="AB953"/>
          <cell r="AC953" t="e">
            <v>#N/A</v>
          </cell>
          <cell r="AD953">
            <v>866</v>
          </cell>
          <cell r="AE953" t="e">
            <v>#N/A</v>
          </cell>
          <cell r="AF953"/>
        </row>
        <row r="954">
          <cell r="Y954">
            <v>938</v>
          </cell>
          <cell r="Z954">
            <v>0.2412379439920187</v>
          </cell>
          <cell r="AA954">
            <v>-0.11871475990222329</v>
          </cell>
          <cell r="AB954"/>
          <cell r="AC954" t="e">
            <v>#N/A</v>
          </cell>
          <cell r="AD954">
            <v>867</v>
          </cell>
          <cell r="AE954" t="e">
            <v>#N/A</v>
          </cell>
          <cell r="AF954"/>
        </row>
        <row r="955">
          <cell r="Y955">
            <v>939</v>
          </cell>
          <cell r="Z955">
            <v>0.57601345889270306</v>
          </cell>
          <cell r="AA955">
            <v>3.2404103943465469E-2</v>
          </cell>
          <cell r="AB955"/>
          <cell r="AC955" t="e">
            <v>#N/A</v>
          </cell>
          <cell r="AD955">
            <v>868</v>
          </cell>
          <cell r="AE955" t="e">
            <v>#N/A</v>
          </cell>
          <cell r="AF955"/>
        </row>
        <row r="956">
          <cell r="Y956">
            <v>940</v>
          </cell>
          <cell r="Z956">
            <v>7.7101996168494225E-2</v>
          </cell>
          <cell r="AA956">
            <v>-0.24084160456024006</v>
          </cell>
          <cell r="AB956"/>
          <cell r="AC956" t="e">
            <v>#N/A</v>
          </cell>
          <cell r="AD956">
            <v>869</v>
          </cell>
          <cell r="AE956" t="e">
            <v>#N/A</v>
          </cell>
          <cell r="AF956"/>
        </row>
        <row r="957">
          <cell r="Y957">
            <v>941</v>
          </cell>
          <cell r="Z957">
            <v>0.96401089243590832</v>
          </cell>
          <cell r="AA957">
            <v>0.30412975096245359</v>
          </cell>
          <cell r="AB957"/>
          <cell r="AC957" t="e">
            <v>#N/A</v>
          </cell>
          <cell r="AD957">
            <v>870</v>
          </cell>
          <cell r="AE957" t="e">
            <v>#N/A</v>
          </cell>
          <cell r="AF957"/>
        </row>
        <row r="958">
          <cell r="Y958">
            <v>942</v>
          </cell>
          <cell r="Z958">
            <v>0.45650068484246731</v>
          </cell>
          <cell r="AA958">
            <v>-1.8467224366508717E-2</v>
          </cell>
          <cell r="AB958"/>
          <cell r="AC958" t="e">
            <v>#N/A</v>
          </cell>
          <cell r="AD958">
            <v>871</v>
          </cell>
          <cell r="AE958" t="e">
            <v>#N/A</v>
          </cell>
          <cell r="AF958"/>
        </row>
        <row r="959">
          <cell r="Y959">
            <v>943</v>
          </cell>
          <cell r="Z959">
            <v>0.78293357603251934</v>
          </cell>
          <cell r="AA959">
            <v>0.13220563252009701</v>
          </cell>
          <cell r="AB959"/>
          <cell r="AC959" t="e">
            <v>#N/A</v>
          </cell>
          <cell r="AD959">
            <v>872</v>
          </cell>
          <cell r="AE959" t="e">
            <v>#N/A</v>
          </cell>
          <cell r="AF959"/>
        </row>
        <row r="960">
          <cell r="Y960">
            <v>944</v>
          </cell>
          <cell r="Z960">
            <v>0.93846168182790279</v>
          </cell>
          <cell r="AA960">
            <v>0.26064345568521102</v>
          </cell>
          <cell r="AB960"/>
          <cell r="AC960" t="e">
            <v>#N/A</v>
          </cell>
          <cell r="AD960">
            <v>873</v>
          </cell>
          <cell r="AE960" t="e">
            <v>#N/A</v>
          </cell>
          <cell r="AF960"/>
        </row>
        <row r="961">
          <cell r="Y961">
            <v>945</v>
          </cell>
          <cell r="Z961">
            <v>1.8280891701579094E-2</v>
          </cell>
          <cell r="AA961">
            <v>-0.35337995222678364</v>
          </cell>
          <cell r="AB961"/>
          <cell r="AC961" t="e">
            <v>#N/A</v>
          </cell>
          <cell r="AD961">
            <v>874</v>
          </cell>
          <cell r="AE961" t="e">
            <v>#N/A</v>
          </cell>
          <cell r="AF961"/>
        </row>
        <row r="962">
          <cell r="Y962">
            <v>946</v>
          </cell>
          <cell r="Z962">
            <v>0.15466738305985928</v>
          </cell>
          <cell r="AA962">
            <v>-0.17183995544612768</v>
          </cell>
          <cell r="AB962"/>
          <cell r="AC962" t="e">
            <v>#N/A</v>
          </cell>
          <cell r="AD962">
            <v>875</v>
          </cell>
          <cell r="AE962" t="e">
            <v>#N/A</v>
          </cell>
          <cell r="AF962"/>
        </row>
        <row r="963">
          <cell r="Y963">
            <v>947</v>
          </cell>
          <cell r="Z963">
            <v>0.8412745725363493</v>
          </cell>
          <cell r="AA963">
            <v>0.1689818376924806</v>
          </cell>
          <cell r="AB963"/>
          <cell r="AC963" t="e">
            <v>#N/A</v>
          </cell>
          <cell r="AD963">
            <v>876</v>
          </cell>
          <cell r="AE963" t="e">
            <v>#N/A</v>
          </cell>
          <cell r="AF963"/>
        </row>
        <row r="964">
          <cell r="Y964">
            <v>948</v>
          </cell>
          <cell r="Z964">
            <v>0.6619329359382391</v>
          </cell>
          <cell r="AA964">
            <v>7.061166318478844E-2</v>
          </cell>
          <cell r="AB964"/>
          <cell r="AC964" t="e">
            <v>#N/A</v>
          </cell>
          <cell r="AD964">
            <v>877</v>
          </cell>
          <cell r="AE964" t="e">
            <v>#N/A</v>
          </cell>
          <cell r="AF964"/>
        </row>
        <row r="965">
          <cell r="Y965">
            <v>949</v>
          </cell>
          <cell r="Z965">
            <v>0.96451055817306042</v>
          </cell>
          <cell r="AA965">
            <v>0.30520422289216775</v>
          </cell>
          <cell r="AB965"/>
          <cell r="AC965" t="e">
            <v>#N/A</v>
          </cell>
          <cell r="AD965">
            <v>878</v>
          </cell>
          <cell r="AE965" t="e">
            <v>#N/A</v>
          </cell>
          <cell r="AF965"/>
        </row>
        <row r="966">
          <cell r="Y966">
            <v>950</v>
          </cell>
          <cell r="Z966">
            <v>0.12036786042153835</v>
          </cell>
          <cell r="AA966">
            <v>-0.1982985165884659</v>
          </cell>
          <cell r="AB966"/>
          <cell r="AC966" t="e">
            <v>#N/A</v>
          </cell>
          <cell r="AD966">
            <v>879</v>
          </cell>
          <cell r="AE966" t="e">
            <v>#N/A</v>
          </cell>
          <cell r="AF966"/>
        </row>
        <row r="967">
          <cell r="Y967">
            <v>951</v>
          </cell>
          <cell r="Z967">
            <v>0.16899756900966167</v>
          </cell>
          <cell r="AA967">
            <v>-0.161954223684352</v>
          </cell>
          <cell r="AB967"/>
          <cell r="AC967" t="e">
            <v>#N/A</v>
          </cell>
          <cell r="AD967">
            <v>880</v>
          </cell>
          <cell r="AE967" t="e">
            <v>#N/A</v>
          </cell>
          <cell r="AF967"/>
        </row>
        <row r="968">
          <cell r="Y968">
            <v>952</v>
          </cell>
          <cell r="Z968">
            <v>0.88706501387059689</v>
          </cell>
          <cell r="AA968">
            <v>0.20470757764191527</v>
          </cell>
          <cell r="AB968"/>
          <cell r="AC968" t="e">
            <v>#N/A</v>
          </cell>
          <cell r="AD968">
            <v>881</v>
          </cell>
          <cell r="AE968" t="e">
            <v>#N/A</v>
          </cell>
          <cell r="AF968"/>
        </row>
        <row r="969">
          <cell r="Y969">
            <v>953</v>
          </cell>
          <cell r="Z969">
            <v>0.67055114917457104</v>
          </cell>
          <cell r="AA969">
            <v>7.4616228724273356E-2</v>
          </cell>
          <cell r="AB969"/>
          <cell r="AC969" t="e">
            <v>#N/A</v>
          </cell>
          <cell r="AD969">
            <v>882</v>
          </cell>
          <cell r="AE969" t="e">
            <v>#N/A</v>
          </cell>
          <cell r="AF969"/>
        </row>
        <row r="970">
          <cell r="Y970">
            <v>954</v>
          </cell>
          <cell r="Z970">
            <v>0.20891064964234829</v>
          </cell>
          <cell r="AA970">
            <v>-0.13694995385806219</v>
          </cell>
          <cell r="AB970"/>
          <cell r="AC970" t="e">
            <v>#N/A</v>
          </cell>
          <cell r="AD970">
            <v>883</v>
          </cell>
          <cell r="AE970" t="e">
            <v>#N/A</v>
          </cell>
          <cell r="AF970"/>
        </row>
        <row r="971">
          <cell r="Y971">
            <v>955</v>
          </cell>
          <cell r="Z971">
            <v>0.21226192824542522</v>
          </cell>
          <cell r="AA971">
            <v>-0.13498760952273278</v>
          </cell>
          <cell r="AB971"/>
          <cell r="AC971" t="e">
            <v>#N/A</v>
          </cell>
          <cell r="AD971">
            <v>884</v>
          </cell>
          <cell r="AE971" t="e">
            <v>#N/A</v>
          </cell>
          <cell r="AF971"/>
        </row>
        <row r="972">
          <cell r="Y972">
            <v>956</v>
          </cell>
          <cell r="Z972">
            <v>4.1859319433569908E-2</v>
          </cell>
          <cell r="AA972">
            <v>-0.29233980918284463</v>
          </cell>
          <cell r="AB972"/>
          <cell r="AC972" t="e">
            <v>#N/A</v>
          </cell>
          <cell r="AD972">
            <v>885</v>
          </cell>
          <cell r="AE972" t="e">
            <v>#N/A</v>
          </cell>
          <cell r="AF972"/>
        </row>
        <row r="973">
          <cell r="Y973">
            <v>957</v>
          </cell>
          <cell r="Z973">
            <v>0.7385068517178297</v>
          </cell>
          <cell r="AA973">
            <v>0.10796826988104673</v>
          </cell>
          <cell r="AB973"/>
          <cell r="AC973" t="e">
            <v>#N/A</v>
          </cell>
          <cell r="AD973">
            <v>886</v>
          </cell>
          <cell r="AE973" t="e">
            <v>#N/A</v>
          </cell>
          <cell r="AF973"/>
        </row>
        <row r="974">
          <cell r="Y974">
            <v>958</v>
          </cell>
          <cell r="Z974">
            <v>0.11776736937463284</v>
          </cell>
          <cell r="AA974">
            <v>-0.2005080719385669</v>
          </cell>
          <cell r="AB974"/>
          <cell r="AC974" t="e">
            <v>#N/A</v>
          </cell>
          <cell r="AD974">
            <v>887</v>
          </cell>
          <cell r="AE974" t="e">
            <v>#N/A</v>
          </cell>
          <cell r="AF974"/>
        </row>
        <row r="975">
          <cell r="Y975">
            <v>959</v>
          </cell>
          <cell r="Z975">
            <v>0.2247221302241087</v>
          </cell>
          <cell r="AA975">
            <v>-0.12784510712697081</v>
          </cell>
          <cell r="AB975"/>
          <cell r="AC975" t="e">
            <v>#N/A</v>
          </cell>
          <cell r="AD975">
            <v>888</v>
          </cell>
          <cell r="AE975" t="e">
            <v>#N/A</v>
          </cell>
          <cell r="AF975"/>
        </row>
        <row r="976">
          <cell r="Y976">
            <v>960</v>
          </cell>
          <cell r="Z976">
            <v>0.22362877987325191</v>
          </cell>
          <cell r="AA976">
            <v>-0.12846260548336549</v>
          </cell>
          <cell r="AB976"/>
          <cell r="AC976" t="e">
            <v>#N/A</v>
          </cell>
          <cell r="AD976">
            <v>889</v>
          </cell>
          <cell r="AE976" t="e">
            <v>#N/A</v>
          </cell>
          <cell r="AF976"/>
        </row>
        <row r="977">
          <cell r="Y977">
            <v>961</v>
          </cell>
          <cell r="Z977">
            <v>0.70590665750205517</v>
          </cell>
          <cell r="AA977">
            <v>9.1524395326276611E-2</v>
          </cell>
          <cell r="AB977"/>
          <cell r="AC977" t="e">
            <v>#N/A</v>
          </cell>
          <cell r="AD977">
            <v>890</v>
          </cell>
          <cell r="AE977" t="e">
            <v>#N/A</v>
          </cell>
          <cell r="AF977"/>
        </row>
        <row r="978">
          <cell r="Y978">
            <v>962</v>
          </cell>
          <cell r="Z978">
            <v>0.75180709920823574</v>
          </cell>
          <cell r="AA978">
            <v>0.11497265712377207</v>
          </cell>
          <cell r="AB978"/>
          <cell r="AC978" t="e">
            <v>#N/A</v>
          </cell>
          <cell r="AD978">
            <v>891</v>
          </cell>
          <cell r="AE978" t="e">
            <v>#N/A</v>
          </cell>
          <cell r="AF978"/>
        </row>
        <row r="979">
          <cell r="Y979">
            <v>963</v>
          </cell>
          <cell r="Z979">
            <v>0.76557464711368084</v>
          </cell>
          <cell r="AA979">
            <v>0.12243754703190798</v>
          </cell>
          <cell r="AB979"/>
          <cell r="AC979" t="e">
            <v>#N/A</v>
          </cell>
          <cell r="AD979">
            <v>892</v>
          </cell>
          <cell r="AE979" t="e">
            <v>#N/A</v>
          </cell>
          <cell r="AF979"/>
        </row>
        <row r="980">
          <cell r="Y980">
            <v>964</v>
          </cell>
          <cell r="Z980">
            <v>0.42360722087323666</v>
          </cell>
          <cell r="AA980">
            <v>-3.2567816754660507E-2</v>
          </cell>
          <cell r="AB980"/>
          <cell r="AC980" t="e">
            <v>#N/A</v>
          </cell>
          <cell r="AD980">
            <v>893</v>
          </cell>
          <cell r="AE980" t="e">
            <v>#N/A</v>
          </cell>
          <cell r="AF980"/>
        </row>
        <row r="981">
          <cell r="Y981">
            <v>965</v>
          </cell>
          <cell r="Z981">
            <v>0.71562623791396618</v>
          </cell>
          <cell r="AA981">
            <v>9.6330183727948257E-2</v>
          </cell>
          <cell r="AB981"/>
          <cell r="AC981" t="e">
            <v>#N/A</v>
          </cell>
          <cell r="AD981">
            <v>894</v>
          </cell>
          <cell r="AE981" t="e">
            <v>#N/A</v>
          </cell>
          <cell r="AF981"/>
        </row>
        <row r="982">
          <cell r="Y982">
            <v>966</v>
          </cell>
          <cell r="Z982">
            <v>0.68228075467050076</v>
          </cell>
          <cell r="AA982">
            <v>8.0135181561838117E-2</v>
          </cell>
          <cell r="AB982"/>
          <cell r="AC982" t="e">
            <v>#N/A</v>
          </cell>
          <cell r="AD982">
            <v>895</v>
          </cell>
          <cell r="AE982" t="e">
            <v>#N/A</v>
          </cell>
          <cell r="AF982"/>
        </row>
        <row r="983">
          <cell r="Y983">
            <v>967</v>
          </cell>
          <cell r="Z983">
            <v>0.4163548182696104</v>
          </cell>
          <cell r="AA983">
            <v>-3.5703989282812355E-2</v>
          </cell>
          <cell r="AB983"/>
          <cell r="AC983" t="e">
            <v>#N/A</v>
          </cell>
          <cell r="AD983">
            <v>896</v>
          </cell>
          <cell r="AE983" t="e">
            <v>#N/A</v>
          </cell>
          <cell r="AF983"/>
        </row>
        <row r="984">
          <cell r="Y984">
            <v>968</v>
          </cell>
          <cell r="Z984">
            <v>0.59530874155461788</v>
          </cell>
          <cell r="AA984">
            <v>4.0774078541102036E-2</v>
          </cell>
          <cell r="AB984"/>
          <cell r="AC984" t="e">
            <v>#N/A</v>
          </cell>
          <cell r="AD984">
            <v>897</v>
          </cell>
          <cell r="AE984" t="e">
            <v>#N/A</v>
          </cell>
          <cell r="AF984"/>
        </row>
        <row r="985">
          <cell r="Y985">
            <v>969</v>
          </cell>
          <cell r="Z985">
            <v>0.15455981902778149</v>
          </cell>
          <cell r="AA985">
            <v>-0.17191638256993508</v>
          </cell>
          <cell r="AB985"/>
          <cell r="AC985" t="e">
            <v>#N/A</v>
          </cell>
          <cell r="AD985">
            <v>898</v>
          </cell>
          <cell r="AE985" t="e">
            <v>#N/A</v>
          </cell>
          <cell r="AF985"/>
        </row>
        <row r="986">
          <cell r="Y986">
            <v>970</v>
          </cell>
          <cell r="Z986">
            <v>0.19955546222627163</v>
          </cell>
          <cell r="AA986">
            <v>-0.14252852867630059</v>
          </cell>
          <cell r="AB986"/>
          <cell r="AC986" t="e">
            <v>#N/A</v>
          </cell>
          <cell r="AD986">
            <v>899</v>
          </cell>
          <cell r="AE986" t="e">
            <v>#N/A</v>
          </cell>
          <cell r="AF986"/>
        </row>
        <row r="987">
          <cell r="Y987">
            <v>971</v>
          </cell>
          <cell r="Z987">
            <v>0.21648372523486614</v>
          </cell>
          <cell r="AA987">
            <v>-0.13254111921604891</v>
          </cell>
          <cell r="AB987"/>
          <cell r="AC987" t="e">
            <v>#N/A</v>
          </cell>
          <cell r="AD987">
            <v>900</v>
          </cell>
          <cell r="AE987" t="e">
            <v>#N/A</v>
          </cell>
          <cell r="AF987"/>
        </row>
        <row r="988">
          <cell r="Y988">
            <v>972</v>
          </cell>
          <cell r="Z988">
            <v>6.6637089475989342E-2</v>
          </cell>
          <cell r="AA988">
            <v>-0.25376850499946657</v>
          </cell>
          <cell r="AB988"/>
          <cell r="AC988" t="e">
            <v>#N/A</v>
          </cell>
          <cell r="AD988">
            <v>901</v>
          </cell>
          <cell r="AE988" t="e">
            <v>#N/A</v>
          </cell>
          <cell r="AF988"/>
        </row>
        <row r="989">
          <cell r="Y989">
            <v>973</v>
          </cell>
          <cell r="Z989">
            <v>0.76104205660521984</v>
          </cell>
          <cell r="AA989">
            <v>0.11995419273581129</v>
          </cell>
          <cell r="AB989"/>
          <cell r="AC989" t="e">
            <v>#N/A</v>
          </cell>
          <cell r="AD989">
            <v>902</v>
          </cell>
          <cell r="AE989" t="e">
            <v>#N/A</v>
          </cell>
          <cell r="AF989"/>
        </row>
        <row r="990">
          <cell r="Y990">
            <v>974</v>
          </cell>
          <cell r="Z990">
            <v>0.45959893427789211</v>
          </cell>
          <cell r="AA990">
            <v>-1.714719568884971E-2</v>
          </cell>
          <cell r="AB990"/>
          <cell r="AC990" t="e">
            <v>#N/A</v>
          </cell>
          <cell r="AD990">
            <v>903</v>
          </cell>
          <cell r="AE990" t="e">
            <v>#N/A</v>
          </cell>
          <cell r="AF990"/>
        </row>
        <row r="991">
          <cell r="Y991">
            <v>975</v>
          </cell>
          <cell r="Z991">
            <v>0.3175650667399168</v>
          </cell>
          <cell r="AA991">
            <v>-8.02082836899808E-2</v>
          </cell>
          <cell r="AB991"/>
          <cell r="AC991" t="e">
            <v>#N/A</v>
          </cell>
          <cell r="AD991">
            <v>904</v>
          </cell>
          <cell r="AE991" t="e">
            <v>#N/A</v>
          </cell>
          <cell r="AF991"/>
        </row>
        <row r="992">
          <cell r="Y992">
            <v>976</v>
          </cell>
          <cell r="Z992">
            <v>0.79574503563344479</v>
          </cell>
          <cell r="AA992">
            <v>0.13970715499357012</v>
          </cell>
          <cell r="AB992"/>
          <cell r="AC992" t="e">
            <v>#N/A</v>
          </cell>
          <cell r="AD992">
            <v>905</v>
          </cell>
          <cell r="AE992" t="e">
            <v>#N/A</v>
          </cell>
          <cell r="AF992"/>
        </row>
        <row r="993">
          <cell r="Y993">
            <v>977</v>
          </cell>
          <cell r="Z993">
            <v>0.70101991109549999</v>
          </cell>
          <cell r="AA993">
            <v>8.9136077394841737E-2</v>
          </cell>
          <cell r="AB993"/>
          <cell r="AC993" t="e">
            <v>#N/A</v>
          </cell>
          <cell r="AD993">
            <v>906</v>
          </cell>
          <cell r="AE993" t="e">
            <v>#N/A</v>
          </cell>
          <cell r="AF993"/>
        </row>
        <row r="994">
          <cell r="Y994">
            <v>978</v>
          </cell>
          <cell r="Z994">
            <v>0.22421384416520596</v>
          </cell>
          <cell r="AA994">
            <v>-0.12813196233554777</v>
          </cell>
          <cell r="AB994"/>
          <cell r="AC994" t="e">
            <v>#N/A</v>
          </cell>
          <cell r="AD994">
            <v>907</v>
          </cell>
          <cell r="AE994" t="e">
            <v>#N/A</v>
          </cell>
          <cell r="AF994"/>
        </row>
        <row r="995">
          <cell r="Y995">
            <v>979</v>
          </cell>
          <cell r="Z995">
            <v>0.35643203370273113</v>
          </cell>
          <cell r="AA995">
            <v>-6.2205431173468495E-2</v>
          </cell>
          <cell r="AB995"/>
          <cell r="AC995" t="e">
            <v>#N/A</v>
          </cell>
          <cell r="AD995">
            <v>908</v>
          </cell>
          <cell r="AE995" t="e">
            <v>#N/A</v>
          </cell>
          <cell r="AF995"/>
        </row>
        <row r="996">
          <cell r="Y996">
            <v>980</v>
          </cell>
          <cell r="Z996">
            <v>0.97064374946057796</v>
          </cell>
          <cell r="AA996">
            <v>0.31952578038074309</v>
          </cell>
          <cell r="AB996"/>
          <cell r="AC996" t="e">
            <v>#N/A</v>
          </cell>
          <cell r="AD996">
            <v>909</v>
          </cell>
          <cell r="AE996" t="e">
            <v>#N/A</v>
          </cell>
          <cell r="AF996"/>
        </row>
        <row r="997">
          <cell r="Y997">
            <v>981</v>
          </cell>
          <cell r="Z997">
            <v>0.11297452263534069</v>
          </cell>
          <cell r="AA997">
            <v>-0.20467270492087164</v>
          </cell>
          <cell r="AB997"/>
          <cell r="AC997" t="e">
            <v>#N/A</v>
          </cell>
          <cell r="AD997">
            <v>910</v>
          </cell>
          <cell r="AE997" t="e">
            <v>#N/A</v>
          </cell>
          <cell r="AF997"/>
        </row>
        <row r="998">
          <cell r="Y998">
            <v>982</v>
          </cell>
          <cell r="Z998">
            <v>0.69502220116555691</v>
          </cell>
          <cell r="AA998">
            <v>8.6228864065090116E-2</v>
          </cell>
          <cell r="AB998"/>
          <cell r="AC998" t="e">
            <v>#N/A</v>
          </cell>
          <cell r="AD998">
            <v>911</v>
          </cell>
          <cell r="AE998" t="e">
            <v>#N/A</v>
          </cell>
          <cell r="AF998"/>
        </row>
        <row r="999">
          <cell r="Y999">
            <v>983</v>
          </cell>
          <cell r="Z999">
            <v>4.6944184228777885E-2</v>
          </cell>
          <cell r="AA999">
            <v>-0.28316619461862941</v>
          </cell>
          <cell r="AB999"/>
          <cell r="AC999" t="e">
            <v>#N/A</v>
          </cell>
          <cell r="AD999">
            <v>912</v>
          </cell>
          <cell r="AE999" t="e">
            <v>#N/A</v>
          </cell>
          <cell r="AF999"/>
        </row>
        <row r="1000">
          <cell r="Y1000">
            <v>984</v>
          </cell>
          <cell r="Z1000">
            <v>0.45256217382848263</v>
          </cell>
          <cell r="AA1000">
            <v>-2.0146889826662892E-2</v>
          </cell>
          <cell r="AB1000"/>
          <cell r="AC1000" t="e">
            <v>#N/A</v>
          </cell>
          <cell r="AD1000">
            <v>913</v>
          </cell>
          <cell r="AE1000" t="e">
            <v>#N/A</v>
          </cell>
          <cell r="AF1000"/>
        </row>
        <row r="1001">
          <cell r="Y1001">
            <v>985</v>
          </cell>
          <cell r="Z1001">
            <v>0.62159308604896069</v>
          </cell>
          <cell r="AA1001">
            <v>5.2343359258724582E-2</v>
          </cell>
          <cell r="AB1001"/>
          <cell r="AC1001" t="e">
            <v>#N/A</v>
          </cell>
          <cell r="AD1001">
            <v>914</v>
          </cell>
          <cell r="AE1001" t="e">
            <v>#N/A</v>
          </cell>
          <cell r="AF1001"/>
        </row>
        <row r="1002">
          <cell r="Y1002">
            <v>986</v>
          </cell>
          <cell r="Z1002">
            <v>0.94119972549378872</v>
          </cell>
          <cell r="AA1002">
            <v>0.2645205662121255</v>
          </cell>
          <cell r="AB1002"/>
          <cell r="AC1002" t="e">
            <v>#N/A</v>
          </cell>
          <cell r="AD1002">
            <v>915</v>
          </cell>
          <cell r="AE1002" t="e">
            <v>#N/A</v>
          </cell>
          <cell r="AF1002"/>
        </row>
        <row r="1003">
          <cell r="Y1003">
            <v>987</v>
          </cell>
          <cell r="Z1003">
            <v>0.49053431861102581</v>
          </cell>
          <cell r="AA1003">
            <v>-4.0109620168016693E-3</v>
          </cell>
          <cell r="AB1003"/>
          <cell r="AC1003" t="e">
            <v>#N/A</v>
          </cell>
          <cell r="AD1003">
            <v>916</v>
          </cell>
          <cell r="AE1003" t="e">
            <v>#N/A</v>
          </cell>
          <cell r="AF1003"/>
        </row>
        <row r="1004">
          <cell r="Y1004">
            <v>988</v>
          </cell>
          <cell r="Z1004">
            <v>0.56305640004575253</v>
          </cell>
          <cell r="AA1004">
            <v>2.6829065863458651E-2</v>
          </cell>
          <cell r="AB1004"/>
          <cell r="AC1004" t="e">
            <v>#N/A</v>
          </cell>
          <cell r="AD1004">
            <v>917</v>
          </cell>
          <cell r="AE1004" t="e">
            <v>#N/A</v>
          </cell>
          <cell r="AF1004"/>
        </row>
        <row r="1005">
          <cell r="Y1005">
            <v>989</v>
          </cell>
          <cell r="Z1005">
            <v>0.32019072584807873</v>
          </cell>
          <cell r="AA1005">
            <v>-7.8965387446822993E-2</v>
          </cell>
          <cell r="AB1005"/>
          <cell r="AC1005" t="e">
            <v>#N/A</v>
          </cell>
          <cell r="AD1005">
            <v>918</v>
          </cell>
          <cell r="AE1005" t="e">
            <v>#N/A</v>
          </cell>
          <cell r="AF1005"/>
        </row>
        <row r="1006">
          <cell r="Y1006">
            <v>990</v>
          </cell>
          <cell r="Z1006">
            <v>0.42096022330224514</v>
          </cell>
          <cell r="AA1006">
            <v>-3.3711108114676258E-2</v>
          </cell>
          <cell r="AB1006"/>
          <cell r="AC1006" t="e">
            <v>#N/A</v>
          </cell>
          <cell r="AD1006">
            <v>919</v>
          </cell>
          <cell r="AE1006" t="e">
            <v>#N/A</v>
          </cell>
          <cell r="AF1006"/>
        </row>
        <row r="1007">
          <cell r="Y1007">
            <v>991</v>
          </cell>
          <cell r="Z1007">
            <v>0.70550535432994366</v>
          </cell>
          <cell r="AA1007">
            <v>9.1327581315960984E-2</v>
          </cell>
          <cell r="AB1007"/>
          <cell r="AC1007" t="e">
            <v>#N/A</v>
          </cell>
          <cell r="AD1007">
            <v>920</v>
          </cell>
          <cell r="AE1007" t="e">
            <v>#N/A</v>
          </cell>
          <cell r="AF1007"/>
        </row>
        <row r="1008">
          <cell r="Y1008">
            <v>992</v>
          </cell>
          <cell r="Z1008">
            <v>0.71486904285848141</v>
          </cell>
          <cell r="AA1008">
            <v>9.5953034217156716E-2</v>
          </cell>
          <cell r="AB1008"/>
          <cell r="AC1008" t="e">
            <v>#N/A</v>
          </cell>
          <cell r="AD1008">
            <v>921</v>
          </cell>
          <cell r="AE1008" t="e">
            <v>#N/A</v>
          </cell>
          <cell r="AF1008"/>
        </row>
        <row r="1009">
          <cell r="Y1009">
            <v>993</v>
          </cell>
          <cell r="Z1009">
            <v>0.72188237123191357</v>
          </cell>
          <cell r="AA1009">
            <v>9.9464951766656373E-2</v>
          </cell>
          <cell r="AB1009"/>
          <cell r="AC1009" t="e">
            <v>#N/A</v>
          </cell>
          <cell r="AD1009">
            <v>922</v>
          </cell>
          <cell r="AE1009" t="e">
            <v>#N/A</v>
          </cell>
          <cell r="AF1009"/>
        </row>
        <row r="1010">
          <cell r="Y1010">
            <v>994</v>
          </cell>
          <cell r="Z1010">
            <v>9.678996168076992E-2</v>
          </cell>
          <cell r="AA1010">
            <v>-0.21975048599934105</v>
          </cell>
          <cell r="AB1010"/>
          <cell r="AC1010" t="e">
            <v>#N/A</v>
          </cell>
          <cell r="AD1010">
            <v>923</v>
          </cell>
          <cell r="AE1010" t="e">
            <v>#N/A</v>
          </cell>
          <cell r="AF1010"/>
        </row>
        <row r="1011">
          <cell r="Y1011">
            <v>995</v>
          </cell>
          <cell r="Z1011">
            <v>0.87507720105350018</v>
          </cell>
          <cell r="AA1011">
            <v>0.19450793980839567</v>
          </cell>
          <cell r="AB1011"/>
          <cell r="AC1011" t="e">
            <v>#N/A</v>
          </cell>
          <cell r="AD1011">
            <v>924</v>
          </cell>
          <cell r="AE1011" t="e">
            <v>#N/A</v>
          </cell>
          <cell r="AF1011"/>
        </row>
        <row r="1012">
          <cell r="Y1012">
            <v>996</v>
          </cell>
          <cell r="Z1012">
            <v>0.38653861545026302</v>
          </cell>
          <cell r="AA1012">
            <v>-4.8740400600331885E-2</v>
          </cell>
          <cell r="AB1012"/>
          <cell r="AC1012" t="e">
            <v>#N/A</v>
          </cell>
          <cell r="AD1012">
            <v>925</v>
          </cell>
          <cell r="AE1012" t="e">
            <v>#N/A</v>
          </cell>
          <cell r="AF1012"/>
        </row>
        <row r="1013">
          <cell r="Y1013">
            <v>997</v>
          </cell>
          <cell r="Z1013">
            <v>0.17950463108718395</v>
          </cell>
          <cell r="AA1013">
            <v>-0.15504431893210771</v>
          </cell>
          <cell r="AB1013"/>
          <cell r="AC1013" t="e">
            <v>#N/A</v>
          </cell>
          <cell r="AD1013">
            <v>926</v>
          </cell>
          <cell r="AE1013" t="e">
            <v>#N/A</v>
          </cell>
          <cell r="AF1013"/>
        </row>
        <row r="1014">
          <cell r="Y1014">
            <v>998</v>
          </cell>
          <cell r="Z1014">
            <v>0.64443204365670681</v>
          </cell>
          <cell r="AA1014">
            <v>6.2597356309125871E-2</v>
          </cell>
          <cell r="AB1014"/>
          <cell r="AC1014" t="e">
            <v>#N/A</v>
          </cell>
          <cell r="AD1014">
            <v>927</v>
          </cell>
          <cell r="AE1014" t="e">
            <v>#N/A</v>
          </cell>
          <cell r="AF1014"/>
        </row>
        <row r="1015">
          <cell r="Y1015">
            <v>999</v>
          </cell>
          <cell r="Z1015">
            <v>0.81418363563716412</v>
          </cell>
          <cell r="AA1015">
            <v>0.15101540627250015</v>
          </cell>
          <cell r="AB1015"/>
          <cell r="AC1015" t="e">
            <v>#N/A</v>
          </cell>
          <cell r="AD1015">
            <v>928</v>
          </cell>
          <cell r="AE1015" t="e">
            <v>#N/A</v>
          </cell>
          <cell r="AF1015"/>
        </row>
        <row r="1016">
          <cell r="Y1016">
            <v>1000</v>
          </cell>
          <cell r="Z1016">
            <v>0.94075890444219112</v>
          </cell>
          <cell r="AA1016">
            <v>0.26388693566137</v>
          </cell>
          <cell r="AB1016"/>
          <cell r="AC1016" t="e">
            <v>#N/A</v>
          </cell>
          <cell r="AD1016">
            <v>929</v>
          </cell>
          <cell r="AE1016" t="e">
            <v>#N/A</v>
          </cell>
          <cell r="AF1016"/>
        </row>
      </sheetData>
      <sheetData sheetId="2"/>
      <sheetData sheetId="3"/>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wo proportions"/>
    </sheetNames>
    <sheetDataSet>
      <sheetData sheetId="0"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CIjumping"/>
      <sheetName val="Simulate One"/>
      <sheetName val="Data One"/>
      <sheetName val="Simulate Two"/>
      <sheetName val="Data Two"/>
      <sheetName val="Simulate Paired"/>
      <sheetName val="Data Paired"/>
      <sheetName val="Two proportions"/>
      <sheetName val="Helen Lab Data"/>
      <sheetName val="MA Original units"/>
      <sheetName val="MA  Standardised units"/>
    </sheetNames>
    <sheetDataSet>
      <sheetData sheetId="0" refreshError="1"/>
      <sheetData sheetId="1">
        <row r="27">
          <cell r="G27">
            <v>2</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Ijumping"/>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8.xml"/><Relationship Id="rId18" Type="http://schemas.openxmlformats.org/officeDocument/2006/relationships/ctrlProp" Target="../ctrlProps/ctrlProp13.xml"/><Relationship Id="rId26" Type="http://schemas.openxmlformats.org/officeDocument/2006/relationships/ctrlProp" Target="../ctrlProps/ctrlProp21.xml"/><Relationship Id="rId3" Type="http://schemas.openxmlformats.org/officeDocument/2006/relationships/vmlDrawing" Target="../drawings/vmlDrawing1.vml"/><Relationship Id="rId21" Type="http://schemas.openxmlformats.org/officeDocument/2006/relationships/ctrlProp" Target="../ctrlProps/ctrlProp16.xml"/><Relationship Id="rId34" Type="http://schemas.openxmlformats.org/officeDocument/2006/relationships/ctrlProp" Target="../ctrlProps/ctrlProp29.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5" Type="http://schemas.openxmlformats.org/officeDocument/2006/relationships/ctrlProp" Target="../ctrlProps/ctrlProp20.xml"/><Relationship Id="rId33" Type="http://schemas.openxmlformats.org/officeDocument/2006/relationships/ctrlProp" Target="../ctrlProps/ctrlProp28.xml"/><Relationship Id="rId2" Type="http://schemas.openxmlformats.org/officeDocument/2006/relationships/drawing" Target="../drawings/drawing1.xml"/><Relationship Id="rId16" Type="http://schemas.openxmlformats.org/officeDocument/2006/relationships/ctrlProp" Target="../ctrlProps/ctrlProp11.xml"/><Relationship Id="rId20" Type="http://schemas.openxmlformats.org/officeDocument/2006/relationships/ctrlProp" Target="../ctrlProps/ctrlProp15.xml"/><Relationship Id="rId29" Type="http://schemas.openxmlformats.org/officeDocument/2006/relationships/ctrlProp" Target="../ctrlProps/ctrlProp24.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24" Type="http://schemas.openxmlformats.org/officeDocument/2006/relationships/ctrlProp" Target="../ctrlProps/ctrlProp19.xml"/><Relationship Id="rId32" Type="http://schemas.openxmlformats.org/officeDocument/2006/relationships/ctrlProp" Target="../ctrlProps/ctrlProp27.xml"/><Relationship Id="rId5" Type="http://schemas.openxmlformats.org/officeDocument/2006/relationships/image" Target="../media/image1.emf"/><Relationship Id="rId15" Type="http://schemas.openxmlformats.org/officeDocument/2006/relationships/ctrlProp" Target="../ctrlProps/ctrlProp10.xml"/><Relationship Id="rId23" Type="http://schemas.openxmlformats.org/officeDocument/2006/relationships/ctrlProp" Target="../ctrlProps/ctrlProp18.xml"/><Relationship Id="rId28" Type="http://schemas.openxmlformats.org/officeDocument/2006/relationships/ctrlProp" Target="../ctrlProps/ctrlProp23.xml"/><Relationship Id="rId36" Type="http://schemas.openxmlformats.org/officeDocument/2006/relationships/comments" Target="../comments1.xml"/><Relationship Id="rId10" Type="http://schemas.openxmlformats.org/officeDocument/2006/relationships/ctrlProp" Target="../ctrlProps/ctrlProp5.xml"/><Relationship Id="rId19" Type="http://schemas.openxmlformats.org/officeDocument/2006/relationships/ctrlProp" Target="../ctrlProps/ctrlProp14.xml"/><Relationship Id="rId31" Type="http://schemas.openxmlformats.org/officeDocument/2006/relationships/ctrlProp" Target="../ctrlProps/ctrlProp26.xml"/><Relationship Id="rId4" Type="http://schemas.openxmlformats.org/officeDocument/2006/relationships/oleObject" Target="../embeddings/oleObject1.bin"/><Relationship Id="rId9" Type="http://schemas.openxmlformats.org/officeDocument/2006/relationships/ctrlProp" Target="../ctrlProps/ctrlProp4.xml"/><Relationship Id="rId14" Type="http://schemas.openxmlformats.org/officeDocument/2006/relationships/ctrlProp" Target="../ctrlProps/ctrlProp9.xml"/><Relationship Id="rId22" Type="http://schemas.openxmlformats.org/officeDocument/2006/relationships/ctrlProp" Target="../ctrlProps/ctrlProp17.xml"/><Relationship Id="rId27" Type="http://schemas.openxmlformats.org/officeDocument/2006/relationships/ctrlProp" Target="../ctrlProps/ctrlProp22.xml"/><Relationship Id="rId30" Type="http://schemas.openxmlformats.org/officeDocument/2006/relationships/ctrlProp" Target="../ctrlProps/ctrlProp25.xml"/><Relationship Id="rId35" Type="http://schemas.openxmlformats.org/officeDocument/2006/relationships/ctrlProp" Target="../ctrlProps/ctrlProp30.xml"/><Relationship Id="rId8"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IV4042"/>
  <sheetViews>
    <sheetView showGridLines="0" showRowColHeaders="0" tabSelected="1" topLeftCell="R1" zoomScale="160" zoomScaleNormal="160" workbookViewId="0">
      <selection activeCell="P26" sqref="P26"/>
    </sheetView>
  </sheetViews>
  <sheetFormatPr baseColWidth="10" defaultColWidth="8.83203125" defaultRowHeight="12" customHeight="1" x14ac:dyDescent="0.15"/>
  <cols>
    <col min="1" max="1" width="6.5" style="1" hidden="1" customWidth="1"/>
    <col min="2" max="10" width="5.33203125" style="1" hidden="1" customWidth="1"/>
    <col min="11" max="12" width="6.5" style="1" hidden="1" customWidth="1"/>
    <col min="13" max="13" width="5.33203125" style="1" hidden="1" customWidth="1"/>
    <col min="14" max="17" width="5.83203125" style="1" hidden="1" customWidth="1"/>
    <col min="18" max="18" width="0.6640625" style="1" customWidth="1"/>
    <col min="19" max="19" width="2.33203125" style="1" customWidth="1"/>
    <col min="20" max="20" width="5.33203125" style="1" customWidth="1"/>
    <col min="21" max="21" width="5" style="1" customWidth="1"/>
    <col min="22" max="22" width="2.33203125" style="1" customWidth="1"/>
    <col min="23" max="23" width="3.5" style="1" customWidth="1"/>
    <col min="24" max="25" width="5.6640625" style="1" customWidth="1"/>
    <col min="26" max="26" width="6.1640625" style="1" customWidth="1"/>
    <col min="27" max="27" width="4.6640625" style="1" customWidth="1"/>
    <col min="28" max="33" width="2.5" style="1" customWidth="1"/>
    <col min="34" max="35" width="1.33203125" style="1" customWidth="1"/>
    <col min="36" max="36" width="3" style="80" customWidth="1"/>
    <col min="37" max="38" width="4" style="1" customWidth="1"/>
    <col min="39" max="39" width="7" style="1" customWidth="1"/>
    <col min="40" max="40" width="6.83203125" style="1" customWidth="1"/>
    <col min="41" max="53" width="8.83203125" style="1" customWidth="1"/>
    <col min="54" max="54" width="10.5" style="1" customWidth="1"/>
    <col min="55" max="78" width="12.1640625" style="1" customWidth="1"/>
    <col min="79" max="79" width="10.5" style="1" customWidth="1"/>
    <col min="80" max="80" width="8" style="1" customWidth="1"/>
    <col min="81" max="81" width="10.83203125" style="1" customWidth="1"/>
    <col min="82" max="82" width="10.5" style="1" customWidth="1"/>
    <col min="83" max="83" width="11" style="1" customWidth="1"/>
    <col min="84" max="91" width="8.83203125" style="1"/>
    <col min="92" max="93" width="10.5" style="1" bestFit="1" customWidth="1"/>
    <col min="94" max="16384" width="8.83203125" style="1"/>
  </cols>
  <sheetData>
    <row r="1" spans="1:256" ht="12" customHeight="1" thickBot="1" x14ac:dyDescent="0.2">
      <c r="U1" s="62"/>
      <c r="V1" s="12" t="s">
        <v>97</v>
      </c>
      <c r="X1" s="62"/>
      <c r="Y1" s="62"/>
      <c r="Z1" s="62"/>
      <c r="AA1" s="62"/>
      <c r="AB1" s="62"/>
      <c r="AD1" s="13"/>
      <c r="AJ1" s="16">
        <f>($Y$6+$Y$8+$T$18+$Y$28+$CB$2+$P$23+$P$24+$BW$8)/1000000</f>
        <v>2.37686E-4</v>
      </c>
      <c r="AK1" s="1">
        <f t="shared" ref="AK1:AV1" si="0">$AJ$1</f>
        <v>2.37686E-4</v>
      </c>
      <c r="AL1" s="1">
        <f t="shared" si="0"/>
        <v>2.37686E-4</v>
      </c>
      <c r="AM1" s="1">
        <f t="shared" si="0"/>
        <v>2.37686E-4</v>
      </c>
      <c r="AN1" s="1">
        <f t="shared" si="0"/>
        <v>2.37686E-4</v>
      </c>
      <c r="AO1" s="1">
        <f t="shared" si="0"/>
        <v>2.37686E-4</v>
      </c>
      <c r="AP1" s="1">
        <f t="shared" si="0"/>
        <v>2.37686E-4</v>
      </c>
      <c r="AQ1" s="1">
        <f t="shared" si="0"/>
        <v>2.37686E-4</v>
      </c>
      <c r="AR1" s="1">
        <f t="shared" si="0"/>
        <v>2.37686E-4</v>
      </c>
      <c r="AS1" s="1">
        <f t="shared" si="0"/>
        <v>2.37686E-4</v>
      </c>
      <c r="AT1" s="25">
        <f t="shared" si="0"/>
        <v>2.37686E-4</v>
      </c>
      <c r="AU1" s="25">
        <f t="shared" si="0"/>
        <v>2.37686E-4</v>
      </c>
      <c r="AV1" s="17">
        <f t="shared" si="0"/>
        <v>2.37686E-4</v>
      </c>
      <c r="AW1" s="43"/>
      <c r="AX1" s="43"/>
      <c r="AY1" s="43"/>
      <c r="AZ1" s="43"/>
      <c r="BA1" s="18"/>
      <c r="BV1" s="21" t="s">
        <v>53</v>
      </c>
      <c r="BY1" s="40" t="s">
        <v>91</v>
      </c>
      <c r="BZ1" s="23">
        <v>0.1</v>
      </c>
      <c r="CA1" s="18" t="s">
        <v>26</v>
      </c>
      <c r="CB1" s="26" t="b">
        <v>1</v>
      </c>
      <c r="CC1" s="18" t="s">
        <v>98</v>
      </c>
      <c r="CD1" s="26" t="b">
        <v>1</v>
      </c>
      <c r="CE1" s="18" t="s">
        <v>75</v>
      </c>
      <c r="CF1" s="1" t="b">
        <f>(K4=K3)</f>
        <v>1</v>
      </c>
      <c r="CR1" s="63" t="s">
        <v>99</v>
      </c>
      <c r="CS1" s="64" t="s">
        <v>100</v>
      </c>
      <c r="CT1" s="64"/>
      <c r="CU1" s="65" t="s">
        <v>101</v>
      </c>
      <c r="CW1" s="3" t="s">
        <v>167</v>
      </c>
      <c r="DB1" s="1">
        <v>1</v>
      </c>
      <c r="DC1" s="1" t="e">
        <f>IF(ISNA(CY15),NA(),IF(CY15&lt;CW16,CW16,CX16))</f>
        <v>#N/A</v>
      </c>
      <c r="DD1" s="1">
        <f>DA16</f>
        <v>2</v>
      </c>
    </row>
    <row r="2" spans="1:256" ht="12" customHeight="1" x14ac:dyDescent="0.15">
      <c r="M2" s="15">
        <f>$Y$6+$Y$8+$T$18+$Y$28</f>
        <v>185</v>
      </c>
      <c r="N2" s="26" t="b">
        <v>1</v>
      </c>
      <c r="O2" s="44" t="s">
        <v>103</v>
      </c>
      <c r="U2" s="66"/>
      <c r="V2" s="67" t="s">
        <v>102</v>
      </c>
      <c r="X2" s="67"/>
      <c r="Y2" s="67"/>
      <c r="Z2" s="67"/>
      <c r="AA2" s="67"/>
      <c r="AB2" s="67"/>
      <c r="AJ2" s="16">
        <f t="shared" ref="AJ2:AJ16" si="1">$AJ$1</f>
        <v>2.37686E-4</v>
      </c>
      <c r="AV2" s="17">
        <f t="shared" ref="AV2:AV37" si="2">$AJ$1</f>
        <v>2.37686E-4</v>
      </c>
      <c r="AY2" s="43"/>
      <c r="AZ2" s="43"/>
      <c r="BV2" s="27" t="s">
        <v>52</v>
      </c>
      <c r="BY2" s="18" t="s">
        <v>104</v>
      </c>
      <c r="BZ2" s="9">
        <f>IF(BZ4,2,1)</f>
        <v>1</v>
      </c>
      <c r="CA2" s="68" t="s">
        <v>27</v>
      </c>
      <c r="CB2" s="69">
        <f>Y6</f>
        <v>50</v>
      </c>
      <c r="CC2" s="18" t="s">
        <v>105</v>
      </c>
      <c r="CD2" s="15" t="b">
        <f>CD6</f>
        <v>1</v>
      </c>
      <c r="CF2" s="18" t="s">
        <v>169</v>
      </c>
      <c r="CG2" s="26" t="b">
        <v>1</v>
      </c>
      <c r="CQ2" s="22">
        <v>1</v>
      </c>
      <c r="CR2" s="10">
        <f>$G$4</f>
        <v>0.71221185445706792</v>
      </c>
      <c r="CS2" s="23">
        <f t="shared" ref="CS2:CS33" si="3">IF(AND($CB$7,$CQ2&lt;=$T$18),IF($BY$12=1,$C$4+$D$4*NORMSINV(CR2),IF($BY$12=2,$CW$8+CR2*$CW$11,VLOOKUP(CR2,$BV$42:$BY$4042,4))),"")</f>
        <v>61.197160218925987</v>
      </c>
      <c r="CT2" s="1">
        <f t="shared" ref="CT2:CT33" si="4">IF(AND($CB$4,CS2&lt;&gt;"",$M$4&lt;&gt;""),CS2,-999)</f>
        <v>61.197160218925987</v>
      </c>
      <c r="CU2" s="1">
        <f t="shared" ref="CU2:CU33" si="5">IF(CT2=-999,-999,0)</f>
        <v>0</v>
      </c>
      <c r="CW2" s="1" t="s">
        <v>158</v>
      </c>
      <c r="DC2" s="1" t="e">
        <f>IF(ISNA(CY15),NA(),CY15)</f>
        <v>#N/A</v>
      </c>
      <c r="DD2" s="1">
        <f>CZ16</f>
        <v>1</v>
      </c>
    </row>
    <row r="3" spans="1:256" ht="12" customHeight="1" x14ac:dyDescent="0.15">
      <c r="A3" s="26" t="b">
        <f>CB5</f>
        <v>1</v>
      </c>
      <c r="B3" s="26">
        <f>BZ2</f>
        <v>1</v>
      </c>
      <c r="C3" s="26">
        <f>Y6</f>
        <v>50</v>
      </c>
      <c r="D3" s="26">
        <f>Y8</f>
        <v>20</v>
      </c>
      <c r="E3" s="39">
        <f>Y28</f>
        <v>95</v>
      </c>
      <c r="F3" s="26">
        <f>T18</f>
        <v>20</v>
      </c>
      <c r="G3" s="26">
        <f ca="1">RAND()</f>
        <v>0.13244130800885823</v>
      </c>
      <c r="H3" s="26">
        <f>CB2</f>
        <v>50</v>
      </c>
      <c r="I3" s="169">
        <f>BY12</f>
        <v>1</v>
      </c>
      <c r="J3" s="26">
        <f>BW8</f>
        <v>0.7</v>
      </c>
      <c r="K3" s="26" t="b">
        <f>CD1</f>
        <v>1</v>
      </c>
      <c r="L3" s="26" t="b">
        <f>CD5</f>
        <v>1</v>
      </c>
      <c r="M3" s="26">
        <f>BY14</f>
        <v>45.843872622650068</v>
      </c>
      <c r="N3" s="26">
        <f>BZ14</f>
        <v>18.960213090836969</v>
      </c>
      <c r="O3" s="26">
        <f>O4+1</f>
        <v>63</v>
      </c>
      <c r="V3" s="1" t="s">
        <v>106</v>
      </c>
      <c r="AE3" s="7"/>
      <c r="AF3" s="7"/>
      <c r="AG3" s="7"/>
      <c r="AH3" s="7"/>
      <c r="AI3" s="7"/>
      <c r="AJ3" s="16">
        <f t="shared" si="1"/>
        <v>2.37686E-4</v>
      </c>
      <c r="AK3" s="7"/>
      <c r="AR3" s="19"/>
      <c r="AU3" s="26"/>
      <c r="AV3" s="17">
        <f t="shared" si="2"/>
        <v>2.37686E-4</v>
      </c>
      <c r="AY3" s="43"/>
      <c r="AZ3" s="43"/>
      <c r="BC3" s="23"/>
      <c r="BD3" s="23"/>
      <c r="BE3" s="23"/>
      <c r="BF3" s="23"/>
      <c r="BG3" s="23"/>
      <c r="BH3" s="23"/>
      <c r="BI3" s="23"/>
      <c r="BJ3" s="23"/>
      <c r="BK3" s="23"/>
      <c r="BL3" s="23"/>
      <c r="BM3" s="23"/>
      <c r="BN3" s="23"/>
      <c r="BO3" s="23"/>
      <c r="BP3" s="23"/>
      <c r="BQ3" s="23"/>
      <c r="BR3" s="23"/>
      <c r="BS3" s="23"/>
      <c r="BT3" s="23"/>
      <c r="BU3" s="23"/>
      <c r="BV3" s="42">
        <v>1</v>
      </c>
      <c r="BW3" s="23"/>
      <c r="BX3" s="23"/>
      <c r="BY3" s="18" t="s">
        <v>94</v>
      </c>
      <c r="BZ3" s="1">
        <f>MAX(BZ42:BZ1042)</f>
        <v>1.9947114020071637E-2</v>
      </c>
      <c r="CA3" s="18" t="s">
        <v>107</v>
      </c>
      <c r="CB3" s="70" t="b">
        <v>0</v>
      </c>
      <c r="CC3" s="18" t="s">
        <v>108</v>
      </c>
      <c r="CD3" s="26" t="b">
        <v>1</v>
      </c>
      <c r="CQ3" s="22">
        <v>2</v>
      </c>
      <c r="CR3" s="10">
        <f t="shared" ref="CR3:CR34" si="6">MOD(CR2*10000013,1)</f>
        <v>0.80332478694617748</v>
      </c>
      <c r="CS3" s="23">
        <f t="shared" si="3"/>
        <v>67.071142394847513</v>
      </c>
      <c r="CT3" s="1">
        <f t="shared" si="4"/>
        <v>67.071142394847513</v>
      </c>
      <c r="CU3" s="1">
        <f t="shared" si="5"/>
        <v>0</v>
      </c>
      <c r="CW3" s="1" t="s">
        <v>159</v>
      </c>
      <c r="DB3" s="1">
        <v>2</v>
      </c>
      <c r="DC3" s="1" t="e">
        <f>IF(ISNA(CY16),NA(),IF(CY16&lt;CW17,CW17,CX17))</f>
        <v>#N/A</v>
      </c>
      <c r="DD3" s="1">
        <f>DA17</f>
        <v>3</v>
      </c>
    </row>
    <row r="4" spans="1:256" ht="12" customHeight="1" x14ac:dyDescent="0.15">
      <c r="A4" s="170" t="b">
        <v>1</v>
      </c>
      <c r="B4" s="26">
        <v>1</v>
      </c>
      <c r="C4" s="26">
        <v>50</v>
      </c>
      <c r="D4" s="26">
        <v>20</v>
      </c>
      <c r="E4" s="26">
        <v>95</v>
      </c>
      <c r="F4" s="26">
        <v>20</v>
      </c>
      <c r="G4" s="26">
        <v>0.71221185445706792</v>
      </c>
      <c r="H4" s="26">
        <v>50</v>
      </c>
      <c r="I4" s="26">
        <v>1</v>
      </c>
      <c r="J4" s="26">
        <v>0.7</v>
      </c>
      <c r="K4" s="26" t="b">
        <v>1</v>
      </c>
      <c r="L4" s="26" t="b">
        <v>1</v>
      </c>
      <c r="M4" s="26">
        <v>45.843872622650068</v>
      </c>
      <c r="N4" s="26">
        <v>18.960213090836969</v>
      </c>
      <c r="O4" s="26">
        <v>62</v>
      </c>
      <c r="S4" s="23"/>
      <c r="V4" s="23"/>
      <c r="W4" s="23"/>
      <c r="X4" s="23"/>
      <c r="Y4" s="23"/>
      <c r="Z4" s="23"/>
      <c r="AA4" s="23"/>
      <c r="AB4" s="23"/>
      <c r="AJ4" s="16">
        <f t="shared" si="1"/>
        <v>2.37686E-4</v>
      </c>
      <c r="AR4" s="23"/>
      <c r="AV4" s="17">
        <f t="shared" si="2"/>
        <v>2.37686E-4</v>
      </c>
      <c r="AY4" s="43"/>
      <c r="AZ4" s="43"/>
      <c r="BB4" s="23"/>
      <c r="BC4" s="23"/>
      <c r="BD4" s="23"/>
      <c r="BE4" s="23"/>
      <c r="BF4" s="23"/>
      <c r="BG4" s="23"/>
      <c r="BH4" s="23"/>
      <c r="BI4" s="23"/>
      <c r="BJ4" s="23"/>
      <c r="BK4" s="23"/>
      <c r="BL4" s="23"/>
      <c r="BM4" s="23"/>
      <c r="BN4" s="23"/>
      <c r="BO4" s="23"/>
      <c r="BP4" s="23"/>
      <c r="BQ4" s="23"/>
      <c r="BR4" s="23"/>
      <c r="BS4" s="23"/>
      <c r="BT4" s="23"/>
      <c r="BU4" s="23"/>
      <c r="BV4" s="23"/>
      <c r="BW4" s="23"/>
      <c r="BX4" s="23"/>
      <c r="BY4" s="18" t="s">
        <v>109</v>
      </c>
      <c r="BZ4" s="26" t="b">
        <v>0</v>
      </c>
      <c r="CA4" s="18" t="s">
        <v>110</v>
      </c>
      <c r="CB4" s="26" t="b">
        <v>1</v>
      </c>
      <c r="CC4" s="18" t="s">
        <v>111</v>
      </c>
      <c r="CD4" s="26" t="b">
        <v>0</v>
      </c>
      <c r="CQ4" s="22">
        <v>3</v>
      </c>
      <c r="CR4" s="10">
        <f t="shared" si="6"/>
        <v>0.31268400512635708</v>
      </c>
      <c r="CS4" s="23">
        <f t="shared" si="3"/>
        <v>40.234865514285175</v>
      </c>
      <c r="CT4" s="1">
        <f t="shared" si="4"/>
        <v>40.234865514285175</v>
      </c>
      <c r="CU4" s="1">
        <f t="shared" si="5"/>
        <v>0</v>
      </c>
      <c r="CW4" s="1" t="s">
        <v>161</v>
      </c>
      <c r="DC4" s="1" t="e">
        <f>IF(ISNA(CY16),NA(),CY16)</f>
        <v>#N/A</v>
      </c>
      <c r="DD4" s="1">
        <f>CZ17</f>
        <v>2</v>
      </c>
      <c r="DF4" s="1" t="e">
        <f>CW18</f>
        <v>#N/A</v>
      </c>
      <c r="DG4" s="1">
        <f>DA18</f>
        <v>4</v>
      </c>
    </row>
    <row r="5" spans="1:256" ht="12" customHeight="1" x14ac:dyDescent="0.15">
      <c r="A5" s="26"/>
      <c r="B5" s="26"/>
      <c r="C5" s="26"/>
      <c r="D5" s="26"/>
      <c r="E5" s="26"/>
      <c r="F5" s="26"/>
      <c r="G5" s="26"/>
      <c r="H5" s="26"/>
      <c r="I5" s="26"/>
      <c r="J5" s="26"/>
      <c r="K5" s="26"/>
      <c r="L5" s="26"/>
      <c r="M5" s="26">
        <v>51.440378820063344</v>
      </c>
      <c r="N5" s="26">
        <v>22.133727208910567</v>
      </c>
      <c r="O5" s="26">
        <v>61</v>
      </c>
      <c r="S5" s="157">
        <v>1</v>
      </c>
      <c r="T5" s="71" t="s">
        <v>112</v>
      </c>
      <c r="U5" s="4"/>
      <c r="V5" s="4"/>
      <c r="W5" s="4"/>
      <c r="X5" s="4"/>
      <c r="Y5" s="4"/>
      <c r="Z5" s="4"/>
      <c r="AA5" s="137" t="s">
        <v>57</v>
      </c>
      <c r="AB5" s="4"/>
      <c r="AC5" s="72"/>
      <c r="AD5" s="72"/>
      <c r="AE5" s="4"/>
      <c r="AF5" s="4"/>
      <c r="AG5" s="4"/>
      <c r="AH5" s="4"/>
      <c r="AI5" s="4"/>
      <c r="AJ5" s="165">
        <f t="shared" si="1"/>
        <v>2.37686E-4</v>
      </c>
      <c r="AR5" s="23"/>
      <c r="AV5" s="17">
        <f t="shared" si="2"/>
        <v>2.37686E-4</v>
      </c>
      <c r="AY5" s="43"/>
      <c r="AZ5" s="43"/>
      <c r="BB5" s="23"/>
      <c r="BC5" s="23"/>
      <c r="BD5" s="23"/>
      <c r="BE5" s="23"/>
      <c r="BF5" s="23"/>
      <c r="BG5" s="23"/>
      <c r="BH5" s="23"/>
      <c r="BI5" s="23"/>
      <c r="BJ5" s="23"/>
      <c r="BK5" s="23"/>
      <c r="BL5" s="23"/>
      <c r="BM5" s="23"/>
      <c r="BN5" s="23"/>
      <c r="BO5" s="23"/>
      <c r="BP5" s="23"/>
      <c r="BQ5" s="23"/>
      <c r="BR5" s="23"/>
      <c r="BS5" s="23"/>
      <c r="BT5" s="23"/>
      <c r="BU5" s="23"/>
      <c r="BV5" s="23"/>
      <c r="BW5" s="23"/>
      <c r="BX5" s="23"/>
      <c r="BY5" s="18" t="s">
        <v>113</v>
      </c>
      <c r="BZ5" s="26" t="b">
        <v>1</v>
      </c>
      <c r="CA5" s="18" t="s">
        <v>28</v>
      </c>
      <c r="CB5" s="26" t="b">
        <v>1</v>
      </c>
      <c r="CC5" s="18" t="s">
        <v>29</v>
      </c>
      <c r="CD5" s="15" t="b">
        <f>IF(BV3=1,TRUE,FALSE)</f>
        <v>1</v>
      </c>
      <c r="CQ5" s="22">
        <v>4</v>
      </c>
      <c r="CR5" s="10">
        <f t="shared" si="6"/>
        <v>0.11615563742816448</v>
      </c>
      <c r="CS5" s="23">
        <f t="shared" si="3"/>
        <v>26.111475061451472</v>
      </c>
      <c r="CT5" s="1">
        <f t="shared" si="4"/>
        <v>26.111475061451472</v>
      </c>
      <c r="CU5" s="1">
        <f t="shared" si="5"/>
        <v>0</v>
      </c>
      <c r="CW5" s="1" t="s">
        <v>163</v>
      </c>
      <c r="DB5" s="1">
        <v>3</v>
      </c>
      <c r="DC5" s="1" t="e">
        <f>IF(ISNA(CY17),NA(),IF(CY17&lt;CW18,CW18,CX18))</f>
        <v>#N/A</v>
      </c>
      <c r="DD5" s="1">
        <f>DA18</f>
        <v>4</v>
      </c>
      <c r="DF5" s="1" t="e">
        <f>CY17</f>
        <v>#N/A</v>
      </c>
      <c r="DG5" s="1">
        <f>CZ18</f>
        <v>3</v>
      </c>
    </row>
    <row r="6" spans="1:256" ht="12" customHeight="1" x14ac:dyDescent="0.15">
      <c r="A6" s="26"/>
      <c r="B6" s="26"/>
      <c r="C6" s="26"/>
      <c r="D6" s="26"/>
      <c r="E6" s="26"/>
      <c r="F6" s="26"/>
      <c r="G6" s="26"/>
      <c r="H6" s="26"/>
      <c r="I6" s="26"/>
      <c r="J6" s="26"/>
      <c r="K6" s="26"/>
      <c r="L6" s="26"/>
      <c r="M6" s="39">
        <v>48.642290245532003</v>
      </c>
      <c r="N6" s="26">
        <v>21.126247769500544</v>
      </c>
      <c r="O6" s="26">
        <v>60</v>
      </c>
      <c r="S6" s="31"/>
      <c r="T6" s="5"/>
      <c r="U6" s="5"/>
      <c r="V6" s="5"/>
      <c r="W6" s="5"/>
      <c r="X6" s="126" t="s">
        <v>92</v>
      </c>
      <c r="Y6" s="128">
        <v>50</v>
      </c>
      <c r="Z6" s="5"/>
      <c r="AA6" s="5"/>
      <c r="AB6" s="5"/>
      <c r="AC6" s="5"/>
      <c r="AD6" s="5"/>
      <c r="AE6" s="5"/>
      <c r="AF6" s="5"/>
      <c r="AG6" s="5"/>
      <c r="AH6" s="73"/>
      <c r="AI6" s="73"/>
      <c r="AJ6" s="165">
        <f t="shared" si="1"/>
        <v>2.37686E-4</v>
      </c>
      <c r="AR6" s="23"/>
      <c r="AU6" s="23"/>
      <c r="AV6" s="17">
        <f t="shared" si="2"/>
        <v>2.37686E-4</v>
      </c>
      <c r="AY6" s="43"/>
      <c r="AZ6" s="43"/>
      <c r="BB6" s="23"/>
      <c r="BC6" s="23"/>
      <c r="BS6" s="23"/>
      <c r="BT6" s="23"/>
      <c r="BU6" s="23"/>
      <c r="BV6" s="23"/>
      <c r="BW6" s="74" t="s">
        <v>0</v>
      </c>
      <c r="BX6" s="23"/>
      <c r="BY6" s="18" t="s">
        <v>90</v>
      </c>
      <c r="BZ6" s="26" t="b">
        <v>0</v>
      </c>
      <c r="CA6" s="18" t="s">
        <v>114</v>
      </c>
      <c r="CB6" s="1" t="b">
        <f>AND(B4=B3,C4=C3,D4=D3,E4=E3,F4=F3,H4=H3,I4=I3,J4=J3,K4=K3,L4=L3)</f>
        <v>1</v>
      </c>
      <c r="CC6" s="18" t="s">
        <v>115</v>
      </c>
      <c r="CD6" s="26" t="b">
        <v>1</v>
      </c>
      <c r="CQ6" s="22">
        <v>5</v>
      </c>
      <c r="CR6" s="10">
        <f t="shared" si="6"/>
        <v>0.88430493138730526</v>
      </c>
      <c r="CS6" s="23">
        <f t="shared" si="3"/>
        <v>73.935711751351704</v>
      </c>
      <c r="CT6" s="1">
        <f t="shared" si="4"/>
        <v>73.935711751351704</v>
      </c>
      <c r="CU6" s="1">
        <f t="shared" si="5"/>
        <v>0</v>
      </c>
      <c r="CW6" s="1" t="s">
        <v>164</v>
      </c>
      <c r="DC6" s="1" t="e">
        <f>IF(ISNA(CY17),NA(),CY17)</f>
        <v>#N/A</v>
      </c>
      <c r="DD6" s="1">
        <f>CZ18</f>
        <v>3</v>
      </c>
    </row>
    <row r="7" spans="1:256" ht="12" customHeight="1" x14ac:dyDescent="0.15">
      <c r="A7" s="26"/>
      <c r="B7" s="26"/>
      <c r="C7" s="26"/>
      <c r="D7" s="26"/>
      <c r="E7" s="26"/>
      <c r="F7" s="26"/>
      <c r="G7" s="26"/>
      <c r="H7" s="26"/>
      <c r="I7" s="26"/>
      <c r="J7" s="26"/>
      <c r="K7" s="26"/>
      <c r="L7" s="26"/>
      <c r="M7" s="26">
        <v>45.768165225751147</v>
      </c>
      <c r="N7" s="26">
        <v>20.238990439602684</v>
      </c>
      <c r="O7" s="26">
        <v>59</v>
      </c>
      <c r="S7" s="31"/>
      <c r="T7" s="5"/>
      <c r="U7" s="75"/>
      <c r="V7" s="75"/>
      <c r="W7" s="5"/>
      <c r="X7" s="5"/>
      <c r="Y7" s="5"/>
      <c r="Z7" s="76"/>
      <c r="AA7" s="73"/>
      <c r="AB7" s="73" t="s">
        <v>21</v>
      </c>
      <c r="AC7" s="5"/>
      <c r="AD7" s="5"/>
      <c r="AE7" s="5"/>
      <c r="AF7" s="5"/>
      <c r="AG7" s="5"/>
      <c r="AH7" s="5"/>
      <c r="AI7" s="5"/>
      <c r="AJ7" s="165">
        <f t="shared" si="1"/>
        <v>2.37686E-4</v>
      </c>
      <c r="AR7" s="23"/>
      <c r="AV7" s="17">
        <f t="shared" si="2"/>
        <v>2.37686E-4</v>
      </c>
      <c r="AW7" s="77"/>
      <c r="AX7" s="43"/>
      <c r="AY7" s="43"/>
      <c r="AZ7" s="43"/>
      <c r="BB7" s="23"/>
      <c r="BC7" s="23"/>
      <c r="BD7" s="23"/>
      <c r="BE7" s="23"/>
      <c r="BF7" s="23"/>
      <c r="BG7" s="23"/>
      <c r="BH7" s="23"/>
      <c r="BI7" s="23"/>
      <c r="BJ7" s="23"/>
      <c r="BK7" s="23"/>
      <c r="BL7" s="23"/>
      <c r="BM7" s="23"/>
      <c r="BN7" s="23"/>
      <c r="BO7" s="23"/>
      <c r="BP7" s="23"/>
      <c r="BQ7" s="23"/>
      <c r="BR7" s="23"/>
      <c r="BS7" s="23"/>
      <c r="BT7" s="23"/>
      <c r="BU7" s="23"/>
      <c r="BV7" s="23"/>
      <c r="BW7" s="39">
        <v>7</v>
      </c>
      <c r="BX7" s="23"/>
      <c r="BY7" s="18" t="s">
        <v>116</v>
      </c>
      <c r="BZ7" s="26" t="b">
        <v>1</v>
      </c>
      <c r="CA7" s="18" t="s">
        <v>117</v>
      </c>
      <c r="CB7" s="1" t="b">
        <f>AND(C4=C3,D4=D3,F4=F3,I4=I3,J4=J3)</f>
        <v>1</v>
      </c>
      <c r="CC7" s="1" t="s">
        <v>118</v>
      </c>
      <c r="CD7" s="1">
        <f>$Y$8/SQRT($T$18)</f>
        <v>4.4721359549995796</v>
      </c>
      <c r="CE7" s="166" t="s">
        <v>77</v>
      </c>
      <c r="CQ7" s="22">
        <v>6</v>
      </c>
      <c r="CR7" s="10">
        <f t="shared" si="6"/>
        <v>0.80983716063201427</v>
      </c>
      <c r="CS7" s="23">
        <f t="shared" si="3"/>
        <v>67.545927571439591</v>
      </c>
      <c r="CT7" s="1">
        <f t="shared" si="4"/>
        <v>67.545927571439591</v>
      </c>
      <c r="CU7" s="1">
        <f t="shared" si="5"/>
        <v>0</v>
      </c>
      <c r="CW7" s="1" t="s">
        <v>165</v>
      </c>
      <c r="DB7" s="1">
        <v>4</v>
      </c>
      <c r="DC7" s="1" t="e">
        <f>IF(ISNA(CY18),NA(),IF(CY18&lt;CW19,CW19,CX19))</f>
        <v>#N/A</v>
      </c>
      <c r="DD7" s="1">
        <f>DA19</f>
        <v>5</v>
      </c>
      <c r="DF7" s="1" t="e">
        <f>CX25</f>
        <v>#N/A</v>
      </c>
      <c r="DG7" s="1">
        <f>DA25</f>
        <v>11</v>
      </c>
    </row>
    <row r="8" spans="1:256" ht="12" customHeight="1" x14ac:dyDescent="0.15">
      <c r="A8" s="26"/>
      <c r="B8" s="26"/>
      <c r="C8" s="26"/>
      <c r="D8" s="26"/>
      <c r="E8" s="26"/>
      <c r="F8" s="26"/>
      <c r="G8" s="26"/>
      <c r="H8" s="26"/>
      <c r="I8" s="26"/>
      <c r="J8" s="26"/>
      <c r="K8" s="26"/>
      <c r="L8" s="26"/>
      <c r="M8" s="26">
        <v>41.238713253550429</v>
      </c>
      <c r="N8" s="26">
        <v>15.670439321032829</v>
      </c>
      <c r="O8" s="26">
        <v>58</v>
      </c>
      <c r="S8" s="152"/>
      <c r="T8" s="5"/>
      <c r="U8" s="5"/>
      <c r="V8" s="5"/>
      <c r="W8" s="5"/>
      <c r="X8" s="126" t="s">
        <v>93</v>
      </c>
      <c r="Y8" s="128">
        <v>20</v>
      </c>
      <c r="Z8" s="5"/>
      <c r="AA8" s="5"/>
      <c r="AB8" s="5"/>
      <c r="AC8" s="5"/>
      <c r="AD8" s="5"/>
      <c r="AE8" s="5"/>
      <c r="AF8" s="5"/>
      <c r="AG8" s="5"/>
      <c r="AH8" s="73"/>
      <c r="AI8" s="73"/>
      <c r="AJ8" s="165">
        <f t="shared" si="1"/>
        <v>2.37686E-4</v>
      </c>
      <c r="AR8" s="23"/>
      <c r="AU8" s="3"/>
      <c r="AV8" s="17">
        <f t="shared" si="2"/>
        <v>2.37686E-4</v>
      </c>
      <c r="AW8" s="77"/>
      <c r="AX8" s="43"/>
      <c r="AY8" s="43"/>
      <c r="AZ8" s="43"/>
      <c r="BB8" s="23"/>
      <c r="BC8" s="23"/>
      <c r="BD8" s="23"/>
      <c r="BE8" s="23"/>
      <c r="BF8" s="23"/>
      <c r="BG8" s="23"/>
      <c r="BH8" s="23"/>
      <c r="BI8" s="23"/>
      <c r="BJ8" s="23"/>
      <c r="BK8" s="23"/>
      <c r="BL8" s="23"/>
      <c r="BM8" s="23"/>
      <c r="BN8" s="23"/>
      <c r="BO8" s="23"/>
      <c r="BP8" s="23"/>
      <c r="BQ8" s="23"/>
      <c r="BR8" s="23"/>
      <c r="BS8" s="23"/>
      <c r="BT8" s="23"/>
      <c r="BU8" s="23"/>
      <c r="BV8" s="23"/>
      <c r="BW8" s="78">
        <f>BW7/10</f>
        <v>0.7</v>
      </c>
      <c r="BX8" s="23" t="s">
        <v>10</v>
      </c>
      <c r="BY8" s="18" t="s">
        <v>30</v>
      </c>
      <c r="BZ8" s="1">
        <v>24.5</v>
      </c>
      <c r="CA8" s="1">
        <f>IF(CB1,CB2,NA())</f>
        <v>50</v>
      </c>
      <c r="CB8" s="18" t="s">
        <v>119</v>
      </c>
      <c r="CC8" s="18" t="s">
        <v>76</v>
      </c>
      <c r="CD8" s="1">
        <f>IF(ISNA(CE8),BY15,IF(AND($BZ$2&gt;1,BY15+CE8&gt;=$CB$2,BY15-CE8&lt;=$CB$2),BY15,-999))</f>
        <v>-999</v>
      </c>
      <c r="CE8" s="167">
        <f>IF($CD$5,$CD$7*NORMSINV(0.5+$Y$28/200),CA15*TINV(1-$Y$28/100,($T$18-1)))</f>
        <v>8.7652254057658148</v>
      </c>
      <c r="CQ8" s="22">
        <v>7</v>
      </c>
      <c r="CR8" s="10">
        <f t="shared" si="6"/>
        <v>0.13420323096215725</v>
      </c>
      <c r="CS8" s="23">
        <f t="shared" si="3"/>
        <v>27.865204900571406</v>
      </c>
      <c r="CT8" s="1">
        <f t="shared" si="4"/>
        <v>27.865204900571406</v>
      </c>
      <c r="CU8" s="1">
        <f t="shared" si="5"/>
        <v>0</v>
      </c>
      <c r="CV8" s="1" t="s">
        <v>85</v>
      </c>
      <c r="CW8" s="1">
        <f>Y6-SQRT(3)*Y8</f>
        <v>15.358983848622458</v>
      </c>
      <c r="DC8" s="1" t="e">
        <f>IF(ISNA(CY18),NA(),CY18)</f>
        <v>#N/A</v>
      </c>
      <c r="DD8" s="1">
        <f>CZ19</f>
        <v>4</v>
      </c>
      <c r="DF8" s="1" t="e">
        <f>CY24</f>
        <v>#N/A</v>
      </c>
      <c r="DG8" s="1">
        <f>CZ25</f>
        <v>10</v>
      </c>
    </row>
    <row r="9" spans="1:256" ht="12" customHeight="1" x14ac:dyDescent="0.15">
      <c r="A9" s="26"/>
      <c r="B9" s="26"/>
      <c r="C9" s="26"/>
      <c r="D9" s="26"/>
      <c r="E9" s="26"/>
      <c r="F9" s="26"/>
      <c r="G9" s="26"/>
      <c r="H9" s="26"/>
      <c r="I9" s="26"/>
      <c r="J9" s="26"/>
      <c r="K9" s="26"/>
      <c r="L9" s="26"/>
      <c r="M9" s="26">
        <v>47.454694880259652</v>
      </c>
      <c r="N9" s="26">
        <v>20.319225503913934</v>
      </c>
      <c r="O9" s="26">
        <v>57</v>
      </c>
      <c r="S9" s="31"/>
      <c r="T9" s="5"/>
      <c r="U9" s="76"/>
      <c r="V9" s="75"/>
      <c r="W9" s="76"/>
      <c r="X9" s="5"/>
      <c r="Y9" s="5"/>
      <c r="Z9" s="5"/>
      <c r="AA9" s="73"/>
      <c r="AB9" s="73"/>
      <c r="AC9" s="73" t="s">
        <v>22</v>
      </c>
      <c r="AD9" s="79"/>
      <c r="AE9" s="73"/>
      <c r="AF9" s="5"/>
      <c r="AG9" s="5"/>
      <c r="AH9" s="5"/>
      <c r="AI9" s="5"/>
      <c r="AJ9" s="165">
        <f t="shared" si="1"/>
        <v>2.37686E-4</v>
      </c>
      <c r="AR9" s="23"/>
      <c r="AV9" s="17">
        <f t="shared" si="2"/>
        <v>2.37686E-4</v>
      </c>
      <c r="AW9" s="77"/>
      <c r="AX9" s="43"/>
      <c r="AY9" s="43"/>
      <c r="AZ9" s="43"/>
      <c r="BW9" s="18" t="s">
        <v>1</v>
      </c>
      <c r="BX9" s="1">
        <f>EXP(0.5*BW8^2)</f>
        <v>1.2776213132048866</v>
      </c>
      <c r="BY9" s="18" t="s">
        <v>156</v>
      </c>
      <c r="BZ9" s="1" t="e">
        <f>IF(BZ6,Y6,NA())</f>
        <v>#N/A</v>
      </c>
      <c r="CA9" s="1">
        <v>0</v>
      </c>
      <c r="CC9" s="1" t="e">
        <f>IF($CD$4,$Y$6-$Y$26,NA())</f>
        <v>#N/A</v>
      </c>
      <c r="CD9" s="1">
        <v>26</v>
      </c>
      <c r="CE9" s="166" t="s">
        <v>78</v>
      </c>
      <c r="CQ9" s="22">
        <v>8</v>
      </c>
      <c r="CR9" s="10">
        <f t="shared" si="6"/>
        <v>5.4263575002551079E-2</v>
      </c>
      <c r="CS9" s="23">
        <f t="shared" si="3"/>
        <v>17.903030043873287</v>
      </c>
      <c r="CT9" s="1">
        <f t="shared" si="4"/>
        <v>17.903030043873287</v>
      </c>
      <c r="CU9" s="1">
        <f t="shared" si="5"/>
        <v>0</v>
      </c>
      <c r="CV9" s="1" t="s">
        <v>84</v>
      </c>
      <c r="CW9" s="1">
        <f>Y6+SQRT(3)*Y8</f>
        <v>84.641016151377542</v>
      </c>
      <c r="DB9" s="1">
        <v>5</v>
      </c>
      <c r="DC9" s="1" t="e">
        <f>IF(ISNA(CY19),NA(),IF(CY19&lt;CW20,CW20,CX20))</f>
        <v>#N/A</v>
      </c>
      <c r="DD9" s="1">
        <f>DA20</f>
        <v>6</v>
      </c>
    </row>
    <row r="10" spans="1:256" ht="12" customHeight="1" x14ac:dyDescent="0.15">
      <c r="A10" s="26"/>
      <c r="B10" s="26"/>
      <c r="C10" s="26"/>
      <c r="D10" s="26"/>
      <c r="E10" s="26"/>
      <c r="F10" s="26"/>
      <c r="G10" s="26"/>
      <c r="H10" s="26"/>
      <c r="I10" s="26"/>
      <c r="J10" s="26"/>
      <c r="K10" s="26"/>
      <c r="L10" s="26"/>
      <c r="M10" s="39">
        <v>55.961232459433077</v>
      </c>
      <c r="N10" s="26">
        <v>18.786776698418315</v>
      </c>
      <c r="O10" s="26">
        <v>56</v>
      </c>
      <c r="S10" s="31"/>
      <c r="T10" s="5"/>
      <c r="U10" s="76" t="s">
        <v>56</v>
      </c>
      <c r="V10" s="5"/>
      <c r="W10" s="5"/>
      <c r="X10" s="5"/>
      <c r="Y10" s="5"/>
      <c r="Z10" s="5"/>
      <c r="AA10" s="5"/>
      <c r="AB10" s="5"/>
      <c r="AC10" s="5"/>
      <c r="AD10" s="5"/>
      <c r="AE10" s="5"/>
      <c r="AF10" s="5"/>
      <c r="AG10" s="5"/>
      <c r="AH10" s="5"/>
      <c r="AI10" s="6"/>
      <c r="AJ10" s="16">
        <f t="shared" si="1"/>
        <v>2.37686E-4</v>
      </c>
      <c r="AK10" s="7"/>
      <c r="AR10" s="23"/>
      <c r="AV10" s="17">
        <f t="shared" si="2"/>
        <v>2.37686E-4</v>
      </c>
      <c r="AW10" s="77"/>
      <c r="AY10" s="43"/>
      <c r="AZ10" s="43"/>
      <c r="BW10" s="18" t="s">
        <v>2</v>
      </c>
      <c r="BX10" s="1">
        <f>(EXP(BW8^2)-1)*EXP(BW8^2)</f>
        <v>1.032140021974038</v>
      </c>
      <c r="BY10" s="18" t="s">
        <v>120</v>
      </c>
      <c r="BZ10" s="1" t="e">
        <f>CC11-CB11</f>
        <v>#N/A</v>
      </c>
      <c r="CA10" s="23">
        <v>26</v>
      </c>
      <c r="CB10" s="18" t="s">
        <v>121</v>
      </c>
      <c r="CC10" s="1" t="e">
        <f>IF($CD$4,$Y$6+$Y$26,NA())</f>
        <v>#N/A</v>
      </c>
      <c r="CD10" s="1">
        <v>26</v>
      </c>
      <c r="CE10" s="167">
        <f>IF(CA16="",NA(),IF($CD$5,$CD$7*NORMSINV(0.5+$Y$28/200),CA16*TINV(1-$Y$28/100,($T$18-1))))</f>
        <v>8.7652254057658148</v>
      </c>
      <c r="CQ10" s="22">
        <v>9</v>
      </c>
      <c r="CR10" s="10">
        <f t="shared" si="6"/>
        <v>0.45545198582112789</v>
      </c>
      <c r="CS10" s="23">
        <f t="shared" si="3"/>
        <v>47.762032161184273</v>
      </c>
      <c r="CT10" s="1">
        <f t="shared" si="4"/>
        <v>47.762032161184273</v>
      </c>
      <c r="CU10" s="1">
        <f t="shared" si="5"/>
        <v>0</v>
      </c>
      <c r="CV10" s="1" t="s">
        <v>160</v>
      </c>
      <c r="CW10" s="1">
        <f>1/(CW9-CW8)</f>
        <v>1.4433756729740645E-2</v>
      </c>
      <c r="CZ10" s="168" t="s">
        <v>87</v>
      </c>
      <c r="DC10" s="1" t="e">
        <f>IF(ISNA(CY19),NA(),CY19)</f>
        <v>#N/A</v>
      </c>
      <c r="DD10" s="1">
        <f>CZ20</f>
        <v>5</v>
      </c>
      <c r="DF10" s="1" t="e">
        <f>CW26</f>
        <v>#N/A</v>
      </c>
      <c r="DG10" s="1">
        <f>DA26</f>
        <v>12</v>
      </c>
    </row>
    <row r="11" spans="1:256" ht="12" customHeight="1" x14ac:dyDescent="0.15">
      <c r="A11" s="26"/>
      <c r="B11" s="26"/>
      <c r="C11" s="26"/>
      <c r="D11" s="26"/>
      <c r="E11" s="26"/>
      <c r="F11" s="26"/>
      <c r="G11" s="26"/>
      <c r="H11" s="26"/>
      <c r="I11" s="26"/>
      <c r="J11" s="26"/>
      <c r="K11" s="26"/>
      <c r="L11" s="26"/>
      <c r="M11" s="26">
        <v>46.61174228625795</v>
      </c>
      <c r="N11" s="26">
        <v>21.932469881721069</v>
      </c>
      <c r="O11" s="26">
        <v>55</v>
      </c>
      <c r="S11" s="31"/>
      <c r="T11" s="5"/>
      <c r="U11" s="5"/>
      <c r="V11" s="5"/>
      <c r="W11" s="5"/>
      <c r="X11" s="5"/>
      <c r="Y11" s="127" t="str">
        <f>IF(BY12=3,BW8,"")</f>
        <v/>
      </c>
      <c r="Z11" s="5"/>
      <c r="AA11" s="5"/>
      <c r="AB11" s="5"/>
      <c r="AC11" s="5" t="s">
        <v>23</v>
      </c>
      <c r="AD11" s="5"/>
      <c r="AE11" s="5"/>
      <c r="AF11" s="5"/>
      <c r="AG11" s="5"/>
      <c r="AH11" s="5"/>
      <c r="AI11" s="6"/>
      <c r="AJ11" s="16">
        <f t="shared" si="1"/>
        <v>2.37686E-4</v>
      </c>
      <c r="AR11" s="23"/>
      <c r="AV11" s="17">
        <f t="shared" si="2"/>
        <v>2.37686E-4</v>
      </c>
      <c r="AW11" s="77"/>
      <c r="AX11" s="43"/>
      <c r="AY11" s="43"/>
      <c r="AZ11" s="43"/>
      <c r="BW11" s="18" t="s">
        <v>6</v>
      </c>
      <c r="BX11" s="1">
        <f>SQRT(BX10)</f>
        <v>1.0159429225965591</v>
      </c>
      <c r="BY11" s="21" t="s">
        <v>166</v>
      </c>
      <c r="BZ11" s="1" t="e">
        <f>CC11</f>
        <v>#N/A</v>
      </c>
      <c r="CA11" s="23">
        <v>26</v>
      </c>
      <c r="CB11" s="1">
        <f>$CD$7*NORMSINV(0.5+$Y$28/200)</f>
        <v>8.7652254057658148</v>
      </c>
      <c r="CC11" s="1" t="e">
        <f>IF($CD$4,$Y$6,NA())</f>
        <v>#N/A</v>
      </c>
      <c r="CD11" s="1">
        <v>25.85</v>
      </c>
      <c r="CQ11" s="22">
        <v>10</v>
      </c>
      <c r="CR11" s="10">
        <f t="shared" si="6"/>
        <v>0.77908709459006786</v>
      </c>
      <c r="CS11" s="23">
        <f t="shared" si="3"/>
        <v>65.382274171743589</v>
      </c>
      <c r="CT11" s="1">
        <f t="shared" si="4"/>
        <v>65.382274171743589</v>
      </c>
      <c r="CU11" s="1">
        <f t="shared" si="5"/>
        <v>0</v>
      </c>
      <c r="CV11" s="1" t="s">
        <v>162</v>
      </c>
      <c r="CW11" s="1">
        <f>CW9-CW8</f>
        <v>69.282032302755084</v>
      </c>
      <c r="CY11" s="18" t="s">
        <v>157</v>
      </c>
      <c r="CZ11" s="1">
        <f>IF(ISNA(CE10),BY15,IF(AND($BZ$2&gt;1,BY16+CE10&gt;BY15,BY16-CE10&lt;BY15),BY16,-999))</f>
        <v>-999</v>
      </c>
      <c r="DA11" s="1" t="s">
        <v>162</v>
      </c>
      <c r="DB11" s="1">
        <v>6</v>
      </c>
      <c r="DC11" s="1" t="e">
        <f>IF(ISNA(CY20),NA(),IF(CY20&lt;CW21,CW21,CX21))</f>
        <v>#N/A</v>
      </c>
      <c r="DD11" s="1">
        <f>DA21</f>
        <v>7</v>
      </c>
      <c r="DF11" s="1" t="e">
        <f>CY25</f>
        <v>#N/A</v>
      </c>
      <c r="DG11" s="1">
        <f>CZ26</f>
        <v>11</v>
      </c>
    </row>
    <row r="12" spans="1:256" ht="12" customHeight="1" x14ac:dyDescent="0.15">
      <c r="A12" s="26"/>
      <c r="B12" s="26"/>
      <c r="C12" s="26"/>
      <c r="D12" s="26"/>
      <c r="E12" s="26"/>
      <c r="F12" s="26"/>
      <c r="G12" s="26"/>
      <c r="H12" s="26"/>
      <c r="I12" s="26"/>
      <c r="J12" s="26"/>
      <c r="K12" s="26"/>
      <c r="L12" s="26"/>
      <c r="M12" s="26">
        <v>46.770895658626912</v>
      </c>
      <c r="N12" s="26">
        <v>21.138392282782462</v>
      </c>
      <c r="O12" s="26">
        <v>54</v>
      </c>
      <c r="S12" s="81"/>
      <c r="T12" s="8"/>
      <c r="U12" s="8"/>
      <c r="V12" s="8"/>
      <c r="W12" s="8"/>
      <c r="X12" s="8"/>
      <c r="Y12" s="8"/>
      <c r="Z12" s="8"/>
      <c r="AA12" s="8"/>
      <c r="AB12" s="8"/>
      <c r="AC12" s="8"/>
      <c r="AD12" s="8"/>
      <c r="AE12" s="8"/>
      <c r="AF12" s="8"/>
      <c r="AG12" s="8"/>
      <c r="AH12" s="8"/>
      <c r="AI12" s="156"/>
      <c r="AJ12" s="16">
        <f t="shared" si="1"/>
        <v>2.37686E-4</v>
      </c>
      <c r="AR12" s="23"/>
      <c r="AV12" s="17">
        <f t="shared" si="2"/>
        <v>2.37686E-4</v>
      </c>
      <c r="AW12" s="77"/>
      <c r="AX12" s="43"/>
      <c r="AY12" s="43"/>
      <c r="AZ12" s="43"/>
      <c r="BW12" s="18" t="s">
        <v>3</v>
      </c>
      <c r="BX12" s="1">
        <f>Y8/BX11</f>
        <v>19.686145309112209</v>
      </c>
      <c r="BY12" s="82">
        <v>1</v>
      </c>
      <c r="BZ12" s="1" t="e">
        <f>CC11+CB11</f>
        <v>#N/A</v>
      </c>
      <c r="CA12" s="23">
        <v>26</v>
      </c>
      <c r="CC12" s="68" t="s">
        <v>31</v>
      </c>
      <c r="CD12" s="1">
        <f>IF(CB1,25.5,0)</f>
        <v>25.5</v>
      </c>
      <c r="CQ12" s="22">
        <v>11</v>
      </c>
      <c r="CR12" s="10">
        <f t="shared" si="6"/>
        <v>7.403290830552578E-2</v>
      </c>
      <c r="CS12" s="23">
        <f t="shared" si="3"/>
        <v>21.072055275958444</v>
      </c>
      <c r="CT12" s="1">
        <f t="shared" si="4"/>
        <v>21.072055275958444</v>
      </c>
      <c r="CU12" s="1">
        <f t="shared" si="5"/>
        <v>0</v>
      </c>
      <c r="CV12" s="1" t="s">
        <v>15</v>
      </c>
      <c r="CW12" s="26" t="b">
        <v>0</v>
      </c>
      <c r="DA12" s="1">
        <v>0.6</v>
      </c>
      <c r="DC12" s="1" t="e">
        <f>IF(ISNA(CY20),NA(),CY20)</f>
        <v>#N/A</v>
      </c>
      <c r="DD12" s="1">
        <f>CZ21</f>
        <v>6</v>
      </c>
    </row>
    <row r="13" spans="1:256" ht="12" customHeight="1" x14ac:dyDescent="0.15">
      <c r="A13" s="26"/>
      <c r="B13" s="26"/>
      <c r="C13" s="26"/>
      <c r="D13" s="26"/>
      <c r="E13" s="26"/>
      <c r="F13" s="26"/>
      <c r="G13" s="26"/>
      <c r="H13" s="26"/>
      <c r="I13" s="26"/>
      <c r="J13" s="26"/>
      <c r="K13" s="26"/>
      <c r="L13" s="26"/>
      <c r="M13" s="26">
        <v>52.497714505010848</v>
      </c>
      <c r="N13" s="26">
        <v>20.988792026986779</v>
      </c>
      <c r="O13" s="26">
        <v>53</v>
      </c>
      <c r="S13" s="158">
        <v>3</v>
      </c>
      <c r="T13" s="9"/>
      <c r="X13" s="83"/>
      <c r="AA13" s="11"/>
      <c r="AI13" s="23"/>
      <c r="AJ13" s="16">
        <f t="shared" si="1"/>
        <v>2.37686E-4</v>
      </c>
      <c r="AR13" s="23"/>
      <c r="AV13" s="17">
        <f t="shared" si="2"/>
        <v>2.37686E-4</v>
      </c>
      <c r="AW13" s="77"/>
      <c r="AX13" s="43"/>
      <c r="AY13" s="43"/>
      <c r="AZ13" s="43"/>
      <c r="BA13" s="23"/>
      <c r="BB13" s="23"/>
      <c r="BC13" s="23"/>
      <c r="BD13" s="23"/>
      <c r="BE13" s="23"/>
      <c r="BF13" s="23"/>
      <c r="BG13" s="23"/>
      <c r="BH13" s="23"/>
      <c r="BI13" s="23"/>
      <c r="BJ13" s="23"/>
      <c r="BK13" s="23"/>
      <c r="BL13" s="23"/>
      <c r="BM13" s="23"/>
      <c r="BN13" s="23"/>
      <c r="BO13" s="23"/>
      <c r="BP13" s="23"/>
      <c r="BQ13" s="23"/>
      <c r="BR13" s="23"/>
      <c r="BS13" s="23"/>
      <c r="BT13" s="23"/>
      <c r="BU13" s="23"/>
      <c r="BV13" s="23"/>
      <c r="BW13" s="18" t="s">
        <v>4</v>
      </c>
      <c r="BX13" s="1">
        <f>Y6-BX12*BX9</f>
        <v>24.84856117822984</v>
      </c>
      <c r="BY13" s="23" t="s">
        <v>130</v>
      </c>
      <c r="BZ13" s="22" t="s">
        <v>82</v>
      </c>
      <c r="CA13" s="23"/>
      <c r="CB13" s="23"/>
      <c r="CC13" s="25" t="s">
        <v>131</v>
      </c>
      <c r="CD13" s="19"/>
      <c r="CQ13" s="22">
        <v>12</v>
      </c>
      <c r="CR13" s="10">
        <f t="shared" si="6"/>
        <v>4.5483065769076347E-2</v>
      </c>
      <c r="CS13" s="23">
        <f t="shared" si="3"/>
        <v>16.193535222147268</v>
      </c>
      <c r="CT13" s="1">
        <f t="shared" si="4"/>
        <v>16.193535222147268</v>
      </c>
      <c r="CU13" s="1">
        <f t="shared" si="5"/>
        <v>0</v>
      </c>
      <c r="CV13" s="84" t="s">
        <v>12</v>
      </c>
      <c r="CZ13" s="22" t="s">
        <v>16</v>
      </c>
      <c r="DA13" s="22" t="s">
        <v>19</v>
      </c>
      <c r="DB13" s="1">
        <v>7</v>
      </c>
      <c r="DC13" s="1" t="e">
        <f>IF(ISNA(CY21),NA(),IF(CY21&lt;CW22,CW22,CX22))</f>
        <v>#N/A</v>
      </c>
      <c r="DD13" s="1">
        <f>DA22</f>
        <v>8</v>
      </c>
      <c r="DE13" s="22"/>
      <c r="DF13" s="22" t="e">
        <f>CX27</f>
        <v>#N/A</v>
      </c>
      <c r="DG13" s="1">
        <f>DA27</f>
        <v>13</v>
      </c>
      <c r="DH13" s="22"/>
      <c r="DI13" s="22"/>
      <c r="DJ13" s="22"/>
      <c r="DK13" s="22"/>
      <c r="DL13" s="22"/>
      <c r="DM13" s="22"/>
      <c r="DN13" s="22"/>
      <c r="DO13" s="22"/>
      <c r="DP13" s="22"/>
      <c r="DQ13" s="22"/>
      <c r="DR13" s="22"/>
      <c r="DS13" s="22"/>
      <c r="DT13" s="22"/>
      <c r="DU13" s="22"/>
      <c r="DV13" s="22"/>
      <c r="DW13" s="22"/>
      <c r="DX13" s="22"/>
      <c r="DY13" s="22"/>
      <c r="DZ13" s="22"/>
      <c r="EA13" s="22"/>
      <c r="EB13" s="22"/>
      <c r="EC13" s="22"/>
      <c r="ED13" s="22"/>
      <c r="EE13" s="22"/>
      <c r="EF13" s="22"/>
      <c r="EG13" s="22"/>
      <c r="EH13" s="22"/>
      <c r="EI13" s="22"/>
      <c r="EJ13" s="22"/>
      <c r="EK13" s="22"/>
      <c r="EL13" s="22"/>
      <c r="EM13" s="22"/>
      <c r="EN13" s="22"/>
      <c r="EO13" s="22"/>
      <c r="EP13" s="22"/>
      <c r="EQ13" s="22"/>
      <c r="ER13" s="22"/>
      <c r="ES13" s="22"/>
      <c r="ET13" s="22"/>
      <c r="EU13" s="22"/>
      <c r="EV13" s="22"/>
      <c r="EW13" s="22"/>
      <c r="EX13" s="22"/>
      <c r="EY13" s="22"/>
      <c r="EZ13" s="22"/>
      <c r="FA13" s="22"/>
      <c r="FB13" s="22"/>
      <c r="FC13" s="22"/>
      <c r="FD13" s="22"/>
      <c r="FE13" s="22"/>
      <c r="FF13" s="22"/>
      <c r="FG13" s="22"/>
      <c r="FH13" s="22"/>
      <c r="FI13" s="22"/>
      <c r="FJ13" s="22"/>
      <c r="FK13" s="22"/>
      <c r="FL13" s="22"/>
      <c r="FM13" s="22"/>
      <c r="FN13" s="22"/>
      <c r="FO13" s="22"/>
      <c r="FP13" s="22"/>
      <c r="FQ13" s="22"/>
      <c r="FR13" s="22"/>
      <c r="FS13" s="22"/>
      <c r="FT13" s="22"/>
      <c r="FU13" s="22"/>
      <c r="FV13" s="22"/>
      <c r="FW13" s="22"/>
      <c r="FX13" s="22"/>
      <c r="FY13" s="22"/>
      <c r="FZ13" s="22"/>
      <c r="GA13" s="22"/>
      <c r="GB13" s="23"/>
      <c r="GC13" s="23"/>
      <c r="GD13" s="23"/>
      <c r="GE13" s="23"/>
      <c r="GF13" s="23"/>
      <c r="GG13" s="23"/>
      <c r="GH13" s="23"/>
      <c r="GI13" s="23"/>
      <c r="GJ13" s="23"/>
      <c r="GK13" s="23"/>
      <c r="GL13" s="23"/>
      <c r="GM13" s="23"/>
      <c r="GN13" s="23"/>
      <c r="GO13" s="23"/>
      <c r="GP13" s="23"/>
      <c r="GQ13" s="23"/>
      <c r="GR13" s="23"/>
      <c r="GS13" s="23"/>
      <c r="GT13" s="23"/>
      <c r="GU13" s="23"/>
      <c r="GV13" s="23"/>
      <c r="GW13" s="23"/>
      <c r="GX13" s="23"/>
      <c r="GY13" s="23"/>
      <c r="GZ13" s="23"/>
      <c r="HA13" s="23"/>
      <c r="HB13" s="23"/>
      <c r="HC13" s="23"/>
      <c r="HD13" s="23"/>
      <c r="HE13" s="23"/>
      <c r="HF13" s="23"/>
      <c r="HG13" s="23"/>
      <c r="HH13" s="23"/>
      <c r="HI13" s="23"/>
      <c r="HJ13" s="23"/>
      <c r="HK13" s="23"/>
      <c r="HL13" s="23"/>
      <c r="HM13" s="23"/>
      <c r="HN13" s="23"/>
      <c r="HO13" s="23"/>
      <c r="HP13" s="23"/>
      <c r="HQ13" s="23"/>
      <c r="HR13" s="23"/>
      <c r="HS13" s="23"/>
      <c r="HT13" s="23"/>
      <c r="HU13" s="23"/>
      <c r="HV13" s="23"/>
      <c r="HW13" s="23"/>
      <c r="HX13" s="23"/>
      <c r="HY13" s="23"/>
      <c r="HZ13" s="23"/>
      <c r="IA13" s="23"/>
      <c r="IB13" s="23"/>
      <c r="IC13" s="23"/>
      <c r="ID13" s="23"/>
      <c r="IE13" s="23"/>
      <c r="IF13" s="23"/>
      <c r="IG13" s="23"/>
      <c r="IH13" s="23"/>
      <c r="II13" s="23"/>
      <c r="IJ13" s="23"/>
      <c r="IK13" s="23"/>
      <c r="IL13" s="23"/>
      <c r="IM13" s="23"/>
      <c r="IN13" s="23"/>
      <c r="IO13" s="23"/>
      <c r="IP13" s="23"/>
      <c r="IQ13" s="23"/>
      <c r="IR13" s="23"/>
      <c r="IS13" s="23"/>
      <c r="IT13" s="23"/>
      <c r="IU13" s="23"/>
      <c r="IV13" s="23"/>
    </row>
    <row r="14" spans="1:256" ht="12" customHeight="1" x14ac:dyDescent="0.15">
      <c r="A14" s="26"/>
      <c r="B14" s="26"/>
      <c r="C14" s="26"/>
      <c r="D14" s="26"/>
      <c r="E14" s="26"/>
      <c r="F14" s="26"/>
      <c r="G14" s="26"/>
      <c r="H14" s="26"/>
      <c r="I14" s="26"/>
      <c r="J14" s="26"/>
      <c r="K14" s="26"/>
      <c r="L14" s="26"/>
      <c r="M14" s="26">
        <v>48.136695944392763</v>
      </c>
      <c r="N14" s="26">
        <v>14.228863747666615</v>
      </c>
      <c r="O14" s="26">
        <v>52</v>
      </c>
      <c r="P14" s="18" t="s">
        <v>128</v>
      </c>
      <c r="Q14" s="15" t="b">
        <v>1</v>
      </c>
      <c r="T14" s="9"/>
      <c r="AI14" s="23"/>
      <c r="AJ14" s="45">
        <f t="shared" si="1"/>
        <v>2.37686E-4</v>
      </c>
      <c r="AK14" s="7"/>
      <c r="AR14" s="23"/>
      <c r="AV14" s="17">
        <f t="shared" si="2"/>
        <v>2.37686E-4</v>
      </c>
      <c r="AW14" s="77"/>
      <c r="AX14" s="43"/>
      <c r="AY14" s="43"/>
      <c r="AZ14" s="43"/>
      <c r="BA14" s="23"/>
      <c r="BB14" s="23"/>
      <c r="BC14" s="23"/>
      <c r="BD14" s="23"/>
      <c r="BE14" s="23"/>
      <c r="BF14" s="23"/>
      <c r="BG14" s="23"/>
      <c r="BH14" s="23"/>
      <c r="BI14" s="23"/>
      <c r="BJ14" s="23"/>
      <c r="BK14" s="23"/>
      <c r="BL14" s="23"/>
      <c r="BM14" s="23"/>
      <c r="BN14" s="23"/>
      <c r="BO14" s="23"/>
      <c r="BP14" s="23"/>
      <c r="BQ14" s="23"/>
      <c r="BR14" s="23"/>
      <c r="BS14" s="23"/>
      <c r="BT14" s="23"/>
      <c r="BU14" s="23"/>
      <c r="BV14" s="23"/>
      <c r="BW14" s="18" t="s">
        <v>5</v>
      </c>
      <c r="BX14" s="23">
        <f>BW8*BX12</f>
        <v>13.780301716378546</v>
      </c>
      <c r="BY14" s="10">
        <f>IF($CB$7,AVERAGE(CS2:CS101),-999)</f>
        <v>45.843872622650068</v>
      </c>
      <c r="BZ14" s="10">
        <f>IF(AND($CB$7,$T$18&gt;1),STDEV(CS2:CS101),-999)</f>
        <v>18.960213090836969</v>
      </c>
      <c r="CA14" s="22" t="s">
        <v>132</v>
      </c>
      <c r="CB14" s="22" t="s">
        <v>133</v>
      </c>
      <c r="CC14" s="85" t="s">
        <v>134</v>
      </c>
      <c r="CD14" s="85" t="s">
        <v>135</v>
      </c>
      <c r="CE14" s="19" t="s">
        <v>64</v>
      </c>
      <c r="CF14" s="1" t="s">
        <v>67</v>
      </c>
      <c r="CG14" s="1" t="s">
        <v>68</v>
      </c>
      <c r="CH14" s="19" t="s">
        <v>81</v>
      </c>
      <c r="CQ14" s="22">
        <v>13</v>
      </c>
      <c r="CR14" s="10">
        <f t="shared" si="6"/>
        <v>0.24897061847150326</v>
      </c>
      <c r="CS14" s="23">
        <f t="shared" si="3"/>
        <v>36.445347507619921</v>
      </c>
      <c r="CT14" s="1">
        <f t="shared" si="4"/>
        <v>36.445347507619921</v>
      </c>
      <c r="CU14" s="1">
        <f t="shared" si="5"/>
        <v>0</v>
      </c>
      <c r="CV14" s="22" t="s">
        <v>13</v>
      </c>
      <c r="CW14" s="19" t="s">
        <v>17</v>
      </c>
      <c r="CX14" s="19" t="s">
        <v>18</v>
      </c>
      <c r="CY14" s="1" t="s">
        <v>20</v>
      </c>
      <c r="CZ14" s="22">
        <v>1</v>
      </c>
      <c r="DA14" s="22">
        <v>0</v>
      </c>
      <c r="DC14" s="1" t="e">
        <f>IF(ISNA(CY21),NA(),CY21)</f>
        <v>#N/A</v>
      </c>
      <c r="DD14" s="1">
        <f>CZ22</f>
        <v>7</v>
      </c>
      <c r="DE14" s="22"/>
      <c r="DF14" s="22" t="e">
        <f>CY26</f>
        <v>#N/A</v>
      </c>
      <c r="DG14" s="1">
        <f>CZ27</f>
        <v>12</v>
      </c>
      <c r="DH14" s="85"/>
      <c r="DI14" s="85"/>
      <c r="DJ14" s="85"/>
      <c r="DK14" s="85"/>
      <c r="DL14" s="85"/>
      <c r="DM14" s="85"/>
      <c r="DN14" s="85"/>
      <c r="DO14" s="85"/>
      <c r="DP14" s="85"/>
      <c r="DQ14" s="85"/>
      <c r="DR14" s="85"/>
      <c r="DS14" s="85"/>
      <c r="DT14" s="85"/>
      <c r="DU14" s="85"/>
      <c r="DV14" s="85"/>
      <c r="DW14" s="85"/>
      <c r="DX14" s="85"/>
      <c r="DY14" s="85"/>
      <c r="DZ14" s="85"/>
      <c r="EA14" s="85"/>
      <c r="EB14" s="85"/>
      <c r="EC14" s="85"/>
      <c r="ED14" s="85"/>
      <c r="EE14" s="85"/>
      <c r="EF14" s="85"/>
      <c r="EG14" s="85"/>
      <c r="EH14" s="85"/>
      <c r="EI14" s="85"/>
      <c r="EJ14" s="85"/>
      <c r="EK14" s="85"/>
      <c r="EL14" s="85"/>
      <c r="EM14" s="85"/>
      <c r="EN14" s="85"/>
      <c r="EO14" s="85"/>
      <c r="EP14" s="85"/>
      <c r="EQ14" s="85"/>
      <c r="ER14" s="85"/>
      <c r="ES14" s="85"/>
      <c r="ET14" s="85"/>
      <c r="EU14" s="85"/>
      <c r="EV14" s="85"/>
      <c r="EW14" s="85"/>
      <c r="EX14" s="85"/>
      <c r="EY14" s="85"/>
      <c r="EZ14" s="85"/>
      <c r="FA14" s="85"/>
      <c r="FB14" s="85"/>
      <c r="FC14" s="85"/>
      <c r="FD14" s="85"/>
      <c r="FE14" s="85"/>
      <c r="FF14" s="85"/>
      <c r="FG14" s="85"/>
      <c r="FH14" s="85"/>
      <c r="FI14" s="85"/>
      <c r="FJ14" s="85"/>
      <c r="FK14" s="85"/>
      <c r="FL14" s="85"/>
      <c r="FM14" s="85"/>
      <c r="FN14" s="85"/>
      <c r="FO14" s="85"/>
      <c r="FP14" s="85"/>
      <c r="FQ14" s="85"/>
      <c r="FR14" s="85"/>
      <c r="FS14" s="85"/>
      <c r="FT14" s="85"/>
      <c r="FU14" s="85"/>
      <c r="FV14" s="85"/>
      <c r="FW14" s="85"/>
      <c r="FX14" s="85"/>
      <c r="FY14" s="85"/>
      <c r="FZ14" s="85"/>
      <c r="GA14" s="85"/>
      <c r="GB14" s="23"/>
      <c r="GC14" s="23"/>
      <c r="GD14" s="23"/>
      <c r="GE14" s="23"/>
      <c r="GF14" s="23"/>
      <c r="GG14" s="23"/>
      <c r="GH14" s="23"/>
      <c r="GI14" s="23"/>
      <c r="GJ14" s="23"/>
      <c r="GK14" s="23"/>
      <c r="GL14" s="23"/>
      <c r="GM14" s="23"/>
      <c r="GN14" s="23"/>
      <c r="GO14" s="23"/>
      <c r="GP14" s="23"/>
      <c r="GQ14" s="23"/>
      <c r="GR14" s="23"/>
      <c r="GS14" s="23"/>
      <c r="GT14" s="23"/>
      <c r="GU14" s="23"/>
      <c r="GV14" s="23"/>
      <c r="GW14" s="23"/>
      <c r="GX14" s="23"/>
      <c r="GY14" s="23"/>
      <c r="GZ14" s="23"/>
      <c r="HA14" s="23"/>
      <c r="HB14" s="23"/>
      <c r="HC14" s="23"/>
      <c r="HD14" s="23"/>
      <c r="HE14" s="23"/>
      <c r="HF14" s="23"/>
      <c r="HG14" s="23"/>
      <c r="HH14" s="23"/>
      <c r="HI14" s="23"/>
      <c r="HJ14" s="23"/>
      <c r="HK14" s="23"/>
      <c r="HL14" s="23"/>
      <c r="HM14" s="23"/>
      <c r="HN14" s="23"/>
      <c r="HO14" s="23"/>
      <c r="HP14" s="23"/>
      <c r="HQ14" s="23"/>
      <c r="HR14" s="23"/>
      <c r="HS14" s="23"/>
      <c r="HT14" s="23"/>
      <c r="HU14" s="23"/>
      <c r="HV14" s="23"/>
      <c r="HW14" s="23"/>
      <c r="HX14" s="23"/>
      <c r="HY14" s="23"/>
      <c r="HZ14" s="23"/>
      <c r="IA14" s="23"/>
      <c r="IB14" s="23"/>
      <c r="IC14" s="23"/>
      <c r="ID14" s="23"/>
      <c r="IE14" s="23"/>
      <c r="IF14" s="23"/>
      <c r="IG14" s="23"/>
      <c r="IH14" s="23"/>
      <c r="II14" s="23"/>
      <c r="IJ14" s="23"/>
      <c r="IK14" s="23"/>
      <c r="IL14" s="23"/>
      <c r="IM14" s="23"/>
      <c r="IN14" s="23"/>
      <c r="IO14" s="23"/>
      <c r="IP14" s="23"/>
      <c r="IQ14" s="23"/>
      <c r="IR14" s="23"/>
      <c r="IS14" s="23"/>
      <c r="IT14" s="23"/>
      <c r="IU14" s="23"/>
      <c r="IV14" s="23"/>
    </row>
    <row r="15" spans="1:256" ht="12" customHeight="1" x14ac:dyDescent="0.15">
      <c r="A15" s="26"/>
      <c r="B15" s="26"/>
      <c r="C15" s="26"/>
      <c r="D15" s="26"/>
      <c r="E15" s="26"/>
      <c r="F15" s="26"/>
      <c r="G15" s="26"/>
      <c r="H15" s="26"/>
      <c r="I15" s="26"/>
      <c r="J15" s="26"/>
      <c r="K15" s="26"/>
      <c r="L15" s="26"/>
      <c r="M15" s="26">
        <v>48.753327793585726</v>
      </c>
      <c r="N15" s="26">
        <v>17.226292340416439</v>
      </c>
      <c r="O15" s="26">
        <v>51</v>
      </c>
      <c r="P15" s="19" t="s">
        <v>129</v>
      </c>
      <c r="S15" s="9"/>
      <c r="T15" s="9"/>
      <c r="W15" s="23"/>
      <c r="AI15" s="23"/>
      <c r="AJ15" s="45">
        <f t="shared" si="1"/>
        <v>2.37686E-4</v>
      </c>
      <c r="AK15" s="9"/>
      <c r="AR15" s="23"/>
      <c r="AV15" s="17">
        <f t="shared" si="2"/>
        <v>2.37686E-4</v>
      </c>
      <c r="AW15" s="43"/>
      <c r="AX15" s="43"/>
      <c r="AY15" s="43"/>
      <c r="AZ15" s="43"/>
      <c r="BY15" s="1">
        <f>IF(AND($CB$7,M4&lt;&gt;""),M4,-999)</f>
        <v>45.843872622650068</v>
      </c>
      <c r="BZ15" s="1">
        <f t="shared" ref="BZ15:BZ39" si="7">IF(AND($CB$7,$T$18&gt;1,N4&lt;&gt;""),N4,-999)</f>
        <v>18.960213090836969</v>
      </c>
      <c r="CA15" s="23">
        <f t="shared" ref="CA15:CA39" si="8">IF(AND($CB$7,$T$18&gt;1,BZ15&gt;-999),BZ15/SQRT($T$18),"")</f>
        <v>4.239632533899286</v>
      </c>
      <c r="CB15" s="23" t="e">
        <f t="shared" ref="CB15:CB39" si="9">IF(NOT($CD$1),IF(CH15&lt;$CF$103,IF(AND($CB$7,$T$18&gt;1,CA15&lt;&gt;""),IF($BZ$2=2,IF($CD$5,$CD$7*NORMSINV(0.5+$Y$28/200),CA15*TINV(1-$Y$28/100,($T$18-1))),NA()),NA()),NA()),NA())</f>
        <v>#N/A</v>
      </c>
      <c r="CC15" s="1" t="e">
        <f>IF(AND(NOT($CD$1),$CD$6,$CF$1,$CB$5,$CB$1,$BZ$2&gt;1,BY15+CE15&gt;=$CB$2,BY15-CE15&lt;=$CB$2),BY15,NA())</f>
        <v>#N/A</v>
      </c>
      <c r="CD15" s="1" t="e">
        <f>IF(AND(NOT($CD$1),$CD$6,$CF$1,$CB$5,$CB$1,$BZ$2&gt;1,OR(BY15+CE15&lt;$CB$2,BY15-CE15&gt;$CB$2)),BY15,NA())</f>
        <v>#N/A</v>
      </c>
      <c r="CE15" s="1" t="e">
        <f>IF(AND($CB$7,$T$18&gt;1,CA15&lt;&gt;""),IF($BZ$2=2,IF($CD$5,$CD$7*NORMSINV(0.5+$Y$28/200),CA15*TINV(1-$Y$28/100,($T$18-1))),NA()),NA())</f>
        <v>#N/A</v>
      </c>
      <c r="CF15" s="1">
        <f>IF(OR(CG15=1,BY15=-999,NOT($CD$6),NOT($CG$2)),NA(),BY15)</f>
        <v>45.843872622650068</v>
      </c>
      <c r="CG15" s="1">
        <f>CH105</f>
        <v>0</v>
      </c>
      <c r="CH15" s="1">
        <v>1</v>
      </c>
      <c r="CQ15" s="22">
        <v>14</v>
      </c>
      <c r="CR15" s="10">
        <f t="shared" si="6"/>
        <v>0.421333072707057</v>
      </c>
      <c r="CS15" s="23">
        <f t="shared" si="3"/>
        <v>46.030313443541353</v>
      </c>
      <c r="CT15" s="1">
        <f t="shared" si="4"/>
        <v>46.030313443541353</v>
      </c>
      <c r="CU15" s="1">
        <f t="shared" si="5"/>
        <v>0</v>
      </c>
      <c r="CV15" s="23"/>
      <c r="CW15" s="23"/>
      <c r="CX15" s="23"/>
      <c r="CY15" s="23" t="e">
        <f t="shared" ref="CY15:CY38" si="10">IF(ISNA(CV16),NA(),BY15)</f>
        <v>#N/A</v>
      </c>
      <c r="CZ15" s="23">
        <f>1-$CZ$14</f>
        <v>0</v>
      </c>
      <c r="DA15" s="23">
        <f>1-$DA$14</f>
        <v>1</v>
      </c>
      <c r="DB15" s="1">
        <v>8</v>
      </c>
      <c r="DC15" s="1" t="e">
        <f>IF(ISNA(CY22),NA(),IF(CY22&lt;CW23,CW23,CX23))</f>
        <v>#N/A</v>
      </c>
      <c r="DD15" s="1">
        <f>DA23</f>
        <v>9</v>
      </c>
      <c r="DE15" s="23"/>
      <c r="DF15" s="23"/>
      <c r="DH15" s="23"/>
      <c r="DI15" s="23"/>
      <c r="DJ15" s="23"/>
      <c r="DK15" s="23"/>
      <c r="DL15" s="23"/>
      <c r="DM15" s="23"/>
      <c r="DN15" s="23"/>
      <c r="DO15" s="23"/>
      <c r="DP15" s="23"/>
      <c r="DQ15" s="23"/>
      <c r="DR15" s="23"/>
      <c r="DS15" s="23"/>
      <c r="DT15" s="23"/>
      <c r="DU15" s="23"/>
      <c r="DV15" s="23"/>
      <c r="DW15" s="23"/>
      <c r="DX15" s="23"/>
      <c r="DY15" s="23"/>
      <c r="DZ15" s="23"/>
      <c r="EA15" s="23"/>
      <c r="EB15" s="23"/>
      <c r="EC15" s="23"/>
      <c r="ED15" s="23"/>
      <c r="EE15" s="23"/>
      <c r="EF15" s="23"/>
      <c r="EG15" s="23"/>
      <c r="EH15" s="23"/>
      <c r="EI15" s="23"/>
      <c r="EJ15" s="23"/>
      <c r="EK15" s="23"/>
      <c r="EL15" s="23"/>
      <c r="EM15" s="23"/>
      <c r="EN15" s="23"/>
      <c r="EO15" s="23"/>
      <c r="EP15" s="23"/>
      <c r="EQ15" s="23"/>
      <c r="ER15" s="23"/>
      <c r="ES15" s="23"/>
      <c r="ET15" s="23"/>
      <c r="EU15" s="23"/>
      <c r="EV15" s="23"/>
      <c r="EW15" s="23"/>
      <c r="EX15" s="23"/>
      <c r="EY15" s="23"/>
      <c r="EZ15" s="23"/>
      <c r="FA15" s="23"/>
      <c r="FB15" s="23"/>
      <c r="FC15" s="23"/>
      <c r="FD15" s="23"/>
      <c r="FE15" s="23"/>
      <c r="FF15" s="23"/>
      <c r="FG15" s="23"/>
      <c r="FH15" s="23"/>
      <c r="FI15" s="23"/>
      <c r="FJ15" s="23"/>
      <c r="FK15" s="23"/>
      <c r="FL15" s="23"/>
      <c r="FM15" s="23"/>
      <c r="FN15" s="23"/>
      <c r="FO15" s="23"/>
      <c r="FP15" s="23"/>
      <c r="FQ15" s="23"/>
      <c r="FR15" s="23"/>
      <c r="FS15" s="23"/>
      <c r="FT15" s="23"/>
      <c r="FU15" s="23"/>
      <c r="FV15" s="23"/>
      <c r="FW15" s="23"/>
      <c r="FX15" s="23"/>
      <c r="FY15" s="23"/>
      <c r="FZ15" s="23"/>
      <c r="GA15" s="23"/>
      <c r="GB15" s="23"/>
      <c r="GC15" s="23"/>
      <c r="GD15" s="23"/>
      <c r="GE15" s="23"/>
      <c r="GF15" s="23"/>
      <c r="GG15" s="23"/>
      <c r="GH15" s="23"/>
      <c r="GI15" s="23"/>
      <c r="GJ15" s="23"/>
      <c r="GK15" s="23"/>
      <c r="GL15" s="23"/>
      <c r="GM15" s="23"/>
      <c r="GN15" s="23"/>
      <c r="GO15" s="23"/>
      <c r="GP15" s="23"/>
      <c r="GQ15" s="23"/>
      <c r="GR15" s="23"/>
      <c r="GS15" s="23"/>
      <c r="GT15" s="23"/>
      <c r="GU15" s="23"/>
      <c r="GV15" s="23"/>
      <c r="GW15" s="23"/>
      <c r="GX15" s="23"/>
      <c r="GY15" s="23"/>
      <c r="GZ15" s="23"/>
      <c r="HA15" s="23"/>
      <c r="HB15" s="23"/>
      <c r="HC15" s="23"/>
      <c r="HD15" s="23"/>
      <c r="HE15" s="23"/>
      <c r="HF15" s="23"/>
      <c r="HG15" s="23"/>
      <c r="HH15" s="23"/>
      <c r="HI15" s="23"/>
      <c r="HJ15" s="23"/>
      <c r="HK15" s="23"/>
      <c r="HL15" s="23"/>
      <c r="HM15" s="23"/>
      <c r="HN15" s="23"/>
      <c r="HO15" s="23"/>
      <c r="HP15" s="23"/>
      <c r="HQ15" s="23"/>
      <c r="HR15" s="23"/>
      <c r="HS15" s="23"/>
      <c r="HT15" s="23"/>
      <c r="HU15" s="23"/>
      <c r="HV15" s="23"/>
      <c r="HW15" s="23"/>
      <c r="HX15" s="23"/>
      <c r="HY15" s="23"/>
      <c r="HZ15" s="23"/>
      <c r="IA15" s="23"/>
      <c r="IB15" s="23"/>
      <c r="IC15" s="23"/>
      <c r="ID15" s="23"/>
      <c r="IE15" s="23"/>
      <c r="IF15" s="23"/>
      <c r="IG15" s="23"/>
      <c r="IH15" s="23"/>
      <c r="II15" s="23"/>
      <c r="IJ15" s="23"/>
      <c r="IK15" s="23"/>
      <c r="IL15" s="23"/>
      <c r="IM15" s="23"/>
      <c r="IN15" s="23"/>
      <c r="IO15" s="23"/>
      <c r="IP15" s="23"/>
      <c r="IQ15" s="23"/>
      <c r="IR15" s="23"/>
      <c r="IS15" s="23"/>
      <c r="IT15" s="23"/>
      <c r="IU15" s="23"/>
      <c r="IV15" s="23"/>
    </row>
    <row r="16" spans="1:256" ht="12" customHeight="1" x14ac:dyDescent="0.15">
      <c r="A16" s="26"/>
      <c r="B16" s="26"/>
      <c r="C16" s="26"/>
      <c r="D16" s="26"/>
      <c r="E16" s="26"/>
      <c r="F16" s="26"/>
      <c r="G16" s="26"/>
      <c r="H16" s="26"/>
      <c r="I16" s="26"/>
      <c r="J16" s="26"/>
      <c r="K16" s="26"/>
      <c r="L16" s="26"/>
      <c r="M16" s="26">
        <v>46.23291337197692</v>
      </c>
      <c r="N16" s="26">
        <v>19.073870193390931</v>
      </c>
      <c r="O16" s="26">
        <v>50</v>
      </c>
      <c r="P16" s="26" t="b">
        <v>1</v>
      </c>
      <c r="S16" s="159">
        <v>4</v>
      </c>
      <c r="T16" s="140" t="s">
        <v>47</v>
      </c>
      <c r="U16" s="88"/>
      <c r="V16" s="88"/>
      <c r="W16" s="89"/>
      <c r="X16" s="89" t="s">
        <v>44</v>
      </c>
      <c r="Y16" s="88"/>
      <c r="Z16" s="89" t="s">
        <v>46</v>
      </c>
      <c r="AA16" s="88"/>
      <c r="AB16" s="88"/>
      <c r="AC16" s="88" t="s">
        <v>25</v>
      </c>
      <c r="AD16" s="88"/>
      <c r="AE16" s="88"/>
      <c r="AF16" s="88"/>
      <c r="AG16" s="88"/>
      <c r="AH16" s="88"/>
      <c r="AI16" s="131"/>
      <c r="AJ16" s="113">
        <f t="shared" si="1"/>
        <v>2.37686E-4</v>
      </c>
      <c r="AK16" s="7"/>
      <c r="AR16" s="23"/>
      <c r="AV16" s="17">
        <f t="shared" si="2"/>
        <v>2.37686E-4</v>
      </c>
      <c r="AW16" s="43"/>
      <c r="AX16" s="43"/>
      <c r="AY16" s="43"/>
      <c r="AZ16" s="43"/>
      <c r="BJ16" s="1" t="s">
        <v>138</v>
      </c>
      <c r="BY16" s="1">
        <f t="shared" ref="BY16:BY39" si="11">IF(AND($CB$7,M5&lt;&gt;""),M5,-999)</f>
        <v>51.440378820063344</v>
      </c>
      <c r="BZ16" s="1">
        <f t="shared" si="7"/>
        <v>22.133727208910567</v>
      </c>
      <c r="CA16" s="23">
        <f t="shared" si="8"/>
        <v>4.9492518634560714</v>
      </c>
      <c r="CB16" s="23" t="e">
        <f t="shared" si="9"/>
        <v>#N/A</v>
      </c>
      <c r="CC16" s="1" t="e">
        <f t="shared" ref="CC16:CC39" si="12">IF(AND(NOT($CD$1),$CD$6,$CF$1,$CB$5,$CB$1,$BZ$2&gt;1,BY16+CE16&gt;=$CB$2,BY16-CE16&lt;=$CB$2),BY16,NA())</f>
        <v>#N/A</v>
      </c>
      <c r="CD16" s="1" t="e">
        <f t="shared" ref="CD16:CD39" si="13">IF(AND(NOT($CD$1),$CD$6,$CF$1,$CB$5,$CB$1,$BZ$2&gt;1,OR(BY16+CE16&lt;$CB$2,BY16-CE16&gt;$CB$2)),BY16,NA())</f>
        <v>#N/A</v>
      </c>
      <c r="CE16" s="1" t="e">
        <f t="shared" ref="CE16:CE39" si="14">IF(AND($CB$7,$T$18&gt;1,CA16&lt;&gt;""),IF($BZ$2=2,IF($CD$5,$CD$7*NORMSINV(0.5+$Y$28/200),CA16*TINV(1-$Y$28/100,($T$18-1))),NA()),NA())</f>
        <v>#N/A</v>
      </c>
      <c r="CF16" s="1">
        <f t="shared" ref="CF16:CF39" si="15">IF(OR(CG16=1,BY16=-999,NOT($CD$6),NOT($CG$2)),NA(),BY16)</f>
        <v>51.440378820063344</v>
      </c>
      <c r="CG16" s="1">
        <f t="shared" ref="CG16:CG39" si="16">CH106</f>
        <v>0</v>
      </c>
      <c r="CH16" s="1">
        <v>2</v>
      </c>
      <c r="CQ16" s="22">
        <v>15</v>
      </c>
      <c r="CR16" s="10">
        <f t="shared" si="6"/>
        <v>0.20440051518380642</v>
      </c>
      <c r="CS16" s="23">
        <f t="shared" si="3"/>
        <v>33.479892062838076</v>
      </c>
      <c r="CT16" s="1">
        <f t="shared" si="4"/>
        <v>33.479892062838076</v>
      </c>
      <c r="CU16" s="1">
        <f t="shared" si="5"/>
        <v>0</v>
      </c>
      <c r="CV16" s="1" t="e">
        <f>IF(AND($CD$6,$CF$1,$CW$12,$BZ$2&gt;1,OR(BY16+CB16&lt;BY15,BY16-CB16&gt;BY15)),BY16,NA())</f>
        <v>#N/A</v>
      </c>
      <c r="CW16" s="23" t="e">
        <f t="shared" ref="CW16:CW39" si="17">IF(ISNA(CV16),NA(),BY16-CB16)</f>
        <v>#N/A</v>
      </c>
      <c r="CX16" s="1" t="e">
        <f t="shared" ref="CX16:CX39" si="18">IF(ISNA(CV16),NA(),BY16+CB16)</f>
        <v>#N/A</v>
      </c>
      <c r="CY16" s="23" t="e">
        <f t="shared" si="10"/>
        <v>#N/A</v>
      </c>
      <c r="CZ16" s="1">
        <f>CZ15+1</f>
        <v>1</v>
      </c>
      <c r="DA16" s="1">
        <f>DA15+1</f>
        <v>2</v>
      </c>
      <c r="DC16" s="1" t="e">
        <f>IF(ISNA(CY22),NA(),CY22)</f>
        <v>#N/A</v>
      </c>
      <c r="DD16" s="1">
        <f>CZ23</f>
        <v>8</v>
      </c>
      <c r="DF16" s="1" t="e">
        <f>CW30</f>
        <v>#N/A</v>
      </c>
      <c r="DG16" s="1">
        <f>DA30</f>
        <v>16</v>
      </c>
    </row>
    <row r="17" spans="1:111" ht="12" customHeight="1" x14ac:dyDescent="0.15">
      <c r="A17" s="26"/>
      <c r="B17" s="26"/>
      <c r="C17" s="26"/>
      <c r="D17" s="26"/>
      <c r="E17" s="26"/>
      <c r="F17" s="26"/>
      <c r="G17" s="26"/>
      <c r="H17" s="26"/>
      <c r="I17" s="26"/>
      <c r="J17" s="26"/>
      <c r="K17" s="26"/>
      <c r="L17" s="26"/>
      <c r="M17" s="26">
        <v>53.880625361297476</v>
      </c>
      <c r="N17" s="26">
        <v>21.991270395881163</v>
      </c>
      <c r="O17" s="26">
        <v>49</v>
      </c>
      <c r="P17" s="15">
        <f ca="1">RAND()</f>
        <v>0.95686586389977213</v>
      </c>
      <c r="S17" s="47"/>
      <c r="T17" s="48"/>
      <c r="U17" s="48"/>
      <c r="V17" s="48"/>
      <c r="W17" s="35" t="s">
        <v>32</v>
      </c>
      <c r="X17" s="129">
        <f>IF(AND(Q14,$CB$7,$CD$6,M4&lt;&gt;""),BY14,"")</f>
        <v>45.843872622650068</v>
      </c>
      <c r="Y17" s="48"/>
      <c r="Z17" s="35" t="s">
        <v>45</v>
      </c>
      <c r="AA17" s="48"/>
      <c r="AB17" s="48"/>
      <c r="AC17" s="48"/>
      <c r="AD17" s="48"/>
      <c r="AE17" s="48"/>
      <c r="AF17" s="48"/>
      <c r="AG17" s="48"/>
      <c r="AH17" s="48"/>
      <c r="AI17" s="36"/>
      <c r="AJ17" s="45">
        <f t="shared" ref="AJ17:AJ37" si="19">$AJ$1</f>
        <v>2.37686E-4</v>
      </c>
      <c r="AK17" s="7"/>
      <c r="AR17" s="23"/>
      <c r="AV17" s="17">
        <f t="shared" si="2"/>
        <v>2.37686E-4</v>
      </c>
      <c r="AW17" s="43"/>
      <c r="AX17" s="43"/>
      <c r="AY17" s="43"/>
      <c r="AZ17" s="43"/>
      <c r="BI17" s="25"/>
      <c r="BJ17" s="25" t="s">
        <v>140</v>
      </c>
      <c r="BY17" s="1">
        <f t="shared" si="11"/>
        <v>48.642290245532003</v>
      </c>
      <c r="BZ17" s="1">
        <f t="shared" si="7"/>
        <v>21.126247769500544</v>
      </c>
      <c r="CA17" s="23">
        <f t="shared" si="8"/>
        <v>4.7239726122106527</v>
      </c>
      <c r="CB17" s="23" t="e">
        <f t="shared" si="9"/>
        <v>#N/A</v>
      </c>
      <c r="CC17" s="1" t="e">
        <f t="shared" si="12"/>
        <v>#N/A</v>
      </c>
      <c r="CD17" s="1" t="e">
        <f t="shared" si="13"/>
        <v>#N/A</v>
      </c>
      <c r="CE17" s="1" t="e">
        <f t="shared" si="14"/>
        <v>#N/A</v>
      </c>
      <c r="CF17" s="1">
        <f t="shared" si="15"/>
        <v>48.642290245532003</v>
      </c>
      <c r="CG17" s="1">
        <f t="shared" si="16"/>
        <v>0</v>
      </c>
      <c r="CH17" s="1">
        <v>3</v>
      </c>
      <c r="CQ17" s="22">
        <v>16</v>
      </c>
      <c r="CR17" s="10">
        <f t="shared" si="6"/>
        <v>0.80904476158320904</v>
      </c>
      <c r="CS17" s="23">
        <f t="shared" si="3"/>
        <v>67.487631908980219</v>
      </c>
      <c r="CT17" s="1">
        <f t="shared" si="4"/>
        <v>67.487631908980219</v>
      </c>
      <c r="CU17" s="1">
        <f t="shared" si="5"/>
        <v>0</v>
      </c>
      <c r="CV17" s="1" t="e">
        <f t="shared" ref="CV17:CV39" si="20">IF(AND($CD$6,$CF$1,$CW$12,$BZ$2&gt;1,OR(BY17+CB17&lt;BY16,BY17-CB17&gt;BY16)),BY17,NA())</f>
        <v>#N/A</v>
      </c>
      <c r="CW17" s="23" t="e">
        <f t="shared" si="17"/>
        <v>#N/A</v>
      </c>
      <c r="CX17" s="1" t="e">
        <f t="shared" si="18"/>
        <v>#N/A</v>
      </c>
      <c r="CY17" s="23" t="e">
        <f t="shared" si="10"/>
        <v>#N/A</v>
      </c>
      <c r="CZ17" s="1">
        <f t="shared" ref="CZ17:CZ39" si="21">CZ16+1</f>
        <v>2</v>
      </c>
      <c r="DA17" s="1">
        <f t="shared" ref="DA17:DA39" si="22">DA16+1</f>
        <v>3</v>
      </c>
      <c r="DB17" s="1">
        <v>9</v>
      </c>
      <c r="DC17" s="1" t="e">
        <f>IF(ISNA(CY23),NA(),IF(CY23&lt;CW24,CW24,CX24))</f>
        <v>#N/A</v>
      </c>
      <c r="DD17" s="1">
        <f>DA24</f>
        <v>10</v>
      </c>
      <c r="DF17" s="1" t="e">
        <f>CY29</f>
        <v>#N/A</v>
      </c>
      <c r="DG17" s="1">
        <f>CZ30</f>
        <v>15</v>
      </c>
    </row>
    <row r="18" spans="1:111" ht="12" customHeight="1" x14ac:dyDescent="0.15">
      <c r="A18" s="26"/>
      <c r="B18" s="26"/>
      <c r="C18" s="26"/>
      <c r="D18" s="26"/>
      <c r="E18" s="26"/>
      <c r="F18" s="26"/>
      <c r="G18" s="26"/>
      <c r="H18" s="26"/>
      <c r="I18" s="26"/>
      <c r="J18" s="26"/>
      <c r="K18" s="26"/>
      <c r="L18" s="26"/>
      <c r="M18" s="26">
        <v>48.002045174643548</v>
      </c>
      <c r="N18" s="26">
        <v>18.859277287130414</v>
      </c>
      <c r="O18" s="26">
        <v>48</v>
      </c>
      <c r="P18" s="87">
        <v>0.36160964140422913</v>
      </c>
      <c r="S18" s="132" t="s">
        <v>96</v>
      </c>
      <c r="T18" s="34">
        <v>20</v>
      </c>
      <c r="U18" s="48"/>
      <c r="V18" s="48"/>
      <c r="W18" s="35" t="s">
        <v>33</v>
      </c>
      <c r="X18" s="93">
        <f>IF(AND(Q14,CD6,$CB$7,$T$18&gt;1,N4&lt;&gt;""),BZ14,"")</f>
        <v>18.960213090836969</v>
      </c>
      <c r="Y18" s="48"/>
      <c r="Z18" s="9">
        <f>IF(AND($CB$7,O4&lt;&gt;""),O4,"")</f>
        <v>62</v>
      </c>
      <c r="AA18" s="48"/>
      <c r="AB18" s="48"/>
      <c r="AC18" s="48" t="s">
        <v>24</v>
      </c>
      <c r="AD18" s="48"/>
      <c r="AE18" s="48"/>
      <c r="AF18" s="48"/>
      <c r="AG18" s="48"/>
      <c r="AH18" s="90"/>
      <c r="AI18" s="130"/>
      <c r="AJ18" s="45">
        <f t="shared" si="19"/>
        <v>2.37686E-4</v>
      </c>
      <c r="AR18" s="23"/>
      <c r="AV18" s="17">
        <f t="shared" si="2"/>
        <v>2.37686E-4</v>
      </c>
      <c r="AW18" s="43"/>
      <c r="AX18" s="43"/>
      <c r="AY18" s="43"/>
      <c r="AZ18" s="43"/>
      <c r="BI18" s="18" t="s">
        <v>81</v>
      </c>
      <c r="BJ18" s="25"/>
      <c r="BW18" s="1">
        <f>(BW40-BX13)/BX12</f>
        <v>1.2954277557362208</v>
      </c>
      <c r="BY18" s="1">
        <f t="shared" si="11"/>
        <v>45.768165225751147</v>
      </c>
      <c r="BZ18" s="1">
        <f t="shared" si="7"/>
        <v>20.238990439602684</v>
      </c>
      <c r="CA18" s="23">
        <f t="shared" si="8"/>
        <v>4.5255758418919951</v>
      </c>
      <c r="CB18" s="23" t="e">
        <f t="shared" si="9"/>
        <v>#N/A</v>
      </c>
      <c r="CC18" s="1" t="e">
        <f t="shared" si="12"/>
        <v>#N/A</v>
      </c>
      <c r="CD18" s="1" t="e">
        <f t="shared" si="13"/>
        <v>#N/A</v>
      </c>
      <c r="CE18" s="1" t="e">
        <f t="shared" si="14"/>
        <v>#N/A</v>
      </c>
      <c r="CF18" s="1">
        <f t="shared" si="15"/>
        <v>45.768165225751147</v>
      </c>
      <c r="CG18" s="1">
        <f t="shared" si="16"/>
        <v>0</v>
      </c>
      <c r="CH18" s="1">
        <v>4</v>
      </c>
      <c r="CQ18" s="22">
        <v>17</v>
      </c>
      <c r="CR18" s="10">
        <f t="shared" si="6"/>
        <v>0.13341399095952511</v>
      </c>
      <c r="CS18" s="23">
        <f t="shared" si="3"/>
        <v>27.792059606316414</v>
      </c>
      <c r="CT18" s="1">
        <f t="shared" si="4"/>
        <v>27.792059606316414</v>
      </c>
      <c r="CU18" s="1">
        <f t="shared" si="5"/>
        <v>0</v>
      </c>
      <c r="CV18" s="1" t="e">
        <f t="shared" si="20"/>
        <v>#N/A</v>
      </c>
      <c r="CW18" s="23" t="e">
        <f t="shared" si="17"/>
        <v>#N/A</v>
      </c>
      <c r="CX18" s="1" t="e">
        <f t="shared" si="18"/>
        <v>#N/A</v>
      </c>
      <c r="CY18" s="23" t="e">
        <f t="shared" si="10"/>
        <v>#N/A</v>
      </c>
      <c r="CZ18" s="1">
        <f t="shared" si="21"/>
        <v>3</v>
      </c>
      <c r="DA18" s="1">
        <f t="shared" si="22"/>
        <v>4</v>
      </c>
      <c r="DC18" s="1" t="e">
        <f>IF(ISNA(CY23),NA(),CY23)</f>
        <v>#N/A</v>
      </c>
      <c r="DD18" s="1">
        <f>CZ24</f>
        <v>9</v>
      </c>
    </row>
    <row r="19" spans="1:111" ht="12" customHeight="1" x14ac:dyDescent="0.15">
      <c r="A19" s="26"/>
      <c r="B19" s="26"/>
      <c r="C19" s="26"/>
      <c r="D19" s="26"/>
      <c r="E19" s="26"/>
      <c r="F19" s="26"/>
      <c r="G19" s="26"/>
      <c r="H19" s="26"/>
      <c r="I19" s="26"/>
      <c r="J19" s="26"/>
      <c r="K19" s="26"/>
      <c r="L19" s="26"/>
      <c r="M19" s="26">
        <v>47.342833330420092</v>
      </c>
      <c r="N19" s="26">
        <v>28.647021803014773</v>
      </c>
      <c r="O19" s="26">
        <v>47</v>
      </c>
      <c r="P19" s="44" t="s">
        <v>136</v>
      </c>
      <c r="S19" s="91"/>
      <c r="T19" s="90"/>
      <c r="U19" s="92"/>
      <c r="V19" s="92"/>
      <c r="W19" s="35" t="s">
        <v>38</v>
      </c>
      <c r="X19" s="9" t="str">
        <f>IF(AND(Q14,CD6,NOT(CD1),NOT(ISNA(CB15))),CB15,"")</f>
        <v/>
      </c>
      <c r="Y19" s="48"/>
      <c r="Z19" s="138"/>
      <c r="AA19" s="48"/>
      <c r="AB19" s="48"/>
      <c r="AC19" s="48"/>
      <c r="AD19" s="48"/>
      <c r="AE19" s="48" t="s">
        <v>170</v>
      </c>
      <c r="AF19" s="48"/>
      <c r="AG19" s="48"/>
      <c r="AH19" s="138"/>
      <c r="AI19" s="36"/>
      <c r="AJ19" s="45">
        <f t="shared" si="19"/>
        <v>2.37686E-4</v>
      </c>
      <c r="AR19" s="23"/>
      <c r="AV19" s="17">
        <f t="shared" si="2"/>
        <v>2.37686E-4</v>
      </c>
      <c r="AW19" s="43"/>
      <c r="AX19" s="43"/>
      <c r="AY19" s="43"/>
      <c r="AZ19" s="43"/>
      <c r="BI19" s="96">
        <v>305</v>
      </c>
      <c r="BJ19" s="25"/>
      <c r="BK19" s="1">
        <v>305</v>
      </c>
      <c r="BY19" s="1">
        <f t="shared" si="11"/>
        <v>41.238713253550429</v>
      </c>
      <c r="BZ19" s="1">
        <f t="shared" si="7"/>
        <v>15.670439321032829</v>
      </c>
      <c r="CA19" s="23">
        <f t="shared" si="8"/>
        <v>3.5040167559115054</v>
      </c>
      <c r="CB19" s="23" t="e">
        <f t="shared" si="9"/>
        <v>#N/A</v>
      </c>
      <c r="CC19" s="1" t="e">
        <f t="shared" si="12"/>
        <v>#N/A</v>
      </c>
      <c r="CD19" s="1" t="e">
        <f t="shared" si="13"/>
        <v>#N/A</v>
      </c>
      <c r="CE19" s="1" t="e">
        <f t="shared" si="14"/>
        <v>#N/A</v>
      </c>
      <c r="CF19" s="1">
        <f t="shared" si="15"/>
        <v>41.238713253550429</v>
      </c>
      <c r="CG19" s="1">
        <f t="shared" si="16"/>
        <v>0</v>
      </c>
      <c r="CH19" s="1">
        <v>5</v>
      </c>
      <c r="CQ19" s="22">
        <v>18</v>
      </c>
      <c r="CR19" s="10">
        <f t="shared" si="6"/>
        <v>0.64397713355720043</v>
      </c>
      <c r="CS19" s="23">
        <f t="shared" si="3"/>
        <v>57.382200070612171</v>
      </c>
      <c r="CT19" s="1">
        <f t="shared" si="4"/>
        <v>57.382200070612171</v>
      </c>
      <c r="CU19" s="1">
        <f t="shared" si="5"/>
        <v>0</v>
      </c>
      <c r="CV19" s="1" t="e">
        <f t="shared" si="20"/>
        <v>#N/A</v>
      </c>
      <c r="CW19" s="23" t="e">
        <f t="shared" si="17"/>
        <v>#N/A</v>
      </c>
      <c r="CX19" s="1" t="e">
        <f t="shared" si="18"/>
        <v>#N/A</v>
      </c>
      <c r="CY19" s="23" t="e">
        <f t="shared" si="10"/>
        <v>#N/A</v>
      </c>
      <c r="CZ19" s="1">
        <f t="shared" si="21"/>
        <v>4</v>
      </c>
      <c r="DA19" s="1">
        <f t="shared" si="22"/>
        <v>5</v>
      </c>
      <c r="DB19" s="1">
        <v>10</v>
      </c>
      <c r="DC19" s="1" t="e">
        <f>IF(ISNA(CY24),NA(),IF(CY24&lt;CW25,CW25,CX25))</f>
        <v>#N/A</v>
      </c>
      <c r="DD19" s="1">
        <f>DA25</f>
        <v>11</v>
      </c>
      <c r="DF19" s="1" t="e">
        <f>CX31</f>
        <v>#N/A</v>
      </c>
      <c r="DG19" s="1">
        <f>DA31</f>
        <v>17</v>
      </c>
    </row>
    <row r="20" spans="1:111" ht="12" customHeight="1" x14ac:dyDescent="0.15">
      <c r="A20" s="26"/>
      <c r="B20" s="26"/>
      <c r="C20" s="26"/>
      <c r="D20" s="26"/>
      <c r="E20" s="26"/>
      <c r="F20" s="26"/>
      <c r="G20" s="26"/>
      <c r="H20" s="26"/>
      <c r="I20" s="26"/>
      <c r="J20" s="26"/>
      <c r="K20" s="26"/>
      <c r="L20" s="26"/>
      <c r="M20" s="26">
        <v>40.908768916985281</v>
      </c>
      <c r="N20" s="26">
        <v>21.070985419491702</v>
      </c>
      <c r="O20" s="26">
        <v>46</v>
      </c>
      <c r="P20" s="26">
        <v>62</v>
      </c>
      <c r="S20" s="49"/>
      <c r="T20" s="50"/>
      <c r="U20" s="50"/>
      <c r="V20" s="50"/>
      <c r="W20" s="50"/>
      <c r="X20" s="50"/>
      <c r="Y20" s="50"/>
      <c r="Z20" s="50"/>
      <c r="AA20" s="50"/>
      <c r="AB20" s="50"/>
      <c r="AC20" s="50"/>
      <c r="AD20" s="50"/>
      <c r="AE20" s="50" t="s">
        <v>168</v>
      </c>
      <c r="AF20" s="50"/>
      <c r="AG20" s="50"/>
      <c r="AH20" s="50"/>
      <c r="AI20" s="51"/>
      <c r="AJ20" s="45">
        <f t="shared" si="19"/>
        <v>2.37686E-4</v>
      </c>
      <c r="AR20" s="23"/>
      <c r="AV20" s="17">
        <f t="shared" si="2"/>
        <v>2.37686E-4</v>
      </c>
      <c r="AW20" s="43"/>
      <c r="AX20" s="43"/>
      <c r="AY20" s="43"/>
      <c r="AZ20" s="43"/>
      <c r="BY20" s="1">
        <f t="shared" si="11"/>
        <v>47.454694880259652</v>
      </c>
      <c r="BZ20" s="1">
        <f t="shared" si="7"/>
        <v>20.319225503913934</v>
      </c>
      <c r="CA20" s="23">
        <f t="shared" si="8"/>
        <v>4.5435169476898976</v>
      </c>
      <c r="CB20" s="23" t="e">
        <f t="shared" si="9"/>
        <v>#N/A</v>
      </c>
      <c r="CC20" s="1" t="e">
        <f t="shared" si="12"/>
        <v>#N/A</v>
      </c>
      <c r="CD20" s="1" t="e">
        <f t="shared" si="13"/>
        <v>#N/A</v>
      </c>
      <c r="CE20" s="1" t="e">
        <f t="shared" si="14"/>
        <v>#N/A</v>
      </c>
      <c r="CF20" s="1">
        <f t="shared" si="15"/>
        <v>47.454694880259652</v>
      </c>
      <c r="CG20" s="1">
        <f t="shared" si="16"/>
        <v>0</v>
      </c>
      <c r="CH20" s="1">
        <v>6</v>
      </c>
      <c r="CQ20" s="22">
        <v>19</v>
      </c>
      <c r="CR20" s="10">
        <f t="shared" si="6"/>
        <v>0.70727474056184292</v>
      </c>
      <c r="CS20" s="23">
        <f t="shared" si="3"/>
        <v>60.908812133459691</v>
      </c>
      <c r="CT20" s="1">
        <f t="shared" si="4"/>
        <v>60.908812133459691</v>
      </c>
      <c r="CU20" s="1">
        <f t="shared" si="5"/>
        <v>0</v>
      </c>
      <c r="CV20" s="1" t="e">
        <f t="shared" si="20"/>
        <v>#N/A</v>
      </c>
      <c r="CW20" s="23" t="e">
        <f t="shared" si="17"/>
        <v>#N/A</v>
      </c>
      <c r="CX20" s="1" t="e">
        <f t="shared" si="18"/>
        <v>#N/A</v>
      </c>
      <c r="CY20" s="23" t="e">
        <f t="shared" si="10"/>
        <v>#N/A</v>
      </c>
      <c r="CZ20" s="1">
        <f t="shared" si="21"/>
        <v>5</v>
      </c>
      <c r="DA20" s="1">
        <f t="shared" si="22"/>
        <v>6</v>
      </c>
      <c r="DC20" s="1" t="e">
        <f>IF(ISNA(CY24),NA(),CY24)</f>
        <v>#N/A</v>
      </c>
      <c r="DD20" s="1">
        <f>CZ25</f>
        <v>10</v>
      </c>
      <c r="DF20" s="1" t="e">
        <f>CY30</f>
        <v>#N/A</v>
      </c>
      <c r="DG20" s="1">
        <f>CZ31</f>
        <v>16</v>
      </c>
    </row>
    <row r="21" spans="1:111" ht="12" customHeight="1" x14ac:dyDescent="0.15">
      <c r="A21" s="26"/>
      <c r="B21" s="26"/>
      <c r="C21" s="26"/>
      <c r="D21" s="26"/>
      <c r="E21" s="26"/>
      <c r="F21" s="26"/>
      <c r="G21" s="26"/>
      <c r="H21" s="26"/>
      <c r="I21" s="26"/>
      <c r="J21" s="26"/>
      <c r="K21" s="26"/>
      <c r="L21" s="26"/>
      <c r="M21" s="26">
        <v>48.567478132183631</v>
      </c>
      <c r="N21" s="26">
        <v>17.10035824210977</v>
      </c>
      <c r="O21" s="26">
        <v>45</v>
      </c>
      <c r="P21" s="1">
        <f>P20+1</f>
        <v>63</v>
      </c>
      <c r="S21" s="160">
        <v>5</v>
      </c>
      <c r="T21" s="52" t="s">
        <v>139</v>
      </c>
      <c r="U21" s="53"/>
      <c r="V21" s="53"/>
      <c r="W21" s="53"/>
      <c r="X21" s="53"/>
      <c r="Y21" s="53"/>
      <c r="Z21" s="53"/>
      <c r="AA21" s="53"/>
      <c r="AB21" s="53" t="s">
        <v>138</v>
      </c>
      <c r="AC21" s="53"/>
      <c r="AD21" s="53"/>
      <c r="AE21" s="53"/>
      <c r="AF21" s="53"/>
      <c r="AG21" s="53"/>
      <c r="AH21" s="53"/>
      <c r="AI21" s="154"/>
      <c r="AJ21" s="45">
        <f t="shared" si="19"/>
        <v>2.37686E-4</v>
      </c>
      <c r="AR21" s="23"/>
      <c r="AV21" s="17">
        <f t="shared" si="2"/>
        <v>2.37686E-4</v>
      </c>
      <c r="AW21" s="43"/>
      <c r="AX21" s="43"/>
      <c r="AY21" s="43"/>
      <c r="AZ21" s="43"/>
      <c r="BI21" s="18" t="s">
        <v>80</v>
      </c>
      <c r="BJ21" s="25"/>
      <c r="BY21" s="1">
        <f t="shared" si="11"/>
        <v>55.961232459433077</v>
      </c>
      <c r="BZ21" s="1">
        <f t="shared" si="7"/>
        <v>18.786776698418315</v>
      </c>
      <c r="CA21" s="23">
        <f t="shared" si="8"/>
        <v>4.2008509775772414</v>
      </c>
      <c r="CB21" s="23" t="e">
        <f t="shared" si="9"/>
        <v>#N/A</v>
      </c>
      <c r="CC21" s="1" t="e">
        <f t="shared" si="12"/>
        <v>#N/A</v>
      </c>
      <c r="CD21" s="1" t="e">
        <f t="shared" si="13"/>
        <v>#N/A</v>
      </c>
      <c r="CE21" s="1" t="e">
        <f t="shared" si="14"/>
        <v>#N/A</v>
      </c>
      <c r="CF21" s="1">
        <f t="shared" si="15"/>
        <v>55.961232459433077</v>
      </c>
      <c r="CG21" s="1">
        <f t="shared" si="16"/>
        <v>0</v>
      </c>
      <c r="CH21" s="1">
        <v>7</v>
      </c>
      <c r="CQ21" s="22">
        <v>20</v>
      </c>
      <c r="CR21" s="10">
        <f t="shared" si="6"/>
        <v>0.6001900564879179</v>
      </c>
      <c r="CS21" s="23">
        <f t="shared" si="3"/>
        <v>55.076781431853803</v>
      </c>
      <c r="CT21" s="1">
        <f t="shared" si="4"/>
        <v>55.076781431853803</v>
      </c>
      <c r="CU21" s="1">
        <f t="shared" si="5"/>
        <v>0</v>
      </c>
      <c r="CV21" s="1" t="e">
        <f t="shared" si="20"/>
        <v>#N/A</v>
      </c>
      <c r="CW21" s="23" t="e">
        <f t="shared" si="17"/>
        <v>#N/A</v>
      </c>
      <c r="CX21" s="1" t="e">
        <f t="shared" si="18"/>
        <v>#N/A</v>
      </c>
      <c r="CY21" s="23" t="e">
        <f t="shared" si="10"/>
        <v>#N/A</v>
      </c>
      <c r="CZ21" s="1">
        <f t="shared" si="21"/>
        <v>6</v>
      </c>
      <c r="DA21" s="1">
        <f t="shared" si="22"/>
        <v>7</v>
      </c>
      <c r="DB21" s="1">
        <v>11</v>
      </c>
      <c r="DC21" s="1" t="e">
        <f>IF(ISNA(CY25),NA(),IF(CY25&lt;CW26,CW26,CX26))</f>
        <v>#N/A</v>
      </c>
      <c r="DD21" s="1">
        <f>DA26</f>
        <v>12</v>
      </c>
    </row>
    <row r="22" spans="1:111" ht="12" customHeight="1" x14ac:dyDescent="0.15">
      <c r="A22" s="26"/>
      <c r="B22" s="26"/>
      <c r="C22" s="26"/>
      <c r="D22" s="26"/>
      <c r="E22" s="26"/>
      <c r="F22" s="26"/>
      <c r="G22" s="26"/>
      <c r="H22" s="26"/>
      <c r="I22" s="26"/>
      <c r="J22" s="26"/>
      <c r="K22" s="26"/>
      <c r="L22" s="26"/>
      <c r="M22" s="26">
        <v>55.962324319435822</v>
      </c>
      <c r="N22" s="26">
        <v>23.475644111504945</v>
      </c>
      <c r="O22" s="26">
        <v>44</v>
      </c>
      <c r="P22" s="94" t="s">
        <v>137</v>
      </c>
      <c r="Q22" s="24"/>
      <c r="S22" s="54"/>
      <c r="T22" s="55"/>
      <c r="U22" s="55"/>
      <c r="V22" s="55"/>
      <c r="W22" s="55"/>
      <c r="X22" s="133" t="s">
        <v>79</v>
      </c>
      <c r="Y22" s="9">
        <f>IF(CD1,IF(AND(CK103&lt;&gt;"",CB7),CK103,""),"")</f>
        <v>4.2153761688009856</v>
      </c>
      <c r="Z22" s="55"/>
      <c r="AA22" s="55"/>
      <c r="AB22" s="55"/>
      <c r="AC22" s="151" t="s">
        <v>36</v>
      </c>
      <c r="AD22" s="55"/>
      <c r="AE22" s="55"/>
      <c r="AF22" s="55"/>
      <c r="AG22" s="55"/>
      <c r="AH22" s="55"/>
      <c r="AI22" s="56"/>
      <c r="AJ22" s="45">
        <f t="shared" si="19"/>
        <v>2.37686E-4</v>
      </c>
      <c r="AK22" s="9"/>
      <c r="AR22" s="23"/>
      <c r="AV22" s="17">
        <f t="shared" si="2"/>
        <v>2.37686E-4</v>
      </c>
      <c r="AW22" s="43"/>
      <c r="AX22" s="43"/>
      <c r="AY22" s="43"/>
      <c r="AZ22" s="43"/>
      <c r="BI22" s="44">
        <v>688</v>
      </c>
      <c r="BK22" s="1">
        <v>688</v>
      </c>
      <c r="BY22" s="1">
        <f t="shared" si="11"/>
        <v>46.61174228625795</v>
      </c>
      <c r="BZ22" s="1">
        <f t="shared" si="7"/>
        <v>21.932469881721069</v>
      </c>
      <c r="CA22" s="23">
        <f t="shared" si="8"/>
        <v>4.9042493569995083</v>
      </c>
      <c r="CB22" s="23" t="e">
        <f t="shared" si="9"/>
        <v>#N/A</v>
      </c>
      <c r="CC22" s="1" t="e">
        <f t="shared" si="12"/>
        <v>#N/A</v>
      </c>
      <c r="CD22" s="1" t="e">
        <f t="shared" si="13"/>
        <v>#N/A</v>
      </c>
      <c r="CE22" s="1" t="e">
        <f t="shared" si="14"/>
        <v>#N/A</v>
      </c>
      <c r="CF22" s="1">
        <f t="shared" si="15"/>
        <v>46.61174228625795</v>
      </c>
      <c r="CG22" s="1">
        <f t="shared" si="16"/>
        <v>0</v>
      </c>
      <c r="CH22" s="1">
        <v>8</v>
      </c>
      <c r="CQ22" s="22">
        <v>21</v>
      </c>
      <c r="CR22" s="10">
        <f t="shared" si="6"/>
        <v>0.36734991334378719</v>
      </c>
      <c r="CS22" s="23" t="str">
        <f t="shared" si="3"/>
        <v/>
      </c>
      <c r="CT22" s="1">
        <f t="shared" si="4"/>
        <v>-999</v>
      </c>
      <c r="CU22" s="1">
        <f t="shared" si="5"/>
        <v>-999</v>
      </c>
      <c r="CV22" s="1" t="e">
        <f t="shared" si="20"/>
        <v>#N/A</v>
      </c>
      <c r="CW22" s="23" t="e">
        <f t="shared" si="17"/>
        <v>#N/A</v>
      </c>
      <c r="CX22" s="1" t="e">
        <f t="shared" si="18"/>
        <v>#N/A</v>
      </c>
      <c r="CY22" s="23" t="e">
        <f t="shared" si="10"/>
        <v>#N/A</v>
      </c>
      <c r="CZ22" s="1">
        <f t="shared" si="21"/>
        <v>7</v>
      </c>
      <c r="DA22" s="1">
        <f t="shared" si="22"/>
        <v>8</v>
      </c>
      <c r="DC22" s="1" t="e">
        <f>IF(ISNA(CY25),NA(),CY25)</f>
        <v>#N/A</v>
      </c>
      <c r="DD22" s="1">
        <f>CZ26</f>
        <v>11</v>
      </c>
      <c r="DF22" s="1" t="e">
        <f>CW35</f>
        <v>#N/A</v>
      </c>
      <c r="DG22" s="1">
        <f>DA35</f>
        <v>21</v>
      </c>
    </row>
    <row r="23" spans="1:111" ht="12" customHeight="1" x14ac:dyDescent="0.15">
      <c r="A23" s="26"/>
      <c r="B23" s="26"/>
      <c r="C23" s="26"/>
      <c r="D23" s="26"/>
      <c r="E23" s="26"/>
      <c r="F23" s="26"/>
      <c r="G23" s="26"/>
      <c r="H23" s="26"/>
      <c r="I23" s="26"/>
      <c r="J23" s="26"/>
      <c r="K23" s="26"/>
      <c r="L23" s="26"/>
      <c r="M23" s="39">
        <v>52.537404840807383</v>
      </c>
      <c r="N23" s="26">
        <v>14.387206304154844</v>
      </c>
      <c r="O23" s="26">
        <v>43</v>
      </c>
      <c r="P23" s="28">
        <f>BI19/500</f>
        <v>0.61</v>
      </c>
      <c r="Q23" s="20" t="s">
        <v>81</v>
      </c>
      <c r="S23" s="54"/>
      <c r="T23" s="55"/>
      <c r="U23" s="55"/>
      <c r="V23" s="135"/>
      <c r="W23" s="55"/>
      <c r="X23" s="133" t="s">
        <v>141</v>
      </c>
      <c r="Y23" s="95">
        <f>IF(CD3,$CD$7,"")</f>
        <v>4.4721359549995796</v>
      </c>
      <c r="Z23" s="133"/>
      <c r="AA23" s="55"/>
      <c r="AB23" s="55"/>
      <c r="AC23" s="55" t="s">
        <v>55</v>
      </c>
      <c r="AD23" s="55"/>
      <c r="AE23" s="55"/>
      <c r="AF23" s="55"/>
      <c r="AG23" s="55"/>
      <c r="AH23" s="55"/>
      <c r="AI23" s="56"/>
      <c r="AJ23" s="45">
        <f t="shared" si="19"/>
        <v>2.37686E-4</v>
      </c>
      <c r="AR23" s="23"/>
      <c r="AV23" s="17">
        <f t="shared" si="2"/>
        <v>2.37686E-4</v>
      </c>
      <c r="AW23" s="43"/>
      <c r="AX23" s="43"/>
      <c r="AY23" s="43"/>
      <c r="AZ23" s="43"/>
      <c r="BY23" s="1">
        <f t="shared" si="11"/>
        <v>46.770895658626912</v>
      </c>
      <c r="BZ23" s="1">
        <f t="shared" si="7"/>
        <v>21.138392282782462</v>
      </c>
      <c r="CA23" s="23">
        <f t="shared" si="8"/>
        <v>4.7266882079358536</v>
      </c>
      <c r="CB23" s="23" t="e">
        <f t="shared" si="9"/>
        <v>#N/A</v>
      </c>
      <c r="CC23" s="1" t="e">
        <f t="shared" si="12"/>
        <v>#N/A</v>
      </c>
      <c r="CD23" s="1" t="e">
        <f t="shared" si="13"/>
        <v>#N/A</v>
      </c>
      <c r="CE23" s="1" t="e">
        <f t="shared" si="14"/>
        <v>#N/A</v>
      </c>
      <c r="CF23" s="1">
        <f t="shared" si="15"/>
        <v>46.770895658626912</v>
      </c>
      <c r="CG23" s="1">
        <f t="shared" si="16"/>
        <v>0</v>
      </c>
      <c r="CH23" s="1">
        <v>9</v>
      </c>
      <c r="CQ23" s="22">
        <v>22</v>
      </c>
      <c r="CR23" s="10">
        <f t="shared" si="6"/>
        <v>0.90898674540221691</v>
      </c>
      <c r="CS23" s="23" t="str">
        <f t="shared" si="3"/>
        <v/>
      </c>
      <c r="CT23" s="1">
        <f t="shared" si="4"/>
        <v>-999</v>
      </c>
      <c r="CU23" s="1">
        <f t="shared" si="5"/>
        <v>-999</v>
      </c>
      <c r="CV23" s="1" t="e">
        <f t="shared" si="20"/>
        <v>#N/A</v>
      </c>
      <c r="CW23" s="23" t="e">
        <f t="shared" si="17"/>
        <v>#N/A</v>
      </c>
      <c r="CX23" s="1" t="e">
        <f t="shared" si="18"/>
        <v>#N/A</v>
      </c>
      <c r="CY23" s="23" t="e">
        <f t="shared" si="10"/>
        <v>#N/A</v>
      </c>
      <c r="CZ23" s="1">
        <f t="shared" si="21"/>
        <v>8</v>
      </c>
      <c r="DA23" s="1">
        <f t="shared" si="22"/>
        <v>9</v>
      </c>
      <c r="DB23" s="1">
        <v>12</v>
      </c>
      <c r="DC23" s="1" t="e">
        <f>IF(ISNA(CY26),NA(),IF(CY26&lt;CW27,CW27,CX27))</f>
        <v>#N/A</v>
      </c>
      <c r="DD23" s="1">
        <f>DA27</f>
        <v>13</v>
      </c>
      <c r="DF23" s="1" t="e">
        <f>CY34</f>
        <v>#N/A</v>
      </c>
      <c r="DG23" s="1">
        <f>CZ35</f>
        <v>20</v>
      </c>
    </row>
    <row r="24" spans="1:111" ht="12" customHeight="1" x14ac:dyDescent="0.15">
      <c r="A24" s="26"/>
      <c r="B24" s="26"/>
      <c r="C24" s="26"/>
      <c r="D24" s="26"/>
      <c r="E24" s="26"/>
      <c r="F24" s="26"/>
      <c r="G24" s="26"/>
      <c r="H24" s="26"/>
      <c r="I24" s="26"/>
      <c r="J24" s="26"/>
      <c r="K24" s="26"/>
      <c r="L24" s="26"/>
      <c r="M24" s="26">
        <v>41.628855712485198</v>
      </c>
      <c r="N24" s="26">
        <v>21.698128107614686</v>
      </c>
      <c r="O24" s="26">
        <v>42</v>
      </c>
      <c r="P24" s="29">
        <f>BI22/500</f>
        <v>1.3759999999999999</v>
      </c>
      <c r="Q24" s="41" t="s">
        <v>80</v>
      </c>
      <c r="S24" s="54"/>
      <c r="T24" s="55"/>
      <c r="U24" s="55"/>
      <c r="V24" s="55"/>
      <c r="W24" s="55"/>
      <c r="X24" s="55"/>
      <c r="Y24" s="133" t="s">
        <v>61</v>
      </c>
      <c r="Z24" s="9">
        <f>IF(CD1,IF($CB$7,CH103,""),"")</f>
        <v>39</v>
      </c>
      <c r="AA24" s="55"/>
      <c r="AB24" s="55"/>
      <c r="AC24" s="55" t="s">
        <v>37</v>
      </c>
      <c r="AD24" s="55"/>
      <c r="AE24" s="55"/>
      <c r="AF24" s="55"/>
      <c r="AG24" s="55"/>
      <c r="AH24" s="55"/>
      <c r="AI24" s="56"/>
      <c r="AJ24" s="45">
        <f t="shared" si="19"/>
        <v>2.37686E-4</v>
      </c>
      <c r="AV24" s="17">
        <f t="shared" si="2"/>
        <v>2.37686E-4</v>
      </c>
      <c r="AW24" s="43"/>
      <c r="AX24" s="43"/>
      <c r="AY24" s="43"/>
      <c r="AZ24" s="43"/>
      <c r="BX24" s="97" t="s">
        <v>122</v>
      </c>
      <c r="BY24" s="1">
        <f t="shared" si="11"/>
        <v>52.497714505010848</v>
      </c>
      <c r="BZ24" s="1">
        <f t="shared" si="7"/>
        <v>20.988792026986779</v>
      </c>
      <c r="CA24" s="23">
        <f t="shared" si="8"/>
        <v>4.6932365737948034</v>
      </c>
      <c r="CB24" s="23" t="e">
        <f t="shared" si="9"/>
        <v>#N/A</v>
      </c>
      <c r="CC24" s="1" t="e">
        <f t="shared" si="12"/>
        <v>#N/A</v>
      </c>
      <c r="CD24" s="1" t="e">
        <f t="shared" si="13"/>
        <v>#N/A</v>
      </c>
      <c r="CE24" s="1" t="e">
        <f t="shared" si="14"/>
        <v>#N/A</v>
      </c>
      <c r="CF24" s="1">
        <f t="shared" si="15"/>
        <v>52.497714505010848</v>
      </c>
      <c r="CG24" s="1">
        <f t="shared" si="16"/>
        <v>0</v>
      </c>
      <c r="CH24" s="1">
        <v>10</v>
      </c>
      <c r="CQ24" s="22">
        <v>23</v>
      </c>
      <c r="CR24" s="10">
        <f t="shared" si="6"/>
        <v>0.27084985934197903</v>
      </c>
      <c r="CS24" s="23" t="str">
        <f t="shared" si="3"/>
        <v/>
      </c>
      <c r="CT24" s="1">
        <f t="shared" si="4"/>
        <v>-999</v>
      </c>
      <c r="CU24" s="1">
        <f t="shared" si="5"/>
        <v>-999</v>
      </c>
      <c r="CV24" s="1" t="e">
        <f t="shared" si="20"/>
        <v>#N/A</v>
      </c>
      <c r="CW24" s="23" t="e">
        <f t="shared" si="17"/>
        <v>#N/A</v>
      </c>
      <c r="CX24" s="1" t="e">
        <f t="shared" si="18"/>
        <v>#N/A</v>
      </c>
      <c r="CY24" s="23" t="e">
        <f t="shared" si="10"/>
        <v>#N/A</v>
      </c>
      <c r="CZ24" s="1">
        <f t="shared" si="21"/>
        <v>9</v>
      </c>
      <c r="DA24" s="1">
        <f t="shared" si="22"/>
        <v>10</v>
      </c>
      <c r="DC24" s="1" t="e">
        <f>IF(ISNA(CY26),NA(),CY26)</f>
        <v>#N/A</v>
      </c>
      <c r="DD24" s="1">
        <f>CZ27</f>
        <v>12</v>
      </c>
    </row>
    <row r="25" spans="1:111" ht="12" customHeight="1" x14ac:dyDescent="0.15">
      <c r="A25" s="26"/>
      <c r="B25" s="26"/>
      <c r="C25" s="26"/>
      <c r="D25" s="26"/>
      <c r="E25" s="26"/>
      <c r="F25" s="26"/>
      <c r="G25" s="26"/>
      <c r="H25" s="26"/>
      <c r="I25" s="26"/>
      <c r="J25" s="26"/>
      <c r="K25" s="26"/>
      <c r="L25" s="26"/>
      <c r="M25" s="26">
        <v>45.730737226768426</v>
      </c>
      <c r="N25" s="26">
        <v>19.252950700215525</v>
      </c>
      <c r="O25" s="26">
        <v>41</v>
      </c>
      <c r="P25" s="19" t="s">
        <v>88</v>
      </c>
      <c r="S25" s="54"/>
      <c r="T25" s="55"/>
      <c r="U25" s="55"/>
      <c r="V25" s="55"/>
      <c r="W25" s="134"/>
      <c r="X25" s="134"/>
      <c r="Y25" s="55"/>
      <c r="Z25" s="139"/>
      <c r="AA25" s="55"/>
      <c r="AB25" s="55"/>
      <c r="AC25" s="55"/>
      <c r="AD25" s="55"/>
      <c r="AE25" s="55"/>
      <c r="AF25" s="55"/>
      <c r="AG25" s="55"/>
      <c r="AH25" s="55"/>
      <c r="AI25" s="56"/>
      <c r="AJ25" s="45">
        <f t="shared" si="19"/>
        <v>2.37686E-4</v>
      </c>
      <c r="AV25" s="17">
        <f t="shared" si="2"/>
        <v>2.37686E-4</v>
      </c>
      <c r="AW25" s="43"/>
      <c r="AX25" s="43"/>
      <c r="AY25" s="43"/>
      <c r="AZ25" s="43"/>
      <c r="BW25" s="77" t="s">
        <v>123</v>
      </c>
      <c r="BX25" s="43">
        <f>Y8/SQRT(1-2/PI())</f>
        <v>33.177934799406124</v>
      </c>
      <c r="BY25" s="1">
        <f t="shared" si="11"/>
        <v>48.136695944392763</v>
      </c>
      <c r="BZ25" s="1">
        <f t="shared" si="7"/>
        <v>14.228863747666615</v>
      </c>
      <c r="CA25" s="23">
        <f t="shared" si="8"/>
        <v>3.1816706582364964</v>
      </c>
      <c r="CB25" s="23" t="e">
        <f t="shared" si="9"/>
        <v>#N/A</v>
      </c>
      <c r="CC25" s="1" t="e">
        <f t="shared" si="12"/>
        <v>#N/A</v>
      </c>
      <c r="CD25" s="1" t="e">
        <f t="shared" si="13"/>
        <v>#N/A</v>
      </c>
      <c r="CE25" s="1" t="e">
        <f t="shared" si="14"/>
        <v>#N/A</v>
      </c>
      <c r="CF25" s="1">
        <f t="shared" si="15"/>
        <v>48.136695944392763</v>
      </c>
      <c r="CG25" s="1">
        <f t="shared" si="16"/>
        <v>0</v>
      </c>
      <c r="CH25" s="1">
        <v>11</v>
      </c>
      <c r="CQ25" s="22">
        <v>24</v>
      </c>
      <c r="CR25" s="10">
        <f t="shared" si="6"/>
        <v>0.11446796171367168</v>
      </c>
      <c r="CS25" s="23" t="str">
        <f t="shared" si="3"/>
        <v/>
      </c>
      <c r="CT25" s="1">
        <f t="shared" si="4"/>
        <v>-999</v>
      </c>
      <c r="CU25" s="1">
        <f t="shared" si="5"/>
        <v>-999</v>
      </c>
      <c r="CV25" s="1" t="e">
        <f t="shared" si="20"/>
        <v>#N/A</v>
      </c>
      <c r="CW25" s="23" t="e">
        <f t="shared" si="17"/>
        <v>#N/A</v>
      </c>
      <c r="CX25" s="1" t="e">
        <f t="shared" si="18"/>
        <v>#N/A</v>
      </c>
      <c r="CY25" s="23" t="e">
        <f t="shared" si="10"/>
        <v>#N/A</v>
      </c>
      <c r="CZ25" s="1">
        <f t="shared" si="21"/>
        <v>10</v>
      </c>
      <c r="DA25" s="1">
        <f t="shared" si="22"/>
        <v>11</v>
      </c>
      <c r="DB25" s="1">
        <v>13</v>
      </c>
      <c r="DC25" s="1" t="e">
        <f>IF(ISNA(CY27),NA(),IF(CY27&lt;CW28,CW28,CX28))</f>
        <v>#N/A</v>
      </c>
      <c r="DD25" s="1">
        <f>DA28</f>
        <v>14</v>
      </c>
      <c r="DF25" s="1" t="e">
        <f>CX36</f>
        <v>#N/A</v>
      </c>
      <c r="DG25" s="1">
        <f>DA36</f>
        <v>22</v>
      </c>
    </row>
    <row r="26" spans="1:111" ht="12" customHeight="1" x14ac:dyDescent="0.15">
      <c r="A26" s="26"/>
      <c r="B26" s="26"/>
      <c r="C26" s="26"/>
      <c r="D26" s="26"/>
      <c r="E26" s="26"/>
      <c r="F26" s="26"/>
      <c r="G26" s="26"/>
      <c r="H26" s="26"/>
      <c r="I26" s="26"/>
      <c r="J26" s="26"/>
      <c r="K26" s="26"/>
      <c r="L26" s="26"/>
      <c r="M26" s="26">
        <v>44.151361624086398</v>
      </c>
      <c r="N26" s="26">
        <v>20.884033355672411</v>
      </c>
      <c r="O26" s="26">
        <v>40</v>
      </c>
      <c r="P26" s="26">
        <v>61</v>
      </c>
      <c r="S26" s="57"/>
      <c r="T26" s="58"/>
      <c r="U26" s="58"/>
      <c r="V26" s="58"/>
      <c r="W26" s="58"/>
      <c r="X26" s="133" t="s">
        <v>38</v>
      </c>
      <c r="Y26" s="9" t="str">
        <f>IF(AND($CD$4,T18&gt;1),$CD$7*NORMSINV(0.5+$Y$28/200),"")</f>
        <v/>
      </c>
      <c r="Z26" s="58"/>
      <c r="AA26" s="58"/>
      <c r="AB26" s="58"/>
      <c r="AC26" s="155" t="s">
        <v>54</v>
      </c>
      <c r="AD26" s="58"/>
      <c r="AE26" s="58"/>
      <c r="AF26" s="58"/>
      <c r="AG26" s="58"/>
      <c r="AH26" s="58"/>
      <c r="AI26" s="59"/>
      <c r="AJ26" s="45">
        <f t="shared" si="19"/>
        <v>2.37686E-4</v>
      </c>
      <c r="AV26" s="17">
        <f t="shared" si="2"/>
        <v>2.37686E-4</v>
      </c>
      <c r="AW26" s="43"/>
      <c r="AX26" s="43"/>
      <c r="AY26" s="43"/>
      <c r="AZ26" s="43"/>
      <c r="BW26" s="77" t="s">
        <v>124</v>
      </c>
      <c r="BX26" s="43">
        <f>BX25*SQRT(2)/SQRT(PI())</f>
        <v>26.472161935770259</v>
      </c>
      <c r="BY26" s="1">
        <f t="shared" si="11"/>
        <v>48.753327793585726</v>
      </c>
      <c r="BZ26" s="1">
        <f t="shared" si="7"/>
        <v>17.226292340416439</v>
      </c>
      <c r="CA26" s="23">
        <f t="shared" si="8"/>
        <v>3.8519160673455102</v>
      </c>
      <c r="CB26" s="23" t="e">
        <f t="shared" si="9"/>
        <v>#N/A</v>
      </c>
      <c r="CC26" s="1" t="e">
        <f t="shared" si="12"/>
        <v>#N/A</v>
      </c>
      <c r="CD26" s="1" t="e">
        <f t="shared" si="13"/>
        <v>#N/A</v>
      </c>
      <c r="CE26" s="1" t="e">
        <f t="shared" si="14"/>
        <v>#N/A</v>
      </c>
      <c r="CF26" s="1">
        <f t="shared" si="15"/>
        <v>48.753327793585726</v>
      </c>
      <c r="CG26" s="1">
        <f t="shared" si="16"/>
        <v>0</v>
      </c>
      <c r="CH26" s="1">
        <v>12</v>
      </c>
      <c r="CQ26" s="22">
        <v>25</v>
      </c>
      <c r="CR26" s="10">
        <f t="shared" si="6"/>
        <v>0.10522021912038326</v>
      </c>
      <c r="CS26" s="23" t="str">
        <f t="shared" si="3"/>
        <v/>
      </c>
      <c r="CT26" s="1">
        <f t="shared" si="4"/>
        <v>-999</v>
      </c>
      <c r="CU26" s="1">
        <f t="shared" si="5"/>
        <v>-999</v>
      </c>
      <c r="CV26" s="1" t="e">
        <f t="shared" si="20"/>
        <v>#N/A</v>
      </c>
      <c r="CW26" s="23" t="e">
        <f t="shared" si="17"/>
        <v>#N/A</v>
      </c>
      <c r="CX26" s="1" t="e">
        <f t="shared" si="18"/>
        <v>#N/A</v>
      </c>
      <c r="CY26" s="23" t="e">
        <f t="shared" si="10"/>
        <v>#N/A</v>
      </c>
      <c r="CZ26" s="1">
        <f t="shared" si="21"/>
        <v>11</v>
      </c>
      <c r="DA26" s="1">
        <f t="shared" si="22"/>
        <v>12</v>
      </c>
      <c r="DC26" s="1" t="e">
        <f>IF(ISNA(CY27),NA(),CY27)</f>
        <v>#N/A</v>
      </c>
      <c r="DD26" s="1">
        <f>CZ28</f>
        <v>13</v>
      </c>
      <c r="DF26" s="1" t="e">
        <f>CY35</f>
        <v>#N/A</v>
      </c>
      <c r="DG26" s="1">
        <f>CZ36</f>
        <v>21</v>
      </c>
    </row>
    <row r="27" spans="1:111" ht="12" customHeight="1" x14ac:dyDescent="0.15">
      <c r="A27" s="26"/>
      <c r="B27" s="26"/>
      <c r="C27" s="26"/>
      <c r="D27" s="26"/>
      <c r="E27" s="26"/>
      <c r="F27" s="26"/>
      <c r="G27" s="26"/>
      <c r="H27" s="26"/>
      <c r="I27" s="26"/>
      <c r="J27" s="26"/>
      <c r="K27" s="26"/>
      <c r="L27" s="26"/>
      <c r="M27" s="26">
        <v>51.761860902993725</v>
      </c>
      <c r="N27" s="26">
        <v>24.516154185551535</v>
      </c>
      <c r="O27" s="26">
        <v>39</v>
      </c>
      <c r="P27" s="1">
        <f>P26+1</f>
        <v>62</v>
      </c>
      <c r="S27" s="161">
        <v>6</v>
      </c>
      <c r="T27" s="153" t="s">
        <v>43</v>
      </c>
      <c r="U27" s="5"/>
      <c r="V27" s="5"/>
      <c r="W27" s="5"/>
      <c r="X27" s="5"/>
      <c r="Y27" s="5"/>
      <c r="Z27" s="5"/>
      <c r="AA27" s="5"/>
      <c r="AB27" s="5"/>
      <c r="AC27" s="5"/>
      <c r="AD27" s="5"/>
      <c r="AE27" s="5"/>
      <c r="AF27" s="5"/>
      <c r="AG27" s="5"/>
      <c r="AH27" s="5"/>
      <c r="AI27" s="6"/>
      <c r="AJ27" s="45">
        <f t="shared" si="19"/>
        <v>2.37686E-4</v>
      </c>
      <c r="AV27" s="17">
        <f t="shared" si="2"/>
        <v>2.37686E-4</v>
      </c>
      <c r="AW27" s="43"/>
      <c r="AX27" s="43"/>
      <c r="AY27" s="43"/>
      <c r="AZ27" s="43"/>
      <c r="BW27" s="77" t="s">
        <v>125</v>
      </c>
      <c r="BX27" s="43">
        <f>Y6-BX26</f>
        <v>23.527838064229741</v>
      </c>
      <c r="BY27" s="1">
        <f t="shared" si="11"/>
        <v>46.23291337197692</v>
      </c>
      <c r="BZ27" s="1">
        <f t="shared" si="7"/>
        <v>19.073870193390931</v>
      </c>
      <c r="CA27" s="23">
        <f t="shared" si="8"/>
        <v>4.2650470346429179</v>
      </c>
      <c r="CB27" s="23" t="e">
        <f t="shared" si="9"/>
        <v>#N/A</v>
      </c>
      <c r="CC27" s="1" t="e">
        <f t="shared" si="12"/>
        <v>#N/A</v>
      </c>
      <c r="CD27" s="1" t="e">
        <f t="shared" si="13"/>
        <v>#N/A</v>
      </c>
      <c r="CE27" s="1" t="e">
        <f t="shared" si="14"/>
        <v>#N/A</v>
      </c>
      <c r="CF27" s="1">
        <f t="shared" si="15"/>
        <v>46.23291337197692</v>
      </c>
      <c r="CG27" s="1">
        <f t="shared" si="16"/>
        <v>0</v>
      </c>
      <c r="CH27" s="1">
        <v>13</v>
      </c>
      <c r="CQ27" s="22">
        <v>26</v>
      </c>
      <c r="CR27" s="10">
        <f t="shared" si="6"/>
        <v>0.55906668119132519</v>
      </c>
      <c r="CS27" s="23" t="str">
        <f t="shared" si="3"/>
        <v/>
      </c>
      <c r="CT27" s="1">
        <f t="shared" si="4"/>
        <v>-999</v>
      </c>
      <c r="CU27" s="1">
        <f t="shared" si="5"/>
        <v>-999</v>
      </c>
      <c r="CV27" s="1" t="e">
        <f t="shared" si="20"/>
        <v>#N/A</v>
      </c>
      <c r="CW27" s="23" t="e">
        <f t="shared" si="17"/>
        <v>#N/A</v>
      </c>
      <c r="CX27" s="1" t="e">
        <f t="shared" si="18"/>
        <v>#N/A</v>
      </c>
      <c r="CY27" s="23" t="e">
        <f t="shared" si="10"/>
        <v>#N/A</v>
      </c>
      <c r="CZ27" s="1">
        <f t="shared" si="21"/>
        <v>12</v>
      </c>
      <c r="DA27" s="1">
        <f t="shared" si="22"/>
        <v>13</v>
      </c>
      <c r="DB27" s="1">
        <v>14</v>
      </c>
      <c r="DC27" s="1" t="e">
        <f>IF(ISNA(CY28),NA(),IF(CY28&lt;CW29,CW29,CX29))</f>
        <v>#N/A</v>
      </c>
      <c r="DD27" s="1">
        <f>DA29</f>
        <v>15</v>
      </c>
    </row>
    <row r="28" spans="1:111" ht="12" customHeight="1" x14ac:dyDescent="0.15">
      <c r="A28" s="26"/>
      <c r="B28" s="26"/>
      <c r="C28" s="26"/>
      <c r="D28" s="26"/>
      <c r="E28" s="26"/>
      <c r="F28" s="26"/>
      <c r="G28" s="26"/>
      <c r="H28" s="26"/>
      <c r="I28" s="26"/>
      <c r="J28" s="26"/>
      <c r="K28" s="26"/>
      <c r="L28" s="26"/>
      <c r="M28" s="26">
        <v>56.597397703678361</v>
      </c>
      <c r="N28" s="26">
        <v>21.167652906085877</v>
      </c>
      <c r="O28" s="26">
        <v>38</v>
      </c>
      <c r="S28" s="98"/>
      <c r="T28" s="99" t="s">
        <v>49</v>
      </c>
      <c r="U28" s="5"/>
      <c r="V28" s="5"/>
      <c r="W28" s="99"/>
      <c r="X28" s="100" t="s">
        <v>95</v>
      </c>
      <c r="Y28" s="101">
        <v>95</v>
      </c>
      <c r="Z28" s="99"/>
      <c r="AA28" s="99"/>
      <c r="AB28" s="99"/>
      <c r="AC28" s="99" t="s">
        <v>39</v>
      </c>
      <c r="AD28" s="99"/>
      <c r="AE28" s="10"/>
      <c r="AF28" s="10"/>
      <c r="AG28" s="10"/>
      <c r="AH28" s="99"/>
      <c r="AI28" s="164"/>
      <c r="AJ28" s="45">
        <f t="shared" si="19"/>
        <v>2.37686E-4</v>
      </c>
      <c r="AK28" s="9"/>
      <c r="AV28" s="17">
        <f t="shared" si="2"/>
        <v>2.37686E-4</v>
      </c>
      <c r="AW28" s="43"/>
      <c r="AX28" s="43"/>
      <c r="AY28" s="43"/>
      <c r="AZ28" s="43"/>
      <c r="BW28" s="102" t="s">
        <v>93</v>
      </c>
      <c r="BX28" s="43">
        <f>BX25*SQRT(1-2/PI())</f>
        <v>20</v>
      </c>
      <c r="BY28" s="1">
        <f t="shared" si="11"/>
        <v>53.880625361297476</v>
      </c>
      <c r="BZ28" s="1">
        <f t="shared" si="7"/>
        <v>21.991270395881163</v>
      </c>
      <c r="CA28" s="23">
        <f t="shared" si="8"/>
        <v>4.9173975516768991</v>
      </c>
      <c r="CB28" s="23" t="e">
        <f t="shared" si="9"/>
        <v>#N/A</v>
      </c>
      <c r="CC28" s="1" t="e">
        <f t="shared" si="12"/>
        <v>#N/A</v>
      </c>
      <c r="CD28" s="1" t="e">
        <f t="shared" si="13"/>
        <v>#N/A</v>
      </c>
      <c r="CE28" s="1" t="e">
        <f t="shared" si="14"/>
        <v>#N/A</v>
      </c>
      <c r="CF28" s="1">
        <f t="shared" si="15"/>
        <v>53.880625361297476</v>
      </c>
      <c r="CG28" s="1">
        <f t="shared" si="16"/>
        <v>0</v>
      </c>
      <c r="CH28" s="1">
        <v>14</v>
      </c>
      <c r="CQ28" s="22">
        <v>27</v>
      </c>
      <c r="CR28" s="10">
        <f t="shared" si="6"/>
        <v>7.9780107364058495E-2</v>
      </c>
      <c r="CS28" s="23" t="str">
        <f t="shared" si="3"/>
        <v/>
      </c>
      <c r="CT28" s="1">
        <f t="shared" si="4"/>
        <v>-999</v>
      </c>
      <c r="CU28" s="1">
        <f t="shared" si="5"/>
        <v>-999</v>
      </c>
      <c r="CV28" s="1" t="e">
        <f t="shared" si="20"/>
        <v>#N/A</v>
      </c>
      <c r="CW28" s="23" t="e">
        <f t="shared" si="17"/>
        <v>#N/A</v>
      </c>
      <c r="CX28" s="1" t="e">
        <f t="shared" si="18"/>
        <v>#N/A</v>
      </c>
      <c r="CY28" s="23" t="e">
        <f t="shared" si="10"/>
        <v>#N/A</v>
      </c>
      <c r="CZ28" s="1">
        <f t="shared" si="21"/>
        <v>13</v>
      </c>
      <c r="DA28" s="1">
        <f t="shared" si="22"/>
        <v>14</v>
      </c>
      <c r="DC28" s="1" t="e">
        <f>IF(ISNA(CY28),NA(),CY28)</f>
        <v>#N/A</v>
      </c>
      <c r="DD28" s="1">
        <f>CZ29</f>
        <v>14</v>
      </c>
    </row>
    <row r="29" spans="1:111" ht="12" customHeight="1" x14ac:dyDescent="0.15">
      <c r="A29" s="26"/>
      <c r="B29" s="26"/>
      <c r="C29" s="26"/>
      <c r="D29" s="26"/>
      <c r="E29" s="26"/>
      <c r="F29" s="26"/>
      <c r="G29" s="26"/>
      <c r="H29" s="26"/>
      <c r="I29" s="26"/>
      <c r="J29" s="26"/>
      <c r="K29" s="26"/>
      <c r="L29" s="26"/>
      <c r="M29" s="26">
        <v>45.660499934238274</v>
      </c>
      <c r="N29" s="26">
        <v>15.262123832918698</v>
      </c>
      <c r="O29" s="26">
        <v>37</v>
      </c>
      <c r="S29" s="10"/>
      <c r="T29" s="5" t="s">
        <v>50</v>
      </c>
      <c r="U29" s="10"/>
      <c r="V29" s="10" t="s">
        <v>51</v>
      </c>
      <c r="W29" s="10"/>
      <c r="X29" s="10"/>
      <c r="Y29" s="173"/>
      <c r="Z29" s="10"/>
      <c r="AA29" s="10"/>
      <c r="AB29" s="10"/>
      <c r="AC29" s="10"/>
      <c r="AD29" s="10"/>
      <c r="AE29" s="10"/>
      <c r="AF29" s="10"/>
      <c r="AG29" s="10"/>
      <c r="AH29" s="10"/>
      <c r="AI29" s="164"/>
      <c r="AJ29" s="45">
        <f t="shared" si="19"/>
        <v>2.37686E-4</v>
      </c>
      <c r="AV29" s="17">
        <f t="shared" si="2"/>
        <v>2.37686E-4</v>
      </c>
      <c r="AW29" s="43"/>
      <c r="AX29" s="43"/>
      <c r="AY29" s="43"/>
      <c r="AZ29" s="43"/>
      <c r="BY29" s="1">
        <f t="shared" si="11"/>
        <v>48.002045174643548</v>
      </c>
      <c r="BZ29" s="1">
        <f t="shared" si="7"/>
        <v>18.859277287130414</v>
      </c>
      <c r="CA29" s="23">
        <f t="shared" si="8"/>
        <v>4.217062602054142</v>
      </c>
      <c r="CB29" s="23" t="e">
        <f t="shared" si="9"/>
        <v>#N/A</v>
      </c>
      <c r="CC29" s="1" t="e">
        <f t="shared" si="12"/>
        <v>#N/A</v>
      </c>
      <c r="CD29" s="1" t="e">
        <f t="shared" si="13"/>
        <v>#N/A</v>
      </c>
      <c r="CE29" s="1" t="e">
        <f t="shared" si="14"/>
        <v>#N/A</v>
      </c>
      <c r="CF29" s="1">
        <f t="shared" si="15"/>
        <v>48.002045174643548</v>
      </c>
      <c r="CG29" s="1">
        <f t="shared" si="16"/>
        <v>0</v>
      </c>
      <c r="CH29" s="1">
        <v>15</v>
      </c>
      <c r="CQ29" s="22">
        <v>28</v>
      </c>
      <c r="CR29" s="10">
        <f t="shared" si="6"/>
        <v>0.11078198067843914</v>
      </c>
      <c r="CS29" s="23" t="str">
        <f t="shared" si="3"/>
        <v/>
      </c>
      <c r="CT29" s="1">
        <f t="shared" si="4"/>
        <v>-999</v>
      </c>
      <c r="CU29" s="1">
        <f t="shared" si="5"/>
        <v>-999</v>
      </c>
      <c r="CV29" s="1" t="e">
        <f t="shared" si="20"/>
        <v>#N/A</v>
      </c>
      <c r="CW29" s="23" t="e">
        <f t="shared" si="17"/>
        <v>#N/A</v>
      </c>
      <c r="CX29" s="1" t="e">
        <f t="shared" si="18"/>
        <v>#N/A</v>
      </c>
      <c r="CY29" s="23" t="e">
        <f t="shared" si="10"/>
        <v>#N/A</v>
      </c>
      <c r="CZ29" s="1">
        <f t="shared" si="21"/>
        <v>14</v>
      </c>
      <c r="DA29" s="1">
        <f t="shared" si="22"/>
        <v>15</v>
      </c>
      <c r="DB29" s="1">
        <v>15</v>
      </c>
      <c r="DC29" s="1" t="e">
        <f>IF(ISNA(CY29),NA(),IF(CY29&lt;CW30,CW30,CX30))</f>
        <v>#N/A</v>
      </c>
      <c r="DD29" s="1">
        <f>DA30</f>
        <v>16</v>
      </c>
    </row>
    <row r="30" spans="1:111" ht="12" customHeight="1" x14ac:dyDescent="0.15">
      <c r="A30" s="26"/>
      <c r="B30" s="26"/>
      <c r="C30" s="26"/>
      <c r="D30" s="26"/>
      <c r="E30" s="26"/>
      <c r="F30" s="26"/>
      <c r="G30" s="26"/>
      <c r="H30" s="26"/>
      <c r="I30" s="26"/>
      <c r="J30" s="26"/>
      <c r="K30" s="26"/>
      <c r="L30" s="26"/>
      <c r="M30" s="26">
        <v>60.177574551011773</v>
      </c>
      <c r="N30" s="26">
        <v>22.197262207159639</v>
      </c>
      <c r="O30" s="26">
        <v>36</v>
      </c>
      <c r="S30" s="98"/>
      <c r="T30" s="5"/>
      <c r="U30" s="10"/>
      <c r="V30" s="10"/>
      <c r="W30" s="99"/>
      <c r="X30" s="99"/>
      <c r="Y30" s="171"/>
      <c r="Z30" s="99"/>
      <c r="AA30" s="10"/>
      <c r="AB30" s="10"/>
      <c r="AC30" s="10"/>
      <c r="AD30" s="99"/>
      <c r="AE30" s="5"/>
      <c r="AF30" s="99"/>
      <c r="AG30" s="99"/>
      <c r="AH30" s="99"/>
      <c r="AI30" s="6"/>
      <c r="AJ30" s="45">
        <f t="shared" si="19"/>
        <v>2.37686E-4</v>
      </c>
      <c r="AV30" s="17">
        <f t="shared" si="2"/>
        <v>2.37686E-4</v>
      </c>
      <c r="AW30" s="43"/>
      <c r="AY30" s="43"/>
      <c r="AZ30" s="43"/>
      <c r="BX30" s="2" t="s">
        <v>167</v>
      </c>
      <c r="BY30" s="1">
        <f t="shared" si="11"/>
        <v>47.342833330420092</v>
      </c>
      <c r="BZ30" s="1">
        <f t="shared" si="7"/>
        <v>28.647021803014773</v>
      </c>
      <c r="CA30" s="23">
        <f t="shared" si="8"/>
        <v>6.4056688104459623</v>
      </c>
      <c r="CB30" s="23" t="e">
        <f t="shared" si="9"/>
        <v>#N/A</v>
      </c>
      <c r="CC30" s="1" t="e">
        <f t="shared" si="12"/>
        <v>#N/A</v>
      </c>
      <c r="CD30" s="1" t="e">
        <f t="shared" si="13"/>
        <v>#N/A</v>
      </c>
      <c r="CE30" s="1" t="e">
        <f t="shared" si="14"/>
        <v>#N/A</v>
      </c>
      <c r="CF30" s="1">
        <f t="shared" si="15"/>
        <v>47.342833330420092</v>
      </c>
      <c r="CG30" s="1">
        <f t="shared" si="16"/>
        <v>0</v>
      </c>
      <c r="CH30" s="1">
        <v>16</v>
      </c>
      <c r="CQ30" s="22">
        <v>29</v>
      </c>
      <c r="CR30" s="10">
        <f t="shared" si="6"/>
        <v>0.24695014022290707</v>
      </c>
      <c r="CS30" s="23" t="str">
        <f t="shared" si="3"/>
        <v/>
      </c>
      <c r="CT30" s="1">
        <f t="shared" si="4"/>
        <v>-999</v>
      </c>
      <c r="CU30" s="1">
        <f t="shared" si="5"/>
        <v>-999</v>
      </c>
      <c r="CV30" s="1" t="e">
        <f t="shared" si="20"/>
        <v>#N/A</v>
      </c>
      <c r="CW30" s="23" t="e">
        <f t="shared" si="17"/>
        <v>#N/A</v>
      </c>
      <c r="CX30" s="1" t="e">
        <f t="shared" si="18"/>
        <v>#N/A</v>
      </c>
      <c r="CY30" s="23" t="e">
        <f t="shared" si="10"/>
        <v>#N/A</v>
      </c>
      <c r="CZ30" s="1">
        <f t="shared" si="21"/>
        <v>15</v>
      </c>
      <c r="DA30" s="1">
        <f t="shared" si="22"/>
        <v>16</v>
      </c>
      <c r="DC30" s="1" t="e">
        <f>IF(ISNA(CY29),NA(),CY29)</f>
        <v>#N/A</v>
      </c>
      <c r="DD30" s="1">
        <f>CZ30</f>
        <v>15</v>
      </c>
    </row>
    <row r="31" spans="1:111" ht="12" customHeight="1" x14ac:dyDescent="0.15">
      <c r="A31" s="26"/>
      <c r="B31" s="26"/>
      <c r="C31" s="26"/>
      <c r="D31" s="26"/>
      <c r="E31" s="26"/>
      <c r="F31" s="26"/>
      <c r="G31" s="26"/>
      <c r="H31" s="26"/>
      <c r="I31" s="26"/>
      <c r="J31" s="26"/>
      <c r="K31" s="26"/>
      <c r="L31" s="26"/>
      <c r="M31" s="26">
        <v>58.490457753061456</v>
      </c>
      <c r="N31" s="26">
        <v>17.60538158600373</v>
      </c>
      <c r="O31" s="26">
        <v>35</v>
      </c>
      <c r="S31" s="162">
        <v>7</v>
      </c>
      <c r="T31" s="145" t="s">
        <v>48</v>
      </c>
      <c r="U31" s="103"/>
      <c r="V31" s="103"/>
      <c r="W31" s="103"/>
      <c r="X31" s="103"/>
      <c r="Y31" s="172"/>
      <c r="Z31" s="103"/>
      <c r="AA31" s="103"/>
      <c r="AB31" s="103" t="s">
        <v>155</v>
      </c>
      <c r="AC31" s="103"/>
      <c r="AD31" s="103"/>
      <c r="AE31" s="103"/>
      <c r="AF31" s="103"/>
      <c r="AG31" s="103"/>
      <c r="AH31" s="146"/>
      <c r="AI31" s="147"/>
      <c r="AJ31" s="45">
        <f t="shared" si="19"/>
        <v>2.37686E-4</v>
      </c>
      <c r="AV31" s="17">
        <f t="shared" si="2"/>
        <v>2.37686E-4</v>
      </c>
      <c r="AW31" s="43"/>
      <c r="AX31" s="43"/>
      <c r="AY31" s="43"/>
      <c r="AZ31" s="43"/>
      <c r="BD31" s="18"/>
      <c r="BE31" s="18"/>
      <c r="BF31" s="18"/>
      <c r="BG31" s="18"/>
      <c r="BH31" s="18"/>
      <c r="BI31" s="18"/>
      <c r="BJ31" s="18"/>
      <c r="BK31" s="18"/>
      <c r="BL31" s="18"/>
      <c r="BM31" s="18"/>
      <c r="BN31" s="18"/>
      <c r="BO31" s="18"/>
      <c r="BP31" s="18"/>
      <c r="BQ31" s="18"/>
      <c r="BR31" s="18"/>
      <c r="BS31" s="18"/>
      <c r="BT31" s="18"/>
      <c r="BU31" s="18"/>
      <c r="BV31" s="18"/>
      <c r="BW31" s="18" t="s">
        <v>85</v>
      </c>
      <c r="BX31" s="1">
        <f>CW8</f>
        <v>15.358983848622458</v>
      </c>
      <c r="BY31" s="1">
        <f t="shared" si="11"/>
        <v>40.908768916985281</v>
      </c>
      <c r="BZ31" s="1">
        <f t="shared" si="7"/>
        <v>21.070985419491702</v>
      </c>
      <c r="CA31" s="23">
        <f t="shared" si="8"/>
        <v>4.7116155750890369</v>
      </c>
      <c r="CB31" s="23" t="e">
        <f t="shared" si="9"/>
        <v>#N/A</v>
      </c>
      <c r="CC31" s="1" t="e">
        <f t="shared" si="12"/>
        <v>#N/A</v>
      </c>
      <c r="CD31" s="1" t="e">
        <f t="shared" si="13"/>
        <v>#N/A</v>
      </c>
      <c r="CE31" s="1" t="e">
        <f t="shared" si="14"/>
        <v>#N/A</v>
      </c>
      <c r="CF31" s="1">
        <f t="shared" si="15"/>
        <v>40.908768916985281</v>
      </c>
      <c r="CG31" s="1">
        <f t="shared" si="16"/>
        <v>0</v>
      </c>
      <c r="CH31" s="1">
        <v>17</v>
      </c>
      <c r="CQ31" s="22">
        <v>30</v>
      </c>
      <c r="CR31" s="10">
        <f t="shared" si="6"/>
        <v>0.61258089356124401</v>
      </c>
      <c r="CS31" s="23" t="str">
        <f t="shared" si="3"/>
        <v/>
      </c>
      <c r="CT31" s="1">
        <f t="shared" si="4"/>
        <v>-999</v>
      </c>
      <c r="CU31" s="1">
        <f t="shared" si="5"/>
        <v>-999</v>
      </c>
      <c r="CV31" s="1" t="e">
        <f t="shared" si="20"/>
        <v>#N/A</v>
      </c>
      <c r="CW31" s="23" t="e">
        <f t="shared" si="17"/>
        <v>#N/A</v>
      </c>
      <c r="CX31" s="1" t="e">
        <f t="shared" si="18"/>
        <v>#N/A</v>
      </c>
      <c r="CY31" s="23" t="e">
        <f t="shared" si="10"/>
        <v>#N/A</v>
      </c>
      <c r="CZ31" s="1">
        <f t="shared" si="21"/>
        <v>16</v>
      </c>
      <c r="DA31" s="1">
        <f t="shared" si="22"/>
        <v>17</v>
      </c>
      <c r="DB31" s="1">
        <v>16</v>
      </c>
      <c r="DC31" s="1" t="e">
        <f>IF(ISNA(CY30),NA(),IF(CY30&lt;CW31,CW31,CX31))</f>
        <v>#N/A</v>
      </c>
      <c r="DD31" s="1">
        <f>DA31</f>
        <v>17</v>
      </c>
    </row>
    <row r="32" spans="1:111" ht="12" customHeight="1" x14ac:dyDescent="0.15">
      <c r="A32" s="26"/>
      <c r="B32" s="26"/>
      <c r="C32" s="26"/>
      <c r="D32" s="26"/>
      <c r="E32" s="26"/>
      <c r="F32" s="26"/>
      <c r="G32" s="26"/>
      <c r="H32" s="26"/>
      <c r="I32" s="26"/>
      <c r="J32" s="26"/>
      <c r="K32" s="26"/>
      <c r="L32" s="26"/>
      <c r="M32" s="26">
        <v>48.505637454408195</v>
      </c>
      <c r="N32" s="26">
        <v>13.99771034743989</v>
      </c>
      <c r="O32" s="26">
        <v>34</v>
      </c>
      <c r="S32" s="104"/>
      <c r="T32" s="105"/>
      <c r="U32" s="105"/>
      <c r="V32" s="105"/>
      <c r="W32" s="105"/>
      <c r="X32" s="109"/>
      <c r="Y32" s="109" t="s">
        <v>34</v>
      </c>
      <c r="Z32" s="110" t="str">
        <f>IF(AND(NOT(CD1),$CB$7,$CB$5,$CB$1,$CB$6,BZ2=2,O4&lt;&gt;""),O4-P20,"")</f>
        <v/>
      </c>
      <c r="AA32" s="105"/>
      <c r="AB32" s="105"/>
      <c r="AC32" s="105"/>
      <c r="AD32" s="105"/>
      <c r="AE32" s="105"/>
      <c r="AF32" s="105"/>
      <c r="AG32" s="105"/>
      <c r="AH32" s="105"/>
      <c r="AI32" s="148"/>
      <c r="AJ32" s="45">
        <f t="shared" si="19"/>
        <v>2.37686E-4</v>
      </c>
      <c r="AV32" s="17">
        <f t="shared" si="2"/>
        <v>2.37686E-4</v>
      </c>
      <c r="AW32" s="43"/>
      <c r="AX32" s="43"/>
      <c r="AY32" s="43"/>
      <c r="AZ32" s="43"/>
      <c r="BD32" s="18"/>
      <c r="BE32" s="18"/>
      <c r="BF32" s="18"/>
      <c r="BG32" s="18"/>
      <c r="BH32" s="18"/>
      <c r="BI32" s="18"/>
      <c r="BJ32" s="18"/>
      <c r="BK32" s="18"/>
      <c r="BL32" s="18"/>
      <c r="BM32" s="18"/>
      <c r="BN32" s="18"/>
      <c r="BO32" s="18"/>
      <c r="BP32" s="18"/>
      <c r="BQ32" s="18"/>
      <c r="BR32" s="18"/>
      <c r="BS32" s="18"/>
      <c r="BT32" s="18"/>
      <c r="BU32" s="18"/>
      <c r="BV32" s="18"/>
      <c r="BW32" s="18" t="s">
        <v>84</v>
      </c>
      <c r="BX32" s="1">
        <f>CW9</f>
        <v>84.641016151377542</v>
      </c>
      <c r="BY32" s="1">
        <f t="shared" si="11"/>
        <v>48.567478132183631</v>
      </c>
      <c r="BZ32" s="1">
        <f t="shared" si="7"/>
        <v>17.10035824210977</v>
      </c>
      <c r="CA32" s="23">
        <f t="shared" si="8"/>
        <v>3.823756346895625</v>
      </c>
      <c r="CB32" s="23" t="e">
        <f t="shared" si="9"/>
        <v>#N/A</v>
      </c>
      <c r="CC32" s="1" t="e">
        <f t="shared" si="12"/>
        <v>#N/A</v>
      </c>
      <c r="CD32" s="1" t="e">
        <f t="shared" si="13"/>
        <v>#N/A</v>
      </c>
      <c r="CE32" s="1" t="e">
        <f t="shared" si="14"/>
        <v>#N/A</v>
      </c>
      <c r="CF32" s="1">
        <f t="shared" si="15"/>
        <v>48.567478132183631</v>
      </c>
      <c r="CG32" s="1">
        <f t="shared" si="16"/>
        <v>0</v>
      </c>
      <c r="CH32" s="1">
        <v>18</v>
      </c>
      <c r="CQ32" s="22">
        <v>31</v>
      </c>
      <c r="CR32" s="10">
        <f t="shared" si="6"/>
        <v>0.89916405640542507</v>
      </c>
      <c r="CS32" s="23" t="str">
        <f t="shared" si="3"/>
        <v/>
      </c>
      <c r="CT32" s="1">
        <f t="shared" si="4"/>
        <v>-999</v>
      </c>
      <c r="CU32" s="1">
        <f t="shared" si="5"/>
        <v>-999</v>
      </c>
      <c r="CV32" s="1" t="e">
        <f t="shared" si="20"/>
        <v>#N/A</v>
      </c>
      <c r="CW32" s="23" t="e">
        <f t="shared" si="17"/>
        <v>#N/A</v>
      </c>
      <c r="CX32" s="1" t="e">
        <f t="shared" si="18"/>
        <v>#N/A</v>
      </c>
      <c r="CY32" s="23" t="e">
        <f t="shared" si="10"/>
        <v>#N/A</v>
      </c>
      <c r="CZ32" s="1">
        <f t="shared" si="21"/>
        <v>17</v>
      </c>
      <c r="DA32" s="1">
        <f t="shared" si="22"/>
        <v>18</v>
      </c>
      <c r="DC32" s="1" t="e">
        <f>IF(ISNA(CY30),NA(),CY30)</f>
        <v>#N/A</v>
      </c>
      <c r="DD32" s="1">
        <f>CZ31</f>
        <v>16</v>
      </c>
    </row>
    <row r="33" spans="1:108" ht="12" customHeight="1" x14ac:dyDescent="0.15">
      <c r="A33" s="26"/>
      <c r="B33" s="26"/>
      <c r="C33" s="26"/>
      <c r="D33" s="26"/>
      <c r="E33" s="26"/>
      <c r="F33" s="26"/>
      <c r="G33" s="26"/>
      <c r="H33" s="26"/>
      <c r="I33" s="26"/>
      <c r="J33" s="26"/>
      <c r="K33" s="26"/>
      <c r="L33" s="26"/>
      <c r="M33" s="26">
        <v>50.802143689268483</v>
      </c>
      <c r="N33" s="26">
        <v>16.706770894091452</v>
      </c>
      <c r="O33" s="26">
        <v>33</v>
      </c>
      <c r="S33" s="14"/>
      <c r="T33" s="105"/>
      <c r="U33" s="105"/>
      <c r="V33" s="108"/>
      <c r="W33" s="105"/>
      <c r="X33" s="109" t="s">
        <v>35</v>
      </c>
      <c r="Y33" s="136" t="str">
        <f>IF(AND(Z18&lt;&gt;"",Z32&lt;&gt;"",Z18&lt;&gt;0),Z32*100/Z18,"")</f>
        <v/>
      </c>
      <c r="Z33" s="105"/>
      <c r="AA33" s="109"/>
      <c r="AB33" s="106"/>
      <c r="AC33" s="107" t="s">
        <v>40</v>
      </c>
      <c r="AD33" s="109"/>
      <c r="AE33" s="105"/>
      <c r="AF33" s="106"/>
      <c r="AG33" s="105"/>
      <c r="AH33" s="105"/>
      <c r="AI33" s="148"/>
      <c r="AJ33" s="45">
        <f t="shared" si="19"/>
        <v>2.37686E-4</v>
      </c>
      <c r="AV33" s="17">
        <f t="shared" si="2"/>
        <v>2.37686E-4</v>
      </c>
      <c r="AW33" s="43"/>
      <c r="AX33" s="43"/>
      <c r="AY33" s="43"/>
      <c r="AZ33" s="43"/>
      <c r="BD33" s="18"/>
      <c r="BE33" s="18"/>
      <c r="BF33" s="18"/>
      <c r="BG33" s="18"/>
      <c r="BH33" s="18"/>
      <c r="BI33" s="18"/>
      <c r="BJ33" s="18"/>
      <c r="BK33" s="18"/>
      <c r="BL33" s="18"/>
      <c r="BM33" s="18"/>
      <c r="BN33" s="18"/>
      <c r="BO33" s="18"/>
      <c r="BP33" s="18"/>
      <c r="BQ33" s="18"/>
      <c r="BR33" s="18"/>
      <c r="BS33" s="18"/>
      <c r="BT33" s="18"/>
      <c r="BU33" s="18"/>
      <c r="BV33" s="18"/>
      <c r="BW33" s="18" t="s">
        <v>160</v>
      </c>
      <c r="BX33" s="1">
        <f>CW10</f>
        <v>1.4433756729740645E-2</v>
      </c>
      <c r="BY33" s="1">
        <f t="shared" si="11"/>
        <v>55.962324319435822</v>
      </c>
      <c r="BZ33" s="1">
        <f t="shared" si="7"/>
        <v>23.475644111504945</v>
      </c>
      <c r="CA33" s="23">
        <f t="shared" si="8"/>
        <v>5.2493136048917703</v>
      </c>
      <c r="CB33" s="23" t="e">
        <f t="shared" si="9"/>
        <v>#N/A</v>
      </c>
      <c r="CC33" s="1" t="e">
        <f t="shared" si="12"/>
        <v>#N/A</v>
      </c>
      <c r="CD33" s="1" t="e">
        <f t="shared" si="13"/>
        <v>#N/A</v>
      </c>
      <c r="CE33" s="1" t="e">
        <f t="shared" si="14"/>
        <v>#N/A</v>
      </c>
      <c r="CF33" s="1">
        <f t="shared" si="15"/>
        <v>55.962324319435822</v>
      </c>
      <c r="CG33" s="1">
        <f t="shared" si="16"/>
        <v>0</v>
      </c>
      <c r="CH33" s="1">
        <v>19</v>
      </c>
      <c r="CQ33" s="22">
        <v>32</v>
      </c>
      <c r="CR33" s="10">
        <f t="shared" si="6"/>
        <v>0.25318698398768902</v>
      </c>
      <c r="CS33" s="23" t="str">
        <f t="shared" si="3"/>
        <v/>
      </c>
      <c r="CT33" s="1">
        <f t="shared" si="4"/>
        <v>-999</v>
      </c>
      <c r="CU33" s="1">
        <f t="shared" si="5"/>
        <v>-999</v>
      </c>
      <c r="CV33" s="1" t="e">
        <f t="shared" si="20"/>
        <v>#N/A</v>
      </c>
      <c r="CW33" s="23" t="e">
        <f t="shared" si="17"/>
        <v>#N/A</v>
      </c>
      <c r="CX33" s="1" t="e">
        <f t="shared" si="18"/>
        <v>#N/A</v>
      </c>
      <c r="CY33" s="23" t="e">
        <f t="shared" si="10"/>
        <v>#N/A</v>
      </c>
      <c r="CZ33" s="1">
        <f t="shared" si="21"/>
        <v>18</v>
      </c>
      <c r="DA33" s="1">
        <f t="shared" si="22"/>
        <v>19</v>
      </c>
      <c r="DB33" s="1">
        <v>17</v>
      </c>
      <c r="DC33" s="1" t="e">
        <f>IF(ISNA(CY31),NA(),IF(CY31&lt;CW32,CW32,CX32))</f>
        <v>#N/A</v>
      </c>
      <c r="DD33" s="1">
        <f>DA32</f>
        <v>18</v>
      </c>
    </row>
    <row r="34" spans="1:108" ht="12" customHeight="1" x14ac:dyDescent="0.15">
      <c r="A34" s="26"/>
      <c r="B34" s="26"/>
      <c r="C34" s="26"/>
      <c r="D34" s="26"/>
      <c r="E34" s="26"/>
      <c r="F34" s="26"/>
      <c r="G34" s="26"/>
      <c r="H34" s="26"/>
      <c r="I34" s="26"/>
      <c r="J34" s="26"/>
      <c r="K34" s="26"/>
      <c r="L34" s="26"/>
      <c r="M34" s="26">
        <v>46.380702582364471</v>
      </c>
      <c r="N34" s="26">
        <v>24.944390261191355</v>
      </c>
      <c r="O34" s="26">
        <v>32</v>
      </c>
      <c r="S34" s="111"/>
      <c r="T34" s="149"/>
      <c r="U34" s="112"/>
      <c r="V34" s="112"/>
      <c r="W34" s="112"/>
      <c r="X34" s="112"/>
      <c r="Y34" s="112"/>
      <c r="Z34" s="112"/>
      <c r="AA34" s="112"/>
      <c r="AB34" s="112"/>
      <c r="AC34" s="112"/>
      <c r="AD34" s="112"/>
      <c r="AE34" s="112"/>
      <c r="AF34" s="112"/>
      <c r="AG34" s="112"/>
      <c r="AH34" s="112"/>
      <c r="AI34" s="150"/>
      <c r="AJ34" s="45">
        <f t="shared" si="19"/>
        <v>2.37686E-4</v>
      </c>
      <c r="AT34" s="25"/>
      <c r="AV34" s="17">
        <f t="shared" si="2"/>
        <v>2.37686E-4</v>
      </c>
      <c r="AW34" s="17"/>
      <c r="AX34" s="17"/>
      <c r="AY34" s="17"/>
      <c r="AZ34" s="17"/>
      <c r="BD34" s="18"/>
      <c r="BE34" s="18"/>
      <c r="BF34" s="18"/>
      <c r="BG34" s="18"/>
      <c r="BH34" s="18"/>
      <c r="BI34" s="18"/>
      <c r="BJ34" s="18"/>
      <c r="BK34" s="18"/>
      <c r="BL34" s="18"/>
      <c r="BM34" s="18"/>
      <c r="BN34" s="18"/>
      <c r="BO34" s="18"/>
      <c r="BP34" s="18"/>
      <c r="BQ34" s="18"/>
      <c r="BR34" s="18"/>
      <c r="BS34" s="18"/>
      <c r="BT34" s="18"/>
      <c r="BU34" s="18"/>
      <c r="BV34" s="18"/>
      <c r="BW34" s="18" t="s">
        <v>162</v>
      </c>
      <c r="BX34" s="1">
        <f>CW11</f>
        <v>69.282032302755084</v>
      </c>
      <c r="BY34" s="1">
        <f t="shared" si="11"/>
        <v>52.537404840807383</v>
      </c>
      <c r="BZ34" s="1">
        <f t="shared" si="7"/>
        <v>14.387206304154844</v>
      </c>
      <c r="CA34" s="23">
        <f t="shared" si="8"/>
        <v>3.2170771302403747</v>
      </c>
      <c r="CB34" s="23" t="e">
        <f t="shared" si="9"/>
        <v>#N/A</v>
      </c>
      <c r="CC34" s="1" t="e">
        <f t="shared" si="12"/>
        <v>#N/A</v>
      </c>
      <c r="CD34" s="1" t="e">
        <f t="shared" si="13"/>
        <v>#N/A</v>
      </c>
      <c r="CE34" s="1" t="e">
        <f t="shared" si="14"/>
        <v>#N/A</v>
      </c>
      <c r="CF34" s="1">
        <f t="shared" si="15"/>
        <v>52.537404840807383</v>
      </c>
      <c r="CG34" s="1">
        <f t="shared" si="16"/>
        <v>0</v>
      </c>
      <c r="CH34" s="1">
        <v>20</v>
      </c>
      <c r="CQ34" s="22">
        <v>33</v>
      </c>
      <c r="CR34" s="10">
        <f t="shared" si="6"/>
        <v>0.13130768202245235</v>
      </c>
      <c r="CS34" s="23" t="str">
        <f t="shared" ref="CS34:CS65" si="23">IF(AND($CB$7,$CQ34&lt;=$T$18),IF($BY$12=1,$C$4+$D$4*NORMSINV(CR34),IF($BY$12=2,$CW$8+CR34*$CW$11,VLOOKUP(CR34,$BV$42:$BY$4042,4))),"")</f>
        <v/>
      </c>
      <c r="CT34" s="1">
        <f t="shared" ref="CT34:CT65" si="24">IF(AND($CB$4,CS34&lt;&gt;"",$M$4&lt;&gt;""),CS34,-999)</f>
        <v>-999</v>
      </c>
      <c r="CU34" s="1">
        <f t="shared" ref="CU34:CU65" si="25">IF(CT34=-999,-999,0)</f>
        <v>-999</v>
      </c>
      <c r="CV34" s="1" t="e">
        <f t="shared" si="20"/>
        <v>#N/A</v>
      </c>
      <c r="CW34" s="23" t="e">
        <f t="shared" si="17"/>
        <v>#N/A</v>
      </c>
      <c r="CX34" s="1" t="e">
        <f t="shared" si="18"/>
        <v>#N/A</v>
      </c>
      <c r="CY34" s="23" t="e">
        <f t="shared" si="10"/>
        <v>#N/A</v>
      </c>
      <c r="CZ34" s="1">
        <f t="shared" si="21"/>
        <v>19</v>
      </c>
      <c r="DA34" s="1">
        <f t="shared" si="22"/>
        <v>20</v>
      </c>
      <c r="DC34" s="1" t="e">
        <f>IF(ISNA(CY31),NA(),CY31)</f>
        <v>#N/A</v>
      </c>
      <c r="DD34" s="1">
        <f>CZ32</f>
        <v>17</v>
      </c>
    </row>
    <row r="35" spans="1:108" ht="12" customHeight="1" x14ac:dyDescent="0.15">
      <c r="A35" s="26"/>
      <c r="B35" s="26"/>
      <c r="C35" s="26"/>
      <c r="D35" s="26"/>
      <c r="E35" s="26"/>
      <c r="F35" s="26"/>
      <c r="G35" s="26"/>
      <c r="H35" s="26"/>
      <c r="I35" s="26"/>
      <c r="J35" s="26"/>
      <c r="K35" s="26"/>
      <c r="L35" s="26"/>
      <c r="M35" s="26">
        <v>51.441654723168575</v>
      </c>
      <c r="N35" s="26">
        <v>20.69332848926987</v>
      </c>
      <c r="O35" s="26">
        <v>31</v>
      </c>
      <c r="S35" s="163">
        <v>8</v>
      </c>
      <c r="T35" s="144" t="s">
        <v>14</v>
      </c>
      <c r="U35" s="60"/>
      <c r="V35" s="60"/>
      <c r="W35" s="60"/>
      <c r="X35" s="60"/>
      <c r="Y35" s="60"/>
      <c r="Z35" s="60"/>
      <c r="AA35" s="60"/>
      <c r="AB35" s="60"/>
      <c r="AC35" s="60"/>
      <c r="AD35" s="60"/>
      <c r="AE35" s="60"/>
      <c r="AF35" s="60"/>
      <c r="AG35" s="60"/>
      <c r="AH35" s="60"/>
      <c r="AI35" s="61"/>
      <c r="AJ35" s="45">
        <f t="shared" si="19"/>
        <v>2.37686E-4</v>
      </c>
      <c r="AK35" s="7"/>
      <c r="AT35" s="25"/>
      <c r="AV35" s="17">
        <f t="shared" si="2"/>
        <v>2.37686E-4</v>
      </c>
      <c r="AW35" s="17"/>
      <c r="AX35" s="17"/>
      <c r="AY35" s="17"/>
      <c r="AZ35" s="17"/>
      <c r="BY35" s="1">
        <f t="shared" si="11"/>
        <v>41.628855712485198</v>
      </c>
      <c r="BZ35" s="1">
        <f t="shared" si="7"/>
        <v>21.698128107614686</v>
      </c>
      <c r="CA35" s="23">
        <f t="shared" si="8"/>
        <v>4.8518489433125307</v>
      </c>
      <c r="CB35" s="23" t="e">
        <f t="shared" si="9"/>
        <v>#N/A</v>
      </c>
      <c r="CC35" s="1" t="e">
        <f t="shared" si="12"/>
        <v>#N/A</v>
      </c>
      <c r="CD35" s="1" t="e">
        <f t="shared" si="13"/>
        <v>#N/A</v>
      </c>
      <c r="CE35" s="1" t="e">
        <f t="shared" si="14"/>
        <v>#N/A</v>
      </c>
      <c r="CF35" s="1">
        <f t="shared" si="15"/>
        <v>41.628855712485198</v>
      </c>
      <c r="CG35" s="1">
        <f t="shared" si="16"/>
        <v>0</v>
      </c>
      <c r="CH35" s="1">
        <v>21</v>
      </c>
      <c r="CQ35" s="22">
        <v>34</v>
      </c>
      <c r="CR35" s="10">
        <f t="shared" ref="CR35:CR66" si="26">MOD(CR34*10000013,1)</f>
        <v>0.52722438983619213</v>
      </c>
      <c r="CS35" s="23" t="str">
        <f t="shared" si="23"/>
        <v/>
      </c>
      <c r="CT35" s="1">
        <f t="shared" si="24"/>
        <v>-999</v>
      </c>
      <c r="CU35" s="1">
        <f t="shared" si="25"/>
        <v>-999</v>
      </c>
      <c r="CV35" s="1" t="e">
        <f t="shared" si="20"/>
        <v>#N/A</v>
      </c>
      <c r="CW35" s="23" t="e">
        <f t="shared" si="17"/>
        <v>#N/A</v>
      </c>
      <c r="CX35" s="1" t="e">
        <f t="shared" si="18"/>
        <v>#N/A</v>
      </c>
      <c r="CY35" s="23" t="e">
        <f t="shared" si="10"/>
        <v>#N/A</v>
      </c>
      <c r="CZ35" s="1">
        <f t="shared" si="21"/>
        <v>20</v>
      </c>
      <c r="DA35" s="1">
        <f t="shared" si="22"/>
        <v>21</v>
      </c>
      <c r="DB35" s="1">
        <v>18</v>
      </c>
      <c r="DC35" s="1" t="e">
        <f>IF(ISNA(CY32),NA(),IF(CY32&lt;CW33,CW33,CX33))</f>
        <v>#N/A</v>
      </c>
      <c r="DD35" s="1">
        <f>DA33</f>
        <v>19</v>
      </c>
    </row>
    <row r="36" spans="1:108" ht="12" customHeight="1" x14ac:dyDescent="0.15">
      <c r="A36" s="26"/>
      <c r="B36" s="26"/>
      <c r="C36" s="26"/>
      <c r="D36" s="26"/>
      <c r="E36" s="26"/>
      <c r="F36" s="26"/>
      <c r="G36" s="26"/>
      <c r="H36" s="26"/>
      <c r="I36" s="26"/>
      <c r="J36" s="26"/>
      <c r="K36" s="26"/>
      <c r="L36" s="26"/>
      <c r="M36" s="26">
        <v>46.452647750410257</v>
      </c>
      <c r="N36" s="26">
        <v>24.468027042916155</v>
      </c>
      <c r="O36" s="26">
        <v>30</v>
      </c>
      <c r="S36" s="32"/>
      <c r="T36" s="60"/>
      <c r="U36" s="60"/>
      <c r="V36" s="60"/>
      <c r="W36" s="60"/>
      <c r="X36" s="33"/>
      <c r="Y36" s="33" t="str">
        <f>IF(CW12,"Number capturing next mean ","")</f>
        <v/>
      </c>
      <c r="Z36" s="110" t="str">
        <f>IF(AND(NOT(CD1),$CB$7,$CW$12,$CB$6,BZ2=2),O5-P26,"")</f>
        <v/>
      </c>
      <c r="AA36" s="60"/>
      <c r="AB36" s="60"/>
      <c r="AC36" s="60" t="s">
        <v>41</v>
      </c>
      <c r="AD36" s="60"/>
      <c r="AE36" s="60"/>
      <c r="AF36" s="60"/>
      <c r="AG36" s="60"/>
      <c r="AH36" s="60"/>
      <c r="AI36" s="86"/>
      <c r="AJ36" s="45">
        <f t="shared" si="19"/>
        <v>2.37686E-4</v>
      </c>
      <c r="AK36" s="9"/>
      <c r="AV36" s="17">
        <f t="shared" si="2"/>
        <v>2.37686E-4</v>
      </c>
      <c r="AW36" s="17"/>
      <c r="AX36" s="17"/>
      <c r="AY36" s="17"/>
      <c r="AZ36" s="17"/>
      <c r="BW36" s="21" t="s">
        <v>126</v>
      </c>
      <c r="BY36" s="1">
        <f t="shared" si="11"/>
        <v>45.730737226768426</v>
      </c>
      <c r="BZ36" s="1">
        <f t="shared" si="7"/>
        <v>19.252950700215525</v>
      </c>
      <c r="CA36" s="23">
        <f t="shared" si="8"/>
        <v>4.3050906533134086</v>
      </c>
      <c r="CB36" s="23" t="e">
        <f t="shared" si="9"/>
        <v>#N/A</v>
      </c>
      <c r="CC36" s="1" t="e">
        <f t="shared" si="12"/>
        <v>#N/A</v>
      </c>
      <c r="CD36" s="1" t="e">
        <f t="shared" si="13"/>
        <v>#N/A</v>
      </c>
      <c r="CE36" s="1" t="e">
        <f t="shared" si="14"/>
        <v>#N/A</v>
      </c>
      <c r="CF36" s="1">
        <f t="shared" si="15"/>
        <v>45.730737226768426</v>
      </c>
      <c r="CG36" s="1">
        <f t="shared" si="16"/>
        <v>0</v>
      </c>
      <c r="CH36" s="1">
        <v>22</v>
      </c>
      <c r="CQ36" s="22">
        <v>35</v>
      </c>
      <c r="CR36" s="10">
        <f t="shared" si="26"/>
        <v>0.75227898918092251</v>
      </c>
      <c r="CS36" s="23" t="str">
        <f t="shared" si="23"/>
        <v/>
      </c>
      <c r="CT36" s="1">
        <f t="shared" si="24"/>
        <v>-999</v>
      </c>
      <c r="CU36" s="1">
        <f t="shared" si="25"/>
        <v>-999</v>
      </c>
      <c r="CV36" s="1" t="e">
        <f t="shared" si="20"/>
        <v>#N/A</v>
      </c>
      <c r="CW36" s="23" t="e">
        <f t="shared" si="17"/>
        <v>#N/A</v>
      </c>
      <c r="CX36" s="1" t="e">
        <f t="shared" si="18"/>
        <v>#N/A</v>
      </c>
      <c r="CY36" s="23" t="e">
        <f t="shared" si="10"/>
        <v>#N/A</v>
      </c>
      <c r="CZ36" s="1">
        <f t="shared" si="21"/>
        <v>21</v>
      </c>
      <c r="DA36" s="1">
        <f t="shared" si="22"/>
        <v>22</v>
      </c>
      <c r="DC36" s="1" t="e">
        <f>IF(ISNA(CY32),NA(),CY32)</f>
        <v>#N/A</v>
      </c>
      <c r="DD36" s="1">
        <f>CZ33</f>
        <v>18</v>
      </c>
    </row>
    <row r="37" spans="1:108" ht="12" customHeight="1" x14ac:dyDescent="0.15">
      <c r="A37" s="26"/>
      <c r="B37" s="26"/>
      <c r="C37" s="26"/>
      <c r="D37" s="26"/>
      <c r="E37" s="26"/>
      <c r="F37" s="26"/>
      <c r="G37" s="26"/>
      <c r="H37" s="26"/>
      <c r="I37" s="26"/>
      <c r="J37" s="26"/>
      <c r="K37" s="26"/>
      <c r="L37" s="26"/>
      <c r="M37" s="26">
        <v>49.20004756041002</v>
      </c>
      <c r="N37" s="26">
        <v>18.733509338659253</v>
      </c>
      <c r="O37" s="26">
        <v>29</v>
      </c>
      <c r="S37" s="37"/>
      <c r="T37" s="38"/>
      <c r="U37" s="38"/>
      <c r="V37" s="38"/>
      <c r="W37" s="38"/>
      <c r="X37" s="141" t="str">
        <f>IF(CW12,"Percent capturing next mean ","")</f>
        <v/>
      </c>
      <c r="Y37" s="142" t="str">
        <f>IF(AND(Z18&lt;&gt;"",Z36&lt;&gt;"",Z18&gt;1),(Z36*100/O5),"")</f>
        <v/>
      </c>
      <c r="Z37" s="38"/>
      <c r="AA37" s="38"/>
      <c r="AB37" s="38"/>
      <c r="AC37" s="38" t="s">
        <v>42</v>
      </c>
      <c r="AD37" s="38"/>
      <c r="AE37" s="38"/>
      <c r="AF37" s="38"/>
      <c r="AG37" s="38"/>
      <c r="AH37" s="38"/>
      <c r="AI37" s="143"/>
      <c r="AJ37" s="45">
        <f t="shared" si="19"/>
        <v>2.37686E-4</v>
      </c>
      <c r="AK37" s="9"/>
      <c r="AV37" s="17">
        <f t="shared" si="2"/>
        <v>2.37686E-4</v>
      </c>
      <c r="AW37" s="17"/>
      <c r="AX37" s="17"/>
      <c r="AY37" s="17"/>
      <c r="AZ37" s="17"/>
      <c r="BW37" s="27" t="s">
        <v>11</v>
      </c>
      <c r="BY37" s="1">
        <f t="shared" si="11"/>
        <v>44.151361624086398</v>
      </c>
      <c r="BZ37" s="1">
        <f t="shared" si="7"/>
        <v>20.884033355672411</v>
      </c>
      <c r="CA37" s="23">
        <f t="shared" si="8"/>
        <v>4.6698118227656549</v>
      </c>
      <c r="CB37" s="23" t="e">
        <f t="shared" si="9"/>
        <v>#N/A</v>
      </c>
      <c r="CC37" s="1" t="e">
        <f t="shared" si="12"/>
        <v>#N/A</v>
      </c>
      <c r="CD37" s="1" t="e">
        <f t="shared" si="13"/>
        <v>#N/A</v>
      </c>
      <c r="CE37" s="1" t="e">
        <f t="shared" si="14"/>
        <v>#N/A</v>
      </c>
      <c r="CF37" s="1">
        <f t="shared" si="15"/>
        <v>44.151361624086398</v>
      </c>
      <c r="CG37" s="1">
        <f t="shared" si="16"/>
        <v>0</v>
      </c>
      <c r="CH37" s="1">
        <v>23</v>
      </c>
      <c r="CQ37" s="22">
        <v>36</v>
      </c>
      <c r="CR37" s="10">
        <f t="shared" si="26"/>
        <v>0.67143608443439007</v>
      </c>
      <c r="CS37" s="23" t="str">
        <f t="shared" si="23"/>
        <v/>
      </c>
      <c r="CT37" s="1">
        <f t="shared" si="24"/>
        <v>-999</v>
      </c>
      <c r="CU37" s="1">
        <f t="shared" si="25"/>
        <v>-999</v>
      </c>
      <c r="CV37" s="1" t="e">
        <f t="shared" si="20"/>
        <v>#N/A</v>
      </c>
      <c r="CW37" s="23" t="e">
        <f t="shared" si="17"/>
        <v>#N/A</v>
      </c>
      <c r="CX37" s="1" t="e">
        <f t="shared" si="18"/>
        <v>#N/A</v>
      </c>
      <c r="CY37" s="23" t="e">
        <f t="shared" si="10"/>
        <v>#N/A</v>
      </c>
      <c r="CZ37" s="1">
        <f t="shared" si="21"/>
        <v>22</v>
      </c>
      <c r="DA37" s="1">
        <f t="shared" si="22"/>
        <v>23</v>
      </c>
      <c r="DB37" s="1">
        <v>19</v>
      </c>
      <c r="DC37" s="1" t="e">
        <f>IF(ISNA(CY33),NA(),IF(CY33&lt;CW34,CW34,CX34))</f>
        <v>#N/A</v>
      </c>
      <c r="DD37" s="1">
        <f>DA34</f>
        <v>20</v>
      </c>
    </row>
    <row r="38" spans="1:108" ht="12" customHeight="1" x14ac:dyDescent="0.15">
      <c r="A38" s="26"/>
      <c r="B38" s="26"/>
      <c r="C38" s="26"/>
      <c r="D38" s="26"/>
      <c r="E38" s="26"/>
      <c r="F38" s="26"/>
      <c r="G38" s="26"/>
      <c r="H38" s="26"/>
      <c r="I38" s="26"/>
      <c r="J38" s="26"/>
      <c r="K38" s="26"/>
      <c r="L38" s="26"/>
      <c r="M38" s="26">
        <v>52.997407557338796</v>
      </c>
      <c r="N38" s="26">
        <v>12.21817682038985</v>
      </c>
      <c r="O38" s="26">
        <v>28</v>
      </c>
      <c r="AJ38" s="113"/>
      <c r="AK38" s="9"/>
      <c r="AV38" s="80"/>
      <c r="AW38" s="80"/>
      <c r="AX38" s="80"/>
      <c r="AY38" s="80"/>
      <c r="AZ38" s="80"/>
      <c r="BW38" s="27">
        <f>SUM(BW42:BW1042)/SUM(BZ42:BZ1042)</f>
        <v>50.00000000000049</v>
      </c>
      <c r="BY38" s="1">
        <f t="shared" si="11"/>
        <v>51.761860902993725</v>
      </c>
      <c r="BZ38" s="1">
        <f t="shared" si="7"/>
        <v>24.516154185551535</v>
      </c>
      <c r="CA38" s="23">
        <f t="shared" si="8"/>
        <v>5.4819787305759222</v>
      </c>
      <c r="CB38" s="23" t="e">
        <f t="shared" si="9"/>
        <v>#N/A</v>
      </c>
      <c r="CC38" s="1" t="e">
        <f t="shared" si="12"/>
        <v>#N/A</v>
      </c>
      <c r="CD38" s="1" t="e">
        <f t="shared" si="13"/>
        <v>#N/A</v>
      </c>
      <c r="CE38" s="1" t="e">
        <f t="shared" si="14"/>
        <v>#N/A</v>
      </c>
      <c r="CF38" s="1" t="e">
        <f t="shared" si="15"/>
        <v>#N/A</v>
      </c>
      <c r="CG38" s="1">
        <f t="shared" si="16"/>
        <v>1</v>
      </c>
      <c r="CH38" s="1">
        <v>24</v>
      </c>
      <c r="CQ38" s="22">
        <v>37</v>
      </c>
      <c r="CR38" s="10">
        <f t="shared" si="26"/>
        <v>0.57301299832761288</v>
      </c>
      <c r="CS38" s="23" t="str">
        <f t="shared" si="23"/>
        <v/>
      </c>
      <c r="CT38" s="1">
        <f t="shared" si="24"/>
        <v>-999</v>
      </c>
      <c r="CU38" s="1">
        <f t="shared" si="25"/>
        <v>-999</v>
      </c>
      <c r="CV38" s="1" t="e">
        <f t="shared" si="20"/>
        <v>#N/A</v>
      </c>
      <c r="CW38" s="23" t="e">
        <f t="shared" si="17"/>
        <v>#N/A</v>
      </c>
      <c r="CX38" s="1" t="e">
        <f t="shared" si="18"/>
        <v>#N/A</v>
      </c>
      <c r="CY38" s="23" t="e">
        <f t="shared" si="10"/>
        <v>#N/A</v>
      </c>
      <c r="CZ38" s="1">
        <f t="shared" si="21"/>
        <v>23</v>
      </c>
      <c r="DA38" s="1">
        <f t="shared" si="22"/>
        <v>24</v>
      </c>
      <c r="DC38" s="1" t="e">
        <f>IF(ISNA(CY33),NA(),CY33)</f>
        <v>#N/A</v>
      </c>
      <c r="DD38" s="1">
        <f>CZ34</f>
        <v>19</v>
      </c>
    </row>
    <row r="39" spans="1:108" ht="12" customHeight="1" x14ac:dyDescent="0.15">
      <c r="A39" s="26"/>
      <c r="B39" s="26"/>
      <c r="C39" s="26"/>
      <c r="D39" s="26"/>
      <c r="E39" s="26"/>
      <c r="F39" s="26"/>
      <c r="G39" s="26"/>
      <c r="H39" s="26"/>
      <c r="I39" s="26"/>
      <c r="J39" s="26"/>
      <c r="K39" s="26"/>
      <c r="L39" s="26"/>
      <c r="M39" s="26">
        <v>54.693901946426891</v>
      </c>
      <c r="N39" s="26">
        <v>21.008686052847374</v>
      </c>
      <c r="O39" s="26">
        <v>27</v>
      </c>
      <c r="S39" s="9"/>
      <c r="T39" s="9"/>
      <c r="U39" s="9"/>
      <c r="V39" s="9"/>
      <c r="W39" s="9"/>
      <c r="X39" s="9"/>
      <c r="Y39" s="9"/>
      <c r="Z39" s="9"/>
      <c r="AA39" s="9"/>
      <c r="AB39" s="9"/>
      <c r="AC39" s="9"/>
      <c r="AD39" s="9"/>
      <c r="AE39" s="9"/>
      <c r="AF39" s="9"/>
      <c r="AG39" s="9"/>
      <c r="AH39" s="9"/>
      <c r="AI39" s="9"/>
      <c r="AV39" s="80"/>
      <c r="AW39" s="80"/>
      <c r="AX39" s="80"/>
      <c r="AY39" s="80"/>
      <c r="AZ39" s="80"/>
      <c r="BW39" s="27">
        <f>SUM(BW42:BW2042)/SUM(BZ42:BZ2042)</f>
        <v>50.350540215105369</v>
      </c>
      <c r="BX39" s="1" t="s">
        <v>9</v>
      </c>
      <c r="BY39" s="1">
        <f t="shared" si="11"/>
        <v>56.597397703678361</v>
      </c>
      <c r="BZ39" s="1">
        <f t="shared" si="7"/>
        <v>21.167652906085877</v>
      </c>
      <c r="CA39" s="23">
        <f t="shared" si="8"/>
        <v>4.7332310822128987</v>
      </c>
      <c r="CB39" s="23" t="e">
        <f t="shared" si="9"/>
        <v>#N/A</v>
      </c>
      <c r="CC39" s="1" t="e">
        <f t="shared" si="12"/>
        <v>#N/A</v>
      </c>
      <c r="CD39" s="1" t="e">
        <f t="shared" si="13"/>
        <v>#N/A</v>
      </c>
      <c r="CE39" s="1" t="e">
        <f t="shared" si="14"/>
        <v>#N/A</v>
      </c>
      <c r="CF39" s="1" t="e">
        <f t="shared" si="15"/>
        <v>#N/A</v>
      </c>
      <c r="CG39" s="1">
        <f t="shared" si="16"/>
        <v>1</v>
      </c>
      <c r="CH39" s="1">
        <v>25</v>
      </c>
      <c r="CQ39" s="22">
        <v>38</v>
      </c>
      <c r="CR39" s="10">
        <f t="shared" si="26"/>
        <v>0.4324451070278883</v>
      </c>
      <c r="CS39" s="23" t="str">
        <f t="shared" si="23"/>
        <v/>
      </c>
      <c r="CT39" s="1">
        <f t="shared" si="24"/>
        <v>-999</v>
      </c>
      <c r="CU39" s="1">
        <f t="shared" si="25"/>
        <v>-999</v>
      </c>
      <c r="CV39" s="1" t="e">
        <f t="shared" si="20"/>
        <v>#N/A</v>
      </c>
      <c r="CW39" s="23" t="e">
        <f t="shared" si="17"/>
        <v>#N/A</v>
      </c>
      <c r="CX39" s="1" t="e">
        <f t="shared" si="18"/>
        <v>#N/A</v>
      </c>
      <c r="CZ39" s="1">
        <f t="shared" si="21"/>
        <v>24</v>
      </c>
      <c r="DA39" s="1">
        <f t="shared" si="22"/>
        <v>25</v>
      </c>
      <c r="DB39" s="1">
        <v>20</v>
      </c>
      <c r="DC39" s="1" t="e">
        <f>IF(ISNA(CY34),NA(),IF(CY34&lt;CW35,CW35,CX35))</f>
        <v>#N/A</v>
      </c>
      <c r="DD39" s="1">
        <f>DA35</f>
        <v>21</v>
      </c>
    </row>
    <row r="40" spans="1:108" ht="12" customHeight="1" x14ac:dyDescent="0.15">
      <c r="A40" s="26"/>
      <c r="B40" s="26"/>
      <c r="C40" s="26"/>
      <c r="D40" s="26"/>
      <c r="E40" s="26"/>
      <c r="F40" s="26"/>
      <c r="G40" s="26"/>
      <c r="H40" s="26"/>
      <c r="I40" s="26"/>
      <c r="J40" s="26"/>
      <c r="K40" s="26"/>
      <c r="L40" s="26"/>
      <c r="M40" s="26">
        <v>55.343484127694566</v>
      </c>
      <c r="N40" s="26">
        <v>20.554945211251614</v>
      </c>
      <c r="O40" s="26">
        <v>26</v>
      </c>
      <c r="AV40" s="80"/>
      <c r="AW40" s="80"/>
      <c r="AX40" s="80"/>
      <c r="AY40" s="80"/>
      <c r="AZ40" s="80"/>
      <c r="BV40" s="1">
        <f>IF(BY12&lt;3,SUM(BZ42:BZ4042),SUM(BU42:BU4042))</f>
        <v>9.9383406413234621</v>
      </c>
      <c r="BW40" s="27">
        <f>SUM(BW42:BW4042)/SUM(BZ42:BZ4042)</f>
        <v>50.3505402151102</v>
      </c>
      <c r="BX40" s="1">
        <f>SUM(BZ42:BZ1042)</f>
        <v>9.876681282646997</v>
      </c>
      <c r="BY40" s="114" t="s">
        <v>142</v>
      </c>
      <c r="BZ40" s="1">
        <f>MAX(BZ42:BZ1042)</f>
        <v>1.9947114020071637E-2</v>
      </c>
      <c r="CA40" s="3" t="s">
        <v>143</v>
      </c>
      <c r="CB40" s="1">
        <v>40</v>
      </c>
      <c r="CC40" s="2" t="s">
        <v>144</v>
      </c>
      <c r="CD40" s="1">
        <f>COUNT(M29:M628)*$P$23*$P$24</f>
        <v>31.056319999999999</v>
      </c>
      <c r="CQ40" s="22">
        <v>39</v>
      </c>
      <c r="CR40" s="10">
        <f t="shared" si="26"/>
        <v>0.69206527434289455</v>
      </c>
      <c r="CS40" s="23" t="str">
        <f t="shared" si="23"/>
        <v/>
      </c>
      <c r="CT40" s="1">
        <f t="shared" si="24"/>
        <v>-999</v>
      </c>
      <c r="CU40" s="1">
        <f t="shared" si="25"/>
        <v>-999</v>
      </c>
      <c r="DC40" s="1" t="e">
        <f>IF(ISNA(CY34),NA(),CY34)</f>
        <v>#N/A</v>
      </c>
      <c r="DD40" s="1">
        <f>CZ35</f>
        <v>20</v>
      </c>
    </row>
    <row r="41" spans="1:108" ht="12" customHeight="1" thickBot="1" x14ac:dyDescent="0.2">
      <c r="A41" s="26"/>
      <c r="B41" s="26"/>
      <c r="C41" s="26"/>
      <c r="D41" s="26"/>
      <c r="E41" s="26"/>
      <c r="F41" s="26"/>
      <c r="G41" s="26"/>
      <c r="H41" s="26"/>
      <c r="I41" s="26"/>
      <c r="J41" s="26"/>
      <c r="K41" s="26"/>
      <c r="L41" s="26"/>
      <c r="M41" s="26">
        <v>55.837539619208016</v>
      </c>
      <c r="N41" s="26">
        <v>22.280534672582494</v>
      </c>
      <c r="O41" s="26">
        <v>25</v>
      </c>
      <c r="AV41" s="80"/>
      <c r="AW41" s="80"/>
      <c r="AX41" s="80"/>
      <c r="AY41" s="80"/>
      <c r="AZ41" s="80"/>
      <c r="BS41" s="22"/>
      <c r="BT41" s="22"/>
      <c r="BU41" s="115" t="s">
        <v>86</v>
      </c>
      <c r="BV41" s="116" t="s">
        <v>8</v>
      </c>
      <c r="BW41" s="117" t="s">
        <v>127</v>
      </c>
      <c r="BX41" s="116" t="s">
        <v>8</v>
      </c>
      <c r="BY41" s="118" t="s">
        <v>80</v>
      </c>
      <c r="BZ41" s="118" t="s">
        <v>7</v>
      </c>
      <c r="CA41" s="118" t="s">
        <v>145</v>
      </c>
      <c r="CC41" s="114" t="s">
        <v>154</v>
      </c>
      <c r="CD41" s="114"/>
      <c r="CQ41" s="22">
        <v>40</v>
      </c>
      <c r="CR41" s="10">
        <f t="shared" si="26"/>
        <v>0.74027751199901104</v>
      </c>
      <c r="CS41" s="23" t="str">
        <f t="shared" si="23"/>
        <v/>
      </c>
      <c r="CT41" s="1">
        <f t="shared" si="24"/>
        <v>-999</v>
      </c>
      <c r="CU41" s="1">
        <f t="shared" si="25"/>
        <v>-999</v>
      </c>
      <c r="DB41" s="1">
        <v>21</v>
      </c>
      <c r="DC41" s="1" t="e">
        <f>IF(ISNA(CY35),NA(),IF(CY35&lt;CW36,CW36,CX36))</f>
        <v>#N/A</v>
      </c>
      <c r="DD41" s="1">
        <f>DA36</f>
        <v>22</v>
      </c>
    </row>
    <row r="42" spans="1:108" ht="12" customHeight="1" x14ac:dyDescent="0.15">
      <c r="A42" s="26"/>
      <c r="B42" s="26"/>
      <c r="C42" s="26"/>
      <c r="D42" s="26"/>
      <c r="E42" s="26"/>
      <c r="F42" s="26"/>
      <c r="G42" s="26"/>
      <c r="H42" s="26"/>
      <c r="I42" s="26"/>
      <c r="J42" s="26"/>
      <c r="K42" s="26"/>
      <c r="L42" s="26"/>
      <c r="M42" s="26">
        <v>53.792572300862659</v>
      </c>
      <c r="N42" s="26">
        <v>13.07183250339556</v>
      </c>
      <c r="O42" s="26">
        <v>24</v>
      </c>
      <c r="AV42" s="80"/>
      <c r="AW42" s="80"/>
      <c r="AX42" s="80"/>
      <c r="AY42" s="80"/>
      <c r="AZ42" s="80"/>
      <c r="BU42" s="1">
        <f>IF($BY$12&lt;3,0,IF(BY42&lt;=$BX$13,0,NORMDIST(LN((BY42-$BX$13)/$BX$12),0,$BW$8,FALSE)/((BY42-$BX$13)/$BX$12)))</f>
        <v>0</v>
      </c>
      <c r="BV42" s="1">
        <f>IF($BY$12=1,NORMDIST(BY42,$Y$6,$Y$8,TRUE),IF($BY$12=2,IF(BY42&lt;=$BX$31,0,IF(BY42&gt;=$BX$32,1,(BY42-$BX$31)*$BX$33)),SUM($BU$42:BU42)/$BV$40))</f>
        <v>6.2096653257761331E-3</v>
      </c>
      <c r="BW42" s="1">
        <f>BY42*BZ42</f>
        <v>0</v>
      </c>
      <c r="BX42" s="1">
        <f>IF($BY$12&lt;3,BV42,SUM($BZ$42:BZ42)/$BX$40)</f>
        <v>6.2096653257761331E-3</v>
      </c>
      <c r="BY42" s="1">
        <v>0</v>
      </c>
      <c r="BZ42" s="1">
        <f t="shared" ref="BZ42:BZ105" si="27">IF($BZ$5,IF($BY$12=1,NORMDIST(BY42,$Y$6,$Y$8,FALSE),IF($BY$12=2,IF(AND(BY42&gt;=$BX$31,BY42&lt;=$BX$32),$BX$33,0),IF(BY42&lt;=$BX$13,0,NORMDIST(LN((BY42-$BX$13)/$BX$12),0,$BW$8,FALSE)/((BY42-$BX$13)/$BX$12)))),-999)</f>
        <v>8.7641502467842702E-4</v>
      </c>
      <c r="CA42" s="1">
        <f>IF(AND($CD$1,$CD$3),26-$CD$40*NORMDIST(BY42,$Y$6,$Y$8/SQRT($T$18),FALSE),-999)</f>
        <v>26</v>
      </c>
      <c r="CB42" s="1" t="s">
        <v>58</v>
      </c>
      <c r="CC42" s="1">
        <v>8</v>
      </c>
      <c r="CD42" s="1">
        <f>BZ40</f>
        <v>1.9947114020071637E-2</v>
      </c>
      <c r="CQ42" s="22">
        <v>41</v>
      </c>
      <c r="CR42" s="10">
        <f t="shared" si="26"/>
        <v>0.74359776638448238</v>
      </c>
      <c r="CS42" s="23" t="str">
        <f t="shared" si="23"/>
        <v/>
      </c>
      <c r="CT42" s="1">
        <f t="shared" si="24"/>
        <v>-999</v>
      </c>
      <c r="CU42" s="1">
        <f t="shared" si="25"/>
        <v>-999</v>
      </c>
      <c r="DC42" s="1" t="e">
        <f>IF(ISNA(CY35),NA(),CY35)</f>
        <v>#N/A</v>
      </c>
      <c r="DD42" s="1">
        <f>CZ36</f>
        <v>21</v>
      </c>
    </row>
    <row r="43" spans="1:108" ht="12" customHeight="1" x14ac:dyDescent="0.15">
      <c r="A43" s="26"/>
      <c r="B43" s="26"/>
      <c r="C43" s="26"/>
      <c r="D43" s="26"/>
      <c r="E43" s="26"/>
      <c r="F43" s="26"/>
      <c r="G43" s="26"/>
      <c r="H43" s="26"/>
      <c r="I43" s="26"/>
      <c r="J43" s="26"/>
      <c r="K43" s="26"/>
      <c r="L43" s="39"/>
      <c r="M43" s="39">
        <v>48.01799201722811</v>
      </c>
      <c r="N43" s="39">
        <v>15.639092970227976</v>
      </c>
      <c r="O43" s="39">
        <v>23</v>
      </c>
      <c r="P43" s="23"/>
      <c r="AV43" s="80"/>
      <c r="AW43" s="80"/>
      <c r="AX43" s="80"/>
      <c r="AY43" s="80"/>
      <c r="AZ43" s="80"/>
      <c r="BU43" s="1">
        <f t="shared" ref="BU43:BU106" si="28">IF($BY$12&lt;3,0,IF(BY43&lt;=$BX$13,0,NORMDIST(LN((BY43-$BX$13)/$BX$12),0,$BW$8,FALSE)/((BY43-$BX$13)/$BX$12)))</f>
        <v>0</v>
      </c>
      <c r="BV43" s="1">
        <f>IF($BY$12=1,NORMDIST(BY43,$Y$6,$Y$8,TRUE),IF($BY$12=2,IF(BY43&lt;=$BX$31,0,IF(BY43&gt;=$BX$32,1,(BY43-$BX$31)*$BX$33)),SUM($BU$42:BU43)/$BV$40))</f>
        <v>6.2978565085031251E-3</v>
      </c>
      <c r="BW43" s="1">
        <f t="shared" ref="BW43:BW106" si="29">BY43*BZ43</f>
        <v>8.8742787567805173E-5</v>
      </c>
      <c r="BX43" s="1">
        <f>IF($BY$12&lt;3,BV43,SUM($BZ$42:BZ43)/$BX$40)</f>
        <v>6.2978565085031251E-3</v>
      </c>
      <c r="BY43" s="1">
        <f t="shared" ref="BY43:BY74" si="30">BY42+$BZ$1</f>
        <v>0.1</v>
      </c>
      <c r="BZ43" s="1">
        <f t="shared" si="27"/>
        <v>8.8742787567805165E-4</v>
      </c>
      <c r="CA43" s="1">
        <f t="shared" ref="CA43:CA106" si="31">IF(AND($CD$1,$CD$3),26-$CD$40*NORMDIST(BY43,$Y$6,$Y$8/SQRT($T$18),FALSE),-999)</f>
        <v>26</v>
      </c>
      <c r="CB43" s="1">
        <f>MIN(CA42:CA4042)</f>
        <v>23.229583526452117</v>
      </c>
      <c r="CQ43" s="22">
        <v>42</v>
      </c>
      <c r="CR43" s="10">
        <f t="shared" si="26"/>
        <v>0.33061578683555126</v>
      </c>
      <c r="CS43" s="23" t="str">
        <f t="shared" si="23"/>
        <v/>
      </c>
      <c r="CT43" s="1">
        <f t="shared" si="24"/>
        <v>-999</v>
      </c>
      <c r="CU43" s="1">
        <f t="shared" si="25"/>
        <v>-999</v>
      </c>
      <c r="DB43" s="1">
        <v>22</v>
      </c>
      <c r="DC43" s="1" t="e">
        <f>IF(ISNA(CY36),NA(),IF(CY36&lt;CW37,CW37,CX37))</f>
        <v>#N/A</v>
      </c>
      <c r="DD43" s="1">
        <f>DA37</f>
        <v>23</v>
      </c>
    </row>
    <row r="44" spans="1:108" ht="12" customHeight="1" thickBot="1" x14ac:dyDescent="0.2">
      <c r="A44" s="26"/>
      <c r="B44" s="26"/>
      <c r="C44" s="26"/>
      <c r="D44" s="26"/>
      <c r="E44" s="26"/>
      <c r="F44" s="26"/>
      <c r="G44" s="26"/>
      <c r="H44" s="26"/>
      <c r="I44" s="26"/>
      <c r="J44" s="26"/>
      <c r="K44" s="26"/>
      <c r="L44" s="39"/>
      <c r="M44" s="119">
        <v>55.64446133347586</v>
      </c>
      <c r="N44" s="119">
        <v>16.822688876101768</v>
      </c>
      <c r="O44" s="119">
        <v>22</v>
      </c>
      <c r="P44" s="23"/>
      <c r="AV44" s="80"/>
      <c r="AW44" s="80"/>
      <c r="AX44" s="80"/>
      <c r="AY44" s="80"/>
      <c r="AZ44" s="80"/>
      <c r="BU44" s="1">
        <f t="shared" si="28"/>
        <v>0</v>
      </c>
      <c r="BV44" s="1">
        <f>IF($BY$12=1,NORMDIST(BY44,$Y$6,$Y$8,TRUE),IF($BY$12=2,IF(BY44&lt;=$BX$31,0,IF(BY44&gt;=$BX$32,1,(BY44-$BX$31)*$BX$33)),SUM($BU$42:BU44)/$BV$40))</f>
        <v>6.3871547649431782E-3</v>
      </c>
      <c r="BW44" s="1">
        <f t="shared" si="29"/>
        <v>1.797113295403965E-4</v>
      </c>
      <c r="BX44" s="1">
        <f>IF($BY$12&lt;3,BV44,SUM($BZ$42:BZ44)/$BX$40)</f>
        <v>6.3871547649431782E-3</v>
      </c>
      <c r="BY44" s="1">
        <f t="shared" si="30"/>
        <v>0.2</v>
      </c>
      <c r="BZ44" s="1">
        <f t="shared" si="27"/>
        <v>8.9855664770198244E-4</v>
      </c>
      <c r="CA44" s="1">
        <f t="shared" si="31"/>
        <v>26</v>
      </c>
      <c r="CB44" s="1" t="s">
        <v>59</v>
      </c>
      <c r="CC44" s="116" t="s">
        <v>89</v>
      </c>
      <c r="CD44" s="64"/>
      <c r="CQ44" s="22">
        <v>43</v>
      </c>
      <c r="CR44" s="10">
        <f t="shared" si="26"/>
        <v>0.16636074148118496</v>
      </c>
      <c r="CS44" s="23" t="str">
        <f t="shared" si="23"/>
        <v/>
      </c>
      <c r="CT44" s="1">
        <f t="shared" si="24"/>
        <v>-999</v>
      </c>
      <c r="CU44" s="1">
        <f t="shared" si="25"/>
        <v>-999</v>
      </c>
      <c r="DC44" s="1" t="e">
        <f>IF(ISNA(CY36),NA(),CY36)</f>
        <v>#N/A</v>
      </c>
      <c r="DD44" s="1">
        <f>CZ37</f>
        <v>22</v>
      </c>
    </row>
    <row r="45" spans="1:108" ht="12" customHeight="1" x14ac:dyDescent="0.15">
      <c r="A45" s="26"/>
      <c r="B45" s="26"/>
      <c r="C45" s="26"/>
      <c r="D45" s="26"/>
      <c r="E45" s="26"/>
      <c r="F45" s="26"/>
      <c r="G45" s="26"/>
      <c r="H45" s="26"/>
      <c r="I45" s="26"/>
      <c r="J45" s="26"/>
      <c r="K45" s="26"/>
      <c r="L45" s="39"/>
      <c r="M45" s="39">
        <v>48.17440215958014</v>
      </c>
      <c r="N45" s="26">
        <v>14.781530221227058</v>
      </c>
      <c r="O45" s="39">
        <v>21</v>
      </c>
      <c r="P45" s="23"/>
      <c r="AV45" s="80"/>
      <c r="AW45" s="80"/>
      <c r="AX45" s="80"/>
      <c r="AY45" s="80"/>
      <c r="AZ45" s="80"/>
      <c r="BU45" s="1">
        <f t="shared" si="28"/>
        <v>0</v>
      </c>
      <c r="BV45" s="1">
        <f>IF($BY$12=1,NORMDIST(BY45,$Y$6,$Y$8,TRUE),IF($BY$12=2,IF(BY45&lt;=$BX$31,0,IF(BY45&gt;=$BX$32,1,(BY45-$BX$31)*$BX$33)),SUM($BU$42:BU45)/$BV$40))</f>
        <v>6.4775717318678386E-3</v>
      </c>
      <c r="BW45" s="1">
        <f t="shared" si="29"/>
        <v>2.7294067036048874E-4</v>
      </c>
      <c r="BX45" s="1">
        <f>IF($BY$12&lt;3,BV45,SUM($BZ$42:BZ45)/$BX$40)</f>
        <v>6.4775717318678386E-3</v>
      </c>
      <c r="BY45" s="1">
        <f t="shared" si="30"/>
        <v>0.30000000000000004</v>
      </c>
      <c r="BZ45" s="1">
        <f t="shared" si="27"/>
        <v>9.0980223453496233E-4</v>
      </c>
      <c r="CA45" s="1">
        <f t="shared" si="31"/>
        <v>26</v>
      </c>
      <c r="CB45" s="1">
        <f>26-CB43+CB47</f>
        <v>3.0704164735478825</v>
      </c>
      <c r="CC45" s="1" t="e">
        <f>IF(AND($BZ$5,$BZ$6),$Y$6-5*$Y$8,NA())</f>
        <v>#N/A</v>
      </c>
      <c r="CD45" s="1">
        <v>0</v>
      </c>
      <c r="CQ45" s="22">
        <v>44</v>
      </c>
      <c r="CR45" s="10">
        <f t="shared" si="26"/>
        <v>0.57750148884952068</v>
      </c>
      <c r="CS45" s="23" t="str">
        <f t="shared" si="23"/>
        <v/>
      </c>
      <c r="CT45" s="1">
        <f t="shared" si="24"/>
        <v>-999</v>
      </c>
      <c r="CU45" s="1">
        <f t="shared" si="25"/>
        <v>-999</v>
      </c>
      <c r="DB45" s="1">
        <v>23</v>
      </c>
      <c r="DC45" s="1" t="e">
        <f>IF(ISNA(CY37),NA(),IF(CY37&lt;CW38,CW38,CX38))</f>
        <v>#N/A</v>
      </c>
      <c r="DD45" s="1">
        <f>DA38</f>
        <v>24</v>
      </c>
    </row>
    <row r="46" spans="1:108" ht="12" customHeight="1" x14ac:dyDescent="0.15">
      <c r="A46" s="26"/>
      <c r="B46" s="26"/>
      <c r="C46" s="26"/>
      <c r="D46" s="26"/>
      <c r="E46" s="26"/>
      <c r="F46" s="26"/>
      <c r="G46" s="26"/>
      <c r="H46" s="26"/>
      <c r="I46" s="26"/>
      <c r="J46" s="26"/>
      <c r="K46" s="26"/>
      <c r="L46" s="39"/>
      <c r="M46" s="39">
        <v>48.279224856941887</v>
      </c>
      <c r="N46" s="26">
        <v>22.855059074580847</v>
      </c>
      <c r="O46" s="39">
        <v>20</v>
      </c>
      <c r="P46" s="23"/>
      <c r="AV46" s="80"/>
      <c r="AW46" s="80"/>
      <c r="AX46" s="80"/>
      <c r="AY46" s="80"/>
      <c r="AZ46" s="80"/>
      <c r="BU46" s="1">
        <f t="shared" si="28"/>
        <v>0</v>
      </c>
      <c r="BV46" s="1">
        <f>IF($BY$12=1,NORMDIST(BY46,$Y$6,$Y$8,TRUE),IF($BY$12=2,IF(BY46&lt;=$BX$31,0,IF(BY46&gt;=$BX$32,1,(BY46-$BX$31)*$BX$33)),SUM($BU$42:BU46)/$BV$40))</f>
        <v>6.569119135546763E-3</v>
      </c>
      <c r="BW46" s="1">
        <f t="shared" si="29"/>
        <v>3.6846621293724099E-4</v>
      </c>
      <c r="BX46" s="1">
        <f>IF($BY$12&lt;3,BV46,SUM($BZ$42:BZ46)/$BX$40)</f>
        <v>6.569119135546763E-3</v>
      </c>
      <c r="BY46" s="1">
        <f t="shared" si="30"/>
        <v>0.4</v>
      </c>
      <c r="BZ46" s="1">
        <f t="shared" si="27"/>
        <v>9.2116553234310237E-4</v>
      </c>
      <c r="CA46" s="1">
        <f t="shared" si="31"/>
        <v>26</v>
      </c>
      <c r="CB46" s="1" t="s">
        <v>60</v>
      </c>
      <c r="CC46" s="1" t="e">
        <f>IF(AND($BZ$5,$BZ$6),$Y$6-4*$Y$8,NA())</f>
        <v>#N/A</v>
      </c>
      <c r="CD46" s="1">
        <v>0</v>
      </c>
      <c r="CQ46" s="22">
        <v>45</v>
      </c>
      <c r="CR46" s="10">
        <f t="shared" si="26"/>
        <v>0.39601456187665462</v>
      </c>
      <c r="CS46" s="23" t="str">
        <f t="shared" si="23"/>
        <v/>
      </c>
      <c r="CT46" s="1">
        <f t="shared" si="24"/>
        <v>-999</v>
      </c>
      <c r="CU46" s="1">
        <f t="shared" si="25"/>
        <v>-999</v>
      </c>
      <c r="DC46" s="1" t="e">
        <f>IF(ISNA(CY37),NA(),CY37)</f>
        <v>#N/A</v>
      </c>
      <c r="DD46" s="1">
        <f>CZ38</f>
        <v>23</v>
      </c>
    </row>
    <row r="47" spans="1:108" ht="12" customHeight="1" x14ac:dyDescent="0.15">
      <c r="A47" s="26"/>
      <c r="B47" s="26"/>
      <c r="C47" s="26"/>
      <c r="D47" s="26"/>
      <c r="E47" s="26"/>
      <c r="F47" s="26"/>
      <c r="G47" s="26"/>
      <c r="H47" s="26"/>
      <c r="I47" s="26"/>
      <c r="J47" s="26"/>
      <c r="K47" s="26"/>
      <c r="L47" s="39"/>
      <c r="M47" s="39">
        <v>44.954444757224451</v>
      </c>
      <c r="N47" s="26">
        <v>20.818963545679981</v>
      </c>
      <c r="O47" s="39">
        <v>19</v>
      </c>
      <c r="P47" s="23"/>
      <c r="AV47" s="80"/>
      <c r="AW47" s="80"/>
      <c r="AX47" s="80"/>
      <c r="AY47" s="80"/>
      <c r="AZ47" s="80"/>
      <c r="BU47" s="1">
        <f t="shared" si="28"/>
        <v>0</v>
      </c>
      <c r="BV47" s="1">
        <f>IF($BY$12=1,NORMDIST(BY47,$Y$6,$Y$8,TRUE),IF($BY$12=2,IF(BY47&lt;=$BX$31,0,IF(BY47&gt;=$BX$32,1,(BY47-$BX$31)*$BX$33)),SUM($BU$42:BU47)/$BV$40))</f>
        <v>6.6618087919826981E-3</v>
      </c>
      <c r="BW47" s="1">
        <f t="shared" si="29"/>
        <v>4.6632371980674761E-4</v>
      </c>
      <c r="BX47" s="1">
        <f>IF($BY$12&lt;3,BV47,SUM($BZ$42:BZ47)/$BX$40)</f>
        <v>6.6618087919826981E-3</v>
      </c>
      <c r="BY47" s="1">
        <f t="shared" si="30"/>
        <v>0.5</v>
      </c>
      <c r="BZ47" s="1">
        <f t="shared" si="27"/>
        <v>9.3264743961349523E-4</v>
      </c>
      <c r="CA47" s="1">
        <f t="shared" si="31"/>
        <v>26</v>
      </c>
      <c r="CB47" s="1">
        <v>0.3</v>
      </c>
      <c r="CC47" s="1" t="e">
        <f>IF(AND($BZ$5,$BZ$6),$Y$6-3*$Y$8,NA())</f>
        <v>#N/A</v>
      </c>
      <c r="CD47" s="1">
        <v>0</v>
      </c>
      <c r="CQ47" s="22">
        <v>46</v>
      </c>
      <c r="CR47" s="10">
        <f t="shared" si="26"/>
        <v>0.76695585064589977</v>
      </c>
      <c r="CS47" s="23" t="str">
        <f t="shared" si="23"/>
        <v/>
      </c>
      <c r="CT47" s="1">
        <f t="shared" si="24"/>
        <v>-999</v>
      </c>
      <c r="CU47" s="1">
        <f t="shared" si="25"/>
        <v>-999</v>
      </c>
      <c r="DB47" s="1">
        <v>24</v>
      </c>
      <c r="DC47" s="1" t="e">
        <f>IF(ISNA(CY38),NA(),IF(CY38&lt;CW39,CW39,CX39))</f>
        <v>#N/A</v>
      </c>
      <c r="DD47" s="1">
        <f>DA39</f>
        <v>25</v>
      </c>
    </row>
    <row r="48" spans="1:108" ht="12" customHeight="1" x14ac:dyDescent="0.15">
      <c r="A48" s="26"/>
      <c r="B48" s="26"/>
      <c r="C48" s="26"/>
      <c r="D48" s="26"/>
      <c r="E48" s="26"/>
      <c r="F48" s="26"/>
      <c r="G48" s="26"/>
      <c r="H48" s="26"/>
      <c r="I48" s="26"/>
      <c r="J48" s="26"/>
      <c r="K48" s="26"/>
      <c r="L48" s="26"/>
      <c r="M48" s="26">
        <v>52.651321287197774</v>
      </c>
      <c r="N48" s="26">
        <v>25.236426926471115</v>
      </c>
      <c r="O48" s="26">
        <v>18</v>
      </c>
      <c r="AV48" s="80"/>
      <c r="AW48" s="80"/>
      <c r="AX48" s="80"/>
      <c r="AY48" s="80"/>
      <c r="AZ48" s="80"/>
      <c r="BU48" s="1">
        <f t="shared" si="28"/>
        <v>0</v>
      </c>
      <c r="BV48" s="1">
        <f>IF($BY$12=1,NORMDIST(BY48,$Y$6,$Y$8,TRUE),IF($BY$12=2,IF(BY48&lt;=$BX$31,0,IF(BY48&gt;=$BX$32,1,(BY48-$BX$31)*$BX$33)),SUM($BU$42:BU48)/$BV$40))</f>
        <v>6.7556526071406503E-3</v>
      </c>
      <c r="BW48" s="1">
        <f t="shared" si="29"/>
        <v>5.6654931425568567E-4</v>
      </c>
      <c r="BX48" s="1">
        <f>IF($BY$12&lt;3,BV48,SUM($BZ$42:BZ48)/$BX$40)</f>
        <v>6.7556526071406503E-3</v>
      </c>
      <c r="BY48" s="1">
        <f t="shared" si="30"/>
        <v>0.6</v>
      </c>
      <c r="BZ48" s="1">
        <f t="shared" si="27"/>
        <v>9.4424885709280945E-4</v>
      </c>
      <c r="CA48" s="1">
        <f t="shared" si="31"/>
        <v>26</v>
      </c>
      <c r="CC48" s="1" t="e">
        <f>IF(AND($BZ$5,$BZ$6),$Y$6-2*$Y$8,NA())</f>
        <v>#N/A</v>
      </c>
      <c r="CD48" s="1">
        <v>0</v>
      </c>
      <c r="CQ48" s="22">
        <v>47</v>
      </c>
      <c r="CR48" s="10">
        <f t="shared" si="26"/>
        <v>0.47688505612313747</v>
      </c>
      <c r="CS48" s="23" t="str">
        <f t="shared" si="23"/>
        <v/>
      </c>
      <c r="CT48" s="1">
        <f t="shared" si="24"/>
        <v>-999</v>
      </c>
      <c r="CU48" s="1">
        <f t="shared" si="25"/>
        <v>-999</v>
      </c>
      <c r="DC48" s="1" t="e">
        <f>IF(ISNA(CY38),NA(),CY38)</f>
        <v>#N/A</v>
      </c>
      <c r="DD48" s="1">
        <f>CZ39</f>
        <v>24</v>
      </c>
    </row>
    <row r="49" spans="1:99" ht="12" customHeight="1" x14ac:dyDescent="0.15">
      <c r="A49" s="26"/>
      <c r="B49" s="26"/>
      <c r="C49" s="26"/>
      <c r="D49" s="26"/>
      <c r="E49" s="26"/>
      <c r="F49" s="26"/>
      <c r="G49" s="26"/>
      <c r="H49" s="26"/>
      <c r="I49" s="26"/>
      <c r="J49" s="26"/>
      <c r="K49" s="26"/>
      <c r="L49" s="26"/>
      <c r="M49" s="26">
        <v>45.73142640605316</v>
      </c>
      <c r="N49" s="26">
        <v>19.442834614531414</v>
      </c>
      <c r="O49" s="26">
        <v>17</v>
      </c>
      <c r="AV49" s="80"/>
      <c r="AW49" s="80"/>
      <c r="AX49" s="80"/>
      <c r="AY49" s="80"/>
      <c r="AZ49" s="80"/>
      <c r="BU49" s="1">
        <f t="shared" si="28"/>
        <v>0</v>
      </c>
      <c r="BV49" s="1">
        <f>IF($BY$12=1,NORMDIST(BY49,$Y$6,$Y$8,TRUE),IF($BY$12=2,IF(BY49&lt;=$BX$31,0,IF(BY49&gt;=$BX$32,1,(BY49-$BX$31)*$BX$33)),SUM($BU$42:BU49)/$BV$40))</f>
        <v>6.8506625771706442E-3</v>
      </c>
      <c r="BW49" s="1">
        <f t="shared" si="29"/>
        <v>6.6917948140736763E-4</v>
      </c>
      <c r="BX49" s="1">
        <f>IF($BY$12&lt;3,BV49,SUM($BZ$42:BZ49)/$BX$40)</f>
        <v>6.8506625771706442E-3</v>
      </c>
      <c r="BY49" s="1">
        <f t="shared" si="30"/>
        <v>0.7</v>
      </c>
      <c r="BZ49" s="1">
        <f t="shared" si="27"/>
        <v>9.5597068772481091E-4</v>
      </c>
      <c r="CA49" s="1">
        <f t="shared" si="31"/>
        <v>26</v>
      </c>
      <c r="CC49" s="1" t="e">
        <f>IF(AND($BZ$5,$BZ$6),$Y$6-1*$Y$8,NA())</f>
        <v>#N/A</v>
      </c>
      <c r="CD49" s="1">
        <v>0</v>
      </c>
      <c r="CQ49" s="22">
        <v>48</v>
      </c>
      <c r="CR49" s="10">
        <f t="shared" si="26"/>
        <v>0.76073710434138775</v>
      </c>
      <c r="CS49" s="23" t="str">
        <f t="shared" si="23"/>
        <v/>
      </c>
      <c r="CT49" s="1">
        <f t="shared" si="24"/>
        <v>-999</v>
      </c>
      <c r="CU49" s="1">
        <f t="shared" si="25"/>
        <v>-999</v>
      </c>
    </row>
    <row r="50" spans="1:99" ht="12" customHeight="1" x14ac:dyDescent="0.15">
      <c r="A50" s="26"/>
      <c r="B50" s="26"/>
      <c r="C50" s="26"/>
      <c r="D50" s="26"/>
      <c r="E50" s="26"/>
      <c r="F50" s="26"/>
      <c r="G50" s="26"/>
      <c r="H50" s="26"/>
      <c r="I50" s="26"/>
      <c r="J50" s="26"/>
      <c r="K50" s="26"/>
      <c r="L50" s="26"/>
      <c r="M50" s="26">
        <v>47.531608443022023</v>
      </c>
      <c r="N50" s="26">
        <v>19.053226668870877</v>
      </c>
      <c r="O50" s="26">
        <v>16</v>
      </c>
      <c r="AV50" s="80"/>
      <c r="AW50" s="80"/>
      <c r="AX50" s="80"/>
      <c r="AY50" s="80"/>
      <c r="AZ50" s="80"/>
      <c r="BU50" s="1">
        <f t="shared" si="28"/>
        <v>0</v>
      </c>
      <c r="BV50" s="1">
        <f>IF($BY$12=1,NORMDIST(BY50,$Y$6,$Y$8,TRUE),IF($BY$12=2,IF(BY50&lt;=$BX$31,0,IF(BY50&gt;=$BX$32,1,(BY50-$BX$31)*$BX$33)),SUM($BU$42:BU50)/$BV$40))</f>
        <v>6.9468507886243092E-3</v>
      </c>
      <c r="BW50" s="1">
        <f t="shared" si="29"/>
        <v>7.7425106926947839E-4</v>
      </c>
      <c r="BX50" s="1">
        <f>IF($BY$12&lt;3,BV50,SUM($BZ$42:BZ50)/$BX$40)</f>
        <v>6.9468507886243092E-3</v>
      </c>
      <c r="BY50" s="1">
        <f t="shared" si="30"/>
        <v>0.79999999999999993</v>
      </c>
      <c r="BZ50" s="1">
        <f t="shared" si="27"/>
        <v>9.6781383658684807E-4</v>
      </c>
      <c r="CA50" s="1">
        <f t="shared" si="31"/>
        <v>26</v>
      </c>
      <c r="CC50" s="1" t="e">
        <f>IF(AND($BZ$5,$BZ$6),$Y$6+1*$Y$8,NA())</f>
        <v>#N/A</v>
      </c>
      <c r="CD50" s="1">
        <v>0</v>
      </c>
      <c r="CQ50" s="22">
        <v>49</v>
      </c>
      <c r="CR50" s="10">
        <f t="shared" si="26"/>
        <v>0.93299623392522335</v>
      </c>
      <c r="CS50" s="23" t="str">
        <f t="shared" si="23"/>
        <v/>
      </c>
      <c r="CT50" s="1">
        <f t="shared" si="24"/>
        <v>-999</v>
      </c>
      <c r="CU50" s="1">
        <f t="shared" si="25"/>
        <v>-999</v>
      </c>
    </row>
    <row r="51" spans="1:99" ht="12" customHeight="1" x14ac:dyDescent="0.15">
      <c r="A51" s="26"/>
      <c r="B51" s="26"/>
      <c r="C51" s="26"/>
      <c r="D51" s="26"/>
      <c r="E51" s="26"/>
      <c r="F51" s="26"/>
      <c r="G51" s="26"/>
      <c r="H51" s="26"/>
      <c r="I51" s="26"/>
      <c r="J51" s="26"/>
      <c r="K51" s="26"/>
      <c r="L51" s="26"/>
      <c r="M51" s="26">
        <v>49.479054635712842</v>
      </c>
      <c r="N51" s="26">
        <v>21.715148651054896</v>
      </c>
      <c r="O51" s="26">
        <v>15</v>
      </c>
      <c r="AV51" s="80"/>
      <c r="AW51" s="80"/>
      <c r="AX51" s="80"/>
      <c r="AY51" s="80"/>
      <c r="AZ51" s="80"/>
      <c r="BU51" s="1">
        <f t="shared" si="28"/>
        <v>0</v>
      </c>
      <c r="BV51" s="1">
        <f>IF($BY$12=1,NORMDIST(BY51,$Y$6,$Y$8,TRUE),IF($BY$12=2,IF(BY51&lt;=$BX$31,0,IF(BY51&gt;=$BX$32,1,(BY51-$BX$31)*$BX$33)),SUM($BU$42:BU51)/$BV$40))</f>
        <v>7.0442294186649958E-3</v>
      </c>
      <c r="BW51" s="1">
        <f t="shared" si="29"/>
        <v>8.8180128974273944E-4</v>
      </c>
      <c r="BX51" s="1">
        <f>IF($BY$12&lt;3,BV51,SUM($BZ$42:BZ51)/$BX$40)</f>
        <v>7.0442294186649958E-3</v>
      </c>
      <c r="BY51" s="1">
        <f t="shared" si="30"/>
        <v>0.89999999999999991</v>
      </c>
      <c r="BZ51" s="1">
        <f t="shared" si="27"/>
        <v>9.7977921082526617E-4</v>
      </c>
      <c r="CA51" s="1">
        <f t="shared" si="31"/>
        <v>26</v>
      </c>
      <c r="CC51" s="1" t="e">
        <f>IF(AND($BZ$5,$BZ$6),$Y$6+2*$Y$8,NA())</f>
        <v>#N/A</v>
      </c>
      <c r="CD51" s="1">
        <v>0</v>
      </c>
      <c r="CQ51" s="22">
        <v>50</v>
      </c>
      <c r="CR51" s="10">
        <f t="shared" si="26"/>
        <v>0.46820327453315258</v>
      </c>
      <c r="CS51" s="23" t="str">
        <f t="shared" si="23"/>
        <v/>
      </c>
      <c r="CT51" s="1">
        <f t="shared" si="24"/>
        <v>-999</v>
      </c>
      <c r="CU51" s="1">
        <f t="shared" si="25"/>
        <v>-999</v>
      </c>
    </row>
    <row r="52" spans="1:99" ht="12" customHeight="1" x14ac:dyDescent="0.15">
      <c r="A52" s="26"/>
      <c r="B52" s="26"/>
      <c r="C52" s="26"/>
      <c r="D52" s="26"/>
      <c r="E52" s="26"/>
      <c r="F52" s="26"/>
      <c r="G52" s="26"/>
      <c r="H52" s="26"/>
      <c r="I52" s="26"/>
      <c r="J52" s="26"/>
      <c r="K52" s="26"/>
      <c r="L52" s="26"/>
      <c r="M52" s="26">
        <v>42.345553166357483</v>
      </c>
      <c r="N52" s="26">
        <v>25.949914268959432</v>
      </c>
      <c r="O52" s="26">
        <v>14</v>
      </c>
      <c r="AV52" s="80"/>
      <c r="AW52" s="80"/>
      <c r="AX52" s="80"/>
      <c r="AY52" s="80"/>
      <c r="AZ52" s="80"/>
      <c r="BU52" s="1">
        <f t="shared" si="28"/>
        <v>0</v>
      </c>
      <c r="BV52" s="1">
        <f>IF($BY$12=1,NORMDIST(BY52,$Y$6,$Y$8,TRUE),IF($BY$12=2,IF(BY52&lt;=$BX$31,0,IF(BY52&gt;=$BX$32,1,(BY52-$BX$31)*$BX$33)),SUM($BU$42:BU52)/$BV$40))</f>
        <v>7.1428107352714144E-3</v>
      </c>
      <c r="BW52" s="1">
        <f t="shared" si="29"/>
        <v>9.9186771958976539E-4</v>
      </c>
      <c r="BX52" s="1">
        <f>IF($BY$12&lt;3,BV52,SUM($BZ$42:BZ52)/$BX$40)</f>
        <v>7.1428107352714144E-3</v>
      </c>
      <c r="BY52" s="1">
        <f t="shared" si="30"/>
        <v>0.99999999999999989</v>
      </c>
      <c r="BZ52" s="1">
        <f t="shared" si="27"/>
        <v>9.918677195897656E-4</v>
      </c>
      <c r="CA52" s="1">
        <f t="shared" si="31"/>
        <v>26</v>
      </c>
      <c r="CC52" s="1" t="e">
        <f>IF(AND($BZ$5,$BZ$6),$Y$6+3*$Y$8,NA())</f>
        <v>#N/A</v>
      </c>
      <c r="CD52" s="1">
        <v>0</v>
      </c>
      <c r="CQ52" s="22">
        <v>51</v>
      </c>
      <c r="CR52" s="10">
        <f t="shared" si="26"/>
        <v>0.83197409473359585</v>
      </c>
      <c r="CS52" s="23" t="str">
        <f t="shared" si="23"/>
        <v/>
      </c>
      <c r="CT52" s="1">
        <f t="shared" si="24"/>
        <v>-999</v>
      </c>
      <c r="CU52" s="1">
        <f t="shared" si="25"/>
        <v>-999</v>
      </c>
    </row>
    <row r="53" spans="1:99" ht="12" customHeight="1" x14ac:dyDescent="0.15">
      <c r="A53" s="26"/>
      <c r="B53" s="26"/>
      <c r="C53" s="26"/>
      <c r="D53" s="26"/>
      <c r="E53" s="26"/>
      <c r="F53" s="26"/>
      <c r="G53" s="26"/>
      <c r="H53" s="26"/>
      <c r="I53" s="26"/>
      <c r="J53" s="26"/>
      <c r="K53" s="26"/>
      <c r="L53" s="26"/>
      <c r="M53" s="26">
        <v>52.11029384925164</v>
      </c>
      <c r="N53" s="26">
        <v>18.032355350273566</v>
      </c>
      <c r="O53" s="26">
        <v>13</v>
      </c>
      <c r="AV53" s="80"/>
      <c r="AW53" s="80"/>
      <c r="AX53" s="80"/>
      <c r="AY53" s="80"/>
      <c r="AZ53" s="80"/>
      <c r="BU53" s="1">
        <f t="shared" si="28"/>
        <v>0</v>
      </c>
      <c r="BV53" s="1">
        <f>IF($BY$12=1,NORMDIST(BY53,$Y$6,$Y$8,TRUE),IF($BY$12=2,IF(BY53&lt;=$BX$31,0,IF(BY53&gt;=$BX$32,1,(BY53-$BX$31)*$BX$33)),SUM($BU$42:BU53)/$BV$40))</f>
        <v>7.2426070974346288E-3</v>
      </c>
      <c r="BW53" s="1">
        <f t="shared" si="29"/>
        <v>1.1044883013633694E-3</v>
      </c>
      <c r="BX53" s="1">
        <f>IF($BY$12&lt;3,BV53,SUM($BZ$42:BZ53)/$BX$40)</f>
        <v>7.2426070974346288E-3</v>
      </c>
      <c r="BY53" s="1">
        <f t="shared" si="30"/>
        <v>1.0999999999999999</v>
      </c>
      <c r="BZ53" s="1">
        <f t="shared" si="27"/>
        <v>1.0040802739666997E-3</v>
      </c>
      <c r="CA53" s="1">
        <f t="shared" si="31"/>
        <v>26</v>
      </c>
      <c r="CC53" s="1" t="e">
        <f>IF(AND($BZ$5,$BZ$6),$Y$6+4*$Y$8,NA())</f>
        <v>#N/A</v>
      </c>
      <c r="CD53" s="1">
        <v>0</v>
      </c>
      <c r="CQ53" s="22">
        <v>52</v>
      </c>
      <c r="CR53" s="10">
        <f t="shared" si="26"/>
        <v>0.76299919001758099</v>
      </c>
      <c r="CS53" s="23" t="str">
        <f t="shared" si="23"/>
        <v/>
      </c>
      <c r="CT53" s="1">
        <f t="shared" si="24"/>
        <v>-999</v>
      </c>
      <c r="CU53" s="1">
        <f t="shared" si="25"/>
        <v>-999</v>
      </c>
    </row>
    <row r="54" spans="1:99" ht="12" customHeight="1" x14ac:dyDescent="0.15">
      <c r="A54" s="26"/>
      <c r="B54" s="26"/>
      <c r="C54" s="26"/>
      <c r="D54" s="26"/>
      <c r="E54" s="26"/>
      <c r="F54" s="26"/>
      <c r="G54" s="26"/>
      <c r="H54" s="26"/>
      <c r="I54" s="26"/>
      <c r="J54" s="26"/>
      <c r="K54" s="26"/>
      <c r="L54" s="26"/>
      <c r="M54" s="26">
        <v>55.339452183934647</v>
      </c>
      <c r="N54" s="26">
        <v>17.263216021655417</v>
      </c>
      <c r="O54" s="26">
        <v>12</v>
      </c>
      <c r="AV54" s="80"/>
      <c r="AW54" s="80"/>
      <c r="AX54" s="80"/>
      <c r="AY54" s="80"/>
      <c r="AZ54" s="80"/>
      <c r="BU54" s="1">
        <f t="shared" si="28"/>
        <v>0</v>
      </c>
      <c r="BV54" s="1">
        <f>IF($BY$12=1,NORMDIST(BY54,$Y$6,$Y$8,TRUE),IF($BY$12=2,IF(BY54&lt;=$BX$31,0,IF(BY54&gt;=$BX$32,1,(BY54-$BX$31)*$BX$33)),SUM($BU$42:BU54)/$BV$40))</f>
        <v>7.3436309553483459E-3</v>
      </c>
      <c r="BW54" s="1">
        <f t="shared" si="29"/>
        <v>1.2197013442935502E-3</v>
      </c>
      <c r="BX54" s="1">
        <f>IF($BY$12&lt;3,BV54,SUM($BZ$42:BZ54)/$BX$40)</f>
        <v>7.3436309553483459E-3</v>
      </c>
      <c r="BY54" s="1">
        <f t="shared" si="30"/>
        <v>1.2</v>
      </c>
      <c r="BZ54" s="1">
        <f t="shared" si="27"/>
        <v>1.0164177869112919E-3</v>
      </c>
      <c r="CA54" s="1">
        <f t="shared" si="31"/>
        <v>26</v>
      </c>
      <c r="CC54" s="1" t="e">
        <f>IF(AND($BZ$5,$BZ$6),$Y$6+5*$Y$8,NA())</f>
        <v>#N/A</v>
      </c>
      <c r="CD54" s="1">
        <v>0</v>
      </c>
      <c r="CQ54" s="22">
        <v>53</v>
      </c>
      <c r="CR54" s="10">
        <f t="shared" si="26"/>
        <v>0.81916528008878231</v>
      </c>
      <c r="CS54" s="23" t="str">
        <f t="shared" si="23"/>
        <v/>
      </c>
      <c r="CT54" s="1">
        <f t="shared" si="24"/>
        <v>-999</v>
      </c>
      <c r="CU54" s="1">
        <f t="shared" si="25"/>
        <v>-999</v>
      </c>
    </row>
    <row r="55" spans="1:99" ht="12" customHeight="1" x14ac:dyDescent="0.15">
      <c r="A55" s="26"/>
      <c r="B55" s="26"/>
      <c r="C55" s="26"/>
      <c r="D55" s="26"/>
      <c r="E55" s="26"/>
      <c r="F55" s="26"/>
      <c r="G55" s="26"/>
      <c r="H55" s="26"/>
      <c r="I55" s="26"/>
      <c r="J55" s="26"/>
      <c r="K55" s="26"/>
      <c r="L55" s="26"/>
      <c r="M55" s="26">
        <v>53.78119833576784</v>
      </c>
      <c r="N55" s="26">
        <v>22.852156680213952</v>
      </c>
      <c r="O55" s="26">
        <v>11</v>
      </c>
      <c r="AV55" s="80"/>
      <c r="AW55" s="80"/>
      <c r="AX55" s="80"/>
      <c r="AY55" s="80"/>
      <c r="AZ55" s="80"/>
      <c r="BU55" s="1">
        <f t="shared" si="28"/>
        <v>0</v>
      </c>
      <c r="BV55" s="1">
        <f>IF($BY$12=1,NORMDIST(BY55,$Y$6,$Y$8,TRUE),IF($BY$12=2,IF(BY55&lt;=$BX$31,0,IF(BY55&gt;=$BX$32,1,(BY55-$BX$31)*$BX$33)),SUM($BU$42:BU55)/$BV$40))</f>
        <v>7.4458948505923871E-3</v>
      </c>
      <c r="BW55" s="1">
        <f t="shared" si="29"/>
        <v>1.3375455251324446E-3</v>
      </c>
      <c r="BX55" s="1">
        <f>IF($BY$12&lt;3,BV55,SUM($BZ$42:BZ55)/$BX$40)</f>
        <v>7.4458948505923871E-3</v>
      </c>
      <c r="BY55" s="1">
        <f t="shared" si="30"/>
        <v>1.3</v>
      </c>
      <c r="BZ55" s="1">
        <f t="shared" si="27"/>
        <v>1.0288811731788035E-3</v>
      </c>
      <c r="CA55" s="1">
        <f t="shared" si="31"/>
        <v>26</v>
      </c>
      <c r="CQ55" s="22">
        <v>54</v>
      </c>
      <c r="CR55" s="10">
        <f t="shared" si="26"/>
        <v>0.45003646425902843</v>
      </c>
      <c r="CS55" s="23" t="str">
        <f t="shared" si="23"/>
        <v/>
      </c>
      <c r="CT55" s="1">
        <f t="shared" si="24"/>
        <v>-999</v>
      </c>
      <c r="CU55" s="1">
        <f t="shared" si="25"/>
        <v>-999</v>
      </c>
    </row>
    <row r="56" spans="1:99" ht="12" customHeight="1" x14ac:dyDescent="0.15">
      <c r="A56" s="26"/>
      <c r="B56" s="26"/>
      <c r="C56" s="26"/>
      <c r="D56" s="26"/>
      <c r="E56" s="26"/>
      <c r="F56" s="26"/>
      <c r="G56" s="26"/>
      <c r="H56" s="26"/>
      <c r="I56" s="26"/>
      <c r="J56" s="26"/>
      <c r="K56" s="26"/>
      <c r="L56" s="26"/>
      <c r="M56" s="26">
        <v>49.026942445535042</v>
      </c>
      <c r="N56" s="26">
        <v>22.475390122459494</v>
      </c>
      <c r="O56" s="26">
        <v>10</v>
      </c>
      <c r="AV56" s="80"/>
      <c r="AW56" s="80"/>
      <c r="AX56" s="80"/>
      <c r="AY56" s="80"/>
      <c r="AZ56" s="80"/>
      <c r="BU56" s="1">
        <f t="shared" si="28"/>
        <v>0</v>
      </c>
      <c r="BV56" s="1">
        <f>IF($BY$12=1,NORMDIST(BY56,$Y$6,$Y$8,TRUE),IF($BY$12=2,IF(BY56&lt;=$BX$31,0,IF(BY56&gt;=$BX$32,1,(BY56-$BX$31)*$BX$33)),SUM($BU$42:BU56)/$BV$40))</f>
        <v>7.5494114163091978E-3</v>
      </c>
      <c r="BW56" s="1">
        <f t="shared" si="29"/>
        <v>1.458059888956453E-3</v>
      </c>
      <c r="BX56" s="1">
        <f>IF($BY$12&lt;3,BV56,SUM($BZ$42:BZ56)/$BX$40)</f>
        <v>7.5494114163091978E-3</v>
      </c>
      <c r="BY56" s="1">
        <f t="shared" si="30"/>
        <v>1.4000000000000001</v>
      </c>
      <c r="BZ56" s="1">
        <f t="shared" si="27"/>
        <v>1.0414713492546092E-3</v>
      </c>
      <c r="CA56" s="1">
        <f t="shared" si="31"/>
        <v>26</v>
      </c>
      <c r="CQ56" s="22">
        <v>55</v>
      </c>
      <c r="CR56" s="10">
        <f t="shared" si="26"/>
        <v>0.49306431971490383</v>
      </c>
      <c r="CS56" s="23" t="str">
        <f t="shared" si="23"/>
        <v/>
      </c>
      <c r="CT56" s="1">
        <f t="shared" si="24"/>
        <v>-999</v>
      </c>
      <c r="CU56" s="1">
        <f t="shared" si="25"/>
        <v>-999</v>
      </c>
    </row>
    <row r="57" spans="1:99" ht="12" customHeight="1" x14ac:dyDescent="0.15">
      <c r="A57" s="26"/>
      <c r="B57" s="26"/>
      <c r="C57" s="26"/>
      <c r="D57" s="26"/>
      <c r="E57" s="26"/>
      <c r="F57" s="26"/>
      <c r="G57" s="26"/>
      <c r="H57" s="26"/>
      <c r="I57" s="26"/>
      <c r="J57" s="26"/>
      <c r="K57" s="26"/>
      <c r="L57" s="26"/>
      <c r="M57" s="26">
        <v>49.499262709043983</v>
      </c>
      <c r="N57" s="26">
        <v>18.584403419996658</v>
      </c>
      <c r="O57" s="26">
        <v>9</v>
      </c>
      <c r="AV57" s="80"/>
      <c r="AW57" s="80"/>
      <c r="AX57" s="80"/>
      <c r="AY57" s="80"/>
      <c r="AZ57" s="80"/>
      <c r="BU57" s="1">
        <f t="shared" si="28"/>
        <v>0</v>
      </c>
      <c r="BV57" s="1">
        <f>IF($BY$12=1,NORMDIST(BY57,$Y$6,$Y$8,TRUE),IF($BY$12=2,IF(BY57&lt;=$BX$31,0,IF(BY57&gt;=$BX$32,1,(BY57-$BX$31)*$BX$33)),SUM($BU$42:BU57)/$BV$40))</f>
        <v>7.6541933773733141E-3</v>
      </c>
      <c r="BW57" s="1">
        <f t="shared" si="29"/>
        <v>1.5812838499248089E-3</v>
      </c>
      <c r="BX57" s="1">
        <f>IF($BY$12&lt;3,BV57,SUM($BZ$42:BZ57)/$BX$40)</f>
        <v>7.6541933773733141E-3</v>
      </c>
      <c r="BY57" s="1">
        <f t="shared" si="30"/>
        <v>1.5000000000000002</v>
      </c>
      <c r="BZ57" s="1">
        <f t="shared" si="27"/>
        <v>1.0541892332832058E-3</v>
      </c>
      <c r="CA57" s="1">
        <f t="shared" si="31"/>
        <v>26</v>
      </c>
      <c r="CQ57" s="22">
        <v>56</v>
      </c>
      <c r="CR57" s="10">
        <f t="shared" si="26"/>
        <v>0.60698519460856915</v>
      </c>
      <c r="CS57" s="23" t="str">
        <f t="shared" si="23"/>
        <v/>
      </c>
      <c r="CT57" s="1">
        <f t="shared" si="24"/>
        <v>-999</v>
      </c>
      <c r="CU57" s="1">
        <f t="shared" si="25"/>
        <v>-999</v>
      </c>
    </row>
    <row r="58" spans="1:99" ht="12" customHeight="1" thickBot="1" x14ac:dyDescent="0.2">
      <c r="A58" s="26"/>
      <c r="B58" s="26"/>
      <c r="C58" s="26"/>
      <c r="D58" s="26"/>
      <c r="E58" s="26"/>
      <c r="F58" s="26"/>
      <c r="G58" s="26"/>
      <c r="H58" s="26"/>
      <c r="I58" s="26"/>
      <c r="J58" s="26"/>
      <c r="K58" s="26"/>
      <c r="L58" s="26"/>
      <c r="M58" s="26">
        <v>50.928422978628483</v>
      </c>
      <c r="N58" s="26">
        <v>26.390314425463959</v>
      </c>
      <c r="O58" s="26">
        <v>8</v>
      </c>
      <c r="AV58" s="80"/>
      <c r="AW58" s="80"/>
      <c r="AX58" s="80"/>
      <c r="AY58" s="80"/>
      <c r="AZ58" s="80"/>
      <c r="BU58" s="1">
        <f t="shared" si="28"/>
        <v>0</v>
      </c>
      <c r="BV58" s="1">
        <f>IF($BY$12=1,NORMDIST(BY58,$Y$6,$Y$8,TRUE),IF($BY$12=2,IF(BY58&lt;=$BX$31,0,IF(BY58&gt;=$BX$32,1,(BY58-$BX$31)*$BX$33)),SUM($BU$42:BU58)/$BV$40))</f>
        <v>7.7602535505536425E-3</v>
      </c>
      <c r="BW58" s="1">
        <f t="shared" si="29"/>
        <v>1.7072571919938232E-3</v>
      </c>
      <c r="BX58" s="1">
        <f>IF($BY$12&lt;3,BV58,SUM($BZ$42:BZ58)/$BX$40)</f>
        <v>7.7602535505536425E-3</v>
      </c>
      <c r="BY58" s="1">
        <f t="shared" si="30"/>
        <v>1.6000000000000003</v>
      </c>
      <c r="BZ58" s="1">
        <f t="shared" si="27"/>
        <v>1.0670357449961392E-3</v>
      </c>
      <c r="CA58" s="1">
        <f t="shared" si="31"/>
        <v>26</v>
      </c>
      <c r="CC58" s="116" t="s">
        <v>148</v>
      </c>
      <c r="CD58" s="64"/>
      <c r="CQ58" s="22">
        <v>57</v>
      </c>
      <c r="CR58" s="10">
        <f t="shared" si="26"/>
        <v>0.83689322136342525</v>
      </c>
      <c r="CS58" s="23" t="str">
        <f t="shared" si="23"/>
        <v/>
      </c>
      <c r="CT58" s="1">
        <f t="shared" si="24"/>
        <v>-999</v>
      </c>
      <c r="CU58" s="1">
        <f t="shared" si="25"/>
        <v>-999</v>
      </c>
    </row>
    <row r="59" spans="1:99" ht="12" customHeight="1" x14ac:dyDescent="0.15">
      <c r="A59" s="26"/>
      <c r="B59" s="26"/>
      <c r="C59" s="26"/>
      <c r="D59" s="26"/>
      <c r="E59" s="26"/>
      <c r="F59" s="26"/>
      <c r="G59" s="26"/>
      <c r="H59" s="26"/>
      <c r="I59" s="26"/>
      <c r="J59" s="26"/>
      <c r="K59" s="26"/>
      <c r="L59" s="26"/>
      <c r="M59" s="26">
        <v>51.152805879087467</v>
      </c>
      <c r="N59" s="26">
        <v>23.968526934091141</v>
      </c>
      <c r="O59" s="26">
        <v>7</v>
      </c>
      <c r="AV59" s="80"/>
      <c r="AW59" s="80"/>
      <c r="AX59" s="80"/>
      <c r="AY59" s="80"/>
      <c r="AZ59" s="80"/>
      <c r="BU59" s="1">
        <f t="shared" si="28"/>
        <v>0</v>
      </c>
      <c r="BV59" s="1">
        <f>IF($BY$12=1,NORMDIST(BY59,$Y$6,$Y$8,TRUE),IF($BY$12=2,IF(BY59&lt;=$BX$31,0,IF(BY59&gt;=$BX$32,1,(BY59-$BX$31)*$BX$33)),SUM($BU$42:BU59)/$BV$40))</f>
        <v>7.8676048446685957E-3</v>
      </c>
      <c r="BW59" s="1">
        <f t="shared" si="29"/>
        <v>1.8360200695860568E-3</v>
      </c>
      <c r="BX59" s="1">
        <f>IF($BY$12&lt;3,BV59,SUM($BZ$42:BZ59)/$BX$40)</f>
        <v>7.8676048446685957E-3</v>
      </c>
      <c r="BY59" s="1">
        <f t="shared" si="30"/>
        <v>1.7000000000000004</v>
      </c>
      <c r="BZ59" s="1">
        <f t="shared" si="27"/>
        <v>1.0800118056388567E-3</v>
      </c>
      <c r="CA59" s="1">
        <f t="shared" si="31"/>
        <v>26</v>
      </c>
      <c r="CB59" s="1">
        <v>-5</v>
      </c>
      <c r="CC59" s="1">
        <f>IF(AND($CD$1,$CD$3,$BZ$7),$Y$6+CB59*$Y$23,NA())</f>
        <v>27.639320225002102</v>
      </c>
      <c r="CD59" s="1">
        <v>26</v>
      </c>
      <c r="CQ59" s="22">
        <v>58</v>
      </c>
      <c r="CR59" s="10">
        <f t="shared" si="26"/>
        <v>9.3246130272746086E-2</v>
      </c>
      <c r="CS59" s="23" t="str">
        <f t="shared" si="23"/>
        <v/>
      </c>
      <c r="CT59" s="1">
        <f t="shared" si="24"/>
        <v>-999</v>
      </c>
      <c r="CU59" s="1">
        <f t="shared" si="25"/>
        <v>-999</v>
      </c>
    </row>
    <row r="60" spans="1:99" ht="12" customHeight="1" x14ac:dyDescent="0.15">
      <c r="A60" s="26"/>
      <c r="B60" s="26"/>
      <c r="C60" s="26"/>
      <c r="D60" s="26"/>
      <c r="E60" s="26"/>
      <c r="F60" s="26"/>
      <c r="G60" s="26"/>
      <c r="H60" s="26"/>
      <c r="I60" s="26"/>
      <c r="J60" s="26"/>
      <c r="K60" s="26"/>
      <c r="L60" s="26"/>
      <c r="M60" s="26">
        <v>50.08969422518777</v>
      </c>
      <c r="N60" s="26">
        <v>25.127654653034288</v>
      </c>
      <c r="O60" s="26">
        <v>6</v>
      </c>
      <c r="AV60" s="80"/>
      <c r="AW60" s="80"/>
      <c r="AX60" s="80"/>
      <c r="AY60" s="80"/>
      <c r="AZ60" s="80"/>
      <c r="BU60" s="1">
        <f t="shared" si="28"/>
        <v>0</v>
      </c>
      <c r="BV60" s="1">
        <f>IF($BY$12=1,NORMDIST(BY60,$Y$6,$Y$8,TRUE),IF($BY$12=2,IF(BY60&lt;=$BX$31,0,IF(BY60&gt;=$BX$32,1,(BY60-$BX$31)*$BX$33)),SUM($BU$42:BU60)/$BV$40))</f>
        <v>7.9762602607337217E-3</v>
      </c>
      <c r="BW60" s="1">
        <f t="shared" si="29"/>
        <v>1.9676130082136455E-3</v>
      </c>
      <c r="BX60" s="1">
        <f>IF($BY$12&lt;3,BV60,SUM($BZ$42:BZ60)/$BX$40)</f>
        <v>7.9762602607337217E-3</v>
      </c>
      <c r="BY60" s="1">
        <f t="shared" si="30"/>
        <v>1.8000000000000005</v>
      </c>
      <c r="BZ60" s="1">
        <f t="shared" si="27"/>
        <v>1.0931183378964694E-3</v>
      </c>
      <c r="CA60" s="1">
        <f t="shared" si="31"/>
        <v>26</v>
      </c>
      <c r="CB60" s="1">
        <v>-4</v>
      </c>
      <c r="CC60" s="1">
        <f t="shared" ref="CC60:CC69" si="32">IF(AND($CD$1,$CD$3,$BZ$7),$Y$6+CB60*$Y$23,NA())</f>
        <v>32.111456180001682</v>
      </c>
      <c r="CD60" s="1">
        <v>26</v>
      </c>
      <c r="CQ60" s="22">
        <v>59</v>
      </c>
      <c r="CR60" s="10">
        <f t="shared" si="26"/>
        <v>0.51492715440690517</v>
      </c>
      <c r="CS60" s="23" t="str">
        <f t="shared" si="23"/>
        <v/>
      </c>
      <c r="CT60" s="1">
        <f t="shared" si="24"/>
        <v>-999</v>
      </c>
      <c r="CU60" s="1">
        <f t="shared" si="25"/>
        <v>-999</v>
      </c>
    </row>
    <row r="61" spans="1:99" ht="12" customHeight="1" x14ac:dyDescent="0.15">
      <c r="A61" s="26"/>
      <c r="B61" s="26"/>
      <c r="C61" s="26"/>
      <c r="D61" s="26"/>
      <c r="E61" s="26"/>
      <c r="F61" s="26"/>
      <c r="G61" s="26"/>
      <c r="H61" s="26"/>
      <c r="I61" s="26"/>
      <c r="J61" s="26"/>
      <c r="K61" s="26"/>
      <c r="L61" s="26"/>
      <c r="M61" s="26">
        <v>41.090437373105075</v>
      </c>
      <c r="N61" s="26">
        <v>19.279956535649482</v>
      </c>
      <c r="O61" s="26">
        <v>5</v>
      </c>
      <c r="AV61" s="80"/>
      <c r="AW61" s="80"/>
      <c r="AX61" s="80"/>
      <c r="AY61" s="80"/>
      <c r="AZ61" s="80"/>
      <c r="BU61" s="1">
        <f t="shared" si="28"/>
        <v>0</v>
      </c>
      <c r="BV61" s="1">
        <f>IF($BY$12=1,NORMDIST(BY61,$Y$6,$Y$8,TRUE),IF($BY$12=2,IF(BY61&lt;=$BX$31,0,IF(BY61&gt;=$BX$32,1,(BY61-$BX$31)*$BX$33)),SUM($BU$42:BU61)/$BV$40))</f>
        <v>8.0862328921019293E-3</v>
      </c>
      <c r="BW61" s="1">
        <f t="shared" si="29"/>
        <v>2.1020769050550227E-3</v>
      </c>
      <c r="BX61" s="1">
        <f>IF($BY$12&lt;3,BV61,SUM($BZ$42:BZ61)/$BX$40)</f>
        <v>8.0862328921019293E-3</v>
      </c>
      <c r="BY61" s="1">
        <f t="shared" si="30"/>
        <v>1.9000000000000006</v>
      </c>
      <c r="BZ61" s="1">
        <f t="shared" si="27"/>
        <v>1.1063562658184328E-3</v>
      </c>
      <c r="CA61" s="1">
        <f t="shared" si="31"/>
        <v>26</v>
      </c>
      <c r="CB61" s="1">
        <v>-3</v>
      </c>
      <c r="CC61" s="1">
        <f t="shared" si="32"/>
        <v>36.583592135001261</v>
      </c>
      <c r="CD61" s="1">
        <v>26</v>
      </c>
      <c r="CQ61" s="22">
        <v>60</v>
      </c>
      <c r="CR61" s="10">
        <f t="shared" si="26"/>
        <v>0.23812205903232098</v>
      </c>
      <c r="CS61" s="23" t="str">
        <f t="shared" si="23"/>
        <v/>
      </c>
      <c r="CT61" s="1">
        <f t="shared" si="24"/>
        <v>-999</v>
      </c>
      <c r="CU61" s="1">
        <f t="shared" si="25"/>
        <v>-999</v>
      </c>
    </row>
    <row r="62" spans="1:99" ht="12" customHeight="1" x14ac:dyDescent="0.15">
      <c r="A62" s="26"/>
      <c r="B62" s="26"/>
      <c r="C62" s="26"/>
      <c r="D62" s="26"/>
      <c r="E62" s="26"/>
      <c r="F62" s="26"/>
      <c r="G62" s="26"/>
      <c r="H62" s="26"/>
      <c r="I62" s="26"/>
      <c r="J62" s="26"/>
      <c r="K62" s="26"/>
      <c r="L62" s="26"/>
      <c r="M62" s="26">
        <v>52.990328524899951</v>
      </c>
      <c r="N62" s="26">
        <v>25.08800189016748</v>
      </c>
      <c r="O62" s="26">
        <v>4</v>
      </c>
      <c r="AV62" s="80"/>
      <c r="AW62" s="80"/>
      <c r="AX62" s="80"/>
      <c r="AY62" s="80"/>
      <c r="AZ62" s="80"/>
      <c r="BU62" s="1">
        <f t="shared" si="28"/>
        <v>0</v>
      </c>
      <c r="BV62" s="1">
        <f>IF($BY$12=1,NORMDIST(BY62,$Y$6,$Y$8,TRUE),IF($BY$12=2,IF(BY62&lt;=$BX$31,0,IF(BY62&gt;=$BX$32,1,(BY62-$BX$31)*$BX$33)),SUM($BU$42:BU62)/$BV$40))</f>
        <v>8.1975359245961311E-3</v>
      </c>
      <c r="BW62" s="1">
        <f t="shared" si="29"/>
        <v>2.2394530294842906E-3</v>
      </c>
      <c r="BX62" s="1">
        <f>IF($BY$12&lt;3,BV62,SUM($BZ$42:BZ62)/$BX$40)</f>
        <v>8.1975359245961311E-3</v>
      </c>
      <c r="BY62" s="1">
        <f t="shared" si="30"/>
        <v>2.0000000000000004</v>
      </c>
      <c r="BZ62" s="1">
        <f t="shared" si="27"/>
        <v>1.1197265147421451E-3</v>
      </c>
      <c r="CA62" s="1">
        <f t="shared" si="31"/>
        <v>26</v>
      </c>
      <c r="CB62" s="1">
        <v>-2</v>
      </c>
      <c r="CC62" s="1">
        <f t="shared" si="32"/>
        <v>41.055728090000841</v>
      </c>
      <c r="CD62" s="1">
        <v>26</v>
      </c>
      <c r="CQ62" s="22">
        <v>61</v>
      </c>
      <c r="CR62" s="10">
        <f t="shared" si="26"/>
        <v>0.68590997718274593</v>
      </c>
      <c r="CS62" s="23" t="str">
        <f t="shared" si="23"/>
        <v/>
      </c>
      <c r="CT62" s="1">
        <f t="shared" si="24"/>
        <v>-999</v>
      </c>
      <c r="CU62" s="1">
        <f t="shared" si="25"/>
        <v>-999</v>
      </c>
    </row>
    <row r="63" spans="1:99" ht="12" customHeight="1" x14ac:dyDescent="0.15">
      <c r="A63" s="26"/>
      <c r="B63" s="26"/>
      <c r="C63" s="26"/>
      <c r="D63" s="26"/>
      <c r="E63" s="26"/>
      <c r="F63" s="26"/>
      <c r="G63" s="26"/>
      <c r="H63" s="26"/>
      <c r="I63" s="26"/>
      <c r="J63" s="26"/>
      <c r="K63" s="26"/>
      <c r="L63" s="26"/>
      <c r="M63" s="26">
        <v>47.435256428424303</v>
      </c>
      <c r="N63" s="26">
        <v>22.72048518370584</v>
      </c>
      <c r="O63" s="26">
        <v>3</v>
      </c>
      <c r="AV63" s="80"/>
      <c r="AW63" s="80"/>
      <c r="AX63" s="80"/>
      <c r="AY63" s="80"/>
      <c r="AZ63" s="80"/>
      <c r="BU63" s="1">
        <f t="shared" si="28"/>
        <v>0</v>
      </c>
      <c r="BV63" s="1">
        <f>IF($BY$12=1,NORMDIST(BY63,$Y$6,$Y$8,TRUE),IF($BY$12=2,IF(BY63&lt;=$BX$31,0,IF(BY63&gt;=$BX$32,1,(BY63-$BX$31)*$BX$33)),SUM($BU$42:BU63)/$BV$40))</f>
        <v>8.3101826366340954E-3</v>
      </c>
      <c r="BW63" s="1">
        <f t="shared" si="29"/>
        <v>2.3797830235524342E-3</v>
      </c>
      <c r="BX63" s="1">
        <f>IF($BY$12&lt;3,BV63,SUM($BZ$42:BZ63)/$BX$40)</f>
        <v>8.3101826366340954E-3</v>
      </c>
      <c r="BY63" s="1">
        <f t="shared" si="30"/>
        <v>2.1000000000000005</v>
      </c>
      <c r="BZ63" s="1">
        <f t="shared" si="27"/>
        <v>1.1332300112154446E-3</v>
      </c>
      <c r="CA63" s="1">
        <f t="shared" si="31"/>
        <v>26</v>
      </c>
      <c r="CB63" s="1">
        <v>-1</v>
      </c>
      <c r="CC63" s="1">
        <f t="shared" si="32"/>
        <v>45.52786404500042</v>
      </c>
      <c r="CD63" s="1">
        <v>26</v>
      </c>
      <c r="CQ63" s="22">
        <v>62</v>
      </c>
      <c r="CR63" s="10">
        <f t="shared" si="26"/>
        <v>0.68865716271102428</v>
      </c>
      <c r="CS63" s="23" t="str">
        <f t="shared" si="23"/>
        <v/>
      </c>
      <c r="CT63" s="1">
        <f t="shared" si="24"/>
        <v>-999</v>
      </c>
      <c r="CU63" s="1">
        <f t="shared" si="25"/>
        <v>-999</v>
      </c>
    </row>
    <row r="64" spans="1:99" ht="12" customHeight="1" x14ac:dyDescent="0.15">
      <c r="A64" s="26"/>
      <c r="B64" s="26"/>
      <c r="C64" s="26"/>
      <c r="D64" s="26"/>
      <c r="E64" s="26"/>
      <c r="F64" s="26"/>
      <c r="G64" s="26"/>
      <c r="H64" s="26"/>
      <c r="I64" s="26"/>
      <c r="J64" s="26"/>
      <c r="K64" s="26"/>
      <c r="L64" s="26"/>
      <c r="M64" s="26">
        <v>47.952648150338433</v>
      </c>
      <c r="N64" s="26">
        <v>20.829825673368941</v>
      </c>
      <c r="O64" s="26">
        <v>2</v>
      </c>
      <c r="AV64" s="80"/>
      <c r="AW64" s="80"/>
      <c r="AX64" s="80"/>
      <c r="AY64" s="80"/>
      <c r="AZ64" s="80"/>
      <c r="BU64" s="1">
        <f t="shared" si="28"/>
        <v>0</v>
      </c>
      <c r="BV64" s="1">
        <f>IF($BY$12=1,NORMDIST(BY64,$Y$6,$Y$8,TRUE),IF($BY$12=2,IF(BY64&lt;=$BX$31,0,IF(BY64&gt;=$BX$32,1,(BY64-$BX$31)*$BX$33)),SUM($BU$42:BU64)/$BV$40))</f>
        <v>8.4241863993456938E-3</v>
      </c>
      <c r="BW64" s="1">
        <f t="shared" si="29"/>
        <v>2.5231089024196794E-3</v>
      </c>
      <c r="BX64" s="1">
        <f>IF($BY$12&lt;3,BV64,SUM($BZ$42:BZ64)/$BX$40)</f>
        <v>8.4241863993456938E-3</v>
      </c>
      <c r="BY64" s="1">
        <f t="shared" si="30"/>
        <v>2.2000000000000006</v>
      </c>
      <c r="BZ64" s="1">
        <f t="shared" si="27"/>
        <v>1.1468676829180357E-3</v>
      </c>
      <c r="CA64" s="1">
        <f t="shared" si="31"/>
        <v>26</v>
      </c>
      <c r="CB64" s="1">
        <v>0</v>
      </c>
      <c r="CC64" s="1">
        <f t="shared" si="32"/>
        <v>50</v>
      </c>
      <c r="CD64" s="1">
        <v>26</v>
      </c>
      <c r="CQ64" s="22">
        <v>63</v>
      </c>
      <c r="CR64" s="10">
        <f t="shared" si="26"/>
        <v>0.57965335808694363</v>
      </c>
      <c r="CS64" s="23" t="str">
        <f t="shared" si="23"/>
        <v/>
      </c>
      <c r="CT64" s="1">
        <f t="shared" si="24"/>
        <v>-999</v>
      </c>
      <c r="CU64" s="1">
        <f t="shared" si="25"/>
        <v>-999</v>
      </c>
    </row>
    <row r="65" spans="1:99" ht="12" customHeight="1" x14ac:dyDescent="0.15">
      <c r="A65" s="26"/>
      <c r="B65" s="26"/>
      <c r="C65" s="26"/>
      <c r="D65" s="26"/>
      <c r="E65" s="26"/>
      <c r="F65" s="26"/>
      <c r="G65" s="26"/>
      <c r="H65" s="26"/>
      <c r="I65" s="26"/>
      <c r="J65" s="26"/>
      <c r="K65" s="26"/>
      <c r="L65" s="26"/>
      <c r="M65" s="26">
        <v>51.258744537625844</v>
      </c>
      <c r="N65" s="26">
        <v>15.639541982636146</v>
      </c>
      <c r="O65" s="26">
        <v>1</v>
      </c>
      <c r="AV65" s="80"/>
      <c r="AW65" s="80"/>
      <c r="AX65" s="80"/>
      <c r="AY65" s="80"/>
      <c r="AZ65" s="80"/>
      <c r="BU65" s="1">
        <f t="shared" si="28"/>
        <v>0</v>
      </c>
      <c r="BV65" s="1">
        <f>IF($BY$12=1,NORMDIST(BY65,$Y$6,$Y$8,TRUE),IF($BY$12=2,IF(BY65&lt;=$BX$31,0,IF(BY65&gt;=$BX$32,1,(BY65-$BX$31)*$BX$33)),SUM($BU$42:BU65)/$BV$40))</f>
        <v>8.5395606766819898E-3</v>
      </c>
      <c r="BW65" s="1">
        <f t="shared" si="29"/>
        <v>2.669473054738154E-3</v>
      </c>
      <c r="BX65" s="1">
        <f>IF($BY$12&lt;3,BV65,SUM($BZ$42:BZ65)/$BX$40)</f>
        <v>8.5395606766819898E-3</v>
      </c>
      <c r="BY65" s="1">
        <f t="shared" si="30"/>
        <v>2.3000000000000007</v>
      </c>
      <c r="BZ65" s="1">
        <f t="shared" si="27"/>
        <v>1.1606404585818057E-3</v>
      </c>
      <c r="CA65" s="1">
        <f t="shared" si="31"/>
        <v>26</v>
      </c>
      <c r="CB65" s="1">
        <v>1</v>
      </c>
      <c r="CC65" s="1">
        <f t="shared" si="32"/>
        <v>54.47213595499958</v>
      </c>
      <c r="CD65" s="1">
        <v>26</v>
      </c>
      <c r="CQ65" s="22">
        <v>64</v>
      </c>
      <c r="CR65" s="10">
        <f t="shared" si="26"/>
        <v>0.11636309139430523</v>
      </c>
      <c r="CS65" s="23" t="str">
        <f t="shared" si="23"/>
        <v/>
      </c>
      <c r="CT65" s="1">
        <f t="shared" si="24"/>
        <v>-999</v>
      </c>
      <c r="CU65" s="1">
        <f t="shared" si="25"/>
        <v>-999</v>
      </c>
    </row>
    <row r="66" spans="1:99" ht="12" customHeight="1" x14ac:dyDescent="0.15">
      <c r="A66" s="26"/>
      <c r="B66" s="26"/>
      <c r="C66" s="26"/>
      <c r="D66" s="26"/>
      <c r="E66" s="26"/>
      <c r="F66" s="26"/>
      <c r="G66" s="26"/>
      <c r="H66" s="26"/>
      <c r="I66" s="26"/>
      <c r="J66" s="26"/>
      <c r="K66" s="26"/>
      <c r="L66" s="26"/>
      <c r="M66" s="26"/>
      <c r="N66" s="26"/>
      <c r="O66" s="26">
        <v>0</v>
      </c>
      <c r="AV66" s="80"/>
      <c r="AW66" s="80"/>
      <c r="AX66" s="80"/>
      <c r="AY66" s="80"/>
      <c r="AZ66" s="80"/>
      <c r="BU66" s="1">
        <f t="shared" si="28"/>
        <v>0</v>
      </c>
      <c r="BV66" s="1">
        <f>IF($BY$12=1,NORMDIST(BY66,$Y$6,$Y$8,TRUE),IF($BY$12=2,IF(BY66&lt;=$BX$31,0,IF(BY66&gt;=$BX$32,1,(BY66-$BX$31)*$BX$33)),SUM($BU$42:BU66)/$BV$40))</f>
        <v>8.6563190255165429E-3</v>
      </c>
      <c r="BW66" s="1">
        <f t="shared" si="29"/>
        <v>2.8189182429841646E-3</v>
      </c>
      <c r="BX66" s="1">
        <f>IF($BY$12&lt;3,BV66,SUM($BZ$42:BZ66)/$BX$40)</f>
        <v>8.6563190255165429E-3</v>
      </c>
      <c r="BY66" s="1">
        <f t="shared" si="30"/>
        <v>2.4000000000000008</v>
      </c>
      <c r="BZ66" s="1">
        <f t="shared" si="27"/>
        <v>1.1745492679100683E-3</v>
      </c>
      <c r="CA66" s="1">
        <f t="shared" si="31"/>
        <v>26</v>
      </c>
      <c r="CB66" s="1">
        <v>2</v>
      </c>
      <c r="CC66" s="1">
        <f t="shared" si="32"/>
        <v>58.944271909999159</v>
      </c>
      <c r="CD66" s="1">
        <v>26</v>
      </c>
      <c r="CQ66" s="22">
        <v>65</v>
      </c>
      <c r="CR66" s="10">
        <f t="shared" si="26"/>
        <v>0.4266632404178381</v>
      </c>
      <c r="CS66" s="23" t="str">
        <f t="shared" ref="CS66:CS97" si="33">IF(AND($CB$7,$CQ66&lt;=$T$18),IF($BY$12=1,$C$4+$D$4*NORMSINV(CR66),IF($BY$12=2,$CW$8+CR66*$CW$11,VLOOKUP(CR66,$BV$42:$BY$4042,4))),"")</f>
        <v/>
      </c>
      <c r="CT66" s="1">
        <f t="shared" ref="CT66:CT97" si="34">IF(AND($CB$4,CS66&lt;&gt;"",$M$4&lt;&gt;""),CS66,-999)</f>
        <v>-999</v>
      </c>
      <c r="CU66" s="1">
        <f t="shared" ref="CU66:CU97" si="35">IF(CT66=-999,-999,0)</f>
        <v>-999</v>
      </c>
    </row>
    <row r="67" spans="1:99" ht="12" customHeight="1" x14ac:dyDescent="0.15">
      <c r="A67" s="26"/>
      <c r="B67" s="26"/>
      <c r="C67" s="26"/>
      <c r="D67" s="26"/>
      <c r="E67" s="26"/>
      <c r="F67" s="26"/>
      <c r="G67" s="26"/>
      <c r="H67" s="26"/>
      <c r="I67" s="26"/>
      <c r="J67" s="26"/>
      <c r="K67" s="26"/>
      <c r="L67" s="26"/>
      <c r="M67" s="26"/>
      <c r="N67" s="26"/>
      <c r="O67" s="26"/>
      <c r="AV67" s="80"/>
      <c r="AW67" s="80"/>
      <c r="AX67" s="80"/>
      <c r="AY67" s="80"/>
      <c r="AZ67" s="80"/>
      <c r="BU67" s="1">
        <f t="shared" si="28"/>
        <v>0</v>
      </c>
      <c r="BV67" s="1">
        <f>IF($BY$12=1,NORMDIST(BY67,$Y$6,$Y$8,TRUE),IF($BY$12=2,IF(BY67&lt;=$BX$31,0,IF(BY67&gt;=$BX$32,1,(BY67-$BX$31)*$BX$33)),SUM($BU$42:BU67)/$BV$40))</f>
        <v>8.7744750957383603E-3</v>
      </c>
      <c r="BW67" s="1">
        <f t="shared" si="29"/>
        <v>2.9714876037392267E-3</v>
      </c>
      <c r="BX67" s="1">
        <f>IF($BY$12&lt;3,BV67,SUM($BZ$42:BZ67)/$BX$40)</f>
        <v>8.7744750957383603E-3</v>
      </c>
      <c r="BY67" s="1">
        <f t="shared" si="30"/>
        <v>2.5000000000000009</v>
      </c>
      <c r="BZ67" s="1">
        <f t="shared" si="27"/>
        <v>1.1885950414956903E-3</v>
      </c>
      <c r="CA67" s="1">
        <f t="shared" si="31"/>
        <v>26</v>
      </c>
      <c r="CB67" s="1">
        <v>3</v>
      </c>
      <c r="CC67" s="1">
        <f t="shared" si="32"/>
        <v>63.416407864998739</v>
      </c>
      <c r="CD67" s="1">
        <v>26</v>
      </c>
      <c r="CQ67" s="22">
        <v>66</v>
      </c>
      <c r="CR67" s="10">
        <f t="shared" ref="CR67:CR101" si="36">MOD(CR66*10000013,1)</f>
        <v>0.95080050639808178</v>
      </c>
      <c r="CS67" s="23" t="str">
        <f t="shared" si="33"/>
        <v/>
      </c>
      <c r="CT67" s="1">
        <f t="shared" si="34"/>
        <v>-999</v>
      </c>
      <c r="CU67" s="1">
        <f t="shared" si="35"/>
        <v>-999</v>
      </c>
    </row>
    <row r="68" spans="1:99" ht="12" customHeight="1" x14ac:dyDescent="0.15">
      <c r="A68" s="26"/>
      <c r="B68" s="26"/>
      <c r="C68" s="26"/>
      <c r="D68" s="26"/>
      <c r="E68" s="26"/>
      <c r="F68" s="26"/>
      <c r="G68" s="26"/>
      <c r="H68" s="26"/>
      <c r="I68" s="26"/>
      <c r="J68" s="26"/>
      <c r="K68" s="26"/>
      <c r="L68" s="26"/>
      <c r="M68" s="26"/>
      <c r="N68" s="26"/>
      <c r="O68" s="26"/>
      <c r="AV68" s="80"/>
      <c r="AW68" s="80"/>
      <c r="AX68" s="80"/>
      <c r="AY68" s="80"/>
      <c r="AZ68" s="80"/>
      <c r="BU68" s="1">
        <f t="shared" si="28"/>
        <v>0</v>
      </c>
      <c r="BV68" s="1">
        <f>IF($BY$12=1,NORMDIST(BY68,$Y$6,$Y$8,TRUE),IF($BY$12=2,IF(BY68&lt;=$BX$31,0,IF(BY68&gt;=$BX$32,1,(BY68-$BX$31)*$BX$33)),SUM($BU$42:BU68)/$BV$40))</f>
        <v>8.8940426303367719E-3</v>
      </c>
      <c r="BW68" s="1">
        <f t="shared" si="29"/>
        <v>3.127224647919188E-3</v>
      </c>
      <c r="BX68" s="1">
        <f>IF($BY$12&lt;3,BV68,SUM($BZ$42:BZ68)/$BX$40)</f>
        <v>8.8940426303367719E-3</v>
      </c>
      <c r="BY68" s="1">
        <f t="shared" si="30"/>
        <v>2.600000000000001</v>
      </c>
      <c r="BZ68" s="1">
        <f t="shared" si="27"/>
        <v>1.2027787107381487E-3</v>
      </c>
      <c r="CA68" s="1">
        <f t="shared" si="31"/>
        <v>26</v>
      </c>
      <c r="CB68" s="1">
        <v>4</v>
      </c>
      <c r="CC68" s="1">
        <f t="shared" si="32"/>
        <v>67.888543819998318</v>
      </c>
      <c r="CD68" s="1">
        <v>26</v>
      </c>
      <c r="CQ68" s="22">
        <v>67</v>
      </c>
      <c r="CR68" s="10">
        <f t="shared" si="36"/>
        <v>0.42438740096986294</v>
      </c>
      <c r="CS68" s="23" t="str">
        <f t="shared" si="33"/>
        <v/>
      </c>
      <c r="CT68" s="1">
        <f t="shared" si="34"/>
        <v>-999</v>
      </c>
      <c r="CU68" s="1">
        <f t="shared" si="35"/>
        <v>-999</v>
      </c>
    </row>
    <row r="69" spans="1:99" ht="12" customHeight="1" x14ac:dyDescent="0.15">
      <c r="A69" s="26"/>
      <c r="B69" s="26"/>
      <c r="C69" s="26"/>
      <c r="D69" s="26"/>
      <c r="E69" s="26"/>
      <c r="F69" s="26"/>
      <c r="G69" s="26"/>
      <c r="H69" s="26"/>
      <c r="I69" s="26"/>
      <c r="J69" s="26"/>
      <c r="K69" s="26"/>
      <c r="L69" s="26"/>
      <c r="M69" s="26"/>
      <c r="N69" s="26"/>
      <c r="O69" s="26"/>
      <c r="AV69" s="80"/>
      <c r="AW69" s="80"/>
      <c r="AX69" s="80"/>
      <c r="AY69" s="80"/>
      <c r="AZ69" s="80"/>
      <c r="BU69" s="1">
        <f t="shared" si="28"/>
        <v>0</v>
      </c>
      <c r="BV69" s="1">
        <f>IF($BY$12=1,NORMDIST(BY69,$Y$6,$Y$8,TRUE),IF($BY$12=2,IF(BY69&lt;=$BX$31,0,IF(BY69&gt;=$BX$32,1,(BY69-$BX$31)*$BX$33)),SUM($BU$42:BU69)/$BV$40))</f>
        <v>9.0150354654779125E-3</v>
      </c>
      <c r="BW69" s="1">
        <f t="shared" si="29"/>
        <v>3.2861732609505926E-3</v>
      </c>
      <c r="BX69" s="1">
        <f>IF($BY$12&lt;3,BV69,SUM($BZ$42:BZ69)/$BX$40)</f>
        <v>9.0150354654779125E-3</v>
      </c>
      <c r="BY69" s="1">
        <f t="shared" si="30"/>
        <v>2.7000000000000011</v>
      </c>
      <c r="BZ69" s="1">
        <f t="shared" si="27"/>
        <v>1.2171012077594782E-3</v>
      </c>
      <c r="CA69" s="1">
        <f t="shared" si="31"/>
        <v>26</v>
      </c>
      <c r="CB69" s="1">
        <v>5</v>
      </c>
      <c r="CC69" s="1">
        <f t="shared" si="32"/>
        <v>72.360679774997891</v>
      </c>
      <c r="CD69" s="1">
        <v>26</v>
      </c>
      <c r="CQ69" s="22">
        <v>68</v>
      </c>
      <c r="CR69" s="10">
        <f t="shared" si="36"/>
        <v>0.52673484198749065</v>
      </c>
      <c r="CS69" s="23" t="str">
        <f t="shared" si="33"/>
        <v/>
      </c>
      <c r="CT69" s="1">
        <f t="shared" si="34"/>
        <v>-999</v>
      </c>
      <c r="CU69" s="1">
        <f t="shared" si="35"/>
        <v>-999</v>
      </c>
    </row>
    <row r="70" spans="1:99" ht="12" customHeight="1" x14ac:dyDescent="0.15">
      <c r="A70" s="26"/>
      <c r="B70" s="26"/>
      <c r="C70" s="26"/>
      <c r="D70" s="26"/>
      <c r="E70" s="26"/>
      <c r="F70" s="26"/>
      <c r="G70" s="26"/>
      <c r="H70" s="26"/>
      <c r="I70" s="26"/>
      <c r="J70" s="26"/>
      <c r="K70" s="26"/>
      <c r="L70" s="26"/>
      <c r="M70" s="26"/>
      <c r="N70" s="26"/>
      <c r="O70" s="26"/>
      <c r="AV70" s="80"/>
      <c r="AW70" s="80"/>
      <c r="AX70" s="80"/>
      <c r="AY70" s="80"/>
      <c r="AZ70" s="80"/>
      <c r="BU70" s="1">
        <f t="shared" si="28"/>
        <v>0</v>
      </c>
      <c r="BV70" s="1">
        <f>IF($BY$12=1,NORMDIST(BY70,$Y$6,$Y$8,TRUE),IF($BY$12=2,IF(BY70&lt;=$BX$31,0,IF(BY70&gt;=$BX$32,1,(BY70-$BX$31)*$BX$33)),SUM($BU$42:BU70)/$BV$40))</f>
        <v>9.1374675305726672E-3</v>
      </c>
      <c r="BW70" s="1">
        <f t="shared" si="29"/>
        <v>3.4483777028935527E-3</v>
      </c>
      <c r="BX70" s="1">
        <f>IF($BY$12&lt;3,BV70,SUM($BZ$42:BZ70)/$BX$40)</f>
        <v>9.1374675305726672E-3</v>
      </c>
      <c r="BY70" s="1">
        <f t="shared" si="30"/>
        <v>2.8000000000000012</v>
      </c>
      <c r="BZ70" s="1">
        <f t="shared" si="27"/>
        <v>1.2315634653191254E-3</v>
      </c>
      <c r="CA70" s="1">
        <f t="shared" si="31"/>
        <v>26</v>
      </c>
      <c r="CQ70" s="22">
        <v>69</v>
      </c>
      <c r="CR70" s="10">
        <f t="shared" si="36"/>
        <v>0.26742785237729549</v>
      </c>
      <c r="CS70" s="23" t="str">
        <f t="shared" si="33"/>
        <v/>
      </c>
      <c r="CT70" s="1">
        <f t="shared" si="34"/>
        <v>-999</v>
      </c>
      <c r="CU70" s="1">
        <f t="shared" si="35"/>
        <v>-999</v>
      </c>
    </row>
    <row r="71" spans="1:99" ht="12" customHeight="1" x14ac:dyDescent="0.15">
      <c r="A71" s="26"/>
      <c r="B71" s="26"/>
      <c r="C71" s="26"/>
      <c r="D71" s="26"/>
      <c r="E71" s="26"/>
      <c r="F71" s="26"/>
      <c r="G71" s="26"/>
      <c r="H71" s="26"/>
      <c r="I71" s="26"/>
      <c r="J71" s="26"/>
      <c r="K71" s="26"/>
      <c r="L71" s="26"/>
      <c r="M71" s="26"/>
      <c r="N71" s="26"/>
      <c r="O71" s="26"/>
      <c r="AV71" s="80"/>
      <c r="AW71" s="80"/>
      <c r="AX71" s="80"/>
      <c r="AY71" s="80"/>
      <c r="AZ71" s="80"/>
      <c r="BR71" s="22"/>
      <c r="BS71" s="22"/>
      <c r="BT71" s="22"/>
      <c r="BU71" s="1">
        <f t="shared" si="28"/>
        <v>0</v>
      </c>
      <c r="BV71" s="1">
        <f>IF($BY$12=1,NORMDIST(BY71,$Y$6,$Y$8,TRUE),IF($BY$12=2,IF(BY71&lt;=$BX$31,0,IF(BY71&gt;=$BX$32,1,(BY71-$BX$31)*$BX$33)),SUM($BU$42:BU71)/$BV$40))</f>
        <v>9.2613528483361778E-3</v>
      </c>
      <c r="BW71" s="1">
        <f t="shared" si="29"/>
        <v>3.6138826085103781E-3</v>
      </c>
      <c r="BX71" s="1">
        <f>IF($BY$12&lt;3,BV71,SUM($BZ$42:BZ71)/$BX$40)</f>
        <v>9.2613528483361778E-3</v>
      </c>
      <c r="BY71" s="1">
        <f t="shared" si="30"/>
        <v>2.9000000000000012</v>
      </c>
      <c r="BZ71" s="1">
        <f t="shared" si="27"/>
        <v>1.2461664167277161E-3</v>
      </c>
      <c r="CA71" s="1">
        <f t="shared" si="31"/>
        <v>26</v>
      </c>
      <c r="CQ71" s="22">
        <v>70</v>
      </c>
      <c r="CR71" s="10">
        <f t="shared" si="36"/>
        <v>3.3503584563732147E-4</v>
      </c>
      <c r="CS71" s="23" t="str">
        <f t="shared" si="33"/>
        <v/>
      </c>
      <c r="CT71" s="1">
        <f t="shared" si="34"/>
        <v>-999</v>
      </c>
      <c r="CU71" s="1">
        <f t="shared" si="35"/>
        <v>-999</v>
      </c>
    </row>
    <row r="72" spans="1:99" ht="12" customHeight="1" x14ac:dyDescent="0.15">
      <c r="A72" s="26"/>
      <c r="B72" s="26"/>
      <c r="C72" s="26"/>
      <c r="D72" s="26"/>
      <c r="E72" s="26"/>
      <c r="F72" s="26"/>
      <c r="G72" s="26"/>
      <c r="H72" s="26"/>
      <c r="I72" s="26"/>
      <c r="J72" s="26"/>
      <c r="K72" s="26"/>
      <c r="L72" s="26"/>
      <c r="M72" s="26"/>
      <c r="N72" s="26"/>
      <c r="O72" s="26"/>
      <c r="AV72" s="80"/>
      <c r="AW72" s="80"/>
      <c r="AX72" s="80"/>
      <c r="AY72" s="80"/>
      <c r="AZ72" s="80"/>
      <c r="BU72" s="1">
        <f t="shared" si="28"/>
        <v>0</v>
      </c>
      <c r="BV72" s="1">
        <f>IF($BY$12=1,NORMDIST(BY72,$Y$6,$Y$8,TRUE),IF($BY$12=2,IF(BY72&lt;=$BX$31,0,IF(BY72&gt;=$BX$32,1,(BY72-$BX$31)*$BX$33)),SUM($BU$42:BU72)/$BV$40))</f>
        <v>9.3867055348385697E-3</v>
      </c>
      <c r="BW72" s="1">
        <f t="shared" si="29"/>
        <v>3.7827329872791591E-3</v>
      </c>
      <c r="BX72" s="1">
        <f>IF($BY$12&lt;3,BV72,SUM($BZ$42:BZ72)/$BX$40)</f>
        <v>9.3867055348385697E-3</v>
      </c>
      <c r="BY72" s="1">
        <f t="shared" si="30"/>
        <v>3.0000000000000013</v>
      </c>
      <c r="BZ72" s="1">
        <f t="shared" si="27"/>
        <v>1.2609109957597191E-3</v>
      </c>
      <c r="CA72" s="1">
        <f t="shared" si="31"/>
        <v>26</v>
      </c>
      <c r="CQ72" s="22">
        <v>71</v>
      </c>
      <c r="CR72" s="10">
        <f t="shared" si="36"/>
        <v>0.36281183920800686</v>
      </c>
      <c r="CS72" s="23" t="str">
        <f t="shared" si="33"/>
        <v/>
      </c>
      <c r="CT72" s="1">
        <f t="shared" si="34"/>
        <v>-999</v>
      </c>
      <c r="CU72" s="1">
        <f t="shared" si="35"/>
        <v>-999</v>
      </c>
    </row>
    <row r="73" spans="1:99" ht="12" customHeight="1" x14ac:dyDescent="0.15">
      <c r="A73" s="26"/>
      <c r="B73" s="26"/>
      <c r="C73" s="26"/>
      <c r="D73" s="26"/>
      <c r="E73" s="26"/>
      <c r="F73" s="26"/>
      <c r="G73" s="26"/>
      <c r="H73" s="26"/>
      <c r="I73" s="26"/>
      <c r="J73" s="26"/>
      <c r="K73" s="26"/>
      <c r="L73" s="26"/>
      <c r="M73" s="26"/>
      <c r="N73" s="26"/>
      <c r="O73" s="26"/>
      <c r="AV73" s="80"/>
      <c r="AW73" s="80"/>
      <c r="AX73" s="80"/>
      <c r="AY73" s="80"/>
      <c r="AZ73" s="80"/>
      <c r="BU73" s="1">
        <f t="shared" si="28"/>
        <v>0</v>
      </c>
      <c r="BV73" s="1">
        <f>IF($BY$12=1,NORMDIST(BY73,$Y$6,$Y$8,TRUE),IF($BY$12=2,IF(BY73&lt;=$BX$31,0,IF(BY73&gt;=$BX$32,1,(BY73-$BX$31)*$BX$33)),SUM($BU$42:BU73)/$BV$40))</f>
        <v>9.5135397995469249E-3</v>
      </c>
      <c r="BW73" s="1">
        <f t="shared" si="29"/>
        <v>3.9549742233515577E-3</v>
      </c>
      <c r="BX73" s="1">
        <f>IF($BY$12&lt;3,BV73,SUM($BZ$42:BZ73)/$BX$40)</f>
        <v>9.5135397995469249E-3</v>
      </c>
      <c r="BY73" s="1">
        <f t="shared" si="30"/>
        <v>3.1000000000000014</v>
      </c>
      <c r="BZ73" s="1">
        <f t="shared" si="27"/>
        <v>1.2757981365650181E-3</v>
      </c>
      <c r="CA73" s="1">
        <f t="shared" si="31"/>
        <v>26</v>
      </c>
      <c r="CQ73" s="22">
        <v>72</v>
      </c>
      <c r="CR73" s="10">
        <f t="shared" si="36"/>
        <v>0.108633978292346</v>
      </c>
      <c r="CS73" s="23" t="str">
        <f t="shared" si="33"/>
        <v/>
      </c>
      <c r="CT73" s="1">
        <f t="shared" si="34"/>
        <v>-999</v>
      </c>
      <c r="CU73" s="1">
        <f t="shared" si="35"/>
        <v>-999</v>
      </c>
    </row>
    <row r="74" spans="1:99" ht="12" customHeight="1" x14ac:dyDescent="0.15">
      <c r="A74" s="26"/>
      <c r="B74" s="26"/>
      <c r="C74" s="26"/>
      <c r="D74" s="26"/>
      <c r="E74" s="26"/>
      <c r="F74" s="26"/>
      <c r="G74" s="26"/>
      <c r="H74" s="26"/>
      <c r="I74" s="26"/>
      <c r="J74" s="26"/>
      <c r="K74" s="26"/>
      <c r="L74" s="26"/>
      <c r="M74" s="26"/>
      <c r="N74" s="26"/>
      <c r="O74" s="26"/>
      <c r="S74"/>
      <c r="T74"/>
      <c r="U74"/>
      <c r="V74"/>
      <c r="W74"/>
      <c r="X74"/>
      <c r="Y74"/>
      <c r="Z74"/>
      <c r="AA74"/>
      <c r="AB74"/>
      <c r="AC74"/>
      <c r="AD74"/>
      <c r="AE74"/>
      <c r="AF74"/>
      <c r="AG74"/>
      <c r="AH74"/>
      <c r="AI74"/>
      <c r="AJ74"/>
      <c r="AK74"/>
      <c r="AV74" s="80"/>
      <c r="AW74" s="80"/>
      <c r="AX74" s="80"/>
      <c r="AY74" s="80"/>
      <c r="AZ74" s="80"/>
      <c r="BU74" s="1">
        <f t="shared" si="28"/>
        <v>0</v>
      </c>
      <c r="BV74" s="1">
        <f>IF($BY$12=1,NORMDIST(BY74,$Y$6,$Y$8,TRUE),IF($BY$12=2,IF(BY74&lt;=$BX$31,0,IF(BY74&gt;=$BX$32,1,(BY74-$BX$31)*$BX$33)),SUM($BU$42:BU74)/$BV$40))</f>
        <v>9.6418699453583289E-3</v>
      </c>
      <c r="BW74" s="1">
        <f t="shared" si="29"/>
        <v>4.1306520754540322E-3</v>
      </c>
      <c r="BX74" s="1">
        <f>IF($BY$12&lt;3,BV74,SUM($BZ$42:BZ74)/$BX$40)</f>
        <v>9.6418699453583289E-3</v>
      </c>
      <c r="BY74" s="1">
        <f t="shared" si="30"/>
        <v>3.2000000000000015</v>
      </c>
      <c r="BZ74" s="1">
        <f t="shared" si="27"/>
        <v>1.2908287735793845E-3</v>
      </c>
      <c r="CA74" s="1">
        <f t="shared" si="31"/>
        <v>26</v>
      </c>
      <c r="CQ74" s="22">
        <v>73</v>
      </c>
      <c r="CR74" s="10">
        <f t="shared" si="36"/>
        <v>0.19516517780721188</v>
      </c>
      <c r="CS74" s="23" t="str">
        <f t="shared" si="33"/>
        <v/>
      </c>
      <c r="CT74" s="1">
        <f t="shared" si="34"/>
        <v>-999</v>
      </c>
      <c r="CU74" s="1">
        <f t="shared" si="35"/>
        <v>-999</v>
      </c>
    </row>
    <row r="75" spans="1:99" ht="12" customHeight="1" x14ac:dyDescent="0.15">
      <c r="A75" s="26"/>
      <c r="B75" s="26"/>
      <c r="C75" s="26"/>
      <c r="D75" s="26"/>
      <c r="E75" s="26"/>
      <c r="F75" s="26"/>
      <c r="G75" s="26"/>
      <c r="H75" s="26"/>
      <c r="I75" s="26"/>
      <c r="J75" s="26"/>
      <c r="K75" s="26"/>
      <c r="L75" s="26"/>
      <c r="M75" s="26"/>
      <c r="N75" s="26"/>
      <c r="O75" s="26"/>
      <c r="S75"/>
      <c r="T75"/>
      <c r="U75"/>
      <c r="V75"/>
      <c r="W75"/>
      <c r="X75"/>
      <c r="Y75"/>
      <c r="Z75"/>
      <c r="AA75"/>
      <c r="AB75"/>
      <c r="AC75"/>
      <c r="AD75"/>
      <c r="AE75"/>
      <c r="AF75"/>
      <c r="AG75"/>
      <c r="AH75"/>
      <c r="AI75"/>
      <c r="AJ75"/>
      <c r="AK75"/>
      <c r="AV75" s="80"/>
      <c r="AW75" s="80"/>
      <c r="AX75" s="80"/>
      <c r="AY75" s="80"/>
      <c r="AZ75" s="80"/>
      <c r="BU75" s="1">
        <f t="shared" si="28"/>
        <v>0</v>
      </c>
      <c r="BV75" s="1">
        <f>IF($BY$12=1,NORMDIST(BY75,$Y$6,$Y$8,TRUE),IF($BY$12=2,IF(BY75&lt;=$BX$31,0,IF(BY75&gt;=$BX$32,1,(BY75-$BX$31)*$BX$33)),SUM($BU$42:BU75)/$BV$40))</f>
        <v>9.7717103686240127E-3</v>
      </c>
      <c r="BW75" s="1">
        <f t="shared" si="29"/>
        <v>4.3098126767317719E-3</v>
      </c>
      <c r="BX75" s="1">
        <f>IF($BY$12&lt;3,BV75,SUM($BZ$42:BZ75)/$BX$40)</f>
        <v>9.7717103686240127E-3</v>
      </c>
      <c r="BY75" s="1">
        <f t="shared" ref="BY75:BY106" si="37">BY74+$BZ$1</f>
        <v>3.3000000000000016</v>
      </c>
      <c r="BZ75" s="1">
        <f t="shared" si="27"/>
        <v>1.3060038414338697E-3</v>
      </c>
      <c r="CA75" s="1">
        <f t="shared" si="31"/>
        <v>26</v>
      </c>
      <c r="CQ75" s="22">
        <v>74</v>
      </c>
      <c r="CR75" s="10">
        <f t="shared" si="36"/>
        <v>0.31521943025290966</v>
      </c>
      <c r="CS75" s="23" t="str">
        <f t="shared" si="33"/>
        <v/>
      </c>
      <c r="CT75" s="1">
        <f t="shared" si="34"/>
        <v>-999</v>
      </c>
      <c r="CU75" s="1">
        <f t="shared" si="35"/>
        <v>-999</v>
      </c>
    </row>
    <row r="76" spans="1:99" ht="12" customHeight="1" x14ac:dyDescent="0.15">
      <c r="A76" s="26"/>
      <c r="B76" s="26"/>
      <c r="C76" s="26"/>
      <c r="D76" s="26"/>
      <c r="E76" s="26"/>
      <c r="F76" s="26"/>
      <c r="G76" s="26"/>
      <c r="H76" s="26"/>
      <c r="I76" s="26"/>
      <c r="J76" s="26"/>
      <c r="K76" s="26"/>
      <c r="L76" s="26"/>
      <c r="M76" s="26"/>
      <c r="N76" s="26"/>
      <c r="O76" s="26"/>
      <c r="S76"/>
      <c r="T76"/>
      <c r="U76"/>
      <c r="V76"/>
      <c r="W76"/>
      <c r="X76"/>
      <c r="Y76"/>
      <c r="Z76"/>
      <c r="AA76"/>
      <c r="AB76"/>
      <c r="AC76"/>
      <c r="AD76"/>
      <c r="AE76"/>
      <c r="AF76"/>
      <c r="AG76"/>
      <c r="AH76"/>
      <c r="AI76"/>
      <c r="AJ76"/>
      <c r="AK76"/>
      <c r="AV76" s="80"/>
      <c r="AW76" s="80"/>
      <c r="AX76" s="80"/>
      <c r="AY76" s="80"/>
      <c r="AZ76" s="80"/>
      <c r="BU76" s="1">
        <f t="shared" si="28"/>
        <v>0</v>
      </c>
      <c r="BV76" s="1">
        <f>IF($BY$12=1,NORMDIST(BY76,$Y$6,$Y$8,TRUE),IF($BY$12=2,IF(BY76&lt;=$BX$31,0,IF(BY76&gt;=$BX$32,1,(BY76-$BX$31)*$BX$33)),SUM($BU$42:BU76)/$BV$40))</f>
        <v>9.9030755591642435E-3</v>
      </c>
      <c r="BW76" s="1">
        <f t="shared" si="29"/>
        <v>4.4925025345344946E-3</v>
      </c>
      <c r="BX76" s="1">
        <f>IF($BY$12&lt;3,BV76,SUM($BZ$42:BZ76)/$BX$40)</f>
        <v>9.9030755591642435E-3</v>
      </c>
      <c r="BY76" s="1">
        <f t="shared" si="37"/>
        <v>3.4000000000000017</v>
      </c>
      <c r="BZ76" s="1">
        <f t="shared" si="27"/>
        <v>1.3213242748630861E-3</v>
      </c>
      <c r="CA76" s="1">
        <f t="shared" si="31"/>
        <v>26</v>
      </c>
      <c r="CQ76" s="22">
        <v>75</v>
      </c>
      <c r="CR76" s="10">
        <f t="shared" si="36"/>
        <v>0.40038168989121914</v>
      </c>
      <c r="CS76" s="23" t="str">
        <f t="shared" si="33"/>
        <v/>
      </c>
      <c r="CT76" s="1">
        <f t="shared" si="34"/>
        <v>-999</v>
      </c>
      <c r="CU76" s="1">
        <f t="shared" si="35"/>
        <v>-999</v>
      </c>
    </row>
    <row r="77" spans="1:99" ht="12" customHeight="1" x14ac:dyDescent="0.15">
      <c r="A77" s="26"/>
      <c r="B77" s="26"/>
      <c r="C77" s="26"/>
      <c r="D77" s="26"/>
      <c r="E77" s="26"/>
      <c r="F77" s="26"/>
      <c r="G77" s="26"/>
      <c r="H77" s="26"/>
      <c r="I77" s="26"/>
      <c r="J77" s="26"/>
      <c r="K77" s="26"/>
      <c r="L77" s="26"/>
      <c r="M77" s="26"/>
      <c r="N77" s="26"/>
      <c r="O77" s="26"/>
      <c r="S77"/>
      <c r="T77"/>
      <c r="U77"/>
      <c r="V77"/>
      <c r="W77"/>
      <c r="X77"/>
      <c r="Y77"/>
      <c r="Z77"/>
      <c r="AA77"/>
      <c r="AB77"/>
      <c r="AC77"/>
      <c r="AD77"/>
      <c r="AE77"/>
      <c r="AF77"/>
      <c r="AG77"/>
      <c r="AH77"/>
      <c r="AI77"/>
      <c r="AJ77"/>
      <c r="AK77"/>
      <c r="AV77" s="80"/>
      <c r="AW77" s="80"/>
      <c r="AX77" s="80"/>
      <c r="AY77" s="80"/>
      <c r="AZ77" s="80"/>
      <c r="BU77" s="1">
        <f t="shared" si="28"/>
        <v>0</v>
      </c>
      <c r="BV77" s="1">
        <f>IF($BY$12=1,NORMDIST(BY77,$Y$6,$Y$8,TRUE),IF($BY$12=2,IF(BY77&lt;=$BX$31,0,IF(BY77&gt;=$BX$32,1,(BY77-$BX$31)*$BX$33)),SUM($BU$42:BU77)/$BV$40))</f>
        <v>1.0035980100274055E-2</v>
      </c>
      <c r="BW77" s="1">
        <f t="shared" si="29"/>
        <v>4.678768530143442E-3</v>
      </c>
      <c r="BX77" s="1">
        <f>IF($BY$12&lt;3,BV77,SUM($BZ$42:BZ77)/$BX$40)</f>
        <v>1.0035980100274055E-2</v>
      </c>
      <c r="BY77" s="1">
        <f t="shared" si="37"/>
        <v>3.5000000000000018</v>
      </c>
      <c r="BZ77" s="1">
        <f t="shared" si="27"/>
        <v>1.3367910086124113E-3</v>
      </c>
      <c r="CA77" s="1">
        <f t="shared" si="31"/>
        <v>26</v>
      </c>
      <c r="CQ77" s="22">
        <v>76</v>
      </c>
      <c r="CR77" s="10">
        <f t="shared" si="36"/>
        <v>0.10387415997684002</v>
      </c>
      <c r="CS77" s="23" t="str">
        <f t="shared" si="33"/>
        <v/>
      </c>
      <c r="CT77" s="1">
        <f t="shared" si="34"/>
        <v>-999</v>
      </c>
      <c r="CU77" s="1">
        <f t="shared" si="35"/>
        <v>-999</v>
      </c>
    </row>
    <row r="78" spans="1:99" ht="12" customHeight="1" x14ac:dyDescent="0.15">
      <c r="A78" s="26"/>
      <c r="B78" s="26"/>
      <c r="C78" s="26"/>
      <c r="D78" s="26"/>
      <c r="E78" s="26"/>
      <c r="F78" s="26"/>
      <c r="G78" s="26"/>
      <c r="H78" s="26"/>
      <c r="I78" s="26"/>
      <c r="J78" s="26"/>
      <c r="K78" s="26"/>
      <c r="L78" s="26"/>
      <c r="M78" s="26"/>
      <c r="N78" s="26"/>
      <c r="O78" s="26"/>
      <c r="S78"/>
      <c r="T78"/>
      <c r="U78"/>
      <c r="V78"/>
      <c r="W78"/>
      <c r="X78"/>
      <c r="Y78"/>
      <c r="Z78"/>
      <c r="AA78"/>
      <c r="AB78"/>
      <c r="AC78"/>
      <c r="AD78"/>
      <c r="AE78"/>
      <c r="AF78"/>
      <c r="AG78"/>
      <c r="AH78"/>
      <c r="AI78"/>
      <c r="AJ78"/>
      <c r="AK78"/>
      <c r="AV78" s="80"/>
      <c r="AW78" s="80"/>
      <c r="AX78" s="80"/>
      <c r="AY78" s="80"/>
      <c r="AZ78" s="80"/>
      <c r="BU78" s="1">
        <f t="shared" si="28"/>
        <v>0</v>
      </c>
      <c r="BV78" s="1">
        <f>IF($BY$12=1,NORMDIST(BY78,$Y$6,$Y$8,TRUE),IF($BY$12=2,IF(BY78&lt;=$BX$31,0,IF(BY78&gt;=$BX$32,1,(BY78-$BX$31)*$BX$33)),SUM($BU$42:BU78)/$BV$40))</f>
        <v>1.0170438668719676E-2</v>
      </c>
      <c r="BW78" s="1">
        <f t="shared" si="29"/>
        <v>4.8686579184387237E-3</v>
      </c>
      <c r="BX78" s="1">
        <f>IF($BY$12&lt;3,BV78,SUM($BZ$42:BZ78)/$BX$40)</f>
        <v>1.0170438668719676E-2</v>
      </c>
      <c r="BY78" s="1">
        <f t="shared" si="37"/>
        <v>3.6000000000000019</v>
      </c>
      <c r="BZ78" s="1">
        <f t="shared" si="27"/>
        <v>1.3524049773440891E-3</v>
      </c>
      <c r="CA78" s="1">
        <f t="shared" si="31"/>
        <v>26</v>
      </c>
      <c r="CQ78" s="22">
        <v>77</v>
      </c>
      <c r="CR78" s="10">
        <f t="shared" si="36"/>
        <v>0.95013247989118099</v>
      </c>
      <c r="CS78" s="23" t="str">
        <f t="shared" si="33"/>
        <v/>
      </c>
      <c r="CT78" s="1">
        <f t="shared" si="34"/>
        <v>-999</v>
      </c>
      <c r="CU78" s="1">
        <f t="shared" si="35"/>
        <v>-999</v>
      </c>
    </row>
    <row r="79" spans="1:99" ht="12" customHeight="1" x14ac:dyDescent="0.15">
      <c r="A79" s="26"/>
      <c r="B79" s="26"/>
      <c r="C79" s="26"/>
      <c r="D79" s="26"/>
      <c r="E79" s="26"/>
      <c r="F79" s="26"/>
      <c r="G79" s="26"/>
      <c r="H79" s="26"/>
      <c r="I79" s="26"/>
      <c r="J79" s="26"/>
      <c r="K79" s="26"/>
      <c r="L79" s="26"/>
      <c r="M79" s="26"/>
      <c r="N79" s="26"/>
      <c r="O79" s="26"/>
      <c r="S79"/>
      <c r="T79"/>
      <c r="U79"/>
      <c r="V79"/>
      <c r="W79"/>
      <c r="X79"/>
      <c r="Y79"/>
      <c r="Z79"/>
      <c r="AA79"/>
      <c r="AB79"/>
      <c r="AC79"/>
      <c r="AD79"/>
      <c r="AE79"/>
      <c r="AF79"/>
      <c r="AG79"/>
      <c r="AH79"/>
      <c r="AI79"/>
      <c r="AJ79"/>
      <c r="AK79"/>
      <c r="AV79" s="80"/>
      <c r="AW79" s="80"/>
      <c r="AX79" s="80"/>
      <c r="AY79" s="80"/>
      <c r="AZ79" s="80"/>
      <c r="BU79" s="1">
        <f t="shared" si="28"/>
        <v>0</v>
      </c>
      <c r="BV79" s="1">
        <f>IF($BY$12=1,NORMDIST(BY79,$Y$6,$Y$8,TRUE),IF($BY$12=2,IF(BY79&lt;=$BX$31,0,IF(BY79&gt;=$BX$32,1,(BY79-$BX$31)*$BX$33)),SUM($BU$42:BU79)/$BV$40))</f>
        <v>1.0306466034725405E-2</v>
      </c>
      <c r="BW79" s="1">
        <f t="shared" si="29"/>
        <v>5.0622183275063201E-3</v>
      </c>
      <c r="BX79" s="1">
        <f>IF($BY$12&lt;3,BV79,SUM($BZ$42:BZ79)/$BX$40)</f>
        <v>1.0306466034725405E-2</v>
      </c>
      <c r="BY79" s="1">
        <f t="shared" si="37"/>
        <v>3.700000000000002</v>
      </c>
      <c r="BZ79" s="1">
        <f t="shared" si="27"/>
        <v>1.3681671155422479E-3</v>
      </c>
      <c r="CA79" s="1">
        <f t="shared" si="31"/>
        <v>26</v>
      </c>
      <c r="CQ79" s="22">
        <v>78</v>
      </c>
      <c r="CR79" s="10">
        <f t="shared" si="36"/>
        <v>0.15063404850661755</v>
      </c>
      <c r="CS79" s="23" t="str">
        <f t="shared" si="33"/>
        <v/>
      </c>
      <c r="CT79" s="1">
        <f t="shared" si="34"/>
        <v>-999</v>
      </c>
      <c r="CU79" s="1">
        <f t="shared" si="35"/>
        <v>-999</v>
      </c>
    </row>
    <row r="80" spans="1:99" ht="12" customHeight="1" x14ac:dyDescent="0.15">
      <c r="A80" s="26"/>
      <c r="B80" s="26"/>
      <c r="C80" s="26"/>
      <c r="D80" s="26"/>
      <c r="E80" s="26"/>
      <c r="F80" s="26"/>
      <c r="G80" s="26"/>
      <c r="H80" s="26"/>
      <c r="I80" s="26"/>
      <c r="J80" s="26"/>
      <c r="K80" s="26"/>
      <c r="L80" s="26"/>
      <c r="M80" s="26"/>
      <c r="N80" s="26"/>
      <c r="O80" s="26"/>
      <c r="S80"/>
      <c r="T80"/>
      <c r="U80"/>
      <c r="V80"/>
      <c r="W80"/>
      <c r="X80"/>
      <c r="Y80"/>
      <c r="Z80"/>
      <c r="AA80"/>
      <c r="AB80"/>
      <c r="AC80"/>
      <c r="AD80"/>
      <c r="AE80"/>
      <c r="AF80"/>
      <c r="AG80"/>
      <c r="AH80"/>
      <c r="AI80"/>
      <c r="AJ80"/>
      <c r="AK80"/>
      <c r="AV80" s="80"/>
      <c r="AW80" s="80"/>
      <c r="AX80" s="80"/>
      <c r="AY80" s="80"/>
      <c r="AZ80" s="80"/>
      <c r="BU80" s="1">
        <f t="shared" si="28"/>
        <v>0</v>
      </c>
      <c r="BV80" s="1">
        <f>IF($BY$12=1,NORMDIST(BY80,$Y$6,$Y$8,TRUE),IF($BY$12=2,IF(BY80&lt;=$BX$31,0,IF(BY80&gt;=$BX$32,1,(BY80-$BX$31)*$BX$33)),SUM($BU$42:BU80)/$BV$40))</f>
        <v>1.044407706195109E-2</v>
      </c>
      <c r="BW80" s="1">
        <f t="shared" si="29"/>
        <v>5.2594977581839559E-3</v>
      </c>
      <c r="BX80" s="1">
        <f>IF($BY$12&lt;3,BV80,SUM($BZ$42:BZ80)/$BX$40)</f>
        <v>1.044407706195109E-2</v>
      </c>
      <c r="BY80" s="1">
        <f t="shared" si="37"/>
        <v>3.800000000000002</v>
      </c>
      <c r="BZ80" s="1">
        <f t="shared" si="27"/>
        <v>1.3840783574168298E-3</v>
      </c>
      <c r="CA80" s="1">
        <f t="shared" si="31"/>
        <v>26</v>
      </c>
      <c r="CQ80" s="22">
        <v>79</v>
      </c>
      <c r="CR80" s="10">
        <f t="shared" si="36"/>
        <v>0.44330880604684353</v>
      </c>
      <c r="CS80" s="23" t="str">
        <f t="shared" si="33"/>
        <v/>
      </c>
      <c r="CT80" s="1">
        <f t="shared" si="34"/>
        <v>-999</v>
      </c>
      <c r="CU80" s="1">
        <f t="shared" si="35"/>
        <v>-999</v>
      </c>
    </row>
    <row r="81" spans="1:99" ht="12" customHeight="1" x14ac:dyDescent="0.15">
      <c r="A81" s="26"/>
      <c r="B81" s="26"/>
      <c r="C81" s="26"/>
      <c r="D81" s="26"/>
      <c r="E81" s="26"/>
      <c r="F81" s="26"/>
      <c r="G81" s="26"/>
      <c r="H81" s="26"/>
      <c r="I81" s="26"/>
      <c r="J81" s="26"/>
      <c r="K81" s="26"/>
      <c r="L81" s="26"/>
      <c r="M81" s="26"/>
      <c r="N81" s="26"/>
      <c r="O81" s="26"/>
      <c r="S81"/>
      <c r="T81"/>
      <c r="U81"/>
      <c r="V81"/>
      <c r="W81"/>
      <c r="X81"/>
      <c r="Y81"/>
      <c r="Z81"/>
      <c r="AA81"/>
      <c r="AB81"/>
      <c r="AC81"/>
      <c r="AD81"/>
      <c r="AE81"/>
      <c r="AF81"/>
      <c r="AG81"/>
      <c r="AH81"/>
      <c r="AI81"/>
      <c r="AJ81"/>
      <c r="AK81"/>
      <c r="AV81" s="80"/>
      <c r="AW81" s="80"/>
      <c r="AX81" s="80"/>
      <c r="AY81" s="80"/>
      <c r="AZ81" s="80"/>
      <c r="BU81" s="1">
        <f t="shared" si="28"/>
        <v>0</v>
      </c>
      <c r="BV81" s="1">
        <f>IF($BY$12=1,NORMDIST(BY81,$Y$6,$Y$8,TRUE),IF($BY$12=2,IF(BY81&lt;=$BX$31,0,IF(BY81&gt;=$BX$32,1,(BY81-$BX$31)*$BX$33)),SUM($BU$42:BU81)/$BV$40))</f>
        <v>1.05832867074598E-2</v>
      </c>
      <c r="BW81" s="1">
        <f t="shared" si="29"/>
        <v>5.4605445835450806E-3</v>
      </c>
      <c r="BX81" s="1">
        <f>IF($BY$12&lt;3,BV81,SUM($BZ$42:BZ81)/$BX$40)</f>
        <v>1.05832867074598E-2</v>
      </c>
      <c r="BY81" s="1">
        <f t="shared" si="37"/>
        <v>3.9000000000000021</v>
      </c>
      <c r="BZ81" s="1">
        <f t="shared" si="27"/>
        <v>1.4001396368064302E-3</v>
      </c>
      <c r="CA81" s="1">
        <f t="shared" si="31"/>
        <v>26</v>
      </c>
      <c r="CQ81" s="22">
        <v>80</v>
      </c>
      <c r="CR81" s="10">
        <f t="shared" si="36"/>
        <v>0.82348291389644146</v>
      </c>
      <c r="CS81" s="23" t="str">
        <f t="shared" si="33"/>
        <v/>
      </c>
      <c r="CT81" s="1">
        <f t="shared" si="34"/>
        <v>-999</v>
      </c>
      <c r="CU81" s="1">
        <f t="shared" si="35"/>
        <v>-999</v>
      </c>
    </row>
    <row r="82" spans="1:99" ht="12" customHeight="1" x14ac:dyDescent="0.15">
      <c r="A82" s="26"/>
      <c r="B82" s="26"/>
      <c r="C82" s="26"/>
      <c r="D82" s="26"/>
      <c r="E82" s="26"/>
      <c r="F82" s="26"/>
      <c r="G82" s="26"/>
      <c r="H82" s="26"/>
      <c r="I82" s="26"/>
      <c r="J82" s="26"/>
      <c r="K82" s="26"/>
      <c r="L82" s="26"/>
      <c r="M82" s="26"/>
      <c r="N82" s="26"/>
      <c r="O82" s="26"/>
      <c r="AV82" s="80"/>
      <c r="AW82" s="80"/>
      <c r="AX82" s="80"/>
      <c r="AY82" s="80"/>
      <c r="AZ82" s="80"/>
      <c r="BU82" s="1">
        <f t="shared" si="28"/>
        <v>0</v>
      </c>
      <c r="BV82" s="1">
        <f>IF($BY$12=1,NORMDIST(BY82,$Y$6,$Y$8,TRUE),IF($BY$12=2,IF(BY82&lt;=$BX$31,0,IF(BY82&gt;=$BX$32,1,(BY82-$BX$31)*$BX$33)),SUM($BU$42:BU82)/$BV$40))</f>
        <v>1.0724110021675811E-2</v>
      </c>
      <c r="BW82" s="1">
        <f t="shared" si="29"/>
        <v>5.6654075483202398E-3</v>
      </c>
      <c r="BX82" s="1">
        <f>IF($BY$12&lt;3,BV82,SUM($BZ$42:BZ82)/$BX$40)</f>
        <v>1.0724110021675811E-2</v>
      </c>
      <c r="BY82" s="1">
        <f t="shared" si="37"/>
        <v>4.0000000000000018</v>
      </c>
      <c r="BZ82" s="1">
        <f t="shared" si="27"/>
        <v>1.4163518870800593E-3</v>
      </c>
      <c r="CA82" s="1">
        <f t="shared" si="31"/>
        <v>26</v>
      </c>
      <c r="CQ82" s="22">
        <v>81</v>
      </c>
      <c r="CR82" s="10">
        <f t="shared" si="36"/>
        <v>0.84424229525029659</v>
      </c>
      <c r="CS82" s="23" t="str">
        <f t="shared" si="33"/>
        <v/>
      </c>
      <c r="CT82" s="1">
        <f t="shared" si="34"/>
        <v>-999</v>
      </c>
      <c r="CU82" s="1">
        <f t="shared" si="35"/>
        <v>-999</v>
      </c>
    </row>
    <row r="83" spans="1:99" ht="12" customHeight="1" x14ac:dyDescent="0.15">
      <c r="A83" s="26"/>
      <c r="B83" s="26"/>
      <c r="C83" s="26"/>
      <c r="D83" s="26"/>
      <c r="E83" s="26"/>
      <c r="F83" s="26"/>
      <c r="G83" s="26"/>
      <c r="H83" s="26"/>
      <c r="I83" s="26"/>
      <c r="J83" s="26"/>
      <c r="K83" s="26"/>
      <c r="L83" s="26"/>
      <c r="M83" s="26"/>
      <c r="N83" s="26"/>
      <c r="O83" s="26"/>
      <c r="AV83" s="80"/>
      <c r="AW83" s="80"/>
      <c r="AX83" s="80"/>
      <c r="AY83" s="80"/>
      <c r="AZ83" s="80"/>
      <c r="BU83" s="1">
        <f t="shared" si="28"/>
        <v>0</v>
      </c>
      <c r="BV83" s="1">
        <f>IF($BY$12=1,NORMDIST(BY83,$Y$6,$Y$8,TRUE),IF($BY$12=2,IF(BY83&lt;=$BX$31,0,IF(BY83&gt;=$BX$32,1,(BY83-$BX$31)*$BX$33)),SUM($BU$42:BU83)/$BV$40))</f>
        <v>1.0866562148332686E-2</v>
      </c>
      <c r="BW83" s="1">
        <f t="shared" si="29"/>
        <v>5.8741357682550359E-3</v>
      </c>
      <c r="BX83" s="1">
        <f>IF($BY$12&lt;3,BV83,SUM($BZ$42:BZ83)/$BX$40)</f>
        <v>1.0866562148332686E-2</v>
      </c>
      <c r="BY83" s="1">
        <f t="shared" si="37"/>
        <v>4.1000000000000014</v>
      </c>
      <c r="BZ83" s="1">
        <f t="shared" si="27"/>
        <v>1.4327160410378132E-3</v>
      </c>
      <c r="CA83" s="1">
        <f t="shared" si="31"/>
        <v>26</v>
      </c>
      <c r="CQ83" s="22">
        <v>82</v>
      </c>
      <c r="CR83" s="10">
        <f t="shared" si="36"/>
        <v>0.92765280418097973</v>
      </c>
      <c r="CS83" s="23" t="str">
        <f t="shared" si="33"/>
        <v/>
      </c>
      <c r="CT83" s="1">
        <f t="shared" si="34"/>
        <v>-999</v>
      </c>
      <c r="CU83" s="1">
        <f t="shared" si="35"/>
        <v>-999</v>
      </c>
    </row>
    <row r="84" spans="1:99" ht="12" customHeight="1" x14ac:dyDescent="0.15">
      <c r="A84" s="26"/>
      <c r="B84" s="26"/>
      <c r="C84" s="26"/>
      <c r="D84" s="26"/>
      <c r="E84" s="26"/>
      <c r="F84" s="26"/>
      <c r="G84" s="26"/>
      <c r="H84" s="26"/>
      <c r="I84" s="26"/>
      <c r="J84" s="26"/>
      <c r="K84" s="26"/>
      <c r="L84" s="26"/>
      <c r="M84" s="26"/>
      <c r="N84" s="26"/>
      <c r="O84" s="26"/>
      <c r="AV84" s="80"/>
      <c r="AW84" s="80"/>
      <c r="AX84" s="80"/>
      <c r="AY84" s="80"/>
      <c r="AZ84" s="80"/>
      <c r="BU84" s="1">
        <f t="shared" si="28"/>
        <v>0</v>
      </c>
      <c r="BV84" s="1">
        <f>IF($BY$12=1,NORMDIST(BY84,$Y$6,$Y$8,TRUE),IF($BY$12=2,IF(BY84&lt;=$BX$31,0,IF(BY84&gt;=$BX$32,1,(BY84-$BX$31)*$BX$33)),SUM($BU$42:BU84)/$BV$40))</f>
        <v>1.1010658324411384E-2</v>
      </c>
      <c r="BW84" s="1">
        <f t="shared" si="29"/>
        <v>6.0867787294039783E-3</v>
      </c>
      <c r="BX84" s="1">
        <f>IF($BY$12&lt;3,BV84,SUM($BZ$42:BZ84)/$BX$40)</f>
        <v>1.1010658324411384E-2</v>
      </c>
      <c r="BY84" s="1">
        <f t="shared" si="37"/>
        <v>4.2000000000000011</v>
      </c>
      <c r="BZ84" s="1">
        <f t="shared" si="27"/>
        <v>1.4492330308104706E-3</v>
      </c>
      <c r="CA84" s="1">
        <f t="shared" si="31"/>
        <v>26</v>
      </c>
      <c r="CQ84" s="22">
        <v>83</v>
      </c>
      <c r="CR84" s="10">
        <f t="shared" si="36"/>
        <v>0.10129625163972378</v>
      </c>
      <c r="CS84" s="23" t="str">
        <f t="shared" si="33"/>
        <v/>
      </c>
      <c r="CT84" s="1">
        <f t="shared" si="34"/>
        <v>-999</v>
      </c>
      <c r="CU84" s="1">
        <f t="shared" si="35"/>
        <v>-999</v>
      </c>
    </row>
    <row r="85" spans="1:99" ht="12" customHeight="1" x14ac:dyDescent="0.15">
      <c r="A85" s="26"/>
      <c r="B85" s="26"/>
      <c r="C85" s="26"/>
      <c r="D85" s="26"/>
      <c r="E85" s="26"/>
      <c r="F85" s="26"/>
      <c r="G85" s="26"/>
      <c r="H85" s="26"/>
      <c r="I85" s="26"/>
      <c r="J85" s="26"/>
      <c r="K85" s="26"/>
      <c r="L85" s="26"/>
      <c r="M85" s="26"/>
      <c r="N85" s="26"/>
      <c r="O85" s="26"/>
      <c r="AV85" s="80"/>
      <c r="AW85" s="80"/>
      <c r="AX85" s="80"/>
      <c r="AY85" s="80"/>
      <c r="AZ85" s="80"/>
      <c r="BU85" s="1">
        <f t="shared" si="28"/>
        <v>0</v>
      </c>
      <c r="BV85" s="1">
        <f>IF($BY$12=1,NORMDIST(BY85,$Y$6,$Y$8,TRUE),IF($BY$12=2,IF(BY85&lt;=$BX$31,0,IF(BY85&gt;=$BX$32,1,(BY85-$BX$31)*$BX$33)),SUM($BU$42:BU85)/$BV$40))</f>
        <v>1.1156413880068237E-2</v>
      </c>
      <c r="BW85" s="1">
        <f t="shared" si="29"/>
        <v>6.303386287359455E-3</v>
      </c>
      <c r="BX85" s="1">
        <f>IF($BY$12&lt;3,BV85,SUM($BZ$42:BZ85)/$BX$40)</f>
        <v>1.1156413880068237E-2</v>
      </c>
      <c r="BY85" s="1">
        <f t="shared" si="37"/>
        <v>4.3000000000000007</v>
      </c>
      <c r="BZ85" s="1">
        <f t="shared" si="27"/>
        <v>1.4659037877580126E-3</v>
      </c>
      <c r="CA85" s="1">
        <f t="shared" si="31"/>
        <v>26</v>
      </c>
      <c r="CQ85" s="22">
        <v>84</v>
      </c>
      <c r="CR85" s="10">
        <f t="shared" si="36"/>
        <v>0.83324850909411907</v>
      </c>
      <c r="CS85" s="23" t="str">
        <f t="shared" si="33"/>
        <v/>
      </c>
      <c r="CT85" s="1">
        <f t="shared" si="34"/>
        <v>-999</v>
      </c>
      <c r="CU85" s="1">
        <f t="shared" si="35"/>
        <v>-999</v>
      </c>
    </row>
    <row r="86" spans="1:99" ht="12" customHeight="1" x14ac:dyDescent="0.15">
      <c r="A86" s="26"/>
      <c r="B86" s="26"/>
      <c r="C86" s="26"/>
      <c r="D86" s="26"/>
      <c r="E86" s="26"/>
      <c r="F86" s="26"/>
      <c r="G86" s="26"/>
      <c r="H86" s="26"/>
      <c r="I86" s="26"/>
      <c r="J86" s="26"/>
      <c r="K86" s="26"/>
      <c r="L86" s="26"/>
      <c r="M86" s="26"/>
      <c r="N86" s="26"/>
      <c r="O86" s="26"/>
      <c r="AV86" s="80"/>
      <c r="AW86" s="80"/>
      <c r="AX86" s="80"/>
      <c r="AY86" s="80"/>
      <c r="AZ86" s="80"/>
      <c r="BU86" s="1">
        <f t="shared" si="28"/>
        <v>0</v>
      </c>
      <c r="BV86" s="1">
        <f>IF($BY$12=1,NORMDIST(BY86,$Y$6,$Y$8,TRUE),IF($BY$12=2,IF(BY86&lt;=$BX$31,0,IF(BY86&gt;=$BX$32,1,(BY86-$BX$31)*$BX$33)),SUM($BU$42:BU86)/$BV$40))</f>
        <v>1.1303844238552777E-2</v>
      </c>
      <c r="BW86" s="1">
        <f t="shared" si="29"/>
        <v>6.5240086664150754E-3</v>
      </c>
      <c r="BX86" s="1">
        <f>IF($BY$12&lt;3,BV86,SUM($BZ$42:BZ86)/$BX$40)</f>
        <v>1.1303844238552777E-2</v>
      </c>
      <c r="BY86" s="1">
        <f t="shared" si="37"/>
        <v>4.4000000000000004</v>
      </c>
      <c r="BZ86" s="1">
        <f t="shared" si="27"/>
        <v>1.4827292423670625E-3</v>
      </c>
      <c r="CA86" s="1">
        <f t="shared" si="31"/>
        <v>26</v>
      </c>
      <c r="CQ86" s="22">
        <v>85</v>
      </c>
      <c r="CR86" s="10">
        <f t="shared" si="36"/>
        <v>0.92317180894315243</v>
      </c>
      <c r="CS86" s="23" t="str">
        <f t="shared" si="33"/>
        <v/>
      </c>
      <c r="CT86" s="1">
        <f t="shared" si="34"/>
        <v>-999</v>
      </c>
      <c r="CU86" s="1">
        <f t="shared" si="35"/>
        <v>-999</v>
      </c>
    </row>
    <row r="87" spans="1:99" ht="12" customHeight="1" x14ac:dyDescent="0.15">
      <c r="A87" s="26"/>
      <c r="B87" s="26"/>
      <c r="C87" s="26"/>
      <c r="D87" s="26"/>
      <c r="E87" s="26"/>
      <c r="F87" s="26"/>
      <c r="G87" s="26"/>
      <c r="H87" s="26"/>
      <c r="I87" s="26"/>
      <c r="J87" s="26"/>
      <c r="K87" s="26"/>
      <c r="L87" s="26"/>
      <c r="M87" s="26"/>
      <c r="N87" s="26"/>
      <c r="O87" s="26"/>
      <c r="AV87" s="80"/>
      <c r="AW87" s="80"/>
      <c r="AX87" s="80"/>
      <c r="AY87" s="80"/>
      <c r="AZ87" s="80"/>
      <c r="BU87" s="1">
        <f t="shared" si="28"/>
        <v>0</v>
      </c>
      <c r="BV87" s="1">
        <f>IF($BY$12=1,NORMDIST(BY87,$Y$6,$Y$8,TRUE),IF($BY$12=2,IF(BY87&lt;=$BX$31,0,IF(BY87&gt;=$BX$32,1,(BY87-$BX$31)*$BX$33)),SUM($BU$42:BU87)/$BV$40))</f>
        <v>1.1452964916115225E-2</v>
      </c>
      <c r="BW87" s="1">
        <f t="shared" si="29"/>
        <v>6.7486964586626948E-3</v>
      </c>
      <c r="BX87" s="1">
        <f>IF($BY$12&lt;3,BV87,SUM($BZ$42:BZ87)/$BX$40)</f>
        <v>1.1452964916115225E-2</v>
      </c>
      <c r="BY87" s="1">
        <f t="shared" si="37"/>
        <v>4.5</v>
      </c>
      <c r="BZ87" s="1">
        <f t="shared" si="27"/>
        <v>1.4997103241472655E-3</v>
      </c>
      <c r="CA87" s="1">
        <f t="shared" si="31"/>
        <v>26</v>
      </c>
      <c r="CQ87" s="22">
        <v>86</v>
      </c>
      <c r="CR87" s="10">
        <f t="shared" si="36"/>
        <v>9.0665040537714958E-2</v>
      </c>
      <c r="CS87" s="23" t="str">
        <f t="shared" si="33"/>
        <v/>
      </c>
      <c r="CT87" s="1">
        <f t="shared" si="34"/>
        <v>-999</v>
      </c>
      <c r="CU87" s="1">
        <f t="shared" si="35"/>
        <v>-999</v>
      </c>
    </row>
    <row r="88" spans="1:99" ht="12" customHeight="1" x14ac:dyDescent="0.15">
      <c r="A88" s="26"/>
      <c r="B88" s="26"/>
      <c r="C88" s="26"/>
      <c r="D88" s="26"/>
      <c r="E88" s="26"/>
      <c r="F88" s="26"/>
      <c r="G88" s="26"/>
      <c r="H88" s="26"/>
      <c r="I88" s="26"/>
      <c r="J88" s="26"/>
      <c r="K88" s="26"/>
      <c r="L88" s="26"/>
      <c r="M88" s="26"/>
      <c r="N88" s="26"/>
      <c r="O88" s="26"/>
      <c r="AV88" s="80"/>
      <c r="AW88" s="80"/>
      <c r="AX88" s="80"/>
      <c r="AY88" s="80"/>
      <c r="AZ88" s="80"/>
      <c r="BU88" s="1">
        <f t="shared" si="28"/>
        <v>0</v>
      </c>
      <c r="BV88" s="1">
        <f>IF($BY$12=1,NORMDIST(BY88,$Y$6,$Y$8,TRUE),IF($BY$12=2,IF(BY88&lt;=$BX$31,0,IF(BY88&gt;=$BX$32,1,(BY88-$BX$31)*$BX$33)),SUM($BU$42:BU88)/$BV$40))</f>
        <v>1.1603791521903535E-2</v>
      </c>
      <c r="BW88" s="1">
        <f t="shared" si="29"/>
        <v>6.9775006230222763E-3</v>
      </c>
      <c r="BX88" s="1">
        <f>IF($BY$12&lt;3,BV88,SUM($BZ$42:BZ88)/$BX$40)</f>
        <v>1.1603791521903535E-2</v>
      </c>
      <c r="BY88" s="1">
        <f t="shared" si="37"/>
        <v>4.5999999999999996</v>
      </c>
      <c r="BZ88" s="1">
        <f t="shared" si="27"/>
        <v>1.5168479615265819E-3</v>
      </c>
      <c r="CA88" s="1">
        <f t="shared" si="31"/>
        <v>26</v>
      </c>
      <c r="CQ88" s="22">
        <v>87</v>
      </c>
      <c r="CR88" s="10">
        <f t="shared" si="36"/>
        <v>0.58402267657220364</v>
      </c>
      <c r="CS88" s="23" t="str">
        <f t="shared" si="33"/>
        <v/>
      </c>
      <c r="CT88" s="1">
        <f t="shared" si="34"/>
        <v>-999</v>
      </c>
      <c r="CU88" s="1">
        <f t="shared" si="35"/>
        <v>-999</v>
      </c>
    </row>
    <row r="89" spans="1:99" ht="12" customHeight="1" x14ac:dyDescent="0.15">
      <c r="A89" s="26"/>
      <c r="B89" s="26"/>
      <c r="C89" s="26"/>
      <c r="D89" s="26"/>
      <c r="E89" s="26"/>
      <c r="F89" s="26"/>
      <c r="G89" s="26"/>
      <c r="H89" s="26"/>
      <c r="I89" s="26"/>
      <c r="J89" s="26"/>
      <c r="K89" s="26"/>
      <c r="L89" s="26"/>
      <c r="M89" s="26"/>
      <c r="N89" s="26"/>
      <c r="O89" s="26"/>
      <c r="AV89" s="80"/>
      <c r="AW89" s="80"/>
      <c r="AX89" s="80"/>
      <c r="AY89" s="80"/>
      <c r="AZ89" s="80"/>
      <c r="BU89" s="1">
        <f t="shared" si="28"/>
        <v>0</v>
      </c>
      <c r="BV89" s="1">
        <f>IF($BY$12=1,NORMDIST(BY89,$Y$6,$Y$8,TRUE),IF($BY$12=2,IF(BY89&lt;=$BX$31,0,IF(BY89&gt;=$BX$32,1,(BY89-$BX$31)*$BX$33)),SUM($BU$42:BU89)/$BV$40))</f>
        <v>1.1756339757849982E-2</v>
      </c>
      <c r="BW89" s="1">
        <f t="shared" si="29"/>
        <v>7.2104724842040483E-3</v>
      </c>
      <c r="BX89" s="1">
        <f>IF($BY$12&lt;3,BV89,SUM($BZ$42:BZ89)/$BX$40)</f>
        <v>1.1756339757849982E-2</v>
      </c>
      <c r="BY89" s="1">
        <f t="shared" si="37"/>
        <v>4.6999999999999993</v>
      </c>
      <c r="BZ89" s="1">
        <f t="shared" si="27"/>
        <v>1.5341430817455424E-3</v>
      </c>
      <c r="CA89" s="1">
        <f t="shared" si="31"/>
        <v>26</v>
      </c>
      <c r="CQ89" s="22">
        <v>88</v>
      </c>
      <c r="CR89" s="10">
        <f t="shared" si="36"/>
        <v>0.35801683180034161</v>
      </c>
      <c r="CS89" s="23" t="str">
        <f t="shared" si="33"/>
        <v/>
      </c>
      <c r="CT89" s="1">
        <f t="shared" si="34"/>
        <v>-999</v>
      </c>
      <c r="CU89" s="1">
        <f t="shared" si="35"/>
        <v>-999</v>
      </c>
    </row>
    <row r="90" spans="1:99" ht="12" customHeight="1" x14ac:dyDescent="0.15">
      <c r="A90" s="26"/>
      <c r="B90" s="26"/>
      <c r="C90" s="26"/>
      <c r="D90" s="26"/>
      <c r="E90" s="26"/>
      <c r="F90" s="26"/>
      <c r="G90" s="26"/>
      <c r="H90" s="26"/>
      <c r="I90" s="26"/>
      <c r="J90" s="26"/>
      <c r="K90" s="26"/>
      <c r="L90" s="26"/>
      <c r="M90" s="26"/>
      <c r="N90" s="26"/>
      <c r="O90" s="26"/>
      <c r="AV90" s="80"/>
      <c r="AW90" s="80"/>
      <c r="AX90" s="80"/>
      <c r="AY90" s="80"/>
      <c r="AZ90" s="80"/>
      <c r="BU90" s="1">
        <f t="shared" si="28"/>
        <v>0</v>
      </c>
      <c r="BV90" s="1">
        <f>IF($BY$12=1,NORMDIST(BY90,$Y$6,$Y$8,TRUE),IF($BY$12=2,IF(BY90&lt;=$BX$31,0,IF(BY90&gt;=$BX$32,1,(BY90-$BX$31)*$BX$33)),SUM($BU$42:BU90)/$BV$40))</f>
        <v>1.1910625418547057E-2</v>
      </c>
      <c r="BW90" s="1">
        <f t="shared" si="29"/>
        <v>7.4476637316019736E-3</v>
      </c>
      <c r="BX90" s="1">
        <f>IF($BY$12&lt;3,BV90,SUM($BZ$42:BZ90)/$BX$40)</f>
        <v>1.1910625418547057E-2</v>
      </c>
      <c r="BY90" s="1">
        <f t="shared" si="37"/>
        <v>4.7999999999999989</v>
      </c>
      <c r="BZ90" s="1">
        <f t="shared" si="27"/>
        <v>1.5515966107504115E-3</v>
      </c>
      <c r="CA90" s="1">
        <f t="shared" si="31"/>
        <v>26</v>
      </c>
      <c r="CQ90" s="22">
        <v>89</v>
      </c>
      <c r="CR90" s="10">
        <f t="shared" si="36"/>
        <v>0.97222222946584225</v>
      </c>
      <c r="CS90" s="23" t="str">
        <f t="shared" si="33"/>
        <v/>
      </c>
      <c r="CT90" s="1">
        <f t="shared" si="34"/>
        <v>-999</v>
      </c>
      <c r="CU90" s="1">
        <f t="shared" si="35"/>
        <v>-999</v>
      </c>
    </row>
    <row r="91" spans="1:99" ht="12" customHeight="1" x14ac:dyDescent="0.15">
      <c r="A91" s="26"/>
      <c r="B91" s="26"/>
      <c r="C91" s="26"/>
      <c r="D91" s="26"/>
      <c r="E91" s="26"/>
      <c r="F91" s="26"/>
      <c r="G91" s="26"/>
      <c r="H91" s="26"/>
      <c r="I91" s="26"/>
      <c r="J91" s="26"/>
      <c r="K91" s="26"/>
      <c r="L91" s="26"/>
      <c r="M91" s="26"/>
      <c r="N91" s="26"/>
      <c r="O91" s="26"/>
      <c r="AV91" s="80"/>
      <c r="AW91" s="80"/>
      <c r="AX91" s="80"/>
      <c r="AY91" s="80"/>
      <c r="AZ91" s="80"/>
      <c r="BU91" s="1">
        <f t="shared" si="28"/>
        <v>0</v>
      </c>
      <c r="BV91" s="1">
        <f>IF($BY$12=1,NORMDIST(BY91,$Y$6,$Y$8,TRUE),IF($BY$12=2,IF(BY91&lt;=$BX$31,0,IF(BY91&gt;=$BX$32,1,(BY91-$BX$31)*$BX$33)),SUM($BU$42:BU91)/$BV$40))</f>
        <v>1.2066664391112732E-2</v>
      </c>
      <c r="BW91" s="1">
        <f t="shared" si="29"/>
        <v>7.6891264181181253E-3</v>
      </c>
      <c r="BX91" s="1">
        <f>IF($BY$12&lt;3,BV91,SUM($BZ$42:BZ91)/$BX$40)</f>
        <v>1.2066664391112732E-2</v>
      </c>
      <c r="BY91" s="1">
        <f t="shared" si="37"/>
        <v>4.8999999999999986</v>
      </c>
      <c r="BZ91" s="1">
        <f t="shared" si="27"/>
        <v>1.5692094730853322E-3</v>
      </c>
      <c r="CA91" s="1">
        <f t="shared" si="31"/>
        <v>26</v>
      </c>
      <c r="CQ91" s="22">
        <v>90</v>
      </c>
      <c r="CR91" s="10">
        <f t="shared" si="36"/>
        <v>0.93354740552604198</v>
      </c>
      <c r="CS91" s="23" t="str">
        <f t="shared" si="33"/>
        <v/>
      </c>
      <c r="CT91" s="1">
        <f t="shared" si="34"/>
        <v>-999</v>
      </c>
      <c r="CU91" s="1">
        <f t="shared" si="35"/>
        <v>-999</v>
      </c>
    </row>
    <row r="92" spans="1:99" ht="12" customHeight="1" x14ac:dyDescent="0.15">
      <c r="A92" s="26"/>
      <c r="B92" s="26"/>
      <c r="C92" s="26"/>
      <c r="D92" s="26"/>
      <c r="E92" s="26"/>
      <c r="F92" s="26"/>
      <c r="G92" s="26"/>
      <c r="H92" s="26"/>
      <c r="I92" s="26"/>
      <c r="J92" s="26"/>
      <c r="K92" s="26"/>
      <c r="L92" s="26"/>
      <c r="M92" s="26"/>
      <c r="N92" s="26"/>
      <c r="O92" s="26"/>
      <c r="AV92" s="80"/>
      <c r="AW92" s="80"/>
      <c r="AX92" s="80"/>
      <c r="AY92" s="80"/>
      <c r="AZ92" s="80"/>
      <c r="BU92" s="1">
        <f t="shared" si="28"/>
        <v>0</v>
      </c>
      <c r="BV92" s="1">
        <f>IF($BY$12=1,NORMDIST(BY92,$Y$6,$Y$8,TRUE),IF($BY$12=2,IF(BY92&lt;=$BX$31,0,IF(BY92&gt;=$BX$32,1,(BY92-$BX$31)*$BX$33)),SUM($BU$42:BU92)/$BV$40))</f>
        <v>1.2224472655044696E-2</v>
      </c>
      <c r="BW92" s="1">
        <f t="shared" si="29"/>
        <v>7.934912958916851E-3</v>
      </c>
      <c r="BX92" s="1">
        <f>IF($BY$12&lt;3,BV92,SUM($BZ$42:BZ92)/$BX$40)</f>
        <v>1.2224472655044696E-2</v>
      </c>
      <c r="BY92" s="1">
        <f t="shared" si="37"/>
        <v>4.9999999999999982</v>
      </c>
      <c r="BZ92" s="1">
        <f t="shared" si="27"/>
        <v>1.5869825917833708E-3</v>
      </c>
      <c r="CA92" s="1">
        <f t="shared" si="31"/>
        <v>26</v>
      </c>
      <c r="CQ92" s="22">
        <v>91</v>
      </c>
      <c r="CR92" s="10">
        <f t="shared" si="36"/>
        <v>0.19137669168412685</v>
      </c>
      <c r="CS92" s="23" t="str">
        <f t="shared" si="33"/>
        <v/>
      </c>
      <c r="CT92" s="1">
        <f t="shared" si="34"/>
        <v>-999</v>
      </c>
      <c r="CU92" s="1">
        <f t="shared" si="35"/>
        <v>-999</v>
      </c>
    </row>
    <row r="93" spans="1:99" ht="12" customHeight="1" x14ac:dyDescent="0.15">
      <c r="A93" s="26"/>
      <c r="B93" s="26"/>
      <c r="C93" s="26"/>
      <c r="D93" s="26"/>
      <c r="E93" s="26"/>
      <c r="F93" s="26"/>
      <c r="G93" s="26"/>
      <c r="H93" s="26"/>
      <c r="I93" s="26"/>
      <c r="J93" s="26"/>
      <c r="K93" s="26"/>
      <c r="L93" s="26"/>
      <c r="M93" s="26"/>
      <c r="N93" s="26"/>
      <c r="O93" s="26"/>
      <c r="AV93" s="80"/>
      <c r="AW93" s="80"/>
      <c r="AX93" s="80"/>
      <c r="AY93" s="80"/>
      <c r="AZ93" s="80"/>
      <c r="BU93" s="1">
        <f t="shared" si="28"/>
        <v>0</v>
      </c>
      <c r="BV93" s="1">
        <f>IF($BY$12=1,NORMDIST(BY93,$Y$6,$Y$8,TRUE),IF($BY$12=2,IF(BY93&lt;=$BX$31,0,IF(BY93&gt;=$BX$32,1,(BY93-$BX$31)*$BX$33)),SUM($BU$42:BU93)/$BV$40))</f>
        <v>1.238406628206383E-2</v>
      </c>
      <c r="BW93" s="1">
        <f t="shared" si="29"/>
        <v>8.185076130108453E-3</v>
      </c>
      <c r="BX93" s="1">
        <f>IF($BY$12&lt;3,BV93,SUM($BZ$42:BZ93)/$BX$40)</f>
        <v>1.238406628206383E-2</v>
      </c>
      <c r="BY93" s="1">
        <f t="shared" si="37"/>
        <v>5.0999999999999979</v>
      </c>
      <c r="BZ93" s="1">
        <f t="shared" si="27"/>
        <v>1.6049168882565602E-3</v>
      </c>
      <c r="CA93" s="1">
        <f t="shared" si="31"/>
        <v>26</v>
      </c>
      <c r="CQ93" s="22">
        <v>92</v>
      </c>
      <c r="CR93" s="10">
        <f t="shared" si="36"/>
        <v>0.40473826043307781</v>
      </c>
      <c r="CS93" s="23" t="str">
        <f t="shared" si="33"/>
        <v/>
      </c>
      <c r="CT93" s="1">
        <f t="shared" si="34"/>
        <v>-999</v>
      </c>
      <c r="CU93" s="1">
        <f t="shared" si="35"/>
        <v>-999</v>
      </c>
    </row>
    <row r="94" spans="1:99" ht="12" customHeight="1" x14ac:dyDescent="0.15">
      <c r="A94" s="26"/>
      <c r="B94" s="26"/>
      <c r="C94" s="26"/>
      <c r="D94" s="26"/>
      <c r="E94" s="26"/>
      <c r="F94" s="26"/>
      <c r="G94" s="26"/>
      <c r="H94" s="26"/>
      <c r="I94" s="26"/>
      <c r="J94" s="26"/>
      <c r="K94" s="26"/>
      <c r="L94" s="26"/>
      <c r="M94" s="26"/>
      <c r="N94" s="26"/>
      <c r="O94" s="26"/>
      <c r="AV94" s="80"/>
      <c r="AW94" s="80"/>
      <c r="AX94" s="80"/>
      <c r="AY94" s="80"/>
      <c r="AZ94" s="80"/>
      <c r="BU94" s="1">
        <f t="shared" si="28"/>
        <v>0</v>
      </c>
      <c r="BV94" s="1">
        <f>IF($BY$12=1,NORMDIST(BY94,$Y$6,$Y$8,TRUE),IF($BY$12=2,IF(BY94&lt;=$BX$31,0,IF(BY94&gt;=$BX$32,1,(BY94-$BX$31)*$BX$33)),SUM($BU$42:BU94)/$BV$40))</f>
        <v>1.2545461435946561E-2</v>
      </c>
      <c r="BW94" s="1">
        <f t="shared" si="29"/>
        <v>8.4396690673613321E-3</v>
      </c>
      <c r="BX94" s="1">
        <f>IF($BY$12&lt;3,BV94,SUM($BZ$42:BZ94)/$BX$40)</f>
        <v>1.2545461435946561E-2</v>
      </c>
      <c r="BY94" s="1">
        <f t="shared" si="37"/>
        <v>5.1999999999999975</v>
      </c>
      <c r="BZ94" s="1">
        <f t="shared" si="27"/>
        <v>1.6230132821848722E-3</v>
      </c>
      <c r="CA94" s="1">
        <f t="shared" si="31"/>
        <v>26</v>
      </c>
      <c r="CQ94" s="22">
        <v>93</v>
      </c>
      <c r="CR94" s="10">
        <f t="shared" si="36"/>
        <v>0.8659281637519598</v>
      </c>
      <c r="CS94" s="23" t="str">
        <f t="shared" si="33"/>
        <v/>
      </c>
      <c r="CT94" s="1">
        <f t="shared" si="34"/>
        <v>-999</v>
      </c>
      <c r="CU94" s="1">
        <f t="shared" si="35"/>
        <v>-999</v>
      </c>
    </row>
    <row r="95" spans="1:99" ht="12" customHeight="1" x14ac:dyDescent="0.15">
      <c r="A95" s="26"/>
      <c r="B95" s="26"/>
      <c r="C95" s="26"/>
      <c r="D95" s="26"/>
      <c r="E95" s="26"/>
      <c r="F95" s="26"/>
      <c r="G95" s="26"/>
      <c r="H95" s="26"/>
      <c r="I95" s="26"/>
      <c r="J95" s="26"/>
      <c r="K95" s="26"/>
      <c r="L95" s="26"/>
      <c r="M95" s="26"/>
      <c r="N95" s="26"/>
      <c r="O95" s="26"/>
      <c r="AV95" s="80"/>
      <c r="AW95" s="80"/>
      <c r="AX95" s="80"/>
      <c r="AY95" s="80"/>
      <c r="AZ95" s="80"/>
      <c r="BU95" s="1">
        <f t="shared" si="28"/>
        <v>0</v>
      </c>
      <c r="BV95" s="1">
        <f>IF($BY$12=1,NORMDIST(BY95,$Y$6,$Y$8,TRUE),IF($BY$12=2,IF(BY95&lt;=$BX$31,0,IF(BY95&gt;=$BX$32,1,(BY95-$BX$31)*$BX$33)),SUM($BU$42:BU95)/$BV$40))</f>
        <v>1.270867437234601E-2</v>
      </c>
      <c r="BW95" s="1">
        <f t="shared" si="29"/>
        <v>8.6987452644420246E-3</v>
      </c>
      <c r="BX95" s="1">
        <f>IF($BY$12&lt;3,BV95,SUM($BZ$42:BZ95)/$BX$40)</f>
        <v>1.270867437234601E-2</v>
      </c>
      <c r="BY95" s="1">
        <f t="shared" si="37"/>
        <v>5.2999999999999972</v>
      </c>
      <c r="BZ95" s="1">
        <f t="shared" si="27"/>
        <v>1.6412726914041564E-3</v>
      </c>
      <c r="CA95" s="1">
        <f t="shared" si="31"/>
        <v>26</v>
      </c>
      <c r="CQ95" s="22">
        <v>94</v>
      </c>
      <c r="CR95" s="10">
        <f t="shared" si="36"/>
        <v>0.89458572678267956</v>
      </c>
      <c r="CS95" s="23" t="str">
        <f t="shared" si="33"/>
        <v/>
      </c>
      <c r="CT95" s="1">
        <f t="shared" si="34"/>
        <v>-999</v>
      </c>
      <c r="CU95" s="1">
        <f t="shared" si="35"/>
        <v>-999</v>
      </c>
    </row>
    <row r="96" spans="1:99" ht="12" customHeight="1" x14ac:dyDescent="0.15">
      <c r="A96" s="26"/>
      <c r="B96" s="26"/>
      <c r="C96" s="26"/>
      <c r="D96" s="26"/>
      <c r="E96" s="26"/>
      <c r="F96" s="26"/>
      <c r="G96" s="26"/>
      <c r="H96" s="26"/>
      <c r="I96" s="26"/>
      <c r="J96" s="26"/>
      <c r="K96" s="26"/>
      <c r="L96" s="26"/>
      <c r="M96" s="26"/>
      <c r="N96" s="26"/>
      <c r="O96" s="26"/>
      <c r="AV96" s="80"/>
      <c r="AW96" s="80"/>
      <c r="AX96" s="80"/>
      <c r="AY96" s="80"/>
      <c r="AZ96" s="80"/>
      <c r="BU96" s="1">
        <f t="shared" si="28"/>
        <v>0</v>
      </c>
      <c r="BV96" s="1">
        <f>IF($BY$12=1,NORMDIST(BY96,$Y$6,$Y$8,TRUE),IF($BY$12=2,IF(BY96&lt;=$BX$31,0,IF(BY96&gt;=$BX$32,1,(BY96-$BX$31)*$BX$33)),SUM($BU$42:BU96)/$BV$40))</f>
        <v>1.287372143860201E-2</v>
      </c>
      <c r="BW96" s="1">
        <f t="shared" si="29"/>
        <v>8.9623585716824983E-3</v>
      </c>
      <c r="BX96" s="1">
        <f>IF($BY$12&lt;3,BV96,SUM($BZ$42:BZ96)/$BX$40)</f>
        <v>1.287372143860201E-2</v>
      </c>
      <c r="BY96" s="1">
        <f t="shared" si="37"/>
        <v>5.3999999999999968</v>
      </c>
      <c r="BZ96" s="1">
        <f t="shared" si="27"/>
        <v>1.6596960317930563E-3</v>
      </c>
      <c r="CA96" s="1">
        <f t="shared" si="31"/>
        <v>26</v>
      </c>
      <c r="CQ96" s="22">
        <v>95</v>
      </c>
      <c r="CR96" s="10">
        <f t="shared" si="36"/>
        <v>0.89744124375283718</v>
      </c>
      <c r="CS96" s="23" t="str">
        <f t="shared" si="33"/>
        <v/>
      </c>
      <c r="CT96" s="1">
        <f t="shared" si="34"/>
        <v>-999</v>
      </c>
      <c r="CU96" s="1">
        <f t="shared" si="35"/>
        <v>-999</v>
      </c>
    </row>
    <row r="97" spans="1:99" ht="12" customHeight="1" x14ac:dyDescent="0.15">
      <c r="A97" s="26"/>
      <c r="B97" s="26"/>
      <c r="C97" s="26"/>
      <c r="D97" s="26"/>
      <c r="E97" s="26"/>
      <c r="F97" s="26"/>
      <c r="G97" s="26"/>
      <c r="H97" s="26"/>
      <c r="I97" s="26"/>
      <c r="J97" s="26"/>
      <c r="K97" s="26"/>
      <c r="L97" s="26"/>
      <c r="M97" s="26"/>
      <c r="N97" s="26"/>
      <c r="O97" s="26"/>
      <c r="AV97" s="80"/>
      <c r="AW97" s="80"/>
      <c r="AX97" s="80"/>
      <c r="AY97" s="80"/>
      <c r="AZ97" s="80"/>
      <c r="BU97" s="1">
        <f t="shared" si="28"/>
        <v>0</v>
      </c>
      <c r="BV97" s="1">
        <f>IF($BY$12=1,NORMDIST(BY97,$Y$6,$Y$8,TRUE),IF($BY$12=2,IF(BY97&lt;=$BX$31,0,IF(BY97&gt;=$BX$32,1,(BY97-$BX$31)*$BX$33)),SUM($BU$42:BU97)/$BV$40))</f>
        <v>1.3040619073539613E-2</v>
      </c>
      <c r="BW97" s="1">
        <f t="shared" si="29"/>
        <v>9.230563194373818E-3</v>
      </c>
      <c r="BX97" s="1">
        <f>IF($BY$12&lt;3,BV97,SUM($BZ$42:BZ97)/$BX$40)</f>
        <v>1.3040619073539613E-2</v>
      </c>
      <c r="BY97" s="1">
        <f t="shared" si="37"/>
        <v>5.4999999999999964</v>
      </c>
      <c r="BZ97" s="1">
        <f t="shared" si="27"/>
        <v>1.6782842171588772E-3</v>
      </c>
      <c r="CA97" s="1">
        <f t="shared" si="31"/>
        <v>26</v>
      </c>
      <c r="CQ97" s="22">
        <v>96</v>
      </c>
      <c r="CR97" s="10">
        <f t="shared" si="36"/>
        <v>0.10426454059779644</v>
      </c>
      <c r="CS97" s="23" t="str">
        <f t="shared" si="33"/>
        <v/>
      </c>
      <c r="CT97" s="1">
        <f t="shared" si="34"/>
        <v>-999</v>
      </c>
      <c r="CU97" s="1">
        <f t="shared" si="35"/>
        <v>-999</v>
      </c>
    </row>
    <row r="98" spans="1:99" ht="12" customHeight="1" x14ac:dyDescent="0.15">
      <c r="A98" s="26"/>
      <c r="B98" s="26"/>
      <c r="C98" s="26"/>
      <c r="D98" s="26"/>
      <c r="E98" s="26"/>
      <c r="F98" s="26"/>
      <c r="G98" s="26"/>
      <c r="H98" s="26"/>
      <c r="I98" s="26"/>
      <c r="J98" s="26"/>
      <c r="K98" s="26"/>
      <c r="L98" s="26"/>
      <c r="M98" s="26"/>
      <c r="N98" s="26"/>
      <c r="O98" s="26"/>
      <c r="AV98" s="80"/>
      <c r="AW98" s="80"/>
      <c r="AX98" s="80"/>
      <c r="AY98" s="80"/>
      <c r="AZ98" s="80"/>
      <c r="BU98" s="1">
        <f t="shared" si="28"/>
        <v>0</v>
      </c>
      <c r="BV98" s="1">
        <f>IF($BY$12=1,NORMDIST(BY98,$Y$6,$Y$8,TRUE),IF($BY$12=2,IF(BY98&lt;=$BX$31,0,IF(BY98&gt;=$BX$32,1,(BY98-$BX$31)*$BX$33)),SUM($BU$42:BU98)/$BV$40))</f>
        <v>1.3209383807256267E-2</v>
      </c>
      <c r="BW98" s="1">
        <f t="shared" si="29"/>
        <v>9.5034136910857655E-3</v>
      </c>
      <c r="BX98" s="1">
        <f>IF($BY$12&lt;3,BV98,SUM($BZ$42:BZ98)/$BX$40)</f>
        <v>1.3209383807256267E-2</v>
      </c>
      <c r="BY98" s="1">
        <f t="shared" si="37"/>
        <v>5.5999999999999961</v>
      </c>
      <c r="BZ98" s="1">
        <f t="shared" si="27"/>
        <v>1.6970381591224592E-3</v>
      </c>
      <c r="CA98" s="1">
        <f t="shared" si="31"/>
        <v>26</v>
      </c>
      <c r="CQ98" s="22">
        <v>97</v>
      </c>
      <c r="CR98" s="10">
        <f t="shared" si="36"/>
        <v>0.76141699217259884</v>
      </c>
      <c r="CS98" s="23" t="str">
        <f>IF(AND($CB$7,$CQ98&lt;=$T$18),IF($BY$12=1,$C$4+$D$4*NORMSINV(CR98),IF($BY$12=2,$CW$8+CR98*$CW$11,VLOOKUP(CR98,$BV$42:$BY$4042,4))),"")</f>
        <v/>
      </c>
      <c r="CT98" s="1">
        <f>IF(AND($CB$4,CS98&lt;&gt;"",$M$4&lt;&gt;""),CS98,-999)</f>
        <v>-999</v>
      </c>
      <c r="CU98" s="1">
        <f>IF(CT98=-999,-999,0)</f>
        <v>-999</v>
      </c>
    </row>
    <row r="99" spans="1:99" ht="12" customHeight="1" x14ac:dyDescent="0.15">
      <c r="A99" s="26"/>
      <c r="B99" s="26"/>
      <c r="C99" s="26"/>
      <c r="D99" s="26"/>
      <c r="E99" s="26"/>
      <c r="F99" s="26"/>
      <c r="G99" s="26"/>
      <c r="H99" s="26"/>
      <c r="I99" s="26"/>
      <c r="J99" s="26"/>
      <c r="K99" s="26"/>
      <c r="L99" s="26"/>
      <c r="M99" s="26"/>
      <c r="N99" s="26"/>
      <c r="O99" s="26"/>
      <c r="AV99" s="80"/>
      <c r="AW99" s="80"/>
      <c r="AX99" s="80"/>
      <c r="AY99" s="80"/>
      <c r="AZ99" s="80"/>
      <c r="BU99" s="1">
        <f t="shared" si="28"/>
        <v>0</v>
      </c>
      <c r="BV99" s="1">
        <f>IF($BY$12=1,NORMDIST(BY99,$Y$6,$Y$8,TRUE),IF($BY$12=2,IF(BY99&lt;=$BX$31,0,IF(BY99&gt;=$BX$32,1,(BY99-$BX$31)*$BX$33)),SUM($BU$42:BU99)/$BV$40))</f>
        <v>1.3380032260897318E-2</v>
      </c>
      <c r="BW99" s="1">
        <f t="shared" si="29"/>
        <v>9.7809649719114485E-3</v>
      </c>
      <c r="BX99" s="1">
        <f>IF($BY$12&lt;3,BV99,SUM($BZ$42:BZ99)/$BX$40)</f>
        <v>1.3380032260897318E-2</v>
      </c>
      <c r="BY99" s="1">
        <f t="shared" si="37"/>
        <v>5.6999999999999957</v>
      </c>
      <c r="BZ99" s="1">
        <f t="shared" si="27"/>
        <v>1.7159587670020097E-3</v>
      </c>
      <c r="CA99" s="1">
        <f t="shared" si="31"/>
        <v>26</v>
      </c>
      <c r="CQ99" s="22">
        <v>98</v>
      </c>
      <c r="CR99" s="10">
        <f t="shared" si="36"/>
        <v>0.82014688663184643</v>
      </c>
      <c r="CS99" s="23" t="str">
        <f>IF(AND($CB$7,$CQ99&lt;=$T$18),IF($BY$12=1,$C$4+$D$4*NORMSINV(CR99),IF($BY$12=2,$CW$8+CR99*$CW$11,VLOOKUP(CR99,$BV$42:$BY$4042,4))),"")</f>
        <v/>
      </c>
      <c r="CT99" s="1">
        <f>IF(AND($CB$4,CS99&lt;&gt;"",$M$4&lt;&gt;""),CS99,-999)</f>
        <v>-999</v>
      </c>
      <c r="CU99" s="1">
        <f>IF(CT99=-999,-999,0)</f>
        <v>-999</v>
      </c>
    </row>
    <row r="100" spans="1:99" ht="12" customHeight="1" x14ac:dyDescent="0.15">
      <c r="A100" s="26"/>
      <c r="B100" s="26"/>
      <c r="C100" s="26"/>
      <c r="D100" s="26"/>
      <c r="E100" s="26"/>
      <c r="F100" s="26"/>
      <c r="G100" s="26"/>
      <c r="H100" s="26"/>
      <c r="I100" s="26"/>
      <c r="J100" s="26"/>
      <c r="K100" s="26"/>
      <c r="L100" s="26"/>
      <c r="M100" s="26"/>
      <c r="N100" s="26"/>
      <c r="O100" s="26"/>
      <c r="AV100" s="80"/>
      <c r="AW100" s="80"/>
      <c r="AX100" s="80"/>
      <c r="AY100" s="80"/>
      <c r="AZ100" s="80"/>
      <c r="BU100" s="1">
        <f t="shared" si="28"/>
        <v>0</v>
      </c>
      <c r="BV100" s="1">
        <f>IF($BY$12=1,NORMDIST(BY100,$Y$6,$Y$8,TRUE),IF($BY$12=2,IF(BY100&lt;=$BX$31,0,IF(BY100&gt;=$BX$32,1,(BY100-$BX$31)*$BX$33)),SUM($BU$42:BU100)/$BV$40))</f>
        <v>1.3552581146419981E-2</v>
      </c>
      <c r="BW100" s="1">
        <f t="shared" si="29"/>
        <v>1.006327229663645E-2</v>
      </c>
      <c r="BX100" s="1">
        <f>IF($BY$12&lt;3,BV100,SUM($BZ$42:BZ100)/$BX$40)</f>
        <v>1.3552581146419981E-2</v>
      </c>
      <c r="BY100" s="1">
        <f t="shared" si="37"/>
        <v>5.7999999999999954</v>
      </c>
      <c r="BZ100" s="1">
        <f t="shared" si="27"/>
        <v>1.7350469476959409E-3</v>
      </c>
      <c r="CA100" s="1">
        <f t="shared" si="31"/>
        <v>26</v>
      </c>
      <c r="CQ100" s="22">
        <v>99</v>
      </c>
      <c r="CR100" s="10">
        <f t="shared" si="36"/>
        <v>0.52822799049317837</v>
      </c>
      <c r="CS100" s="23" t="str">
        <f>IF(AND($CB$7,$CQ100&lt;=$T$18),IF($BY$12=1,$C$4+$D$4*NORMSINV(CR100),IF($BY$12=2,$CW$8+CR100*$CW$11,VLOOKUP(CR100,$BV$42:$BY$4042,4))),"")</f>
        <v/>
      </c>
      <c r="CT100" s="1">
        <f>IF(AND($CB$4,CS100&lt;&gt;"",$M$4&lt;&gt;""),CS100,-999)</f>
        <v>-999</v>
      </c>
      <c r="CU100" s="1">
        <f>IF(CT100=-999,-999,0)</f>
        <v>-999</v>
      </c>
    </row>
    <row r="101" spans="1:99" ht="12" customHeight="1" x14ac:dyDescent="0.15">
      <c r="A101" s="26"/>
      <c r="B101" s="26"/>
      <c r="C101" s="26"/>
      <c r="D101" s="26"/>
      <c r="E101" s="26"/>
      <c r="F101" s="26"/>
      <c r="G101" s="26"/>
      <c r="H101" s="26"/>
      <c r="I101" s="26"/>
      <c r="J101" s="26"/>
      <c r="K101" s="26"/>
      <c r="L101" s="26"/>
      <c r="M101" s="26"/>
      <c r="N101" s="26"/>
      <c r="O101" s="26"/>
      <c r="AV101" s="80"/>
      <c r="AW101" s="80"/>
      <c r="AX101" s="80"/>
      <c r="AY101" s="80"/>
      <c r="AZ101" s="80"/>
      <c r="BD101" s="22"/>
      <c r="BE101" s="22"/>
      <c r="BF101" s="22"/>
      <c r="BG101" s="22"/>
      <c r="BH101" s="22"/>
      <c r="BI101" s="22"/>
      <c r="BJ101" s="22"/>
      <c r="BK101" s="22"/>
      <c r="BL101" s="22"/>
      <c r="BM101" s="22"/>
      <c r="BN101" s="22"/>
      <c r="BO101" s="22"/>
      <c r="BP101" s="22"/>
      <c r="BQ101" s="22"/>
      <c r="BU101" s="1">
        <f t="shared" si="28"/>
        <v>0</v>
      </c>
      <c r="BV101" s="1">
        <f>IF($BY$12=1,NORMDIST(BY101,$Y$6,$Y$8,TRUE),IF($BY$12=2,IF(BY101&lt;=$BX$31,0,IF(BY101&gt;=$BX$32,1,(BY101-$BX$31)*$BX$33)),SUM($BU$42:BU101)/$BV$40))</f>
        <v>1.3727047266345289E-2</v>
      </c>
      <c r="BW101" s="1">
        <f t="shared" si="29"/>
        <v>1.0350391272831667E-2</v>
      </c>
      <c r="BX101" s="1">
        <f>IF($BY$12&lt;3,BV101,SUM($BZ$42:BZ101)/$BX$40)</f>
        <v>1.3727047266345289E-2</v>
      </c>
      <c r="BY101" s="1">
        <f t="shared" si="37"/>
        <v>5.899999999999995</v>
      </c>
      <c r="BZ101" s="1">
        <f t="shared" si="27"/>
        <v>1.7543036055646909E-3</v>
      </c>
      <c r="CA101" s="1">
        <f t="shared" si="31"/>
        <v>26</v>
      </c>
      <c r="CB101" s="23"/>
      <c r="CC101" s="23"/>
      <c r="CD101" s="23"/>
      <c r="CQ101" s="22">
        <v>100</v>
      </c>
      <c r="CR101" s="10">
        <f t="shared" si="36"/>
        <v>0.77189566008746624</v>
      </c>
      <c r="CS101" s="23" t="str">
        <f>IF(AND($CB$7,$CQ101&lt;=$T$18),IF($BY$12=1,$C$4+$D$4*NORMSINV(CR101),IF($BY$12=2,$CW$8+CR101*$CW$11,VLOOKUP(CR101,$BV$42:$BY$4042,4))),"")</f>
        <v/>
      </c>
      <c r="CT101" s="1">
        <f>IF(AND($CB$4,CS101&lt;&gt;"",$M$4&lt;&gt;""),CS101,-999)</f>
        <v>-999</v>
      </c>
      <c r="CU101" s="1">
        <f>IF(CT101=-999,-999,0)</f>
        <v>-999</v>
      </c>
    </row>
    <row r="102" spans="1:99" ht="12" customHeight="1" x14ac:dyDescent="0.15">
      <c r="A102" s="26"/>
      <c r="B102" s="26"/>
      <c r="C102" s="26"/>
      <c r="D102" s="26"/>
      <c r="E102" s="26"/>
      <c r="F102" s="26"/>
      <c r="G102" s="26"/>
      <c r="H102" s="26"/>
      <c r="I102" s="26"/>
      <c r="J102" s="26"/>
      <c r="K102" s="26"/>
      <c r="L102" s="26"/>
      <c r="M102" s="26"/>
      <c r="N102" s="26"/>
      <c r="O102" s="26"/>
      <c r="AV102" s="80"/>
      <c r="AW102" s="80"/>
      <c r="AX102" s="80"/>
      <c r="AY102" s="80"/>
      <c r="AZ102" s="80"/>
      <c r="BU102" s="1">
        <f t="shared" si="28"/>
        <v>0</v>
      </c>
      <c r="BV102" s="1">
        <f>IF($BY$12=1,NORMDIST(BY102,$Y$6,$Y$8,TRUE),IF($BY$12=2,IF(BY102&lt;=$BX$31,0,IF(BY102&gt;=$BX$32,1,(BY102-$BX$31)*$BX$33)),SUM($BU$42:BU102)/$BV$40))</f>
        <v>1.3903447513498597E-2</v>
      </c>
      <c r="BW102" s="1">
        <f t="shared" si="29"/>
        <v>1.0642377853869418E-2</v>
      </c>
      <c r="BX102" s="1">
        <f>IF($BY$12&lt;3,BV102,SUM($BZ$42:BZ102)/$BX$40)</f>
        <v>1.3903447513498597E-2</v>
      </c>
      <c r="BY102" s="1">
        <f t="shared" si="37"/>
        <v>5.9999999999999947</v>
      </c>
      <c r="BZ102" s="1">
        <f t="shared" si="27"/>
        <v>1.773729642311571E-3</v>
      </c>
      <c r="CA102" s="1">
        <f t="shared" si="31"/>
        <v>26</v>
      </c>
      <c r="CB102" s="30"/>
      <c r="CC102" s="30"/>
      <c r="CD102" s="30"/>
      <c r="CE102" s="30"/>
      <c r="CF102" s="1" t="s">
        <v>62</v>
      </c>
      <c r="CG102" s="1" t="s">
        <v>65</v>
      </c>
      <c r="CH102" s="19" t="s">
        <v>71</v>
      </c>
      <c r="CK102" s="19" t="s">
        <v>73</v>
      </c>
    </row>
    <row r="103" spans="1:99" ht="12" customHeight="1" x14ac:dyDescent="0.15">
      <c r="A103" s="26"/>
      <c r="B103" s="26"/>
      <c r="C103" s="26"/>
      <c r="D103" s="26"/>
      <c r="E103" s="26"/>
      <c r="F103" s="26"/>
      <c r="G103" s="26"/>
      <c r="H103" s="26"/>
      <c r="I103" s="26"/>
      <c r="J103" s="26"/>
      <c r="K103" s="26"/>
      <c r="L103" s="26"/>
      <c r="M103" s="26"/>
      <c r="N103" s="26"/>
      <c r="O103" s="26"/>
      <c r="AV103" s="80"/>
      <c r="AW103" s="80"/>
      <c r="AX103" s="80"/>
      <c r="AY103" s="80"/>
      <c r="AZ103" s="80"/>
      <c r="BU103" s="1">
        <f t="shared" si="28"/>
        <v>0</v>
      </c>
      <c r="BV103" s="1">
        <f>IF($BY$12=1,NORMDIST(BY103,$Y$6,$Y$8,TRUE),IF($BY$12=2,IF(BY103&lt;=$BX$31,0,IF(BY103&gt;=$BX$32,1,(BY103-$BX$31)*$BX$33)),SUM($BU$42:BU103)/$BV$40))</f>
        <v>1.4081798870737629E-2</v>
      </c>
      <c r="BW103" s="1">
        <f t="shared" si="29"/>
        <v>1.0939288336861763E-2</v>
      </c>
      <c r="BX103" s="1">
        <f>IF($BY$12&lt;3,BV103,SUM($BZ$42:BZ103)/$BX$40)</f>
        <v>1.4081798870737629E-2</v>
      </c>
      <c r="BY103" s="1">
        <f t="shared" si="37"/>
        <v>6.0999999999999943</v>
      </c>
      <c r="BZ103" s="1">
        <f t="shared" si="27"/>
        <v>1.7933259568625856E-3</v>
      </c>
      <c r="CA103" s="1">
        <f t="shared" si="31"/>
        <v>26</v>
      </c>
      <c r="CB103" s="1" t="s">
        <v>149</v>
      </c>
      <c r="CD103" s="1">
        <f>CD105</f>
        <v>45.407999999999994</v>
      </c>
      <c r="CE103" s="19">
        <f>IF(AND($CB$7,$CB$4),CE105,NA())</f>
        <v>22.645</v>
      </c>
      <c r="CF103" s="1">
        <f>MIN(CF105:CF704)</f>
        <v>22.645</v>
      </c>
      <c r="CG103" s="1">
        <f>MAX(CG105:CG704)</f>
        <v>25.695</v>
      </c>
      <c r="CH103" s="18">
        <f>SUM(CH105:CH4042)</f>
        <v>39</v>
      </c>
      <c r="CI103" s="18"/>
      <c r="CJ103" s="19"/>
      <c r="CK103" s="19">
        <f>IF(CH103&gt;1,STDEV(CK105:CK4042),"")</f>
        <v>4.2153761688009856</v>
      </c>
      <c r="CL103" s="19"/>
      <c r="CM103" s="19"/>
    </row>
    <row r="104" spans="1:99" ht="12" customHeight="1" thickBot="1" x14ac:dyDescent="0.2">
      <c r="A104" s="26"/>
      <c r="B104" s="26"/>
      <c r="C104" s="26"/>
      <c r="D104" s="26"/>
      <c r="E104" s="26"/>
      <c r="F104" s="26"/>
      <c r="G104" s="26"/>
      <c r="H104" s="26"/>
      <c r="I104" s="26"/>
      <c r="J104" s="26"/>
      <c r="K104" s="26"/>
      <c r="L104" s="26"/>
      <c r="M104" s="26"/>
      <c r="N104" s="26"/>
      <c r="O104" s="26"/>
      <c r="AL104"/>
      <c r="AM104"/>
      <c r="AN104"/>
      <c r="AO104"/>
      <c r="AP104"/>
      <c r="AQ104"/>
      <c r="AR104"/>
      <c r="AV104" s="80"/>
      <c r="AW104" s="80"/>
      <c r="AX104" s="80"/>
      <c r="AY104" s="80"/>
      <c r="AZ104" s="80"/>
      <c r="BU104" s="1">
        <f t="shared" si="28"/>
        <v>0</v>
      </c>
      <c r="BV104" s="1">
        <f>IF($BY$12=1,NORMDIST(BY104,$Y$6,$Y$8,TRUE),IF($BY$12=2,IF(BY104&lt;=$BX$31,0,IF(BY104&gt;=$BX$32,1,(BY104-$BX$31)*$BX$33)),SUM($BU$42:BU104)/$BV$40))</f>
        <v>1.426211841066885E-2</v>
      </c>
      <c r="BW104" s="1">
        <f t="shared" si="29"/>
        <v>1.1241179360520909E-2</v>
      </c>
      <c r="BX104" s="1">
        <f>IF($BY$12&lt;3,BV104,SUM($BZ$42:BZ104)/$BX$40)</f>
        <v>1.426211841066885E-2</v>
      </c>
      <c r="BY104" s="1">
        <f t="shared" si="37"/>
        <v>6.199999999999994</v>
      </c>
      <c r="BZ104" s="1">
        <f t="shared" si="27"/>
        <v>1.8130934452453096E-3</v>
      </c>
      <c r="CA104" s="1">
        <f t="shared" si="31"/>
        <v>26</v>
      </c>
      <c r="CB104" s="121" t="s">
        <v>150</v>
      </c>
      <c r="CC104" s="121" t="s">
        <v>151</v>
      </c>
      <c r="CD104" s="121" t="s">
        <v>152</v>
      </c>
      <c r="CE104" s="121" t="s">
        <v>153</v>
      </c>
      <c r="CF104" s="121" t="s">
        <v>66</v>
      </c>
      <c r="CG104" s="121" t="s">
        <v>63</v>
      </c>
      <c r="CH104" s="65" t="s">
        <v>69</v>
      </c>
      <c r="CI104" s="65" t="s">
        <v>81</v>
      </c>
      <c r="CJ104" s="121" t="s">
        <v>70</v>
      </c>
      <c r="CK104" s="121" t="s">
        <v>72</v>
      </c>
      <c r="CL104" s="19"/>
      <c r="CM104" s="19" t="e">
        <f>STDEV(CM101:CM103)</f>
        <v>#DIV/0!</v>
      </c>
    </row>
    <row r="105" spans="1:99" ht="12" customHeight="1" x14ac:dyDescent="0.15">
      <c r="A105" s="26"/>
      <c r="B105" s="26"/>
      <c r="C105" s="26"/>
      <c r="D105" s="26"/>
      <c r="E105" s="26"/>
      <c r="F105" s="26"/>
      <c r="G105" s="26"/>
      <c r="H105" s="26"/>
      <c r="I105" s="26"/>
      <c r="J105" s="26"/>
      <c r="K105" s="26"/>
      <c r="L105" s="26"/>
      <c r="M105" s="26"/>
      <c r="N105" s="26"/>
      <c r="O105" s="26"/>
      <c r="AL105"/>
      <c r="AM105"/>
      <c r="AN105"/>
      <c r="AO105"/>
      <c r="AP105"/>
      <c r="AQ105"/>
      <c r="AR105"/>
      <c r="AV105" s="80"/>
      <c r="AW105" s="80"/>
      <c r="AX105" s="80"/>
      <c r="AY105" s="80"/>
      <c r="AZ105" s="80"/>
      <c r="BU105" s="1">
        <f t="shared" si="28"/>
        <v>0</v>
      </c>
      <c r="BV105" s="1">
        <f>IF($BY$12=1,NORMDIST(BY105,$Y$6,$Y$8,TRUE),IF($BY$12=2,IF(BY105&lt;=$BX$31,0,IF(BY105&gt;=$BX$32,1,(BY105-$BX$31)*$BX$33)),SUM($BU$42:BU105)/$BV$40))</f>
        <v>1.4444423295351491E-2</v>
      </c>
      <c r="BW105" s="1">
        <f t="shared" si="29"/>
        <v>1.1548107902940596E-2</v>
      </c>
      <c r="BX105" s="1">
        <f>IF($BY$12&lt;3,BV105,SUM($BZ$42:BZ105)/$BX$40)</f>
        <v>1.4444423295351491E-2</v>
      </c>
      <c r="BY105" s="1">
        <f t="shared" si="37"/>
        <v>6.2999999999999936</v>
      </c>
      <c r="BZ105" s="1">
        <f t="shared" si="27"/>
        <v>1.8330330004667631E-3</v>
      </c>
      <c r="CA105" s="1">
        <f t="shared" si="31"/>
        <v>26</v>
      </c>
      <c r="CB105" s="1">
        <f>IF(M4="","",ROUND(M4/$P$24,0))</f>
        <v>33</v>
      </c>
      <c r="CC105" s="1">
        <f>IF(CB105="",NA(),COUNTIF(CB105:$CB$704,CB105))</f>
        <v>6</v>
      </c>
      <c r="CD105" s="1">
        <f>IF(CB105&lt;&gt;"",CB105*$P$24,NA())</f>
        <v>45.407999999999994</v>
      </c>
      <c r="CE105" s="1">
        <f>IF(AND($CB$7,$CD$2,$CD$1),26+$P$23/2-CC105*$P$23,NA())</f>
        <v>22.645</v>
      </c>
      <c r="CF105" s="1">
        <f>IF(ISNA(CJ105),99,CJ105)</f>
        <v>99</v>
      </c>
      <c r="CG105" s="1">
        <f>IF(ISNA(CJ105),0,CJ105)</f>
        <v>0</v>
      </c>
      <c r="CH105" s="10">
        <f>IF(ISNA(CE105),0,IF(CI105&gt;(CE105-$P$23),1,0))</f>
        <v>0</v>
      </c>
      <c r="CI105" s="1">
        <v>1</v>
      </c>
      <c r="CJ105" s="1" t="e">
        <f>IF(CH105=1,CE105,NA())</f>
        <v>#N/A</v>
      </c>
      <c r="CK105" s="1" t="str">
        <f>IF(CH105=1,M4,"")</f>
        <v/>
      </c>
    </row>
    <row r="106" spans="1:99" ht="12" customHeight="1" x14ac:dyDescent="0.15">
      <c r="A106" s="26"/>
      <c r="B106" s="26"/>
      <c r="C106" s="26"/>
      <c r="D106" s="26"/>
      <c r="E106" s="26"/>
      <c r="F106" s="26"/>
      <c r="G106" s="26"/>
      <c r="H106" s="26"/>
      <c r="I106" s="26"/>
      <c r="J106" s="26"/>
      <c r="K106" s="26"/>
      <c r="L106" s="26"/>
      <c r="M106" s="26"/>
      <c r="N106" s="26"/>
      <c r="O106" s="26"/>
      <c r="AL106"/>
      <c r="AM106"/>
      <c r="AN106"/>
      <c r="AO106"/>
      <c r="AP106"/>
      <c r="AQ106"/>
      <c r="AR106"/>
      <c r="AV106" s="80"/>
      <c r="AW106" s="80"/>
      <c r="AX106" s="80"/>
      <c r="AY106" s="80"/>
      <c r="AZ106" s="80"/>
      <c r="BU106" s="1">
        <f t="shared" si="28"/>
        <v>0</v>
      </c>
      <c r="BV106" s="1">
        <f>IF($BY$12=1,NORMDIST(BY106,$Y$6,$Y$8,TRUE),IF($BY$12=2,IF(BY106&lt;=$BX$31,0,IF(BY106&gt;=$BX$32,1,(BY106-$BX$31)*$BX$33)),SUM($BU$42:BU106)/$BV$40))</f>
        <v>1.4628730775989236E-2</v>
      </c>
      <c r="BW106" s="1">
        <f t="shared" si="29"/>
        <v>1.1860131279298049E-2</v>
      </c>
      <c r="BX106" s="1">
        <f>IF($BY$12&lt;3,BV106,SUM($BZ$42:BZ106)/$BX$40)</f>
        <v>1.4628730775989236E-2</v>
      </c>
      <c r="BY106" s="1">
        <f t="shared" si="37"/>
        <v>6.3999999999999932</v>
      </c>
      <c r="BZ106" s="1">
        <f t="shared" ref="BZ106:BZ169" si="38">IF($BZ$5,IF($BY$12=1,NORMDIST(BY106,$Y$6,$Y$8,FALSE),IF($BY$12=2,IF(AND(BY106&gt;=$BX$31,BY106&lt;=$BX$32),$BX$33,0),IF(BY106&lt;=$BX$13,0,NORMDIST(LN((BY106-$BX$13)/$BX$12),0,$BW$8,FALSE)/((BY106-$BX$13)/$BX$12)))),-999)</f>
        <v>1.8531455123903221E-3</v>
      </c>
      <c r="CA106" s="1">
        <f t="shared" si="31"/>
        <v>26</v>
      </c>
      <c r="CB106" s="1">
        <f t="shared" ref="CB106:CB169" si="39">IF(M5="","",ROUND(M5/$P$24,0))</f>
        <v>37</v>
      </c>
      <c r="CC106" s="1">
        <f>IF(CB106="",NA(),COUNTIF(CB106:$CB$704,CB106))</f>
        <v>6</v>
      </c>
      <c r="CD106" s="1">
        <f t="shared" ref="CD106:CD169" si="40">IF(CB106&lt;&gt;"",CB106*$P$24,NA())</f>
        <v>50.911999999999999</v>
      </c>
      <c r="CE106" s="1">
        <f t="shared" ref="CE106:CE169" si="41">IF(AND($CB$7,$CD$2,$CD$1),26+$P$23/2-CC106*$P$23,NA())</f>
        <v>22.645</v>
      </c>
      <c r="CF106" s="1">
        <f t="shared" ref="CF106:CF169" si="42">IF(ISNA(CJ106),99,CJ106)</f>
        <v>99</v>
      </c>
      <c r="CG106" s="1">
        <f t="shared" ref="CG106:CG169" si="43">IF(ISNA(CJ106),0,CJ106)</f>
        <v>0</v>
      </c>
      <c r="CH106" s="10">
        <f t="shared" ref="CH106:CH129" si="44">IF(ISNA(CE106),0,IF(CI106&gt;(CE106-$P$23),1,0))</f>
        <v>0</v>
      </c>
      <c r="CI106" s="1">
        <v>2</v>
      </c>
      <c r="CJ106" s="1" t="e">
        <f t="shared" ref="CJ106:CJ169" si="45">IF(CH106=1,CE106,NA())</f>
        <v>#N/A</v>
      </c>
      <c r="CK106" s="1" t="str">
        <f t="shared" ref="CK106:CK169" si="46">IF(CH106=1,M5,"")</f>
        <v/>
      </c>
    </row>
    <row r="107" spans="1:99" ht="12" customHeight="1" x14ac:dyDescent="0.15">
      <c r="A107" s="26"/>
      <c r="B107" s="26"/>
      <c r="C107" s="26"/>
      <c r="D107" s="26"/>
      <c r="E107" s="26"/>
      <c r="F107" s="26"/>
      <c r="G107" s="26"/>
      <c r="H107" s="26"/>
      <c r="I107" s="26"/>
      <c r="J107" s="26"/>
      <c r="K107" s="26"/>
      <c r="L107" s="26"/>
      <c r="M107" s="26"/>
      <c r="N107" s="26"/>
      <c r="O107" s="26"/>
      <c r="AL107"/>
      <c r="AM107"/>
      <c r="AN107"/>
      <c r="AO107"/>
      <c r="AP107"/>
      <c r="AQ107"/>
      <c r="AR107"/>
      <c r="AV107" s="80"/>
      <c r="AW107" s="80"/>
      <c r="AX107" s="80"/>
      <c r="AY107" s="80"/>
      <c r="AZ107" s="80"/>
      <c r="BU107" s="1">
        <f t="shared" ref="BU107:BU170" si="47">IF($BY$12&lt;3,0,IF(BY107&lt;=$BX$13,0,NORMDIST(LN((BY107-$BX$13)/$BX$12),0,$BW$8,FALSE)/((BY107-$BX$13)/$BX$12)))</f>
        <v>0</v>
      </c>
      <c r="BV107" s="1">
        <f>IF($BY$12=1,NORMDIST(BY107,$Y$6,$Y$8,TRUE),IF($BY$12=2,IF(BY107&lt;=$BX$31,0,IF(BY107&gt;=$BX$32,1,(BY107-$BX$31)*$BX$33)),SUM($BU$42:BU107)/$BV$40))</f>
        <v>1.4815058192609906E-2</v>
      </c>
      <c r="BW107" s="1">
        <f t="shared" ref="BW107:BW170" si="48">BY107*BZ107</f>
        <v>1.217730713947596E-2</v>
      </c>
      <c r="BX107" s="1">
        <f>IF($BY$12&lt;3,BV107,SUM($BZ$42:BZ107)/$BX$40)</f>
        <v>1.4815058192609906E-2</v>
      </c>
      <c r="BY107" s="1">
        <f t="shared" ref="BY107:BY138" si="49">BY106+$BZ$1</f>
        <v>6.4999999999999929</v>
      </c>
      <c r="BZ107" s="1">
        <f t="shared" si="38"/>
        <v>1.8734318676116883E-3</v>
      </c>
      <c r="CA107" s="1">
        <f t="shared" ref="CA107:CA170" si="50">IF(AND($CD$1,$CD$3),26-$CD$40*NORMDIST(BY107,$Y$6,$Y$8/SQRT($T$18),FALSE),-999)</f>
        <v>26</v>
      </c>
      <c r="CB107" s="1">
        <f t="shared" si="39"/>
        <v>35</v>
      </c>
      <c r="CC107" s="1">
        <f>IF(CB107="",NA(),COUNTIF(CB107:$CB$704,CB107))</f>
        <v>11</v>
      </c>
      <c r="CD107" s="1">
        <f t="shared" si="40"/>
        <v>48.16</v>
      </c>
      <c r="CE107" s="1">
        <f t="shared" si="41"/>
        <v>19.594999999999999</v>
      </c>
      <c r="CF107" s="1">
        <f t="shared" si="42"/>
        <v>99</v>
      </c>
      <c r="CG107" s="1">
        <f t="shared" si="43"/>
        <v>0</v>
      </c>
      <c r="CH107" s="10">
        <f t="shared" si="44"/>
        <v>0</v>
      </c>
      <c r="CI107" s="1">
        <v>3</v>
      </c>
      <c r="CJ107" s="1" t="e">
        <f t="shared" si="45"/>
        <v>#N/A</v>
      </c>
      <c r="CK107" s="1" t="str">
        <f t="shared" si="46"/>
        <v/>
      </c>
    </row>
    <row r="108" spans="1:99" ht="12" customHeight="1" x14ac:dyDescent="0.15">
      <c r="A108" s="26"/>
      <c r="B108" s="26"/>
      <c r="C108" s="26"/>
      <c r="D108" s="26"/>
      <c r="E108" s="26"/>
      <c r="F108" s="26"/>
      <c r="G108" s="26"/>
      <c r="H108" s="26"/>
      <c r="I108" s="26"/>
      <c r="J108" s="26"/>
      <c r="K108" s="26"/>
      <c r="L108" s="26"/>
      <c r="M108" s="26"/>
      <c r="N108" s="26"/>
      <c r="O108" s="26"/>
      <c r="AL108"/>
      <c r="AM108"/>
      <c r="AN108"/>
      <c r="AO108"/>
      <c r="AP108"/>
      <c r="AQ108"/>
      <c r="AR108"/>
      <c r="AV108" s="80"/>
      <c r="AW108" s="80"/>
      <c r="AX108" s="80"/>
      <c r="AY108" s="80"/>
      <c r="AZ108" s="80"/>
      <c r="BU108" s="1">
        <f t="shared" si="47"/>
        <v>0</v>
      </c>
      <c r="BV108" s="1">
        <f>IF($BY$12=1,NORMDIST(BY108,$Y$6,$Y$8,TRUE),IF($BY$12=2,IF(BY108&lt;=$BX$31,0,IF(BY108&gt;=$BX$32,1,(BY108-$BX$31)*$BX$33)),SUM($BU$42:BU108)/$BV$40))</f>
        <v>1.5003422973732177E-2</v>
      </c>
      <c r="BW108" s="1">
        <f t="shared" si="48"/>
        <v>1.2499693465603543E-2</v>
      </c>
      <c r="BX108" s="1">
        <f>IF($BY$12&lt;3,BV108,SUM($BZ$42:BZ108)/$BX$40)</f>
        <v>1.5003422973732177E-2</v>
      </c>
      <c r="BY108" s="1">
        <f t="shared" si="49"/>
        <v>6.5999999999999925</v>
      </c>
      <c r="BZ108" s="1">
        <f t="shared" si="38"/>
        <v>1.8938929493338722E-3</v>
      </c>
      <c r="CA108" s="1">
        <f t="shared" si="50"/>
        <v>26</v>
      </c>
      <c r="CB108" s="1">
        <f t="shared" si="39"/>
        <v>33</v>
      </c>
      <c r="CC108" s="1">
        <f>IF(CB108="",NA(),COUNTIF(CB108:$CB$704,CB108))</f>
        <v>5</v>
      </c>
      <c r="CD108" s="1">
        <f t="shared" si="40"/>
        <v>45.407999999999994</v>
      </c>
      <c r="CE108" s="1">
        <f t="shared" si="41"/>
        <v>23.254999999999999</v>
      </c>
      <c r="CF108" s="1">
        <f t="shared" si="42"/>
        <v>99</v>
      </c>
      <c r="CG108" s="1">
        <f t="shared" si="43"/>
        <v>0</v>
      </c>
      <c r="CH108" s="10">
        <f t="shared" si="44"/>
        <v>0</v>
      </c>
      <c r="CI108" s="1">
        <v>4</v>
      </c>
      <c r="CJ108" s="1" t="e">
        <f t="shared" si="45"/>
        <v>#N/A</v>
      </c>
      <c r="CK108" s="1" t="str">
        <f t="shared" si="46"/>
        <v/>
      </c>
    </row>
    <row r="109" spans="1:99" ht="12" customHeight="1" x14ac:dyDescent="0.15">
      <c r="A109" s="26"/>
      <c r="B109" s="26"/>
      <c r="C109" s="26"/>
      <c r="D109" s="26"/>
      <c r="E109" s="26"/>
      <c r="F109" s="26"/>
      <c r="G109" s="26"/>
      <c r="H109" s="26"/>
      <c r="I109" s="26"/>
      <c r="J109" s="26"/>
      <c r="K109" s="26"/>
      <c r="L109" s="26"/>
      <c r="M109" s="26"/>
      <c r="N109" s="26"/>
      <c r="O109" s="26"/>
      <c r="AL109"/>
      <c r="AM109"/>
      <c r="AN109"/>
      <c r="AO109"/>
      <c r="AP109"/>
      <c r="AQ109"/>
      <c r="AR109"/>
      <c r="AV109" s="80"/>
      <c r="AW109" s="80"/>
      <c r="AX109" s="80"/>
      <c r="AY109" s="80"/>
      <c r="AZ109" s="80"/>
      <c r="BU109" s="1">
        <f t="shared" si="47"/>
        <v>0</v>
      </c>
      <c r="BV109" s="1">
        <f>IF($BY$12=1,NORMDIST(BY109,$Y$6,$Y$8,TRUE),IF($BY$12=2,IF(BY109&lt;=$BX$31,0,IF(BY109&gt;=$BX$32,1,(BY109-$BX$31)*$BX$33)),SUM($BU$42:BU109)/$BV$40))</f>
        <v>1.5193842636020229E-2</v>
      </c>
      <c r="BW109" s="1">
        <f t="shared" si="48"/>
        <v>1.2827348569516492E-2</v>
      </c>
      <c r="BX109" s="1">
        <f>IF($BY$12&lt;3,BV109,SUM($BZ$42:BZ109)/$BX$40)</f>
        <v>1.5193842636020229E-2</v>
      </c>
      <c r="BY109" s="1">
        <f t="shared" si="49"/>
        <v>6.6999999999999922</v>
      </c>
      <c r="BZ109" s="1">
        <f t="shared" si="38"/>
        <v>1.9145296372412696E-3</v>
      </c>
      <c r="CA109" s="1">
        <f t="shared" si="50"/>
        <v>26</v>
      </c>
      <c r="CB109" s="1">
        <f t="shared" si="39"/>
        <v>30</v>
      </c>
      <c r="CC109" s="1">
        <f>IF(CB109="",NA(),COUNTIF(CB109:$CB$704,CB109))</f>
        <v>4</v>
      </c>
      <c r="CD109" s="1">
        <f t="shared" si="40"/>
        <v>41.279999999999994</v>
      </c>
      <c r="CE109" s="1">
        <f t="shared" si="41"/>
        <v>23.864999999999998</v>
      </c>
      <c r="CF109" s="1">
        <f t="shared" si="42"/>
        <v>99</v>
      </c>
      <c r="CG109" s="1">
        <f t="shared" si="43"/>
        <v>0</v>
      </c>
      <c r="CH109" s="10">
        <f t="shared" si="44"/>
        <v>0</v>
      </c>
      <c r="CI109" s="1">
        <v>5</v>
      </c>
      <c r="CJ109" s="1" t="e">
        <f t="shared" si="45"/>
        <v>#N/A</v>
      </c>
      <c r="CK109" s="1" t="str">
        <f t="shared" si="46"/>
        <v/>
      </c>
    </row>
    <row r="110" spans="1:99" ht="12" customHeight="1" x14ac:dyDescent="0.15">
      <c r="A110" s="26"/>
      <c r="B110" s="26"/>
      <c r="C110" s="26"/>
      <c r="D110" s="26"/>
      <c r="E110" s="26"/>
      <c r="F110" s="26"/>
      <c r="G110" s="26"/>
      <c r="H110" s="26"/>
      <c r="I110" s="26"/>
      <c r="J110" s="26"/>
      <c r="K110" s="26"/>
      <c r="L110" s="26"/>
      <c r="M110" s="26"/>
      <c r="N110" s="26"/>
      <c r="O110" s="26"/>
      <c r="AL110"/>
      <c r="AM110"/>
      <c r="AN110"/>
      <c r="AO110"/>
      <c r="AP110"/>
      <c r="AQ110"/>
      <c r="AR110"/>
      <c r="BU110" s="1">
        <f t="shared" si="47"/>
        <v>0</v>
      </c>
      <c r="BV110" s="1">
        <f>IF($BY$12=1,NORMDIST(BY110,$Y$6,$Y$8,TRUE),IF($BY$12=2,IF(BY110&lt;=$BX$31,0,IF(BY110&gt;=$BX$32,1,(BY110-$BX$31)*$BX$33)),SUM($BU$42:BU110)/$BV$40))</f>
        <v>1.5386334783925419E-2</v>
      </c>
      <c r="BW110" s="1">
        <f t="shared" si="48"/>
        <v>1.3160331090134878E-2</v>
      </c>
      <c r="BX110" s="1">
        <f>IF($BY$12&lt;3,BV110,SUM($BZ$42:BZ110)/$BX$40)</f>
        <v>1.5386334783925419E-2</v>
      </c>
      <c r="BY110" s="1">
        <f t="shared" si="49"/>
        <v>6.7999999999999918</v>
      </c>
      <c r="BZ110" s="1">
        <f t="shared" si="38"/>
        <v>1.9353428073727785E-3</v>
      </c>
      <c r="CA110" s="1">
        <f t="shared" si="50"/>
        <v>26</v>
      </c>
      <c r="CB110" s="1">
        <f t="shared" si="39"/>
        <v>34</v>
      </c>
      <c r="CC110" s="1">
        <f>IF(CB110="",NA(),COUNTIF(CB110:$CB$704,CB110))</f>
        <v>8</v>
      </c>
      <c r="CD110" s="1">
        <f t="shared" si="40"/>
        <v>46.783999999999999</v>
      </c>
      <c r="CE110" s="1">
        <f t="shared" si="41"/>
        <v>21.425000000000001</v>
      </c>
      <c r="CF110" s="1">
        <f t="shared" si="42"/>
        <v>99</v>
      </c>
      <c r="CG110" s="1">
        <f t="shared" si="43"/>
        <v>0</v>
      </c>
      <c r="CH110" s="10">
        <f t="shared" si="44"/>
        <v>0</v>
      </c>
      <c r="CI110" s="1">
        <v>6</v>
      </c>
      <c r="CJ110" s="1" t="e">
        <f t="shared" si="45"/>
        <v>#N/A</v>
      </c>
      <c r="CK110" s="1" t="str">
        <f t="shared" si="46"/>
        <v/>
      </c>
    </row>
    <row r="111" spans="1:99" ht="12" customHeight="1" x14ac:dyDescent="0.15">
      <c r="A111" s="26"/>
      <c r="B111" s="26"/>
      <c r="C111" s="26"/>
      <c r="D111" s="26"/>
      <c r="E111" s="26"/>
      <c r="F111" s="26"/>
      <c r="G111" s="26"/>
      <c r="H111" s="26"/>
      <c r="I111" s="26"/>
      <c r="J111" s="26"/>
      <c r="K111" s="26"/>
      <c r="L111" s="26"/>
      <c r="M111" s="26"/>
      <c r="N111" s="26"/>
      <c r="O111" s="26"/>
      <c r="AL111"/>
      <c r="AM111"/>
      <c r="AN111"/>
      <c r="AO111"/>
      <c r="AP111"/>
      <c r="AQ111"/>
      <c r="AR111"/>
      <c r="BU111" s="1">
        <f t="shared" si="47"/>
        <v>0</v>
      </c>
      <c r="BV111" s="1">
        <f>IF($BY$12=1,NORMDIST(BY111,$Y$6,$Y$8,TRUE),IF($BY$12=2,IF(BY111&lt;=$BX$31,0,IF(BY111&gt;=$BX$32,1,(BY111-$BX$31)*$BX$33)),SUM($BU$42:BU111)/$BV$40))</f>
        <v>1.558091710931545E-2</v>
      </c>
      <c r="BW111" s="1">
        <f t="shared" si="48"/>
        <v>1.3498699990758574E-2</v>
      </c>
      <c r="BX111" s="1">
        <f>IF($BY$12&lt;3,BV111,SUM($BZ$42:BZ111)/$BX$40)</f>
        <v>1.558091710931545E-2</v>
      </c>
      <c r="BY111" s="1">
        <f t="shared" si="49"/>
        <v>6.8999999999999915</v>
      </c>
      <c r="BZ111" s="1">
        <f t="shared" si="38"/>
        <v>1.9563333319939985E-3</v>
      </c>
      <c r="CA111" s="1">
        <f t="shared" si="50"/>
        <v>26</v>
      </c>
      <c r="CB111" s="1">
        <f t="shared" si="39"/>
        <v>41</v>
      </c>
      <c r="CC111" s="1">
        <f>IF(CB111="",NA(),COUNTIF(CB111:$CB$704,CB111))</f>
        <v>4</v>
      </c>
      <c r="CD111" s="1">
        <f t="shared" si="40"/>
        <v>56.415999999999997</v>
      </c>
      <c r="CE111" s="1">
        <f t="shared" si="41"/>
        <v>23.864999999999998</v>
      </c>
      <c r="CF111" s="1">
        <f t="shared" si="42"/>
        <v>99</v>
      </c>
      <c r="CG111" s="1">
        <f t="shared" si="43"/>
        <v>0</v>
      </c>
      <c r="CH111" s="10">
        <f t="shared" si="44"/>
        <v>0</v>
      </c>
      <c r="CI111" s="1">
        <v>7</v>
      </c>
      <c r="CJ111" s="1" t="e">
        <f t="shared" si="45"/>
        <v>#N/A</v>
      </c>
      <c r="CK111" s="1" t="str">
        <f t="shared" si="46"/>
        <v/>
      </c>
    </row>
    <row r="112" spans="1:99" ht="12" customHeight="1" x14ac:dyDescent="0.15">
      <c r="A112" s="26"/>
      <c r="B112" s="26"/>
      <c r="C112" s="26"/>
      <c r="D112" s="26"/>
      <c r="E112" s="26"/>
      <c r="F112" s="26"/>
      <c r="G112" s="26"/>
      <c r="H112" s="26"/>
      <c r="I112" s="26"/>
      <c r="J112" s="26"/>
      <c r="K112" s="26"/>
      <c r="L112" s="26"/>
      <c r="M112" s="26"/>
      <c r="N112" s="26"/>
      <c r="O112" s="26"/>
      <c r="AM112" s="9"/>
      <c r="AN112" s="46" t="s">
        <v>74</v>
      </c>
      <c r="AO112" s="1">
        <v>99.9</v>
      </c>
      <c r="BU112" s="1">
        <f t="shared" si="47"/>
        <v>0</v>
      </c>
      <c r="BV112" s="1">
        <f>IF($BY$12=1,NORMDIST(BY112,$Y$6,$Y$8,TRUE),IF($BY$12=2,IF(BY112&lt;=$BX$31,0,IF(BY112&gt;=$BX$32,1,(BY112-$BX$31)*$BX$33)),SUM($BU$42:BU112)/$BV$40))</f>
        <v>1.5777607391090485E-2</v>
      </c>
      <c r="BW112" s="1">
        <f t="shared" si="48"/>
        <v>1.3842514556279549E-2</v>
      </c>
      <c r="BX112" s="1">
        <f>IF($BY$12&lt;3,BV112,SUM($BZ$42:BZ112)/$BX$40)</f>
        <v>1.5777607391090485E-2</v>
      </c>
      <c r="BY112" s="1">
        <f t="shared" si="49"/>
        <v>6.9999999999999911</v>
      </c>
      <c r="BZ112" s="1">
        <f t="shared" si="38"/>
        <v>1.9775020794685094E-3</v>
      </c>
      <c r="CA112" s="1">
        <f t="shared" si="50"/>
        <v>26</v>
      </c>
      <c r="CB112" s="1">
        <f t="shared" si="39"/>
        <v>34</v>
      </c>
      <c r="CC112" s="1">
        <f>IF(CB112="",NA(),COUNTIF(CB112:$CB$704,CB112))</f>
        <v>7</v>
      </c>
      <c r="CD112" s="1">
        <f t="shared" si="40"/>
        <v>46.783999999999999</v>
      </c>
      <c r="CE112" s="1">
        <f t="shared" si="41"/>
        <v>22.035</v>
      </c>
      <c r="CF112" s="1">
        <f t="shared" si="42"/>
        <v>99</v>
      </c>
      <c r="CG112" s="1">
        <f t="shared" si="43"/>
        <v>0</v>
      </c>
      <c r="CH112" s="10">
        <f t="shared" si="44"/>
        <v>0</v>
      </c>
      <c r="CI112" s="1">
        <v>8</v>
      </c>
      <c r="CJ112" s="1" t="e">
        <f t="shared" si="45"/>
        <v>#N/A</v>
      </c>
      <c r="CK112" s="1" t="str">
        <f t="shared" si="46"/>
        <v/>
      </c>
    </row>
    <row r="113" spans="1:89" ht="12" customHeight="1" x14ac:dyDescent="0.15">
      <c r="A113" s="26"/>
      <c r="B113" s="26"/>
      <c r="C113" s="26"/>
      <c r="D113" s="26"/>
      <c r="E113" s="26"/>
      <c r="F113" s="26"/>
      <c r="G113" s="26"/>
      <c r="H113" s="26"/>
      <c r="I113" s="26"/>
      <c r="J113" s="26"/>
      <c r="K113" s="26"/>
      <c r="L113" s="26"/>
      <c r="M113" s="26"/>
      <c r="N113" s="26"/>
      <c r="O113" s="26"/>
      <c r="AM113" s="23" t="s">
        <v>146</v>
      </c>
      <c r="AN113" s="23"/>
      <c r="AO113" s="23"/>
      <c r="AR113" s="9"/>
      <c r="AS113" s="9"/>
      <c r="AT113" s="123" t="s">
        <v>147</v>
      </c>
      <c r="AU113" s="23">
        <v>-0.5</v>
      </c>
      <c r="AV113" s="20"/>
      <c r="AW113" s="40"/>
      <c r="AX113" s="23"/>
      <c r="AY113" s="40"/>
      <c r="AZ113" s="40"/>
      <c r="BA113" s="40"/>
      <c r="BB113" s="40"/>
      <c r="BC113" s="40"/>
      <c r="BD113" s="40"/>
      <c r="BU113" s="1">
        <f t="shared" si="47"/>
        <v>0</v>
      </c>
      <c r="BV113" s="1">
        <f>IF($BY$12=1,NORMDIST(BY113,$Y$6,$Y$8,TRUE),IF($BY$12=2,IF(BY113&lt;=$BX$31,0,IF(BY113&gt;=$BX$32,1,(BY113-$BX$31)*$BX$33)),SUM($BU$42:BU113)/$BV$40))</f>
        <v>1.5976423494786608E-2</v>
      </c>
      <c r="BW113" s="1">
        <f t="shared" si="48"/>
        <v>1.4191834390310595E-2</v>
      </c>
      <c r="BX113" s="1">
        <f>IF($BY$12&lt;3,BV113,SUM($BZ$42:BZ113)/$BX$40)</f>
        <v>1.5976423494786608E-2</v>
      </c>
      <c r="BY113" s="1">
        <f t="shared" si="49"/>
        <v>7.0999999999999908</v>
      </c>
      <c r="BZ113" s="1">
        <f t="shared" si="38"/>
        <v>1.9988499141282553E-3</v>
      </c>
      <c r="CA113" s="1">
        <f t="shared" si="50"/>
        <v>26</v>
      </c>
      <c r="CB113" s="1">
        <f t="shared" si="39"/>
        <v>34</v>
      </c>
      <c r="CC113" s="1">
        <f>IF(CB113="",NA(),COUNTIF(CB113:$CB$704,CB113))</f>
        <v>6</v>
      </c>
      <c r="CD113" s="1">
        <f t="shared" si="40"/>
        <v>46.783999999999999</v>
      </c>
      <c r="CE113" s="1">
        <f t="shared" si="41"/>
        <v>22.645</v>
      </c>
      <c r="CF113" s="1">
        <f t="shared" si="42"/>
        <v>99</v>
      </c>
      <c r="CG113" s="1">
        <f t="shared" si="43"/>
        <v>0</v>
      </c>
      <c r="CH113" s="10">
        <f t="shared" si="44"/>
        <v>0</v>
      </c>
      <c r="CI113" s="1">
        <v>9</v>
      </c>
      <c r="CJ113" s="1" t="e">
        <f t="shared" si="45"/>
        <v>#N/A</v>
      </c>
      <c r="CK113" s="1" t="str">
        <f t="shared" si="46"/>
        <v/>
      </c>
    </row>
    <row r="114" spans="1:89" ht="12" customHeight="1" thickBot="1" x14ac:dyDescent="0.2">
      <c r="A114" s="26"/>
      <c r="B114" s="26"/>
      <c r="C114" s="26"/>
      <c r="D114" s="26"/>
      <c r="E114" s="26"/>
      <c r="F114" s="26"/>
      <c r="G114" s="26"/>
      <c r="H114" s="26"/>
      <c r="I114" s="26"/>
      <c r="J114" s="26"/>
      <c r="K114" s="26"/>
      <c r="L114" s="26"/>
      <c r="M114" s="26"/>
      <c r="N114" s="26"/>
      <c r="O114" s="26"/>
      <c r="AM114" s="120" t="s">
        <v>83</v>
      </c>
      <c r="AN114" s="120" t="s">
        <v>83</v>
      </c>
      <c r="AO114" s="64"/>
      <c r="AP114" s="121" t="s">
        <v>80</v>
      </c>
      <c r="AQ114" s="121" t="s">
        <v>81</v>
      </c>
      <c r="AR114" s="120" t="s">
        <v>83</v>
      </c>
      <c r="AS114" s="120" t="s">
        <v>83</v>
      </c>
      <c r="AT114" s="124"/>
      <c r="AU114" s="121" t="s">
        <v>80</v>
      </c>
      <c r="AV114" s="121" t="s">
        <v>81</v>
      </c>
      <c r="AW114" s="120" t="s">
        <v>83</v>
      </c>
      <c r="AX114" s="120" t="s">
        <v>83</v>
      </c>
      <c r="AY114" s="64"/>
      <c r="AZ114" s="121" t="s">
        <v>80</v>
      </c>
      <c r="BA114" s="121" t="s">
        <v>81</v>
      </c>
      <c r="BB114" s="120" t="s">
        <v>83</v>
      </c>
      <c r="BC114" s="120" t="s">
        <v>83</v>
      </c>
      <c r="BD114" s="64"/>
      <c r="BE114" s="121" t="s">
        <v>80</v>
      </c>
      <c r="BF114" s="121" t="s">
        <v>81</v>
      </c>
      <c r="BU114" s="1">
        <f t="shared" si="47"/>
        <v>0</v>
      </c>
      <c r="BV114" s="1">
        <f>IF($BY$12=1,NORMDIST(BY114,$Y$6,$Y$8,TRUE),IF($BY$12=2,IF(BY114&lt;=$BX$31,0,IF(BY114&gt;=$BX$32,1,(BY114-$BX$31)*$BX$33)),SUM($BU$42:BU114)/$BV$40))</f>
        <v>1.6177383372166072E-2</v>
      </c>
      <c r="BW114" s="1">
        <f t="shared" si="48"/>
        <v>1.4546719412229674E-2</v>
      </c>
      <c r="BX114" s="1">
        <f>IF($BY$12&lt;3,BV114,SUM($BZ$42:BZ114)/$BX$40)</f>
        <v>1.6177383372166072E-2</v>
      </c>
      <c r="BY114" s="1">
        <f t="shared" si="49"/>
        <v>7.1999999999999904</v>
      </c>
      <c r="BZ114" s="1">
        <f t="shared" si="38"/>
        <v>2.0203776961430129E-3</v>
      </c>
      <c r="CA114" s="1">
        <f t="shared" si="50"/>
        <v>26</v>
      </c>
      <c r="CB114" s="1">
        <f t="shared" si="39"/>
        <v>38</v>
      </c>
      <c r="CC114" s="1">
        <f>IF(CB114="",NA(),COUNTIF(CB114:$CB$704,CB114))</f>
        <v>5</v>
      </c>
      <c r="CD114" s="1">
        <f t="shared" si="40"/>
        <v>52.287999999999997</v>
      </c>
      <c r="CE114" s="1">
        <f t="shared" si="41"/>
        <v>23.254999999999999</v>
      </c>
      <c r="CF114" s="1">
        <f t="shared" si="42"/>
        <v>99</v>
      </c>
      <c r="CG114" s="1">
        <f t="shared" si="43"/>
        <v>0</v>
      </c>
      <c r="CH114" s="10">
        <f t="shared" si="44"/>
        <v>0</v>
      </c>
      <c r="CI114" s="1">
        <v>10</v>
      </c>
      <c r="CJ114" s="1" t="e">
        <f t="shared" si="45"/>
        <v>#N/A</v>
      </c>
      <c r="CK114" s="1" t="str">
        <f t="shared" si="46"/>
        <v/>
      </c>
    </row>
    <row r="115" spans="1:89" ht="12" customHeight="1" x14ac:dyDescent="0.15">
      <c r="A115" s="26"/>
      <c r="B115" s="26"/>
      <c r="C115" s="26"/>
      <c r="D115" s="26"/>
      <c r="E115" s="26"/>
      <c r="F115" s="26"/>
      <c r="G115" s="26"/>
      <c r="H115" s="26"/>
      <c r="I115" s="26"/>
      <c r="J115" s="26"/>
      <c r="K115" s="26"/>
      <c r="L115" s="26"/>
      <c r="M115" s="26"/>
      <c r="N115" s="26"/>
      <c r="O115" s="26"/>
      <c r="AM115" s="122">
        <f>P18</f>
        <v>0.36160964140422913</v>
      </c>
      <c r="AN115" s="10">
        <f t="shared" ref="AN115:AN178" si="51">MOD(AM115*10000013,1)</f>
        <v>0.11496762977913022</v>
      </c>
      <c r="AO115" s="1">
        <f t="shared" ref="AO115:AO178" si="52">IF(VLOOKUP(AM115,$BX$42:$BY$4042,2)&gt;=$AO$112,NA(),VLOOKUP(AM115,$BX$42:$BY$4042,2))</f>
        <v>42.90000000000034</v>
      </c>
      <c r="AP115" s="1">
        <f t="shared" ref="AP115:AP178" si="53">IF(AND(AO115&lt;100,$P$16),AO115+AM116+$AU$113,NA())</f>
        <v>43.192370489333165</v>
      </c>
      <c r="AQ115" s="1">
        <f t="shared" ref="AQ115:AQ178" si="54">IF(AN115*VLOOKUP(AO115,$BY$42:$BZ$1042,2)&lt;VLOOKUP(AO115,$BY$42:$BZ$1042,2)-$BZ$40/$CB$40,AN115*VLOOKUP(AO115,$BY$42:$BZ$1042,2),NA())</f>
        <v>2.1532262564864504E-3</v>
      </c>
      <c r="AR115" s="10">
        <f>MOD(AM515*10000013,1)</f>
        <v>0.23976466432213783</v>
      </c>
      <c r="AS115" s="10">
        <f t="shared" ref="AS115:AS178" si="55">MOD(AR115*10000013,1)</f>
        <v>0.76016201451420784</v>
      </c>
      <c r="AT115" s="125">
        <f t="shared" ref="AT115:AT178" si="56">IF(VLOOKUP(AR115,$BX$42:$BY$4042,2)&gt;=$AO$112,NA(),VLOOKUP(AR115,$BX$42:$BY$4042,2))</f>
        <v>35.800000000000239</v>
      </c>
      <c r="AU115" s="1">
        <f t="shared" ref="AU115:AU178" si="57">IF(AND(AT115&lt;100,$P$16),AT115+AR116+$AU$113,NA())</f>
        <v>35.327248267084599</v>
      </c>
      <c r="AV115" s="1">
        <f t="shared" ref="AV115:AV178" si="58">IF(AS115*VLOOKUP(AT115,$BY$42:$BZ$1042,2)&lt;VLOOKUP(AT115,$BY$42:$BZ$1042,2)-$BZ$40/$CB$40,AS115*VLOOKUP(AT115,$BY$42:$BZ$1042,2),NA())</f>
        <v>1.1784802536991035E-2</v>
      </c>
      <c r="AW115" s="10">
        <f>MOD(AR515*10000013,1)</f>
        <v>0.78221716359257698</v>
      </c>
      <c r="AX115" s="10">
        <f t="shared" ref="AX115:AX178" si="59">MOD(AW115*10000013,1)</f>
        <v>0.80474889650940895</v>
      </c>
      <c r="AY115" s="1">
        <f t="shared" ref="AY115:AY178" si="60">IF(VLOOKUP(AW115,$BX$42:$BY$4042,2)&gt;=$AO$112,NA(),VLOOKUP(AW115,$BX$42:$BY$4042,2))</f>
        <v>65.500000000000554</v>
      </c>
      <c r="AZ115" s="1">
        <f t="shared" ref="AZ115:AZ178" si="61">IF(AND(AY115&lt;100,$P$16),AY115+AW116+$AU$113,NA())</f>
        <v>65.426829744130927</v>
      </c>
      <c r="BA115" s="1">
        <f>IF(AX115*VLOOKUP(AY115,$BY$42:$BZ$1042,2)&lt;VLOOKUP(AY115,$BY$42:$BZ$1042,2)-$BZ$40/$CB$40,AX115*VLOOKUP(AY115,$BY$42:$BZ$1042,2),NA())</f>
        <v>1.1888208092015684E-2</v>
      </c>
      <c r="BB115" s="10">
        <f>MOD(AW515*10000013,1)</f>
        <v>0.22195899859070778</v>
      </c>
      <c r="BC115" s="10">
        <f t="shared" ref="BC115:BC178" si="62">MOD(BB115*10000013,1)</f>
        <v>0.87137405946850777</v>
      </c>
      <c r="BD115" s="1">
        <f t="shared" ref="BD115:BD178" si="63">IF(VLOOKUP(BB115,$BX$42:$BY$4042,2)&gt;=$AO$112,NA(),VLOOKUP(BB115,$BX$42:$BY$4042,2))</f>
        <v>34.600000000000222</v>
      </c>
      <c r="BE115" s="1">
        <f t="shared" ref="BE115:BE178" si="64">IF(AND(BD115&lt;100,$P$16),BD115+BB116+$AU$113,NA())</f>
        <v>35.022547850758059</v>
      </c>
      <c r="BF115" s="1">
        <f t="shared" ref="BF115:BF178" si="65">IF(BC115*VLOOKUP(BD115,$BY$42:$BZ$1042,2)&lt;VLOOKUP(BD115,$BY$42:$BZ$1042,2)-$BZ$40/$CB$40,BC115*VLOOKUP(BD115,$BY$42:$BZ$1042,2),NA())</f>
        <v>1.2922248783801545E-2</v>
      </c>
      <c r="BU115" s="1">
        <f t="shared" si="47"/>
        <v>0</v>
      </c>
      <c r="BV115" s="1">
        <f>IF($BY$12=1,NORMDIST(BY115,$Y$6,$Y$8,TRUE),IF($BY$12=2,IF(BY115&lt;=$BX$31,0,IF(BY115&gt;=$BX$32,1,(BY115-$BX$31)*$BX$33)),SUM($BU$42:BU115)/$BV$40))</f>
        <v>1.6380505060794501E-2</v>
      </c>
      <c r="BW115" s="1">
        <f t="shared" si="48"/>
        <v>1.4907229854139585E-2</v>
      </c>
      <c r="BX115" s="1">
        <f>IF($BY$12&lt;3,BV115,SUM($BZ$42:BZ115)/$BX$40)</f>
        <v>1.6380505060794501E-2</v>
      </c>
      <c r="BY115" s="1">
        <f t="shared" si="49"/>
        <v>7.2999999999999901</v>
      </c>
      <c r="BZ115" s="1">
        <f t="shared" si="38"/>
        <v>2.042086281388987E-3</v>
      </c>
      <c r="CA115" s="1">
        <f t="shared" si="50"/>
        <v>26</v>
      </c>
      <c r="CB115" s="1">
        <f t="shared" si="39"/>
        <v>35</v>
      </c>
      <c r="CC115" s="1">
        <f>IF(CB115="",NA(),COUNTIF(CB115:$CB$704,CB115))</f>
        <v>10</v>
      </c>
      <c r="CD115" s="1">
        <f t="shared" si="40"/>
        <v>48.16</v>
      </c>
      <c r="CE115" s="1">
        <f t="shared" si="41"/>
        <v>20.204999999999998</v>
      </c>
      <c r="CF115" s="1">
        <f t="shared" si="42"/>
        <v>99</v>
      </c>
      <c r="CG115" s="1">
        <f t="shared" si="43"/>
        <v>0</v>
      </c>
      <c r="CH115" s="10">
        <f t="shared" si="44"/>
        <v>0</v>
      </c>
      <c r="CI115" s="1">
        <v>11</v>
      </c>
      <c r="CJ115" s="1" t="e">
        <f t="shared" si="45"/>
        <v>#N/A</v>
      </c>
      <c r="CK115" s="1" t="str">
        <f t="shared" si="46"/>
        <v/>
      </c>
    </row>
    <row r="116" spans="1:89" ht="12" customHeight="1" x14ac:dyDescent="0.15">
      <c r="A116" s="26"/>
      <c r="B116" s="26"/>
      <c r="C116" s="26"/>
      <c r="D116" s="26"/>
      <c r="E116" s="26"/>
      <c r="F116" s="26"/>
      <c r="G116" s="26"/>
      <c r="H116" s="26"/>
      <c r="I116" s="26"/>
      <c r="J116" s="26"/>
      <c r="K116" s="26"/>
      <c r="L116" s="26"/>
      <c r="M116" s="26"/>
      <c r="N116" s="26"/>
      <c r="O116" s="26"/>
      <c r="AM116" s="10">
        <f t="shared" ref="AM116:AM179" si="66">MOD(AN115*10000013,1)</f>
        <v>0.79237048933282495</v>
      </c>
      <c r="AN116" s="10">
        <f t="shared" si="51"/>
        <v>0.19414461031556129</v>
      </c>
      <c r="AO116" s="1">
        <f t="shared" si="52"/>
        <v>66.200000000000514</v>
      </c>
      <c r="AP116" s="1">
        <f t="shared" si="53"/>
        <v>66.327035547048368</v>
      </c>
      <c r="AQ116" s="1">
        <f t="shared" si="54"/>
        <v>2.7895561261858568E-3</v>
      </c>
      <c r="AR116" s="10">
        <f t="shared" ref="AR116:AR179" si="67">MOD(AS115*10000013,1)</f>
        <v>2.7248267084360123E-2</v>
      </c>
      <c r="AS116" s="10">
        <f t="shared" si="55"/>
        <v>2.5071073323488235E-2</v>
      </c>
      <c r="AT116" s="125">
        <f t="shared" si="56"/>
        <v>11.499999999999975</v>
      </c>
      <c r="AU116" s="1">
        <f t="shared" si="57"/>
        <v>11.059158835560059</v>
      </c>
      <c r="AV116" s="1">
        <f t="shared" si="58"/>
        <v>7.8412762142624368E-5</v>
      </c>
      <c r="AW116" s="10">
        <f t="shared" ref="AW116:AW179" si="68">MOD(AX115*10000013,1)</f>
        <v>0.426829744130373</v>
      </c>
      <c r="AX116" s="10">
        <f t="shared" si="59"/>
        <v>0.99009040370583534</v>
      </c>
      <c r="AY116" s="1">
        <f t="shared" si="60"/>
        <v>46.300000000000388</v>
      </c>
      <c r="AZ116" s="1">
        <f t="shared" si="61"/>
        <v>46.70823360160032</v>
      </c>
      <c r="BA116" s="1" t="e">
        <f t="shared" ref="BA116:BA179" si="69">IF(AX116*VLOOKUP(AY116,$BY$42:$BZ$1042,2)&lt;VLOOKUP(AY116,$BY$42:$BZ$1042,2)-$BZ$40/$CB$40,AX116*VLOOKUP(AY116,$BY$42:$BZ$1042,2),NA())</f>
        <v>#N/A</v>
      </c>
      <c r="BB116" s="10">
        <f t="shared" ref="BB116:BB179" si="70">MOD(BC115*10000013,1)</f>
        <v>0.9225478507578373</v>
      </c>
      <c r="BC116" s="10">
        <f t="shared" si="62"/>
        <v>0.50070043280720711</v>
      </c>
      <c r="BD116" s="1">
        <f t="shared" si="63"/>
        <v>78.399999999999821</v>
      </c>
      <c r="BE116" s="1">
        <f t="shared" si="64"/>
        <v>78.737177697568953</v>
      </c>
      <c r="BF116" s="1">
        <f t="shared" si="65"/>
        <v>3.6442011455452721E-3</v>
      </c>
      <c r="BU116" s="1">
        <f t="shared" si="47"/>
        <v>0</v>
      </c>
      <c r="BV116" s="1">
        <f>IF($BY$12=1,NORMDIST(BY116,$Y$6,$Y$8,TRUE),IF($BY$12=2,IF(BY116&lt;=$BX$31,0,IF(BY116&gt;=$BX$32,1,(BY116-$BX$31)*$BX$33)),SUM($BU$42:BU116)/$BV$40))</f>
        <v>1.6585806683604994E-2</v>
      </c>
      <c r="BW116" s="1">
        <f t="shared" si="48"/>
        <v>1.5273426257742221E-2</v>
      </c>
      <c r="BX116" s="1">
        <f>IF($BY$12&lt;3,BV116,SUM($BZ$42:BZ116)/$BX$40)</f>
        <v>1.6585806683604994E-2</v>
      </c>
      <c r="BY116" s="1">
        <f t="shared" si="49"/>
        <v>7.3999999999999897</v>
      </c>
      <c r="BZ116" s="1">
        <f t="shared" si="38"/>
        <v>2.0639765213165194E-3</v>
      </c>
      <c r="CA116" s="1">
        <f t="shared" si="50"/>
        <v>26</v>
      </c>
      <c r="CB116" s="1">
        <f t="shared" si="39"/>
        <v>35</v>
      </c>
      <c r="CC116" s="1">
        <f>IF(CB116="",NA(),COUNTIF(CB116:$CB$704,CB116))</f>
        <v>9</v>
      </c>
      <c r="CD116" s="1">
        <f t="shared" si="40"/>
        <v>48.16</v>
      </c>
      <c r="CE116" s="1">
        <f t="shared" si="41"/>
        <v>20.814999999999998</v>
      </c>
      <c r="CF116" s="1">
        <f t="shared" si="42"/>
        <v>99</v>
      </c>
      <c r="CG116" s="1">
        <f t="shared" si="43"/>
        <v>0</v>
      </c>
      <c r="CH116" s="10">
        <f t="shared" si="44"/>
        <v>0</v>
      </c>
      <c r="CI116" s="1">
        <v>12</v>
      </c>
      <c r="CJ116" s="1" t="e">
        <f t="shared" si="45"/>
        <v>#N/A</v>
      </c>
      <c r="CK116" s="1" t="str">
        <f t="shared" si="46"/>
        <v/>
      </c>
    </row>
    <row r="117" spans="1:89" ht="12" customHeight="1" x14ac:dyDescent="0.15">
      <c r="A117" s="26"/>
      <c r="B117" s="26"/>
      <c r="C117" s="26"/>
      <c r="D117" s="26"/>
      <c r="E117" s="26"/>
      <c r="F117" s="26"/>
      <c r="G117" s="26"/>
      <c r="H117" s="26"/>
      <c r="I117" s="26"/>
      <c r="J117" s="26"/>
      <c r="K117" s="26"/>
      <c r="L117" s="26"/>
      <c r="M117" s="26"/>
      <c r="N117" s="26"/>
      <c r="O117" s="26"/>
      <c r="AM117" s="10">
        <f t="shared" si="66"/>
        <v>0.62703554704785347</v>
      </c>
      <c r="AN117" s="10">
        <f t="shared" si="51"/>
        <v>0.62194064632058144</v>
      </c>
      <c r="AO117" s="1">
        <f t="shared" si="52"/>
        <v>56.400000000000531</v>
      </c>
      <c r="AP117" s="1">
        <f t="shared" si="53"/>
        <v>56.448434216529662</v>
      </c>
      <c r="AQ117" s="1">
        <f t="shared" si="54"/>
        <v>1.1786724520531965E-2</v>
      </c>
      <c r="AR117" s="10">
        <f t="shared" si="67"/>
        <v>5.9158835560083389E-2</v>
      </c>
      <c r="AS117" s="10">
        <f t="shared" si="55"/>
        <v>0.12466569617390633</v>
      </c>
      <c r="AT117" s="125">
        <f t="shared" si="56"/>
        <v>18.699999999999996</v>
      </c>
      <c r="AU117" s="1">
        <f t="shared" si="57"/>
        <v>18.782393113523717</v>
      </c>
      <c r="AV117" s="1">
        <f t="shared" si="58"/>
        <v>7.3077652104071202E-4</v>
      </c>
      <c r="AW117" s="10">
        <f t="shared" si="68"/>
        <v>0.90823360159993172</v>
      </c>
      <c r="AX117" s="10">
        <f t="shared" si="59"/>
        <v>0.82303613796830177</v>
      </c>
      <c r="AY117" s="1">
        <f t="shared" si="60"/>
        <v>76.499999999999929</v>
      </c>
      <c r="AZ117" s="1">
        <f t="shared" si="61"/>
        <v>76.079152811318565</v>
      </c>
      <c r="BA117" s="1">
        <f t="shared" si="69"/>
        <v>6.8244844721428626E-3</v>
      </c>
      <c r="BB117" s="10">
        <f t="shared" si="70"/>
        <v>0.83717769756913185</v>
      </c>
      <c r="BC117" s="10">
        <f t="shared" si="62"/>
        <v>0.85900138691067696</v>
      </c>
      <c r="BD117" s="1">
        <f t="shared" si="63"/>
        <v>69.600000000000321</v>
      </c>
      <c r="BE117" s="1">
        <f t="shared" si="64"/>
        <v>69.136124799400889</v>
      </c>
      <c r="BF117" s="1">
        <f t="shared" si="65"/>
        <v>1.0600484734990201E-2</v>
      </c>
      <c r="BU117" s="1">
        <f t="shared" si="47"/>
        <v>0</v>
      </c>
      <c r="BV117" s="1">
        <f>IF($BY$12=1,NORMDIST(BY117,$Y$6,$Y$8,TRUE),IF($BY$12=2,IF(BY117&lt;=$BX$31,0,IF(BY117&gt;=$BX$32,1,(BY117-$BX$31)*$BX$33)),SUM($BU$42:BU117)/$BV$40))</f>
        <v>1.6793306448448765E-2</v>
      </c>
      <c r="BW117" s="1">
        <f t="shared" si="48"/>
        <v>1.5645369471126928E-2</v>
      </c>
      <c r="BX117" s="1">
        <f>IF($BY$12&lt;3,BV117,SUM($BZ$42:BZ117)/$BX$40)</f>
        <v>1.6793306448448765E-2</v>
      </c>
      <c r="BY117" s="1">
        <f t="shared" si="49"/>
        <v>7.4999999999999893</v>
      </c>
      <c r="BZ117" s="1">
        <f t="shared" si="38"/>
        <v>2.0860492628169266E-3</v>
      </c>
      <c r="CA117" s="1">
        <f t="shared" si="50"/>
        <v>26</v>
      </c>
      <c r="CB117" s="1">
        <f t="shared" si="39"/>
        <v>34</v>
      </c>
      <c r="CC117" s="1">
        <f>IF(CB117="",NA(),COUNTIF(CB117:$CB$704,CB117))</f>
        <v>5</v>
      </c>
      <c r="CD117" s="1">
        <f t="shared" si="40"/>
        <v>46.783999999999999</v>
      </c>
      <c r="CE117" s="1">
        <f t="shared" si="41"/>
        <v>23.254999999999999</v>
      </c>
      <c r="CF117" s="1">
        <f t="shared" si="42"/>
        <v>99</v>
      </c>
      <c r="CG117" s="1">
        <f t="shared" si="43"/>
        <v>0</v>
      </c>
      <c r="CH117" s="10">
        <f t="shared" si="44"/>
        <v>0</v>
      </c>
      <c r="CI117" s="1">
        <v>13</v>
      </c>
      <c r="CJ117" s="1" t="e">
        <f t="shared" si="45"/>
        <v>#N/A</v>
      </c>
      <c r="CK117" s="1" t="str">
        <f t="shared" si="46"/>
        <v/>
      </c>
    </row>
    <row r="118" spans="1:89" ht="12" customHeight="1" x14ac:dyDescent="0.15">
      <c r="A118" s="26"/>
      <c r="B118" s="26"/>
      <c r="C118" s="26"/>
      <c r="D118" s="26"/>
      <c r="E118" s="26"/>
      <c r="F118" s="26"/>
      <c r="G118" s="26"/>
      <c r="H118" s="26"/>
      <c r="I118" s="26"/>
      <c r="J118" s="26"/>
      <c r="K118" s="26"/>
      <c r="L118" s="26"/>
      <c r="M118" s="26"/>
      <c r="N118" s="26"/>
      <c r="O118" s="26"/>
      <c r="AM118" s="10">
        <f t="shared" si="66"/>
        <v>0.54843421652913094</v>
      </c>
      <c r="AN118" s="10">
        <f t="shared" si="51"/>
        <v>0.29493612423539162</v>
      </c>
      <c r="AO118" s="1">
        <f t="shared" si="52"/>
        <v>52.400000000000475</v>
      </c>
      <c r="AP118" s="1">
        <f t="shared" si="53"/>
        <v>51.976523531228779</v>
      </c>
      <c r="AQ118" s="1">
        <f t="shared" si="54"/>
        <v>5.8409181276376822E-3</v>
      </c>
      <c r="AR118" s="10">
        <f t="shared" si="67"/>
        <v>0.58239311352372169</v>
      </c>
      <c r="AS118" s="10">
        <f t="shared" si="55"/>
        <v>0.70634769275784492</v>
      </c>
      <c r="AT118" s="125">
        <f t="shared" si="56"/>
        <v>54.100000000000499</v>
      </c>
      <c r="AU118" s="1">
        <f t="shared" si="57"/>
        <v>53.71009845510175</v>
      </c>
      <c r="AV118" s="1">
        <f t="shared" si="58"/>
        <v>1.3796629071795886E-2</v>
      </c>
      <c r="AW118" s="10">
        <f t="shared" si="68"/>
        <v>7.9152811318635941E-2</v>
      </c>
      <c r="AX118" s="10">
        <f t="shared" si="59"/>
        <v>0.14217290654778481</v>
      </c>
      <c r="AY118" s="1">
        <f t="shared" si="60"/>
        <v>21.700000000000038</v>
      </c>
      <c r="AZ118" s="1">
        <f t="shared" si="61"/>
        <v>22.113725633174219</v>
      </c>
      <c r="BA118" s="1">
        <f t="shared" si="69"/>
        <v>1.0421237120408866E-3</v>
      </c>
      <c r="BB118" s="10">
        <f t="shared" si="70"/>
        <v>3.6124799400568008E-2</v>
      </c>
      <c r="BC118" s="10">
        <f t="shared" si="62"/>
        <v>0.46362807229161263</v>
      </c>
      <c r="BD118" s="1">
        <f t="shared" si="63"/>
        <v>13.999999999999966</v>
      </c>
      <c r="BE118" s="1">
        <f t="shared" si="64"/>
        <v>14.250081066042151</v>
      </c>
      <c r="BF118" s="1">
        <f t="shared" si="65"/>
        <v>1.8301754850080553E-3</v>
      </c>
      <c r="BU118" s="1">
        <f t="shared" si="47"/>
        <v>0</v>
      </c>
      <c r="BV118" s="1">
        <f>IF($BY$12=1,NORMDIST(BY118,$Y$6,$Y$8,TRUE),IF($BY$12=2,IF(BY118&lt;=$BX$31,0,IF(BY118&gt;=$BX$32,1,(BY118-$BX$31)*$BX$33)),SUM($BU$42:BU118)/$BV$40))</f>
        <v>1.7003022647632777E-2</v>
      </c>
      <c r="BW118" s="1">
        <f t="shared" si="48"/>
        <v>1.6023120645472681E-2</v>
      </c>
      <c r="BX118" s="1">
        <f>IF($BY$12&lt;3,BV118,SUM($BZ$42:BZ118)/$BX$40)</f>
        <v>1.7003022647632777E-2</v>
      </c>
      <c r="BY118" s="1">
        <f t="shared" si="49"/>
        <v>7.599999999999989</v>
      </c>
      <c r="BZ118" s="1">
        <f t="shared" si="38"/>
        <v>2.1083053480885137E-3</v>
      </c>
      <c r="CA118" s="1">
        <f t="shared" si="50"/>
        <v>26</v>
      </c>
      <c r="CB118" s="1">
        <f t="shared" si="39"/>
        <v>39</v>
      </c>
      <c r="CC118" s="1">
        <f>IF(CB118="",NA(),COUNTIF(CB118:$CB$704,CB118))</f>
        <v>5</v>
      </c>
      <c r="CD118" s="1">
        <f t="shared" si="40"/>
        <v>53.663999999999994</v>
      </c>
      <c r="CE118" s="1">
        <f t="shared" si="41"/>
        <v>23.254999999999999</v>
      </c>
      <c r="CF118" s="1">
        <f t="shared" si="42"/>
        <v>99</v>
      </c>
      <c r="CG118" s="1">
        <f t="shared" si="43"/>
        <v>0</v>
      </c>
      <c r="CH118" s="10">
        <f t="shared" si="44"/>
        <v>0</v>
      </c>
      <c r="CI118" s="1">
        <v>14</v>
      </c>
      <c r="CJ118" s="1" t="e">
        <f t="shared" si="45"/>
        <v>#N/A</v>
      </c>
      <c r="CK118" s="1" t="str">
        <f t="shared" si="46"/>
        <v/>
      </c>
    </row>
    <row r="119" spans="1:89" ht="12" customHeight="1" x14ac:dyDescent="0.15">
      <c r="A119" s="26"/>
      <c r="B119" s="26"/>
      <c r="C119" s="26"/>
      <c r="D119" s="26"/>
      <c r="E119" s="26"/>
      <c r="F119" s="26"/>
      <c r="G119" s="26"/>
      <c r="H119" s="26"/>
      <c r="I119" s="26"/>
      <c r="J119" s="26"/>
      <c r="K119" s="26"/>
      <c r="L119" s="26"/>
      <c r="M119" s="26"/>
      <c r="N119" s="26"/>
      <c r="O119" s="26"/>
      <c r="AM119" s="10">
        <f t="shared" si="66"/>
        <v>7.6523531228303909E-2</v>
      </c>
      <c r="AN119" s="10">
        <f t="shared" si="51"/>
        <v>0.3070889450609684</v>
      </c>
      <c r="AO119" s="1">
        <f t="shared" si="52"/>
        <v>21.400000000000034</v>
      </c>
      <c r="AP119" s="1">
        <f t="shared" si="53"/>
        <v>21.342765969783102</v>
      </c>
      <c r="AQ119" s="1">
        <f t="shared" si="54"/>
        <v>2.2034330518398144E-3</v>
      </c>
      <c r="AR119" s="10">
        <f t="shared" si="67"/>
        <v>0.1100984551012516</v>
      </c>
      <c r="AS119" s="10">
        <f t="shared" si="55"/>
        <v>0.98229243233799934</v>
      </c>
      <c r="AT119" s="125">
        <f t="shared" si="56"/>
        <v>25.400000000000091</v>
      </c>
      <c r="AU119" s="1">
        <f t="shared" si="57"/>
        <v>24.993181613832803</v>
      </c>
      <c r="AV119" s="1" t="e">
        <f t="shared" si="58"/>
        <v>#N/A</v>
      </c>
      <c r="AW119" s="10">
        <f t="shared" si="68"/>
        <v>0.91372563317418098</v>
      </c>
      <c r="AX119" s="10">
        <f t="shared" si="59"/>
        <v>0.2101750411093235</v>
      </c>
      <c r="AY119" s="1">
        <f t="shared" si="60"/>
        <v>77.199999999999889</v>
      </c>
      <c r="AZ119" s="1">
        <f t="shared" si="61"/>
        <v>76.843368769436964</v>
      </c>
      <c r="BA119" s="1">
        <f t="shared" si="69"/>
        <v>1.6627450910304798E-3</v>
      </c>
      <c r="BB119" s="10">
        <f t="shared" si="70"/>
        <v>0.75008106604218483</v>
      </c>
      <c r="BC119" s="10">
        <f t="shared" si="62"/>
        <v>0.41147570684552193</v>
      </c>
      <c r="BD119" s="1">
        <f t="shared" si="63"/>
        <v>63.400000000000631</v>
      </c>
      <c r="BE119" s="1">
        <f t="shared" si="64"/>
        <v>63.317639408261215</v>
      </c>
      <c r="BF119" s="1">
        <f t="shared" si="65"/>
        <v>6.5576294676041045E-3</v>
      </c>
      <c r="BU119" s="1">
        <f t="shared" si="47"/>
        <v>0</v>
      </c>
      <c r="BV119" s="1">
        <f>IF($BY$12=1,NORMDIST(BY119,$Y$6,$Y$8,TRUE),IF($BY$12=2,IF(BY119&lt;=$BX$31,0,IF(BY119&gt;=$BX$32,1,(BY119-$BX$31)*$BX$33)),SUM($BU$42:BU119)/$BV$40))</f>
        <v>1.7214973657443376E-2</v>
      </c>
      <c r="BW119" s="1">
        <f t="shared" si="48"/>
        <v>1.6406741231662959E-2</v>
      </c>
      <c r="BX119" s="1">
        <f>IF($BY$12&lt;3,BV119,SUM($BZ$42:BZ119)/$BX$40)</f>
        <v>1.7214973657443376E-2</v>
      </c>
      <c r="BY119" s="1">
        <f t="shared" si="49"/>
        <v>7.6999999999999886</v>
      </c>
      <c r="BZ119" s="1">
        <f t="shared" si="38"/>
        <v>2.1307456145016859E-3</v>
      </c>
      <c r="CA119" s="1">
        <f t="shared" si="50"/>
        <v>26</v>
      </c>
      <c r="CB119" s="1">
        <f t="shared" si="39"/>
        <v>35</v>
      </c>
      <c r="CC119" s="1">
        <f>IF(CB119="",NA(),COUNTIF(CB119:$CB$704,CB119))</f>
        <v>8</v>
      </c>
      <c r="CD119" s="1">
        <f t="shared" si="40"/>
        <v>48.16</v>
      </c>
      <c r="CE119" s="1">
        <f t="shared" si="41"/>
        <v>21.425000000000001</v>
      </c>
      <c r="CF119" s="1">
        <f t="shared" si="42"/>
        <v>99</v>
      </c>
      <c r="CG119" s="1">
        <f t="shared" si="43"/>
        <v>0</v>
      </c>
      <c r="CH119" s="10">
        <f t="shared" si="44"/>
        <v>0</v>
      </c>
      <c r="CI119" s="1">
        <v>15</v>
      </c>
      <c r="CJ119" s="1" t="e">
        <f t="shared" si="45"/>
        <v>#N/A</v>
      </c>
      <c r="CK119" s="1" t="str">
        <f t="shared" si="46"/>
        <v/>
      </c>
    </row>
    <row r="120" spans="1:89" ht="12" customHeight="1" x14ac:dyDescent="0.15">
      <c r="A120" s="26"/>
      <c r="B120" s="26"/>
      <c r="C120" s="26"/>
      <c r="D120" s="26"/>
      <c r="E120" s="26"/>
      <c r="F120" s="26"/>
      <c r="G120" s="26"/>
      <c r="H120" s="26"/>
      <c r="I120" s="26"/>
      <c r="J120" s="26"/>
      <c r="K120" s="26"/>
      <c r="L120" s="26"/>
      <c r="M120" s="26"/>
      <c r="N120" s="26"/>
      <c r="O120" s="26"/>
      <c r="AM120" s="10">
        <f t="shared" si="66"/>
        <v>0.4427659697830677</v>
      </c>
      <c r="AN120" s="10">
        <f t="shared" si="51"/>
        <v>0.45378828421235085</v>
      </c>
      <c r="AO120" s="1">
        <f t="shared" si="52"/>
        <v>47.100000000000399</v>
      </c>
      <c r="AP120" s="1">
        <f t="shared" si="53"/>
        <v>47.341371203214329</v>
      </c>
      <c r="AQ120" s="1">
        <f t="shared" si="54"/>
        <v>8.9571083686033302E-3</v>
      </c>
      <c r="AR120" s="10">
        <f t="shared" si="67"/>
        <v>9.3181613832712173E-2</v>
      </c>
      <c r="AS120" s="10">
        <f t="shared" si="55"/>
        <v>0.3496881015598774</v>
      </c>
      <c r="AT120" s="125">
        <f t="shared" si="56"/>
        <v>23.500000000000064</v>
      </c>
      <c r="AU120" s="1">
        <f t="shared" si="57"/>
        <v>23.561544094234769</v>
      </c>
      <c r="AV120" s="1">
        <f t="shared" si="58"/>
        <v>2.899558001279902E-3</v>
      </c>
      <c r="AW120" s="10">
        <f t="shared" si="68"/>
        <v>0.14336876943707466</v>
      </c>
      <c r="AX120" s="10">
        <f t="shared" si="59"/>
        <v>0.55816474929451942</v>
      </c>
      <c r="AY120" s="1">
        <f t="shared" si="60"/>
        <v>28.600000000000136</v>
      </c>
      <c r="AZ120" s="1">
        <f t="shared" si="61"/>
        <v>28.849086935073274</v>
      </c>
      <c r="BA120" s="1">
        <f t="shared" si="69"/>
        <v>6.2810261177372109E-3</v>
      </c>
      <c r="BB120" s="10">
        <f t="shared" si="70"/>
        <v>0.41763940826058388</v>
      </c>
      <c r="BC120" s="10">
        <f t="shared" si="62"/>
        <v>0.51191814616322517</v>
      </c>
      <c r="BD120" s="1">
        <f t="shared" si="63"/>
        <v>45.800000000000381</v>
      </c>
      <c r="BE120" s="1">
        <f t="shared" si="64"/>
        <v>45.41656815186181</v>
      </c>
      <c r="BF120" s="1">
        <f t="shared" si="65"/>
        <v>9.9885949260464756E-3</v>
      </c>
      <c r="BU120" s="1">
        <f t="shared" si="47"/>
        <v>0</v>
      </c>
      <c r="BV120" s="1">
        <f>IF($BY$12=1,NORMDIST(BY120,$Y$6,$Y$8,TRUE),IF($BY$12=2,IF(BY120&lt;=$BX$31,0,IF(BY120&gt;=$BX$32,1,(BY120-$BX$31)*$BX$33)),SUM($BU$42:BU120)/$BV$40))</f>
        <v>1.742917793765706E-2</v>
      </c>
      <c r="BW120" s="1">
        <f t="shared" si="48"/>
        <v>1.67962929768136E-2</v>
      </c>
      <c r="BX120" s="1">
        <f>IF($BY$12&lt;3,BV120,SUM($BZ$42:BZ120)/$BX$40)</f>
        <v>1.742917793765706E-2</v>
      </c>
      <c r="BY120" s="1">
        <f t="shared" si="49"/>
        <v>7.7999999999999883</v>
      </c>
      <c r="BZ120" s="1">
        <f t="shared" si="38"/>
        <v>2.1533708944632851E-3</v>
      </c>
      <c r="CA120" s="1">
        <f t="shared" si="50"/>
        <v>26</v>
      </c>
      <c r="CB120" s="1">
        <f t="shared" si="39"/>
        <v>34</v>
      </c>
      <c r="CC120" s="1">
        <f>IF(CB120="",NA(),COUNTIF(CB120:$CB$704,CB120))</f>
        <v>4</v>
      </c>
      <c r="CD120" s="1">
        <f t="shared" si="40"/>
        <v>46.783999999999999</v>
      </c>
      <c r="CE120" s="1">
        <f t="shared" si="41"/>
        <v>23.864999999999998</v>
      </c>
      <c r="CF120" s="1">
        <f t="shared" si="42"/>
        <v>99</v>
      </c>
      <c r="CG120" s="1">
        <f t="shared" si="43"/>
        <v>0</v>
      </c>
      <c r="CH120" s="10">
        <f t="shared" si="44"/>
        <v>0</v>
      </c>
      <c r="CI120" s="1">
        <v>16</v>
      </c>
      <c r="CJ120" s="1" t="e">
        <f t="shared" si="45"/>
        <v>#N/A</v>
      </c>
      <c r="CK120" s="1" t="str">
        <f t="shared" si="46"/>
        <v/>
      </c>
    </row>
    <row r="121" spans="1:89" ht="12" customHeight="1" x14ac:dyDescent="0.15">
      <c r="A121" s="26"/>
      <c r="B121" s="26"/>
      <c r="C121" s="26"/>
      <c r="D121" s="26"/>
      <c r="E121" s="26"/>
      <c r="F121" s="26"/>
      <c r="G121" s="26"/>
      <c r="H121" s="26"/>
      <c r="I121" s="26"/>
      <c r="J121" s="26"/>
      <c r="K121" s="26"/>
      <c r="L121" s="26"/>
      <c r="M121" s="26"/>
      <c r="N121" s="26"/>
      <c r="O121" s="26"/>
      <c r="AM121" s="10">
        <f t="shared" si="66"/>
        <v>0.74137120321393013</v>
      </c>
      <c r="AN121" s="10">
        <f t="shared" si="51"/>
        <v>0.66996494308114052</v>
      </c>
      <c r="AO121" s="1">
        <f t="shared" si="52"/>
        <v>62.900000000000624</v>
      </c>
      <c r="AP121" s="1">
        <f t="shared" si="53"/>
        <v>62.540355665237335</v>
      </c>
      <c r="AQ121" s="1">
        <f t="shared" si="54"/>
        <v>1.0854091226697858E-2</v>
      </c>
      <c r="AR121" s="10">
        <f t="shared" si="67"/>
        <v>0.56154409423470497</v>
      </c>
      <c r="AS121" s="10">
        <f t="shared" si="55"/>
        <v>0.24242027476429939</v>
      </c>
      <c r="AT121" s="125">
        <f t="shared" si="56"/>
        <v>53.000000000000483</v>
      </c>
      <c r="AU121" s="1">
        <f t="shared" si="57"/>
        <v>53.399106565863377</v>
      </c>
      <c r="AV121" s="1">
        <f t="shared" si="58"/>
        <v>4.7814893893763531E-3</v>
      </c>
      <c r="AW121" s="10">
        <f t="shared" si="68"/>
        <v>0.74908693507313728</v>
      </c>
      <c r="AX121" s="10">
        <f t="shared" si="59"/>
        <v>8.8861528784036636E-2</v>
      </c>
      <c r="AY121" s="1">
        <f t="shared" si="60"/>
        <v>63.400000000000631</v>
      </c>
      <c r="AZ121" s="1">
        <f t="shared" si="61"/>
        <v>63.343040240556633</v>
      </c>
      <c r="BA121" s="1">
        <f t="shared" si="69"/>
        <v>1.4161734702586384E-3</v>
      </c>
      <c r="BB121" s="10">
        <f t="shared" si="70"/>
        <v>0.11656815186142921</v>
      </c>
      <c r="BC121" s="10">
        <f t="shared" si="62"/>
        <v>3.4000266343355179E-2</v>
      </c>
      <c r="BD121" s="1">
        <f t="shared" si="63"/>
        <v>26.100000000000101</v>
      </c>
      <c r="BE121" s="1">
        <f t="shared" si="64"/>
        <v>25.705437014252048</v>
      </c>
      <c r="BF121" s="1">
        <f t="shared" si="65"/>
        <v>3.3210139550518184E-4</v>
      </c>
      <c r="BU121" s="1">
        <f t="shared" si="47"/>
        <v>0</v>
      </c>
      <c r="BV121" s="1">
        <f>IF($BY$12=1,NORMDIST(BY121,$Y$6,$Y$8,TRUE),IF($BY$12=2,IF(BY121&lt;=$BX$31,0,IF(BY121&gt;=$BX$32,1,(BY121-$BX$31)*$BX$33)),SUM($BU$42:BU121)/$BV$40))</f>
        <v>1.7645654031037048E-2</v>
      </c>
      <c r="BW121" s="1">
        <f t="shared" si="48"/>
        <v>1.7191837920712449E-2</v>
      </c>
      <c r="BX121" s="1">
        <f>IF($BY$12&lt;3,BV121,SUM($BZ$42:BZ121)/$BX$40)</f>
        <v>1.7645654031037048E-2</v>
      </c>
      <c r="BY121" s="1">
        <f t="shared" si="49"/>
        <v>7.8999999999999879</v>
      </c>
      <c r="BZ121" s="1">
        <f t="shared" si="38"/>
        <v>2.1761820152800602E-3</v>
      </c>
      <c r="CA121" s="1">
        <f t="shared" si="50"/>
        <v>26</v>
      </c>
      <c r="CB121" s="1">
        <f t="shared" si="39"/>
        <v>30</v>
      </c>
      <c r="CC121" s="1">
        <f>IF(CB121="",NA(),COUNTIF(CB121:$CB$704,CB121))</f>
        <v>3</v>
      </c>
      <c r="CD121" s="1">
        <f t="shared" si="40"/>
        <v>41.279999999999994</v>
      </c>
      <c r="CE121" s="1">
        <f t="shared" si="41"/>
        <v>24.475000000000001</v>
      </c>
      <c r="CF121" s="1">
        <f t="shared" si="42"/>
        <v>99</v>
      </c>
      <c r="CG121" s="1">
        <f t="shared" si="43"/>
        <v>0</v>
      </c>
      <c r="CH121" s="10">
        <f t="shared" si="44"/>
        <v>0</v>
      </c>
      <c r="CI121" s="1">
        <v>17</v>
      </c>
      <c r="CJ121" s="1" t="e">
        <f t="shared" si="45"/>
        <v>#N/A</v>
      </c>
      <c r="CK121" s="1" t="str">
        <f t="shared" si="46"/>
        <v/>
      </c>
    </row>
    <row r="122" spans="1:89" ht="12" customHeight="1" x14ac:dyDescent="0.15">
      <c r="A122" s="26"/>
      <c r="B122" s="26"/>
      <c r="C122" s="26"/>
      <c r="D122" s="26"/>
      <c r="E122" s="26"/>
      <c r="F122" s="26"/>
      <c r="G122" s="26"/>
      <c r="H122" s="26"/>
      <c r="I122" s="26"/>
      <c r="J122" s="26"/>
      <c r="K122" s="26"/>
      <c r="L122" s="26"/>
      <c r="M122" s="26"/>
      <c r="N122" s="26"/>
      <c r="O122" s="26"/>
      <c r="AM122" s="10">
        <f t="shared" si="66"/>
        <v>0.1403556652367115</v>
      </c>
      <c r="AN122" s="10">
        <f t="shared" si="51"/>
        <v>0.47699076309800148</v>
      </c>
      <c r="AO122" s="1">
        <f t="shared" si="52"/>
        <v>28.400000000000134</v>
      </c>
      <c r="AP122" s="1">
        <f t="shared" si="53"/>
        <v>28.731859935075178</v>
      </c>
      <c r="AQ122" s="1">
        <f t="shared" si="54"/>
        <v>5.3101831138021617E-3</v>
      </c>
      <c r="AR122" s="10">
        <f t="shared" si="67"/>
        <v>0.89910656586289406</v>
      </c>
      <c r="AS122" s="10">
        <f t="shared" si="55"/>
        <v>0.34701429679989815</v>
      </c>
      <c r="AT122" s="125">
        <f t="shared" si="56"/>
        <v>75.499999999999986</v>
      </c>
      <c r="AU122" s="1">
        <f t="shared" si="57"/>
        <v>75.479184839874492</v>
      </c>
      <c r="AV122" s="1">
        <f t="shared" si="58"/>
        <v>3.0706297580940971E-3</v>
      </c>
      <c r="AW122" s="10">
        <f t="shared" si="68"/>
        <v>0.44304024055600166</v>
      </c>
      <c r="AX122" s="10">
        <f t="shared" si="59"/>
        <v>0.1650831438601017</v>
      </c>
      <c r="AY122" s="1">
        <f t="shared" si="60"/>
        <v>47.100000000000399</v>
      </c>
      <c r="AZ122" s="1">
        <f t="shared" si="61"/>
        <v>47.184681887180012</v>
      </c>
      <c r="BA122" s="1">
        <f t="shared" si="69"/>
        <v>3.2584966620529147E-3</v>
      </c>
      <c r="BB122" s="10">
        <f t="shared" si="70"/>
        <v>0.1054370142519474</v>
      </c>
      <c r="BC122" s="10">
        <f t="shared" si="62"/>
        <v>0.51320065930485725</v>
      </c>
      <c r="BD122" s="1">
        <f t="shared" si="63"/>
        <v>24.900000000000084</v>
      </c>
      <c r="BE122" s="1">
        <f t="shared" si="64"/>
        <v>24.664657143503511</v>
      </c>
      <c r="BF122" s="1">
        <f t="shared" si="65"/>
        <v>4.6575222963544157E-3</v>
      </c>
      <c r="BU122" s="1">
        <f t="shared" si="47"/>
        <v>0</v>
      </c>
      <c r="BV122" s="1">
        <f>IF($BY$12=1,NORMDIST(BY122,$Y$6,$Y$8,TRUE),IF($BY$12=2,IF(BY122&lt;=$BX$31,0,IF(BY122&gt;=$BX$32,1,(BY122-$BX$31)*$BX$33)),SUM($BU$42:BU122)/$BV$40))</f>
        <v>1.7864420562816528E-2</v>
      </c>
      <c r="BW122" s="1">
        <f t="shared" si="48"/>
        <v>1.7593438392170833E-2</v>
      </c>
      <c r="BX122" s="1">
        <f>IF($BY$12&lt;3,BV122,SUM($BZ$42:BZ122)/$BX$40)</f>
        <v>1.7864420562816528E-2</v>
      </c>
      <c r="BY122" s="1">
        <f t="shared" si="49"/>
        <v>7.9999999999999876</v>
      </c>
      <c r="BZ122" s="1">
        <f t="shared" si="38"/>
        <v>2.1991797990213576E-3</v>
      </c>
      <c r="CA122" s="1">
        <f t="shared" si="50"/>
        <v>26</v>
      </c>
      <c r="CB122" s="1">
        <f t="shared" si="39"/>
        <v>35</v>
      </c>
      <c r="CC122" s="1">
        <f>IF(CB122="",NA(),COUNTIF(CB122:$CB$704,CB122))</f>
        <v>7</v>
      </c>
      <c r="CD122" s="1">
        <f t="shared" si="40"/>
        <v>48.16</v>
      </c>
      <c r="CE122" s="1">
        <f t="shared" si="41"/>
        <v>22.035</v>
      </c>
      <c r="CF122" s="1">
        <f t="shared" si="42"/>
        <v>99</v>
      </c>
      <c r="CG122" s="1">
        <f t="shared" si="43"/>
        <v>0</v>
      </c>
      <c r="CH122" s="10">
        <f t="shared" si="44"/>
        <v>0</v>
      </c>
      <c r="CI122" s="1">
        <v>18</v>
      </c>
      <c r="CJ122" s="1" t="e">
        <f t="shared" si="45"/>
        <v>#N/A</v>
      </c>
      <c r="CK122" s="1" t="str">
        <f t="shared" si="46"/>
        <v/>
      </c>
    </row>
    <row r="123" spans="1:89" ht="12" customHeight="1" x14ac:dyDescent="0.15">
      <c r="A123" s="26"/>
      <c r="B123" s="26"/>
      <c r="C123" s="26"/>
      <c r="D123" s="26"/>
      <c r="E123" s="26"/>
      <c r="F123" s="26"/>
      <c r="G123" s="26"/>
      <c r="H123" s="26"/>
      <c r="I123" s="26"/>
      <c r="J123" s="26"/>
      <c r="K123" s="26"/>
      <c r="L123" s="26"/>
      <c r="M123" s="26"/>
      <c r="N123" s="26"/>
      <c r="O123" s="26"/>
      <c r="AM123" s="10">
        <f t="shared" si="66"/>
        <v>0.83185993507504463</v>
      </c>
      <c r="AN123" s="10">
        <f t="shared" si="51"/>
        <v>0.16492960229516029</v>
      </c>
      <c r="AO123" s="1">
        <f t="shared" si="52"/>
        <v>69.200000000000344</v>
      </c>
      <c r="AP123" s="1">
        <f t="shared" si="53"/>
        <v>68.867036432773219</v>
      </c>
      <c r="AQ123" s="1">
        <f t="shared" si="54"/>
        <v>2.0751800548569716E-3</v>
      </c>
      <c r="AR123" s="10">
        <f t="shared" si="67"/>
        <v>0.479184839874506</v>
      </c>
      <c r="AS123" s="10">
        <f t="shared" si="55"/>
        <v>0.62814797833561897</v>
      </c>
      <c r="AT123" s="125">
        <f t="shared" si="56"/>
        <v>48.900000000000425</v>
      </c>
      <c r="AU123" s="1">
        <f t="shared" si="57"/>
        <v>49.349279908091255</v>
      </c>
      <c r="AV123" s="1">
        <f t="shared" si="58"/>
        <v>1.2510802439223614E-2</v>
      </c>
      <c r="AW123" s="10">
        <f t="shared" si="68"/>
        <v>0.58468188717961311</v>
      </c>
      <c r="AX123" s="10">
        <f t="shared" si="59"/>
        <v>0.47266066446900368</v>
      </c>
      <c r="AY123" s="1">
        <f t="shared" si="60"/>
        <v>54.2000000000005</v>
      </c>
      <c r="AZ123" s="1">
        <f t="shared" si="61"/>
        <v>54.48927867487123</v>
      </c>
      <c r="BA123" s="1">
        <f t="shared" si="69"/>
        <v>9.2225992577950958E-3</v>
      </c>
      <c r="BB123" s="10">
        <f t="shared" si="70"/>
        <v>0.26465714350342751</v>
      </c>
      <c r="BC123" s="10">
        <f t="shared" si="62"/>
        <v>0.87557714059948921</v>
      </c>
      <c r="BD123" s="1">
        <f t="shared" si="63"/>
        <v>37.400000000000261</v>
      </c>
      <c r="BE123" s="1">
        <f t="shared" si="64"/>
        <v>37.688497719913983</v>
      </c>
      <c r="BF123" s="1">
        <f t="shared" si="65"/>
        <v>1.432150783059778E-2</v>
      </c>
      <c r="BU123" s="1">
        <f t="shared" si="47"/>
        <v>0</v>
      </c>
      <c r="BV123" s="1">
        <f>IF($BY$12=1,NORMDIST(BY123,$Y$6,$Y$8,TRUE),IF($BY$12=2,IF(BY123&lt;=$BX$31,0,IF(BY123&gt;=$BX$32,1,(BY123-$BX$31)*$BX$33)),SUM($BU$42:BU123)/$BV$40))</f>
        <v>1.8085496240168048E-2</v>
      </c>
      <c r="BW123" s="1">
        <f t="shared" si="48"/>
        <v>1.8001157005286018E-2</v>
      </c>
      <c r="BX123" s="1">
        <f>IF($BY$12&lt;3,BV123,SUM($BZ$42:BZ123)/$BX$40)</f>
        <v>1.8085496240168048E-2</v>
      </c>
      <c r="BY123" s="1">
        <f t="shared" si="49"/>
        <v>8.0999999999999872</v>
      </c>
      <c r="BZ123" s="1">
        <f t="shared" si="38"/>
        <v>2.2223650623809936E-3</v>
      </c>
      <c r="CA123" s="1">
        <f t="shared" si="50"/>
        <v>26</v>
      </c>
      <c r="CB123" s="1">
        <f t="shared" si="39"/>
        <v>41</v>
      </c>
      <c r="CC123" s="1">
        <f>IF(CB123="",NA(),COUNTIF(CB123:$CB$704,CB123))</f>
        <v>3</v>
      </c>
      <c r="CD123" s="1">
        <f t="shared" si="40"/>
        <v>56.415999999999997</v>
      </c>
      <c r="CE123" s="1">
        <f t="shared" si="41"/>
        <v>24.475000000000001</v>
      </c>
      <c r="CF123" s="1">
        <f t="shared" si="42"/>
        <v>99</v>
      </c>
      <c r="CG123" s="1">
        <f t="shared" si="43"/>
        <v>0</v>
      </c>
      <c r="CH123" s="10">
        <f t="shared" si="44"/>
        <v>0</v>
      </c>
      <c r="CI123" s="1">
        <v>19</v>
      </c>
      <c r="CJ123" s="1" t="e">
        <f t="shared" si="45"/>
        <v>#N/A</v>
      </c>
      <c r="CK123" s="1" t="str">
        <f t="shared" si="46"/>
        <v/>
      </c>
    </row>
    <row r="124" spans="1:89" ht="12" customHeight="1" x14ac:dyDescent="0.15">
      <c r="A124" s="26"/>
      <c r="B124" s="26"/>
      <c r="C124" s="26"/>
      <c r="D124" s="26"/>
      <c r="E124" s="26"/>
      <c r="F124" s="26"/>
      <c r="G124" s="26"/>
      <c r="H124" s="26"/>
      <c r="I124" s="26"/>
      <c r="J124" s="26"/>
      <c r="K124" s="26"/>
      <c r="L124" s="26"/>
      <c r="M124" s="26"/>
      <c r="N124" s="26"/>
      <c r="O124" s="26"/>
      <c r="AM124" s="10">
        <f t="shared" si="66"/>
        <v>0.16703643277287483</v>
      </c>
      <c r="AN124" s="10">
        <f t="shared" si="51"/>
        <v>0.49920237436890602</v>
      </c>
      <c r="AO124" s="1">
        <f t="shared" si="52"/>
        <v>30.600000000000165</v>
      </c>
      <c r="AP124" s="1">
        <f t="shared" si="53"/>
        <v>30.333319927007125</v>
      </c>
      <c r="AQ124" s="1">
        <f t="shared" si="54"/>
        <v>6.2207517938968051E-3</v>
      </c>
      <c r="AR124" s="10">
        <f t="shared" si="67"/>
        <v>0.94927990809082985</v>
      </c>
      <c r="AS124" s="10">
        <f t="shared" si="55"/>
        <v>0.42154710367321968</v>
      </c>
      <c r="AT124" s="125">
        <f t="shared" si="56"/>
        <v>82.699999999999577</v>
      </c>
      <c r="AU124" s="1">
        <f t="shared" si="57"/>
        <v>82.716844544559294</v>
      </c>
      <c r="AV124" s="1">
        <f t="shared" si="58"/>
        <v>2.2092392310599641E-3</v>
      </c>
      <c r="AW124" s="10">
        <f t="shared" si="68"/>
        <v>0.78927867487072945</v>
      </c>
      <c r="AX124" s="10">
        <f t="shared" si="59"/>
        <v>9.3300677835941315E-3</v>
      </c>
      <c r="AY124" s="1">
        <f t="shared" si="60"/>
        <v>66.000000000000526</v>
      </c>
      <c r="AZ124" s="1">
        <f t="shared" si="61"/>
        <v>66.299126822501947</v>
      </c>
      <c r="BA124" s="1">
        <f t="shared" si="69"/>
        <v>1.3514209117996068E-4</v>
      </c>
      <c r="BB124" s="10">
        <f t="shared" si="70"/>
        <v>0.78849771991372108</v>
      </c>
      <c r="BC124" s="10">
        <f t="shared" si="62"/>
        <v>0.44960756972432137</v>
      </c>
      <c r="BD124" s="1">
        <f t="shared" si="63"/>
        <v>66.000000000000526</v>
      </c>
      <c r="BE124" s="1">
        <f t="shared" si="64"/>
        <v>66.042141620070268</v>
      </c>
      <c r="BF124" s="1">
        <f t="shared" si="65"/>
        <v>6.5123757503376279E-3</v>
      </c>
      <c r="BU124" s="1">
        <f t="shared" si="47"/>
        <v>0</v>
      </c>
      <c r="BV124" s="1">
        <f>IF($BY$12=1,NORMDIST(BY124,$Y$6,$Y$8,TRUE),IF($BY$12=2,IF(BY124&lt;=$BX$31,0,IF(BY124&gt;=$BX$32,1,(BY124-$BX$31)*$BX$33)),SUM($BU$42:BU124)/$BV$40))</f>
        <v>1.8308899851658927E-2</v>
      </c>
      <c r="BW124" s="1">
        <f t="shared" si="48"/>
        <v>1.8415056655614447E-2</v>
      </c>
      <c r="BX124" s="1">
        <f>IF($BY$12&lt;3,BV124,SUM($BZ$42:BZ124)/$BX$40)</f>
        <v>1.8308899851658927E-2</v>
      </c>
      <c r="BY124" s="1">
        <f t="shared" si="49"/>
        <v>8.1999999999999869</v>
      </c>
      <c r="BZ124" s="1">
        <f t="shared" si="38"/>
        <v>2.2457386165383509E-3</v>
      </c>
      <c r="CA124" s="1">
        <f t="shared" si="50"/>
        <v>26</v>
      </c>
      <c r="CB124" s="1">
        <f t="shared" si="39"/>
        <v>38</v>
      </c>
      <c r="CC124" s="1">
        <f>IF(CB124="",NA(),COUNTIF(CB124:$CB$704,CB124))</f>
        <v>4</v>
      </c>
      <c r="CD124" s="1">
        <f t="shared" si="40"/>
        <v>52.287999999999997</v>
      </c>
      <c r="CE124" s="1">
        <f t="shared" si="41"/>
        <v>23.864999999999998</v>
      </c>
      <c r="CF124" s="1">
        <f t="shared" si="42"/>
        <v>99</v>
      </c>
      <c r="CG124" s="1">
        <f t="shared" si="43"/>
        <v>0</v>
      </c>
      <c r="CH124" s="10">
        <f t="shared" si="44"/>
        <v>0</v>
      </c>
      <c r="CI124" s="1">
        <v>20</v>
      </c>
      <c r="CJ124" s="1" t="e">
        <f t="shared" si="45"/>
        <v>#N/A</v>
      </c>
      <c r="CK124" s="1" t="str">
        <f t="shared" si="46"/>
        <v/>
      </c>
    </row>
    <row r="125" spans="1:89" ht="12" customHeight="1" x14ac:dyDescent="0.15">
      <c r="A125" s="26"/>
      <c r="B125" s="26"/>
      <c r="C125" s="26"/>
      <c r="D125" s="26"/>
      <c r="E125" s="26"/>
      <c r="F125" s="26"/>
      <c r="G125" s="26"/>
      <c r="H125" s="26"/>
      <c r="I125" s="26"/>
      <c r="J125" s="26"/>
      <c r="K125" s="26"/>
      <c r="L125" s="26"/>
      <c r="M125" s="26"/>
      <c r="N125" s="26"/>
      <c r="O125" s="26"/>
      <c r="AM125" s="10">
        <f t="shared" si="66"/>
        <v>0.23331992700695992</v>
      </c>
      <c r="AN125" s="10">
        <f t="shared" si="51"/>
        <v>0.30322865024209023</v>
      </c>
      <c r="AO125" s="1">
        <f t="shared" si="52"/>
        <v>35.400000000000233</v>
      </c>
      <c r="AP125" s="1">
        <f t="shared" si="53"/>
        <v>35.344393355399603</v>
      </c>
      <c r="AQ125" s="1">
        <f t="shared" si="54"/>
        <v>4.6337493510223609E-3</v>
      </c>
      <c r="AR125" s="10">
        <f t="shared" si="67"/>
        <v>0.51684454455971718</v>
      </c>
      <c r="AS125" s="10">
        <f t="shared" si="55"/>
        <v>0.16457625105977058</v>
      </c>
      <c r="AT125" s="125">
        <f t="shared" si="56"/>
        <v>50.800000000000452</v>
      </c>
      <c r="AU125" s="1">
        <f t="shared" si="57"/>
        <v>50.950088969618534</v>
      </c>
      <c r="AV125" s="1">
        <f t="shared" si="58"/>
        <v>3.2801960381119884E-3</v>
      </c>
      <c r="AW125" s="10">
        <f t="shared" si="68"/>
        <v>0.79912682250142097</v>
      </c>
      <c r="AX125" s="10">
        <f t="shared" si="59"/>
        <v>0.61366290226578712</v>
      </c>
      <c r="AY125" s="1">
        <f t="shared" si="60"/>
        <v>66.700000000000486</v>
      </c>
      <c r="AZ125" s="1">
        <f t="shared" si="61"/>
        <v>66.200275600702057</v>
      </c>
      <c r="BA125" s="1">
        <f t="shared" si="69"/>
        <v>8.6379255146111222E-3</v>
      </c>
      <c r="BB125" s="10">
        <f t="shared" si="70"/>
        <v>0.5421416200697422</v>
      </c>
      <c r="BC125" s="10">
        <f t="shared" si="62"/>
        <v>0.24853848293423653</v>
      </c>
      <c r="BD125" s="1">
        <f t="shared" si="63"/>
        <v>52.10000000000047</v>
      </c>
      <c r="BE125" s="1">
        <f t="shared" si="64"/>
        <v>51.660342643410438</v>
      </c>
      <c r="BF125" s="1">
        <f t="shared" si="65"/>
        <v>4.9303717342199472E-3</v>
      </c>
      <c r="BU125" s="1">
        <f t="shared" si="47"/>
        <v>0</v>
      </c>
      <c r="BV125" s="1">
        <f>IF($BY$12=1,NORMDIST(BY125,$Y$6,$Y$8,TRUE),IF($BY$12=2,IF(BY125&lt;=$BX$31,0,IF(BY125&gt;=$BX$32,1,(BY125-$BX$31)*$BX$33)),SUM($BU$42:BU125)/$BV$40))</f>
        <v>1.8534650266692907E-2</v>
      </c>
      <c r="BW125" s="1">
        <f t="shared" si="48"/>
        <v>1.8835200516255143E-2</v>
      </c>
      <c r="BX125" s="1">
        <f>IF($BY$12&lt;3,BV125,SUM($BZ$42:BZ125)/$BX$40)</f>
        <v>1.8534650266692907E-2</v>
      </c>
      <c r="BY125" s="1">
        <f t="shared" si="49"/>
        <v>8.2999999999999865</v>
      </c>
      <c r="BZ125" s="1">
        <f t="shared" si="38"/>
        <v>2.2693012670186954E-3</v>
      </c>
      <c r="CA125" s="1">
        <f t="shared" si="50"/>
        <v>26</v>
      </c>
      <c r="CB125" s="1">
        <f t="shared" si="39"/>
        <v>30</v>
      </c>
      <c r="CC125" s="1">
        <f>IF(CB125="",NA(),COUNTIF(CB125:$CB$704,CB125))</f>
        <v>2</v>
      </c>
      <c r="CD125" s="1">
        <f t="shared" si="40"/>
        <v>41.279999999999994</v>
      </c>
      <c r="CE125" s="1">
        <f t="shared" si="41"/>
        <v>25.085000000000001</v>
      </c>
      <c r="CF125" s="1">
        <f t="shared" si="42"/>
        <v>99</v>
      </c>
      <c r="CG125" s="1">
        <f t="shared" si="43"/>
        <v>0</v>
      </c>
      <c r="CH125" s="10">
        <f t="shared" si="44"/>
        <v>0</v>
      </c>
      <c r="CI125" s="1">
        <v>21</v>
      </c>
      <c r="CJ125" s="1" t="e">
        <f t="shared" si="45"/>
        <v>#N/A</v>
      </c>
      <c r="CK125" s="1" t="str">
        <f t="shared" si="46"/>
        <v/>
      </c>
    </row>
    <row r="126" spans="1:89" ht="12" customHeight="1" x14ac:dyDescent="0.15">
      <c r="A126" s="26"/>
      <c r="B126" s="26"/>
      <c r="C126" s="26"/>
      <c r="D126" s="26"/>
      <c r="E126" s="26"/>
      <c r="F126" s="26"/>
      <c r="G126" s="26"/>
      <c r="H126" s="26"/>
      <c r="I126" s="26"/>
      <c r="J126" s="26"/>
      <c r="K126" s="26"/>
      <c r="L126" s="26"/>
      <c r="M126" s="26"/>
      <c r="N126" s="26"/>
      <c r="O126" s="26"/>
      <c r="AM126" s="10">
        <f t="shared" si="66"/>
        <v>0.44439335539937019</v>
      </c>
      <c r="AN126" s="10">
        <f t="shared" si="51"/>
        <v>0.33110732212662697</v>
      </c>
      <c r="AO126" s="1">
        <f t="shared" si="52"/>
        <v>47.200000000000401</v>
      </c>
      <c r="AP126" s="1">
        <f t="shared" si="53"/>
        <v>47.225661457330389</v>
      </c>
      <c r="AQ126" s="1">
        <f t="shared" si="54"/>
        <v>6.5402262004605376E-3</v>
      </c>
      <c r="AR126" s="10">
        <f t="shared" si="67"/>
        <v>0.65008896961808205</v>
      </c>
      <c r="AS126" s="10">
        <f t="shared" si="55"/>
        <v>0.1473374255001545</v>
      </c>
      <c r="AT126" s="125">
        <f t="shared" si="56"/>
        <v>57.70000000000055</v>
      </c>
      <c r="AU126" s="1">
        <f t="shared" si="57"/>
        <v>57.370388076454951</v>
      </c>
      <c r="AV126" s="1">
        <f t="shared" si="58"/>
        <v>2.7290186102795315E-3</v>
      </c>
      <c r="AW126" s="10">
        <f t="shared" si="68"/>
        <v>2.7560070157051086E-4</v>
      </c>
      <c r="AX126" s="10">
        <f t="shared" si="59"/>
        <v>1.0598514229059219E-2</v>
      </c>
      <c r="AY126" s="1" t="e">
        <f t="shared" si="60"/>
        <v>#N/A</v>
      </c>
      <c r="AZ126" s="1" t="e">
        <f t="shared" si="61"/>
        <v>#N/A</v>
      </c>
      <c r="BA126" s="1" t="e">
        <f t="shared" si="69"/>
        <v>#N/A</v>
      </c>
      <c r="BB126" s="10">
        <f t="shared" si="70"/>
        <v>6.0342643409967422E-2</v>
      </c>
      <c r="BC126" s="10">
        <f t="shared" si="62"/>
        <v>0.21855403855443001</v>
      </c>
      <c r="BD126" s="1">
        <f t="shared" si="63"/>
        <v>18.899999999999999</v>
      </c>
      <c r="BE126" s="1">
        <f t="shared" si="64"/>
        <v>18.626746801286934</v>
      </c>
      <c r="BF126" s="1">
        <f t="shared" si="65"/>
        <v>1.3012820791890106E-3</v>
      </c>
      <c r="BU126" s="1">
        <f t="shared" si="47"/>
        <v>0</v>
      </c>
      <c r="BV126" s="1">
        <f>IF($BY$12=1,NORMDIST(BY126,$Y$6,$Y$8,TRUE),IF($BY$12=2,IF(BY126&lt;=$BX$31,0,IF(BY126&gt;=$BX$32,1,(BY126-$BX$31)*$BX$33)),SUM($BU$42:BU126)/$BV$40))</f>
        <v>1.8762766434937701E-2</v>
      </c>
      <c r="BW126" s="1">
        <f t="shared" si="48"/>
        <v>1.9261652033842985E-2</v>
      </c>
      <c r="BX126" s="1">
        <f>IF($BY$12&lt;3,BV126,SUM($BZ$42:BZ126)/$BX$40)</f>
        <v>1.8762766434937701E-2</v>
      </c>
      <c r="BY126" s="1">
        <f t="shared" si="49"/>
        <v>8.3999999999999861</v>
      </c>
      <c r="BZ126" s="1">
        <f t="shared" si="38"/>
        <v>2.2930538135527401E-3</v>
      </c>
      <c r="CA126" s="1">
        <f t="shared" si="50"/>
        <v>26</v>
      </c>
      <c r="CB126" s="1">
        <f t="shared" si="39"/>
        <v>33</v>
      </c>
      <c r="CC126" s="1">
        <f>IF(CB126="",NA(),COUNTIF(CB126:$CB$704,CB126))</f>
        <v>4</v>
      </c>
      <c r="CD126" s="1">
        <f t="shared" si="40"/>
        <v>45.407999999999994</v>
      </c>
      <c r="CE126" s="1">
        <f t="shared" si="41"/>
        <v>23.864999999999998</v>
      </c>
      <c r="CF126" s="1">
        <f t="shared" si="42"/>
        <v>99</v>
      </c>
      <c r="CG126" s="1">
        <f t="shared" si="43"/>
        <v>0</v>
      </c>
      <c r="CH126" s="10">
        <f t="shared" si="44"/>
        <v>0</v>
      </c>
      <c r="CI126" s="1">
        <v>22</v>
      </c>
      <c r="CJ126" s="1" t="e">
        <f t="shared" si="45"/>
        <v>#N/A</v>
      </c>
      <c r="CK126" s="1" t="str">
        <f t="shared" si="46"/>
        <v/>
      </c>
    </row>
    <row r="127" spans="1:89" ht="12" customHeight="1" x14ac:dyDescent="0.15">
      <c r="A127" s="26"/>
      <c r="B127" s="26"/>
      <c r="C127" s="26"/>
      <c r="D127" s="26"/>
      <c r="E127" s="26"/>
      <c r="F127" s="26"/>
      <c r="G127" s="26"/>
      <c r="H127" s="26"/>
      <c r="I127" s="26"/>
      <c r="J127" s="26"/>
      <c r="K127" s="26"/>
      <c r="L127" s="26"/>
      <c r="M127" s="26"/>
      <c r="N127" s="26"/>
      <c r="O127" s="26"/>
      <c r="AM127" s="10">
        <f t="shared" si="66"/>
        <v>0.52566145732998848</v>
      </c>
      <c r="AN127" s="10">
        <f t="shared" si="51"/>
        <v>0.40689883008599281</v>
      </c>
      <c r="AO127" s="1">
        <f t="shared" si="52"/>
        <v>51.200000000000458</v>
      </c>
      <c r="AP127" s="1">
        <f t="shared" si="53"/>
        <v>51.290544719249468</v>
      </c>
      <c r="AQ127" s="1">
        <f t="shared" si="54"/>
        <v>8.101860875889268E-3</v>
      </c>
      <c r="AR127" s="10">
        <f t="shared" si="67"/>
        <v>0.17038807645440102</v>
      </c>
      <c r="AS127" s="10">
        <f t="shared" si="55"/>
        <v>0.97958900406956673</v>
      </c>
      <c r="AT127" s="125">
        <f t="shared" si="56"/>
        <v>30.900000000000169</v>
      </c>
      <c r="AU127" s="1">
        <f t="shared" si="57"/>
        <v>31.175352720171382</v>
      </c>
      <c r="AV127" s="1" t="e">
        <f t="shared" si="58"/>
        <v>#N/A</v>
      </c>
      <c r="AW127" s="10">
        <f t="shared" si="68"/>
        <v>0.28007127717137337</v>
      </c>
      <c r="AX127" s="10">
        <f t="shared" si="59"/>
        <v>0.41264033690094948</v>
      </c>
      <c r="AY127" s="1">
        <f t="shared" si="60"/>
        <v>38.300000000000274</v>
      </c>
      <c r="AZ127" s="1">
        <f t="shared" si="61"/>
        <v>38.533333874494112</v>
      </c>
      <c r="BA127" s="1">
        <f t="shared" si="69"/>
        <v>6.9364703623956813E-3</v>
      </c>
      <c r="BB127" s="10">
        <f t="shared" si="70"/>
        <v>0.22674680128693581</v>
      </c>
      <c r="BC127" s="10">
        <f t="shared" si="62"/>
        <v>0.96057777479290962</v>
      </c>
      <c r="BD127" s="1">
        <f t="shared" si="63"/>
        <v>35.000000000000227</v>
      </c>
      <c r="BE127" s="1">
        <f t="shared" si="64"/>
        <v>34.735440168529976</v>
      </c>
      <c r="BF127" s="1">
        <f t="shared" si="65"/>
        <v>1.4463296224305765E-2</v>
      </c>
      <c r="BU127" s="1">
        <f t="shared" si="47"/>
        <v>0</v>
      </c>
      <c r="BV127" s="1">
        <f>IF($BY$12=1,NORMDIST(BY127,$Y$6,$Y$8,TRUE),IF($BY$12=2,IF(BY127&lt;=$BX$31,0,IF(BY127&gt;=$BX$32,1,(BY127-$BX$31)*$BX$33)),SUM($BU$42:BU127)/$BV$40))</f>
        <v>1.8993267385738512E-2</v>
      </c>
      <c r="BW127" s="1">
        <f t="shared" si="48"/>
        <v>1.9694474924451363E-2</v>
      </c>
      <c r="BX127" s="1">
        <f>IF($BY$12&lt;3,BV127,SUM($BZ$42:BZ127)/$BX$40)</f>
        <v>1.8993267385738512E-2</v>
      </c>
      <c r="BY127" s="1">
        <f t="shared" si="49"/>
        <v>8.4999999999999858</v>
      </c>
      <c r="BZ127" s="1">
        <f t="shared" si="38"/>
        <v>2.3169970499354584E-3</v>
      </c>
      <c r="CA127" s="1">
        <f t="shared" si="50"/>
        <v>26</v>
      </c>
      <c r="CB127" s="1">
        <f t="shared" si="39"/>
        <v>32</v>
      </c>
      <c r="CC127" s="1">
        <f>IF(CB127="",NA(),COUNTIF(CB127:$CB$704,CB127))</f>
        <v>1</v>
      </c>
      <c r="CD127" s="1">
        <f t="shared" si="40"/>
        <v>44.031999999999996</v>
      </c>
      <c r="CE127" s="1">
        <f t="shared" si="41"/>
        <v>25.695</v>
      </c>
      <c r="CF127" s="1">
        <f t="shared" si="42"/>
        <v>99</v>
      </c>
      <c r="CG127" s="1">
        <f t="shared" si="43"/>
        <v>0</v>
      </c>
      <c r="CH127" s="10">
        <f t="shared" si="44"/>
        <v>0</v>
      </c>
      <c r="CI127" s="1">
        <v>23</v>
      </c>
      <c r="CJ127" s="1" t="e">
        <f t="shared" si="45"/>
        <v>#N/A</v>
      </c>
      <c r="CK127" s="1" t="str">
        <f t="shared" si="46"/>
        <v/>
      </c>
    </row>
    <row r="128" spans="1:89" ht="12" customHeight="1" x14ac:dyDescent="0.15">
      <c r="A128" s="26"/>
      <c r="B128" s="26"/>
      <c r="C128" s="26"/>
      <c r="D128" s="26"/>
      <c r="E128" s="26"/>
      <c r="F128" s="26"/>
      <c r="G128" s="26"/>
      <c r="H128" s="26"/>
      <c r="I128" s="26"/>
      <c r="J128" s="26"/>
      <c r="K128" s="26"/>
      <c r="L128" s="26"/>
      <c r="M128" s="26"/>
      <c r="N128" s="26"/>
      <c r="O128" s="26"/>
      <c r="AM128" s="10">
        <f t="shared" si="66"/>
        <v>0.59054471924901009</v>
      </c>
      <c r="AN128" s="10">
        <f t="shared" si="51"/>
        <v>0.86957145109772682</v>
      </c>
      <c r="AO128" s="1">
        <f t="shared" si="52"/>
        <v>54.500000000000504</v>
      </c>
      <c r="AP128" s="1">
        <f t="shared" si="53"/>
        <v>54.815406132489947</v>
      </c>
      <c r="AQ128" s="1">
        <f t="shared" si="54"/>
        <v>1.6911894629387029E-2</v>
      </c>
      <c r="AR128" s="10">
        <f t="shared" si="67"/>
        <v>0.77535272017121315</v>
      </c>
      <c r="AS128" s="10">
        <f t="shared" si="55"/>
        <v>0.28129749372601509</v>
      </c>
      <c r="AT128" s="125">
        <f t="shared" si="56"/>
        <v>65.100000000000577</v>
      </c>
      <c r="AU128" s="1">
        <f t="shared" si="57"/>
        <v>65.194127569348197</v>
      </c>
      <c r="AV128" s="1">
        <f t="shared" si="58"/>
        <v>4.2195542693178201E-3</v>
      </c>
      <c r="AW128" s="10">
        <f t="shared" si="68"/>
        <v>0.73333387449383736</v>
      </c>
      <c r="AX128" s="10">
        <f t="shared" si="59"/>
        <v>0.27827874198555946</v>
      </c>
      <c r="AY128" s="1">
        <f t="shared" si="60"/>
        <v>62.400000000000617</v>
      </c>
      <c r="AZ128" s="1">
        <f t="shared" si="61"/>
        <v>61.9374792404479</v>
      </c>
      <c r="BA128" s="1">
        <f t="shared" si="69"/>
        <v>4.5802449242555218E-3</v>
      </c>
      <c r="BB128" s="10">
        <f t="shared" si="70"/>
        <v>0.23544016852974892</v>
      </c>
      <c r="BC128" s="10">
        <f t="shared" si="62"/>
        <v>0.74601968005299568</v>
      </c>
      <c r="BD128" s="1">
        <f t="shared" si="63"/>
        <v>35.500000000000234</v>
      </c>
      <c r="BE128" s="1">
        <f t="shared" si="64"/>
        <v>35.498785797506805</v>
      </c>
      <c r="BF128" s="1">
        <f t="shared" si="65"/>
        <v>1.1441746883091908E-2</v>
      </c>
      <c r="BU128" s="1">
        <f t="shared" si="47"/>
        <v>0</v>
      </c>
      <c r="BV128" s="1">
        <f>IF($BY$12=1,NORMDIST(BY128,$Y$6,$Y$8,TRUE),IF($BY$12=2,IF(BY128&lt;=$BX$31,0,IF(BY128&gt;=$BX$32,1,(BY128-$BX$31)*$BX$33)),SUM($BU$42:BU128)/$BV$40))</f>
        <v>1.9226172227517251E-2</v>
      </c>
      <c r="BW128" s="1">
        <f t="shared" si="48"/>
        <v>2.013373316940369E-2</v>
      </c>
      <c r="BX128" s="1">
        <f>IF($BY$12&lt;3,BV128,SUM($BZ$42:BZ128)/$BX$40)</f>
        <v>1.9226172227517251E-2</v>
      </c>
      <c r="BY128" s="1">
        <f t="shared" si="49"/>
        <v>8.5999999999999854</v>
      </c>
      <c r="BZ128" s="1">
        <f t="shared" si="38"/>
        <v>2.341131763884154E-3</v>
      </c>
      <c r="CA128" s="1">
        <f t="shared" si="50"/>
        <v>26</v>
      </c>
      <c r="CB128" s="1">
        <f t="shared" si="39"/>
        <v>38</v>
      </c>
      <c r="CC128" s="1">
        <f>IF(CB128="",NA(),COUNTIF(CB128:$CB$704,CB128))</f>
        <v>3</v>
      </c>
      <c r="CD128" s="1">
        <f t="shared" si="40"/>
        <v>52.287999999999997</v>
      </c>
      <c r="CE128" s="1">
        <f t="shared" si="41"/>
        <v>24.475000000000001</v>
      </c>
      <c r="CF128" s="1">
        <f t="shared" si="42"/>
        <v>24.475000000000001</v>
      </c>
      <c r="CG128" s="1">
        <f t="shared" si="43"/>
        <v>24.475000000000001</v>
      </c>
      <c r="CH128" s="10">
        <f t="shared" si="44"/>
        <v>1</v>
      </c>
      <c r="CI128" s="1">
        <v>24</v>
      </c>
      <c r="CJ128" s="1">
        <f t="shared" si="45"/>
        <v>24.475000000000001</v>
      </c>
      <c r="CK128" s="1">
        <f t="shared" si="46"/>
        <v>51.761860902993725</v>
      </c>
    </row>
    <row r="129" spans="1:89" ht="12" customHeight="1" x14ac:dyDescent="0.15">
      <c r="A129" s="26"/>
      <c r="B129" s="26"/>
      <c r="C129" s="26"/>
      <c r="D129" s="26"/>
      <c r="E129" s="26"/>
      <c r="F129" s="26"/>
      <c r="G129" s="26"/>
      <c r="H129" s="26"/>
      <c r="I129" s="26"/>
      <c r="J129" s="26"/>
      <c r="K129" s="26"/>
      <c r="L129" s="26"/>
      <c r="M129" s="26"/>
      <c r="N129" s="26"/>
      <c r="O129" s="26"/>
      <c r="AM129" s="10">
        <f t="shared" si="66"/>
        <v>0.81540613248944283</v>
      </c>
      <c r="AN129" s="10">
        <f t="shared" si="51"/>
        <v>0.92517415061593056</v>
      </c>
      <c r="AO129" s="1">
        <f t="shared" si="52"/>
        <v>67.900000000000418</v>
      </c>
      <c r="AP129" s="1">
        <f t="shared" si="53"/>
        <v>67.933423263580025</v>
      </c>
      <c r="AQ129" s="1">
        <f t="shared" si="54"/>
        <v>1.236411943309856E-2</v>
      </c>
      <c r="AR129" s="10">
        <f t="shared" si="67"/>
        <v>0.59412756934762001</v>
      </c>
      <c r="AS129" s="10">
        <f t="shared" si="55"/>
        <v>0.4171346016228199</v>
      </c>
      <c r="AT129" s="125">
        <f t="shared" si="56"/>
        <v>54.700000000000507</v>
      </c>
      <c r="AU129" s="1">
        <f t="shared" si="57"/>
        <v>54.638978020102293</v>
      </c>
      <c r="AV129" s="1">
        <f t="shared" si="58"/>
        <v>8.0940210619801101E-3</v>
      </c>
      <c r="AW129" s="10">
        <f t="shared" si="68"/>
        <v>3.7479240447282791E-2</v>
      </c>
      <c r="AX129" s="10">
        <f t="shared" si="59"/>
        <v>0.89170295372605324</v>
      </c>
      <c r="AY129" s="1">
        <f t="shared" si="60"/>
        <v>14.299999999999965</v>
      </c>
      <c r="AZ129" s="1">
        <f t="shared" si="61"/>
        <v>13.929398930817808</v>
      </c>
      <c r="BA129" s="1" t="e">
        <f t="shared" si="69"/>
        <v>#N/A</v>
      </c>
      <c r="BB129" s="10">
        <f t="shared" si="70"/>
        <v>0.49878579750657082</v>
      </c>
      <c r="BC129" s="10">
        <f t="shared" si="62"/>
        <v>0.459281075745821</v>
      </c>
      <c r="BD129" s="1">
        <f t="shared" si="63"/>
        <v>49.900000000000439</v>
      </c>
      <c r="BE129" s="1">
        <f t="shared" si="64"/>
        <v>50.128112194687567</v>
      </c>
      <c r="BF129" s="1">
        <f t="shared" si="65"/>
        <v>9.1612174692289605E-3</v>
      </c>
      <c r="BU129" s="1">
        <f t="shared" si="47"/>
        <v>0</v>
      </c>
      <c r="BV129" s="1">
        <f>IF($BY$12=1,NORMDIST(BY129,$Y$6,$Y$8,TRUE),IF($BY$12=2,IF(BY129&lt;=$BX$31,0,IF(BY129&gt;=$BX$32,1,(BY129-$BX$31)*$BX$33)),SUM($BU$42:BU129)/$BV$40))</f>
        <v>1.9461500147157848E-2</v>
      </c>
      <c r="BW129" s="1">
        <f t="shared" si="48"/>
        <v>2.0579491010993725E-2</v>
      </c>
      <c r="BX129" s="1">
        <f>IF($BY$12&lt;3,BV129,SUM($BZ$42:BZ129)/$BX$40)</f>
        <v>1.9461500147157848E-2</v>
      </c>
      <c r="BY129" s="1">
        <f t="shared" si="49"/>
        <v>8.6999999999999851</v>
      </c>
      <c r="BZ129" s="1">
        <f t="shared" si="38"/>
        <v>2.3654587368958347E-3</v>
      </c>
      <c r="CA129" s="1">
        <f t="shared" si="50"/>
        <v>26</v>
      </c>
      <c r="CB129" s="1">
        <f t="shared" si="39"/>
        <v>41</v>
      </c>
      <c r="CC129" s="1">
        <f>IF(CB129="",NA(),COUNTIF(CB129:$CB$704,CB129))</f>
        <v>2</v>
      </c>
      <c r="CD129" s="1">
        <f t="shared" si="40"/>
        <v>56.415999999999997</v>
      </c>
      <c r="CE129" s="1">
        <f t="shared" si="41"/>
        <v>25.085000000000001</v>
      </c>
      <c r="CF129" s="1">
        <f t="shared" si="42"/>
        <v>25.085000000000001</v>
      </c>
      <c r="CG129" s="1">
        <f t="shared" si="43"/>
        <v>25.085000000000001</v>
      </c>
      <c r="CH129" s="10">
        <f t="shared" si="44"/>
        <v>1</v>
      </c>
      <c r="CI129" s="1">
        <v>25</v>
      </c>
      <c r="CJ129" s="1">
        <f t="shared" si="45"/>
        <v>25.085000000000001</v>
      </c>
      <c r="CK129" s="1">
        <f t="shared" si="46"/>
        <v>56.597397703678361</v>
      </c>
    </row>
    <row r="130" spans="1:89" ht="12" customHeight="1" x14ac:dyDescent="0.15">
      <c r="A130" s="26"/>
      <c r="B130" s="26"/>
      <c r="C130" s="26"/>
      <c r="D130" s="26"/>
      <c r="E130" s="26"/>
      <c r="F130" s="26"/>
      <c r="G130" s="26"/>
      <c r="H130" s="26"/>
      <c r="I130" s="26"/>
      <c r="J130" s="26"/>
      <c r="K130" s="26"/>
      <c r="L130" s="26"/>
      <c r="M130" s="26"/>
      <c r="N130" s="26"/>
      <c r="O130" s="26"/>
      <c r="AM130" s="10">
        <f t="shared" si="66"/>
        <v>0.53342326357960701</v>
      </c>
      <c r="AN130" s="10">
        <f t="shared" si="51"/>
        <v>0.57029849663376808</v>
      </c>
      <c r="AO130" s="1">
        <f t="shared" si="52"/>
        <v>51.600000000000463</v>
      </c>
      <c r="AP130" s="1">
        <f t="shared" si="53"/>
        <v>51.480218137056099</v>
      </c>
      <c r="AQ130" s="1">
        <f t="shared" si="54"/>
        <v>1.1339464730653507E-2</v>
      </c>
      <c r="AR130" s="10">
        <f t="shared" si="67"/>
        <v>0.43897802010178566</v>
      </c>
      <c r="AS130" s="10">
        <f t="shared" si="55"/>
        <v>0.90773211792111397</v>
      </c>
      <c r="AT130" s="125">
        <f t="shared" si="56"/>
        <v>46.900000000000396</v>
      </c>
      <c r="AU130" s="1">
        <f t="shared" si="57"/>
        <v>47.379728672653833</v>
      </c>
      <c r="AV130" s="1">
        <f t="shared" si="58"/>
        <v>1.7890431270086309E-2</v>
      </c>
      <c r="AW130" s="10">
        <f t="shared" si="68"/>
        <v>0.12939893081784248</v>
      </c>
      <c r="AX130" s="10">
        <f t="shared" si="59"/>
        <v>0.99036452546715736</v>
      </c>
      <c r="AY130" s="1">
        <f t="shared" si="60"/>
        <v>27.400000000000119</v>
      </c>
      <c r="AZ130" s="1">
        <f t="shared" si="61"/>
        <v>27.029410404712081</v>
      </c>
      <c r="BA130" s="1" t="e">
        <f t="shared" si="69"/>
        <v>#N/A</v>
      </c>
      <c r="BB130" s="10">
        <f t="shared" si="70"/>
        <v>0.72811219468712807</v>
      </c>
      <c r="BC130" s="10">
        <f t="shared" si="62"/>
        <v>0.41232981160283089</v>
      </c>
      <c r="BD130" s="1">
        <f t="shared" si="63"/>
        <v>62.100000000000612</v>
      </c>
      <c r="BE130" s="1">
        <f t="shared" si="64"/>
        <v>62.076315859705822</v>
      </c>
      <c r="BF130" s="1">
        <f t="shared" si="65"/>
        <v>6.8492573884348547E-3</v>
      </c>
      <c r="BU130" s="1">
        <f t="shared" si="47"/>
        <v>0</v>
      </c>
      <c r="BV130" s="1">
        <f>IF($BY$12=1,NORMDIST(BY130,$Y$6,$Y$8,TRUE),IF($BY$12=2,IF(BY130&lt;=$BX$31,0,IF(BY130&gt;=$BX$32,1,(BY130-$BX$31)*$BX$33)),SUM($BU$42:BU130)/$BV$40))</f>
        <v>1.969927040937685E-2</v>
      </c>
      <c r="BW130" s="1">
        <f t="shared" si="48"/>
        <v>2.103181294811381E-2</v>
      </c>
      <c r="BX130" s="1">
        <f>IF($BY$12&lt;3,BV130,SUM($BZ$42:BZ130)/$BX$40)</f>
        <v>1.969927040937685E-2</v>
      </c>
      <c r="BY130" s="1">
        <f t="shared" si="49"/>
        <v>8.7999999999999847</v>
      </c>
      <c r="BZ130" s="1">
        <f t="shared" si="38"/>
        <v>2.3899787441038463E-3</v>
      </c>
      <c r="CA130" s="1">
        <f t="shared" si="50"/>
        <v>26</v>
      </c>
      <c r="CB130" s="1">
        <f t="shared" si="39"/>
        <v>33</v>
      </c>
      <c r="CC130" s="1">
        <f>IF(CB130="",NA(),COUNTIF(CB130:$CB$704,CB130))</f>
        <v>3</v>
      </c>
      <c r="CD130" s="1">
        <f t="shared" si="40"/>
        <v>45.407999999999994</v>
      </c>
      <c r="CE130" s="1">
        <f t="shared" si="41"/>
        <v>24.475000000000001</v>
      </c>
      <c r="CF130" s="1">
        <f t="shared" si="42"/>
        <v>24.475000000000001</v>
      </c>
      <c r="CG130" s="1">
        <f t="shared" si="43"/>
        <v>24.475000000000001</v>
      </c>
      <c r="CH130" s="1">
        <f>IF(CB130="",0,1)</f>
        <v>1</v>
      </c>
      <c r="CJ130" s="1">
        <f t="shared" si="45"/>
        <v>24.475000000000001</v>
      </c>
      <c r="CK130" s="1">
        <f t="shared" si="46"/>
        <v>45.660499934238274</v>
      </c>
    </row>
    <row r="131" spans="1:89" ht="12" customHeight="1" x14ac:dyDescent="0.15">
      <c r="A131" s="26"/>
      <c r="B131" s="26"/>
      <c r="C131" s="26"/>
      <c r="D131" s="26"/>
      <c r="E131" s="26"/>
      <c r="F131" s="26"/>
      <c r="G131" s="26"/>
      <c r="H131" s="26"/>
      <c r="I131" s="26"/>
      <c r="J131" s="26"/>
      <c r="K131" s="26"/>
      <c r="L131" s="26"/>
      <c r="M131" s="26"/>
      <c r="N131" s="26"/>
      <c r="O131" s="26"/>
      <c r="AM131" s="10">
        <f t="shared" si="66"/>
        <v>0.38021813705563545</v>
      </c>
      <c r="AN131" s="10">
        <f t="shared" si="51"/>
        <v>0.31339213624596596</v>
      </c>
      <c r="AO131" s="1">
        <f t="shared" si="52"/>
        <v>43.900000000000354</v>
      </c>
      <c r="AP131" s="1">
        <f t="shared" si="53"/>
        <v>43.836557430774327</v>
      </c>
      <c r="AQ131" s="1">
        <f t="shared" si="54"/>
        <v>5.9671649454343199E-3</v>
      </c>
      <c r="AR131" s="10">
        <f t="shared" si="67"/>
        <v>0.97972867265343666</v>
      </c>
      <c r="AS131" s="10">
        <f t="shared" si="55"/>
        <v>0.46300711110234261</v>
      </c>
      <c r="AT131" s="125">
        <f t="shared" si="56"/>
        <v>90.89999999999911</v>
      </c>
      <c r="AU131" s="1">
        <f t="shared" si="57"/>
        <v>90.530115870385472</v>
      </c>
      <c r="AV131" s="1">
        <f t="shared" si="58"/>
        <v>1.1411757675655575E-3</v>
      </c>
      <c r="AW131" s="10">
        <f t="shared" si="68"/>
        <v>0.12941040471196175</v>
      </c>
      <c r="AX131" s="10">
        <f t="shared" si="59"/>
        <v>0.7294548787176609</v>
      </c>
      <c r="AY131" s="1">
        <f t="shared" si="60"/>
        <v>27.400000000000119</v>
      </c>
      <c r="AZ131" s="1">
        <f t="shared" si="61"/>
        <v>27.170090032369018</v>
      </c>
      <c r="BA131" s="1">
        <f t="shared" si="69"/>
        <v>7.6842801794579771E-3</v>
      </c>
      <c r="BB131" s="10">
        <f t="shared" si="70"/>
        <v>0.47631585970520973</v>
      </c>
      <c r="BC131" s="10">
        <f t="shared" si="62"/>
        <v>0.78915827348828316</v>
      </c>
      <c r="BD131" s="1">
        <f t="shared" si="63"/>
        <v>48.800000000000423</v>
      </c>
      <c r="BE131" s="1">
        <f t="shared" si="64"/>
        <v>49.293940386921591</v>
      </c>
      <c r="BF131" s="1">
        <f t="shared" si="65"/>
        <v>1.5713120972866514E-2</v>
      </c>
      <c r="BU131" s="1">
        <f t="shared" si="47"/>
        <v>0</v>
      </c>
      <c r="BV131" s="1">
        <f>IF($BY$12=1,NORMDIST(BY131,$Y$6,$Y$8,TRUE),IF($BY$12=2,IF(BY131&lt;=$BX$31,0,IF(BY131&gt;=$BX$32,1,(BY131-$BX$31)*$BX$33)),SUM($BU$42:BU131)/$BV$40))</f>
        <v>1.9939502356080066E-2</v>
      </c>
      <c r="BW131" s="1">
        <f t="shared" si="48"/>
        <v>2.1490763731791342E-2</v>
      </c>
      <c r="BX131" s="1">
        <f>IF($BY$12&lt;3,BV131,SUM($BZ$42:BZ131)/$BX$40)</f>
        <v>1.9939502356080066E-2</v>
      </c>
      <c r="BY131" s="1">
        <f t="shared" si="49"/>
        <v>8.8999999999999844</v>
      </c>
      <c r="BZ131" s="1">
        <f t="shared" si="38"/>
        <v>2.4146925541338629E-3</v>
      </c>
      <c r="CA131" s="1">
        <f t="shared" si="50"/>
        <v>26</v>
      </c>
      <c r="CB131" s="1">
        <f t="shared" si="39"/>
        <v>44</v>
      </c>
      <c r="CC131" s="1">
        <f>IF(CB131="",NA(),COUNTIF(CB131:$CB$704,CB131))</f>
        <v>1</v>
      </c>
      <c r="CD131" s="1">
        <f t="shared" si="40"/>
        <v>60.543999999999997</v>
      </c>
      <c r="CE131" s="1">
        <f t="shared" si="41"/>
        <v>25.695</v>
      </c>
      <c r="CF131" s="1">
        <f t="shared" si="42"/>
        <v>25.695</v>
      </c>
      <c r="CG131" s="1">
        <f t="shared" si="43"/>
        <v>25.695</v>
      </c>
      <c r="CH131" s="1">
        <f t="shared" ref="CH131:CH194" si="71">IF(CB131="",0,1)</f>
        <v>1</v>
      </c>
      <c r="CJ131" s="1">
        <f t="shared" si="45"/>
        <v>25.695</v>
      </c>
      <c r="CK131" s="1">
        <f t="shared" si="46"/>
        <v>60.177574551011773</v>
      </c>
    </row>
    <row r="132" spans="1:89" ht="12" customHeight="1" x14ac:dyDescent="0.15">
      <c r="A132" s="26"/>
      <c r="B132" s="26"/>
      <c r="C132" s="26"/>
      <c r="D132" s="26"/>
      <c r="E132" s="26"/>
      <c r="F132" s="26"/>
      <c r="G132" s="26"/>
      <c r="H132" s="26"/>
      <c r="I132" s="26"/>
      <c r="J132" s="26"/>
      <c r="K132" s="26"/>
      <c r="L132" s="26"/>
      <c r="M132" s="26"/>
      <c r="N132" s="26"/>
      <c r="O132" s="26"/>
      <c r="AM132" s="10">
        <f t="shared" si="66"/>
        <v>0.43655743077397346</v>
      </c>
      <c r="AN132" s="10">
        <f t="shared" si="51"/>
        <v>0.98298633471131325</v>
      </c>
      <c r="AO132" s="1">
        <f t="shared" si="52"/>
        <v>46.800000000000395</v>
      </c>
      <c r="AP132" s="1">
        <f t="shared" si="53"/>
        <v>46.425935483724274</v>
      </c>
      <c r="AQ132" s="1" t="e">
        <f t="shared" si="54"/>
        <v>#N/A</v>
      </c>
      <c r="AR132" s="10">
        <f t="shared" si="67"/>
        <v>0.13011587038636208</v>
      </c>
      <c r="AS132" s="10">
        <f t="shared" si="55"/>
        <v>0.39536993578076363</v>
      </c>
      <c r="AT132" s="125">
        <f t="shared" si="56"/>
        <v>27.400000000000119</v>
      </c>
      <c r="AU132" s="1">
        <f t="shared" si="57"/>
        <v>27.397616801411033</v>
      </c>
      <c r="AV132" s="1">
        <f t="shared" si="58"/>
        <v>4.1649366529901838E-3</v>
      </c>
      <c r="AW132" s="10">
        <f t="shared" si="68"/>
        <v>0.27009003236889839</v>
      </c>
      <c r="AX132" s="10">
        <f t="shared" si="59"/>
        <v>0.83485940471291542</v>
      </c>
      <c r="AY132" s="1">
        <f t="shared" si="60"/>
        <v>37.700000000000266</v>
      </c>
      <c r="AZ132" s="1">
        <f t="shared" si="61"/>
        <v>38.100301415473488</v>
      </c>
      <c r="BA132" s="1">
        <f t="shared" si="69"/>
        <v>1.3783607535135814E-2</v>
      </c>
      <c r="BB132" s="10">
        <f t="shared" si="70"/>
        <v>0.99394038692116737</v>
      </c>
      <c r="BC132" s="10">
        <f t="shared" si="62"/>
        <v>0.79043670371174812</v>
      </c>
      <c r="BD132" s="1" t="e">
        <f t="shared" si="63"/>
        <v>#N/A</v>
      </c>
      <c r="BE132" s="1" t="e">
        <f t="shared" si="64"/>
        <v>#N/A</v>
      </c>
      <c r="BF132" s="1" t="e">
        <f t="shared" si="65"/>
        <v>#N/A</v>
      </c>
      <c r="BU132" s="1">
        <f t="shared" si="47"/>
        <v>0</v>
      </c>
      <c r="BV132" s="1">
        <f>IF($BY$12=1,NORMDIST(BY132,$Y$6,$Y$8,TRUE),IF($BY$12=2,IF(BY132&lt;=$BX$31,0,IF(BY132&gt;=$BX$32,1,(BY132-$BX$31)*$BX$33)),SUM($BU$42:BU132)/$BV$40))</f>
        <v>2.0182215405704348E-2</v>
      </c>
      <c r="BW132" s="1">
        <f t="shared" si="48"/>
        <v>2.1956408360632167E-2</v>
      </c>
      <c r="BX132" s="1">
        <f>IF($BY$12&lt;3,BV132,SUM($BZ$42:BZ132)/$BX$40)</f>
        <v>2.0182215405704348E-2</v>
      </c>
      <c r="BY132" s="1">
        <f t="shared" si="49"/>
        <v>8.999999999999984</v>
      </c>
      <c r="BZ132" s="1">
        <f t="shared" si="38"/>
        <v>2.4396009289591341E-3</v>
      </c>
      <c r="CA132" s="1">
        <f t="shared" si="50"/>
        <v>26</v>
      </c>
      <c r="CB132" s="1">
        <f t="shared" si="39"/>
        <v>43</v>
      </c>
      <c r="CC132" s="1">
        <f>IF(CB132="",NA(),COUNTIF(CB132:$CB$704,CB132))</f>
        <v>1</v>
      </c>
      <c r="CD132" s="1">
        <f t="shared" si="40"/>
        <v>59.167999999999992</v>
      </c>
      <c r="CE132" s="1">
        <f t="shared" si="41"/>
        <v>25.695</v>
      </c>
      <c r="CF132" s="1">
        <f t="shared" si="42"/>
        <v>25.695</v>
      </c>
      <c r="CG132" s="1">
        <f t="shared" si="43"/>
        <v>25.695</v>
      </c>
      <c r="CH132" s="1">
        <f t="shared" si="71"/>
        <v>1</v>
      </c>
      <c r="CJ132" s="1">
        <f t="shared" si="45"/>
        <v>25.695</v>
      </c>
      <c r="CK132" s="1">
        <f t="shared" si="46"/>
        <v>58.490457753061456</v>
      </c>
    </row>
    <row r="133" spans="1:89" ht="12" customHeight="1" x14ac:dyDescent="0.15">
      <c r="A133" s="26"/>
      <c r="B133" s="26"/>
      <c r="C133" s="26"/>
      <c r="D133" s="26"/>
      <c r="E133" s="26"/>
      <c r="F133" s="26"/>
      <c r="G133" s="26"/>
      <c r="H133" s="26"/>
      <c r="I133" s="26"/>
      <c r="J133" s="26"/>
      <c r="K133" s="26"/>
      <c r="L133" s="26"/>
      <c r="M133" s="26"/>
      <c r="N133" s="26"/>
      <c r="O133" s="26"/>
      <c r="AM133" s="10">
        <f t="shared" si="66"/>
        <v>0.12593548372387886</v>
      </c>
      <c r="AN133" s="10">
        <f t="shared" si="51"/>
        <v>0.47440007701516151</v>
      </c>
      <c r="AO133" s="1">
        <f t="shared" si="52"/>
        <v>27.000000000000114</v>
      </c>
      <c r="AP133" s="1">
        <f t="shared" si="53"/>
        <v>27.437352616340036</v>
      </c>
      <c r="AQ133" s="1">
        <f t="shared" si="54"/>
        <v>4.8848090870485823E-3</v>
      </c>
      <c r="AR133" s="10">
        <f t="shared" si="67"/>
        <v>0.49761680141091347</v>
      </c>
      <c r="AS133" s="10">
        <f t="shared" si="55"/>
        <v>0.48312755301594734</v>
      </c>
      <c r="AT133" s="125">
        <f t="shared" si="56"/>
        <v>49.800000000000438</v>
      </c>
      <c r="AU133" s="1">
        <f t="shared" si="57"/>
        <v>50.110817662626943</v>
      </c>
      <c r="AV133" s="1">
        <f t="shared" si="58"/>
        <v>9.6365185482740444E-3</v>
      </c>
      <c r="AW133" s="10">
        <f t="shared" si="68"/>
        <v>0.90030141547322273</v>
      </c>
      <c r="AX133" s="10">
        <f t="shared" si="59"/>
        <v>0.85865062847733498</v>
      </c>
      <c r="AY133" s="1">
        <f t="shared" si="60"/>
        <v>75.59999999999998</v>
      </c>
      <c r="AZ133" s="1">
        <f t="shared" si="61"/>
        <v>75.547231519967298</v>
      </c>
      <c r="BA133" s="1">
        <f t="shared" si="69"/>
        <v>7.5495753270606184E-3</v>
      </c>
      <c r="BB133" s="10">
        <f t="shared" si="70"/>
        <v>0.31279462948441505</v>
      </c>
      <c r="BC133" s="10">
        <f t="shared" si="62"/>
        <v>0.3611743338406086</v>
      </c>
      <c r="BD133" s="1">
        <f t="shared" si="63"/>
        <v>40.200000000000301</v>
      </c>
      <c r="BE133" s="1">
        <f t="shared" si="64"/>
        <v>39.733672425896231</v>
      </c>
      <c r="BF133" s="1">
        <f t="shared" si="65"/>
        <v>6.3893973609551562E-3</v>
      </c>
      <c r="BU133" s="1">
        <f t="shared" si="47"/>
        <v>0</v>
      </c>
      <c r="BV133" s="1">
        <f>IF($BY$12=1,NORMDIST(BY133,$Y$6,$Y$8,TRUE),IF($BY$12=2,IF(BY133&lt;=$BX$31,0,IF(BY133&gt;=$BX$32,1,(BY133-$BX$31)*$BX$33)),SUM($BU$42:BU133)/$BV$40))</f>
        <v>2.0427429052545298E-2</v>
      </c>
      <c r="BW133" s="1">
        <f t="shared" si="48"/>
        <v>2.2428812076171707E-2</v>
      </c>
      <c r="BX133" s="1">
        <f>IF($BY$12&lt;3,BV133,SUM($BZ$42:BZ133)/$BX$40)</f>
        <v>2.0427429052545298E-2</v>
      </c>
      <c r="BY133" s="1">
        <f t="shared" si="49"/>
        <v>9.0999999999999837</v>
      </c>
      <c r="BZ133" s="1">
        <f t="shared" si="38"/>
        <v>2.4647046237551372E-3</v>
      </c>
      <c r="CA133" s="1">
        <f t="shared" si="50"/>
        <v>26</v>
      </c>
      <c r="CB133" s="1">
        <f t="shared" si="39"/>
        <v>35</v>
      </c>
      <c r="CC133" s="1">
        <f>IF(CB133="",NA(),COUNTIF(CB133:$CB$704,CB133))</f>
        <v>6</v>
      </c>
      <c r="CD133" s="1">
        <f t="shared" si="40"/>
        <v>48.16</v>
      </c>
      <c r="CE133" s="1">
        <f t="shared" si="41"/>
        <v>22.645</v>
      </c>
      <c r="CF133" s="1">
        <f t="shared" si="42"/>
        <v>22.645</v>
      </c>
      <c r="CG133" s="1">
        <f t="shared" si="43"/>
        <v>22.645</v>
      </c>
      <c r="CH133" s="1">
        <f t="shared" si="71"/>
        <v>1</v>
      </c>
      <c r="CJ133" s="1">
        <f t="shared" si="45"/>
        <v>22.645</v>
      </c>
      <c r="CK133" s="1">
        <f t="shared" si="46"/>
        <v>48.505637454408195</v>
      </c>
    </row>
    <row r="134" spans="1:89" ht="12" customHeight="1" x14ac:dyDescent="0.15">
      <c r="A134" s="26"/>
      <c r="B134" s="26"/>
      <c r="C134" s="26"/>
      <c r="D134" s="26"/>
      <c r="E134" s="26"/>
      <c r="F134" s="26"/>
      <c r="G134" s="26"/>
      <c r="H134" s="26"/>
      <c r="I134" s="26"/>
      <c r="J134" s="26"/>
      <c r="K134" s="26"/>
      <c r="L134" s="26"/>
      <c r="M134" s="26"/>
      <c r="N134" s="26"/>
      <c r="O134" s="26"/>
      <c r="AM134" s="10">
        <f t="shared" si="66"/>
        <v>0.93735261633992195</v>
      </c>
      <c r="AN134" s="10">
        <f t="shared" si="51"/>
        <v>0.34898323193192482</v>
      </c>
      <c r="AO134" s="1">
        <f t="shared" si="52"/>
        <v>80.599999999999696</v>
      </c>
      <c r="AP134" s="1">
        <f t="shared" si="53"/>
        <v>80.956101263314181</v>
      </c>
      <c r="AQ134" s="1">
        <f t="shared" si="54"/>
        <v>2.1595569140066351E-3</v>
      </c>
      <c r="AR134" s="10">
        <f t="shared" si="67"/>
        <v>0.8108176626265049</v>
      </c>
      <c r="AS134" s="10">
        <f t="shared" si="55"/>
        <v>0.16689466312527657</v>
      </c>
      <c r="AT134" s="125">
        <f t="shared" si="56"/>
        <v>67.600000000000435</v>
      </c>
      <c r="AU134" s="1">
        <f t="shared" si="57"/>
        <v>67.900883386284548</v>
      </c>
      <c r="AV134" s="1">
        <f t="shared" si="58"/>
        <v>2.2602875663028585E-3</v>
      </c>
      <c r="AW134" s="10">
        <f t="shared" si="68"/>
        <v>0.44723151996731758</v>
      </c>
      <c r="AX134" s="10">
        <f t="shared" si="59"/>
        <v>1.3682935386896133E-2</v>
      </c>
      <c r="AY134" s="1">
        <f t="shared" si="60"/>
        <v>47.300000000000402</v>
      </c>
      <c r="AZ134" s="1">
        <f t="shared" si="61"/>
        <v>47.33174712136428</v>
      </c>
      <c r="BA134" s="1">
        <f t="shared" si="69"/>
        <v>2.7045924904727978E-4</v>
      </c>
      <c r="BB134" s="10">
        <f t="shared" si="70"/>
        <v>3.3672425895929337E-2</v>
      </c>
      <c r="BC134" s="10">
        <f t="shared" si="62"/>
        <v>0.69670083001255989</v>
      </c>
      <c r="BD134" s="1">
        <f t="shared" si="63"/>
        <v>13.399999999999968</v>
      </c>
      <c r="BE134" s="1">
        <f t="shared" si="64"/>
        <v>13.257236389070718</v>
      </c>
      <c r="BF134" s="1">
        <f t="shared" si="65"/>
        <v>2.6044858534939718E-3</v>
      </c>
      <c r="BU134" s="1">
        <f t="shared" si="47"/>
        <v>0</v>
      </c>
      <c r="BV134" s="1">
        <f>IF($BY$12=1,NORMDIST(BY134,$Y$6,$Y$8,TRUE),IF($BY$12=2,IF(BY134&lt;=$BX$31,0,IF(BY134&gt;=$BX$32,1,(BY134-$BX$31)*$BX$33)),SUM($BU$42:BU134)/$BV$40))</f>
        <v>2.0675162866070011E-2</v>
      </c>
      <c r="BW134" s="1">
        <f t="shared" si="48"/>
        <v>2.2908040358132473E-2</v>
      </c>
      <c r="BX134" s="1">
        <f>IF($BY$12&lt;3,BV134,SUM($BZ$42:BZ134)/$BX$40)</f>
        <v>2.0675162866070011E-2</v>
      </c>
      <c r="BY134" s="1">
        <f t="shared" si="49"/>
        <v>9.1999999999999833</v>
      </c>
      <c r="BZ134" s="1">
        <f t="shared" si="38"/>
        <v>2.4900043867535342E-3</v>
      </c>
      <c r="CA134" s="1">
        <f t="shared" si="50"/>
        <v>26</v>
      </c>
      <c r="CB134" s="1">
        <f t="shared" si="39"/>
        <v>37</v>
      </c>
      <c r="CC134" s="1">
        <f>IF(CB134="",NA(),COUNTIF(CB134:$CB$704,CB134))</f>
        <v>5</v>
      </c>
      <c r="CD134" s="1">
        <f t="shared" si="40"/>
        <v>50.911999999999999</v>
      </c>
      <c r="CE134" s="1">
        <f t="shared" si="41"/>
        <v>23.254999999999999</v>
      </c>
      <c r="CF134" s="1">
        <f t="shared" si="42"/>
        <v>23.254999999999999</v>
      </c>
      <c r="CG134" s="1">
        <f t="shared" si="43"/>
        <v>23.254999999999999</v>
      </c>
      <c r="CH134" s="1">
        <f t="shared" si="71"/>
        <v>1</v>
      </c>
      <c r="CJ134" s="1">
        <f t="shared" si="45"/>
        <v>23.254999999999999</v>
      </c>
      <c r="CK134" s="1">
        <f t="shared" si="46"/>
        <v>50.802143689268483</v>
      </c>
    </row>
    <row r="135" spans="1:89" ht="12" customHeight="1" x14ac:dyDescent="0.15">
      <c r="A135" s="26"/>
      <c r="B135" s="26"/>
      <c r="C135" s="26"/>
      <c r="D135" s="26"/>
      <c r="E135" s="26"/>
      <c r="F135" s="26"/>
      <c r="G135" s="26"/>
      <c r="H135" s="26"/>
      <c r="I135" s="26"/>
      <c r="J135" s="26"/>
      <c r="K135" s="26"/>
      <c r="L135" s="26"/>
      <c r="M135" s="26"/>
      <c r="N135" s="26"/>
      <c r="O135" s="26"/>
      <c r="AM135" s="10">
        <f t="shared" si="66"/>
        <v>0.85610126331448555</v>
      </c>
      <c r="AN135" s="10">
        <f t="shared" si="51"/>
        <v>0.76246127858757973</v>
      </c>
      <c r="AO135" s="1">
        <f t="shared" si="52"/>
        <v>71.20000000000023</v>
      </c>
      <c r="AP135" s="1">
        <f t="shared" si="53"/>
        <v>71.397872418910495</v>
      </c>
      <c r="AQ135" s="1">
        <f t="shared" si="54"/>
        <v>8.6718393401651588E-3</v>
      </c>
      <c r="AR135" s="10">
        <f t="shared" si="67"/>
        <v>0.80088338628411293</v>
      </c>
      <c r="AS135" s="10">
        <f t="shared" si="55"/>
        <v>0.27432515099644661</v>
      </c>
      <c r="AT135" s="125">
        <f t="shared" si="56"/>
        <v>66.80000000000048</v>
      </c>
      <c r="AU135" s="1">
        <f t="shared" si="57"/>
        <v>66.376191429049257</v>
      </c>
      <c r="AV135" s="1">
        <f t="shared" si="58"/>
        <v>3.845267911974831E-3</v>
      </c>
      <c r="AW135" s="10">
        <f t="shared" si="68"/>
        <v>0.53174712136387825</v>
      </c>
      <c r="AX135" s="10">
        <f t="shared" si="59"/>
        <v>0.12635136023163795</v>
      </c>
      <c r="AY135" s="1">
        <f t="shared" si="60"/>
        <v>51.500000000000462</v>
      </c>
      <c r="AZ135" s="1">
        <f t="shared" si="61"/>
        <v>51.244884062558874</v>
      </c>
      <c r="BA135" s="1">
        <f t="shared" si="69"/>
        <v>2.5132664776724395E-3</v>
      </c>
      <c r="BB135" s="10">
        <f t="shared" si="70"/>
        <v>0.35723638907074928</v>
      </c>
      <c r="BC135" s="10">
        <f t="shared" si="62"/>
        <v>0.53478055074810982</v>
      </c>
      <c r="BD135" s="1">
        <f t="shared" si="63"/>
        <v>42.600000000000335</v>
      </c>
      <c r="BE135" s="1">
        <f t="shared" si="64"/>
        <v>42.559628257900812</v>
      </c>
      <c r="BF135" s="1">
        <f t="shared" si="65"/>
        <v>9.961579770058588E-3</v>
      </c>
      <c r="BU135" s="1">
        <f t="shared" si="47"/>
        <v>0</v>
      </c>
      <c r="BV135" s="1">
        <f>IF($BY$12=1,NORMDIST(BY135,$Y$6,$Y$8,TRUE),IF($BY$12=2,IF(BY135&lt;=$BX$31,0,IF(BY135&gt;=$BX$32,1,(BY135-$BX$31)*$BX$33)),SUM($BU$42:BU135)/$BV$40))</f>
        <v>2.0925436490215492E-2</v>
      </c>
      <c r="BW135" s="1">
        <f t="shared" si="48"/>
        <v>2.3394158919588307E-2</v>
      </c>
      <c r="BX135" s="1">
        <f>IF($BY$12&lt;3,BV135,SUM($BZ$42:BZ135)/$BX$40)</f>
        <v>2.0925436490215492E-2</v>
      </c>
      <c r="BY135" s="1">
        <f t="shared" si="49"/>
        <v>9.2999999999999829</v>
      </c>
      <c r="BZ135" s="1">
        <f t="shared" si="38"/>
        <v>2.5155009590955213E-3</v>
      </c>
      <c r="CA135" s="1">
        <f t="shared" si="50"/>
        <v>26</v>
      </c>
      <c r="CB135" s="1">
        <f t="shared" si="39"/>
        <v>34</v>
      </c>
      <c r="CC135" s="1">
        <f>IF(CB135="",NA(),COUNTIF(CB135:$CB$704,CB135))</f>
        <v>3</v>
      </c>
      <c r="CD135" s="1">
        <f t="shared" si="40"/>
        <v>46.783999999999999</v>
      </c>
      <c r="CE135" s="1">
        <f t="shared" si="41"/>
        <v>24.475000000000001</v>
      </c>
      <c r="CF135" s="1">
        <f t="shared" si="42"/>
        <v>24.475000000000001</v>
      </c>
      <c r="CG135" s="1">
        <f t="shared" si="43"/>
        <v>24.475000000000001</v>
      </c>
      <c r="CH135" s="1">
        <f t="shared" si="71"/>
        <v>1</v>
      </c>
      <c r="CJ135" s="1">
        <f t="shared" si="45"/>
        <v>24.475000000000001</v>
      </c>
      <c r="CK135" s="1">
        <f t="shared" si="46"/>
        <v>46.380702582364471</v>
      </c>
    </row>
    <row r="136" spans="1:89" ht="12" customHeight="1" x14ac:dyDescent="0.15">
      <c r="A136" s="26"/>
      <c r="B136" s="26"/>
      <c r="C136" s="26"/>
      <c r="D136" s="26"/>
      <c r="E136" s="26"/>
      <c r="F136" s="26"/>
      <c r="G136" s="26"/>
      <c r="H136" s="26"/>
      <c r="I136" s="26"/>
      <c r="J136" s="26"/>
      <c r="K136" s="26"/>
      <c r="L136" s="26"/>
      <c r="M136" s="26"/>
      <c r="N136" s="26"/>
      <c r="O136" s="26"/>
      <c r="AM136" s="10">
        <f t="shared" si="66"/>
        <v>0.69787241891026497</v>
      </c>
      <c r="AN136" s="10">
        <f t="shared" si="51"/>
        <v>0.2614440955221653</v>
      </c>
      <c r="AO136" s="1">
        <f t="shared" si="52"/>
        <v>60.300000000000587</v>
      </c>
      <c r="AP136" s="1">
        <f t="shared" si="53"/>
        <v>60.153994894773355</v>
      </c>
      <c r="AQ136" s="1">
        <f t="shared" si="54"/>
        <v>4.5673682787035486E-3</v>
      </c>
      <c r="AR136" s="10">
        <f t="shared" si="67"/>
        <v>7.6191429048776627E-2</v>
      </c>
      <c r="AS136" s="10">
        <f t="shared" si="55"/>
        <v>0.28097634389996529</v>
      </c>
      <c r="AT136" s="125">
        <f t="shared" si="56"/>
        <v>21.300000000000033</v>
      </c>
      <c r="AU136" s="1">
        <f t="shared" si="57"/>
        <v>20.89169212356213</v>
      </c>
      <c r="AV136" s="1">
        <f t="shared" si="58"/>
        <v>2.0016806919098936E-3</v>
      </c>
      <c r="AW136" s="10">
        <f t="shared" si="68"/>
        <v>0.24488406255841255</v>
      </c>
      <c r="AX136" s="10">
        <f t="shared" si="59"/>
        <v>0.809076938778162</v>
      </c>
      <c r="AY136" s="1">
        <f t="shared" si="60"/>
        <v>36.100000000000243</v>
      </c>
      <c r="AZ136" s="1">
        <f t="shared" si="61"/>
        <v>36.505781824141984</v>
      </c>
      <c r="BA136" s="1">
        <f t="shared" si="69"/>
        <v>1.267600339091645E-2</v>
      </c>
      <c r="BB136" s="10">
        <f t="shared" si="70"/>
        <v>0.45962825790047646</v>
      </c>
      <c r="BC136" s="10">
        <f t="shared" si="62"/>
        <v>0.55417211726307869</v>
      </c>
      <c r="BD136" s="1">
        <f t="shared" si="63"/>
        <v>47.900000000000411</v>
      </c>
      <c r="BE136" s="1">
        <f t="shared" si="64"/>
        <v>47.776868311316186</v>
      </c>
      <c r="BF136" s="1">
        <f t="shared" si="65"/>
        <v>1.0993366140283714E-2</v>
      </c>
      <c r="BU136" s="1">
        <f t="shared" si="47"/>
        <v>0</v>
      </c>
      <c r="BV136" s="1">
        <f>IF($BY$12=1,NORMDIST(BY136,$Y$6,$Y$8,TRUE),IF($BY$12=2,IF(BY136&lt;=$BX$31,0,IF(BY136&gt;=$BX$32,1,(BY136-$BX$31)*$BX$33)),SUM($BU$42:BU136)/$BV$40))</f>
        <v>2.1178269642672224E-2</v>
      </c>
      <c r="BW136" s="1">
        <f t="shared" si="48"/>
        <v>2.3887233702034782E-2</v>
      </c>
      <c r="BX136" s="1">
        <f>IF($BY$12&lt;3,BV136,SUM($BZ$42:BZ136)/$BX$40)</f>
        <v>2.1178269642672224E-2</v>
      </c>
      <c r="BY136" s="1">
        <f t="shared" si="49"/>
        <v>9.3999999999999826</v>
      </c>
      <c r="BZ136" s="1">
        <f t="shared" si="38"/>
        <v>2.5411950746845558E-3</v>
      </c>
      <c r="CA136" s="1">
        <f t="shared" si="50"/>
        <v>26</v>
      </c>
      <c r="CB136" s="1">
        <f t="shared" si="39"/>
        <v>37</v>
      </c>
      <c r="CC136" s="1">
        <f>IF(CB136="",NA(),COUNTIF(CB136:$CB$704,CB136))</f>
        <v>4</v>
      </c>
      <c r="CD136" s="1">
        <f t="shared" si="40"/>
        <v>50.911999999999999</v>
      </c>
      <c r="CE136" s="1">
        <f t="shared" si="41"/>
        <v>23.864999999999998</v>
      </c>
      <c r="CF136" s="1">
        <f t="shared" si="42"/>
        <v>23.864999999999998</v>
      </c>
      <c r="CG136" s="1">
        <f t="shared" si="43"/>
        <v>23.864999999999998</v>
      </c>
      <c r="CH136" s="1">
        <f t="shared" si="71"/>
        <v>1</v>
      </c>
      <c r="CJ136" s="1">
        <f t="shared" si="45"/>
        <v>23.864999999999998</v>
      </c>
      <c r="CK136" s="1">
        <f t="shared" si="46"/>
        <v>51.441654723168575</v>
      </c>
    </row>
    <row r="137" spans="1:89" ht="12" customHeight="1" x14ac:dyDescent="0.15">
      <c r="A137" s="26"/>
      <c r="B137" s="26"/>
      <c r="C137" s="26"/>
      <c r="D137" s="26"/>
      <c r="E137" s="26"/>
      <c r="F137" s="26"/>
      <c r="G137" s="26"/>
      <c r="H137" s="26"/>
      <c r="I137" s="26"/>
      <c r="J137" s="26"/>
      <c r="K137" s="26"/>
      <c r="L137" s="26"/>
      <c r="M137" s="26"/>
      <c r="N137" s="26"/>
      <c r="O137" s="26"/>
      <c r="AM137" s="10">
        <f t="shared" si="66"/>
        <v>0.35399489477276802</v>
      </c>
      <c r="AN137" s="10">
        <f t="shared" si="51"/>
        <v>0.5496613122522831</v>
      </c>
      <c r="AO137" s="1">
        <f t="shared" si="52"/>
        <v>42.500000000000334</v>
      </c>
      <c r="AP137" s="1">
        <f t="shared" si="53"/>
        <v>42.268119890243149</v>
      </c>
      <c r="AQ137" s="1">
        <f t="shared" si="54"/>
        <v>1.021971794320772E-2</v>
      </c>
      <c r="AR137" s="10">
        <f t="shared" si="67"/>
        <v>9.1692123562097549E-2</v>
      </c>
      <c r="AS137" s="10">
        <f t="shared" si="55"/>
        <v>0.42761858180165291</v>
      </c>
      <c r="AT137" s="125">
        <f t="shared" si="56"/>
        <v>23.300000000000061</v>
      </c>
      <c r="AU137" s="1">
        <f t="shared" si="57"/>
        <v>23.177058092504801</v>
      </c>
      <c r="AV137" s="1">
        <f t="shared" si="58"/>
        <v>3.4988989296957851E-3</v>
      </c>
      <c r="AW137" s="10">
        <f t="shared" si="68"/>
        <v>0.9057818241417408</v>
      </c>
      <c r="AX137" s="10">
        <f t="shared" si="59"/>
        <v>1.6581121832132339E-2</v>
      </c>
      <c r="AY137" s="1">
        <f t="shared" si="60"/>
        <v>76.29999999999994</v>
      </c>
      <c r="AZ137" s="1">
        <f t="shared" si="61"/>
        <v>76.233875907212436</v>
      </c>
      <c r="BA137" s="1">
        <f t="shared" si="69"/>
        <v>1.3931489205304041E-4</v>
      </c>
      <c r="BB137" s="10">
        <f t="shared" si="70"/>
        <v>0.37686831131577492</v>
      </c>
      <c r="BC137" s="10">
        <f t="shared" si="62"/>
        <v>1.2445796281099319E-2</v>
      </c>
      <c r="BD137" s="1">
        <f t="shared" si="63"/>
        <v>43.700000000000351</v>
      </c>
      <c r="BE137" s="1">
        <f t="shared" si="64"/>
        <v>43.324606344849222</v>
      </c>
      <c r="BF137" s="1">
        <f t="shared" si="65"/>
        <v>2.3624157161027801E-4</v>
      </c>
      <c r="BU137" s="1">
        <f t="shared" si="47"/>
        <v>0</v>
      </c>
      <c r="BV137" s="1">
        <f>IF($BY$12=1,NORMDIST(BY137,$Y$6,$Y$8,TRUE),IF($BY$12=2,IF(BY137&lt;=$BX$31,0,IF(BY137&gt;=$BX$32,1,(BY137-$BX$31)*$BX$33)),SUM($BU$42:BU137)/$BV$40))</f>
        <v>2.143368211415294E-2</v>
      </c>
      <c r="BW137" s="1">
        <f t="shared" si="48"/>
        <v>2.4387330870365403E-2</v>
      </c>
      <c r="BX137" s="1">
        <f>IF($BY$12&lt;3,BV137,SUM($BZ$42:BZ137)/$BX$40)</f>
        <v>2.143368211415294E-2</v>
      </c>
      <c r="BY137" s="1">
        <f t="shared" si="49"/>
        <v>9.4999999999999822</v>
      </c>
      <c r="BZ137" s="1">
        <f t="shared" si="38"/>
        <v>2.5670874600384683E-3</v>
      </c>
      <c r="CA137" s="1">
        <f t="shared" si="50"/>
        <v>26</v>
      </c>
      <c r="CB137" s="1">
        <f t="shared" si="39"/>
        <v>34</v>
      </c>
      <c r="CC137" s="1">
        <f>IF(CB137="",NA(),COUNTIF(CB137:$CB$704,CB137))</f>
        <v>2</v>
      </c>
      <c r="CD137" s="1">
        <f t="shared" si="40"/>
        <v>46.783999999999999</v>
      </c>
      <c r="CE137" s="1">
        <f t="shared" si="41"/>
        <v>25.085000000000001</v>
      </c>
      <c r="CF137" s="1">
        <f t="shared" si="42"/>
        <v>25.085000000000001</v>
      </c>
      <c r="CG137" s="1">
        <f t="shared" si="43"/>
        <v>25.085000000000001</v>
      </c>
      <c r="CH137" s="1">
        <f t="shared" si="71"/>
        <v>1</v>
      </c>
      <c r="CJ137" s="1">
        <f t="shared" si="45"/>
        <v>25.085000000000001</v>
      </c>
      <c r="CK137" s="1">
        <f t="shared" si="46"/>
        <v>46.452647750410257</v>
      </c>
    </row>
    <row r="138" spans="1:89" ht="12" customHeight="1" x14ac:dyDescent="0.15">
      <c r="A138" s="26"/>
      <c r="B138" s="26"/>
      <c r="C138" s="26"/>
      <c r="D138" s="26"/>
      <c r="E138" s="26"/>
      <c r="F138" s="26"/>
      <c r="G138" s="26"/>
      <c r="H138" s="26"/>
      <c r="I138" s="26"/>
      <c r="J138" s="26"/>
      <c r="K138" s="26"/>
      <c r="L138" s="26"/>
      <c r="M138" s="26"/>
      <c r="N138" s="26"/>
      <c r="O138" s="26"/>
      <c r="AM138" s="10">
        <f t="shared" si="66"/>
        <v>0.26811989024281502</v>
      </c>
      <c r="AN138" s="10">
        <f t="shared" si="51"/>
        <v>0.38798672333359718</v>
      </c>
      <c r="AO138" s="1">
        <f t="shared" si="52"/>
        <v>37.600000000000264</v>
      </c>
      <c r="AP138" s="1">
        <f t="shared" si="53"/>
        <v>37.377163375169303</v>
      </c>
      <c r="AQ138" s="1">
        <f t="shared" si="54"/>
        <v>6.3859503156712743E-3</v>
      </c>
      <c r="AR138" s="10">
        <f t="shared" si="67"/>
        <v>0.37705809250473976</v>
      </c>
      <c r="AS138" s="10">
        <f t="shared" si="55"/>
        <v>0.82680260017514229</v>
      </c>
      <c r="AT138" s="125">
        <f t="shared" si="56"/>
        <v>43.700000000000351</v>
      </c>
      <c r="AU138" s="1">
        <f t="shared" si="57"/>
        <v>43.950185225159281</v>
      </c>
      <c r="AV138" s="1">
        <f t="shared" si="58"/>
        <v>1.5694065792597654E-2</v>
      </c>
      <c r="AW138" s="10">
        <f t="shared" si="68"/>
        <v>0.4338759072124958</v>
      </c>
      <c r="AX138" s="10">
        <f t="shared" si="59"/>
        <v>0.71251175180077553</v>
      </c>
      <c r="AY138" s="1">
        <f t="shared" si="60"/>
        <v>46.600000000000392</v>
      </c>
      <c r="AZ138" s="1">
        <f t="shared" si="61"/>
        <v>46.880660528690015</v>
      </c>
      <c r="BA138" s="1">
        <f t="shared" si="69"/>
        <v>1.4008658447787566E-2</v>
      </c>
      <c r="BB138" s="10">
        <f t="shared" si="70"/>
        <v>0.12460634484887123</v>
      </c>
      <c r="BC138" s="10">
        <f t="shared" si="62"/>
        <v>6.837119534611702E-2</v>
      </c>
      <c r="BD138" s="1">
        <f t="shared" si="63"/>
        <v>26.900000000000112</v>
      </c>
      <c r="BE138" s="1">
        <f t="shared" si="64"/>
        <v>27.242286709696167</v>
      </c>
      <c r="BF138" s="1">
        <f t="shared" si="65"/>
        <v>6.9996027783617357E-4</v>
      </c>
      <c r="BU138" s="1">
        <f t="shared" si="47"/>
        <v>0</v>
      </c>
      <c r="BV138" s="1">
        <f>IF($BY$12=1,NORMDIST(BY138,$Y$6,$Y$8,TRUE),IF($BY$12=2,IF(BY138&lt;=$BX$31,0,IF(BY138&gt;=$BX$32,1,(BY138-$BX$31)*$BX$33)),SUM($BU$42:BU138)/$BV$40))</f>
        <v>2.1691693767646729E-2</v>
      </c>
      <c r="BW138" s="1">
        <f t="shared" si="48"/>
        <v>2.4894516807753779E-2</v>
      </c>
      <c r="BX138" s="1">
        <f>IF($BY$12&lt;3,BV138,SUM($BZ$42:BZ138)/$BX$40)</f>
        <v>2.1691693767646729E-2</v>
      </c>
      <c r="BY138" s="1">
        <f t="shared" si="49"/>
        <v>9.5999999999999819</v>
      </c>
      <c r="BZ138" s="1">
        <f t="shared" si="38"/>
        <v>2.5931788341410234E-3</v>
      </c>
      <c r="CA138" s="1">
        <f t="shared" si="50"/>
        <v>26</v>
      </c>
      <c r="CB138" s="1">
        <f t="shared" si="39"/>
        <v>36</v>
      </c>
      <c r="CC138" s="1">
        <f>IF(CB138="",NA(),COUNTIF(CB138:$CB$704,CB138))</f>
        <v>5</v>
      </c>
      <c r="CD138" s="1">
        <f t="shared" si="40"/>
        <v>49.535999999999994</v>
      </c>
      <c r="CE138" s="1">
        <f t="shared" si="41"/>
        <v>23.254999999999999</v>
      </c>
      <c r="CF138" s="1">
        <f t="shared" si="42"/>
        <v>23.254999999999999</v>
      </c>
      <c r="CG138" s="1">
        <f t="shared" si="43"/>
        <v>23.254999999999999</v>
      </c>
      <c r="CH138" s="1">
        <f t="shared" si="71"/>
        <v>1</v>
      </c>
      <c r="CJ138" s="1">
        <f t="shared" si="45"/>
        <v>23.254999999999999</v>
      </c>
      <c r="CK138" s="1">
        <f t="shared" si="46"/>
        <v>49.20004756041002</v>
      </c>
    </row>
    <row r="139" spans="1:89" ht="12" customHeight="1" x14ac:dyDescent="0.15">
      <c r="A139" s="26"/>
      <c r="B139" s="26"/>
      <c r="C139" s="26"/>
      <c r="D139" s="26"/>
      <c r="E139" s="26"/>
      <c r="F139" s="26"/>
      <c r="G139" s="26"/>
      <c r="H139" s="26"/>
      <c r="I139" s="26"/>
      <c r="J139" s="26"/>
      <c r="K139" s="26"/>
      <c r="L139" s="26"/>
      <c r="M139" s="26"/>
      <c r="N139" s="26"/>
      <c r="O139" s="26"/>
      <c r="AM139" s="10">
        <f t="shared" si="66"/>
        <v>0.27716337516903877</v>
      </c>
      <c r="AN139" s="10">
        <f t="shared" si="51"/>
        <v>0.35481426492333412</v>
      </c>
      <c r="AO139" s="1">
        <f t="shared" si="52"/>
        <v>38.100000000000271</v>
      </c>
      <c r="AP139" s="1">
        <f t="shared" si="53"/>
        <v>37.861818785220656</v>
      </c>
      <c r="AQ139" s="1">
        <f t="shared" si="54"/>
        <v>5.9293295647797834E-3</v>
      </c>
      <c r="AR139" s="10">
        <f t="shared" si="67"/>
        <v>0.75018522515892982</v>
      </c>
      <c r="AS139" s="10">
        <f t="shared" si="55"/>
        <v>3.9972253143787384E-3</v>
      </c>
      <c r="AT139" s="125">
        <f t="shared" si="56"/>
        <v>63.500000000000632</v>
      </c>
      <c r="AU139" s="1">
        <f t="shared" si="57"/>
        <v>63.305107716471589</v>
      </c>
      <c r="AV139" s="1">
        <f t="shared" si="58"/>
        <v>6.34893656145395E-5</v>
      </c>
      <c r="AW139" s="10">
        <f t="shared" si="68"/>
        <v>0.78066052868962288</v>
      </c>
      <c r="AX139" s="10">
        <f t="shared" si="59"/>
        <v>0.43548310175538063</v>
      </c>
      <c r="AY139" s="1">
        <f t="shared" si="60"/>
        <v>65.40000000000056</v>
      </c>
      <c r="AZ139" s="1">
        <f t="shared" si="61"/>
        <v>65.57883412912544</v>
      </c>
      <c r="BA139" s="1">
        <f t="shared" si="69"/>
        <v>6.458100193454064E-3</v>
      </c>
      <c r="BB139" s="10">
        <f t="shared" si="70"/>
        <v>0.84228670969605446</v>
      </c>
      <c r="BC139" s="10">
        <f t="shared" si="62"/>
        <v>4.6687770634889603E-2</v>
      </c>
      <c r="BD139" s="1">
        <f t="shared" si="63"/>
        <v>70.000000000000298</v>
      </c>
      <c r="BE139" s="1">
        <f t="shared" si="64"/>
        <v>69.813289914280475</v>
      </c>
      <c r="BF139" s="1">
        <f t="shared" si="65"/>
        <v>5.6485368433538278E-4</v>
      </c>
      <c r="BU139" s="1">
        <f t="shared" si="47"/>
        <v>0</v>
      </c>
      <c r="BV139" s="1">
        <f>IF($BY$12=1,NORMDIST(BY139,$Y$6,$Y$8,TRUE),IF($BY$12=2,IF(BY139&lt;=$BX$31,0,IF(BY139&gt;=$BX$32,1,(BY139-$BX$31)*$BX$33)),SUM($BU$42:BU139)/$BV$40))</f>
        <v>2.1952324537658136E-2</v>
      </c>
      <c r="BW139" s="1">
        <f t="shared" si="48"/>
        <v>2.5408858110440868E-2</v>
      </c>
      <c r="BX139" s="1">
        <f>IF($BY$12&lt;3,BV139,SUM($BZ$42:BZ139)/$BX$40)</f>
        <v>2.1952324537658136E-2</v>
      </c>
      <c r="BY139" s="1">
        <f t="shared" ref="BY139:BY170" si="72">BY138+$BZ$1</f>
        <v>9.6999999999999815</v>
      </c>
      <c r="BZ139" s="1">
        <f t="shared" si="38"/>
        <v>2.6194699082928781E-3</v>
      </c>
      <c r="CA139" s="1">
        <f t="shared" si="50"/>
        <v>26</v>
      </c>
      <c r="CB139" s="1">
        <f t="shared" si="39"/>
        <v>39</v>
      </c>
      <c r="CC139" s="1">
        <f>IF(CB139="",NA(),COUNTIF(CB139:$CB$704,CB139))</f>
        <v>4</v>
      </c>
      <c r="CD139" s="1">
        <f t="shared" si="40"/>
        <v>53.663999999999994</v>
      </c>
      <c r="CE139" s="1">
        <f t="shared" si="41"/>
        <v>23.864999999999998</v>
      </c>
      <c r="CF139" s="1">
        <f t="shared" si="42"/>
        <v>23.864999999999998</v>
      </c>
      <c r="CG139" s="1">
        <f t="shared" si="43"/>
        <v>23.864999999999998</v>
      </c>
      <c r="CH139" s="1">
        <f t="shared" si="71"/>
        <v>1</v>
      </c>
      <c r="CJ139" s="1">
        <f t="shared" si="45"/>
        <v>23.864999999999998</v>
      </c>
      <c r="CK139" s="1">
        <f t="shared" si="46"/>
        <v>52.997407557338796</v>
      </c>
    </row>
    <row r="140" spans="1:89" ht="12" customHeight="1" x14ac:dyDescent="0.15">
      <c r="A140" s="26"/>
      <c r="B140" s="26"/>
      <c r="C140" s="26"/>
      <c r="D140" s="26"/>
      <c r="E140" s="26"/>
      <c r="F140" s="26"/>
      <c r="G140" s="26"/>
      <c r="H140" s="26"/>
      <c r="I140" s="26"/>
      <c r="J140" s="26"/>
      <c r="K140" s="26"/>
      <c r="L140" s="26"/>
      <c r="M140" s="26"/>
      <c r="N140" s="26"/>
      <c r="O140" s="26"/>
      <c r="AM140" s="10">
        <f t="shared" si="66"/>
        <v>0.2618187852203846</v>
      </c>
      <c r="AN140" s="10">
        <f t="shared" si="51"/>
        <v>0.25584805384278297</v>
      </c>
      <c r="AO140" s="1">
        <f t="shared" si="52"/>
        <v>37.200000000000259</v>
      </c>
      <c r="AP140" s="1">
        <f t="shared" si="53"/>
        <v>37.564452529698869</v>
      </c>
      <c r="AQ140" s="1">
        <f t="shared" si="54"/>
        <v>4.1583273821820931E-3</v>
      </c>
      <c r="AR140" s="10">
        <f t="shared" si="67"/>
        <v>0.3051077164709568</v>
      </c>
      <c r="AS140" s="10">
        <f t="shared" si="55"/>
        <v>0.13110988214612007</v>
      </c>
      <c r="AT140" s="125">
        <f t="shared" si="56"/>
        <v>39.800000000000296</v>
      </c>
      <c r="AU140" s="1">
        <f t="shared" si="57"/>
        <v>39.825889668613968</v>
      </c>
      <c r="AV140" s="1">
        <f t="shared" si="58"/>
        <v>2.2963363459321149E-3</v>
      </c>
      <c r="AW140" s="10">
        <f t="shared" si="68"/>
        <v>0.67883412912487984</v>
      </c>
      <c r="AX140" s="10">
        <f t="shared" si="59"/>
        <v>0.11609247699379921</v>
      </c>
      <c r="AY140" s="1">
        <f t="shared" si="60"/>
        <v>59.200000000000571</v>
      </c>
      <c r="AZ140" s="1">
        <f t="shared" si="61"/>
        <v>58.979140193015908</v>
      </c>
      <c r="BA140" s="1">
        <f t="shared" si="69"/>
        <v>2.0832231427554567E-3</v>
      </c>
      <c r="BB140" s="10">
        <f t="shared" si="70"/>
        <v>0.31328991428017616</v>
      </c>
      <c r="BC140" s="10">
        <f t="shared" si="62"/>
        <v>0.21557064726948738</v>
      </c>
      <c r="BD140" s="1">
        <f t="shared" si="63"/>
        <v>40.200000000000301</v>
      </c>
      <c r="BE140" s="1">
        <f t="shared" si="64"/>
        <v>39.975113288313452</v>
      </c>
      <c r="BF140" s="1">
        <f t="shared" si="65"/>
        <v>3.813578086007931E-3</v>
      </c>
      <c r="BU140" s="1">
        <f t="shared" si="47"/>
        <v>0</v>
      </c>
      <c r="BV140" s="1">
        <f>IF($BY$12=1,NORMDIST(BY140,$Y$6,$Y$8,TRUE),IF($BY$12=2,IF(BY140&lt;=$BX$31,0,IF(BY140&gt;=$BX$32,1,(BY140-$BX$31)*$BX$33)),SUM($BU$42:BU140)/$BV$40))</f>
        <v>2.2215594429431426E-2</v>
      </c>
      <c r="BW140" s="1">
        <f t="shared" si="48"/>
        <v>2.5930421582427653E-2</v>
      </c>
      <c r="BX140" s="1">
        <f>IF($BY$12&lt;3,BV140,SUM($BZ$42:BZ140)/$BX$40)</f>
        <v>2.2215594429431426E-2</v>
      </c>
      <c r="BY140" s="1">
        <f t="shared" si="72"/>
        <v>9.7999999999999812</v>
      </c>
      <c r="BZ140" s="1">
        <f t="shared" si="38"/>
        <v>2.6459613859620107E-3</v>
      </c>
      <c r="CA140" s="1">
        <f t="shared" si="50"/>
        <v>26</v>
      </c>
      <c r="CB140" s="1">
        <f t="shared" si="39"/>
        <v>40</v>
      </c>
      <c r="CC140" s="1">
        <f>IF(CB140="",NA(),COUNTIF(CB140:$CB$704,CB140))</f>
        <v>4</v>
      </c>
      <c r="CD140" s="1">
        <f t="shared" si="40"/>
        <v>55.039999999999992</v>
      </c>
      <c r="CE140" s="1">
        <f t="shared" si="41"/>
        <v>23.864999999999998</v>
      </c>
      <c r="CF140" s="1">
        <f t="shared" si="42"/>
        <v>23.864999999999998</v>
      </c>
      <c r="CG140" s="1">
        <f t="shared" si="43"/>
        <v>23.864999999999998</v>
      </c>
      <c r="CH140" s="1">
        <f t="shared" si="71"/>
        <v>1</v>
      </c>
      <c r="CJ140" s="1">
        <f t="shared" si="45"/>
        <v>23.864999999999998</v>
      </c>
      <c r="CK140" s="1">
        <f t="shared" si="46"/>
        <v>54.693901946426891</v>
      </c>
    </row>
    <row r="141" spans="1:89" ht="12" customHeight="1" x14ac:dyDescent="0.15">
      <c r="A141" s="26"/>
      <c r="B141" s="26"/>
      <c r="C141" s="26"/>
      <c r="D141" s="26"/>
      <c r="E141" s="26"/>
      <c r="F141" s="26"/>
      <c r="G141" s="26"/>
      <c r="H141" s="26"/>
      <c r="I141" s="26"/>
      <c r="J141" s="26"/>
      <c r="K141" s="26"/>
      <c r="L141" s="26"/>
      <c r="M141" s="26"/>
      <c r="N141" s="26"/>
      <c r="O141" s="26"/>
      <c r="AM141" s="10">
        <f t="shared" si="66"/>
        <v>0.86445252969861031</v>
      </c>
      <c r="AN141" s="10">
        <f t="shared" si="51"/>
        <v>0.5348689891397953</v>
      </c>
      <c r="AO141" s="1">
        <f t="shared" si="52"/>
        <v>72.000000000000185</v>
      </c>
      <c r="AP141" s="1">
        <f t="shared" si="53"/>
        <v>72.344694811850971</v>
      </c>
      <c r="AQ141" s="1">
        <f t="shared" si="54"/>
        <v>5.8261186855651445E-3</v>
      </c>
      <c r="AR141" s="10">
        <f t="shared" si="67"/>
        <v>0.52588966861367226</v>
      </c>
      <c r="AS141" s="10">
        <f t="shared" si="55"/>
        <v>0.5227024145424366</v>
      </c>
      <c r="AT141" s="125">
        <f t="shared" si="56"/>
        <v>51.200000000000458</v>
      </c>
      <c r="AU141" s="1">
        <f t="shared" si="57"/>
        <v>51.640555755049448</v>
      </c>
      <c r="AV141" s="1">
        <f t="shared" si="58"/>
        <v>1.0407654013699762E-2</v>
      </c>
      <c r="AW141" s="10">
        <f t="shared" si="68"/>
        <v>0.27914019301533699</v>
      </c>
      <c r="AX141" s="10">
        <f t="shared" si="59"/>
        <v>0.55897587910294533</v>
      </c>
      <c r="AY141" s="1">
        <f t="shared" si="60"/>
        <v>38.200000000000273</v>
      </c>
      <c r="AZ141" s="1">
        <f t="shared" si="61"/>
        <v>37.75771588161615</v>
      </c>
      <c r="BA141" s="1">
        <f t="shared" si="69"/>
        <v>9.3688046435108814E-3</v>
      </c>
      <c r="BB141" s="10">
        <f t="shared" si="70"/>
        <v>0.27511328831315041</v>
      </c>
      <c r="BC141" s="10">
        <f t="shared" si="62"/>
        <v>0.45960425212979317</v>
      </c>
      <c r="BD141" s="1">
        <f t="shared" si="63"/>
        <v>38.00000000000027</v>
      </c>
      <c r="BE141" s="1">
        <f t="shared" si="64"/>
        <v>37.996153209358724</v>
      </c>
      <c r="BF141" s="1">
        <f t="shared" si="65"/>
        <v>7.6575722201667066E-3</v>
      </c>
      <c r="BU141" s="1">
        <f t="shared" si="47"/>
        <v>0</v>
      </c>
      <c r="BV141" s="1">
        <f>IF($BY$12=1,NORMDIST(BY141,$Y$6,$Y$8,TRUE),IF($BY$12=2,IF(BY141&lt;=$BX$31,0,IF(BY141&gt;=$BX$32,1,(BY141-$BX$31)*$BX$33)),SUM($BU$42:BU141)/$BV$40))</f>
        <v>2.2481523518159668E-2</v>
      </c>
      <c r="BW141" s="1">
        <f t="shared" si="48"/>
        <v>2.6459274230072542E-2</v>
      </c>
      <c r="BX141" s="1">
        <f>IF($BY$12&lt;3,BV141,SUM($BZ$42:BZ141)/$BX$40)</f>
        <v>2.2481523518159668E-2</v>
      </c>
      <c r="BY141" s="1">
        <f t="shared" si="72"/>
        <v>9.8999999999999808</v>
      </c>
      <c r="BZ141" s="1">
        <f t="shared" si="38"/>
        <v>2.6726539626335953E-3</v>
      </c>
      <c r="CA141" s="1">
        <f t="shared" si="50"/>
        <v>26</v>
      </c>
      <c r="CB141" s="1">
        <f t="shared" si="39"/>
        <v>40</v>
      </c>
      <c r="CC141" s="1">
        <f>IF(CB141="",NA(),COUNTIF(CB141:$CB$704,CB141))</f>
        <v>3</v>
      </c>
      <c r="CD141" s="1">
        <f t="shared" si="40"/>
        <v>55.039999999999992</v>
      </c>
      <c r="CE141" s="1">
        <f t="shared" si="41"/>
        <v>24.475000000000001</v>
      </c>
      <c r="CF141" s="1">
        <f t="shared" si="42"/>
        <v>24.475000000000001</v>
      </c>
      <c r="CG141" s="1">
        <f t="shared" si="43"/>
        <v>24.475000000000001</v>
      </c>
      <c r="CH141" s="1">
        <f t="shared" si="71"/>
        <v>1</v>
      </c>
      <c r="CJ141" s="1">
        <f t="shared" si="45"/>
        <v>24.475000000000001</v>
      </c>
      <c r="CK141" s="1">
        <f t="shared" si="46"/>
        <v>55.343484127694566</v>
      </c>
    </row>
    <row r="142" spans="1:89" ht="12" customHeight="1" x14ac:dyDescent="0.15">
      <c r="A142" s="26"/>
      <c r="B142" s="26"/>
      <c r="C142" s="26"/>
      <c r="D142" s="26"/>
      <c r="E142" s="26"/>
      <c r="F142" s="26"/>
      <c r="G142" s="26"/>
      <c r="H142" s="26"/>
      <c r="I142" s="26"/>
      <c r="J142" s="26"/>
      <c r="K142" s="26"/>
      <c r="L142" s="26"/>
      <c r="M142" s="26"/>
      <c r="N142" s="26"/>
      <c r="O142" s="26"/>
      <c r="AM142" s="10">
        <f t="shared" si="66"/>
        <v>0.84469481185078621</v>
      </c>
      <c r="AN142" s="10">
        <f t="shared" si="51"/>
        <v>9.9540416151285172E-2</v>
      </c>
      <c r="AO142" s="1">
        <f t="shared" si="52"/>
        <v>70.200000000000287</v>
      </c>
      <c r="AP142" s="1">
        <f t="shared" si="53"/>
        <v>70.155538261682082</v>
      </c>
      <c r="AQ142" s="1">
        <f t="shared" si="54"/>
        <v>1.1922507978671646E-3</v>
      </c>
      <c r="AR142" s="10">
        <f t="shared" si="67"/>
        <v>0.94055575504899025</v>
      </c>
      <c r="AS142" s="10">
        <f t="shared" si="55"/>
        <v>0.77771471813321114</v>
      </c>
      <c r="AT142" s="125">
        <f t="shared" si="56"/>
        <v>81.099999999999667</v>
      </c>
      <c r="AU142" s="1">
        <f t="shared" si="57"/>
        <v>80.891623447090055</v>
      </c>
      <c r="AV142" s="1">
        <f t="shared" si="58"/>
        <v>4.6305537619990749E-3</v>
      </c>
      <c r="AW142" s="10">
        <f t="shared" si="68"/>
        <v>5.7715881615877151E-2</v>
      </c>
      <c r="AX142" s="10">
        <f t="shared" si="59"/>
        <v>0.56646523252129555</v>
      </c>
      <c r="AY142" s="1">
        <f t="shared" si="60"/>
        <v>18.499999999999993</v>
      </c>
      <c r="AZ142" s="1">
        <f t="shared" si="61"/>
        <v>18.689260978251689</v>
      </c>
      <c r="BA142" s="1">
        <f t="shared" si="69"/>
        <v>3.2688309044270258E-3</v>
      </c>
      <c r="BB142" s="10">
        <f t="shared" si="70"/>
        <v>0.49615320935845375</v>
      </c>
      <c r="BC142" s="10">
        <f t="shared" si="62"/>
        <v>0.54357625916600227</v>
      </c>
      <c r="BD142" s="1">
        <f t="shared" si="63"/>
        <v>49.800000000000438</v>
      </c>
      <c r="BE142" s="1">
        <f t="shared" si="64"/>
        <v>49.958151391894063</v>
      </c>
      <c r="BF142" s="1">
        <f t="shared" si="65"/>
        <v>1.0842235494860495E-2</v>
      </c>
      <c r="BU142" s="1">
        <f t="shared" si="47"/>
        <v>0</v>
      </c>
      <c r="BV142" s="1">
        <f>IF($BY$12=1,NORMDIST(BY142,$Y$6,$Y$8,TRUE),IF($BY$12=2,IF(BY142&lt;=$BX$31,0,IF(BY142&gt;=$BX$32,1,(BY142-$BX$31)*$BX$33)),SUM($BU$42:BU142)/$BV$40))</f>
        <v>2.2750131948179153E-2</v>
      </c>
      <c r="BW142" s="1">
        <f t="shared" si="48"/>
        <v>2.6995483256593927E-2</v>
      </c>
      <c r="BX142" s="1">
        <f>IF($BY$12&lt;3,BV142,SUM($BZ$42:BZ142)/$BX$40)</f>
        <v>2.2750131948179153E-2</v>
      </c>
      <c r="BY142" s="1">
        <f t="shared" si="72"/>
        <v>9.9999999999999805</v>
      </c>
      <c r="BZ142" s="1">
        <f t="shared" si="38"/>
        <v>2.6995483256593979E-3</v>
      </c>
      <c r="CA142" s="1">
        <f t="shared" si="50"/>
        <v>26</v>
      </c>
      <c r="CB142" s="1">
        <f t="shared" si="39"/>
        <v>41</v>
      </c>
      <c r="CC142" s="1">
        <f>IF(CB142="",NA(),COUNTIF(CB142:$CB$704,CB142))</f>
        <v>1</v>
      </c>
      <c r="CD142" s="1">
        <f t="shared" si="40"/>
        <v>56.415999999999997</v>
      </c>
      <c r="CE142" s="1">
        <f t="shared" si="41"/>
        <v>25.695</v>
      </c>
      <c r="CF142" s="1">
        <f t="shared" si="42"/>
        <v>25.695</v>
      </c>
      <c r="CG142" s="1">
        <f t="shared" si="43"/>
        <v>25.695</v>
      </c>
      <c r="CH142" s="1">
        <f t="shared" si="71"/>
        <v>1</v>
      </c>
      <c r="CJ142" s="1">
        <f t="shared" si="45"/>
        <v>25.695</v>
      </c>
      <c r="CK142" s="1">
        <f t="shared" si="46"/>
        <v>55.837539619208016</v>
      </c>
    </row>
    <row r="143" spans="1:89" ht="12" customHeight="1" x14ac:dyDescent="0.15">
      <c r="A143" s="26"/>
      <c r="B143" s="26"/>
      <c r="C143" s="26"/>
      <c r="D143" s="26"/>
      <c r="E143" s="26"/>
      <c r="F143" s="26"/>
      <c r="G143" s="26"/>
      <c r="H143" s="26"/>
      <c r="I143" s="26"/>
      <c r="J143" s="26"/>
      <c r="K143" s="26"/>
      <c r="L143" s="26"/>
      <c r="M143" s="26"/>
      <c r="N143" s="26"/>
      <c r="O143" s="26"/>
      <c r="AM143" s="10">
        <f t="shared" si="66"/>
        <v>0.45553826168179512</v>
      </c>
      <c r="AN143" s="10">
        <f t="shared" si="51"/>
        <v>0.53881535306572914</v>
      </c>
      <c r="AO143" s="1">
        <f t="shared" si="52"/>
        <v>47.700000000000408</v>
      </c>
      <c r="AP143" s="1">
        <f t="shared" si="53"/>
        <v>47.73525688126724</v>
      </c>
      <c r="AQ143" s="1">
        <f t="shared" si="54"/>
        <v>1.0676975839051167E-2</v>
      </c>
      <c r="AR143" s="10">
        <f t="shared" si="67"/>
        <v>0.29162344709038734</v>
      </c>
      <c r="AS143" s="10">
        <f t="shared" si="55"/>
        <v>0.26200868561863899</v>
      </c>
      <c r="AT143" s="125">
        <f t="shared" si="56"/>
        <v>39.000000000000284</v>
      </c>
      <c r="AU143" s="1">
        <f t="shared" si="57"/>
        <v>38.762299302965687</v>
      </c>
      <c r="AV143" s="1">
        <f t="shared" si="58"/>
        <v>4.4927134347309281E-3</v>
      </c>
      <c r="AW143" s="10">
        <f t="shared" si="68"/>
        <v>0.68926097825169563</v>
      </c>
      <c r="AX143" s="10">
        <f t="shared" si="59"/>
        <v>0.74290967360138893</v>
      </c>
      <c r="AY143" s="1">
        <f t="shared" si="60"/>
        <v>59.80000000000058</v>
      </c>
      <c r="AZ143" s="1">
        <f t="shared" si="61"/>
        <v>59.69383964613138</v>
      </c>
      <c r="BA143" s="1">
        <f t="shared" si="69"/>
        <v>1.3142531634131774E-2</v>
      </c>
      <c r="BB143" s="10">
        <f t="shared" si="70"/>
        <v>0.65815139189362526</v>
      </c>
      <c r="BC143" s="10">
        <f t="shared" si="62"/>
        <v>0.47490434721112251</v>
      </c>
      <c r="BD143" s="1">
        <f t="shared" si="63"/>
        <v>58.100000000000556</v>
      </c>
      <c r="BE143" s="1">
        <f t="shared" si="64"/>
        <v>58.245867738873322</v>
      </c>
      <c r="BF143" s="1">
        <f t="shared" si="65"/>
        <v>8.7270736084004413E-3</v>
      </c>
      <c r="BU143" s="1">
        <f t="shared" si="47"/>
        <v>0</v>
      </c>
      <c r="BV143" s="1">
        <f>IF($BY$12=1,NORMDIST(BY143,$Y$6,$Y$8,TRUE),IF($BY$12=2,IF(BY143&lt;=$BX$31,0,IF(BY143&gt;=$BX$32,1,(BY143-$BX$31)*$BX$33)),SUM($BU$42:BU143)/$BV$40))</f>
        <v>2.3021439932148294E-2</v>
      </c>
      <c r="BW143" s="1">
        <f t="shared" si="48"/>
        <v>2.7539116056476746E-2</v>
      </c>
      <c r="BX143" s="1">
        <f>IF($BY$12&lt;3,BV143,SUM($BZ$42:BZ143)/$BX$40)</f>
        <v>2.3021439932148294E-2</v>
      </c>
      <c r="BY143" s="1">
        <f t="shared" si="72"/>
        <v>10.09999999999998</v>
      </c>
      <c r="BZ143" s="1">
        <f t="shared" si="38"/>
        <v>2.726645154106614E-3</v>
      </c>
      <c r="CA143" s="1">
        <f t="shared" si="50"/>
        <v>26</v>
      </c>
      <c r="CB143" s="1">
        <f t="shared" si="39"/>
        <v>39</v>
      </c>
      <c r="CC143" s="1">
        <f>IF(CB143="",NA(),COUNTIF(CB143:$CB$704,CB143))</f>
        <v>3</v>
      </c>
      <c r="CD143" s="1">
        <f t="shared" si="40"/>
        <v>53.663999999999994</v>
      </c>
      <c r="CE143" s="1">
        <f t="shared" si="41"/>
        <v>24.475000000000001</v>
      </c>
      <c r="CF143" s="1">
        <f t="shared" si="42"/>
        <v>24.475000000000001</v>
      </c>
      <c r="CG143" s="1">
        <f t="shared" si="43"/>
        <v>24.475000000000001</v>
      </c>
      <c r="CH143" s="1">
        <f t="shared" si="71"/>
        <v>1</v>
      </c>
      <c r="CJ143" s="1">
        <f t="shared" si="45"/>
        <v>24.475000000000001</v>
      </c>
      <c r="CK143" s="1">
        <f t="shared" si="46"/>
        <v>53.792572300862659</v>
      </c>
    </row>
    <row r="144" spans="1:89" ht="12" customHeight="1" x14ac:dyDescent="0.15">
      <c r="A144" s="26"/>
      <c r="B144" s="26"/>
      <c r="C144" s="26"/>
      <c r="D144" s="26"/>
      <c r="E144" s="26"/>
      <c r="F144" s="26"/>
      <c r="G144" s="26"/>
      <c r="H144" s="26"/>
      <c r="I144" s="26"/>
      <c r="J144" s="26"/>
      <c r="K144" s="26"/>
      <c r="L144" s="26"/>
      <c r="M144" s="26"/>
      <c r="N144" s="26"/>
      <c r="O144" s="26"/>
      <c r="AM144" s="10">
        <f t="shared" si="66"/>
        <v>0.53525688126683235</v>
      </c>
      <c r="AN144" s="10">
        <f t="shared" si="51"/>
        <v>0.77100777998566628</v>
      </c>
      <c r="AO144" s="1">
        <f t="shared" si="52"/>
        <v>51.700000000000465</v>
      </c>
      <c r="AP144" s="1">
        <f t="shared" si="53"/>
        <v>52.02295780256437</v>
      </c>
      <c r="AQ144" s="1">
        <f t="shared" si="54"/>
        <v>1.5323922318058873E-2</v>
      </c>
      <c r="AR144" s="10">
        <f t="shared" si="67"/>
        <v>0.2622993029654026</v>
      </c>
      <c r="AS144" s="10">
        <f t="shared" si="55"/>
        <v>0.43954496458172798</v>
      </c>
      <c r="AT144" s="125">
        <f t="shared" si="56"/>
        <v>37.200000000000259</v>
      </c>
      <c r="AU144" s="1">
        <f t="shared" si="57"/>
        <v>37.059901819378396</v>
      </c>
      <c r="AV144" s="1">
        <f t="shared" si="58"/>
        <v>7.1439740676847684E-3</v>
      </c>
      <c r="AW144" s="10">
        <f t="shared" si="68"/>
        <v>0.39383964613080025</v>
      </c>
      <c r="AX144" s="10">
        <f t="shared" si="59"/>
        <v>0.58122340217232704</v>
      </c>
      <c r="AY144" s="1">
        <f t="shared" si="60"/>
        <v>44.600000000000364</v>
      </c>
      <c r="AZ144" s="1">
        <f t="shared" si="61"/>
        <v>44.677627498656875</v>
      </c>
      <c r="BA144" s="1">
        <f t="shared" si="69"/>
        <v>1.1178747034435894E-2</v>
      </c>
      <c r="BB144" s="10">
        <f t="shared" si="70"/>
        <v>0.64586773887276649</v>
      </c>
      <c r="BC144" s="10">
        <f t="shared" si="62"/>
        <v>0.7850082702934742</v>
      </c>
      <c r="BD144" s="1">
        <f t="shared" si="63"/>
        <v>57.400000000000546</v>
      </c>
      <c r="BE144" s="1">
        <f t="shared" si="64"/>
        <v>57.808042255789587</v>
      </c>
      <c r="BF144" s="1">
        <f t="shared" si="65"/>
        <v>1.4622675588602953E-2</v>
      </c>
      <c r="BU144" s="1">
        <f t="shared" si="47"/>
        <v>0</v>
      </c>
      <c r="BV144" s="1">
        <f>IF($BY$12=1,NORMDIST(BY144,$Y$6,$Y$8,TRUE),IF($BY$12=2,IF(BY144&lt;=$BX$31,0,IF(BY144&gt;=$BX$32,1,(BY144-$BX$31)*$BX$33)),SUM($BU$42:BU144)/$BV$40))</f>
        <v>2.3295467750211771E-2</v>
      </c>
      <c r="BW144" s="1">
        <f t="shared" si="48"/>
        <v>2.8090240209784043E-2</v>
      </c>
      <c r="BX144" s="1">
        <f>IF($BY$12&lt;3,BV144,SUM($BZ$42:BZ144)/$BX$40)</f>
        <v>2.3295467750211771E-2</v>
      </c>
      <c r="BY144" s="1">
        <f t="shared" si="72"/>
        <v>10.19999999999998</v>
      </c>
      <c r="BZ144" s="1">
        <f t="shared" si="38"/>
        <v>2.7539451186062843E-3</v>
      </c>
      <c r="CA144" s="1">
        <f t="shared" si="50"/>
        <v>26</v>
      </c>
      <c r="CB144" s="1">
        <f t="shared" si="39"/>
        <v>35</v>
      </c>
      <c r="CC144" s="1">
        <f>IF(CB144="",NA(),COUNTIF(CB144:$CB$704,CB144))</f>
        <v>5</v>
      </c>
      <c r="CD144" s="1">
        <f t="shared" si="40"/>
        <v>48.16</v>
      </c>
      <c r="CE144" s="1">
        <f t="shared" si="41"/>
        <v>23.254999999999999</v>
      </c>
      <c r="CF144" s="1">
        <f t="shared" si="42"/>
        <v>23.254999999999999</v>
      </c>
      <c r="CG144" s="1">
        <f t="shared" si="43"/>
        <v>23.254999999999999</v>
      </c>
      <c r="CH144" s="1">
        <f t="shared" si="71"/>
        <v>1</v>
      </c>
      <c r="CJ144" s="1">
        <f t="shared" si="45"/>
        <v>23.254999999999999</v>
      </c>
      <c r="CK144" s="1">
        <f t="shared" si="46"/>
        <v>48.01799201722811</v>
      </c>
    </row>
    <row r="145" spans="1:89" ht="12" customHeight="1" x14ac:dyDescent="0.15">
      <c r="A145" s="26"/>
      <c r="B145" s="26"/>
      <c r="C145" s="26"/>
      <c r="D145" s="26"/>
      <c r="E145" s="26"/>
      <c r="F145" s="26"/>
      <c r="G145" s="26"/>
      <c r="H145" s="26"/>
      <c r="I145" s="26"/>
      <c r="J145" s="26"/>
      <c r="K145" s="26"/>
      <c r="L145" s="26"/>
      <c r="M145" s="26"/>
      <c r="N145" s="26"/>
      <c r="O145" s="26"/>
      <c r="AM145" s="10">
        <f t="shared" si="66"/>
        <v>0.82295780256390572</v>
      </c>
      <c r="AN145" s="10">
        <f t="shared" si="51"/>
        <v>0.72409049049019814</v>
      </c>
      <c r="AO145" s="1">
        <f t="shared" si="52"/>
        <v>68.500000000000384</v>
      </c>
      <c r="AP145" s="1">
        <f t="shared" si="53"/>
        <v>68.318078357726719</v>
      </c>
      <c r="AQ145" s="1">
        <f t="shared" si="54"/>
        <v>9.416213695943863E-3</v>
      </c>
      <c r="AR145" s="10">
        <f t="shared" si="67"/>
        <v>0.35990181937813759</v>
      </c>
      <c r="AS145" s="10">
        <f t="shared" si="55"/>
        <v>0.87250502780079842</v>
      </c>
      <c r="AT145" s="125">
        <f t="shared" si="56"/>
        <v>42.800000000000338</v>
      </c>
      <c r="AU145" s="1">
        <f t="shared" si="57"/>
        <v>42.920573345572095</v>
      </c>
      <c r="AV145" s="1">
        <f t="shared" si="58"/>
        <v>1.6311944156804835E-2</v>
      </c>
      <c r="AW145" s="10">
        <f t="shared" si="68"/>
        <v>0.57762749865651131</v>
      </c>
      <c r="AX145" s="10">
        <f t="shared" si="59"/>
        <v>0.49572259560227394</v>
      </c>
      <c r="AY145" s="1">
        <f t="shared" si="60"/>
        <v>53.900000000000496</v>
      </c>
      <c r="AZ145" s="1">
        <f t="shared" si="61"/>
        <v>53.800416482240458</v>
      </c>
      <c r="BA145" s="1">
        <f t="shared" si="69"/>
        <v>9.7020109693415294E-3</v>
      </c>
      <c r="BB145" s="10">
        <f t="shared" si="70"/>
        <v>0.90804225578904152</v>
      </c>
      <c r="BC145" s="10">
        <f t="shared" si="62"/>
        <v>0.36243974044919014</v>
      </c>
      <c r="BD145" s="1">
        <f t="shared" si="63"/>
        <v>76.499999999999929</v>
      </c>
      <c r="BE145" s="1">
        <f t="shared" si="64"/>
        <v>76.116208527237106</v>
      </c>
      <c r="BF145" s="1">
        <f t="shared" si="65"/>
        <v>3.0052925584638786E-3</v>
      </c>
      <c r="BU145" s="1">
        <f t="shared" si="47"/>
        <v>0</v>
      </c>
      <c r="BV145" s="1">
        <f>IF($BY$12=1,NORMDIST(BY145,$Y$6,$Y$8,TRUE),IF($BY$12=2,IF(BY145&lt;=$BX$31,0,IF(BY145&gt;=$BX$32,1,(BY145-$BX$31)*$BX$33)),SUM($BU$42:BU145)/$BV$40))</f>
        <v>2.3572235749149122E-2</v>
      </c>
      <c r="BW145" s="1">
        <f t="shared" si="48"/>
        <v>2.8648923476372313E-2</v>
      </c>
      <c r="BX145" s="1">
        <f>IF($BY$12&lt;3,BV145,SUM($BZ$42:BZ145)/$BX$40)</f>
        <v>2.3572235749149122E-2</v>
      </c>
      <c r="BY145" s="1">
        <f t="shared" si="72"/>
        <v>10.299999999999979</v>
      </c>
      <c r="BZ145" s="1">
        <f t="shared" si="38"/>
        <v>2.7814488812012012E-3</v>
      </c>
      <c r="CA145" s="1">
        <f t="shared" si="50"/>
        <v>26</v>
      </c>
      <c r="CB145" s="1">
        <f t="shared" si="39"/>
        <v>40</v>
      </c>
      <c r="CC145" s="1">
        <f>IF(CB145="",NA(),COUNTIF(CB145:$CB$704,CB145))</f>
        <v>2</v>
      </c>
      <c r="CD145" s="1">
        <f t="shared" si="40"/>
        <v>55.039999999999992</v>
      </c>
      <c r="CE145" s="1">
        <f t="shared" si="41"/>
        <v>25.085000000000001</v>
      </c>
      <c r="CF145" s="1">
        <f t="shared" si="42"/>
        <v>25.085000000000001</v>
      </c>
      <c r="CG145" s="1">
        <f t="shared" si="43"/>
        <v>25.085000000000001</v>
      </c>
      <c r="CH145" s="1">
        <f t="shared" si="71"/>
        <v>1</v>
      </c>
      <c r="CJ145" s="1">
        <f t="shared" si="45"/>
        <v>25.085000000000001</v>
      </c>
      <c r="CK145" s="1">
        <f t="shared" si="46"/>
        <v>55.64446133347586</v>
      </c>
    </row>
    <row r="146" spans="1:89" ht="12" customHeight="1" x14ac:dyDescent="0.15">
      <c r="A146" s="26"/>
      <c r="B146" s="26"/>
      <c r="C146" s="26"/>
      <c r="D146" s="26"/>
      <c r="E146" s="26"/>
      <c r="F146" s="26"/>
      <c r="G146" s="26"/>
      <c r="H146" s="26"/>
      <c r="I146" s="26"/>
      <c r="J146" s="26"/>
      <c r="K146" s="26"/>
      <c r="L146" s="26"/>
      <c r="M146" s="26"/>
      <c r="N146" s="26"/>
      <c r="O146" s="26"/>
      <c r="AM146" s="10">
        <f t="shared" si="66"/>
        <v>0.31807835772633553</v>
      </c>
      <c r="AN146" s="10">
        <f t="shared" si="51"/>
        <v>0.71228200569748878</v>
      </c>
      <c r="AO146" s="1">
        <f t="shared" si="52"/>
        <v>40.500000000000306</v>
      </c>
      <c r="AP146" s="1">
        <f t="shared" si="53"/>
        <v>40.31664096191556</v>
      </c>
      <c r="AQ146" s="1">
        <f t="shared" si="54"/>
        <v>1.2692237697151781E-2</v>
      </c>
      <c r="AR146" s="10">
        <f t="shared" si="67"/>
        <v>0.62057334557175636</v>
      </c>
      <c r="AS146" s="10">
        <f t="shared" si="55"/>
        <v>0.52317105606198311</v>
      </c>
      <c r="AT146" s="125">
        <f t="shared" si="56"/>
        <v>56.100000000000527</v>
      </c>
      <c r="AU146" s="1">
        <f t="shared" si="57"/>
        <v>55.961843559891513</v>
      </c>
      <c r="AV146" s="1">
        <f t="shared" si="58"/>
        <v>9.9614751780136984E-3</v>
      </c>
      <c r="AW146" s="10">
        <f t="shared" si="68"/>
        <v>0.40041648223996162</v>
      </c>
      <c r="AX146" s="10">
        <f t="shared" si="59"/>
        <v>2.7813885360956192E-2</v>
      </c>
      <c r="AY146" s="1">
        <f t="shared" si="60"/>
        <v>44.900000000000368</v>
      </c>
      <c r="AZ146" s="1">
        <f t="shared" si="61"/>
        <v>44.615190071612965</v>
      </c>
      <c r="BA146" s="1">
        <f t="shared" si="69"/>
        <v>5.3705866891429904E-4</v>
      </c>
      <c r="BB146" s="10">
        <f t="shared" si="70"/>
        <v>0.1162085272371769</v>
      </c>
      <c r="BC146" s="10">
        <f t="shared" si="62"/>
        <v>0.78308262303471565</v>
      </c>
      <c r="BD146" s="1">
        <f t="shared" si="63"/>
        <v>26.100000000000101</v>
      </c>
      <c r="BE146" s="1">
        <f t="shared" si="64"/>
        <v>26.010421255976063</v>
      </c>
      <c r="BF146" s="1">
        <f t="shared" si="65"/>
        <v>7.6488469025335314E-3</v>
      </c>
      <c r="BU146" s="1">
        <f t="shared" si="47"/>
        <v>0</v>
      </c>
      <c r="BV146" s="1">
        <f>IF($BY$12=1,NORMDIST(BY146,$Y$6,$Y$8,TRUE),IF($BY$12=2,IF(BY146&lt;=$BX$31,0,IF(BY146&gt;=$BX$32,1,(BY146-$BX$31)*$BX$33)),SUM($BU$42:BU146)/$BV$40))</f>
        <v>2.3851764341508451E-2</v>
      </c>
      <c r="BW146" s="1">
        <f t="shared" si="48"/>
        <v>2.9215233790011258E-2</v>
      </c>
      <c r="BX146" s="1">
        <f>IF($BY$12&lt;3,BV146,SUM($BZ$42:BZ146)/$BX$40)</f>
        <v>2.3851764341508451E-2</v>
      </c>
      <c r="BY146" s="1">
        <f t="shared" si="72"/>
        <v>10.399999999999979</v>
      </c>
      <c r="BZ146" s="1">
        <f t="shared" si="38"/>
        <v>2.8091570951933958E-3</v>
      </c>
      <c r="CA146" s="1">
        <f t="shared" si="50"/>
        <v>26</v>
      </c>
      <c r="CB146" s="1">
        <f t="shared" si="39"/>
        <v>35</v>
      </c>
      <c r="CC146" s="1">
        <f>IF(CB146="",NA(),COUNTIF(CB146:$CB$704,CB146))</f>
        <v>4</v>
      </c>
      <c r="CD146" s="1">
        <f t="shared" si="40"/>
        <v>48.16</v>
      </c>
      <c r="CE146" s="1">
        <f t="shared" si="41"/>
        <v>23.864999999999998</v>
      </c>
      <c r="CF146" s="1">
        <f t="shared" si="42"/>
        <v>23.864999999999998</v>
      </c>
      <c r="CG146" s="1">
        <f t="shared" si="43"/>
        <v>23.864999999999998</v>
      </c>
      <c r="CH146" s="1">
        <f t="shared" si="71"/>
        <v>1</v>
      </c>
      <c r="CJ146" s="1">
        <f t="shared" si="45"/>
        <v>23.864999999999998</v>
      </c>
      <c r="CK146" s="1">
        <f t="shared" si="46"/>
        <v>48.17440215958014</v>
      </c>
    </row>
    <row r="147" spans="1:89" ht="12" customHeight="1" x14ac:dyDescent="0.15">
      <c r="A147" s="26"/>
      <c r="B147" s="26"/>
      <c r="C147" s="26"/>
      <c r="D147" s="26"/>
      <c r="E147" s="26"/>
      <c r="F147" s="26"/>
      <c r="G147" s="26"/>
      <c r="H147" s="26"/>
      <c r="I147" s="26"/>
      <c r="J147" s="26"/>
      <c r="K147" s="26"/>
      <c r="L147" s="26"/>
      <c r="M147" s="26"/>
      <c r="N147" s="26"/>
      <c r="O147" s="26"/>
      <c r="AM147" s="10">
        <f t="shared" si="66"/>
        <v>0.31664096191525459</v>
      </c>
      <c r="AN147" s="10">
        <f t="shared" si="51"/>
        <v>0.73548505082726479</v>
      </c>
      <c r="AO147" s="1">
        <f t="shared" si="52"/>
        <v>40.400000000000304</v>
      </c>
      <c r="AP147" s="1">
        <f t="shared" si="53"/>
        <v>39.969578308612412</v>
      </c>
      <c r="AQ147" s="1">
        <f t="shared" si="54"/>
        <v>1.3074442989949059E-2</v>
      </c>
      <c r="AR147" s="10">
        <f t="shared" si="67"/>
        <v>0.36184355989098549</v>
      </c>
      <c r="AS147" s="10">
        <f t="shared" si="55"/>
        <v>0.30287613347172737</v>
      </c>
      <c r="AT147" s="125">
        <f t="shared" si="56"/>
        <v>42.90000000000034</v>
      </c>
      <c r="AU147" s="1">
        <f t="shared" si="57"/>
        <v>42.672107008844954</v>
      </c>
      <c r="AV147" s="1">
        <f t="shared" si="58"/>
        <v>5.6725605660246734E-3</v>
      </c>
      <c r="AW147" s="10">
        <f t="shared" si="68"/>
        <v>0.21519007161259651</v>
      </c>
      <c r="AX147" s="10">
        <f t="shared" si="59"/>
        <v>0.51359689608216286</v>
      </c>
      <c r="AY147" s="1">
        <f t="shared" si="60"/>
        <v>34.200000000000216</v>
      </c>
      <c r="AZ147" s="1">
        <f t="shared" si="61"/>
        <v>34.33758127763889</v>
      </c>
      <c r="BA147" s="1">
        <f t="shared" si="69"/>
        <v>7.4986117405214277E-3</v>
      </c>
      <c r="BB147" s="10">
        <f t="shared" si="70"/>
        <v>0.41042125597596169</v>
      </c>
      <c r="BC147" s="10">
        <f t="shared" si="62"/>
        <v>0.89523594453930855</v>
      </c>
      <c r="BD147" s="1">
        <f t="shared" si="63"/>
        <v>45.400000000000375</v>
      </c>
      <c r="BE147" s="1">
        <f t="shared" si="64"/>
        <v>44.983460364491123</v>
      </c>
      <c r="BF147" s="1">
        <f t="shared" si="65"/>
        <v>1.739123775278726E-2</v>
      </c>
      <c r="BU147" s="1">
        <f t="shared" si="47"/>
        <v>0</v>
      </c>
      <c r="BV147" s="1">
        <f>IF($BY$12=1,NORMDIST(BY147,$Y$6,$Y$8,TRUE),IF($BY$12=2,IF(BY147&lt;=$BX$31,0,IF(BY147&gt;=$BX$32,1,(BY147-$BX$31)*$BX$33)),SUM($BU$42:BU147)/$BV$40))</f>
        <v>2.4134074004724691E-2</v>
      </c>
      <c r="BW147" s="1">
        <f t="shared" si="48"/>
        <v>2.9789239252407493E-2</v>
      </c>
      <c r="BX147" s="1">
        <f>IF($BY$12&lt;3,BV147,SUM($BZ$42:BZ147)/$BX$40)</f>
        <v>2.4134074004724691E-2</v>
      </c>
      <c r="BY147" s="1">
        <f t="shared" si="72"/>
        <v>10.499999999999979</v>
      </c>
      <c r="BZ147" s="1">
        <f t="shared" si="38"/>
        <v>2.8370704049911957E-3</v>
      </c>
      <c r="CA147" s="1">
        <f t="shared" si="50"/>
        <v>26</v>
      </c>
      <c r="CB147" s="1">
        <f t="shared" si="39"/>
        <v>35</v>
      </c>
      <c r="CC147" s="1">
        <f>IF(CB147="",NA(),COUNTIF(CB147:$CB$704,CB147))</f>
        <v>3</v>
      </c>
      <c r="CD147" s="1">
        <f t="shared" si="40"/>
        <v>48.16</v>
      </c>
      <c r="CE147" s="1">
        <f t="shared" si="41"/>
        <v>24.475000000000001</v>
      </c>
      <c r="CF147" s="1">
        <f t="shared" si="42"/>
        <v>24.475000000000001</v>
      </c>
      <c r="CG147" s="1">
        <f t="shared" si="43"/>
        <v>24.475000000000001</v>
      </c>
      <c r="CH147" s="1">
        <f t="shared" si="71"/>
        <v>1</v>
      </c>
      <c r="CJ147" s="1">
        <f t="shared" si="45"/>
        <v>24.475000000000001</v>
      </c>
      <c r="CK147" s="1">
        <f t="shared" si="46"/>
        <v>48.279224856941887</v>
      </c>
    </row>
    <row r="148" spans="1:89" ht="12" customHeight="1" x14ac:dyDescent="0.15">
      <c r="A148" s="26"/>
      <c r="B148" s="26"/>
      <c r="C148" s="26"/>
      <c r="D148" s="26"/>
      <c r="E148" s="26"/>
      <c r="F148" s="26"/>
      <c r="G148" s="26"/>
      <c r="H148" s="26"/>
      <c r="I148" s="26"/>
      <c r="J148" s="26"/>
      <c r="K148" s="26"/>
      <c r="L148" s="26"/>
      <c r="M148" s="26"/>
      <c r="N148" s="26"/>
      <c r="O148" s="26"/>
      <c r="AM148" s="10">
        <f t="shared" si="66"/>
        <v>6.9578308612108231E-2</v>
      </c>
      <c r="AN148" s="10">
        <f t="shared" si="51"/>
        <v>0.9906390942633152</v>
      </c>
      <c r="AO148" s="1">
        <f t="shared" si="52"/>
        <v>20.40000000000002</v>
      </c>
      <c r="AP148" s="1">
        <f t="shared" si="53"/>
        <v>20.720941377431174</v>
      </c>
      <c r="AQ148" s="1" t="e">
        <f t="shared" si="54"/>
        <v>#N/A</v>
      </c>
      <c r="AR148" s="10">
        <f t="shared" si="67"/>
        <v>0.27210700884461403</v>
      </c>
      <c r="AS148" s="10">
        <f t="shared" si="55"/>
        <v>0.62583725526928902</v>
      </c>
      <c r="AT148" s="125">
        <f t="shared" si="56"/>
        <v>37.800000000000267</v>
      </c>
      <c r="AU148" s="1">
        <f t="shared" si="57"/>
        <v>37.988577208668261</v>
      </c>
      <c r="AV148" s="1">
        <f t="shared" si="58"/>
        <v>1.0364324317786413E-2</v>
      </c>
      <c r="AW148" s="10">
        <f t="shared" si="68"/>
        <v>0.63758127763867378</v>
      </c>
      <c r="AX148" s="10">
        <f t="shared" si="59"/>
        <v>6.4943347126245499E-2</v>
      </c>
      <c r="AY148" s="1">
        <f t="shared" si="60"/>
        <v>57.00000000000054</v>
      </c>
      <c r="AZ148" s="1">
        <f t="shared" si="61"/>
        <v>56.815525967628304</v>
      </c>
      <c r="BA148" s="1">
        <f t="shared" si="69"/>
        <v>1.2184682052799626E-3</v>
      </c>
      <c r="BB148" s="10">
        <f t="shared" si="70"/>
        <v>8.3460364490747452E-2</v>
      </c>
      <c r="BC148" s="10">
        <f t="shared" si="62"/>
        <v>0.72989221289753914</v>
      </c>
      <c r="BD148" s="1">
        <f t="shared" si="63"/>
        <v>22.300000000000047</v>
      </c>
      <c r="BE148" s="1">
        <f t="shared" si="64"/>
        <v>22.417574159055995</v>
      </c>
      <c r="BF148" s="1">
        <f t="shared" si="65"/>
        <v>5.5795803245849629E-3</v>
      </c>
      <c r="BU148" s="1">
        <f t="shared" si="47"/>
        <v>0</v>
      </c>
      <c r="BV148" s="1">
        <f>IF($BY$12=1,NORMDIST(BY148,$Y$6,$Y$8,TRUE),IF($BY$12=2,IF(BY148&lt;=$BX$31,0,IF(BY148&gt;=$BX$32,1,(BY148-$BX$31)*$BX$33)),SUM($BU$42:BU148)/$BV$40))</f>
        <v>2.4419185280222477E-2</v>
      </c>
      <c r="BW148" s="1">
        <f t="shared" si="48"/>
        <v>3.0371008127131949E-2</v>
      </c>
      <c r="BX148" s="1">
        <f>IF($BY$12&lt;3,BV148,SUM($BZ$42:BZ148)/$BX$40)</f>
        <v>2.4419185280222477E-2</v>
      </c>
      <c r="BY148" s="1">
        <f t="shared" si="72"/>
        <v>10.599999999999978</v>
      </c>
      <c r="BZ148" s="1">
        <f t="shared" si="38"/>
        <v>2.8651894459558501E-3</v>
      </c>
      <c r="CA148" s="1">
        <f t="shared" si="50"/>
        <v>26</v>
      </c>
      <c r="CB148" s="1">
        <f t="shared" si="39"/>
        <v>33</v>
      </c>
      <c r="CC148" s="1">
        <f>IF(CB148="",NA(),COUNTIF(CB148:$CB$704,CB148))</f>
        <v>2</v>
      </c>
      <c r="CD148" s="1">
        <f t="shared" si="40"/>
        <v>45.407999999999994</v>
      </c>
      <c r="CE148" s="1">
        <f t="shared" si="41"/>
        <v>25.085000000000001</v>
      </c>
      <c r="CF148" s="1">
        <f t="shared" si="42"/>
        <v>25.085000000000001</v>
      </c>
      <c r="CG148" s="1">
        <f t="shared" si="43"/>
        <v>25.085000000000001</v>
      </c>
      <c r="CH148" s="1">
        <f t="shared" si="71"/>
        <v>1</v>
      </c>
      <c r="CJ148" s="1">
        <f t="shared" si="45"/>
        <v>25.085000000000001</v>
      </c>
      <c r="CK148" s="1">
        <f t="shared" si="46"/>
        <v>44.954444757224451</v>
      </c>
    </row>
    <row r="149" spans="1:89" ht="12" customHeight="1" x14ac:dyDescent="0.15">
      <c r="A149" s="26"/>
      <c r="B149" s="26"/>
      <c r="C149" s="26"/>
      <c r="D149" s="26"/>
      <c r="E149" s="26"/>
      <c r="F149" s="26"/>
      <c r="G149" s="26"/>
      <c r="H149" s="26"/>
      <c r="I149" s="26"/>
      <c r="J149" s="26"/>
      <c r="K149" s="26"/>
      <c r="L149" s="26"/>
      <c r="M149" s="26"/>
      <c r="N149" s="26"/>
      <c r="O149" s="26"/>
      <c r="AM149" s="10">
        <f t="shared" si="66"/>
        <v>0.82094137743115425</v>
      </c>
      <c r="AN149" s="10">
        <f t="shared" si="51"/>
        <v>0.44654944911599159</v>
      </c>
      <c r="AO149" s="1">
        <f t="shared" si="52"/>
        <v>68.300000000000395</v>
      </c>
      <c r="AP149" s="1">
        <f t="shared" si="53"/>
        <v>68.096302754432358</v>
      </c>
      <c r="AQ149" s="1">
        <f t="shared" si="54"/>
        <v>5.8606870205919152E-3</v>
      </c>
      <c r="AR149" s="10">
        <f t="shared" si="67"/>
        <v>0.68857720866799355</v>
      </c>
      <c r="AS149" s="10">
        <f t="shared" si="55"/>
        <v>3.8183648139238358E-2</v>
      </c>
      <c r="AT149" s="125">
        <f t="shared" si="56"/>
        <v>59.80000000000058</v>
      </c>
      <c r="AU149" s="1">
        <f t="shared" si="57"/>
        <v>60.277779809386118</v>
      </c>
      <c r="AV149" s="1">
        <f t="shared" si="58"/>
        <v>6.7549235311984335E-4</v>
      </c>
      <c r="AW149" s="10">
        <f t="shared" si="68"/>
        <v>0.31552596762776375</v>
      </c>
      <c r="AX149" s="10">
        <f t="shared" si="59"/>
        <v>0.77811521664261818</v>
      </c>
      <c r="AY149" s="1">
        <f t="shared" si="60"/>
        <v>40.300000000000303</v>
      </c>
      <c r="AZ149" s="1">
        <f t="shared" si="61"/>
        <v>40.081923998147552</v>
      </c>
      <c r="BA149" s="1">
        <f t="shared" si="69"/>
        <v>1.3798933406967046E-2</v>
      </c>
      <c r="BB149" s="10">
        <f t="shared" si="70"/>
        <v>0.61757415905594826</v>
      </c>
      <c r="BC149" s="10">
        <f t="shared" si="62"/>
        <v>0.61902355030179024</v>
      </c>
      <c r="BD149" s="1">
        <f t="shared" si="63"/>
        <v>55.900000000000524</v>
      </c>
      <c r="BE149" s="1">
        <f t="shared" si="64"/>
        <v>55.950324056298065</v>
      </c>
      <c r="BF149" s="1">
        <f t="shared" si="65"/>
        <v>1.1821974092373349E-2</v>
      </c>
      <c r="BU149" s="1">
        <f t="shared" si="47"/>
        <v>0</v>
      </c>
      <c r="BV149" s="1">
        <f>IF($BY$12=1,NORMDIST(BY149,$Y$6,$Y$8,TRUE),IF($BY$12=2,IF(BY149&lt;=$BX$31,0,IF(BY149&gt;=$BX$32,1,(BY149-$BX$31)*$BX$33)),SUM($BU$42:BU149)/$BV$40))</f>
        <v>2.4707118772503818E-2</v>
      </c>
      <c r="BW149" s="1">
        <f t="shared" si="48"/>
        <v>3.0960608833451427E-2</v>
      </c>
      <c r="BX149" s="1">
        <f>IF($BY$12&lt;3,BV149,SUM($BZ$42:BZ149)/$BX$40)</f>
        <v>2.4707118772503818E-2</v>
      </c>
      <c r="BY149" s="1">
        <f t="shared" si="72"/>
        <v>10.699999999999978</v>
      </c>
      <c r="BZ149" s="1">
        <f t="shared" si="38"/>
        <v>2.893514844247803E-3</v>
      </c>
      <c r="CA149" s="1">
        <f t="shared" si="50"/>
        <v>26</v>
      </c>
      <c r="CB149" s="1">
        <f t="shared" si="39"/>
        <v>38</v>
      </c>
      <c r="CC149" s="1">
        <f>IF(CB149="",NA(),COUNTIF(CB149:$CB$704,CB149))</f>
        <v>2</v>
      </c>
      <c r="CD149" s="1">
        <f t="shared" si="40"/>
        <v>52.287999999999997</v>
      </c>
      <c r="CE149" s="1">
        <f t="shared" si="41"/>
        <v>25.085000000000001</v>
      </c>
      <c r="CF149" s="1">
        <f t="shared" si="42"/>
        <v>25.085000000000001</v>
      </c>
      <c r="CG149" s="1">
        <f t="shared" si="43"/>
        <v>25.085000000000001</v>
      </c>
      <c r="CH149" s="1">
        <f t="shared" si="71"/>
        <v>1</v>
      </c>
      <c r="CJ149" s="1">
        <f t="shared" si="45"/>
        <v>25.085000000000001</v>
      </c>
      <c r="CK149" s="1">
        <f t="shared" si="46"/>
        <v>52.651321287197774</v>
      </c>
    </row>
    <row r="150" spans="1:89" ht="12" customHeight="1" x14ac:dyDescent="0.15">
      <c r="A150" s="26"/>
      <c r="B150" s="26"/>
      <c r="C150" s="26"/>
      <c r="D150" s="26"/>
      <c r="E150" s="26"/>
      <c r="F150" s="26"/>
      <c r="G150" s="26"/>
      <c r="H150" s="26"/>
      <c r="I150" s="26"/>
      <c r="J150" s="26"/>
      <c r="K150" s="26"/>
      <c r="L150" s="26"/>
      <c r="M150" s="26"/>
      <c r="N150" s="26"/>
      <c r="O150" s="26"/>
      <c r="AM150" s="10">
        <f t="shared" si="66"/>
        <v>0.29630275443196297</v>
      </c>
      <c r="AN150" s="10">
        <f t="shared" si="51"/>
        <v>0.39625543728470802</v>
      </c>
      <c r="AO150" s="1">
        <f t="shared" si="52"/>
        <v>39.200000000000287</v>
      </c>
      <c r="AP150" s="1">
        <f t="shared" si="53"/>
        <v>39.224167764932204</v>
      </c>
      <c r="AQ150" s="1">
        <f t="shared" si="54"/>
        <v>6.8318003971991597E-3</v>
      </c>
      <c r="AR150" s="10">
        <f t="shared" si="67"/>
        <v>0.9777798093855381</v>
      </c>
      <c r="AS150" s="10">
        <f t="shared" si="55"/>
        <v>0.80499290302395821</v>
      </c>
      <c r="AT150" s="125">
        <f t="shared" si="56"/>
        <v>90.099999999999156</v>
      </c>
      <c r="AU150" s="1">
        <f t="shared" si="57"/>
        <v>90.09514732137238</v>
      </c>
      <c r="AV150" s="1">
        <f t="shared" si="58"/>
        <v>2.1514674721590907E-3</v>
      </c>
      <c r="AW150" s="10">
        <f t="shared" si="68"/>
        <v>0.28192399814724922</v>
      </c>
      <c r="AX150" s="10">
        <f t="shared" si="59"/>
        <v>0.64648446813225746</v>
      </c>
      <c r="AY150" s="1">
        <f t="shared" si="60"/>
        <v>38.400000000000276</v>
      </c>
      <c r="AZ150" s="1">
        <f t="shared" si="61"/>
        <v>37.985620660335101</v>
      </c>
      <c r="BA150" s="1">
        <f t="shared" si="69"/>
        <v>1.0899079832343894E-2</v>
      </c>
      <c r="BB150" s="10">
        <f t="shared" si="70"/>
        <v>0.55032405629754066</v>
      </c>
      <c r="BC150" s="10">
        <f t="shared" si="62"/>
        <v>0.71718813851475716</v>
      </c>
      <c r="BD150" s="1">
        <f t="shared" si="63"/>
        <v>52.500000000000476</v>
      </c>
      <c r="BE150" s="1">
        <f t="shared" si="64"/>
        <v>52.70859337225604</v>
      </c>
      <c r="BF150" s="1">
        <f t="shared" si="65"/>
        <v>1.4194504692694563E-2</v>
      </c>
      <c r="BU150" s="1">
        <f t="shared" si="47"/>
        <v>0</v>
      </c>
      <c r="BV150" s="1">
        <f>IF($BY$12=1,NORMDIST(BY150,$Y$6,$Y$8,TRUE),IF($BY$12=2,IF(BY150&lt;=$BX$31,0,IF(BY150&gt;=$BX$32,1,(BY150-$BX$31)*$BX$33)),SUM($BU$42:BU150)/$BV$40))</f>
        <v>2.4997895148220352E-2</v>
      </c>
      <c r="BW150" s="1">
        <f t="shared" si="48"/>
        <v>3.1558109940063646E-2</v>
      </c>
      <c r="BX150" s="1">
        <f>IF($BY$12&lt;3,BV150,SUM($BZ$42:BZ150)/$BX$40)</f>
        <v>2.4997895148220352E-2</v>
      </c>
      <c r="BY150" s="1">
        <f t="shared" si="72"/>
        <v>10.799999999999978</v>
      </c>
      <c r="BZ150" s="1">
        <f t="shared" si="38"/>
        <v>2.9220472166725658E-3</v>
      </c>
      <c r="CA150" s="1">
        <f t="shared" si="50"/>
        <v>26</v>
      </c>
      <c r="CB150" s="1">
        <f t="shared" si="39"/>
        <v>33</v>
      </c>
      <c r="CC150" s="1">
        <f>IF(CB150="",NA(),COUNTIF(CB150:$CB$704,CB150))</f>
        <v>1</v>
      </c>
      <c r="CD150" s="1">
        <f t="shared" si="40"/>
        <v>45.407999999999994</v>
      </c>
      <c r="CE150" s="1">
        <f t="shared" si="41"/>
        <v>25.695</v>
      </c>
      <c r="CF150" s="1">
        <f t="shared" si="42"/>
        <v>25.695</v>
      </c>
      <c r="CG150" s="1">
        <f t="shared" si="43"/>
        <v>25.695</v>
      </c>
      <c r="CH150" s="1">
        <f t="shared" si="71"/>
        <v>1</v>
      </c>
      <c r="CJ150" s="1">
        <f t="shared" si="45"/>
        <v>25.695</v>
      </c>
      <c r="CK150" s="1">
        <f t="shared" si="46"/>
        <v>45.73142640605316</v>
      </c>
    </row>
    <row r="151" spans="1:89" ht="12" customHeight="1" x14ac:dyDescent="0.15">
      <c r="A151" s="26"/>
      <c r="B151" s="26"/>
      <c r="C151" s="26"/>
      <c r="D151" s="26"/>
      <c r="E151" s="26"/>
      <c r="F151" s="26"/>
      <c r="G151" s="26"/>
      <c r="H151" s="26"/>
      <c r="I151" s="26"/>
      <c r="J151" s="26"/>
      <c r="K151" s="26"/>
      <c r="L151" s="26"/>
      <c r="M151" s="26"/>
      <c r="N151" s="26"/>
      <c r="O151" s="26"/>
      <c r="AM151" s="10">
        <f t="shared" si="66"/>
        <v>0.52416776493191719</v>
      </c>
      <c r="AN151" s="10">
        <f t="shared" si="51"/>
        <v>0.46350011602044106</v>
      </c>
      <c r="AO151" s="1">
        <f t="shared" si="52"/>
        <v>51.200000000000458</v>
      </c>
      <c r="AP151" s="1">
        <f t="shared" si="53"/>
        <v>50.88570591881917</v>
      </c>
      <c r="AQ151" s="1">
        <f t="shared" si="54"/>
        <v>9.2288627498941997E-3</v>
      </c>
      <c r="AR151" s="10">
        <f t="shared" si="67"/>
        <v>0.49514732137322426</v>
      </c>
      <c r="AS151" s="10">
        <f t="shared" si="55"/>
        <v>0.65064742043614388</v>
      </c>
      <c r="AT151" s="125">
        <f t="shared" si="56"/>
        <v>49.700000000000436</v>
      </c>
      <c r="AU151" s="1">
        <f t="shared" si="57"/>
        <v>49.862777904421527</v>
      </c>
      <c r="AV151" s="1">
        <f t="shared" si="58"/>
        <v>1.2977078278875228E-2</v>
      </c>
      <c r="AW151" s="10">
        <f t="shared" si="68"/>
        <v>8.5620660334825516E-2</v>
      </c>
      <c r="AX151" s="10">
        <f t="shared" si="59"/>
        <v>0.71641683951020241</v>
      </c>
      <c r="AY151" s="1">
        <f t="shared" si="60"/>
        <v>22.600000000000051</v>
      </c>
      <c r="AZ151" s="1">
        <f t="shared" si="61"/>
        <v>22.808520937711052</v>
      </c>
      <c r="BA151" s="1">
        <f t="shared" si="69"/>
        <v>5.5909061102555838E-3</v>
      </c>
      <c r="BB151" s="10">
        <f t="shared" si="70"/>
        <v>0.70859337225556374</v>
      </c>
      <c r="BC151" s="10">
        <f t="shared" si="62"/>
        <v>0.93426947668194771</v>
      </c>
      <c r="BD151" s="1">
        <f t="shared" si="63"/>
        <v>60.900000000000595</v>
      </c>
      <c r="BE151" s="1">
        <f t="shared" si="64"/>
        <v>61.312322673947214</v>
      </c>
      <c r="BF151" s="1">
        <f t="shared" si="65"/>
        <v>1.6064013899842772E-2</v>
      </c>
      <c r="BU151" s="1">
        <f t="shared" si="47"/>
        <v>0</v>
      </c>
      <c r="BV151" s="1">
        <f>IF($BY$12=1,NORMDIST(BY151,$Y$6,$Y$8,TRUE),IF($BY$12=2,IF(BY151&lt;=$BX$31,0,IF(BY151&gt;=$BX$32,1,(BY151-$BX$31)*$BX$33)),SUM($BU$42:BU151)/$BV$40))</f>
        <v>2.5291535135230036E-2</v>
      </c>
      <c r="BW151" s="1">
        <f t="shared" si="48"/>
        <v>3.2163580158736126E-2</v>
      </c>
      <c r="BX151" s="1">
        <f>IF($BY$12&lt;3,BV151,SUM($BZ$42:BZ151)/$BX$40)</f>
        <v>2.5291535135230036E-2</v>
      </c>
      <c r="BY151" s="1">
        <f t="shared" si="72"/>
        <v>10.899999999999977</v>
      </c>
      <c r="BZ151" s="1">
        <f t="shared" si="38"/>
        <v>2.9507871705262562E-3</v>
      </c>
      <c r="CA151" s="1">
        <f t="shared" si="50"/>
        <v>26</v>
      </c>
      <c r="CB151" s="1">
        <f t="shared" si="39"/>
        <v>35</v>
      </c>
      <c r="CC151" s="1">
        <f>IF(CB151="",NA(),COUNTIF(CB151:$CB$704,CB151))</f>
        <v>2</v>
      </c>
      <c r="CD151" s="1">
        <f t="shared" si="40"/>
        <v>48.16</v>
      </c>
      <c r="CE151" s="1">
        <f t="shared" si="41"/>
        <v>25.085000000000001</v>
      </c>
      <c r="CF151" s="1">
        <f t="shared" si="42"/>
        <v>25.085000000000001</v>
      </c>
      <c r="CG151" s="1">
        <f t="shared" si="43"/>
        <v>25.085000000000001</v>
      </c>
      <c r="CH151" s="1">
        <f t="shared" si="71"/>
        <v>1</v>
      </c>
      <c r="CJ151" s="1">
        <f t="shared" si="45"/>
        <v>25.085000000000001</v>
      </c>
      <c r="CK151" s="1">
        <f t="shared" si="46"/>
        <v>47.531608443022023</v>
      </c>
    </row>
    <row r="152" spans="1:89" ht="12" customHeight="1" x14ac:dyDescent="0.15">
      <c r="A152" s="26"/>
      <c r="B152" s="26"/>
      <c r="C152" s="26"/>
      <c r="D152" s="26"/>
      <c r="E152" s="26"/>
      <c r="F152" s="26"/>
      <c r="G152" s="26"/>
      <c r="H152" s="26"/>
      <c r="I152" s="26"/>
      <c r="J152" s="26"/>
      <c r="K152" s="26"/>
      <c r="L152" s="26"/>
      <c r="M152" s="26"/>
      <c r="N152" s="26"/>
      <c r="O152" s="26"/>
      <c r="AM152" s="10">
        <f t="shared" si="66"/>
        <v>0.18570591881871223</v>
      </c>
      <c r="AN152" s="10">
        <f t="shared" si="51"/>
        <v>0.60236406698822975</v>
      </c>
      <c r="AO152" s="1">
        <f t="shared" si="52"/>
        <v>32.100000000000186</v>
      </c>
      <c r="AP152" s="1">
        <f t="shared" si="53"/>
        <v>32.100615168363042</v>
      </c>
      <c r="AQ152" s="1">
        <f t="shared" si="54"/>
        <v>8.050053345622964E-3</v>
      </c>
      <c r="AR152" s="10">
        <f t="shared" si="67"/>
        <v>0.66277790442109108</v>
      </c>
      <c r="AS152" s="10">
        <f t="shared" si="55"/>
        <v>0.66032366827130318</v>
      </c>
      <c r="AT152" s="125">
        <f t="shared" si="56"/>
        <v>58.40000000000056</v>
      </c>
      <c r="AU152" s="1">
        <f t="shared" si="57"/>
        <v>58.1669207192963</v>
      </c>
      <c r="AV152" s="1">
        <f t="shared" si="58"/>
        <v>1.2059579393421898E-2</v>
      </c>
      <c r="AW152" s="10">
        <f t="shared" si="68"/>
        <v>0.70852093771100044</v>
      </c>
      <c r="AX152" s="10">
        <f t="shared" si="59"/>
        <v>0.58788219466805458</v>
      </c>
      <c r="AY152" s="1">
        <f t="shared" si="60"/>
        <v>60.900000000000595</v>
      </c>
      <c r="AZ152" s="1">
        <f t="shared" si="61"/>
        <v>60.98914907649219</v>
      </c>
      <c r="BA152" s="1">
        <f t="shared" si="69"/>
        <v>1.0108162561573901E-2</v>
      </c>
      <c r="BB152" s="10">
        <f t="shared" si="70"/>
        <v>0.91232267394661903</v>
      </c>
      <c r="BC152" s="10">
        <f t="shared" si="62"/>
        <v>0.59966095164418221</v>
      </c>
      <c r="BD152" s="1">
        <f t="shared" si="63"/>
        <v>77.099999999999895</v>
      </c>
      <c r="BE152" s="1">
        <f t="shared" si="64"/>
        <v>76.912034193426265</v>
      </c>
      <c r="BF152" s="1">
        <f t="shared" si="65"/>
        <v>4.7763712627285331E-3</v>
      </c>
      <c r="BU152" s="1">
        <f t="shared" si="47"/>
        <v>0</v>
      </c>
      <c r="BV152" s="1">
        <f>IF($BY$12=1,NORMDIST(BY152,$Y$6,$Y$8,TRUE),IF($BY$12=2,IF(BY152&lt;=$BX$31,0,IF(BY152&gt;=$BX$32,1,(BY152-$BX$31)*$BX$33)),SUM($BU$42:BU152)/$BV$40))</f>
        <v>2.5588059521638559E-2</v>
      </c>
      <c r="BW152" s="1">
        <f t="shared" si="48"/>
        <v>3.2777088337848696E-2</v>
      </c>
      <c r="BX152" s="1">
        <f>IF($BY$12&lt;3,BV152,SUM($BZ$42:BZ152)/$BX$40)</f>
        <v>2.5588059521638559E-2</v>
      </c>
      <c r="BY152" s="1">
        <f t="shared" si="72"/>
        <v>10.999999999999977</v>
      </c>
      <c r="BZ152" s="1">
        <f t="shared" si="38"/>
        <v>2.9797353034407971E-3</v>
      </c>
      <c r="CA152" s="1">
        <f t="shared" si="50"/>
        <v>26</v>
      </c>
      <c r="CB152" s="1">
        <f t="shared" si="39"/>
        <v>36</v>
      </c>
      <c r="CC152" s="1">
        <f>IF(CB152="",NA(),COUNTIF(CB152:$CB$704,CB152))</f>
        <v>4</v>
      </c>
      <c r="CD152" s="1">
        <f t="shared" si="40"/>
        <v>49.535999999999994</v>
      </c>
      <c r="CE152" s="1">
        <f t="shared" si="41"/>
        <v>23.864999999999998</v>
      </c>
      <c r="CF152" s="1">
        <f t="shared" si="42"/>
        <v>23.864999999999998</v>
      </c>
      <c r="CG152" s="1">
        <f t="shared" si="43"/>
        <v>23.864999999999998</v>
      </c>
      <c r="CH152" s="1">
        <f t="shared" si="71"/>
        <v>1</v>
      </c>
      <c r="CJ152" s="1">
        <f t="shared" si="45"/>
        <v>23.864999999999998</v>
      </c>
      <c r="CK152" s="1">
        <f t="shared" si="46"/>
        <v>49.479054635712842</v>
      </c>
    </row>
    <row r="153" spans="1:89" ht="12" customHeight="1" x14ac:dyDescent="0.15">
      <c r="A153" s="26"/>
      <c r="B153" s="26"/>
      <c r="C153" s="26"/>
      <c r="D153" s="26"/>
      <c r="E153" s="26"/>
      <c r="F153" s="26"/>
      <c r="G153" s="26"/>
      <c r="H153" s="26"/>
      <c r="I153" s="26"/>
      <c r="J153" s="26"/>
      <c r="K153" s="26"/>
      <c r="L153" s="26"/>
      <c r="M153" s="26"/>
      <c r="N153" s="26"/>
      <c r="O153" s="26"/>
      <c r="AM153" s="10">
        <f t="shared" si="66"/>
        <v>0.50061516836285591</v>
      </c>
      <c r="AN153" s="10">
        <f t="shared" si="51"/>
        <v>0.19162574782967567</v>
      </c>
      <c r="AO153" s="1">
        <f t="shared" si="52"/>
        <v>50.000000000000441</v>
      </c>
      <c r="AP153" s="1">
        <f t="shared" si="53"/>
        <v>50.469431478530609</v>
      </c>
      <c r="AQ153" s="1">
        <f t="shared" si="54"/>
        <v>3.8223806411400358E-3</v>
      </c>
      <c r="AR153" s="10">
        <f t="shared" si="67"/>
        <v>0.26692071929574013</v>
      </c>
      <c r="AS153" s="10">
        <f t="shared" si="55"/>
        <v>0.66292675212025642</v>
      </c>
      <c r="AT153" s="125">
        <f t="shared" si="56"/>
        <v>37.500000000000263</v>
      </c>
      <c r="AU153" s="1">
        <f t="shared" si="57"/>
        <v>37.139250341803098</v>
      </c>
      <c r="AV153" s="1">
        <f t="shared" si="58"/>
        <v>1.0877334252686976E-2</v>
      </c>
      <c r="AW153" s="10">
        <f t="shared" si="68"/>
        <v>0.58914907649159431</v>
      </c>
      <c r="AX153" s="10">
        <f t="shared" si="59"/>
        <v>0.42385393753647804</v>
      </c>
      <c r="AY153" s="1">
        <f t="shared" si="60"/>
        <v>54.500000000000504</v>
      </c>
      <c r="AZ153" s="1">
        <f t="shared" si="61"/>
        <v>54.885465968400744</v>
      </c>
      <c r="BA153" s="1">
        <f t="shared" si="69"/>
        <v>8.2433400048021049E-3</v>
      </c>
      <c r="BB153" s="10">
        <f t="shared" si="70"/>
        <v>0.31203419342637062</v>
      </c>
      <c r="BC153" s="10">
        <f t="shared" si="62"/>
        <v>0.99070822075009346</v>
      </c>
      <c r="BD153" s="1">
        <f t="shared" si="63"/>
        <v>40.1000000000003</v>
      </c>
      <c r="BE153" s="1">
        <f t="shared" si="64"/>
        <v>39.686707804352345</v>
      </c>
      <c r="BF153" s="1" t="e">
        <f t="shared" si="65"/>
        <v>#N/A</v>
      </c>
      <c r="BU153" s="1">
        <f t="shared" si="47"/>
        <v>0</v>
      </c>
      <c r="BV153" s="1">
        <f>IF($BY$12=1,NORMDIST(BY153,$Y$6,$Y$8,TRUE),IF($BY$12=2,IF(BY153&lt;=$BX$31,0,IF(BY153&gt;=$BX$32,1,(BY153-$BX$31)*$BX$33)),SUM($BU$42:BU153)/$BV$40))</f>
        <v>2.5887489154825086E-2</v>
      </c>
      <c r="BW153" s="1">
        <f t="shared" si="48"/>
        <v>3.3398703455839764E-2</v>
      </c>
      <c r="BX153" s="1">
        <f>IF($BY$12&lt;3,BV153,SUM($BZ$42:BZ153)/$BX$40)</f>
        <v>2.5887489154825086E-2</v>
      </c>
      <c r="BY153" s="1">
        <f t="shared" si="72"/>
        <v>11.099999999999977</v>
      </c>
      <c r="BZ153" s="1">
        <f t="shared" si="38"/>
        <v>3.008892203228814E-3</v>
      </c>
      <c r="CA153" s="1">
        <f t="shared" si="50"/>
        <v>26</v>
      </c>
      <c r="CB153" s="1">
        <f t="shared" si="39"/>
        <v>31</v>
      </c>
      <c r="CC153" s="1">
        <f>IF(CB153="",NA(),COUNTIF(CB153:$CB$704,CB153))</f>
        <v>1</v>
      </c>
      <c r="CD153" s="1">
        <f t="shared" si="40"/>
        <v>42.655999999999999</v>
      </c>
      <c r="CE153" s="1">
        <f t="shared" si="41"/>
        <v>25.695</v>
      </c>
      <c r="CF153" s="1">
        <f t="shared" si="42"/>
        <v>25.695</v>
      </c>
      <c r="CG153" s="1">
        <f t="shared" si="43"/>
        <v>25.695</v>
      </c>
      <c r="CH153" s="1">
        <f t="shared" si="71"/>
        <v>1</v>
      </c>
      <c r="CJ153" s="1">
        <f t="shared" si="45"/>
        <v>25.695</v>
      </c>
      <c r="CK153" s="1">
        <f t="shared" si="46"/>
        <v>42.345553166357483</v>
      </c>
    </row>
    <row r="154" spans="1:89" ht="12" customHeight="1" x14ac:dyDescent="0.15">
      <c r="A154" s="26"/>
      <c r="B154" s="26"/>
      <c r="C154" s="26"/>
      <c r="D154" s="26"/>
      <c r="E154" s="26"/>
      <c r="F154" s="26"/>
      <c r="G154" s="26"/>
      <c r="H154" s="26"/>
      <c r="I154" s="26"/>
      <c r="J154" s="26"/>
      <c r="K154" s="26"/>
      <c r="L154" s="26"/>
      <c r="M154" s="26"/>
      <c r="N154" s="26"/>
      <c r="O154" s="26"/>
      <c r="AM154" s="10">
        <f t="shared" si="66"/>
        <v>0.96943147853016853</v>
      </c>
      <c r="AN154" s="10">
        <f t="shared" si="51"/>
        <v>0.38791090622544289</v>
      </c>
      <c r="AO154" s="1">
        <f t="shared" si="52"/>
        <v>87.399999999999309</v>
      </c>
      <c r="AP154" s="1">
        <f t="shared" si="53"/>
        <v>87.005096209793592</v>
      </c>
      <c r="AQ154" s="1">
        <f t="shared" si="54"/>
        <v>1.3466969401570951E-3</v>
      </c>
      <c r="AR154" s="10">
        <f t="shared" si="67"/>
        <v>0.13925034180283546</v>
      </c>
      <c r="AS154" s="10">
        <f t="shared" si="55"/>
        <v>0.22828279808163643</v>
      </c>
      <c r="AT154" s="125">
        <f t="shared" si="56"/>
        <v>28.300000000000132</v>
      </c>
      <c r="AU154" s="1">
        <f t="shared" si="57"/>
        <v>28.748492739349736</v>
      </c>
      <c r="AV154" s="1">
        <f t="shared" si="58"/>
        <v>2.5276800254687738E-3</v>
      </c>
      <c r="AW154" s="10">
        <f t="shared" si="68"/>
        <v>0.88546596840023994</v>
      </c>
      <c r="AX154" s="10">
        <f t="shared" si="59"/>
        <v>0.19505998864769936</v>
      </c>
      <c r="AY154" s="1">
        <f t="shared" si="60"/>
        <v>74.000000000000071</v>
      </c>
      <c r="AZ154" s="1">
        <f t="shared" si="61"/>
        <v>73.922256845980954</v>
      </c>
      <c r="BA154" s="1">
        <f t="shared" si="69"/>
        <v>1.8938964840283443E-3</v>
      </c>
      <c r="BB154" s="10">
        <f t="shared" si="70"/>
        <v>8.6707804352045059E-2</v>
      </c>
      <c r="BC154" s="10">
        <f t="shared" si="62"/>
        <v>0.17072190716862679</v>
      </c>
      <c r="BD154" s="1">
        <f t="shared" si="63"/>
        <v>22.700000000000053</v>
      </c>
      <c r="BE154" s="1">
        <f t="shared" si="64"/>
        <v>22.491071061044984</v>
      </c>
      <c r="BF154" s="1">
        <f t="shared" si="65"/>
        <v>1.3414520572216035E-3</v>
      </c>
      <c r="BU154" s="1">
        <f t="shared" si="47"/>
        <v>0</v>
      </c>
      <c r="BV154" s="1">
        <f>IF($BY$12=1,NORMDIST(BY154,$Y$6,$Y$8,TRUE),IF($BY$12=2,IF(BY154&lt;=$BX$31,0,IF(BY154&gt;=$BX$32,1,(BY154-$BX$31)*$BX$33)),SUM($BU$42:BU154)/$BV$40))</f>
        <v>2.6189844940452608E-2</v>
      </c>
      <c r="BW154" s="1">
        <f t="shared" si="48"/>
        <v>3.4028494614556114E-2</v>
      </c>
      <c r="BX154" s="1">
        <f>IF($BY$12&lt;3,BV154,SUM($BZ$42:BZ154)/$BX$40)</f>
        <v>2.6189844940452608E-2</v>
      </c>
      <c r="BY154" s="1">
        <f t="shared" si="72"/>
        <v>11.199999999999976</v>
      </c>
      <c r="BZ154" s="1">
        <f t="shared" si="38"/>
        <v>3.0382584477282311E-3</v>
      </c>
      <c r="CA154" s="1">
        <f t="shared" si="50"/>
        <v>26</v>
      </c>
      <c r="CB154" s="1">
        <f t="shared" si="39"/>
        <v>38</v>
      </c>
      <c r="CC154" s="1">
        <f>IF(CB154="",NA(),COUNTIF(CB154:$CB$704,CB154))</f>
        <v>1</v>
      </c>
      <c r="CD154" s="1">
        <f t="shared" si="40"/>
        <v>52.287999999999997</v>
      </c>
      <c r="CE154" s="1">
        <f t="shared" si="41"/>
        <v>25.695</v>
      </c>
      <c r="CF154" s="1">
        <f t="shared" si="42"/>
        <v>25.695</v>
      </c>
      <c r="CG154" s="1">
        <f t="shared" si="43"/>
        <v>25.695</v>
      </c>
      <c r="CH154" s="1">
        <f t="shared" si="71"/>
        <v>1</v>
      </c>
      <c r="CJ154" s="1">
        <f t="shared" si="45"/>
        <v>25.695</v>
      </c>
      <c r="CK154" s="1">
        <f t="shared" si="46"/>
        <v>52.11029384925164</v>
      </c>
    </row>
    <row r="155" spans="1:89" ht="12" customHeight="1" x14ac:dyDescent="0.15">
      <c r="A155" s="26"/>
      <c r="B155" s="26"/>
      <c r="C155" s="26"/>
      <c r="D155" s="26"/>
      <c r="E155" s="26"/>
      <c r="F155" s="26"/>
      <c r="G155" s="26"/>
      <c r="H155" s="26"/>
      <c r="I155" s="26"/>
      <c r="J155" s="26"/>
      <c r="K155" s="26"/>
      <c r="L155" s="26"/>
      <c r="M155" s="26"/>
      <c r="N155" s="26"/>
      <c r="O155" s="26"/>
      <c r="AM155" s="10">
        <f t="shared" si="66"/>
        <v>0.10509620979428291</v>
      </c>
      <c r="AN155" s="10">
        <f t="shared" si="51"/>
        <v>0.46419355645775795</v>
      </c>
      <c r="AO155" s="1">
        <f t="shared" si="52"/>
        <v>24.900000000000084</v>
      </c>
      <c r="AP155" s="1">
        <f t="shared" si="53"/>
        <v>24.999093813449228</v>
      </c>
      <c r="AQ155" s="1">
        <f t="shared" si="54"/>
        <v>4.2127612266798925E-3</v>
      </c>
      <c r="AR155" s="10">
        <f t="shared" si="67"/>
        <v>0.94849273934960365</v>
      </c>
      <c r="AS155" s="10">
        <f t="shared" si="55"/>
        <v>0.7239016480743885</v>
      </c>
      <c r="AT155" s="125">
        <f t="shared" si="56"/>
        <v>82.599999999999582</v>
      </c>
      <c r="AU155" s="1">
        <f t="shared" si="57"/>
        <v>82.991465310006916</v>
      </c>
      <c r="AV155" s="1">
        <f t="shared" si="58"/>
        <v>3.8249092105702418E-3</v>
      </c>
      <c r="AW155" s="10">
        <f t="shared" si="68"/>
        <v>0.42225684598088264</v>
      </c>
      <c r="AX155" s="10">
        <f t="shared" si="59"/>
        <v>0.94914782419800758</v>
      </c>
      <c r="AY155" s="1">
        <f t="shared" si="60"/>
        <v>46.000000000000384</v>
      </c>
      <c r="AZ155" s="1">
        <f t="shared" si="61"/>
        <v>46.080901790410664</v>
      </c>
      <c r="BA155" s="1">
        <f t="shared" si="69"/>
        <v>1.8557866107766635E-2</v>
      </c>
      <c r="BB155" s="10">
        <f t="shared" si="70"/>
        <v>0.29107106104493141</v>
      </c>
      <c r="BC155" s="10">
        <f t="shared" si="62"/>
        <v>0.39437310770153999</v>
      </c>
      <c r="BD155" s="1">
        <f t="shared" si="63"/>
        <v>38.900000000000283</v>
      </c>
      <c r="BE155" s="1">
        <f t="shared" si="64"/>
        <v>38.603865800053164</v>
      </c>
      <c r="BF155" s="1">
        <f t="shared" si="65"/>
        <v>6.7437363660386405E-3</v>
      </c>
      <c r="BU155" s="1">
        <f t="shared" si="47"/>
        <v>0</v>
      </c>
      <c r="BV155" s="1">
        <f>IF($BY$12=1,NORMDIST(BY155,$Y$6,$Y$8,TRUE),IF($BY$12=2,IF(BY155&lt;=$BX$31,0,IF(BY155&gt;=$BX$32,1,(BY155-$BX$31)*$BX$33)),SUM($BU$42:BU155)/$BV$40))</f>
        <v>2.6495147841462778E-2</v>
      </c>
      <c r="BW155" s="1">
        <f t="shared" si="48"/>
        <v>3.4666531032506706E-2</v>
      </c>
      <c r="BX155" s="1">
        <f>IF($BY$12&lt;3,BV155,SUM($BZ$42:BZ155)/$BX$40)</f>
        <v>2.6495147841462778E-2</v>
      </c>
      <c r="BY155" s="1">
        <f t="shared" si="72"/>
        <v>11.299999999999976</v>
      </c>
      <c r="BZ155" s="1">
        <f t="shared" si="38"/>
        <v>3.0678346046466177E-3</v>
      </c>
      <c r="CA155" s="1">
        <f t="shared" si="50"/>
        <v>26</v>
      </c>
      <c r="CB155" s="1">
        <f t="shared" si="39"/>
        <v>40</v>
      </c>
      <c r="CC155" s="1">
        <f>IF(CB155="",NA(),COUNTIF(CB155:$CB$704,CB155))</f>
        <v>1</v>
      </c>
      <c r="CD155" s="1">
        <f t="shared" si="40"/>
        <v>55.039999999999992</v>
      </c>
      <c r="CE155" s="1">
        <f t="shared" si="41"/>
        <v>25.695</v>
      </c>
      <c r="CF155" s="1">
        <f t="shared" si="42"/>
        <v>25.695</v>
      </c>
      <c r="CG155" s="1">
        <f t="shared" si="43"/>
        <v>25.695</v>
      </c>
      <c r="CH155" s="1">
        <f t="shared" si="71"/>
        <v>1</v>
      </c>
      <c r="CJ155" s="1">
        <f t="shared" si="45"/>
        <v>25.695</v>
      </c>
      <c r="CK155" s="1">
        <f t="shared" si="46"/>
        <v>55.339452183934647</v>
      </c>
    </row>
    <row r="156" spans="1:89" ht="12" customHeight="1" x14ac:dyDescent="0.15">
      <c r="A156" s="26"/>
      <c r="B156" s="26"/>
      <c r="C156" s="26"/>
      <c r="D156" s="26"/>
      <c r="E156" s="26"/>
      <c r="F156" s="26"/>
      <c r="G156" s="26"/>
      <c r="H156" s="26"/>
      <c r="I156" s="26"/>
      <c r="J156" s="26"/>
      <c r="K156" s="26"/>
      <c r="L156" s="26"/>
      <c r="M156" s="26"/>
      <c r="N156" s="26"/>
      <c r="O156" s="26"/>
      <c r="AM156" s="10">
        <f t="shared" si="66"/>
        <v>0.59909381344914436</v>
      </c>
      <c r="AN156" s="10">
        <f t="shared" si="51"/>
        <v>0.92271101847290993</v>
      </c>
      <c r="AO156" s="1">
        <f t="shared" si="52"/>
        <v>55.000000000000512</v>
      </c>
      <c r="AP156" s="1">
        <f t="shared" si="53"/>
        <v>54.679972339422022</v>
      </c>
      <c r="AQ156" s="1">
        <f t="shared" si="54"/>
        <v>1.7839146593307844E-2</v>
      </c>
      <c r="AR156" s="10">
        <f t="shared" si="67"/>
        <v>0.89146531000733376</v>
      </c>
      <c r="AS156" s="10">
        <f t="shared" si="55"/>
        <v>0.68912236765027046</v>
      </c>
      <c r="AT156" s="125">
        <f t="shared" si="56"/>
        <v>74.600000000000037</v>
      </c>
      <c r="AU156" s="1">
        <f t="shared" si="57"/>
        <v>74.735093484073914</v>
      </c>
      <c r="AV156" s="1">
        <f t="shared" si="58"/>
        <v>6.4514057338900662E-3</v>
      </c>
      <c r="AW156" s="10">
        <f t="shared" si="68"/>
        <v>0.58090179041028023</v>
      </c>
      <c r="AX156" s="10">
        <f t="shared" si="59"/>
        <v>0.45582607761025429</v>
      </c>
      <c r="AY156" s="1">
        <f t="shared" si="60"/>
        <v>54.000000000000497</v>
      </c>
      <c r="AZ156" s="1">
        <f t="shared" si="61"/>
        <v>54.201841551811</v>
      </c>
      <c r="BA156" s="1">
        <f t="shared" si="69"/>
        <v>8.9123728686489115E-3</v>
      </c>
      <c r="BB156" s="10">
        <f t="shared" si="70"/>
        <v>0.20386580005288124</v>
      </c>
      <c r="BC156" s="10">
        <f t="shared" si="62"/>
        <v>0.6507842130959034</v>
      </c>
      <c r="BD156" s="1">
        <f t="shared" si="63"/>
        <v>33.400000000000205</v>
      </c>
      <c r="BE156" s="1">
        <f t="shared" si="64"/>
        <v>33.491153804213013</v>
      </c>
      <c r="BF156" s="1">
        <f t="shared" si="65"/>
        <v>9.1986553025222781E-3</v>
      </c>
      <c r="BU156" s="1">
        <f t="shared" si="47"/>
        <v>0</v>
      </c>
      <c r="BV156" s="1">
        <f>IF($BY$12=1,NORMDIST(BY156,$Y$6,$Y$8,TRUE),IF($BY$12=2,IF(BY156&lt;=$BX$31,0,IF(BY156&gt;=$BX$32,1,(BY156-$BX$31)*$BX$33)),SUM($BU$42:BU156)/$BV$40))</f>
        <v>2.6803418877054893E-2</v>
      </c>
      <c r="BW156" s="1">
        <f t="shared" si="48"/>
        <v>3.5312882038019799E-2</v>
      </c>
      <c r="BX156" s="1">
        <f>IF($BY$12&lt;3,BV156,SUM($BZ$42:BZ156)/$BX$40)</f>
        <v>2.6803418877054893E-2</v>
      </c>
      <c r="BY156" s="1">
        <f t="shared" si="72"/>
        <v>11.399999999999975</v>
      </c>
      <c r="BZ156" s="1">
        <f t="shared" si="38"/>
        <v>3.0976212314052522E-3</v>
      </c>
      <c r="CA156" s="1">
        <f t="shared" si="50"/>
        <v>26</v>
      </c>
      <c r="CB156" s="1">
        <f t="shared" si="39"/>
        <v>39</v>
      </c>
      <c r="CC156" s="1">
        <f>IF(CB156="",NA(),COUNTIF(CB156:$CB$704,CB156))</f>
        <v>2</v>
      </c>
      <c r="CD156" s="1">
        <f t="shared" si="40"/>
        <v>53.663999999999994</v>
      </c>
      <c r="CE156" s="1">
        <f t="shared" si="41"/>
        <v>25.085000000000001</v>
      </c>
      <c r="CF156" s="1">
        <f t="shared" si="42"/>
        <v>25.085000000000001</v>
      </c>
      <c r="CG156" s="1">
        <f t="shared" si="43"/>
        <v>25.085000000000001</v>
      </c>
      <c r="CH156" s="1">
        <f t="shared" si="71"/>
        <v>1</v>
      </c>
      <c r="CJ156" s="1">
        <f t="shared" si="45"/>
        <v>25.085000000000001</v>
      </c>
      <c r="CK156" s="1">
        <f t="shared" si="46"/>
        <v>53.78119833576784</v>
      </c>
    </row>
    <row r="157" spans="1:89" ht="12" customHeight="1" x14ac:dyDescent="0.15">
      <c r="A157" s="26"/>
      <c r="B157" s="26"/>
      <c r="C157" s="26"/>
      <c r="D157" s="26"/>
      <c r="E157" s="26"/>
      <c r="F157" s="26"/>
      <c r="G157" s="26"/>
      <c r="H157" s="26"/>
      <c r="I157" s="26"/>
      <c r="J157" s="26"/>
      <c r="K157" s="26"/>
      <c r="L157" s="26"/>
      <c r="M157" s="26"/>
      <c r="N157" s="26"/>
      <c r="O157" s="26"/>
      <c r="AM157" s="10">
        <f t="shared" si="66"/>
        <v>0.1799723394215107</v>
      </c>
      <c r="AN157" s="10">
        <f t="shared" si="51"/>
        <v>0.73385551944375038</v>
      </c>
      <c r="AO157" s="1">
        <f t="shared" si="52"/>
        <v>31.600000000000179</v>
      </c>
      <c r="AP157" s="1">
        <f t="shared" si="53"/>
        <v>31.834559256583631</v>
      </c>
      <c r="AQ157" s="1">
        <f t="shared" si="54"/>
        <v>9.5873197163514317E-3</v>
      </c>
      <c r="AR157" s="10">
        <f t="shared" si="67"/>
        <v>0.63509348407387733</v>
      </c>
      <c r="AS157" s="10">
        <f t="shared" si="55"/>
        <v>9.6954066306352615E-2</v>
      </c>
      <c r="AT157" s="125">
        <f t="shared" si="56"/>
        <v>56.900000000000539</v>
      </c>
      <c r="AU157" s="1">
        <f t="shared" si="57"/>
        <v>57.323466388136687</v>
      </c>
      <c r="AV157" s="1">
        <f t="shared" si="58"/>
        <v>1.8222172272633792E-3</v>
      </c>
      <c r="AW157" s="10">
        <f t="shared" si="68"/>
        <v>0.70184155181050301</v>
      </c>
      <c r="AX157" s="10">
        <f t="shared" si="59"/>
        <v>0.64204520359635353</v>
      </c>
      <c r="AY157" s="1">
        <f t="shared" si="60"/>
        <v>60.50000000000059</v>
      </c>
      <c r="AZ157" s="1">
        <f t="shared" si="61"/>
        <v>60.382551182062024</v>
      </c>
      <c r="BA157" s="1">
        <f t="shared" si="69"/>
        <v>1.1158208384463115E-2</v>
      </c>
      <c r="BB157" s="10">
        <f t="shared" si="70"/>
        <v>0.59115380421280861</v>
      </c>
      <c r="BC157" s="10">
        <f t="shared" si="62"/>
        <v>0.72712754085659981</v>
      </c>
      <c r="BD157" s="1">
        <f t="shared" si="63"/>
        <v>54.600000000000506</v>
      </c>
      <c r="BE157" s="1">
        <f t="shared" si="64"/>
        <v>54.961224029213696</v>
      </c>
      <c r="BF157" s="1">
        <f t="shared" si="65"/>
        <v>1.4125491739659785E-2</v>
      </c>
      <c r="BU157" s="1">
        <f t="shared" si="47"/>
        <v>0</v>
      </c>
      <c r="BV157" s="1">
        <f>IF($BY$12=1,NORMDIST(BY157,$Y$6,$Y$8,TRUE),IF($BY$12=2,IF(BY157&lt;=$BX$31,0,IF(BY157&gt;=$BX$32,1,(BY157-$BX$31)*$BX$33)),SUM($BU$42:BU157)/$BV$40))</f>
        <v>2.7114679121649558E-2</v>
      </c>
      <c r="BW157" s="1">
        <f t="shared" si="48"/>
        <v>3.5967617062304322E-2</v>
      </c>
      <c r="BX157" s="1">
        <f>IF($BY$12&lt;3,BV157,SUM($BZ$42:BZ157)/$BX$40)</f>
        <v>2.7114679121649558E-2</v>
      </c>
      <c r="BY157" s="1">
        <f t="shared" si="72"/>
        <v>11.499999999999975</v>
      </c>
      <c r="BZ157" s="1">
        <f t="shared" si="38"/>
        <v>3.1276188749829914E-3</v>
      </c>
      <c r="CA157" s="1">
        <f t="shared" si="50"/>
        <v>26</v>
      </c>
      <c r="CB157" s="1">
        <f t="shared" si="39"/>
        <v>36</v>
      </c>
      <c r="CC157" s="1">
        <f>IF(CB157="",NA(),COUNTIF(CB157:$CB$704,CB157))</f>
        <v>3</v>
      </c>
      <c r="CD157" s="1">
        <f t="shared" si="40"/>
        <v>49.535999999999994</v>
      </c>
      <c r="CE157" s="1">
        <f t="shared" si="41"/>
        <v>24.475000000000001</v>
      </c>
      <c r="CF157" s="1">
        <f t="shared" si="42"/>
        <v>24.475000000000001</v>
      </c>
      <c r="CG157" s="1">
        <f t="shared" si="43"/>
        <v>24.475000000000001</v>
      </c>
      <c r="CH157" s="1">
        <f t="shared" si="71"/>
        <v>1</v>
      </c>
      <c r="CJ157" s="1">
        <f t="shared" si="45"/>
        <v>24.475000000000001</v>
      </c>
      <c r="CK157" s="1">
        <f t="shared" si="46"/>
        <v>49.026942445535042</v>
      </c>
    </row>
    <row r="158" spans="1:89" ht="12" customHeight="1" x14ac:dyDescent="0.15">
      <c r="A158" s="26"/>
      <c r="B158" s="26"/>
      <c r="C158" s="26"/>
      <c r="D158" s="26"/>
      <c r="E158" s="26"/>
      <c r="F158" s="26"/>
      <c r="G158" s="26"/>
      <c r="H158" s="26"/>
      <c r="I158" s="26"/>
      <c r="J158" s="26"/>
      <c r="K158" s="26"/>
      <c r="L158" s="26"/>
      <c r="M158" s="26"/>
      <c r="N158" s="26"/>
      <c r="O158" s="26"/>
      <c r="AM158" s="10">
        <f t="shared" si="66"/>
        <v>0.73455925658345222</v>
      </c>
      <c r="AN158" s="10">
        <f t="shared" si="51"/>
        <v>0.11510485783219337</v>
      </c>
      <c r="AO158" s="1">
        <f t="shared" si="52"/>
        <v>62.500000000000618</v>
      </c>
      <c r="AP158" s="1">
        <f t="shared" si="53"/>
        <v>62.07468508556547</v>
      </c>
      <c r="AQ158" s="1">
        <f t="shared" si="54"/>
        <v>1.8886460815532539E-3</v>
      </c>
      <c r="AR158" s="10">
        <f t="shared" si="67"/>
        <v>0.92346638813614845</v>
      </c>
      <c r="AS158" s="10">
        <f t="shared" si="55"/>
        <v>0.88642453029751778</v>
      </c>
      <c r="AT158" s="125">
        <f t="shared" si="56"/>
        <v>78.499999999999815</v>
      </c>
      <c r="AU158" s="1">
        <f t="shared" si="57"/>
        <v>78.826494071632439</v>
      </c>
      <c r="AV158" s="1">
        <f t="shared" si="58"/>
        <v>6.4058567105071832E-3</v>
      </c>
      <c r="AW158" s="10">
        <f t="shared" si="68"/>
        <v>0.38255118206143379</v>
      </c>
      <c r="AX158" s="10">
        <f t="shared" si="59"/>
        <v>0.79377970471978188</v>
      </c>
      <c r="AY158" s="1">
        <f t="shared" si="60"/>
        <v>44.000000000000355</v>
      </c>
      <c r="AZ158" s="1">
        <f t="shared" si="61"/>
        <v>43.866333980113623</v>
      </c>
      <c r="BA158" s="1">
        <f t="shared" si="69"/>
        <v>1.5136895376998954E-2</v>
      </c>
      <c r="BB158" s="10">
        <f t="shared" si="70"/>
        <v>0.86122402921319008</v>
      </c>
      <c r="BC158" s="10">
        <f t="shared" si="62"/>
        <v>0.48804428055882454</v>
      </c>
      <c r="BD158" s="1">
        <f t="shared" si="63"/>
        <v>71.700000000000202</v>
      </c>
      <c r="BE158" s="1">
        <f t="shared" si="64"/>
        <v>71.350163892656767</v>
      </c>
      <c r="BF158" s="1">
        <f t="shared" si="65"/>
        <v>5.4039103685405172E-3</v>
      </c>
      <c r="BU158" s="1">
        <f t="shared" si="47"/>
        <v>0</v>
      </c>
      <c r="BV158" s="1">
        <f>IF($BY$12=1,NORMDIST(BY158,$Y$6,$Y$8,TRUE),IF($BY$12=2,IF(BY158&lt;=$BX$31,0,IF(BY158&gt;=$BX$32,1,(BY158-$BX$31)*$BX$33)),SUM($BU$42:BU158)/$BV$40))</f>
        <v>2.742894970383673E-2</v>
      </c>
      <c r="BW158" s="1">
        <f t="shared" si="48"/>
        <v>3.6630805632415046E-2</v>
      </c>
      <c r="BX158" s="1">
        <f>IF($BY$12&lt;3,BV158,SUM($BZ$42:BZ158)/$BX$40)</f>
        <v>2.742894970383673E-2</v>
      </c>
      <c r="BY158" s="1">
        <f t="shared" si="72"/>
        <v>11.599999999999975</v>
      </c>
      <c r="BZ158" s="1">
        <f t="shared" si="38"/>
        <v>3.1578280717599249E-3</v>
      </c>
      <c r="CA158" s="1">
        <f t="shared" si="50"/>
        <v>26</v>
      </c>
      <c r="CB158" s="1">
        <f t="shared" si="39"/>
        <v>36</v>
      </c>
      <c r="CC158" s="1">
        <f>IF(CB158="",NA(),COUNTIF(CB158:$CB$704,CB158))</f>
        <v>2</v>
      </c>
      <c r="CD158" s="1">
        <f t="shared" si="40"/>
        <v>49.535999999999994</v>
      </c>
      <c r="CE158" s="1">
        <f t="shared" si="41"/>
        <v>25.085000000000001</v>
      </c>
      <c r="CF158" s="1">
        <f t="shared" si="42"/>
        <v>25.085000000000001</v>
      </c>
      <c r="CG158" s="1">
        <f t="shared" si="43"/>
        <v>25.085000000000001</v>
      </c>
      <c r="CH158" s="1">
        <f t="shared" si="71"/>
        <v>1</v>
      </c>
      <c r="CJ158" s="1">
        <f t="shared" si="45"/>
        <v>25.085000000000001</v>
      </c>
      <c r="CK158" s="1">
        <f t="shared" si="46"/>
        <v>49.499262709043983</v>
      </c>
    </row>
    <row r="159" spans="1:89" ht="12" customHeight="1" x14ac:dyDescent="0.15">
      <c r="A159" s="26"/>
      <c r="B159" s="26"/>
      <c r="C159" s="26"/>
      <c r="D159" s="26"/>
      <c r="E159" s="26"/>
      <c r="F159" s="26"/>
      <c r="G159" s="26"/>
      <c r="H159" s="26"/>
      <c r="I159" s="26"/>
      <c r="J159" s="26"/>
      <c r="K159" s="26"/>
      <c r="L159" s="26"/>
      <c r="M159" s="26"/>
      <c r="N159" s="26"/>
      <c r="O159" s="26"/>
      <c r="AM159" s="10">
        <f t="shared" si="66"/>
        <v>7.4685085564851761E-2</v>
      </c>
      <c r="AN159" s="10">
        <f t="shared" si="51"/>
        <v>0.82655462995171547</v>
      </c>
      <c r="AO159" s="1">
        <f t="shared" si="52"/>
        <v>21.10000000000003</v>
      </c>
      <c r="AP159" s="1">
        <f t="shared" si="53"/>
        <v>20.644727344065934</v>
      </c>
      <c r="AQ159" s="1">
        <f t="shared" si="54"/>
        <v>5.8042052983153835E-3</v>
      </c>
      <c r="AR159" s="10">
        <f t="shared" si="67"/>
        <v>0.82649407163262367</v>
      </c>
      <c r="AS159" s="10">
        <f t="shared" si="55"/>
        <v>0.46074916794896126</v>
      </c>
      <c r="AT159" s="125">
        <f t="shared" si="56"/>
        <v>68.800000000000367</v>
      </c>
      <c r="AU159" s="1">
        <f t="shared" si="57"/>
        <v>68.969228795916209</v>
      </c>
      <c r="AV159" s="1">
        <f t="shared" si="58"/>
        <v>5.9084467754697799E-3</v>
      </c>
      <c r="AW159" s="10">
        <f t="shared" si="68"/>
        <v>0.3663339801132679</v>
      </c>
      <c r="AX159" s="10">
        <f t="shared" si="59"/>
        <v>0.56347442045807838</v>
      </c>
      <c r="AY159" s="1">
        <f t="shared" si="60"/>
        <v>43.100000000000342</v>
      </c>
      <c r="AZ159" s="1">
        <f t="shared" si="61"/>
        <v>43.129748249799356</v>
      </c>
      <c r="BA159" s="1">
        <f t="shared" si="69"/>
        <v>1.0590301523162609E-2</v>
      </c>
      <c r="BB159" s="10">
        <f t="shared" si="70"/>
        <v>0.15016389265656471</v>
      </c>
      <c r="BC159" s="10">
        <f t="shared" si="62"/>
        <v>0.8786962516605854</v>
      </c>
      <c r="BD159" s="1">
        <f t="shared" si="63"/>
        <v>29.200000000000145</v>
      </c>
      <c r="BE159" s="1">
        <f t="shared" si="64"/>
        <v>29.639657125622179</v>
      </c>
      <c r="BF159" s="1">
        <f t="shared" si="65"/>
        <v>1.0205925366998934E-2</v>
      </c>
      <c r="BU159" s="1">
        <f t="shared" si="47"/>
        <v>0</v>
      </c>
      <c r="BV159" s="1">
        <f>IF($BY$12=1,NORMDIST(BY159,$Y$6,$Y$8,TRUE),IF($BY$12=2,IF(BY159&lt;=$BX$31,0,IF(BY159&gt;=$BX$32,1,(BY159-$BX$31)*$BX$33)),SUM($BU$42:BU159)/$BV$40))</f>
        <v>2.7746251805307796E-2</v>
      </c>
      <c r="BW159" s="1">
        <f t="shared" si="48"/>
        <v>3.730251736412156E-2</v>
      </c>
      <c r="BX159" s="1">
        <f>IF($BY$12&lt;3,BV159,SUM($BZ$42:BZ159)/$BX$40)</f>
        <v>2.7746251805307796E-2</v>
      </c>
      <c r="BY159" s="1">
        <f t="shared" si="72"/>
        <v>11.699999999999974</v>
      </c>
      <c r="BZ159" s="1">
        <f t="shared" si="38"/>
        <v>3.1882493473608239E-3</v>
      </c>
      <c r="CA159" s="1">
        <f t="shared" si="50"/>
        <v>26</v>
      </c>
      <c r="CB159" s="1">
        <f t="shared" si="39"/>
        <v>37</v>
      </c>
      <c r="CC159" s="1">
        <f>IF(CB159="",NA(),COUNTIF(CB159:$CB$704,CB159))</f>
        <v>3</v>
      </c>
      <c r="CD159" s="1">
        <f t="shared" si="40"/>
        <v>50.911999999999999</v>
      </c>
      <c r="CE159" s="1">
        <f t="shared" si="41"/>
        <v>24.475000000000001</v>
      </c>
      <c r="CF159" s="1">
        <f t="shared" si="42"/>
        <v>24.475000000000001</v>
      </c>
      <c r="CG159" s="1">
        <f t="shared" si="43"/>
        <v>24.475000000000001</v>
      </c>
      <c r="CH159" s="1">
        <f t="shared" si="71"/>
        <v>1</v>
      </c>
      <c r="CJ159" s="1">
        <f t="shared" si="45"/>
        <v>24.475000000000001</v>
      </c>
      <c r="CK159" s="1">
        <f t="shared" si="46"/>
        <v>50.928422978628483</v>
      </c>
    </row>
    <row r="160" spans="1:89" ht="12" customHeight="1" x14ac:dyDescent="0.15">
      <c r="A160" s="26"/>
      <c r="B160" s="26"/>
      <c r="C160" s="26"/>
      <c r="D160" s="26"/>
      <c r="E160" s="26"/>
      <c r="F160" s="26"/>
      <c r="G160" s="26"/>
      <c r="H160" s="26"/>
      <c r="I160" s="26"/>
      <c r="J160" s="26"/>
      <c r="K160" s="26"/>
      <c r="L160" s="26"/>
      <c r="M160" s="26"/>
      <c r="N160" s="26"/>
      <c r="O160" s="26"/>
      <c r="AM160" s="10">
        <f t="shared" si="66"/>
        <v>4.4727344065904617E-2</v>
      </c>
      <c r="AN160" s="10">
        <f t="shared" si="51"/>
        <v>2.2114519029855728E-2</v>
      </c>
      <c r="AO160" s="1">
        <f t="shared" si="52"/>
        <v>15.999999999999959</v>
      </c>
      <c r="AP160" s="1">
        <f t="shared" si="53"/>
        <v>15.977787304669576</v>
      </c>
      <c r="AQ160" s="1">
        <f t="shared" si="54"/>
        <v>1.0399250556957663E-4</v>
      </c>
      <c r="AR160" s="10">
        <f t="shared" si="67"/>
        <v>0.66922879591584206</v>
      </c>
      <c r="AS160" s="10">
        <f t="shared" si="55"/>
        <v>0.65913276746869087</v>
      </c>
      <c r="AT160" s="125">
        <f t="shared" si="56"/>
        <v>58.700000000000564</v>
      </c>
      <c r="AU160" s="1">
        <f t="shared" si="57"/>
        <v>58.443412885815469</v>
      </c>
      <c r="AV160" s="1">
        <f t="shared" si="58"/>
        <v>1.1960884199786928E-2</v>
      </c>
      <c r="AW160" s="10">
        <f t="shared" si="68"/>
        <v>0.52974824979901314</v>
      </c>
      <c r="AX160" s="10">
        <f t="shared" si="59"/>
        <v>0.38471737876534462</v>
      </c>
      <c r="AY160" s="1">
        <f t="shared" si="60"/>
        <v>51.40000000000046</v>
      </c>
      <c r="AZ160" s="1">
        <f t="shared" si="61"/>
        <v>51.68897937014745</v>
      </c>
      <c r="BA160" s="1">
        <f t="shared" si="69"/>
        <v>7.6552231290561894E-3</v>
      </c>
      <c r="BB160" s="10">
        <f t="shared" si="70"/>
        <v>0.93965712562203407</v>
      </c>
      <c r="BC160" s="10">
        <f t="shared" si="62"/>
        <v>0.47176297381520271</v>
      </c>
      <c r="BD160" s="1">
        <f t="shared" si="63"/>
        <v>80.999999999999673</v>
      </c>
      <c r="BE160" s="1">
        <f t="shared" si="64"/>
        <v>81.371070686727435</v>
      </c>
      <c r="BF160" s="1">
        <f t="shared" si="65"/>
        <v>2.830790152670105E-3</v>
      </c>
      <c r="BU160" s="1">
        <f t="shared" si="47"/>
        <v>0</v>
      </c>
      <c r="BV160" s="1">
        <f>IF($BY$12=1,NORMDIST(BY160,$Y$6,$Y$8,TRUE),IF($BY$12=2,IF(BY160&lt;=$BX$31,0,IF(BY160&gt;=$BX$32,1,(BY160-$BX$31)*$BX$33)),SUM($BU$42:BU160)/$BV$40))</f>
        <v>2.8066606659772422E-2</v>
      </c>
      <c r="BW160" s="1">
        <f t="shared" si="48"/>
        <v>3.7982821954681736E-2</v>
      </c>
      <c r="BX160" s="1">
        <f>IF($BY$12&lt;3,BV160,SUM($BZ$42:BZ160)/$BX$40)</f>
        <v>2.8066606659772422E-2</v>
      </c>
      <c r="BY160" s="1">
        <f t="shared" si="72"/>
        <v>11.799999999999974</v>
      </c>
      <c r="BZ160" s="1">
        <f t="shared" si="38"/>
        <v>3.2188832164984594E-3</v>
      </c>
      <c r="CA160" s="1">
        <f t="shared" si="50"/>
        <v>26</v>
      </c>
      <c r="CB160" s="1">
        <f t="shared" si="39"/>
        <v>37</v>
      </c>
      <c r="CC160" s="1">
        <f>IF(CB160="",NA(),COUNTIF(CB160:$CB$704,CB160))</f>
        <v>2</v>
      </c>
      <c r="CD160" s="1">
        <f t="shared" si="40"/>
        <v>50.911999999999999</v>
      </c>
      <c r="CE160" s="1">
        <f t="shared" si="41"/>
        <v>25.085000000000001</v>
      </c>
      <c r="CF160" s="1">
        <f t="shared" si="42"/>
        <v>25.085000000000001</v>
      </c>
      <c r="CG160" s="1">
        <f t="shared" si="43"/>
        <v>25.085000000000001</v>
      </c>
      <c r="CH160" s="1">
        <f t="shared" si="71"/>
        <v>1</v>
      </c>
      <c r="CJ160" s="1">
        <f t="shared" si="45"/>
        <v>25.085000000000001</v>
      </c>
      <c r="CK160" s="1">
        <f t="shared" si="46"/>
        <v>51.152805879087467</v>
      </c>
    </row>
    <row r="161" spans="1:89" ht="12" customHeight="1" x14ac:dyDescent="0.15">
      <c r="A161" s="26"/>
      <c r="B161" s="26"/>
      <c r="C161" s="26"/>
      <c r="D161" s="26"/>
      <c r="E161" s="26"/>
      <c r="F161" s="26"/>
      <c r="G161" s="26"/>
      <c r="H161" s="26"/>
      <c r="I161" s="26"/>
      <c r="J161" s="26"/>
      <c r="K161" s="26"/>
      <c r="L161" s="26"/>
      <c r="M161" s="26"/>
      <c r="N161" s="26"/>
      <c r="O161" s="26"/>
      <c r="AM161" s="10">
        <f t="shared" si="66"/>
        <v>0.47778730466961861</v>
      </c>
      <c r="AN161" s="10">
        <f t="shared" si="51"/>
        <v>0.25793114677071571</v>
      </c>
      <c r="AO161" s="1">
        <f t="shared" si="52"/>
        <v>48.800000000000423</v>
      </c>
      <c r="AP161" s="1">
        <f t="shared" si="53"/>
        <v>49.120812065154738</v>
      </c>
      <c r="AQ161" s="1">
        <f t="shared" si="54"/>
        <v>5.1357293562463279E-3</v>
      </c>
      <c r="AR161" s="10">
        <f t="shared" si="67"/>
        <v>0.24341288581490517</v>
      </c>
      <c r="AS161" s="10">
        <f t="shared" si="55"/>
        <v>2.2516567260026932E-2</v>
      </c>
      <c r="AT161" s="125">
        <f t="shared" si="56"/>
        <v>36.000000000000242</v>
      </c>
      <c r="AU161" s="1">
        <f t="shared" si="57"/>
        <v>36.465315643698219</v>
      </c>
      <c r="AV161" s="1">
        <f t="shared" si="58"/>
        <v>3.5154433464303542E-4</v>
      </c>
      <c r="AW161" s="10">
        <f t="shared" si="68"/>
        <v>0.78897937014698982</v>
      </c>
      <c r="AX161" s="10">
        <f t="shared" si="59"/>
        <v>0.95820171013474464</v>
      </c>
      <c r="AY161" s="1">
        <f t="shared" si="60"/>
        <v>66.000000000000526</v>
      </c>
      <c r="AZ161" s="1">
        <f t="shared" si="61"/>
        <v>66.057969678193857</v>
      </c>
      <c r="BA161" s="1">
        <f t="shared" si="69"/>
        <v>1.3879147063381829E-2</v>
      </c>
      <c r="BB161" s="10">
        <f t="shared" si="70"/>
        <v>0.87107068672776222</v>
      </c>
      <c r="BC161" s="10">
        <f t="shared" si="62"/>
        <v>0.19119654968380928</v>
      </c>
      <c r="BD161" s="1">
        <f t="shared" si="63"/>
        <v>72.600000000000151</v>
      </c>
      <c r="BE161" s="1">
        <f t="shared" si="64"/>
        <v>73.082393238693626</v>
      </c>
      <c r="BF161" s="1">
        <f t="shared" si="65"/>
        <v>2.014117528007774E-3</v>
      </c>
      <c r="BU161" s="1">
        <f t="shared" si="47"/>
        <v>0</v>
      </c>
      <c r="BV161" s="1">
        <f>IF($BY$12=1,NORMDIST(BY161,$Y$6,$Y$8,TRUE),IF($BY$12=2,IF(BY161&lt;=$BX$31,0,IF(BY161&gt;=$BX$32,1,(BY161-$BX$31)*$BX$33)),SUM($BU$42:BU161)/$BV$40))</f>
        <v>2.8390035551859351E-2</v>
      </c>
      <c r="BW161" s="1">
        <f t="shared" si="48"/>
        <v>3.8671789175519285E-2</v>
      </c>
      <c r="BX161" s="1">
        <f>IF($BY$12&lt;3,BV161,SUM($BZ$42:BZ161)/$BX$40)</f>
        <v>2.8390035551859351E-2</v>
      </c>
      <c r="BY161" s="1">
        <f t="shared" si="72"/>
        <v>11.899999999999974</v>
      </c>
      <c r="BZ161" s="1">
        <f t="shared" si="38"/>
        <v>3.2497301828167536E-3</v>
      </c>
      <c r="CA161" s="1">
        <f t="shared" si="50"/>
        <v>26</v>
      </c>
      <c r="CB161" s="1">
        <f t="shared" si="39"/>
        <v>36</v>
      </c>
      <c r="CC161" s="1">
        <f>IF(CB161="",NA(),COUNTIF(CB161:$CB$704,CB161))</f>
        <v>1</v>
      </c>
      <c r="CD161" s="1">
        <f t="shared" si="40"/>
        <v>49.535999999999994</v>
      </c>
      <c r="CE161" s="1">
        <f t="shared" si="41"/>
        <v>25.695</v>
      </c>
      <c r="CF161" s="1">
        <f t="shared" si="42"/>
        <v>25.695</v>
      </c>
      <c r="CG161" s="1">
        <f t="shared" si="43"/>
        <v>25.695</v>
      </c>
      <c r="CH161" s="1">
        <f t="shared" si="71"/>
        <v>1</v>
      </c>
      <c r="CJ161" s="1">
        <f t="shared" si="45"/>
        <v>25.695</v>
      </c>
      <c r="CK161" s="1">
        <f t="shared" si="46"/>
        <v>50.08969422518777</v>
      </c>
    </row>
    <row r="162" spans="1:89" ht="12" customHeight="1" x14ac:dyDescent="0.15">
      <c r="A162" s="26"/>
      <c r="B162" s="26"/>
      <c r="C162" s="26"/>
      <c r="D162" s="26"/>
      <c r="E162" s="26"/>
      <c r="F162" s="26"/>
      <c r="G162" s="26"/>
      <c r="H162" s="26"/>
      <c r="I162" s="26"/>
      <c r="J162" s="26"/>
      <c r="K162" s="26"/>
      <c r="L162" s="26"/>
      <c r="M162" s="26"/>
      <c r="N162" s="26"/>
      <c r="O162" s="26"/>
      <c r="AM162" s="10">
        <f t="shared" si="66"/>
        <v>0.82081206515431404</v>
      </c>
      <c r="AN162" s="10">
        <f t="shared" si="51"/>
        <v>0.32209998741745949</v>
      </c>
      <c r="AO162" s="1">
        <f t="shared" si="52"/>
        <v>68.300000000000395</v>
      </c>
      <c r="AP162" s="1">
        <f t="shared" si="53"/>
        <v>67.861474431306519</v>
      </c>
      <c r="AQ162" s="1">
        <f t="shared" si="54"/>
        <v>4.22736433630665E-3</v>
      </c>
      <c r="AR162" s="10">
        <f t="shared" si="67"/>
        <v>0.96531564369797707</v>
      </c>
      <c r="AS162" s="10">
        <f t="shared" si="55"/>
        <v>0.98608313873410225</v>
      </c>
      <c r="AT162" s="125">
        <f t="shared" si="56"/>
        <v>86.299999999999372</v>
      </c>
      <c r="AU162" s="1">
        <f t="shared" si="57"/>
        <v>86.006421826034156</v>
      </c>
      <c r="AV162" s="1" t="e">
        <f t="shared" si="58"/>
        <v>#N/A</v>
      </c>
      <c r="AW162" s="10">
        <f t="shared" si="68"/>
        <v>0.55796967819333076</v>
      </c>
      <c r="AX162" s="10">
        <f t="shared" si="59"/>
        <v>3.553912416100502E-2</v>
      </c>
      <c r="AY162" s="1">
        <f t="shared" si="60"/>
        <v>52.900000000000482</v>
      </c>
      <c r="AZ162" s="1">
        <f t="shared" si="61"/>
        <v>53.103618664294963</v>
      </c>
      <c r="BA162" s="1">
        <f t="shared" si="69"/>
        <v>7.0148965389861626E-4</v>
      </c>
      <c r="BB162" s="10">
        <f t="shared" si="70"/>
        <v>0.98239323869347572</v>
      </c>
      <c r="BC162" s="10">
        <f t="shared" si="62"/>
        <v>0.15804686024785042</v>
      </c>
      <c r="BD162" s="1">
        <f t="shared" si="63"/>
        <v>92.099999999999042</v>
      </c>
      <c r="BE162" s="1">
        <f t="shared" si="64"/>
        <v>92.257087687402006</v>
      </c>
      <c r="BF162" s="1">
        <f t="shared" si="65"/>
        <v>3.439387348428881E-4</v>
      </c>
      <c r="BU162" s="1">
        <f t="shared" si="47"/>
        <v>0</v>
      </c>
      <c r="BV162" s="1">
        <f>IF($BY$12=1,NORMDIST(BY162,$Y$6,$Y$8,TRUE),IF($BY$12=2,IF(BY162&lt;=$BX$31,0,IF(BY162&gt;=$BX$32,1,(BY162-$BX$31)*$BX$33)),SUM($BU$42:BU162)/$BV$40))</f>
        <v>2.8716559816001692E-2</v>
      </c>
      <c r="BW162" s="1">
        <f t="shared" si="48"/>
        <v>3.9369488864805756E-2</v>
      </c>
      <c r="BX162" s="1">
        <f>IF($BY$12&lt;3,BV162,SUM($BZ$42:BZ162)/$BX$40)</f>
        <v>2.8716559816001692E-2</v>
      </c>
      <c r="BY162" s="1">
        <f t="shared" si="72"/>
        <v>11.999999999999973</v>
      </c>
      <c r="BZ162" s="1">
        <f t="shared" si="38"/>
        <v>3.2807907387338202E-3</v>
      </c>
      <c r="CA162" s="1">
        <f t="shared" si="50"/>
        <v>26</v>
      </c>
      <c r="CB162" s="1">
        <f t="shared" si="39"/>
        <v>30</v>
      </c>
      <c r="CC162" s="1">
        <f>IF(CB162="",NA(),COUNTIF(CB162:$CB$704,CB162))</f>
        <v>1</v>
      </c>
      <c r="CD162" s="1">
        <f t="shared" si="40"/>
        <v>41.279999999999994</v>
      </c>
      <c r="CE162" s="1">
        <f t="shared" si="41"/>
        <v>25.695</v>
      </c>
      <c r="CF162" s="1">
        <f t="shared" si="42"/>
        <v>25.695</v>
      </c>
      <c r="CG162" s="1">
        <f t="shared" si="43"/>
        <v>25.695</v>
      </c>
      <c r="CH162" s="1">
        <f t="shared" si="71"/>
        <v>1</v>
      </c>
      <c r="CJ162" s="1">
        <f t="shared" si="45"/>
        <v>25.695</v>
      </c>
      <c r="CK162" s="1">
        <f t="shared" si="46"/>
        <v>41.090437373105075</v>
      </c>
    </row>
    <row r="163" spans="1:89" ht="12" customHeight="1" x14ac:dyDescent="0.15">
      <c r="A163" s="26"/>
      <c r="B163" s="26"/>
      <c r="C163" s="26"/>
      <c r="D163" s="26"/>
      <c r="E163" s="26"/>
      <c r="F163" s="26"/>
      <c r="G163" s="26"/>
      <c r="H163" s="26"/>
      <c r="I163" s="26"/>
      <c r="J163" s="26"/>
      <c r="K163" s="26"/>
      <c r="L163" s="26"/>
      <c r="M163" s="26"/>
      <c r="N163" s="26"/>
      <c r="O163" s="26"/>
      <c r="AM163" s="10">
        <f t="shared" si="66"/>
        <v>6.1474431306123734E-2</v>
      </c>
      <c r="AN163" s="10">
        <f t="shared" si="51"/>
        <v>0.11222884431481361</v>
      </c>
      <c r="AO163" s="1">
        <f t="shared" si="52"/>
        <v>19.100000000000001</v>
      </c>
      <c r="AP163" s="1">
        <f t="shared" si="53"/>
        <v>19.502123112231494</v>
      </c>
      <c r="AQ163" s="1">
        <f t="shared" si="54"/>
        <v>6.7865439833370608E-4</v>
      </c>
      <c r="AR163" s="10">
        <f t="shared" si="67"/>
        <v>0.20642182603478432</v>
      </c>
      <c r="AS163" s="10">
        <f t="shared" si="55"/>
        <v>0.94383158162236214</v>
      </c>
      <c r="AT163" s="125">
        <f t="shared" si="56"/>
        <v>33.600000000000207</v>
      </c>
      <c r="AU163" s="1">
        <f t="shared" si="57"/>
        <v>33.186034182459323</v>
      </c>
      <c r="AV163" s="1">
        <f t="shared" si="58"/>
        <v>1.3451315852628029E-2</v>
      </c>
      <c r="AW163" s="10">
        <f t="shared" si="68"/>
        <v>0.70361866429448128</v>
      </c>
      <c r="AX163" s="10">
        <f t="shared" si="59"/>
        <v>0.78998744860291481</v>
      </c>
      <c r="AY163" s="1">
        <f t="shared" si="60"/>
        <v>60.600000000000591</v>
      </c>
      <c r="AZ163" s="1">
        <f t="shared" si="61"/>
        <v>60.85586597994029</v>
      </c>
      <c r="BA163" s="1">
        <f t="shared" si="69"/>
        <v>1.3693157434552199E-2</v>
      </c>
      <c r="BB163" s="10">
        <f t="shared" si="70"/>
        <v>0.65708768740296364</v>
      </c>
      <c r="BC163" s="10">
        <f t="shared" si="62"/>
        <v>0.41616957262158394</v>
      </c>
      <c r="BD163" s="1">
        <f t="shared" si="63"/>
        <v>58.000000000000554</v>
      </c>
      <c r="BE163" s="1">
        <f t="shared" si="64"/>
        <v>57.636420283467132</v>
      </c>
      <c r="BF163" s="1">
        <f t="shared" si="65"/>
        <v>7.6631413449661555E-3</v>
      </c>
      <c r="BU163" s="1">
        <f t="shared" si="47"/>
        <v>0</v>
      </c>
      <c r="BV163" s="1">
        <f>IF($BY$12=1,NORMDIST(BY163,$Y$6,$Y$8,TRUE),IF($BY$12=2,IF(BY163&lt;=$BX$31,0,IF(BY163&gt;=$BX$32,1,(BY163-$BX$31)*$BX$33)),SUM($BU$42:BU163)/$BV$40))</f>
        <v>2.9046200835306714E-2</v>
      </c>
      <c r="BW163" s="1">
        <f t="shared" si="48"/>
        <v>4.0075990919947541E-2</v>
      </c>
      <c r="BX163" s="1">
        <f>IF($BY$12&lt;3,BV163,SUM($BZ$42:BZ163)/$BX$40)</f>
        <v>2.9046200835306714E-2</v>
      </c>
      <c r="BY163" s="1">
        <f t="shared" si="72"/>
        <v>12.099999999999973</v>
      </c>
      <c r="BZ163" s="1">
        <f t="shared" si="38"/>
        <v>3.3120653652849281E-3</v>
      </c>
      <c r="CA163" s="1">
        <f t="shared" si="50"/>
        <v>26</v>
      </c>
      <c r="CB163" s="1">
        <f t="shared" si="39"/>
        <v>39</v>
      </c>
      <c r="CC163" s="1">
        <f>IF(CB163="",NA(),COUNTIF(CB163:$CB$704,CB163))</f>
        <v>1</v>
      </c>
      <c r="CD163" s="1">
        <f t="shared" si="40"/>
        <v>53.663999999999994</v>
      </c>
      <c r="CE163" s="1">
        <f t="shared" si="41"/>
        <v>25.695</v>
      </c>
      <c r="CF163" s="1">
        <f t="shared" si="42"/>
        <v>25.695</v>
      </c>
      <c r="CG163" s="1">
        <f t="shared" si="43"/>
        <v>25.695</v>
      </c>
      <c r="CH163" s="1">
        <f t="shared" si="71"/>
        <v>1</v>
      </c>
      <c r="CJ163" s="1">
        <f t="shared" si="45"/>
        <v>25.695</v>
      </c>
      <c r="CK163" s="1">
        <f t="shared" si="46"/>
        <v>52.990328524899951</v>
      </c>
    </row>
    <row r="164" spans="1:89" ht="12" customHeight="1" x14ac:dyDescent="0.15">
      <c r="A164" s="26"/>
      <c r="B164" s="26"/>
      <c r="C164" s="26"/>
      <c r="D164" s="26"/>
      <c r="E164" s="26"/>
      <c r="F164" s="26"/>
      <c r="G164" s="26"/>
      <c r="H164" s="26"/>
      <c r="I164" s="26"/>
      <c r="J164" s="26"/>
      <c r="K164" s="26"/>
      <c r="L164" s="26"/>
      <c r="M164" s="26"/>
      <c r="N164" s="26"/>
      <c r="O164" s="26"/>
      <c r="AM164" s="10">
        <f t="shared" si="66"/>
        <v>0.902123112231493</v>
      </c>
      <c r="AN164" s="10">
        <f t="shared" si="51"/>
        <v>0.84991538897156715</v>
      </c>
      <c r="AO164" s="1">
        <f t="shared" si="52"/>
        <v>75.799999999999969</v>
      </c>
      <c r="AP164" s="1">
        <f t="shared" si="53"/>
        <v>76.238615728169648</v>
      </c>
      <c r="AQ164" s="1">
        <f t="shared" si="54"/>
        <v>7.3773610649060066E-3</v>
      </c>
      <c r="AR164" s="10">
        <f t="shared" si="67"/>
        <v>8.6034182459115982E-2</v>
      </c>
      <c r="AS164" s="10">
        <f t="shared" si="55"/>
        <v>0.94303553178906441</v>
      </c>
      <c r="AT164" s="125">
        <f t="shared" si="56"/>
        <v>22.600000000000051</v>
      </c>
      <c r="AU164" s="1">
        <f t="shared" si="57"/>
        <v>22.677352557331375</v>
      </c>
      <c r="AV164" s="1" t="e">
        <f t="shared" si="58"/>
        <v>#N/A</v>
      </c>
      <c r="AW164" s="10">
        <f t="shared" si="68"/>
        <v>0.75586597993969917</v>
      </c>
      <c r="AX164" s="10">
        <f t="shared" si="59"/>
        <v>0.62565473094582558</v>
      </c>
      <c r="AY164" s="1">
        <f t="shared" si="60"/>
        <v>63.800000000000637</v>
      </c>
      <c r="AZ164" s="1">
        <f t="shared" si="61"/>
        <v>63.742969758064191</v>
      </c>
      <c r="BA164" s="1">
        <f t="shared" si="69"/>
        <v>9.8362826889223584E-3</v>
      </c>
      <c r="BB164" s="10">
        <f t="shared" si="70"/>
        <v>0.13642028346657753</v>
      </c>
      <c r="BC164" s="10">
        <f t="shared" si="62"/>
        <v>0.60812946036458015</v>
      </c>
      <c r="BD164" s="1">
        <f t="shared" si="63"/>
        <v>28.000000000000128</v>
      </c>
      <c r="BE164" s="1">
        <f t="shared" si="64"/>
        <v>28.009328786283859</v>
      </c>
      <c r="BF164" s="1">
        <f t="shared" si="65"/>
        <v>6.6241163429027446E-3</v>
      </c>
      <c r="BU164" s="1">
        <f t="shared" si="47"/>
        <v>0</v>
      </c>
      <c r="BV164" s="1">
        <f>IF($BY$12=1,NORMDIST(BY164,$Y$6,$Y$8,TRUE),IF($BY$12=2,IF(BY164&lt;=$BX$31,0,IF(BY164&gt;=$BX$32,1,(BY164-$BX$31)*$BX$33)),SUM($BU$42:BU164)/$BV$40))</f>
        <v>2.9378980040409342E-2</v>
      </c>
      <c r="BW164" s="1">
        <f t="shared" si="48"/>
        <v>4.079136528997717E-2</v>
      </c>
      <c r="BX164" s="1">
        <f>IF($BY$12&lt;3,BV164,SUM($BZ$42:BZ164)/$BX$40)</f>
        <v>2.9378980040409342E-2</v>
      </c>
      <c r="BY164" s="1">
        <f t="shared" si="72"/>
        <v>12.199999999999973</v>
      </c>
      <c r="BZ164" s="1">
        <f t="shared" si="38"/>
        <v>3.3435545319653493E-3</v>
      </c>
      <c r="CA164" s="1">
        <f t="shared" si="50"/>
        <v>26</v>
      </c>
      <c r="CB164" s="1">
        <f t="shared" si="39"/>
        <v>34</v>
      </c>
      <c r="CC164" s="1">
        <f>IF(CB164="",NA(),COUNTIF(CB164:$CB$704,CB164))</f>
        <v>1</v>
      </c>
      <c r="CD164" s="1">
        <f t="shared" si="40"/>
        <v>46.783999999999999</v>
      </c>
      <c r="CE164" s="1">
        <f t="shared" si="41"/>
        <v>25.695</v>
      </c>
      <c r="CF164" s="1">
        <f t="shared" si="42"/>
        <v>25.695</v>
      </c>
      <c r="CG164" s="1">
        <f t="shared" si="43"/>
        <v>25.695</v>
      </c>
      <c r="CH164" s="1">
        <f t="shared" si="71"/>
        <v>1</v>
      </c>
      <c r="CJ164" s="1">
        <f t="shared" si="45"/>
        <v>25.695</v>
      </c>
      <c r="CK164" s="1">
        <f t="shared" si="46"/>
        <v>47.435256428424303</v>
      </c>
    </row>
    <row r="165" spans="1:89" ht="12" customHeight="1" x14ac:dyDescent="0.15">
      <c r="A165" s="26"/>
      <c r="B165" s="26"/>
      <c r="C165" s="26"/>
      <c r="D165" s="26"/>
      <c r="E165" s="26"/>
      <c r="F165" s="26"/>
      <c r="G165" s="26"/>
      <c r="H165" s="26"/>
      <c r="I165" s="26"/>
      <c r="J165" s="26"/>
      <c r="K165" s="26"/>
      <c r="L165" s="26"/>
      <c r="M165" s="26"/>
      <c r="N165" s="26"/>
      <c r="O165" s="26"/>
      <c r="AM165" s="10">
        <f t="shared" si="66"/>
        <v>0.93861572816967964</v>
      </c>
      <c r="AN165" s="10">
        <f t="shared" si="51"/>
        <v>0.48370126262307167</v>
      </c>
      <c r="AO165" s="1">
        <f t="shared" si="52"/>
        <v>80.799999999999685</v>
      </c>
      <c r="AP165" s="1">
        <f t="shared" si="53"/>
        <v>81.214347130804939</v>
      </c>
      <c r="AQ165" s="1">
        <f t="shared" si="54"/>
        <v>2.947615927398217E-3</v>
      </c>
      <c r="AR165" s="10">
        <f t="shared" si="67"/>
        <v>0.57735255733132362</v>
      </c>
      <c r="AS165" s="10">
        <f t="shared" si="55"/>
        <v>7.8896481543779373E-2</v>
      </c>
      <c r="AT165" s="125">
        <f t="shared" si="56"/>
        <v>53.900000000000496</v>
      </c>
      <c r="AU165" s="1">
        <f t="shared" si="57"/>
        <v>54.241092053801317</v>
      </c>
      <c r="AV165" s="1">
        <f t="shared" si="58"/>
        <v>1.5441186989877203E-3</v>
      </c>
      <c r="AW165" s="10">
        <f t="shared" si="68"/>
        <v>0.44296975806355476</v>
      </c>
      <c r="AX165" s="10">
        <f t="shared" si="59"/>
        <v>0.33924240246415138</v>
      </c>
      <c r="AY165" s="1">
        <f t="shared" si="60"/>
        <v>47.100000000000399</v>
      </c>
      <c r="AZ165" s="1">
        <f t="shared" si="61"/>
        <v>47.03479274585883</v>
      </c>
      <c r="BA165" s="1">
        <f t="shared" si="69"/>
        <v>6.6961423813992034E-3</v>
      </c>
      <c r="BB165" s="10">
        <f t="shared" si="70"/>
        <v>0.50932878628373146</v>
      </c>
      <c r="BC165" s="10">
        <f t="shared" si="62"/>
        <v>0.48411153629422188</v>
      </c>
      <c r="BD165" s="1">
        <f t="shared" si="63"/>
        <v>50.400000000000446</v>
      </c>
      <c r="BE165" s="1">
        <f t="shared" si="64"/>
        <v>50.556392190605848</v>
      </c>
      <c r="BF165" s="1">
        <f t="shared" si="65"/>
        <v>9.654696880409994E-3</v>
      </c>
      <c r="BU165" s="1">
        <f t="shared" si="47"/>
        <v>0</v>
      </c>
      <c r="BV165" s="1">
        <f>IF($BY$12=1,NORMDIST(BY165,$Y$6,$Y$8,TRUE),IF($BY$12=2,IF(BY165&lt;=$BX$31,0,IF(BY165&gt;=$BX$32,1,(BY165-$BX$31)*$BX$33)),SUM($BU$42:BU165)/$BV$40))</f>
        <v>2.9714918908310513E-2</v>
      </c>
      <c r="BW165" s="1">
        <f t="shared" si="48"/>
        <v>4.1515681967850222E-2</v>
      </c>
      <c r="BX165" s="1">
        <f>IF($BY$12&lt;3,BV165,SUM($BZ$42:BZ165)/$BX$40)</f>
        <v>2.9714918908310513E-2</v>
      </c>
      <c r="BY165" s="1">
        <f t="shared" si="72"/>
        <v>12.299999999999972</v>
      </c>
      <c r="BZ165" s="1">
        <f t="shared" si="38"/>
        <v>3.3752586965731962E-3</v>
      </c>
      <c r="CA165" s="1">
        <f t="shared" si="50"/>
        <v>26</v>
      </c>
      <c r="CB165" s="1">
        <f t="shared" si="39"/>
        <v>35</v>
      </c>
      <c r="CC165" s="1">
        <f>IF(CB165="",NA(),COUNTIF(CB165:$CB$704,CB165))</f>
        <v>1</v>
      </c>
      <c r="CD165" s="1">
        <f t="shared" si="40"/>
        <v>48.16</v>
      </c>
      <c r="CE165" s="1">
        <f t="shared" si="41"/>
        <v>25.695</v>
      </c>
      <c r="CF165" s="1">
        <f t="shared" si="42"/>
        <v>25.695</v>
      </c>
      <c r="CG165" s="1">
        <f t="shared" si="43"/>
        <v>25.695</v>
      </c>
      <c r="CH165" s="1">
        <f t="shared" si="71"/>
        <v>1</v>
      </c>
      <c r="CJ165" s="1">
        <f t="shared" si="45"/>
        <v>25.695</v>
      </c>
      <c r="CK165" s="1">
        <f t="shared" si="46"/>
        <v>47.952648150338433</v>
      </c>
    </row>
    <row r="166" spans="1:89" ht="12" customHeight="1" x14ac:dyDescent="0.15">
      <c r="A166" s="26"/>
      <c r="B166" s="26"/>
      <c r="C166" s="26"/>
      <c r="D166" s="26"/>
      <c r="E166" s="26"/>
      <c r="F166" s="26"/>
      <c r="G166" s="26"/>
      <c r="H166" s="26"/>
      <c r="I166" s="26"/>
      <c r="J166" s="26"/>
      <c r="K166" s="26"/>
      <c r="L166" s="26"/>
      <c r="M166" s="26"/>
      <c r="N166" s="26"/>
      <c r="O166" s="26"/>
      <c r="AM166" s="10">
        <f t="shared" si="66"/>
        <v>0.91434713080525398</v>
      </c>
      <c r="AN166" s="10">
        <f t="shared" si="51"/>
        <v>0.19456524029374123</v>
      </c>
      <c r="AO166" s="1">
        <f t="shared" si="52"/>
        <v>77.299999999999883</v>
      </c>
      <c r="AP166" s="1">
        <f t="shared" si="53"/>
        <v>77.732285536080482</v>
      </c>
      <c r="AQ166" s="1">
        <f t="shared" si="54"/>
        <v>1.5288016997025403E-3</v>
      </c>
      <c r="AR166" s="10">
        <f t="shared" si="67"/>
        <v>0.8410920538008213</v>
      </c>
      <c r="AS166" s="10">
        <f t="shared" si="55"/>
        <v>0.47220491245388985</v>
      </c>
      <c r="AT166" s="125">
        <f t="shared" si="56"/>
        <v>69.900000000000304</v>
      </c>
      <c r="AU166" s="1">
        <f t="shared" si="57"/>
        <v>69.66320276036889</v>
      </c>
      <c r="AV166" s="1">
        <f t="shared" si="58"/>
        <v>5.7415529422573906E-3</v>
      </c>
      <c r="AW166" s="10">
        <f t="shared" si="68"/>
        <v>0.43479274585843086</v>
      </c>
      <c r="AX166" s="10">
        <f t="shared" si="59"/>
        <v>0.11089000478386879</v>
      </c>
      <c r="AY166" s="1">
        <f t="shared" si="60"/>
        <v>46.700000000000394</v>
      </c>
      <c r="AZ166" s="1">
        <f t="shared" si="61"/>
        <v>46.689408750087416</v>
      </c>
      <c r="BA166" s="1">
        <f t="shared" si="69"/>
        <v>2.1820296054377462E-3</v>
      </c>
      <c r="BB166" s="10">
        <f t="shared" si="70"/>
        <v>0.65639219060540199</v>
      </c>
      <c r="BC166" s="10">
        <f t="shared" si="62"/>
        <v>0.43915249779820442</v>
      </c>
      <c r="BD166" s="1">
        <f t="shared" si="63"/>
        <v>58.000000000000554</v>
      </c>
      <c r="BE166" s="1">
        <f t="shared" si="64"/>
        <v>58.186964515597182</v>
      </c>
      <c r="BF166" s="1">
        <f t="shared" si="65"/>
        <v>8.086337598934892E-3</v>
      </c>
      <c r="BU166" s="1">
        <f t="shared" si="47"/>
        <v>0</v>
      </c>
      <c r="BV166" s="1">
        <f>IF($BY$12=1,NORMDIST(BY166,$Y$6,$Y$8,TRUE),IF($BY$12=2,IF(BY166&lt;=$BX$31,0,IF(BY166&gt;=$BX$32,1,(BY166-$BX$31)*$BX$33)),SUM($BU$42:BU166)/$BV$40))</f>
        <v>3.0054038961199691E-2</v>
      </c>
      <c r="BW166" s="1">
        <f t="shared" si="48"/>
        <v>4.2249010982647425E-2</v>
      </c>
      <c r="BX166" s="1">
        <f>IF($BY$12&lt;3,BV166,SUM($BZ$42:BZ166)/$BX$40)</f>
        <v>3.0054038961199691E-2</v>
      </c>
      <c r="BY166" s="1">
        <f t="shared" si="72"/>
        <v>12.399999999999972</v>
      </c>
      <c r="BZ166" s="1">
        <f t="shared" si="38"/>
        <v>3.4071783050522195E-3</v>
      </c>
      <c r="CA166" s="1">
        <f t="shared" si="50"/>
        <v>26</v>
      </c>
      <c r="CB166" s="1">
        <f t="shared" si="39"/>
        <v>37</v>
      </c>
      <c r="CC166" s="1">
        <f>IF(CB166="",NA(),COUNTIF(CB166:$CB$704,CB166))</f>
        <v>1</v>
      </c>
      <c r="CD166" s="1">
        <f t="shared" si="40"/>
        <v>50.911999999999999</v>
      </c>
      <c r="CE166" s="1">
        <f t="shared" si="41"/>
        <v>25.695</v>
      </c>
      <c r="CF166" s="1">
        <f t="shared" si="42"/>
        <v>25.695</v>
      </c>
      <c r="CG166" s="1">
        <f t="shared" si="43"/>
        <v>25.695</v>
      </c>
      <c r="CH166" s="1">
        <f t="shared" si="71"/>
        <v>1</v>
      </c>
      <c r="CJ166" s="1">
        <f t="shared" si="45"/>
        <v>25.695</v>
      </c>
      <c r="CK166" s="1">
        <f t="shared" si="46"/>
        <v>51.258744537625844</v>
      </c>
    </row>
    <row r="167" spans="1:89" ht="12" customHeight="1" x14ac:dyDescent="0.15">
      <c r="A167" s="26"/>
      <c r="B167" s="26"/>
      <c r="C167" s="26"/>
      <c r="D167" s="26"/>
      <c r="E167" s="26"/>
      <c r="F167" s="26"/>
      <c r="G167" s="26"/>
      <c r="H167" s="26"/>
      <c r="I167" s="26"/>
      <c r="J167" s="26"/>
      <c r="K167" s="26"/>
      <c r="L167" s="26"/>
      <c r="M167" s="26"/>
      <c r="N167" s="26"/>
      <c r="O167" s="26"/>
      <c r="AM167" s="10">
        <f t="shared" si="66"/>
        <v>0.93228553608059883</v>
      </c>
      <c r="AN167" s="10">
        <f t="shared" si="51"/>
        <v>0.48051795735955238</v>
      </c>
      <c r="AO167" s="1">
        <f t="shared" si="52"/>
        <v>79.799999999999741</v>
      </c>
      <c r="AP167" s="1">
        <f t="shared" si="53"/>
        <v>80.120328969508151</v>
      </c>
      <c r="AQ167" s="1">
        <f t="shared" si="54"/>
        <v>3.1586470689736615E-3</v>
      </c>
      <c r="AR167" s="10">
        <f t="shared" si="67"/>
        <v>0.26320276036858559</v>
      </c>
      <c r="AS167" s="10">
        <f t="shared" si="55"/>
        <v>2.5321740657091141E-2</v>
      </c>
      <c r="AT167" s="125">
        <f t="shared" si="56"/>
        <v>37.30000000000026</v>
      </c>
      <c r="AU167" s="1">
        <f t="shared" si="57"/>
        <v>37.535753539949916</v>
      </c>
      <c r="AV167" s="1">
        <f t="shared" si="58"/>
        <v>4.1287104870449707E-4</v>
      </c>
      <c r="AW167" s="10">
        <f t="shared" si="68"/>
        <v>0.48940875008702278</v>
      </c>
      <c r="AX167" s="10">
        <f t="shared" si="59"/>
        <v>0.86318397894501686</v>
      </c>
      <c r="AY167" s="1">
        <f t="shared" si="60"/>
        <v>49.400000000000432</v>
      </c>
      <c r="AZ167" s="1">
        <f t="shared" si="61"/>
        <v>48.91084189489527</v>
      </c>
      <c r="BA167" s="1">
        <f t="shared" si="69"/>
        <v>1.7210282878217627E-2</v>
      </c>
      <c r="BB167" s="10">
        <f t="shared" si="70"/>
        <v>0.68696451559662819</v>
      </c>
      <c r="BC167" s="10">
        <f t="shared" si="62"/>
        <v>8.6504984647035599E-2</v>
      </c>
      <c r="BD167" s="1">
        <f t="shared" si="63"/>
        <v>59.700000000000578</v>
      </c>
      <c r="BE167" s="1">
        <f t="shared" si="64"/>
        <v>60.17103515639959</v>
      </c>
      <c r="BF167" s="1">
        <f t="shared" si="65"/>
        <v>1.5340614050263085E-3</v>
      </c>
      <c r="BU167" s="1">
        <f t="shared" si="47"/>
        <v>0</v>
      </c>
      <c r="BV167" s="1">
        <f>IF($BY$12=1,NORMDIST(BY167,$Y$6,$Y$8,TRUE),IF($BY$12=2,IF(BY167&lt;=$BX$31,0,IF(BY167&gt;=$BX$32,1,(BY167-$BX$31)*$BX$33)),SUM($BU$42:BU167)/$BV$40))</f>
        <v>3.0396361765261285E-2</v>
      </c>
      <c r="BW167" s="1">
        <f t="shared" si="48"/>
        <v>4.2991422391682237E-2</v>
      </c>
      <c r="BX167" s="1">
        <f>IF($BY$12&lt;3,BV167,SUM($BZ$42:BZ167)/$BX$40)</f>
        <v>3.0396361765261285E-2</v>
      </c>
      <c r="BY167" s="1">
        <f t="shared" si="72"/>
        <v>12.499999999999972</v>
      </c>
      <c r="BZ167" s="1">
        <f t="shared" si="38"/>
        <v>3.4393137913345867E-3</v>
      </c>
      <c r="CA167" s="1">
        <f t="shared" si="50"/>
        <v>26</v>
      </c>
      <c r="CB167" s="1" t="str">
        <f t="shared" si="39"/>
        <v/>
      </c>
      <c r="CC167" s="1" t="e">
        <f>IF(CB167="",NA(),COUNTIF(CB167:$CB$704,CB167))</f>
        <v>#N/A</v>
      </c>
      <c r="CD167" s="1" t="e">
        <f t="shared" si="40"/>
        <v>#N/A</v>
      </c>
      <c r="CE167" s="1" t="e">
        <f t="shared" si="41"/>
        <v>#N/A</v>
      </c>
      <c r="CF167" s="1">
        <f t="shared" si="42"/>
        <v>99</v>
      </c>
      <c r="CG167" s="1">
        <f t="shared" si="43"/>
        <v>0</v>
      </c>
      <c r="CH167" s="1">
        <f t="shared" si="71"/>
        <v>0</v>
      </c>
      <c r="CJ167" s="1" t="e">
        <f t="shared" si="45"/>
        <v>#N/A</v>
      </c>
      <c r="CK167" s="1" t="str">
        <f t="shared" si="46"/>
        <v/>
      </c>
    </row>
    <row r="168" spans="1:89" ht="12" customHeight="1" x14ac:dyDescent="0.15">
      <c r="A168" s="26"/>
      <c r="B168" s="26"/>
      <c r="C168" s="26"/>
      <c r="D168" s="26"/>
      <c r="E168" s="26"/>
      <c r="F168" s="26"/>
      <c r="G168" s="26"/>
      <c r="H168" s="26"/>
      <c r="I168" s="26"/>
      <c r="J168" s="26"/>
      <c r="K168" s="26"/>
      <c r="L168" s="26"/>
      <c r="M168" s="26"/>
      <c r="N168" s="26"/>
      <c r="O168" s="26"/>
      <c r="AM168" s="10">
        <f t="shared" si="66"/>
        <v>0.8203289695084095</v>
      </c>
      <c r="AN168" s="10">
        <f t="shared" si="51"/>
        <v>0.3593606986105442</v>
      </c>
      <c r="AO168" s="1">
        <f t="shared" si="52"/>
        <v>68.300000000000395</v>
      </c>
      <c r="AP168" s="1">
        <f t="shared" si="53"/>
        <v>68.457794523984589</v>
      </c>
      <c r="AQ168" s="1">
        <f t="shared" si="54"/>
        <v>4.7163882661304061E-3</v>
      </c>
      <c r="AR168" s="10">
        <f t="shared" si="67"/>
        <v>0.73575353994965553</v>
      </c>
      <c r="AS168" s="10">
        <f t="shared" si="55"/>
        <v>0.96429257467389107</v>
      </c>
      <c r="AT168" s="125">
        <f t="shared" si="56"/>
        <v>62.60000000000062</v>
      </c>
      <c r="AU168" s="1">
        <f t="shared" si="57"/>
        <v>62.382542381436252</v>
      </c>
      <c r="AV168" s="1">
        <f t="shared" si="58"/>
        <v>1.5772595033401102E-2</v>
      </c>
      <c r="AW168" s="10">
        <f t="shared" si="68"/>
        <v>1.0841894894838333E-2</v>
      </c>
      <c r="AX168" s="10">
        <f t="shared" si="59"/>
        <v>8.9893016964197159E-2</v>
      </c>
      <c r="AY168" s="1">
        <f t="shared" si="60"/>
        <v>4.0000000000000018</v>
      </c>
      <c r="AZ168" s="1">
        <f t="shared" si="61"/>
        <v>3.8382511921226996</v>
      </c>
      <c r="BA168" s="1">
        <f t="shared" si="69"/>
        <v>1.2732014421256043E-4</v>
      </c>
      <c r="BB168" s="10">
        <f t="shared" si="70"/>
        <v>0.97103515639901161</v>
      </c>
      <c r="BC168" s="10">
        <f t="shared" si="62"/>
        <v>0.18744714930653572</v>
      </c>
      <c r="BD168" s="1">
        <f t="shared" si="63"/>
        <v>87.899999999999281</v>
      </c>
      <c r="BE168" s="1">
        <f t="shared" si="64"/>
        <v>88.329878298192497</v>
      </c>
      <c r="BF168" s="1">
        <f t="shared" si="65"/>
        <v>6.2083721103961369E-4</v>
      </c>
      <c r="BU168" s="1">
        <f t="shared" si="47"/>
        <v>0</v>
      </c>
      <c r="BV168" s="1">
        <f>IF($BY$12=1,NORMDIST(BY168,$Y$6,$Y$8,TRUE),IF($BY$12=2,IF(BY168&lt;=$BX$31,0,IF(BY168&gt;=$BX$32,1,(BY168-$BX$31)*$BX$33)),SUM($BU$42:BU168)/$BV$40))</f>
        <v>3.0741908929465853E-2</v>
      </c>
      <c r="BW168" s="1">
        <f t="shared" si="48"/>
        <v>4.3742986272514522E-2</v>
      </c>
      <c r="BX168" s="1">
        <f>IF($BY$12&lt;3,BV168,SUM($BZ$42:BZ168)/$BX$40)</f>
        <v>3.0741908929465853E-2</v>
      </c>
      <c r="BY168" s="1">
        <f t="shared" si="72"/>
        <v>12.599999999999971</v>
      </c>
      <c r="BZ168" s="1">
        <f t="shared" si="38"/>
        <v>3.4716655771837002E-3</v>
      </c>
      <c r="CA168" s="1">
        <f t="shared" si="50"/>
        <v>25.999999999999996</v>
      </c>
      <c r="CB168" s="1" t="str">
        <f t="shared" si="39"/>
        <v/>
      </c>
      <c r="CC168" s="1" t="e">
        <f>IF(CB168="",NA(),COUNTIF(CB168:$CB$704,CB168))</f>
        <v>#N/A</v>
      </c>
      <c r="CD168" s="1" t="e">
        <f t="shared" si="40"/>
        <v>#N/A</v>
      </c>
      <c r="CE168" s="1" t="e">
        <f t="shared" si="41"/>
        <v>#N/A</v>
      </c>
      <c r="CF168" s="1">
        <f t="shared" si="42"/>
        <v>99</v>
      </c>
      <c r="CG168" s="1">
        <f t="shared" si="43"/>
        <v>0</v>
      </c>
      <c r="CH168" s="1">
        <f t="shared" si="71"/>
        <v>0</v>
      </c>
      <c r="CJ168" s="1" t="e">
        <f t="shared" si="45"/>
        <v>#N/A</v>
      </c>
      <c r="CK168" s="1" t="str">
        <f t="shared" si="46"/>
        <v/>
      </c>
    </row>
    <row r="169" spans="1:89" ht="12" customHeight="1" x14ac:dyDescent="0.15">
      <c r="A169" s="26"/>
      <c r="B169" s="26"/>
      <c r="C169" s="26"/>
      <c r="D169" s="26"/>
      <c r="E169" s="26"/>
      <c r="F169" s="26"/>
      <c r="G169" s="26"/>
      <c r="H169" s="26"/>
      <c r="I169" s="26"/>
      <c r="J169" s="26"/>
      <c r="K169" s="26"/>
      <c r="L169" s="26"/>
      <c r="M169" s="26"/>
      <c r="N169" s="26"/>
      <c r="O169" s="26"/>
      <c r="AM169" s="10">
        <f t="shared" si="66"/>
        <v>0.6577945239841938</v>
      </c>
      <c r="AN169" s="10">
        <f t="shared" si="51"/>
        <v>0.79117074981331825</v>
      </c>
      <c r="AO169" s="1">
        <f t="shared" si="52"/>
        <v>58.100000000000556</v>
      </c>
      <c r="AP169" s="1">
        <f t="shared" si="53"/>
        <v>58.383352930099328</v>
      </c>
      <c r="AQ169" s="1">
        <f t="shared" si="54"/>
        <v>1.4538939074745299E-2</v>
      </c>
      <c r="AR169" s="10">
        <f t="shared" si="67"/>
        <v>0.28254238143563271</v>
      </c>
      <c r="AS169" s="10">
        <f t="shared" si="55"/>
        <v>0.48740728572010994</v>
      </c>
      <c r="AT169" s="125">
        <f t="shared" si="56"/>
        <v>38.400000000000276</v>
      </c>
      <c r="AU169" s="1">
        <f t="shared" si="57"/>
        <v>38.093495813757457</v>
      </c>
      <c r="AV169" s="1">
        <f t="shared" si="58"/>
        <v>8.2171980608863483E-3</v>
      </c>
      <c r="AW169" s="10">
        <f t="shared" si="68"/>
        <v>0.33825119212269783</v>
      </c>
      <c r="AX169" s="10">
        <f t="shared" si="59"/>
        <v>0.31849247589707375</v>
      </c>
      <c r="AY169" s="1">
        <f t="shared" si="60"/>
        <v>41.600000000000321</v>
      </c>
      <c r="AZ169" s="1">
        <f t="shared" si="61"/>
        <v>41.999372924119555</v>
      </c>
      <c r="BA169" s="1">
        <f t="shared" si="69"/>
        <v>5.8166706478106431E-3</v>
      </c>
      <c r="BB169" s="10">
        <f t="shared" si="70"/>
        <v>0.92987829819321632</v>
      </c>
      <c r="BC169" s="10">
        <f t="shared" si="62"/>
        <v>7.0350039750337601E-2</v>
      </c>
      <c r="BD169" s="1">
        <f t="shared" si="63"/>
        <v>79.399999999999764</v>
      </c>
      <c r="BE169" s="1">
        <f t="shared" si="64"/>
        <v>79.212053892761233</v>
      </c>
      <c r="BF169" s="1">
        <f t="shared" si="65"/>
        <v>4.7633330073248732E-4</v>
      </c>
      <c r="BU169" s="1">
        <f t="shared" si="47"/>
        <v>0</v>
      </c>
      <c r="BV169" s="1">
        <f>IF($BY$12=1,NORMDIST(BY169,$Y$6,$Y$8,TRUE),IF($BY$12=2,IF(BY169&lt;=$BX$31,0,IF(BY169&gt;=$BX$32,1,(BY169-$BX$31)*$BX$33)),SUM($BU$42:BU169)/$BV$40))</f>
        <v>3.109070210434536E-2</v>
      </c>
      <c r="BW169" s="1">
        <f t="shared" si="48"/>
        <v>4.4503772714870528E-2</v>
      </c>
      <c r="BX169" s="1">
        <f>IF($BY$12&lt;3,BV169,SUM($BZ$42:BZ169)/$BX$40)</f>
        <v>3.109070210434536E-2</v>
      </c>
      <c r="BY169" s="1">
        <f t="shared" si="72"/>
        <v>12.699999999999971</v>
      </c>
      <c r="BZ169" s="1">
        <f t="shared" si="38"/>
        <v>3.5042340720370575E-3</v>
      </c>
      <c r="CA169" s="1">
        <f t="shared" si="50"/>
        <v>25.999999999999996</v>
      </c>
      <c r="CB169" s="1" t="str">
        <f t="shared" si="39"/>
        <v/>
      </c>
      <c r="CC169" s="1" t="e">
        <f>IF(CB169="",NA(),COUNTIF(CB169:$CB$704,CB169))</f>
        <v>#N/A</v>
      </c>
      <c r="CD169" s="1" t="e">
        <f t="shared" si="40"/>
        <v>#N/A</v>
      </c>
      <c r="CE169" s="1" t="e">
        <f t="shared" si="41"/>
        <v>#N/A</v>
      </c>
      <c r="CF169" s="1">
        <f t="shared" si="42"/>
        <v>99</v>
      </c>
      <c r="CG169" s="1">
        <f t="shared" si="43"/>
        <v>0</v>
      </c>
      <c r="CH169" s="1">
        <f t="shared" si="71"/>
        <v>0</v>
      </c>
      <c r="CJ169" s="1" t="e">
        <f t="shared" si="45"/>
        <v>#N/A</v>
      </c>
      <c r="CK169" s="1" t="str">
        <f t="shared" si="46"/>
        <v/>
      </c>
    </row>
    <row r="170" spans="1:89" ht="12" customHeight="1" x14ac:dyDescent="0.15">
      <c r="A170" s="26"/>
      <c r="B170" s="26"/>
      <c r="C170" s="26"/>
      <c r="D170" s="26"/>
      <c r="E170" s="26"/>
      <c r="F170" s="26"/>
      <c r="G170" s="26"/>
      <c r="H170" s="26"/>
      <c r="I170" s="26"/>
      <c r="J170" s="26"/>
      <c r="K170" s="26"/>
      <c r="L170" s="26"/>
      <c r="M170" s="26"/>
      <c r="N170" s="26"/>
      <c r="O170" s="26"/>
      <c r="AM170" s="10">
        <f t="shared" si="66"/>
        <v>0.78335293009877205</v>
      </c>
      <c r="AN170" s="10">
        <f t="shared" si="51"/>
        <v>0.48457581177353859</v>
      </c>
      <c r="AO170" s="1">
        <f t="shared" si="52"/>
        <v>65.600000000000549</v>
      </c>
      <c r="AP170" s="1">
        <f t="shared" si="53"/>
        <v>65.517220938951326</v>
      </c>
      <c r="AQ170" s="1">
        <f t="shared" si="54"/>
        <v>7.1306549359355037E-3</v>
      </c>
      <c r="AR170" s="10">
        <f t="shared" si="67"/>
        <v>0.19349581375718117</v>
      </c>
      <c r="AS170" s="10">
        <f t="shared" si="55"/>
        <v>0.65301739051938057</v>
      </c>
      <c r="AT170" s="125">
        <f t="shared" si="56"/>
        <v>32.600000000000193</v>
      </c>
      <c r="AU170" s="1">
        <f t="shared" si="57"/>
        <v>32.494419882446721</v>
      </c>
      <c r="AV170" s="1">
        <f t="shared" si="58"/>
        <v>8.9216682611064704E-3</v>
      </c>
      <c r="AW170" s="10">
        <f t="shared" si="68"/>
        <v>0.89937292411923409</v>
      </c>
      <c r="AX170" s="10">
        <f t="shared" si="59"/>
        <v>0.93304035440087318</v>
      </c>
      <c r="AY170" s="1">
        <f t="shared" si="60"/>
        <v>75.499999999999986</v>
      </c>
      <c r="AZ170" s="1">
        <f t="shared" si="61"/>
        <v>75.673533339053378</v>
      </c>
      <c r="BA170" s="1">
        <f t="shared" si="69"/>
        <v>8.2562058801227602E-3</v>
      </c>
      <c r="BB170" s="10">
        <f t="shared" si="70"/>
        <v>0.31205389276146889</v>
      </c>
      <c r="BC170" s="10">
        <f t="shared" si="62"/>
        <v>0.98431529477238655</v>
      </c>
      <c r="BD170" s="1">
        <f t="shared" si="63"/>
        <v>40.1000000000003</v>
      </c>
      <c r="BE170" s="1">
        <f t="shared" si="64"/>
        <v>40.343822697550358</v>
      </c>
      <c r="BF170" s="1" t="e">
        <f t="shared" si="65"/>
        <v>#N/A</v>
      </c>
      <c r="BU170" s="1">
        <f t="shared" si="47"/>
        <v>0</v>
      </c>
      <c r="BV170" s="1">
        <f>IF($BY$12=1,NORMDIST(BY170,$Y$6,$Y$8,TRUE),IF($BY$12=2,IF(BY170&lt;=$BX$31,0,IF(BY170&gt;=$BX$32,1,(BY170-$BX$31)*$BX$33)),SUM($BU$42:BU170)/$BV$40))</f>
        <v>3.1442762980752589E-2</v>
      </c>
      <c r="BW170" s="1">
        <f t="shared" si="48"/>
        <v>4.5273851812469117E-2</v>
      </c>
      <c r="BX170" s="1">
        <f>IF($BY$12&lt;3,BV170,SUM($BZ$42:BZ170)/$BX$40)</f>
        <v>3.1442762980752589E-2</v>
      </c>
      <c r="BY170" s="1">
        <f t="shared" si="72"/>
        <v>12.799999999999971</v>
      </c>
      <c r="BZ170" s="1">
        <f t="shared" ref="BZ170:BZ233" si="73">IF($BZ$5,IF($BY$12=1,NORMDIST(BY170,$Y$6,$Y$8,FALSE),IF($BY$12=2,IF(AND(BY170&gt;=$BX$31,BY170&lt;=$BX$32),$BX$33,0),IF(BY170&lt;=$BX$13,0,NORMDIST(LN((BY170-$BX$13)/$BX$12),0,$BW$8,FALSE)/((BY170-$BX$13)/$BX$12)))),-999)</f>
        <v>3.5370196728491581E-3</v>
      </c>
      <c r="CA170" s="1">
        <f t="shared" si="50"/>
        <v>25.999999999999996</v>
      </c>
      <c r="CB170" s="1" t="str">
        <f t="shared" ref="CB170:CB233" si="74">IF(M69="","",ROUND(M69/$P$24,0))</f>
        <v/>
      </c>
      <c r="CC170" s="1" t="e">
        <f>IF(CB170="",NA(),COUNTIF(CB170:$CB$704,CB170))</f>
        <v>#N/A</v>
      </c>
      <c r="CD170" s="1" t="e">
        <f t="shared" ref="CD170:CD233" si="75">IF(CB170&lt;&gt;"",CB170*$P$24,NA())</f>
        <v>#N/A</v>
      </c>
      <c r="CE170" s="1" t="e">
        <f t="shared" ref="CE170:CE233" si="76">IF(AND($CB$7,$CD$2,$CD$1),26+$P$23/2-CC170*$P$23,NA())</f>
        <v>#N/A</v>
      </c>
      <c r="CF170" s="1">
        <f t="shared" ref="CF170:CF233" si="77">IF(ISNA(CJ170),99,CJ170)</f>
        <v>99</v>
      </c>
      <c r="CG170" s="1">
        <f t="shared" ref="CG170:CG233" si="78">IF(ISNA(CJ170),0,CJ170)</f>
        <v>0</v>
      </c>
      <c r="CH170" s="1">
        <f t="shared" si="71"/>
        <v>0</v>
      </c>
      <c r="CJ170" s="1" t="e">
        <f t="shared" ref="CJ170:CJ233" si="79">IF(CH170=1,CE170,NA())</f>
        <v>#N/A</v>
      </c>
      <c r="CK170" s="1" t="str">
        <f t="shared" ref="CK170:CK233" si="80">IF(CH170=1,M69,"")</f>
        <v/>
      </c>
    </row>
    <row r="171" spans="1:89" ht="12" customHeight="1" x14ac:dyDescent="0.15">
      <c r="A171" s="26"/>
      <c r="B171" s="26"/>
      <c r="C171" s="26"/>
      <c r="D171" s="26"/>
      <c r="E171" s="26"/>
      <c r="F171" s="26"/>
      <c r="G171" s="26"/>
      <c r="H171" s="26"/>
      <c r="I171" s="26"/>
      <c r="J171" s="26"/>
      <c r="K171" s="26"/>
      <c r="L171" s="26"/>
      <c r="M171" s="26"/>
      <c r="N171" s="26"/>
      <c r="O171" s="26"/>
      <c r="AM171" s="10">
        <f t="shared" si="66"/>
        <v>0.41722093895077705</v>
      </c>
      <c r="AN171" s="10">
        <f t="shared" si="51"/>
        <v>0.81337997689843178</v>
      </c>
      <c r="AO171" s="1">
        <f t="shared" si="52"/>
        <v>45.800000000000381</v>
      </c>
      <c r="AP171" s="1">
        <f t="shared" si="53"/>
        <v>45.642924017459535</v>
      </c>
      <c r="AQ171" s="1">
        <f t="shared" si="54"/>
        <v>1.5870746468137447E-2</v>
      </c>
      <c r="AR171" s="10">
        <f t="shared" si="67"/>
        <v>0.39441988244652748</v>
      </c>
      <c r="AS171" s="10">
        <f t="shared" si="55"/>
        <v>0.95192374661564827</v>
      </c>
      <c r="AT171" s="125">
        <f t="shared" si="56"/>
        <v>44.600000000000364</v>
      </c>
      <c r="AU171" s="1">
        <f t="shared" si="57"/>
        <v>44.941165188700325</v>
      </c>
      <c r="AV171" s="1">
        <f t="shared" si="58"/>
        <v>1.8308476086332355E-2</v>
      </c>
      <c r="AW171" s="10">
        <f t="shared" si="68"/>
        <v>0.67353333905339241</v>
      </c>
      <c r="AX171" s="10">
        <f t="shared" si="59"/>
        <v>0.14646733179688454</v>
      </c>
      <c r="AY171" s="1">
        <f t="shared" si="60"/>
        <v>58.900000000000567</v>
      </c>
      <c r="AZ171" s="1">
        <f t="shared" si="61"/>
        <v>58.622044158727498</v>
      </c>
      <c r="BA171" s="1">
        <f t="shared" si="69"/>
        <v>2.6461853323088633E-3</v>
      </c>
      <c r="BB171" s="10">
        <f t="shared" si="70"/>
        <v>0.74382269755005836</v>
      </c>
      <c r="BC171" s="10">
        <f t="shared" si="62"/>
        <v>0.64519565179944038</v>
      </c>
      <c r="BD171" s="1">
        <f t="shared" si="63"/>
        <v>63.100000000000627</v>
      </c>
      <c r="BE171" s="1">
        <f t="shared" si="64"/>
        <v>63.505537877232456</v>
      </c>
      <c r="BF171" s="1">
        <f t="shared" si="65"/>
        <v>1.0385081448161653E-2</v>
      </c>
      <c r="BU171" s="1">
        <f t="shared" ref="BU171:BU234" si="81">IF($BY$12&lt;3,0,IF(BY171&lt;=$BX$13,0,NORMDIST(LN((BY171-$BX$13)/$BX$12),0,$BW$8,FALSE)/((BY171-$BX$13)/$BX$12)))</f>
        <v>0</v>
      </c>
      <c r="BV171" s="1">
        <f>IF($BY$12=1,NORMDIST(BY171,$Y$6,$Y$8,TRUE),IF($BY$12=2,IF(BY171&lt;=$BX$31,0,IF(BY171&gt;=$BX$32,1,(BY171-$BX$31)*$BX$33)),SUM($BU$42:BU171)/$BV$40))</f>
        <v>3.1798113288605177E-2</v>
      </c>
      <c r="BW171" s="1">
        <f t="shared" ref="BW171:BW234" si="82">BY171*BZ171</f>
        <v>4.6053293654755474E-2</v>
      </c>
      <c r="BX171" s="1">
        <f>IF($BY$12&lt;3,BV171,SUM($BZ$42:BZ171)/$BX$40)</f>
        <v>3.1798113288605177E-2</v>
      </c>
      <c r="BY171" s="1">
        <f t="shared" ref="BY171:BY202" si="83">BY170+$BZ$1</f>
        <v>12.89999999999997</v>
      </c>
      <c r="BZ171" s="1">
        <f t="shared" si="73"/>
        <v>3.570022763934541E-3</v>
      </c>
      <c r="CA171" s="1">
        <f t="shared" ref="CA171:CA234" si="84">IF(AND($CD$1,$CD$3),26-$CD$40*NORMDIST(BY171,$Y$6,$Y$8/SQRT($T$18),FALSE),-999)</f>
        <v>25.999999999999996</v>
      </c>
      <c r="CB171" s="1" t="str">
        <f t="shared" si="74"/>
        <v/>
      </c>
      <c r="CC171" s="1" t="e">
        <f>IF(CB171="",NA(),COUNTIF(CB171:$CB$704,CB171))</f>
        <v>#N/A</v>
      </c>
      <c r="CD171" s="1" t="e">
        <f t="shared" si="75"/>
        <v>#N/A</v>
      </c>
      <c r="CE171" s="1" t="e">
        <f t="shared" si="76"/>
        <v>#N/A</v>
      </c>
      <c r="CF171" s="1">
        <f t="shared" si="77"/>
        <v>99</v>
      </c>
      <c r="CG171" s="1">
        <f t="shared" si="78"/>
        <v>0</v>
      </c>
      <c r="CH171" s="1">
        <f t="shared" si="71"/>
        <v>0</v>
      </c>
      <c r="CJ171" s="1" t="e">
        <f t="shared" si="79"/>
        <v>#N/A</v>
      </c>
      <c r="CK171" s="1" t="str">
        <f t="shared" si="80"/>
        <v/>
      </c>
    </row>
    <row r="172" spans="1:89" ht="12" customHeight="1" x14ac:dyDescent="0.15">
      <c r="A172" s="26"/>
      <c r="B172" s="26"/>
      <c r="C172" s="26"/>
      <c r="D172" s="26"/>
      <c r="E172" s="26"/>
      <c r="F172" s="26"/>
      <c r="G172" s="26"/>
      <c r="H172" s="26"/>
      <c r="I172" s="26"/>
      <c r="J172" s="26"/>
      <c r="K172" s="26"/>
      <c r="L172" s="26"/>
      <c r="M172" s="26"/>
      <c r="N172" s="26"/>
      <c r="O172" s="26"/>
      <c r="AM172" s="10">
        <f t="shared" si="66"/>
        <v>0.34292401745915413</v>
      </c>
      <c r="AN172" s="10">
        <f t="shared" si="51"/>
        <v>0.63260376825928688</v>
      </c>
      <c r="AO172" s="1">
        <f t="shared" si="52"/>
        <v>41.900000000000325</v>
      </c>
      <c r="AP172" s="1">
        <f t="shared" si="53"/>
        <v>42.306441856175987</v>
      </c>
      <c r="AQ172" s="1">
        <f t="shared" si="54"/>
        <v>1.1625034984352507E-2</v>
      </c>
      <c r="AR172" s="10">
        <f t="shared" si="67"/>
        <v>0.84116518869996071</v>
      </c>
      <c r="AS172" s="10">
        <f t="shared" si="55"/>
        <v>0.82214706018567085</v>
      </c>
      <c r="AT172" s="125">
        <f t="shared" si="56"/>
        <v>69.900000000000304</v>
      </c>
      <c r="AU172" s="1">
        <f t="shared" si="57"/>
        <v>69.689768490940637</v>
      </c>
      <c r="AV172" s="1">
        <f t="shared" si="58"/>
        <v>9.9965094557084751E-3</v>
      </c>
      <c r="AW172" s="10">
        <f t="shared" si="68"/>
        <v>0.22204415872693062</v>
      </c>
      <c r="AX172" s="10">
        <f t="shared" si="59"/>
        <v>0.47384336963295937</v>
      </c>
      <c r="AY172" s="1">
        <f t="shared" si="60"/>
        <v>34.600000000000222</v>
      </c>
      <c r="AZ172" s="1">
        <f t="shared" si="61"/>
        <v>34.956293398887141</v>
      </c>
      <c r="BA172" s="1">
        <f t="shared" si="69"/>
        <v>7.0269729060866426E-3</v>
      </c>
      <c r="BB172" s="10">
        <f t="shared" si="70"/>
        <v>0.90553787723183632</v>
      </c>
      <c r="BC172" s="10">
        <f t="shared" si="62"/>
        <v>0.54431076720356941</v>
      </c>
      <c r="BD172" s="1">
        <f t="shared" si="63"/>
        <v>76.199999999999946</v>
      </c>
      <c r="BE172" s="1">
        <f t="shared" si="64"/>
        <v>76.448075667768663</v>
      </c>
      <c r="BF172" s="1">
        <f t="shared" si="65"/>
        <v>4.6034201598194168E-3</v>
      </c>
      <c r="BU172" s="1">
        <f t="shared" si="81"/>
        <v>0</v>
      </c>
      <c r="BV172" s="1">
        <f>IF($BY$12=1,NORMDIST(BY172,$Y$6,$Y$8,TRUE),IF($BY$12=2,IF(BY172&lt;=$BX$31,0,IF(BY172&gt;=$BX$32,1,(BY172-$BX$31)*$BX$33)),SUM($BU$42:BU172)/$BV$40))</f>
        <v>3.2156774795613595E-2</v>
      </c>
      <c r="BW172" s="1">
        <f t="shared" si="82"/>
        <v>4.6842168318541468E-2</v>
      </c>
      <c r="BX172" s="1">
        <f>IF($BY$12&lt;3,BV172,SUM($BZ$42:BZ172)/$BX$40)</f>
        <v>3.2156774795613595E-2</v>
      </c>
      <c r="BY172" s="1">
        <f t="shared" si="83"/>
        <v>12.99999999999997</v>
      </c>
      <c r="BZ172" s="1">
        <f t="shared" si="73"/>
        <v>3.6032437168108905E-3</v>
      </c>
      <c r="CA172" s="1">
        <f t="shared" si="84"/>
        <v>25.999999999999996</v>
      </c>
      <c r="CB172" s="1" t="str">
        <f t="shared" si="74"/>
        <v/>
      </c>
      <c r="CC172" s="1" t="e">
        <f>IF(CB172="",NA(),COUNTIF(CB172:$CB$704,CB172))</f>
        <v>#N/A</v>
      </c>
      <c r="CD172" s="1" t="e">
        <f t="shared" si="75"/>
        <v>#N/A</v>
      </c>
      <c r="CE172" s="1" t="e">
        <f t="shared" si="76"/>
        <v>#N/A</v>
      </c>
      <c r="CF172" s="1">
        <f t="shared" si="77"/>
        <v>99</v>
      </c>
      <c r="CG172" s="1">
        <f t="shared" si="78"/>
        <v>0</v>
      </c>
      <c r="CH172" s="1">
        <f t="shared" si="71"/>
        <v>0</v>
      </c>
      <c r="CJ172" s="1" t="e">
        <f t="shared" si="79"/>
        <v>#N/A</v>
      </c>
      <c r="CK172" s="1" t="str">
        <f t="shared" si="80"/>
        <v/>
      </c>
    </row>
    <row r="173" spans="1:89" ht="12" customHeight="1" x14ac:dyDescent="0.15">
      <c r="A173" s="26"/>
      <c r="B173" s="26"/>
      <c r="C173" s="26"/>
      <c r="D173" s="26"/>
      <c r="E173" s="26"/>
      <c r="F173" s="26"/>
      <c r="G173" s="26"/>
      <c r="H173" s="26"/>
      <c r="I173" s="26"/>
      <c r="J173" s="26"/>
      <c r="K173" s="26"/>
      <c r="L173" s="26"/>
      <c r="M173" s="26"/>
      <c r="N173" s="26"/>
      <c r="O173" s="26"/>
      <c r="AM173" s="10">
        <f t="shared" si="66"/>
        <v>0.90644185617566109</v>
      </c>
      <c r="AN173" s="10">
        <f t="shared" si="51"/>
        <v>0.34550074115395546</v>
      </c>
      <c r="AO173" s="1">
        <f t="shared" si="52"/>
        <v>76.29999999999994</v>
      </c>
      <c r="AP173" s="1">
        <f t="shared" si="53"/>
        <v>76.703049189597309</v>
      </c>
      <c r="AQ173" s="1">
        <f t="shared" si="54"/>
        <v>2.9029036120361697E-3</v>
      </c>
      <c r="AR173" s="10">
        <f t="shared" si="67"/>
        <v>0.28976849094033241</v>
      </c>
      <c r="AS173" s="10">
        <f t="shared" si="55"/>
        <v>0.67639370635151863</v>
      </c>
      <c r="AT173" s="125">
        <f t="shared" si="56"/>
        <v>38.900000000000283</v>
      </c>
      <c r="AU173" s="1">
        <f t="shared" si="57"/>
        <v>39.256633368879839</v>
      </c>
      <c r="AV173" s="1">
        <f t="shared" si="58"/>
        <v>1.156625729849324E-2</v>
      </c>
      <c r="AW173" s="10">
        <f t="shared" si="68"/>
        <v>0.85629339888691902</v>
      </c>
      <c r="AX173" s="10">
        <f t="shared" si="59"/>
        <v>0.12068337574601173</v>
      </c>
      <c r="AY173" s="1">
        <f t="shared" si="60"/>
        <v>71.20000000000023</v>
      </c>
      <c r="AZ173" s="1">
        <f t="shared" si="61"/>
        <v>71.026344002038471</v>
      </c>
      <c r="BA173" s="1">
        <f t="shared" si="69"/>
        <v>1.3725901562330778E-3</v>
      </c>
      <c r="BB173" s="10">
        <f t="shared" si="70"/>
        <v>0.74807566776871681</v>
      </c>
      <c r="BC173" s="10">
        <f t="shared" si="62"/>
        <v>0.40267084911465645</v>
      </c>
      <c r="BD173" s="1">
        <f t="shared" si="63"/>
        <v>63.30000000000063</v>
      </c>
      <c r="BE173" s="1">
        <f t="shared" si="64"/>
        <v>63.525867602974813</v>
      </c>
      <c r="BF173" s="1">
        <f t="shared" si="65"/>
        <v>6.4387612548837446E-3</v>
      </c>
      <c r="BU173" s="1">
        <f t="shared" si="81"/>
        <v>0</v>
      </c>
      <c r="BV173" s="1">
        <f>IF($BY$12=1,NORMDIST(BY173,$Y$6,$Y$8,TRUE),IF($BY$12=2,IF(BY173&lt;=$BX$31,0,IF(BY173&gt;=$BX$32,1,(BY173-$BX$31)*$BX$33)),SUM($BU$42:BU173)/$BV$40))</f>
        <v>3.2518769305993754E-2</v>
      </c>
      <c r="BW173" s="1">
        <f t="shared" si="82"/>
        <v>4.7640545859554316E-2</v>
      </c>
      <c r="BX173" s="1">
        <f>IF($BY$12&lt;3,BV173,SUM($BZ$42:BZ173)/$BX$40)</f>
        <v>3.2518769305993754E-2</v>
      </c>
      <c r="BY173" s="1">
        <f t="shared" si="83"/>
        <v>13.099999999999969</v>
      </c>
      <c r="BZ173" s="1">
        <f t="shared" si="73"/>
        <v>3.6366828900423229E-3</v>
      </c>
      <c r="CA173" s="1">
        <f t="shared" si="84"/>
        <v>25.999999999999996</v>
      </c>
      <c r="CB173" s="1" t="str">
        <f t="shared" si="74"/>
        <v/>
      </c>
      <c r="CC173" s="1" t="e">
        <f>IF(CB173="",NA(),COUNTIF(CB173:$CB$704,CB173))</f>
        <v>#N/A</v>
      </c>
      <c r="CD173" s="1" t="e">
        <f t="shared" si="75"/>
        <v>#N/A</v>
      </c>
      <c r="CE173" s="1" t="e">
        <f t="shared" si="76"/>
        <v>#N/A</v>
      </c>
      <c r="CF173" s="1">
        <f t="shared" si="77"/>
        <v>99</v>
      </c>
      <c r="CG173" s="1">
        <f t="shared" si="78"/>
        <v>0</v>
      </c>
      <c r="CH173" s="1">
        <f t="shared" si="71"/>
        <v>0</v>
      </c>
      <c r="CJ173" s="1" t="e">
        <f t="shared" si="79"/>
        <v>#N/A</v>
      </c>
      <c r="CK173" s="1" t="str">
        <f t="shared" si="80"/>
        <v/>
      </c>
    </row>
    <row r="174" spans="1:89" ht="12" customHeight="1" x14ac:dyDescent="0.15">
      <c r="A174" s="26"/>
      <c r="B174" s="26"/>
      <c r="C174" s="26"/>
      <c r="D174" s="26"/>
      <c r="E174" s="26"/>
      <c r="F174" s="26"/>
      <c r="G174" s="26"/>
      <c r="H174" s="26"/>
      <c r="I174" s="26"/>
      <c r="J174" s="26"/>
      <c r="K174" s="26"/>
      <c r="L174" s="26"/>
      <c r="M174" s="26"/>
      <c r="N174" s="26"/>
      <c r="O174" s="26"/>
      <c r="AM174" s="10">
        <f t="shared" si="66"/>
        <v>0.90304918959736824</v>
      </c>
      <c r="AN174" s="10">
        <f t="shared" si="51"/>
        <v>0.63561314716935158</v>
      </c>
      <c r="AO174" s="1">
        <f t="shared" si="52"/>
        <v>75.899999999999963</v>
      </c>
      <c r="AP174" s="1">
        <f t="shared" si="53"/>
        <v>76.134664428979121</v>
      </c>
      <c r="AQ174" s="1">
        <f t="shared" si="54"/>
        <v>5.4816536278594194E-3</v>
      </c>
      <c r="AR174" s="10">
        <f t="shared" si="67"/>
        <v>0.85663336887955666</v>
      </c>
      <c r="AS174" s="10">
        <f t="shared" si="55"/>
        <v>0.82502936199307442</v>
      </c>
      <c r="AT174" s="125">
        <f t="shared" si="56"/>
        <v>71.300000000000225</v>
      </c>
      <c r="AU174" s="1">
        <f t="shared" si="57"/>
        <v>71.145312450081335</v>
      </c>
      <c r="AV174" s="1">
        <f t="shared" si="58"/>
        <v>9.333738854291538E-3</v>
      </c>
      <c r="AW174" s="10">
        <f t="shared" si="68"/>
        <v>0.32634400203824043</v>
      </c>
      <c r="AX174" s="10">
        <f t="shared" si="59"/>
        <v>0.2628544308245182</v>
      </c>
      <c r="AY174" s="1">
        <f t="shared" si="60"/>
        <v>40.900000000000311</v>
      </c>
      <c r="AZ174" s="1">
        <f t="shared" si="61"/>
        <v>41.125352782756401</v>
      </c>
      <c r="BA174" s="1">
        <f t="shared" si="69"/>
        <v>4.727597177928416E-3</v>
      </c>
      <c r="BB174" s="10">
        <f t="shared" si="70"/>
        <v>0.72586760297417641</v>
      </c>
      <c r="BC174" s="10">
        <f t="shared" si="62"/>
        <v>0.4660206027328968</v>
      </c>
      <c r="BD174" s="1">
        <f t="shared" si="63"/>
        <v>62.000000000000611</v>
      </c>
      <c r="BE174" s="1">
        <f t="shared" si="64"/>
        <v>61.585596803576365</v>
      </c>
      <c r="BF174" s="1">
        <f t="shared" si="65"/>
        <v>7.7644765142531914E-3</v>
      </c>
      <c r="BU174" s="1">
        <f t="shared" si="81"/>
        <v>0</v>
      </c>
      <c r="BV174" s="1">
        <f>IF($BY$12=1,NORMDIST(BY174,$Y$6,$Y$8,TRUE),IF($BY$12=2,IF(BY174&lt;=$BX$31,0,IF(BY174&gt;=$BX$32,1,(BY174-$BX$31)*$BX$33)),SUM($BU$42:BU174)/$BV$40))</f>
        <v>3.2884118659163769E-2</v>
      </c>
      <c r="BW174" s="1">
        <f t="shared" si="82"/>
        <v>4.84484963038933E-2</v>
      </c>
      <c r="BX174" s="1">
        <f>IF($BY$12&lt;3,BV174,SUM($BZ$42:BZ174)/$BX$40)</f>
        <v>3.2884118659163769E-2</v>
      </c>
      <c r="BY174" s="1">
        <f t="shared" si="83"/>
        <v>13.199999999999969</v>
      </c>
      <c r="BZ174" s="1">
        <f t="shared" si="73"/>
        <v>3.6703406290828342E-3</v>
      </c>
      <c r="CA174" s="1">
        <f t="shared" si="84"/>
        <v>25.999999999999993</v>
      </c>
      <c r="CB174" s="1" t="str">
        <f t="shared" si="74"/>
        <v/>
      </c>
      <c r="CC174" s="1" t="e">
        <f>IF(CB174="",NA(),COUNTIF(CB174:$CB$704,CB174))</f>
        <v>#N/A</v>
      </c>
      <c r="CD174" s="1" t="e">
        <f t="shared" si="75"/>
        <v>#N/A</v>
      </c>
      <c r="CE174" s="1" t="e">
        <f t="shared" si="76"/>
        <v>#N/A</v>
      </c>
      <c r="CF174" s="1">
        <f t="shared" si="77"/>
        <v>99</v>
      </c>
      <c r="CG174" s="1">
        <f t="shared" si="78"/>
        <v>0</v>
      </c>
      <c r="CH174" s="1">
        <f t="shared" si="71"/>
        <v>0</v>
      </c>
      <c r="CJ174" s="1" t="e">
        <f t="shared" si="79"/>
        <v>#N/A</v>
      </c>
      <c r="CK174" s="1" t="str">
        <f t="shared" si="80"/>
        <v/>
      </c>
    </row>
    <row r="175" spans="1:89" ht="12" customHeight="1" x14ac:dyDescent="0.15">
      <c r="A175" s="26"/>
      <c r="B175" s="26"/>
      <c r="C175" s="26"/>
      <c r="D175" s="26"/>
      <c r="E175" s="26"/>
      <c r="F175" s="26"/>
      <c r="G175" s="26"/>
      <c r="H175" s="26"/>
      <c r="I175" s="26"/>
      <c r="J175" s="26"/>
      <c r="K175" s="26"/>
      <c r="L175" s="26"/>
      <c r="M175" s="26"/>
      <c r="N175" s="26"/>
      <c r="O175" s="26"/>
      <c r="AM175" s="10">
        <f t="shared" si="66"/>
        <v>0.7346644289791584</v>
      </c>
      <c r="AN175" s="10">
        <f t="shared" si="51"/>
        <v>0.8404291607439518</v>
      </c>
      <c r="AO175" s="1">
        <f t="shared" si="52"/>
        <v>62.500000000000618</v>
      </c>
      <c r="AP175" s="1">
        <f t="shared" si="53"/>
        <v>62.533018607646845</v>
      </c>
      <c r="AQ175" s="1">
        <f t="shared" si="54"/>
        <v>1.3789802369385439E-2</v>
      </c>
      <c r="AR175" s="10">
        <f t="shared" si="67"/>
        <v>0.34531245008111</v>
      </c>
      <c r="AS175" s="10">
        <f t="shared" si="55"/>
        <v>0.98987295106053352</v>
      </c>
      <c r="AT175" s="125">
        <f t="shared" si="56"/>
        <v>42.000000000000327</v>
      </c>
      <c r="AU175" s="1">
        <f t="shared" si="57"/>
        <v>41.878953699022858</v>
      </c>
      <c r="AV175" s="1" t="e">
        <f t="shared" si="58"/>
        <v>#N/A</v>
      </c>
      <c r="AW175" s="10">
        <f t="shared" si="68"/>
        <v>0.72535278275609016</v>
      </c>
      <c r="AX175" s="10">
        <f t="shared" si="59"/>
        <v>0.25714707747101784</v>
      </c>
      <c r="AY175" s="1">
        <f t="shared" si="60"/>
        <v>61.90000000000061</v>
      </c>
      <c r="AZ175" s="1">
        <f t="shared" si="61"/>
        <v>61.517622185499086</v>
      </c>
      <c r="BA175" s="1">
        <f t="shared" si="69"/>
        <v>4.2972053823006036E-3</v>
      </c>
      <c r="BB175" s="10">
        <f t="shared" si="70"/>
        <v>8.5596803575754166E-2</v>
      </c>
      <c r="BC175" s="10">
        <f t="shared" si="62"/>
        <v>0.14851598814129829</v>
      </c>
      <c r="BD175" s="1">
        <f t="shared" si="63"/>
        <v>22.600000000000051</v>
      </c>
      <c r="BE175" s="1">
        <f t="shared" si="64"/>
        <v>22.912120828777603</v>
      </c>
      <c r="BF175" s="1">
        <f t="shared" si="65"/>
        <v>1.1590165107474497E-3</v>
      </c>
      <c r="BU175" s="1">
        <f t="shared" si="81"/>
        <v>0</v>
      </c>
      <c r="BV175" s="1">
        <f>IF($BY$12=1,NORMDIST(BY175,$Y$6,$Y$8,TRUE),IF($BY$12=2,IF(BY175&lt;=$BX$31,0,IF(BY175&gt;=$BX$32,1,(BY175-$BX$31)*$BX$33)),SUM($BU$42:BU175)/$BV$40))</f>
        <v>3.3252844728425116E-2</v>
      </c>
      <c r="BW175" s="1">
        <f t="shared" si="82"/>
        <v>4.9266089639394613E-2</v>
      </c>
      <c r="BX175" s="1">
        <f>IF($BY$12&lt;3,BV175,SUM($BZ$42:BZ175)/$BX$40)</f>
        <v>3.3252844728425116E-2</v>
      </c>
      <c r="BY175" s="1">
        <f t="shared" si="83"/>
        <v>13.299999999999969</v>
      </c>
      <c r="BZ175" s="1">
        <f t="shared" si="73"/>
        <v>3.7042172661199044E-3</v>
      </c>
      <c r="CA175" s="1">
        <f t="shared" si="84"/>
        <v>25.999999999999993</v>
      </c>
      <c r="CB175" s="1" t="str">
        <f t="shared" si="74"/>
        <v/>
      </c>
      <c r="CC175" s="1" t="e">
        <f>IF(CB175="",NA(),COUNTIF(CB175:$CB$704,CB175))</f>
        <v>#N/A</v>
      </c>
      <c r="CD175" s="1" t="e">
        <f t="shared" si="75"/>
        <v>#N/A</v>
      </c>
      <c r="CE175" s="1" t="e">
        <f t="shared" si="76"/>
        <v>#N/A</v>
      </c>
      <c r="CF175" s="1">
        <f t="shared" si="77"/>
        <v>99</v>
      </c>
      <c r="CG175" s="1">
        <f t="shared" si="78"/>
        <v>0</v>
      </c>
      <c r="CH175" s="1">
        <f t="shared" si="71"/>
        <v>0</v>
      </c>
      <c r="CJ175" s="1" t="e">
        <f t="shared" si="79"/>
        <v>#N/A</v>
      </c>
      <c r="CK175" s="1" t="str">
        <f t="shared" si="80"/>
        <v/>
      </c>
    </row>
    <row r="176" spans="1:89" ht="12" customHeight="1" x14ac:dyDescent="0.15">
      <c r="A176" s="26"/>
      <c r="B176" s="26"/>
      <c r="C176" s="26"/>
      <c r="D176" s="26"/>
      <c r="E176" s="26"/>
      <c r="F176" s="26"/>
      <c r="G176" s="26"/>
      <c r="H176" s="26"/>
      <c r="I176" s="26"/>
      <c r="J176" s="26"/>
      <c r="K176" s="26"/>
      <c r="L176" s="26"/>
      <c r="M176" s="26"/>
      <c r="N176" s="26"/>
      <c r="O176" s="26"/>
      <c r="AM176" s="10">
        <f t="shared" si="66"/>
        <v>0.53301860764622688</v>
      </c>
      <c r="AN176" s="10">
        <f t="shared" si="51"/>
        <v>5.7041682302951813E-3</v>
      </c>
      <c r="AO176" s="1">
        <f t="shared" si="52"/>
        <v>51.600000000000463</v>
      </c>
      <c r="AP176" s="1">
        <f t="shared" si="53"/>
        <v>51.856457138807045</v>
      </c>
      <c r="AQ176" s="1">
        <f t="shared" si="54"/>
        <v>1.1341817459968477E-4</v>
      </c>
      <c r="AR176" s="10">
        <f t="shared" si="67"/>
        <v>0.37895369902253151</v>
      </c>
      <c r="AS176" s="10">
        <f t="shared" si="55"/>
        <v>0.91662340238690376</v>
      </c>
      <c r="AT176" s="125">
        <f t="shared" si="56"/>
        <v>43.800000000000352</v>
      </c>
      <c r="AU176" s="1">
        <f t="shared" si="57"/>
        <v>44.239973268658275</v>
      </c>
      <c r="AV176" s="1">
        <f t="shared" si="58"/>
        <v>1.742621874846656E-2</v>
      </c>
      <c r="AW176" s="10">
        <f t="shared" si="68"/>
        <v>0.11762218549847603</v>
      </c>
      <c r="AX176" s="10">
        <f t="shared" si="59"/>
        <v>0.3840731717646122</v>
      </c>
      <c r="AY176" s="1">
        <f t="shared" si="60"/>
        <v>26.200000000000102</v>
      </c>
      <c r="AZ176" s="1">
        <f t="shared" si="61"/>
        <v>26.410597354918821</v>
      </c>
      <c r="BA176" s="1">
        <f t="shared" si="69"/>
        <v>3.7739125657372551E-3</v>
      </c>
      <c r="BB176" s="10">
        <f t="shared" si="70"/>
        <v>0.81212082877755165</v>
      </c>
      <c r="BC176" s="10">
        <f t="shared" si="62"/>
        <v>0.84534629061818123</v>
      </c>
      <c r="BD176" s="1">
        <f t="shared" si="63"/>
        <v>67.700000000000429</v>
      </c>
      <c r="BE176" s="1">
        <f t="shared" si="64"/>
        <v>68.095683590323162</v>
      </c>
      <c r="BF176" s="1">
        <f t="shared" si="65"/>
        <v>1.1398286624760291E-2</v>
      </c>
      <c r="BU176" s="1">
        <f t="shared" si="81"/>
        <v>0</v>
      </c>
      <c r="BV176" s="1">
        <f>IF($BY$12=1,NORMDIST(BY176,$Y$6,$Y$8,TRUE),IF($BY$12=2,IF(BY176&lt;=$BX$31,0,IF(BY176&gt;=$BX$32,1,(BY176-$BX$31)*$BX$33)),SUM($BU$42:BU176)/$BV$40))</f>
        <v>3.3624969419628226E-2</v>
      </c>
      <c r="BW176" s="1">
        <f t="shared" si="82"/>
        <v>5.0093395806906055E-2</v>
      </c>
      <c r="BX176" s="1">
        <f>IF($BY$12&lt;3,BV176,SUM($BZ$42:BZ176)/$BX$40)</f>
        <v>3.3624969419628226E-2</v>
      </c>
      <c r="BY176" s="1">
        <f t="shared" si="83"/>
        <v>13.399999999999968</v>
      </c>
      <c r="BZ176" s="1">
        <f t="shared" si="73"/>
        <v>3.7383131199183713E-3</v>
      </c>
      <c r="CA176" s="1">
        <f t="shared" si="84"/>
        <v>25.999999999999993</v>
      </c>
      <c r="CB176" s="1" t="str">
        <f t="shared" si="74"/>
        <v/>
      </c>
      <c r="CC176" s="1" t="e">
        <f>IF(CB176="",NA(),COUNTIF(CB176:$CB$704,CB176))</f>
        <v>#N/A</v>
      </c>
      <c r="CD176" s="1" t="e">
        <f t="shared" si="75"/>
        <v>#N/A</v>
      </c>
      <c r="CE176" s="1" t="e">
        <f t="shared" si="76"/>
        <v>#N/A</v>
      </c>
      <c r="CF176" s="1">
        <f t="shared" si="77"/>
        <v>99</v>
      </c>
      <c r="CG176" s="1">
        <f t="shared" si="78"/>
        <v>0</v>
      </c>
      <c r="CH176" s="1">
        <f t="shared" si="71"/>
        <v>0</v>
      </c>
      <c r="CJ176" s="1" t="e">
        <f t="shared" si="79"/>
        <v>#N/A</v>
      </c>
      <c r="CK176" s="1" t="str">
        <f t="shared" si="80"/>
        <v/>
      </c>
    </row>
    <row r="177" spans="1:89" ht="12" customHeight="1" x14ac:dyDescent="0.15">
      <c r="A177" s="26"/>
      <c r="B177" s="26"/>
      <c r="C177" s="26"/>
      <c r="D177" s="26"/>
      <c r="E177" s="26"/>
      <c r="F177" s="26"/>
      <c r="G177" s="26"/>
      <c r="H177" s="26"/>
      <c r="I177" s="26"/>
      <c r="J177" s="26"/>
      <c r="K177" s="26"/>
      <c r="L177" s="26"/>
      <c r="M177" s="26"/>
      <c r="N177" s="26"/>
      <c r="O177" s="26"/>
      <c r="AM177" s="10">
        <f t="shared" si="66"/>
        <v>0.7564571388065815</v>
      </c>
      <c r="AN177" s="10">
        <f t="shared" si="51"/>
        <v>0.22200861945748329</v>
      </c>
      <c r="AO177" s="1">
        <f t="shared" si="52"/>
        <v>63.800000000000637</v>
      </c>
      <c r="AP177" s="1">
        <f t="shared" si="53"/>
        <v>63.380686885864179</v>
      </c>
      <c r="AQ177" s="1">
        <f t="shared" si="54"/>
        <v>3.4903269045212112E-3</v>
      </c>
      <c r="AR177" s="10">
        <f t="shared" si="67"/>
        <v>0.93997326865792274</v>
      </c>
      <c r="AS177" s="10">
        <f t="shared" si="55"/>
        <v>0.90623172000050545</v>
      </c>
      <c r="AT177" s="125">
        <f t="shared" si="56"/>
        <v>80.999999999999673</v>
      </c>
      <c r="AU177" s="1">
        <f t="shared" si="57"/>
        <v>81.481017414480121</v>
      </c>
      <c r="AV177" s="1">
        <f t="shared" si="58"/>
        <v>5.4377981558586938E-3</v>
      </c>
      <c r="AW177" s="10">
        <f t="shared" si="68"/>
        <v>0.71059735491871834</v>
      </c>
      <c r="AX177" s="10">
        <f t="shared" si="59"/>
        <v>0.78695279732346535</v>
      </c>
      <c r="AY177" s="1">
        <f t="shared" si="60"/>
        <v>61.100000000000598</v>
      </c>
      <c r="AZ177" s="1">
        <f t="shared" si="61"/>
        <v>60.803621018678548</v>
      </c>
      <c r="BA177" s="1">
        <f t="shared" si="69"/>
        <v>1.3456805481986054E-2</v>
      </c>
      <c r="BB177" s="10">
        <f t="shared" si="70"/>
        <v>0.89568359032273293</v>
      </c>
      <c r="BC177" s="10">
        <f t="shared" si="62"/>
        <v>0.54711400344967842</v>
      </c>
      <c r="BD177" s="1">
        <f t="shared" si="63"/>
        <v>75.100000000000009</v>
      </c>
      <c r="BE177" s="1">
        <f t="shared" si="64"/>
        <v>74.746978829056033</v>
      </c>
      <c r="BF177" s="1">
        <f t="shared" si="65"/>
        <v>4.9653008497030819E-3</v>
      </c>
      <c r="BU177" s="1">
        <f t="shared" si="81"/>
        <v>0</v>
      </c>
      <c r="BV177" s="1">
        <f>IF($BY$12=1,NORMDIST(BY177,$Y$6,$Y$8,TRUE),IF($BY$12=2,IF(BY177&lt;=$BX$31,0,IF(BY177&gt;=$BX$32,1,(BY177-$BX$31)*$BX$33)),SUM($BU$42:BU177)/$BV$40))</f>
        <v>3.4000514669822297E-2</v>
      </c>
      <c r="BW177" s="1">
        <f t="shared" si="82"/>
        <v>5.0930484691470629E-2</v>
      </c>
      <c r="BX177" s="1">
        <f>IF($BY$12&lt;3,BV177,SUM($BZ$42:BZ177)/$BX$40)</f>
        <v>3.4000514669822297E-2</v>
      </c>
      <c r="BY177" s="1">
        <f t="shared" si="83"/>
        <v>13.499999999999968</v>
      </c>
      <c r="BZ177" s="1">
        <f t="shared" si="73"/>
        <v>3.7726284956645E-3</v>
      </c>
      <c r="CA177" s="1">
        <f t="shared" si="84"/>
        <v>25.999999999999989</v>
      </c>
      <c r="CB177" s="1" t="str">
        <f t="shared" si="74"/>
        <v/>
      </c>
      <c r="CC177" s="1" t="e">
        <f>IF(CB177="",NA(),COUNTIF(CB177:$CB$704,CB177))</f>
        <v>#N/A</v>
      </c>
      <c r="CD177" s="1" t="e">
        <f t="shared" si="75"/>
        <v>#N/A</v>
      </c>
      <c r="CE177" s="1" t="e">
        <f t="shared" si="76"/>
        <v>#N/A</v>
      </c>
      <c r="CF177" s="1">
        <f t="shared" si="77"/>
        <v>99</v>
      </c>
      <c r="CG177" s="1">
        <f t="shared" si="78"/>
        <v>0</v>
      </c>
      <c r="CH177" s="1">
        <f t="shared" si="71"/>
        <v>0</v>
      </c>
      <c r="CJ177" s="1" t="e">
        <f t="shared" si="79"/>
        <v>#N/A</v>
      </c>
      <c r="CK177" s="1" t="str">
        <f t="shared" si="80"/>
        <v/>
      </c>
    </row>
    <row r="178" spans="1:89" ht="12" customHeight="1" x14ac:dyDescent="0.15">
      <c r="A178" s="26"/>
      <c r="B178" s="26"/>
      <c r="C178" s="26"/>
      <c r="D178" s="26"/>
      <c r="E178" s="26"/>
      <c r="F178" s="26"/>
      <c r="G178" s="26"/>
      <c r="H178" s="26"/>
      <c r="I178" s="26"/>
      <c r="J178" s="26"/>
      <c r="K178" s="26"/>
      <c r="L178" s="26"/>
      <c r="M178" s="26"/>
      <c r="N178" s="26"/>
      <c r="O178" s="26"/>
      <c r="AM178" s="10">
        <f t="shared" si="66"/>
        <v>8.0686885863542557E-2</v>
      </c>
      <c r="AN178" s="10">
        <f t="shared" si="51"/>
        <v>0.90756494179368019</v>
      </c>
      <c r="AO178" s="1">
        <f t="shared" si="52"/>
        <v>21.900000000000041</v>
      </c>
      <c r="AP178" s="1">
        <f t="shared" si="53"/>
        <v>21.616281045228284</v>
      </c>
      <c r="AQ178" s="1">
        <f t="shared" si="54"/>
        <v>6.7468910798739188E-3</v>
      </c>
      <c r="AR178" s="10">
        <f t="shared" si="67"/>
        <v>0.98101741448044777</v>
      </c>
      <c r="AS178" s="10">
        <f t="shared" si="55"/>
        <v>0.89803086593747139</v>
      </c>
      <c r="AT178" s="125">
        <f t="shared" si="56"/>
        <v>91.499999999999076</v>
      </c>
      <c r="AU178" s="1">
        <f t="shared" si="57"/>
        <v>91.333775971083909</v>
      </c>
      <c r="AV178" s="1" t="e">
        <f t="shared" si="58"/>
        <v>#N/A</v>
      </c>
      <c r="AW178" s="10">
        <f t="shared" si="68"/>
        <v>0.20362101867794991</v>
      </c>
      <c r="AX178" s="10">
        <f t="shared" si="59"/>
        <v>0.83385274186730385</v>
      </c>
      <c r="AY178" s="1">
        <f t="shared" si="60"/>
        <v>33.400000000000205</v>
      </c>
      <c r="AZ178" s="1">
        <f t="shared" si="61"/>
        <v>33.158758682757821</v>
      </c>
      <c r="BA178" s="1">
        <f t="shared" si="69"/>
        <v>1.1786278448598555E-2</v>
      </c>
      <c r="BB178" s="10">
        <f t="shared" si="70"/>
        <v>0.14697882905602455</v>
      </c>
      <c r="BC178" s="10">
        <f t="shared" si="62"/>
        <v>0.20128502324223518</v>
      </c>
      <c r="BD178" s="1">
        <f t="shared" si="63"/>
        <v>29.000000000000142</v>
      </c>
      <c r="BE178" s="1">
        <f t="shared" si="64"/>
        <v>29.349127653986358</v>
      </c>
      <c r="BF178" s="1">
        <f t="shared" si="65"/>
        <v>2.3135916015300483E-3</v>
      </c>
      <c r="BU178" s="1">
        <f t="shared" si="81"/>
        <v>0</v>
      </c>
      <c r="BV178" s="1">
        <f>IF($BY$12=1,NORMDIST(BY178,$Y$6,$Y$8,TRUE),IF($BY$12=2,IF(BY178&lt;=$BX$31,0,IF(BY178&gt;=$BX$32,1,(BY178-$BX$31)*$BX$33)),SUM($BU$42:BU178)/$BV$40))</f>
        <v>3.4379502445889859E-2</v>
      </c>
      <c r="BW178" s="1">
        <f t="shared" si="82"/>
        <v>5.1777426113420698E-2</v>
      </c>
      <c r="BX178" s="1">
        <f>IF($BY$12&lt;3,BV178,SUM($BZ$42:BZ178)/$BX$40)</f>
        <v>3.4379502445889859E-2</v>
      </c>
      <c r="BY178" s="1">
        <f t="shared" si="83"/>
        <v>13.599999999999968</v>
      </c>
      <c r="BZ178" s="1">
        <f t="shared" si="73"/>
        <v>3.8071636848103544E-3</v>
      </c>
      <c r="CA178" s="1">
        <f t="shared" si="84"/>
        <v>25.999999999999989</v>
      </c>
      <c r="CB178" s="1" t="str">
        <f t="shared" si="74"/>
        <v/>
      </c>
      <c r="CC178" s="1" t="e">
        <f>IF(CB178="",NA(),COUNTIF(CB178:$CB$704,CB178))</f>
        <v>#N/A</v>
      </c>
      <c r="CD178" s="1" t="e">
        <f t="shared" si="75"/>
        <v>#N/A</v>
      </c>
      <c r="CE178" s="1" t="e">
        <f t="shared" si="76"/>
        <v>#N/A</v>
      </c>
      <c r="CF178" s="1">
        <f t="shared" si="77"/>
        <v>99</v>
      </c>
      <c r="CG178" s="1">
        <f t="shared" si="78"/>
        <v>0</v>
      </c>
      <c r="CH178" s="1">
        <f t="shared" si="71"/>
        <v>0</v>
      </c>
      <c r="CJ178" s="1" t="e">
        <f t="shared" si="79"/>
        <v>#N/A</v>
      </c>
      <c r="CK178" s="1" t="str">
        <f t="shared" si="80"/>
        <v/>
      </c>
    </row>
    <row r="179" spans="1:89" ht="12" customHeight="1" x14ac:dyDescent="0.15">
      <c r="A179" s="26"/>
      <c r="B179" s="26"/>
      <c r="C179" s="26"/>
      <c r="D179" s="26"/>
      <c r="E179" s="26"/>
      <c r="F179" s="26"/>
      <c r="G179" s="26"/>
      <c r="H179" s="26"/>
      <c r="I179" s="26"/>
      <c r="J179" s="26"/>
      <c r="K179" s="26"/>
      <c r="L179" s="26"/>
      <c r="M179" s="26"/>
      <c r="N179" s="26"/>
      <c r="O179" s="26"/>
      <c r="AM179" s="10">
        <f t="shared" si="66"/>
        <v>0.21628104522824287</v>
      </c>
      <c r="AN179" s="10">
        <f t="shared" ref="AN179:AN242" si="85">MOD(AM179*10000013,1)</f>
        <v>0.26393601670861244</v>
      </c>
      <c r="AO179" s="1">
        <f t="shared" ref="AO179:AO242" si="86">IF(VLOOKUP(AM179,$BX$42:$BY$4042,2)&gt;=$AO$112,NA(),VLOOKUP(AM179,$BX$42:$BY$4042,2))</f>
        <v>34.300000000000217</v>
      </c>
      <c r="AP179" s="1">
        <f t="shared" ref="AP179:AP242" si="87">IF(AND(AO179&lt;100,$P$16),AO179+AM180+$AU$113,NA())</f>
        <v>34.398254341632345</v>
      </c>
      <c r="AQ179" s="1">
        <f t="shared" ref="AQ179:AQ242" si="88">IF(AN179*VLOOKUP(AO179,$BY$42:$BZ$1042,2)&lt;VLOOKUP(AO179,$BY$42:$BZ$1042,2)-$BZ$40/$CB$40,AN179*VLOOKUP(AO179,$BY$42:$BZ$1042,2),NA())</f>
        <v>3.8687188513122838E-3</v>
      </c>
      <c r="AR179" s="10">
        <f t="shared" si="67"/>
        <v>0.33377597108483315</v>
      </c>
      <c r="AS179" s="10">
        <f t="shared" ref="AS179:AS242" si="89">MOD(AR179*10000013,1)</f>
        <v>4.9935955554246902E-2</v>
      </c>
      <c r="AT179" s="125">
        <f t="shared" ref="AT179:AT242" si="90">IF(VLOOKUP(AR179,$BX$42:$BY$4042,2)&gt;=$AO$112,NA(),VLOOKUP(AR179,$BX$42:$BY$4042,2))</f>
        <v>41.400000000000318</v>
      </c>
      <c r="AU179" s="1">
        <f t="shared" ref="AU179:AU242" si="91">IF(AND(AT179&lt;100,$P$16),AT179+AR180+$AU$113,NA())</f>
        <v>41.104709891230186</v>
      </c>
      <c r="AV179" s="1">
        <f t="shared" ref="AV179:AV242" si="92">IF(AS179*VLOOKUP(AT179,$BY$42:$BZ$1042,2)&lt;VLOOKUP(AT179,$BY$42:$BZ$1042,2)-$BZ$40/$CB$40,AS179*VLOOKUP(AT179,$BY$42:$BZ$1042,2),NA())</f>
        <v>9.0811930913684989E-4</v>
      </c>
      <c r="AW179" s="10">
        <f t="shared" si="68"/>
        <v>0.25875868275761604</v>
      </c>
      <c r="AX179" s="10">
        <f t="shared" ref="AX179:AX242" si="93">MOD(AW179*10000013,1)</f>
        <v>0.19143903627991676</v>
      </c>
      <c r="AY179" s="1">
        <f t="shared" ref="AY179:AY242" si="94">IF(VLOOKUP(AW179,$BX$42:$BY$4042,2)&gt;=$AO$112,NA(),VLOOKUP(AW179,$BX$42:$BY$4042,2))</f>
        <v>37.000000000000256</v>
      </c>
      <c r="AZ179" s="1">
        <f t="shared" ref="AZ179:AZ242" si="95">IF(AND(AY179&lt;100,$P$16),AY179+AW180+$AU$113,NA())</f>
        <v>37.35150663927223</v>
      </c>
      <c r="BA179" s="1">
        <f t="shared" si="69"/>
        <v>3.0914758639938342E-3</v>
      </c>
      <c r="BB179" s="10">
        <f t="shared" si="70"/>
        <v>0.84912765398621559</v>
      </c>
      <c r="BC179" s="10">
        <f t="shared" ref="BC179:BC242" si="96">MOD(BB179*10000013,1)</f>
        <v>0.57852165773510933</v>
      </c>
      <c r="BD179" s="1">
        <f t="shared" ref="BD179:BD242" si="97">IF(VLOOKUP(BB179,$BX$42:$BY$4042,2)&gt;=$AO$112,NA(),VLOOKUP(BB179,$BX$42:$BY$4042,2))</f>
        <v>70.600000000000264</v>
      </c>
      <c r="BE179" s="1">
        <f t="shared" ref="BE179:BE242" si="98">IF(AND(BD179&lt;100,$P$16),BD179+BB180+$AU$113,NA())</f>
        <v>70.198132643848922</v>
      </c>
      <c r="BF179" s="1">
        <f t="shared" ref="BF179:BF242" si="99">IF(BC179*VLOOKUP(BD179,$BY$42:$BZ$1042,2)&lt;VLOOKUP(BD179,$BY$42:$BZ$1042,2)-$BZ$40/$CB$40,BC179*VLOOKUP(BD179,$BY$42:$BZ$1042,2),NA())</f>
        <v>6.7893497891472251E-3</v>
      </c>
      <c r="BU179" s="1">
        <f t="shared" si="81"/>
        <v>0</v>
      </c>
      <c r="BV179" s="1">
        <f>IF($BY$12=1,NORMDIST(BY179,$Y$6,$Y$8,TRUE),IF($BY$12=2,IF(BY179&lt;=$BX$31,0,IF(BY179&gt;=$BX$32,1,(BY179-$BX$31)*$BX$33)),SUM($BU$42:BU179)/$BV$40))</f>
        <v>3.4761954743165395E-2</v>
      </c>
      <c r="BW179" s="1">
        <f t="shared" si="82"/>
        <v>5.2634289819382542E-2</v>
      </c>
      <c r="BX179" s="1">
        <f>IF($BY$12&lt;3,BV179,SUM($BZ$42:BZ179)/$BX$40)</f>
        <v>3.4761954743165395E-2</v>
      </c>
      <c r="BY179" s="1">
        <f t="shared" si="83"/>
        <v>13.699999999999967</v>
      </c>
      <c r="BZ179" s="1">
        <f t="shared" si="73"/>
        <v>3.841918964918443E-3</v>
      </c>
      <c r="CA179" s="1">
        <f t="shared" si="84"/>
        <v>25.999999999999986</v>
      </c>
      <c r="CB179" s="1" t="str">
        <f t="shared" si="74"/>
        <v/>
      </c>
      <c r="CC179" s="1" t="e">
        <f>IF(CB179="",NA(),COUNTIF(CB179:$CB$704,CB179))</f>
        <v>#N/A</v>
      </c>
      <c r="CD179" s="1" t="e">
        <f t="shared" si="75"/>
        <v>#N/A</v>
      </c>
      <c r="CE179" s="1" t="e">
        <f t="shared" si="76"/>
        <v>#N/A</v>
      </c>
      <c r="CF179" s="1">
        <f t="shared" si="77"/>
        <v>99</v>
      </c>
      <c r="CG179" s="1">
        <f t="shared" si="78"/>
        <v>0</v>
      </c>
      <c r="CH179" s="1">
        <f t="shared" si="71"/>
        <v>0</v>
      </c>
      <c r="CJ179" s="1" t="e">
        <f t="shared" si="79"/>
        <v>#N/A</v>
      </c>
      <c r="CK179" s="1" t="str">
        <f t="shared" si="80"/>
        <v/>
      </c>
    </row>
    <row r="180" spans="1:89" ht="12" customHeight="1" x14ac:dyDescent="0.15">
      <c r="A180" s="26"/>
      <c r="B180" s="26"/>
      <c r="C180" s="26"/>
      <c r="D180" s="26"/>
      <c r="E180" s="26"/>
      <c r="F180" s="26"/>
      <c r="G180" s="26"/>
      <c r="H180" s="26"/>
      <c r="I180" s="26"/>
      <c r="J180" s="26"/>
      <c r="K180" s="26"/>
      <c r="L180" s="26"/>
      <c r="M180" s="26"/>
      <c r="N180" s="26"/>
      <c r="O180" s="26"/>
      <c r="AM180" s="10">
        <f t="shared" ref="AM180:AM243" si="100">MOD(AN179*10000013,1)</f>
        <v>0.59825434163212776</v>
      </c>
      <c r="AN180" s="10">
        <f t="shared" si="85"/>
        <v>0.19362771883606911</v>
      </c>
      <c r="AO180" s="1">
        <f t="shared" si="86"/>
        <v>54.90000000000051</v>
      </c>
      <c r="AP180" s="1">
        <f t="shared" si="87"/>
        <v>55.105521035939965</v>
      </c>
      <c r="AQ180" s="1">
        <f t="shared" si="88"/>
        <v>3.748118698285112E-3</v>
      </c>
      <c r="AR180" s="10">
        <f t="shared" ref="AR180:AR243" si="101">MOD(AS179*10000013,1)</f>
        <v>0.20470989122986794</v>
      </c>
      <c r="AS180" s="10">
        <f t="shared" si="89"/>
        <v>0.5735272653400898</v>
      </c>
      <c r="AT180" s="125">
        <f t="shared" si="90"/>
        <v>33.500000000000206</v>
      </c>
      <c r="AU180" s="1">
        <f t="shared" si="91"/>
        <v>33.10925534740111</v>
      </c>
      <c r="AV180" s="1">
        <f t="shared" si="92"/>
        <v>8.1402604082323107E-3</v>
      </c>
      <c r="AW180" s="10">
        <f t="shared" ref="AW180:AW243" si="102">MOD(AX179*10000013,1)</f>
        <v>0.85150663927197456</v>
      </c>
      <c r="AX180" s="10">
        <f t="shared" si="93"/>
        <v>0.46230605617165565</v>
      </c>
      <c r="AY180" s="1">
        <f t="shared" si="94"/>
        <v>70.800000000000253</v>
      </c>
      <c r="AZ180" s="1">
        <f t="shared" si="95"/>
        <v>70.871695286780849</v>
      </c>
      <c r="BA180" s="1">
        <f t="shared" ref="BA180:BA243" si="103">IF(AX180*VLOOKUP(AY180,$BY$42:$BZ$1042,2)&lt;VLOOKUP(AY180,$BY$42:$BZ$1042,2)-$BZ$40/$CB$40,AX180*VLOOKUP(AY180,$BY$42:$BZ$1042,2),NA())</f>
        <v>5.3696156061696296E-3</v>
      </c>
      <c r="BB180" s="10">
        <f t="shared" ref="BB180:BB243" si="104">MOD(BC179*10000013,1)</f>
        <v>9.8132643848657608E-2</v>
      </c>
      <c r="BC180" s="10">
        <f t="shared" si="96"/>
        <v>0.71421094611287117</v>
      </c>
      <c r="BD180" s="1">
        <f t="shared" si="97"/>
        <v>24.100000000000072</v>
      </c>
      <c r="BE180" s="1">
        <f t="shared" si="98"/>
        <v>24.345871011167837</v>
      </c>
      <c r="BF180" s="1">
        <f t="shared" si="99"/>
        <v>6.1594966077273688E-3</v>
      </c>
      <c r="BU180" s="1">
        <f t="shared" si="81"/>
        <v>0</v>
      </c>
      <c r="BV180" s="1">
        <f>IF($BY$12=1,NORMDIST(BY180,$Y$6,$Y$8,TRUE),IF($BY$12=2,IF(BY180&lt;=$BX$31,0,IF(BY180&gt;=$BX$32,1,(BY180-$BX$31)*$BX$33)),SUM($BU$42:BU180)/$BV$40))</f>
        <v>3.5147893584038664E-2</v>
      </c>
      <c r="BW180" s="1">
        <f t="shared" si="82"/>
        <v>5.3501145473192166E-2</v>
      </c>
      <c r="BX180" s="1">
        <f>IF($BY$12&lt;3,BV180,SUM($BZ$42:BZ180)/$BX$40)</f>
        <v>3.5147893584038664E-2</v>
      </c>
      <c r="BY180" s="1">
        <f t="shared" si="83"/>
        <v>13.799999999999967</v>
      </c>
      <c r="BZ180" s="1">
        <f t="shared" si="73"/>
        <v>3.8768945995066879E-3</v>
      </c>
      <c r="CA180" s="1">
        <f t="shared" si="84"/>
        <v>25.999999999999982</v>
      </c>
      <c r="CB180" s="1" t="str">
        <f t="shared" si="74"/>
        <v/>
      </c>
      <c r="CC180" s="1" t="e">
        <f>IF(CB180="",NA(),COUNTIF(CB180:$CB$704,CB180))</f>
        <v>#N/A</v>
      </c>
      <c r="CD180" s="1" t="e">
        <f t="shared" si="75"/>
        <v>#N/A</v>
      </c>
      <c r="CE180" s="1" t="e">
        <f t="shared" si="76"/>
        <v>#N/A</v>
      </c>
      <c r="CF180" s="1">
        <f t="shared" si="77"/>
        <v>99</v>
      </c>
      <c r="CG180" s="1">
        <f t="shared" si="78"/>
        <v>0</v>
      </c>
      <c r="CH180" s="1">
        <f t="shared" si="71"/>
        <v>0</v>
      </c>
      <c r="CJ180" s="1" t="e">
        <f t="shared" si="79"/>
        <v>#N/A</v>
      </c>
      <c r="CK180" s="1" t="str">
        <f t="shared" si="80"/>
        <v/>
      </c>
    </row>
    <row r="181" spans="1:89" ht="12" customHeight="1" x14ac:dyDescent="0.15">
      <c r="A181" s="26"/>
      <c r="B181" s="26"/>
      <c r="C181" s="26"/>
      <c r="D181" s="26"/>
      <c r="E181" s="26"/>
      <c r="F181" s="26"/>
      <c r="G181" s="26"/>
      <c r="H181" s="26"/>
      <c r="I181" s="26"/>
      <c r="J181" s="26"/>
      <c r="K181" s="26"/>
      <c r="L181" s="26"/>
      <c r="M181" s="26"/>
      <c r="N181" s="26"/>
      <c r="O181" s="26"/>
      <c r="AM181" s="10">
        <f t="shared" si="100"/>
        <v>0.70552103593945503</v>
      </c>
      <c r="AN181" s="10">
        <f t="shared" si="85"/>
        <v>0.53116801753640175</v>
      </c>
      <c r="AO181" s="1">
        <f t="shared" si="86"/>
        <v>60.800000000000594</v>
      </c>
      <c r="AP181" s="1">
        <f t="shared" si="87"/>
        <v>60.380548245460389</v>
      </c>
      <c r="AQ181" s="1">
        <f t="shared" si="88"/>
        <v>9.1578147117695949E-3</v>
      </c>
      <c r="AR181" s="10">
        <f t="shared" si="101"/>
        <v>0.1092553474009037</v>
      </c>
      <c r="AS181" s="10">
        <f t="shared" si="89"/>
        <v>0.89432855322957039</v>
      </c>
      <c r="AT181" s="125">
        <f t="shared" si="90"/>
        <v>25.30000000000009</v>
      </c>
      <c r="AU181" s="1">
        <f t="shared" si="91"/>
        <v>24.958566895872444</v>
      </c>
      <c r="AV181" s="1">
        <f t="shared" si="92"/>
        <v>8.3210621596576349E-3</v>
      </c>
      <c r="AW181" s="10">
        <f t="shared" si="102"/>
        <v>0.57169528678059578</v>
      </c>
      <c r="AX181" s="10">
        <f t="shared" si="93"/>
        <v>0.29984468594193459</v>
      </c>
      <c r="AY181" s="1">
        <f t="shared" si="94"/>
        <v>53.600000000000492</v>
      </c>
      <c r="AZ181" s="1">
        <f t="shared" si="95"/>
        <v>53.857400263101354</v>
      </c>
      <c r="BA181" s="1">
        <f t="shared" si="103"/>
        <v>5.8849239639283133E-3</v>
      </c>
      <c r="BB181" s="10">
        <f t="shared" si="104"/>
        <v>0.74587101116776466</v>
      </c>
      <c r="BC181" s="10">
        <f t="shared" si="96"/>
        <v>0.80800079181790352</v>
      </c>
      <c r="BD181" s="1">
        <f t="shared" si="97"/>
        <v>63.200000000000628</v>
      </c>
      <c r="BE181" s="1">
        <f t="shared" si="98"/>
        <v>63.122189328820141</v>
      </c>
      <c r="BF181" s="1">
        <f t="shared" si="99"/>
        <v>1.2962910375640322E-2</v>
      </c>
      <c r="BU181" s="1">
        <f t="shared" si="81"/>
        <v>0</v>
      </c>
      <c r="BV181" s="1">
        <f>IF($BY$12=1,NORMDIST(BY181,$Y$6,$Y$8,TRUE),IF($BY$12=2,IF(BY181&lt;=$BX$31,0,IF(BY181&gt;=$BX$32,1,(BY181-$BX$31)*$BX$33)),SUM($BU$42:BU181)/$BV$40))</f>
        <v>3.5537341016542615E-2</v>
      </c>
      <c r="BW181" s="1">
        <f t="shared" si="82"/>
        <v>5.4378062646722895E-2</v>
      </c>
      <c r="BX181" s="1">
        <f>IF($BY$12&lt;3,BV181,SUM($BZ$42:BZ181)/$BX$40)</f>
        <v>3.5537341016542615E-2</v>
      </c>
      <c r="BY181" s="1">
        <f t="shared" si="83"/>
        <v>13.899999999999967</v>
      </c>
      <c r="BZ181" s="1">
        <f t="shared" si="73"/>
        <v>3.9120908378937431E-3</v>
      </c>
      <c r="CA181" s="1">
        <f t="shared" si="84"/>
        <v>25.999999999999979</v>
      </c>
      <c r="CB181" s="1" t="str">
        <f t="shared" si="74"/>
        <v/>
      </c>
      <c r="CC181" s="1" t="e">
        <f>IF(CB181="",NA(),COUNTIF(CB181:$CB$704,CB181))</f>
        <v>#N/A</v>
      </c>
      <c r="CD181" s="1" t="e">
        <f t="shared" si="75"/>
        <v>#N/A</v>
      </c>
      <c r="CE181" s="1" t="e">
        <f t="shared" si="76"/>
        <v>#N/A</v>
      </c>
      <c r="CF181" s="1">
        <f t="shared" si="77"/>
        <v>99</v>
      </c>
      <c r="CG181" s="1">
        <f t="shared" si="78"/>
        <v>0</v>
      </c>
      <c r="CH181" s="1">
        <f t="shared" si="71"/>
        <v>0</v>
      </c>
      <c r="CJ181" s="1" t="e">
        <f t="shared" si="79"/>
        <v>#N/A</v>
      </c>
      <c r="CK181" s="1" t="str">
        <f t="shared" si="80"/>
        <v/>
      </c>
    </row>
    <row r="182" spans="1:89" ht="12" customHeight="1" x14ac:dyDescent="0.15">
      <c r="A182" s="26"/>
      <c r="B182" s="26"/>
      <c r="C182" s="26"/>
      <c r="D182" s="26"/>
      <c r="E182" s="26"/>
      <c r="F182" s="26"/>
      <c r="G182" s="26"/>
      <c r="H182" s="26"/>
      <c r="I182" s="26"/>
      <c r="J182" s="26"/>
      <c r="K182" s="26"/>
      <c r="L182" s="26"/>
      <c r="M182" s="26"/>
      <c r="N182" s="26"/>
      <c r="O182" s="26"/>
      <c r="AM182" s="10">
        <f t="shared" si="100"/>
        <v>8.0548245459794998E-2</v>
      </c>
      <c r="AN182" s="10">
        <f t="shared" si="85"/>
        <v>0.50172514095902443</v>
      </c>
      <c r="AO182" s="1">
        <f t="shared" si="86"/>
        <v>21.900000000000041</v>
      </c>
      <c r="AP182" s="1">
        <f t="shared" si="87"/>
        <v>22.332017076760572</v>
      </c>
      <c r="AQ182" s="1">
        <f t="shared" si="88"/>
        <v>3.7298541649204309E-3</v>
      </c>
      <c r="AR182" s="10">
        <f t="shared" si="101"/>
        <v>0.15856689587235451</v>
      </c>
      <c r="AS182" s="10">
        <f t="shared" si="89"/>
        <v>2.0093191415071487E-2</v>
      </c>
      <c r="AT182" s="125">
        <f t="shared" si="90"/>
        <v>29.900000000000155</v>
      </c>
      <c r="AU182" s="1">
        <f t="shared" si="91"/>
        <v>29.575362203270352</v>
      </c>
      <c r="AV182" s="1">
        <f t="shared" si="92"/>
        <v>2.4188272332557672E-4</v>
      </c>
      <c r="AW182" s="10">
        <f t="shared" si="102"/>
        <v>0.7574002631008625</v>
      </c>
      <c r="AX182" s="10">
        <f t="shared" si="93"/>
        <v>0.47721204534173012</v>
      </c>
      <c r="AY182" s="1">
        <f t="shared" si="94"/>
        <v>63.900000000000638</v>
      </c>
      <c r="AZ182" s="1">
        <f t="shared" si="95"/>
        <v>64.057173890621101</v>
      </c>
      <c r="BA182" s="1">
        <f t="shared" si="103"/>
        <v>7.4765961245576336E-3</v>
      </c>
      <c r="BB182" s="10">
        <f t="shared" si="104"/>
        <v>0.42218932881951332</v>
      </c>
      <c r="BC182" s="10">
        <f t="shared" si="96"/>
        <v>0.77665640786290169</v>
      </c>
      <c r="BD182" s="1">
        <f t="shared" si="97"/>
        <v>46.000000000000384</v>
      </c>
      <c r="BE182" s="1">
        <f t="shared" si="98"/>
        <v>45.675162319094326</v>
      </c>
      <c r="BF182" s="1">
        <f t="shared" si="99"/>
        <v>1.5185290701200534E-2</v>
      </c>
      <c r="BU182" s="1">
        <f t="shared" si="81"/>
        <v>0</v>
      </c>
      <c r="BV182" s="1">
        <f>IF($BY$12=1,NORMDIST(BY182,$Y$6,$Y$8,TRUE),IF($BY$12=2,IF(BY182&lt;=$BX$31,0,IF(BY182&gt;=$BX$32,1,(BY182-$BX$31)*$BX$33)),SUM($BU$42:BU182)/$BV$40))</f>
        <v>3.593031911292565E-2</v>
      </c>
      <c r="BW182" s="1">
        <f t="shared" si="82"/>
        <v>5.5265110810625608E-2</v>
      </c>
      <c r="BX182" s="1">
        <f>IF($BY$12&lt;3,BV182,SUM($BZ$42:BZ182)/$BX$40)</f>
        <v>3.593031911292565E-2</v>
      </c>
      <c r="BY182" s="1">
        <f t="shared" si="83"/>
        <v>13.999999999999966</v>
      </c>
      <c r="BZ182" s="1">
        <f t="shared" si="73"/>
        <v>3.9475079150446957E-3</v>
      </c>
      <c r="CA182" s="1">
        <f t="shared" si="84"/>
        <v>25.999999999999975</v>
      </c>
      <c r="CB182" s="1" t="str">
        <f t="shared" si="74"/>
        <v/>
      </c>
      <c r="CC182" s="1" t="e">
        <f>IF(CB182="",NA(),COUNTIF(CB182:$CB$704,CB182))</f>
        <v>#N/A</v>
      </c>
      <c r="CD182" s="1" t="e">
        <f t="shared" si="75"/>
        <v>#N/A</v>
      </c>
      <c r="CE182" s="1" t="e">
        <f t="shared" si="76"/>
        <v>#N/A</v>
      </c>
      <c r="CF182" s="1">
        <f t="shared" si="77"/>
        <v>99</v>
      </c>
      <c r="CG182" s="1">
        <f t="shared" si="78"/>
        <v>0</v>
      </c>
      <c r="CH182" s="1">
        <f t="shared" si="71"/>
        <v>0</v>
      </c>
      <c r="CJ182" s="1" t="e">
        <f t="shared" si="79"/>
        <v>#N/A</v>
      </c>
      <c r="CK182" s="1" t="str">
        <f t="shared" si="80"/>
        <v/>
      </c>
    </row>
    <row r="183" spans="1:89" ht="12" customHeight="1" x14ac:dyDescent="0.15">
      <c r="A183" s="26"/>
      <c r="B183" s="26"/>
      <c r="C183" s="26"/>
      <c r="D183" s="26"/>
      <c r="E183" s="26"/>
      <c r="F183" s="26"/>
      <c r="G183" s="26"/>
      <c r="H183" s="26"/>
      <c r="I183" s="26"/>
      <c r="J183" s="26"/>
      <c r="K183" s="26"/>
      <c r="L183" s="26"/>
      <c r="M183" s="26"/>
      <c r="N183" s="26"/>
      <c r="O183" s="26"/>
      <c r="AM183" s="10">
        <f t="shared" si="100"/>
        <v>0.93201707676053047</v>
      </c>
      <c r="AN183" s="10">
        <f t="shared" si="85"/>
        <v>0.88382730260491371</v>
      </c>
      <c r="AO183" s="1">
        <f t="shared" si="86"/>
        <v>79.799999999999741</v>
      </c>
      <c r="AP183" s="1">
        <f t="shared" si="87"/>
        <v>79.815804070979098</v>
      </c>
      <c r="AQ183" s="1">
        <f t="shared" si="88"/>
        <v>5.8097693875839721E-3</v>
      </c>
      <c r="AR183" s="10">
        <f t="shared" si="101"/>
        <v>0.17536220327019691</v>
      </c>
      <c r="AS183" s="10">
        <f t="shared" si="89"/>
        <v>0.31241061165928841</v>
      </c>
      <c r="AT183" s="125">
        <f t="shared" si="90"/>
        <v>31.300000000000175</v>
      </c>
      <c r="AU183" s="1">
        <f t="shared" si="91"/>
        <v>30.977930835634645</v>
      </c>
      <c r="AV183" s="1">
        <f t="shared" si="92"/>
        <v>4.0250409261624754E-3</v>
      </c>
      <c r="AW183" s="10">
        <f t="shared" si="102"/>
        <v>0.65717389062047005</v>
      </c>
      <c r="AX183" s="10">
        <f t="shared" si="93"/>
        <v>0.44946527853608131</v>
      </c>
      <c r="AY183" s="1">
        <f t="shared" si="94"/>
        <v>58.000000000000554</v>
      </c>
      <c r="AZ183" s="1">
        <f t="shared" si="95"/>
        <v>58.12840943411048</v>
      </c>
      <c r="BA183" s="1">
        <f t="shared" si="103"/>
        <v>8.2762320593976566E-3</v>
      </c>
      <c r="BB183" s="10">
        <f t="shared" si="104"/>
        <v>0.17516231909394264</v>
      </c>
      <c r="BC183" s="10">
        <f t="shared" si="96"/>
        <v>0.46804957464337349</v>
      </c>
      <c r="BD183" s="1">
        <f t="shared" si="97"/>
        <v>31.300000000000175</v>
      </c>
      <c r="BE183" s="1">
        <f t="shared" si="98"/>
        <v>31.631078205257829</v>
      </c>
      <c r="BF183" s="1">
        <f t="shared" si="99"/>
        <v>6.0302647320670975E-3</v>
      </c>
      <c r="BU183" s="1">
        <f t="shared" si="81"/>
        <v>0</v>
      </c>
      <c r="BV183" s="1">
        <f>IF($BY$12=1,NORMDIST(BY183,$Y$6,$Y$8,TRUE),IF($BY$12=2,IF(BY183&lt;=$BX$31,0,IF(BY183&gt;=$BX$32,1,(BY183-$BX$31)*$BX$33)),SUM($BU$42:BU183)/$BV$40))</f>
        <v>3.6326849968208563E-2</v>
      </c>
      <c r="BW183" s="1">
        <f t="shared" si="82"/>
        <v>5.6162359324981495E-2</v>
      </c>
      <c r="BX183" s="1">
        <f>IF($BY$12&lt;3,BV183,SUM($BZ$42:BZ183)/$BX$40)</f>
        <v>3.6326849968208563E-2</v>
      </c>
      <c r="BY183" s="1">
        <f t="shared" si="83"/>
        <v>14.099999999999966</v>
      </c>
      <c r="BZ183" s="1">
        <f t="shared" si="73"/>
        <v>3.9831460514171369E-3</v>
      </c>
      <c r="CA183" s="1">
        <f t="shared" si="84"/>
        <v>25.999999999999972</v>
      </c>
      <c r="CB183" s="1" t="str">
        <f t="shared" si="74"/>
        <v/>
      </c>
      <c r="CC183" s="1" t="e">
        <f>IF(CB183="",NA(),COUNTIF(CB183:$CB$704,CB183))</f>
        <v>#N/A</v>
      </c>
      <c r="CD183" s="1" t="e">
        <f t="shared" si="75"/>
        <v>#N/A</v>
      </c>
      <c r="CE183" s="1" t="e">
        <f t="shared" si="76"/>
        <v>#N/A</v>
      </c>
      <c r="CF183" s="1">
        <f t="shared" si="77"/>
        <v>99</v>
      </c>
      <c r="CG183" s="1">
        <f t="shared" si="78"/>
        <v>0</v>
      </c>
      <c r="CH183" s="1">
        <f t="shared" si="71"/>
        <v>0</v>
      </c>
      <c r="CJ183" s="1" t="e">
        <f t="shared" si="79"/>
        <v>#N/A</v>
      </c>
      <c r="CK183" s="1" t="str">
        <f t="shared" si="80"/>
        <v/>
      </c>
    </row>
    <row r="184" spans="1:89" ht="12" customHeight="1" x14ac:dyDescent="0.15">
      <c r="A184" s="26"/>
      <c r="B184" s="26"/>
      <c r="C184" s="26"/>
      <c r="D184" s="26"/>
      <c r="E184" s="26"/>
      <c r="F184" s="26"/>
      <c r="G184" s="26"/>
      <c r="H184" s="26"/>
      <c r="I184" s="26"/>
      <c r="J184" s="26"/>
      <c r="K184" s="26"/>
      <c r="L184" s="26"/>
      <c r="M184" s="26"/>
      <c r="N184" s="26"/>
      <c r="O184" s="26"/>
      <c r="AM184" s="10">
        <f t="shared" si="100"/>
        <v>0.51580407097935677</v>
      </c>
      <c r="AN184" s="10">
        <f t="shared" si="85"/>
        <v>0.41524649038910866</v>
      </c>
      <c r="AO184" s="1">
        <f t="shared" si="86"/>
        <v>50.70000000000045</v>
      </c>
      <c r="AP184" s="1">
        <f t="shared" si="87"/>
        <v>50.502095461637232</v>
      </c>
      <c r="AQ184" s="1">
        <f t="shared" si="88"/>
        <v>8.2778973250450059E-3</v>
      </c>
      <c r="AR184" s="10">
        <f t="shared" si="101"/>
        <v>0.17793083563446999</v>
      </c>
      <c r="AS184" s="10">
        <f t="shared" si="89"/>
        <v>0.66944556310772896</v>
      </c>
      <c r="AT184" s="125">
        <f t="shared" si="90"/>
        <v>31.500000000000178</v>
      </c>
      <c r="AU184" s="1">
        <f t="shared" si="91"/>
        <v>31.333869609981953</v>
      </c>
      <c r="AV184" s="1">
        <f t="shared" si="92"/>
        <v>8.7056004226164357E-3</v>
      </c>
      <c r="AW184" s="10">
        <f t="shared" si="102"/>
        <v>0.62840943410992622</v>
      </c>
      <c r="AX184" s="10">
        <f t="shared" si="93"/>
        <v>0.51042190566658974</v>
      </c>
      <c r="AY184" s="1">
        <f t="shared" si="94"/>
        <v>56.500000000000533</v>
      </c>
      <c r="AZ184" s="1">
        <f t="shared" si="95"/>
        <v>56.692150671035584</v>
      </c>
      <c r="BA184" s="1">
        <f t="shared" si="103"/>
        <v>9.657688587884454E-3</v>
      </c>
      <c r="BB184" s="10">
        <f t="shared" si="104"/>
        <v>0.83107820525765419</v>
      </c>
      <c r="BC184" s="10">
        <f t="shared" si="96"/>
        <v>0.85659321025013924</v>
      </c>
      <c r="BD184" s="1">
        <f t="shared" si="97"/>
        <v>69.10000000000035</v>
      </c>
      <c r="BE184" s="1">
        <f t="shared" si="98"/>
        <v>68.838213125616662</v>
      </c>
      <c r="BF184" s="1">
        <f t="shared" si="99"/>
        <v>1.0829564328513484E-2</v>
      </c>
      <c r="BU184" s="1">
        <f t="shared" si="81"/>
        <v>0</v>
      </c>
      <c r="BV184" s="1">
        <f>IF($BY$12=1,NORMDIST(BY184,$Y$6,$Y$8,TRUE),IF($BY$12=2,IF(BY184&lt;=$BX$31,0,IF(BY184&gt;=$BX$32,1,(BY184-$BX$31)*$BX$33)),SUM($BU$42:BU184)/$BV$40))</f>
        <v>3.6726955698726166E-2</v>
      </c>
      <c r="BW184" s="1">
        <f t="shared" si="82"/>
        <v>5.7069877429869152E-2</v>
      </c>
      <c r="BX184" s="1">
        <f>IF($BY$12&lt;3,BV184,SUM($BZ$42:BZ184)/$BX$40)</f>
        <v>3.6726955698726166E-2</v>
      </c>
      <c r="BY184" s="1">
        <f t="shared" si="83"/>
        <v>14.199999999999966</v>
      </c>
      <c r="BZ184" s="1">
        <f t="shared" si="73"/>
        <v>4.0190054528076967E-3</v>
      </c>
      <c r="CA184" s="1">
        <f t="shared" si="84"/>
        <v>25.999999999999968</v>
      </c>
      <c r="CB184" s="1" t="str">
        <f t="shared" si="74"/>
        <v/>
      </c>
      <c r="CC184" s="1" t="e">
        <f>IF(CB184="",NA(),COUNTIF(CB184:$CB$704,CB184))</f>
        <v>#N/A</v>
      </c>
      <c r="CD184" s="1" t="e">
        <f t="shared" si="75"/>
        <v>#N/A</v>
      </c>
      <c r="CE184" s="1" t="e">
        <f t="shared" si="76"/>
        <v>#N/A</v>
      </c>
      <c r="CF184" s="1">
        <f t="shared" si="77"/>
        <v>99</v>
      </c>
      <c r="CG184" s="1">
        <f t="shared" si="78"/>
        <v>0</v>
      </c>
      <c r="CH184" s="1">
        <f t="shared" si="71"/>
        <v>0</v>
      </c>
      <c r="CJ184" s="1" t="e">
        <f t="shared" si="79"/>
        <v>#N/A</v>
      </c>
      <c r="CK184" s="1" t="str">
        <f t="shared" si="80"/>
        <v/>
      </c>
    </row>
    <row r="185" spans="1:89" ht="12" customHeight="1" x14ac:dyDescent="0.15">
      <c r="A185" s="26"/>
      <c r="B185" s="26"/>
      <c r="C185" s="26"/>
      <c r="D185" s="26"/>
      <c r="E185" s="26"/>
      <c r="F185" s="26"/>
      <c r="G185" s="26"/>
      <c r="H185" s="26"/>
      <c r="I185" s="26"/>
      <c r="J185" s="26"/>
      <c r="K185" s="26"/>
      <c r="L185" s="26"/>
      <c r="M185" s="26"/>
      <c r="N185" s="26"/>
      <c r="O185" s="26"/>
      <c r="AM185" s="10">
        <f t="shared" si="100"/>
        <v>0.30209546163678169</v>
      </c>
      <c r="AN185" s="10">
        <f t="shared" si="85"/>
        <v>0.54360881820321083</v>
      </c>
      <c r="AO185" s="1">
        <f t="shared" si="86"/>
        <v>39.600000000000293</v>
      </c>
      <c r="AP185" s="1">
        <f t="shared" si="87"/>
        <v>39.348946744948918</v>
      </c>
      <c r="AQ185" s="1">
        <f t="shared" si="88"/>
        <v>9.4721801506787474E-3</v>
      </c>
      <c r="AR185" s="10">
        <f t="shared" si="101"/>
        <v>0.33386960998177528</v>
      </c>
      <c r="AS185" s="10">
        <f t="shared" si="89"/>
        <v>0.44012268260121346</v>
      </c>
      <c r="AT185" s="125">
        <f t="shared" si="90"/>
        <v>41.400000000000318</v>
      </c>
      <c r="AU185" s="1">
        <f t="shared" si="91"/>
        <v>41.447607008368095</v>
      </c>
      <c r="AV185" s="1">
        <f t="shared" si="92"/>
        <v>8.0039302747512784E-3</v>
      </c>
      <c r="AW185" s="10">
        <f t="shared" si="102"/>
        <v>0.69215067103505135</v>
      </c>
      <c r="AX185" s="10">
        <f t="shared" si="93"/>
        <v>0.70830923691391945</v>
      </c>
      <c r="AY185" s="1">
        <f t="shared" si="94"/>
        <v>60.000000000000583</v>
      </c>
      <c r="AZ185" s="1">
        <f t="shared" si="95"/>
        <v>60.077159274370061</v>
      </c>
      <c r="BA185" s="1">
        <f t="shared" si="103"/>
        <v>1.2468556147213353E-2</v>
      </c>
      <c r="BB185" s="10">
        <f t="shared" si="104"/>
        <v>0.23821312561631203</v>
      </c>
      <c r="BC185" s="10">
        <f t="shared" si="96"/>
        <v>0.35293375328183174</v>
      </c>
      <c r="BD185" s="1">
        <f t="shared" si="97"/>
        <v>35.700000000000237</v>
      </c>
      <c r="BE185" s="1">
        <f t="shared" si="98"/>
        <v>35.32095711007738</v>
      </c>
      <c r="BF185" s="1">
        <f t="shared" si="99"/>
        <v>5.4520793324749316E-3</v>
      </c>
      <c r="BU185" s="1">
        <f t="shared" si="81"/>
        <v>0</v>
      </c>
      <c r="BV185" s="1">
        <f>IF($BY$12=1,NORMDIST(BY185,$Y$6,$Y$8,TRUE),IF($BY$12=2,IF(BY185&lt;=$BX$31,0,IF(BY185&gt;=$BX$32,1,(BY185-$BX$31)*$BX$33)),SUM($BU$42:BU185)/$BV$40))</f>
        <v>3.7130658440653448E-2</v>
      </c>
      <c r="BW185" s="1">
        <f t="shared" si="82"/>
        <v>5.7987734235845592E-2</v>
      </c>
      <c r="BX185" s="1">
        <f>IF($BY$12&lt;3,BV185,SUM($BZ$42:BZ185)/$BX$40)</f>
        <v>3.7130658440653448E-2</v>
      </c>
      <c r="BY185" s="1">
        <f t="shared" si="83"/>
        <v>14.299999999999965</v>
      </c>
      <c r="BZ185" s="1">
        <f t="shared" si="73"/>
        <v>4.0550863101990022E-3</v>
      </c>
      <c r="CA185" s="1">
        <f t="shared" si="84"/>
        <v>25.999999999999961</v>
      </c>
      <c r="CB185" s="1" t="str">
        <f t="shared" si="74"/>
        <v/>
      </c>
      <c r="CC185" s="1" t="e">
        <f>IF(CB185="",NA(),COUNTIF(CB185:$CB$704,CB185))</f>
        <v>#N/A</v>
      </c>
      <c r="CD185" s="1" t="e">
        <f t="shared" si="75"/>
        <v>#N/A</v>
      </c>
      <c r="CE185" s="1" t="e">
        <f t="shared" si="76"/>
        <v>#N/A</v>
      </c>
      <c r="CF185" s="1">
        <f t="shared" si="77"/>
        <v>99</v>
      </c>
      <c r="CG185" s="1">
        <f t="shared" si="78"/>
        <v>0</v>
      </c>
      <c r="CH185" s="1">
        <f t="shared" si="71"/>
        <v>0</v>
      </c>
      <c r="CJ185" s="1" t="e">
        <f t="shared" si="79"/>
        <v>#N/A</v>
      </c>
      <c r="CK185" s="1" t="str">
        <f t="shared" si="80"/>
        <v/>
      </c>
    </row>
    <row r="186" spans="1:89" ht="12" customHeight="1" x14ac:dyDescent="0.15">
      <c r="A186" s="26"/>
      <c r="B186" s="26"/>
      <c r="C186" s="26"/>
      <c r="D186" s="26"/>
      <c r="E186" s="26"/>
      <c r="F186" s="26"/>
      <c r="G186" s="26"/>
      <c r="H186" s="26"/>
      <c r="I186" s="26"/>
      <c r="J186" s="26"/>
      <c r="K186" s="26"/>
      <c r="L186" s="26"/>
      <c r="M186" s="26"/>
      <c r="N186" s="26"/>
      <c r="O186" s="26"/>
      <c r="AM186" s="10">
        <f t="shared" si="100"/>
        <v>0.24894674494862556</v>
      </c>
      <c r="AN186" s="10">
        <f t="shared" si="85"/>
        <v>0.68579393997788429</v>
      </c>
      <c r="AO186" s="1">
        <f t="shared" si="86"/>
        <v>36.400000000000247</v>
      </c>
      <c r="AP186" s="1">
        <f t="shared" si="87"/>
        <v>36.215100062638768</v>
      </c>
      <c r="AQ186" s="1">
        <f t="shared" si="88"/>
        <v>1.0855874877405485E-2</v>
      </c>
      <c r="AR186" s="10">
        <f t="shared" si="101"/>
        <v>0.54760700836777687</v>
      </c>
      <c r="AS186" s="10">
        <f t="shared" si="89"/>
        <v>0.20256887748837471</v>
      </c>
      <c r="AT186" s="125">
        <f t="shared" si="90"/>
        <v>52.300000000000473</v>
      </c>
      <c r="AU186" s="1">
        <f t="shared" si="91"/>
        <v>52.208279154450175</v>
      </c>
      <c r="AV186" s="1">
        <f t="shared" si="92"/>
        <v>4.0140337471475922E-3</v>
      </c>
      <c r="AW186" s="10">
        <f t="shared" si="102"/>
        <v>0.57715927436947823</v>
      </c>
      <c r="AX186" s="10">
        <f t="shared" si="93"/>
        <v>0.24676534906029701</v>
      </c>
      <c r="AY186" s="1">
        <f t="shared" si="94"/>
        <v>53.800000000000495</v>
      </c>
      <c r="AZ186" s="1">
        <f t="shared" si="95"/>
        <v>53.998552507907647</v>
      </c>
      <c r="BA186" s="1">
        <f t="shared" si="103"/>
        <v>4.8342068621332161E-3</v>
      </c>
      <c r="BB186" s="10">
        <f t="shared" si="104"/>
        <v>0.12095711007714272</v>
      </c>
      <c r="BC186" s="10">
        <f t="shared" si="96"/>
        <v>0.67321385815739632</v>
      </c>
      <c r="BD186" s="1">
        <f t="shared" si="97"/>
        <v>26.500000000000107</v>
      </c>
      <c r="BE186" s="1">
        <f t="shared" si="98"/>
        <v>26.333354119211542</v>
      </c>
      <c r="BF186" s="1">
        <f t="shared" si="99"/>
        <v>6.7333967960079401E-3</v>
      </c>
      <c r="BU186" s="1">
        <f t="shared" si="81"/>
        <v>0</v>
      </c>
      <c r="BV186" s="1">
        <f>IF($BY$12=1,NORMDIST(BY186,$Y$6,$Y$8,TRUE),IF($BY$12=2,IF(BY186&lt;=$BX$31,0,IF(BY186&gt;=$BX$32,1,(BY186-$BX$31)*$BX$33)),SUM($BU$42:BU186)/$BV$40))</f>
        <v>3.7537980348516624E-2</v>
      </c>
      <c r="BW186" s="1">
        <f t="shared" si="82"/>
        <v>5.8915998714342492E-2</v>
      </c>
      <c r="BX186" s="1">
        <f>IF($BY$12&lt;3,BV186,SUM($BZ$42:BZ186)/$BX$40)</f>
        <v>3.7537980348516624E-2</v>
      </c>
      <c r="BY186" s="1">
        <f t="shared" si="83"/>
        <v>14.399999999999965</v>
      </c>
      <c r="BZ186" s="1">
        <f t="shared" si="73"/>
        <v>4.0913887996071275E-3</v>
      </c>
      <c r="CA186" s="1">
        <f t="shared" si="84"/>
        <v>25.99999999999995</v>
      </c>
      <c r="CB186" s="1" t="str">
        <f t="shared" si="74"/>
        <v/>
      </c>
      <c r="CC186" s="1" t="e">
        <f>IF(CB186="",NA(),COUNTIF(CB186:$CB$704,CB186))</f>
        <v>#N/A</v>
      </c>
      <c r="CD186" s="1" t="e">
        <f t="shared" si="75"/>
        <v>#N/A</v>
      </c>
      <c r="CE186" s="1" t="e">
        <f t="shared" si="76"/>
        <v>#N/A</v>
      </c>
      <c r="CF186" s="1">
        <f t="shared" si="77"/>
        <v>99</v>
      </c>
      <c r="CG186" s="1">
        <f t="shared" si="78"/>
        <v>0</v>
      </c>
      <c r="CH186" s="1">
        <f t="shared" si="71"/>
        <v>0</v>
      </c>
      <c r="CJ186" s="1" t="e">
        <f t="shared" si="79"/>
        <v>#N/A</v>
      </c>
      <c r="CK186" s="1" t="str">
        <f t="shared" si="80"/>
        <v/>
      </c>
    </row>
    <row r="187" spans="1:89" ht="12" customHeight="1" x14ac:dyDescent="0.15">
      <c r="A187" s="26"/>
      <c r="B187" s="26"/>
      <c r="C187" s="26"/>
      <c r="D187" s="26"/>
      <c r="E187" s="26"/>
      <c r="F187" s="26"/>
      <c r="G187" s="26"/>
      <c r="H187" s="26"/>
      <c r="I187" s="26"/>
      <c r="J187" s="26"/>
      <c r="K187" s="26"/>
      <c r="L187" s="26"/>
      <c r="M187" s="26"/>
      <c r="N187" s="26"/>
      <c r="O187" s="26"/>
      <c r="AM187" s="10">
        <f t="shared" si="100"/>
        <v>0.31510006263852119</v>
      </c>
      <c r="AN187" s="10">
        <f t="shared" si="85"/>
        <v>0.72268602624535561</v>
      </c>
      <c r="AO187" s="1">
        <f t="shared" si="86"/>
        <v>40.300000000000303</v>
      </c>
      <c r="AP187" s="1">
        <f t="shared" si="87"/>
        <v>40.457371897250717</v>
      </c>
      <c r="AQ187" s="1">
        <f t="shared" si="88"/>
        <v>1.2815963673520465E-2</v>
      </c>
      <c r="AR187" s="10">
        <f t="shared" si="101"/>
        <v>0.40827915444970131</v>
      </c>
      <c r="AS187" s="10">
        <f t="shared" si="89"/>
        <v>0.85212602093815804</v>
      </c>
      <c r="AT187" s="125">
        <f t="shared" si="90"/>
        <v>45.300000000000374</v>
      </c>
      <c r="AU187" s="1">
        <f t="shared" si="91"/>
        <v>45.087019852549211</v>
      </c>
      <c r="AV187" s="1">
        <f t="shared" si="92"/>
        <v>1.6534533299568673E-2</v>
      </c>
      <c r="AW187" s="10">
        <f t="shared" si="102"/>
        <v>0.69855250790715218</v>
      </c>
      <c r="AX187" s="10">
        <f t="shared" si="93"/>
        <v>0.16025412455201149</v>
      </c>
      <c r="AY187" s="1">
        <f t="shared" si="94"/>
        <v>60.400000000000588</v>
      </c>
      <c r="AZ187" s="1">
        <f t="shared" si="95"/>
        <v>60.228823734075419</v>
      </c>
      <c r="BA187" s="1">
        <f t="shared" si="103"/>
        <v>2.7923681272559652E-3</v>
      </c>
      <c r="BB187" s="10">
        <f t="shared" si="104"/>
        <v>0.33335411921143532</v>
      </c>
      <c r="BC187" s="10">
        <f t="shared" si="96"/>
        <v>0.52571790292859077</v>
      </c>
      <c r="BD187" s="1">
        <f t="shared" si="97"/>
        <v>41.300000000000317</v>
      </c>
      <c r="BE187" s="1">
        <f t="shared" si="98"/>
        <v>41.663618645817358</v>
      </c>
      <c r="BF187" s="1">
        <f t="shared" si="99"/>
        <v>9.5398852386480784E-3</v>
      </c>
      <c r="BU187" s="1">
        <f t="shared" si="81"/>
        <v>0</v>
      </c>
      <c r="BV187" s="1">
        <f>IF($BY$12=1,NORMDIST(BY187,$Y$6,$Y$8,TRUE),IF($BY$12=2,IF(BY187&lt;=$BX$31,0,IF(BY187&gt;=$BX$32,1,(BY187-$BX$31)*$BX$33)),SUM($BU$42:BU187)/$BV$40))</f>
        <v>3.7948943593688965E-2</v>
      </c>
      <c r="BW187" s="1">
        <f t="shared" si="82"/>
        <v>5.9854739687978595E-2</v>
      </c>
      <c r="BX187" s="1">
        <f>IF($BY$12&lt;3,BV187,SUM($BZ$42:BZ187)/$BX$40)</f>
        <v>3.7948943593688965E-2</v>
      </c>
      <c r="BY187" s="1">
        <f t="shared" si="83"/>
        <v>14.499999999999964</v>
      </c>
      <c r="BZ187" s="1">
        <f t="shared" si="73"/>
        <v>4.1279130819295686E-3</v>
      </c>
      <c r="CA187" s="1">
        <f t="shared" si="84"/>
        <v>25.999999999999943</v>
      </c>
      <c r="CB187" s="1" t="str">
        <f t="shared" si="74"/>
        <v/>
      </c>
      <c r="CC187" s="1" t="e">
        <f>IF(CB187="",NA(),COUNTIF(CB187:$CB$704,CB187))</f>
        <v>#N/A</v>
      </c>
      <c r="CD187" s="1" t="e">
        <f t="shared" si="75"/>
        <v>#N/A</v>
      </c>
      <c r="CE187" s="1" t="e">
        <f t="shared" si="76"/>
        <v>#N/A</v>
      </c>
      <c r="CF187" s="1">
        <f t="shared" si="77"/>
        <v>99</v>
      </c>
      <c r="CG187" s="1">
        <f t="shared" si="78"/>
        <v>0</v>
      </c>
      <c r="CH187" s="1">
        <f t="shared" si="71"/>
        <v>0</v>
      </c>
      <c r="CJ187" s="1" t="e">
        <f t="shared" si="79"/>
        <v>#N/A</v>
      </c>
      <c r="CK187" s="1" t="str">
        <f t="shared" si="80"/>
        <v/>
      </c>
    </row>
    <row r="188" spans="1:89" ht="12" customHeight="1" x14ac:dyDescent="0.15">
      <c r="A188" s="26"/>
      <c r="B188" s="26"/>
      <c r="C188" s="26"/>
      <c r="D188" s="26"/>
      <c r="E188" s="26"/>
      <c r="F188" s="26"/>
      <c r="G188" s="26"/>
      <c r="H188" s="26"/>
      <c r="I188" s="26"/>
      <c r="J188" s="26"/>
      <c r="K188" s="26"/>
      <c r="L188" s="26"/>
      <c r="M188" s="26"/>
      <c r="N188" s="26"/>
      <c r="O188" s="26"/>
      <c r="AM188" s="10">
        <f t="shared" si="100"/>
        <v>0.65737189725041389</v>
      </c>
      <c r="AN188" s="10">
        <f t="shared" si="85"/>
        <v>0.51833880320191383</v>
      </c>
      <c r="AO188" s="1">
        <f t="shared" si="86"/>
        <v>58.100000000000556</v>
      </c>
      <c r="AP188" s="1">
        <f t="shared" si="87"/>
        <v>58.370423579961617</v>
      </c>
      <c r="AQ188" s="1">
        <f t="shared" si="88"/>
        <v>9.5252463284407427E-3</v>
      </c>
      <c r="AR188" s="10">
        <f t="shared" si="101"/>
        <v>0.28701985254883766</v>
      </c>
      <c r="AS188" s="10">
        <f t="shared" si="89"/>
        <v>0.25674645975232124</v>
      </c>
      <c r="AT188" s="125">
        <f t="shared" si="90"/>
        <v>38.70000000000028</v>
      </c>
      <c r="AU188" s="1">
        <f t="shared" si="91"/>
        <v>39.135227189213317</v>
      </c>
      <c r="AV188" s="1">
        <f t="shared" si="92"/>
        <v>4.3658187935036253E-3</v>
      </c>
      <c r="AW188" s="10">
        <f t="shared" si="102"/>
        <v>0.32882373407483101</v>
      </c>
      <c r="AX188" s="10">
        <f t="shared" si="93"/>
        <v>0.61545685306191444</v>
      </c>
      <c r="AY188" s="1">
        <f t="shared" si="94"/>
        <v>41.100000000000314</v>
      </c>
      <c r="AZ188" s="1">
        <f t="shared" si="95"/>
        <v>41.131558234244899</v>
      </c>
      <c r="BA188" s="1">
        <f t="shared" si="103"/>
        <v>1.1119291088745587E-2</v>
      </c>
      <c r="BB188" s="10">
        <f t="shared" si="104"/>
        <v>0.8636186458170414</v>
      </c>
      <c r="BC188" s="10">
        <f t="shared" si="96"/>
        <v>0.68521280959248543</v>
      </c>
      <c r="BD188" s="1">
        <f t="shared" si="97"/>
        <v>71.90000000000019</v>
      </c>
      <c r="BE188" s="1">
        <f t="shared" si="98"/>
        <v>71.403691378981065</v>
      </c>
      <c r="BF188" s="1">
        <f t="shared" si="99"/>
        <v>7.5048250537934043E-3</v>
      </c>
      <c r="BU188" s="1">
        <f t="shared" si="81"/>
        <v>0</v>
      </c>
      <c r="BV188" s="1">
        <f>IF($BY$12=1,NORMDIST(BY188,$Y$6,$Y$8,TRUE),IF($BY$12=2,IF(BY188&lt;=$BX$31,0,IF(BY188&gt;=$BX$32,1,(BY188-$BX$31)*$BX$33)),SUM($BU$42:BU188)/$BV$40))</f>
        <v>3.8363570362871073E-2</v>
      </c>
      <c r="BW188" s="1">
        <f t="shared" si="82"/>
        <v>6.0804025820788025E-2</v>
      </c>
      <c r="BX188" s="1">
        <f>IF($BY$12&lt;3,BV188,SUM($BZ$42:BZ188)/$BX$40)</f>
        <v>3.8363570362871073E-2</v>
      </c>
      <c r="BY188" s="1">
        <f t="shared" si="83"/>
        <v>14.599999999999964</v>
      </c>
      <c r="BZ188" s="1">
        <f t="shared" si="73"/>
        <v>4.1646593027937105E-3</v>
      </c>
      <c r="CA188" s="1">
        <f t="shared" si="84"/>
        <v>25.999999999999932</v>
      </c>
      <c r="CB188" s="1" t="str">
        <f t="shared" si="74"/>
        <v/>
      </c>
      <c r="CC188" s="1" t="e">
        <f>IF(CB188="",NA(),COUNTIF(CB188:$CB$704,CB188))</f>
        <v>#N/A</v>
      </c>
      <c r="CD188" s="1" t="e">
        <f t="shared" si="75"/>
        <v>#N/A</v>
      </c>
      <c r="CE188" s="1" t="e">
        <f t="shared" si="76"/>
        <v>#N/A</v>
      </c>
      <c r="CF188" s="1">
        <f t="shared" si="77"/>
        <v>99</v>
      </c>
      <c r="CG188" s="1">
        <f t="shared" si="78"/>
        <v>0</v>
      </c>
      <c r="CH188" s="1">
        <f t="shared" si="71"/>
        <v>0</v>
      </c>
      <c r="CJ188" s="1" t="e">
        <f t="shared" si="79"/>
        <v>#N/A</v>
      </c>
      <c r="CK188" s="1" t="str">
        <f t="shared" si="80"/>
        <v/>
      </c>
    </row>
    <row r="189" spans="1:89" ht="12" customHeight="1" x14ac:dyDescent="0.15">
      <c r="A189" s="26"/>
      <c r="B189" s="26"/>
      <c r="C189" s="26"/>
      <c r="D189" s="26"/>
      <c r="E189" s="26"/>
      <c r="F189" s="26"/>
      <c r="G189" s="26"/>
      <c r="H189" s="26"/>
      <c r="I189" s="26"/>
      <c r="J189" s="26"/>
      <c r="K189" s="26"/>
      <c r="L189" s="26"/>
      <c r="M189" s="26"/>
      <c r="N189" s="26"/>
      <c r="O189" s="26"/>
      <c r="AM189" s="10">
        <f t="shared" si="100"/>
        <v>0.77042357996106148</v>
      </c>
      <c r="AN189" s="10">
        <f t="shared" si="85"/>
        <v>0.81511715427041054</v>
      </c>
      <c r="AO189" s="1">
        <f t="shared" si="86"/>
        <v>64.800000000000594</v>
      </c>
      <c r="AP189" s="1">
        <f t="shared" si="87"/>
        <v>64.439227110893128</v>
      </c>
      <c r="AQ189" s="1">
        <f t="shared" si="88"/>
        <v>1.23648904805784E-2</v>
      </c>
      <c r="AR189" s="10">
        <f t="shared" si="101"/>
        <v>0.93522718921303749</v>
      </c>
      <c r="AS189" s="10">
        <f t="shared" si="89"/>
        <v>5.0083834677934647E-2</v>
      </c>
      <c r="AT189" s="125">
        <f t="shared" si="90"/>
        <v>80.299999999999713</v>
      </c>
      <c r="AU189" s="1">
        <f t="shared" si="91"/>
        <v>80.797869197278928</v>
      </c>
      <c r="AV189" s="1">
        <f t="shared" si="92"/>
        <v>3.1708512378784791E-4</v>
      </c>
      <c r="AW189" s="10">
        <f t="shared" si="102"/>
        <v>0.53155823424458504</v>
      </c>
      <c r="AX189" s="10">
        <f t="shared" si="93"/>
        <v>0.25270289555191994</v>
      </c>
      <c r="AY189" s="1">
        <f t="shared" si="94"/>
        <v>51.500000000000462</v>
      </c>
      <c r="AZ189" s="1">
        <f t="shared" si="95"/>
        <v>51.240656841546759</v>
      </c>
      <c r="BA189" s="1">
        <f t="shared" si="103"/>
        <v>5.0265364380491324E-3</v>
      </c>
      <c r="BB189" s="10">
        <f t="shared" si="104"/>
        <v>3.6913789808750153E-3</v>
      </c>
      <c r="BC189" s="10">
        <f t="shared" si="96"/>
        <v>0.83779667690396309</v>
      </c>
      <c r="BD189" s="1" t="e">
        <f t="shared" si="97"/>
        <v>#N/A</v>
      </c>
      <c r="BE189" s="1" t="e">
        <f t="shared" si="98"/>
        <v>#N/A</v>
      </c>
      <c r="BF189" s="1" t="e">
        <f t="shared" si="99"/>
        <v>#N/A</v>
      </c>
      <c r="BU189" s="1">
        <f t="shared" si="81"/>
        <v>0</v>
      </c>
      <c r="BV189" s="1">
        <f>IF($BY$12=1,NORMDIST(BY189,$Y$6,$Y$8,TRUE),IF($BY$12=2,IF(BY189&lt;=$BX$31,0,IF(BY189&gt;=$BX$32,1,(BY189-$BX$31)*$BX$33)),SUM($BU$42:BU189)/$BV$40))</f>
        <v>3.8781882856556593E-2</v>
      </c>
      <c r="BW189" s="1">
        <f t="shared" si="82"/>
        <v>6.1763925608366597E-2</v>
      </c>
      <c r="BX189" s="1">
        <f>IF($BY$12&lt;3,BV189,SUM($BZ$42:BZ189)/$BX$40)</f>
        <v>3.8781882856556593E-2</v>
      </c>
      <c r="BY189" s="1">
        <f t="shared" si="83"/>
        <v>14.699999999999964</v>
      </c>
      <c r="BZ189" s="1">
        <f t="shared" si="73"/>
        <v>4.2016275924059016E-3</v>
      </c>
      <c r="CA189" s="1">
        <f t="shared" si="84"/>
        <v>25.999999999999918</v>
      </c>
      <c r="CB189" s="1" t="str">
        <f t="shared" si="74"/>
        <v/>
      </c>
      <c r="CC189" s="1" t="e">
        <f>IF(CB189="",NA(),COUNTIF(CB189:$CB$704,CB189))</f>
        <v>#N/A</v>
      </c>
      <c r="CD189" s="1" t="e">
        <f t="shared" si="75"/>
        <v>#N/A</v>
      </c>
      <c r="CE189" s="1" t="e">
        <f t="shared" si="76"/>
        <v>#N/A</v>
      </c>
      <c r="CF189" s="1">
        <f t="shared" si="77"/>
        <v>99</v>
      </c>
      <c r="CG189" s="1">
        <f t="shared" si="78"/>
        <v>0</v>
      </c>
      <c r="CH189" s="1">
        <f t="shared" si="71"/>
        <v>0</v>
      </c>
      <c r="CJ189" s="1" t="e">
        <f t="shared" si="79"/>
        <v>#N/A</v>
      </c>
      <c r="CK189" s="1" t="str">
        <f t="shared" si="80"/>
        <v/>
      </c>
    </row>
    <row r="190" spans="1:89" ht="12" customHeight="1" x14ac:dyDescent="0.15">
      <c r="A190" s="26"/>
      <c r="B190" s="26"/>
      <c r="C190" s="26"/>
      <c r="D190" s="26"/>
      <c r="E190" s="26"/>
      <c r="F190" s="26"/>
      <c r="G190" s="26"/>
      <c r="H190" s="26"/>
      <c r="I190" s="26"/>
      <c r="J190" s="26"/>
      <c r="K190" s="26"/>
      <c r="L190" s="26"/>
      <c r="M190" s="26"/>
      <c r="N190" s="26"/>
      <c r="O190" s="26"/>
      <c r="AM190" s="10">
        <f t="shared" si="100"/>
        <v>0.13922711089253426</v>
      </c>
      <c r="AN190" s="10">
        <f t="shared" si="85"/>
        <v>0.91887778416275978</v>
      </c>
      <c r="AO190" s="1">
        <f t="shared" si="86"/>
        <v>28.300000000000132</v>
      </c>
      <c r="AP190" s="1">
        <f t="shared" si="87"/>
        <v>28.587038791924847</v>
      </c>
      <c r="AQ190" s="1">
        <f t="shared" si="88"/>
        <v>1.0174349711819361E-2</v>
      </c>
      <c r="AR190" s="10">
        <f t="shared" si="101"/>
        <v>0.99786919727921486</v>
      </c>
      <c r="AS190" s="10">
        <f t="shared" si="89"/>
        <v>0.94509171321988106</v>
      </c>
      <c r="AT190" s="125" t="e">
        <f t="shared" si="90"/>
        <v>#N/A</v>
      </c>
      <c r="AU190" s="1" t="e">
        <f t="shared" si="91"/>
        <v>#N/A</v>
      </c>
      <c r="AV190" s="1" t="e">
        <f t="shared" si="92"/>
        <v>#N/A</v>
      </c>
      <c r="AW190" s="10">
        <f t="shared" si="102"/>
        <v>0.24065684154629707</v>
      </c>
      <c r="AX190" s="10">
        <f t="shared" si="93"/>
        <v>0.54400191083550453</v>
      </c>
      <c r="AY190" s="1">
        <f t="shared" si="94"/>
        <v>35.90000000000024</v>
      </c>
      <c r="AZ190" s="1">
        <f t="shared" si="95"/>
        <v>35.580379886180403</v>
      </c>
      <c r="BA190" s="1">
        <f t="shared" si="103"/>
        <v>8.463556307932104E-3</v>
      </c>
      <c r="BB190" s="10">
        <f t="shared" si="104"/>
        <v>0.66039643064141273</v>
      </c>
      <c r="BC190" s="10">
        <f t="shared" si="96"/>
        <v>0.89156772568821907</v>
      </c>
      <c r="BD190" s="1">
        <f t="shared" si="97"/>
        <v>58.200000000000557</v>
      </c>
      <c r="BE190" s="1">
        <f t="shared" si="98"/>
        <v>58.547262624651751</v>
      </c>
      <c r="BF190" s="1">
        <f t="shared" si="99"/>
        <v>1.6350534630169805E-2</v>
      </c>
      <c r="BU190" s="1">
        <f t="shared" si="81"/>
        <v>0</v>
      </c>
      <c r="BV190" s="1">
        <f>IF($BY$12=1,NORMDIST(BY190,$Y$6,$Y$8,TRUE),IF($BY$12=2,IF(BY190&lt;=$BX$31,0,IF(BY190&gt;=$BX$32,1,(BY190-$BX$31)*$BX$33)),SUM($BU$42:BU190)/$BV$40))</f>
        <v>3.9203903287482453E-2</v>
      </c>
      <c r="BW190" s="1">
        <f t="shared" si="82"/>
        <v>6.2734507367936079E-2</v>
      </c>
      <c r="BX190" s="1">
        <f>IF($BY$12&lt;3,BV190,SUM($BZ$42:BZ190)/$BX$40)</f>
        <v>3.9203903287482453E-2</v>
      </c>
      <c r="BY190" s="1">
        <f t="shared" si="83"/>
        <v>14.799999999999963</v>
      </c>
      <c r="BZ190" s="1">
        <f t="shared" si="73"/>
        <v>4.238818065401097E-3</v>
      </c>
      <c r="CA190" s="1">
        <f t="shared" si="84"/>
        <v>25.999999999999904</v>
      </c>
      <c r="CB190" s="1" t="str">
        <f t="shared" si="74"/>
        <v/>
      </c>
      <c r="CC190" s="1" t="e">
        <f>IF(CB190="",NA(),COUNTIF(CB190:$CB$704,CB190))</f>
        <v>#N/A</v>
      </c>
      <c r="CD190" s="1" t="e">
        <f t="shared" si="75"/>
        <v>#N/A</v>
      </c>
      <c r="CE190" s="1" t="e">
        <f t="shared" si="76"/>
        <v>#N/A</v>
      </c>
      <c r="CF190" s="1">
        <f t="shared" si="77"/>
        <v>99</v>
      </c>
      <c r="CG190" s="1">
        <f t="shared" si="78"/>
        <v>0</v>
      </c>
      <c r="CH190" s="1">
        <f t="shared" si="71"/>
        <v>0</v>
      </c>
      <c r="CJ190" s="1" t="e">
        <f t="shared" si="79"/>
        <v>#N/A</v>
      </c>
      <c r="CK190" s="1" t="str">
        <f t="shared" si="80"/>
        <v/>
      </c>
    </row>
    <row r="191" spans="1:89" ht="12" customHeight="1" x14ac:dyDescent="0.15">
      <c r="A191" s="26"/>
      <c r="B191" s="26"/>
      <c r="C191" s="26"/>
      <c r="D191" s="26"/>
      <c r="E191" s="26"/>
      <c r="F191" s="26"/>
      <c r="G191" s="26"/>
      <c r="H191" s="26"/>
      <c r="I191" s="26"/>
      <c r="J191" s="26"/>
      <c r="K191" s="26"/>
      <c r="L191" s="26"/>
      <c r="M191" s="26"/>
      <c r="N191" s="26"/>
      <c r="O191" s="26"/>
      <c r="AM191" s="10">
        <f t="shared" si="100"/>
        <v>0.78703879192471504</v>
      </c>
      <c r="AN191" s="10">
        <f t="shared" si="85"/>
        <v>0.15075144544243813</v>
      </c>
      <c r="AO191" s="1">
        <f t="shared" si="86"/>
        <v>65.900000000000531</v>
      </c>
      <c r="AP191" s="1">
        <f t="shared" si="87"/>
        <v>65.814193172008331</v>
      </c>
      <c r="AQ191" s="1">
        <f t="shared" si="88"/>
        <v>2.1922953876443376E-3</v>
      </c>
      <c r="AR191" s="10">
        <f t="shared" si="101"/>
        <v>0.41839108243584633</v>
      </c>
      <c r="AS191" s="10">
        <f t="shared" si="89"/>
        <v>0.26344253495335579</v>
      </c>
      <c r="AT191" s="125">
        <f t="shared" si="90"/>
        <v>45.800000000000381</v>
      </c>
      <c r="AU191" s="1">
        <f t="shared" si="91"/>
        <v>46.074286512285852</v>
      </c>
      <c r="AV191" s="1">
        <f t="shared" si="92"/>
        <v>5.1403154736008949E-3</v>
      </c>
      <c r="AW191" s="10">
        <f t="shared" si="102"/>
        <v>0.18037988618016243</v>
      </c>
      <c r="AX191" s="10">
        <f t="shared" si="93"/>
        <v>0.20674014464020729</v>
      </c>
      <c r="AY191" s="1">
        <f t="shared" si="94"/>
        <v>31.70000000000018</v>
      </c>
      <c r="AZ191" s="1">
        <f t="shared" si="95"/>
        <v>31.334023953229369</v>
      </c>
      <c r="BA191" s="1">
        <f t="shared" si="103"/>
        <v>2.713337312870507E-3</v>
      </c>
      <c r="BB191" s="10">
        <f t="shared" si="104"/>
        <v>0.84726262465119362</v>
      </c>
      <c r="BC191" s="10">
        <f t="shared" si="96"/>
        <v>0.26092605665326118</v>
      </c>
      <c r="BD191" s="1">
        <f t="shared" si="97"/>
        <v>70.400000000000276</v>
      </c>
      <c r="BE191" s="1">
        <f t="shared" si="98"/>
        <v>70.858571348339595</v>
      </c>
      <c r="BF191" s="1">
        <f t="shared" si="99"/>
        <v>3.0936952573453087E-3</v>
      </c>
      <c r="BU191" s="1">
        <f t="shared" si="81"/>
        <v>0</v>
      </c>
      <c r="BV191" s="1">
        <f>IF($BY$12=1,NORMDIST(BY191,$Y$6,$Y$8,TRUE),IF($BY$12=2,IF(BY191&lt;=$BX$31,0,IF(BY191&gt;=$BX$32,1,(BY191-$BX$31)*$BX$33)),SUM($BU$42:BU191)/$BV$40))</f>
        <v>3.9629653879064336E-2</v>
      </c>
      <c r="BW191" s="1">
        <f t="shared" si="82"/>
        <v>6.3715839228327284E-2</v>
      </c>
      <c r="BX191" s="1">
        <f>IF($BY$12&lt;3,BV191,SUM($BZ$42:BZ191)/$BX$40)</f>
        <v>3.9629653879064336E-2</v>
      </c>
      <c r="BY191" s="1">
        <f t="shared" si="83"/>
        <v>14.899999999999963</v>
      </c>
      <c r="BZ191" s="1">
        <f t="shared" si="73"/>
        <v>4.2762308206931166E-3</v>
      </c>
      <c r="CA191" s="1">
        <f t="shared" si="84"/>
        <v>25.999999999999883</v>
      </c>
      <c r="CB191" s="1" t="str">
        <f t="shared" si="74"/>
        <v/>
      </c>
      <c r="CC191" s="1" t="e">
        <f>IF(CB191="",NA(),COUNTIF(CB191:$CB$704,CB191))</f>
        <v>#N/A</v>
      </c>
      <c r="CD191" s="1" t="e">
        <f t="shared" si="75"/>
        <v>#N/A</v>
      </c>
      <c r="CE191" s="1" t="e">
        <f t="shared" si="76"/>
        <v>#N/A</v>
      </c>
      <c r="CF191" s="1">
        <f t="shared" si="77"/>
        <v>99</v>
      </c>
      <c r="CG191" s="1">
        <f t="shared" si="78"/>
        <v>0</v>
      </c>
      <c r="CH191" s="1">
        <f t="shared" si="71"/>
        <v>0</v>
      </c>
      <c r="CJ191" s="1" t="e">
        <f t="shared" si="79"/>
        <v>#N/A</v>
      </c>
      <c r="CK191" s="1" t="str">
        <f t="shared" si="80"/>
        <v/>
      </c>
    </row>
    <row r="192" spans="1:89" ht="12" customHeight="1" x14ac:dyDescent="0.15">
      <c r="A192" s="26"/>
      <c r="B192" s="26"/>
      <c r="C192" s="26"/>
      <c r="D192" s="26"/>
      <c r="E192" s="26"/>
      <c r="F192" s="26"/>
      <c r="G192" s="26"/>
      <c r="H192" s="26"/>
      <c r="I192" s="26"/>
      <c r="J192" s="26"/>
      <c r="K192" s="26"/>
      <c r="L192" s="26"/>
      <c r="M192" s="26"/>
      <c r="N192" s="26"/>
      <c r="O192" s="26"/>
      <c r="AM192" s="10">
        <f t="shared" si="100"/>
        <v>0.41419317200779915</v>
      </c>
      <c r="AN192" s="10">
        <f t="shared" si="85"/>
        <v>0.10458922758698463</v>
      </c>
      <c r="AO192" s="1">
        <f t="shared" si="86"/>
        <v>45.600000000000378</v>
      </c>
      <c r="AP192" s="1">
        <f t="shared" si="87"/>
        <v>45.735529804975172</v>
      </c>
      <c r="AQ192" s="1">
        <f t="shared" si="88"/>
        <v>2.0363719177947377E-3</v>
      </c>
      <c r="AR192" s="10">
        <f t="shared" si="101"/>
        <v>0.77428651228547096</v>
      </c>
      <c r="AS192" s="10">
        <f t="shared" si="89"/>
        <v>0.18857936933636665</v>
      </c>
      <c r="AT192" s="125">
        <f t="shared" si="90"/>
        <v>65.000000000000583</v>
      </c>
      <c r="AU192" s="1">
        <f t="shared" si="91"/>
        <v>64.644895467907773</v>
      </c>
      <c r="AV192" s="1">
        <f t="shared" si="92"/>
        <v>2.8394153519662345E-3</v>
      </c>
      <c r="AW192" s="10">
        <f t="shared" si="102"/>
        <v>0.13402395322918892</v>
      </c>
      <c r="AX192" s="10">
        <f t="shared" si="93"/>
        <v>0.27460328117012978</v>
      </c>
      <c r="AY192" s="1">
        <f t="shared" si="94"/>
        <v>27.800000000000125</v>
      </c>
      <c r="AZ192" s="1">
        <f t="shared" si="95"/>
        <v>27.681543952971822</v>
      </c>
      <c r="BA192" s="1">
        <f t="shared" si="103"/>
        <v>2.9582759088493688E-3</v>
      </c>
      <c r="BB192" s="10">
        <f t="shared" si="104"/>
        <v>0.95857134833931923</v>
      </c>
      <c r="BC192" s="10">
        <f t="shared" si="96"/>
        <v>0.94482072070240974</v>
      </c>
      <c r="BD192" s="1">
        <f t="shared" si="97"/>
        <v>84.599999999999469</v>
      </c>
      <c r="BE192" s="1">
        <f t="shared" si="98"/>
        <v>84.589693466573422</v>
      </c>
      <c r="BF192" s="1" t="e">
        <f t="shared" si="99"/>
        <v>#N/A</v>
      </c>
      <c r="BU192" s="1">
        <f t="shared" si="81"/>
        <v>0</v>
      </c>
      <c r="BV192" s="1">
        <f>IF($BY$12=1,NORMDIST(BY192,$Y$6,$Y$8,TRUE),IF($BY$12=2,IF(BY192&lt;=$BX$31,0,IF(BY192&gt;=$BX$32,1,(BY192-$BX$31)*$BX$33)),SUM($BU$42:BU192)/$BV$40))</f>
        <v>4.005915686381694E-2</v>
      </c>
      <c r="BW192" s="1">
        <f t="shared" si="82"/>
        <v>6.4707989119883264E-2</v>
      </c>
      <c r="BX192" s="1">
        <f>IF($BY$12&lt;3,BV192,SUM($BZ$42:BZ192)/$BX$40)</f>
        <v>4.005915686381694E-2</v>
      </c>
      <c r="BY192" s="1">
        <f t="shared" si="83"/>
        <v>14.999999999999963</v>
      </c>
      <c r="BZ192" s="1">
        <f t="shared" si="73"/>
        <v>4.3138659413255618E-3</v>
      </c>
      <c r="CA192" s="1">
        <f t="shared" si="84"/>
        <v>25.999999999999861</v>
      </c>
      <c r="CB192" s="1" t="str">
        <f t="shared" si="74"/>
        <v/>
      </c>
      <c r="CC192" s="1" t="e">
        <f>IF(CB192="",NA(),COUNTIF(CB192:$CB$704,CB192))</f>
        <v>#N/A</v>
      </c>
      <c r="CD192" s="1" t="e">
        <f t="shared" si="75"/>
        <v>#N/A</v>
      </c>
      <c r="CE192" s="1" t="e">
        <f t="shared" si="76"/>
        <v>#N/A</v>
      </c>
      <c r="CF192" s="1">
        <f t="shared" si="77"/>
        <v>99</v>
      </c>
      <c r="CG192" s="1">
        <f t="shared" si="78"/>
        <v>0</v>
      </c>
      <c r="CH192" s="1">
        <f t="shared" si="71"/>
        <v>0</v>
      </c>
      <c r="CJ192" s="1" t="e">
        <f t="shared" si="79"/>
        <v>#N/A</v>
      </c>
      <c r="CK192" s="1" t="str">
        <f t="shared" si="80"/>
        <v/>
      </c>
    </row>
    <row r="193" spans="1:89" ht="12" customHeight="1" x14ac:dyDescent="0.15">
      <c r="A193" s="26"/>
      <c r="B193" s="26"/>
      <c r="C193" s="26"/>
      <c r="D193" s="26"/>
      <c r="E193" s="26"/>
      <c r="F193" s="26"/>
      <c r="G193" s="26"/>
      <c r="H193" s="26"/>
      <c r="I193" s="26"/>
      <c r="J193" s="26"/>
      <c r="K193" s="26"/>
      <c r="L193" s="26"/>
      <c r="M193" s="26"/>
      <c r="N193" s="26"/>
      <c r="O193" s="26"/>
      <c r="AM193" s="10">
        <f t="shared" si="100"/>
        <v>0.63552980497479439</v>
      </c>
      <c r="AN193" s="10">
        <f t="shared" si="85"/>
        <v>0.31163540855050087</v>
      </c>
      <c r="AO193" s="1">
        <f t="shared" si="86"/>
        <v>56.900000000000539</v>
      </c>
      <c r="AP193" s="1">
        <f t="shared" si="87"/>
        <v>56.53676531985456</v>
      </c>
      <c r="AQ193" s="1">
        <f t="shared" si="88"/>
        <v>5.8570767758378828E-3</v>
      </c>
      <c r="AR193" s="10">
        <f t="shared" si="101"/>
        <v>0.14489546790719032</v>
      </c>
      <c r="AS193" s="10">
        <f t="shared" si="89"/>
        <v>0.56271298602223396</v>
      </c>
      <c r="AT193" s="125">
        <f t="shared" si="90"/>
        <v>28.800000000000139</v>
      </c>
      <c r="AU193" s="1">
        <f t="shared" si="91"/>
        <v>28.475491157919308</v>
      </c>
      <c r="AV193" s="1">
        <f t="shared" si="92"/>
        <v>6.400005805473832E-3</v>
      </c>
      <c r="AW193" s="10">
        <f t="shared" si="102"/>
        <v>0.38154395297169685</v>
      </c>
      <c r="AX193" s="10">
        <f t="shared" si="93"/>
        <v>0.48978835716843605</v>
      </c>
      <c r="AY193" s="1">
        <f t="shared" si="94"/>
        <v>43.900000000000354</v>
      </c>
      <c r="AZ193" s="1">
        <f t="shared" si="95"/>
        <v>44.338933003694173</v>
      </c>
      <c r="BA193" s="1">
        <f t="shared" si="103"/>
        <v>9.3258495589165456E-3</v>
      </c>
      <c r="BB193" s="10">
        <f t="shared" si="104"/>
        <v>0.48969346657395363</v>
      </c>
      <c r="BC193" s="10">
        <f t="shared" si="96"/>
        <v>3.1754601746797562E-2</v>
      </c>
      <c r="BD193" s="1">
        <f t="shared" si="97"/>
        <v>49.400000000000432</v>
      </c>
      <c r="BE193" s="1">
        <f t="shared" si="98"/>
        <v>49.330277798325255</v>
      </c>
      <c r="BF193" s="1">
        <f t="shared" si="99"/>
        <v>6.3312769013098311E-4</v>
      </c>
      <c r="BU193" s="1">
        <f t="shared" si="81"/>
        <v>0</v>
      </c>
      <c r="BV193" s="1">
        <f>IF($BY$12=1,NORMDIST(BY193,$Y$6,$Y$8,TRUE),IF($BY$12=2,IF(BY193&lt;=$BX$31,0,IF(BY193&gt;=$BX$32,1,(BY193-$BX$31)*$BX$33)),SUM($BU$42:BU193)/$BV$40))</f>
        <v>4.0492434481759626E-2</v>
      </c>
      <c r="BW193" s="1">
        <f t="shared" si="82"/>
        <v>6.5711024764283255E-2</v>
      </c>
      <c r="BX193" s="1">
        <f>IF($BY$12&lt;3,BV193,SUM($BZ$42:BZ193)/$BX$40)</f>
        <v>4.0492434481759626E-2</v>
      </c>
      <c r="BY193" s="1">
        <f t="shared" si="83"/>
        <v>15.099999999999962</v>
      </c>
      <c r="BZ193" s="1">
        <f t="shared" si="73"/>
        <v>4.3517234943234052E-3</v>
      </c>
      <c r="CA193" s="1">
        <f t="shared" si="84"/>
        <v>25.999999999999833</v>
      </c>
      <c r="CB193" s="1" t="str">
        <f t="shared" si="74"/>
        <v/>
      </c>
      <c r="CC193" s="1" t="e">
        <f>IF(CB193="",NA(),COUNTIF(CB193:$CB$704,CB193))</f>
        <v>#N/A</v>
      </c>
      <c r="CD193" s="1" t="e">
        <f t="shared" si="75"/>
        <v>#N/A</v>
      </c>
      <c r="CE193" s="1" t="e">
        <f t="shared" si="76"/>
        <v>#N/A</v>
      </c>
      <c r="CF193" s="1">
        <f t="shared" si="77"/>
        <v>99</v>
      </c>
      <c r="CG193" s="1">
        <f t="shared" si="78"/>
        <v>0</v>
      </c>
      <c r="CH193" s="1">
        <f t="shared" si="71"/>
        <v>0</v>
      </c>
      <c r="CJ193" s="1" t="e">
        <f t="shared" si="79"/>
        <v>#N/A</v>
      </c>
      <c r="CK193" s="1" t="str">
        <f t="shared" si="80"/>
        <v/>
      </c>
    </row>
    <row r="194" spans="1:89" ht="12" customHeight="1" x14ac:dyDescent="0.15">
      <c r="A194" s="26"/>
      <c r="B194" s="26"/>
      <c r="C194" s="26"/>
      <c r="D194" s="26"/>
      <c r="E194" s="26"/>
      <c r="F194" s="26"/>
      <c r="G194" s="26"/>
      <c r="H194" s="26"/>
      <c r="I194" s="26"/>
      <c r="J194" s="26"/>
      <c r="K194" s="26"/>
      <c r="L194" s="26"/>
      <c r="M194" s="26"/>
      <c r="N194" s="26"/>
      <c r="O194" s="26"/>
      <c r="AM194" s="10">
        <f t="shared" si="100"/>
        <v>0.13676531985402107</v>
      </c>
      <c r="AN194" s="10">
        <f t="shared" si="85"/>
        <v>0.97648936882615089</v>
      </c>
      <c r="AO194" s="1">
        <f t="shared" si="86"/>
        <v>28.100000000000129</v>
      </c>
      <c r="AP194" s="1">
        <f t="shared" si="87"/>
        <v>27.982623303681741</v>
      </c>
      <c r="AQ194" s="1" t="e">
        <f t="shared" si="88"/>
        <v>#N/A</v>
      </c>
      <c r="AR194" s="10">
        <f t="shared" si="101"/>
        <v>0.17549115791916847</v>
      </c>
      <c r="AS194" s="10">
        <f t="shared" si="89"/>
        <v>0.86057673767209053</v>
      </c>
      <c r="AT194" s="125">
        <f t="shared" si="90"/>
        <v>31.300000000000175</v>
      </c>
      <c r="AU194" s="1">
        <f t="shared" si="91"/>
        <v>31.364218495041307</v>
      </c>
      <c r="AV194" s="1">
        <f t="shared" si="92"/>
        <v>1.1087512587476372E-2</v>
      </c>
      <c r="AW194" s="10">
        <f t="shared" si="102"/>
        <v>0.93893300369381905</v>
      </c>
      <c r="AX194" s="10">
        <f t="shared" si="93"/>
        <v>0.24306723847985268</v>
      </c>
      <c r="AY194" s="1">
        <f t="shared" si="94"/>
        <v>80.899999999999679</v>
      </c>
      <c r="AZ194" s="1">
        <f t="shared" si="95"/>
        <v>80.94467262700168</v>
      </c>
      <c r="BA194" s="1">
        <f t="shared" si="103"/>
        <v>1.4698418351565459E-3</v>
      </c>
      <c r="BB194" s="10">
        <f t="shared" si="104"/>
        <v>0.43027779832482338</v>
      </c>
      <c r="BC194" s="10">
        <f t="shared" si="96"/>
        <v>0.57685961201786995</v>
      </c>
      <c r="BD194" s="1">
        <f t="shared" si="97"/>
        <v>46.400000000000389</v>
      </c>
      <c r="BE194" s="1">
        <f t="shared" si="98"/>
        <v>46.519353655726107</v>
      </c>
      <c r="BF194" s="1">
        <f t="shared" si="99"/>
        <v>1.1321777952882523E-2</v>
      </c>
      <c r="BU194" s="1">
        <f t="shared" si="81"/>
        <v>0</v>
      </c>
      <c r="BV194" s="1">
        <f>IF($BY$12=1,NORMDIST(BY194,$Y$6,$Y$8,TRUE),IF($BY$12=2,IF(BY194&lt;=$BX$31,0,IF(BY194&gt;=$BX$32,1,(BY194-$BX$31)*$BX$33)),SUM($BU$42:BU194)/$BV$40))</f>
        <v>4.0929508978807171E-2</v>
      </c>
      <c r="BW194" s="1">
        <f t="shared" si="82"/>
        <v>6.6725013664287888E-2</v>
      </c>
      <c r="BX194" s="1">
        <f>IF($BY$12&lt;3,BV194,SUM($BZ$42:BZ194)/$BX$40)</f>
        <v>4.0929508978807171E-2</v>
      </c>
      <c r="BY194" s="1">
        <f t="shared" si="83"/>
        <v>15.199999999999962</v>
      </c>
      <c r="BZ194" s="1">
        <f t="shared" si="73"/>
        <v>4.3898035305452669E-3</v>
      </c>
      <c r="CA194" s="1">
        <f t="shared" si="84"/>
        <v>25.999999999999805</v>
      </c>
      <c r="CB194" s="1" t="str">
        <f t="shared" si="74"/>
        <v/>
      </c>
      <c r="CC194" s="1" t="e">
        <f>IF(CB194="",NA(),COUNTIF(CB194:$CB$704,CB194))</f>
        <v>#N/A</v>
      </c>
      <c r="CD194" s="1" t="e">
        <f t="shared" si="75"/>
        <v>#N/A</v>
      </c>
      <c r="CE194" s="1" t="e">
        <f t="shared" si="76"/>
        <v>#N/A</v>
      </c>
      <c r="CF194" s="1">
        <f t="shared" si="77"/>
        <v>99</v>
      </c>
      <c r="CG194" s="1">
        <f t="shared" si="78"/>
        <v>0</v>
      </c>
      <c r="CH194" s="1">
        <f t="shared" si="71"/>
        <v>0</v>
      </c>
      <c r="CJ194" s="1" t="e">
        <f t="shared" si="79"/>
        <v>#N/A</v>
      </c>
      <c r="CK194" s="1" t="str">
        <f t="shared" si="80"/>
        <v/>
      </c>
    </row>
    <row r="195" spans="1:89" ht="12" customHeight="1" x14ac:dyDescent="0.15">
      <c r="A195" s="26"/>
      <c r="B195" s="26"/>
      <c r="C195" s="26"/>
      <c r="D195" s="26"/>
      <c r="E195" s="26"/>
      <c r="F195" s="26"/>
      <c r="G195" s="26"/>
      <c r="H195" s="26"/>
      <c r="I195" s="26"/>
      <c r="J195" s="26"/>
      <c r="K195" s="26"/>
      <c r="L195" s="26"/>
      <c r="M195" s="26"/>
      <c r="N195" s="26"/>
      <c r="O195" s="26"/>
      <c r="AM195" s="10">
        <f t="shared" si="100"/>
        <v>0.38262330368161201</v>
      </c>
      <c r="AN195" s="10">
        <f t="shared" si="85"/>
        <v>1.091906800866127E-2</v>
      </c>
      <c r="AO195" s="1">
        <f t="shared" si="86"/>
        <v>44.000000000000355</v>
      </c>
      <c r="AP195" s="1">
        <f t="shared" si="87"/>
        <v>44.322034496814368</v>
      </c>
      <c r="AQ195" s="1">
        <f t="shared" si="88"/>
        <v>2.0821997473441194E-4</v>
      </c>
      <c r="AR195" s="10">
        <f t="shared" si="101"/>
        <v>0.56421849504113197</v>
      </c>
      <c r="AS195" s="10">
        <f t="shared" si="89"/>
        <v>0.28525175526738167</v>
      </c>
      <c r="AT195" s="125">
        <f t="shared" si="90"/>
        <v>53.200000000000486</v>
      </c>
      <c r="AU195" s="1">
        <f t="shared" si="91"/>
        <v>52.960946635157356</v>
      </c>
      <c r="AV195" s="1">
        <f t="shared" si="92"/>
        <v>5.6175820740856789E-3</v>
      </c>
      <c r="AW195" s="10">
        <f t="shared" si="102"/>
        <v>0.54467262700200081</v>
      </c>
      <c r="AX195" s="10">
        <f t="shared" si="93"/>
        <v>0.35076415911316872</v>
      </c>
      <c r="AY195" s="1">
        <f t="shared" si="94"/>
        <v>52.200000000000472</v>
      </c>
      <c r="AZ195" s="1">
        <f t="shared" si="95"/>
        <v>51.851065755635972</v>
      </c>
      <c r="BA195" s="1">
        <f t="shared" si="103"/>
        <v>6.9545302344071322E-3</v>
      </c>
      <c r="BB195" s="10">
        <f t="shared" si="104"/>
        <v>0.61935365572571754</v>
      </c>
      <c r="BC195" s="10">
        <f t="shared" si="96"/>
        <v>0.60885469987988472</v>
      </c>
      <c r="BD195" s="1">
        <f t="shared" si="97"/>
        <v>56.000000000000526</v>
      </c>
      <c r="BE195" s="1">
        <f t="shared" si="98"/>
        <v>56.413909945637513</v>
      </c>
      <c r="BF195" s="1">
        <f t="shared" si="99"/>
        <v>1.1610488196003022E-2</v>
      </c>
      <c r="BU195" s="1">
        <f t="shared" si="81"/>
        <v>0</v>
      </c>
      <c r="BV195" s="1">
        <f>IF($BY$12=1,NORMDIST(BY195,$Y$6,$Y$8,TRUE),IF($BY$12=2,IF(BY195&lt;=$BX$31,0,IF(BY195&gt;=$BX$32,1,(BY195-$BX$31)*$BX$33)),SUM($BU$42:BU195)/$BV$40))</f>
        <v>4.137040260514592E-2</v>
      </c>
      <c r="BW195" s="1">
        <f t="shared" si="82"/>
        <v>6.7750023093407635E-2</v>
      </c>
      <c r="BX195" s="1">
        <f>IF($BY$12&lt;3,BV195,SUM($BZ$42:BZ195)/$BX$40)</f>
        <v>4.137040260514592E-2</v>
      </c>
      <c r="BY195" s="1">
        <f t="shared" si="83"/>
        <v>15.299999999999962</v>
      </c>
      <c r="BZ195" s="1">
        <f t="shared" si="73"/>
        <v>4.4281060845364579E-3</v>
      </c>
      <c r="CA195" s="1">
        <f t="shared" si="84"/>
        <v>25.999999999999766</v>
      </c>
      <c r="CB195" s="1" t="str">
        <f t="shared" si="74"/>
        <v/>
      </c>
      <c r="CC195" s="1" t="e">
        <f>IF(CB195="",NA(),COUNTIF(CB195:$CB$704,CB195))</f>
        <v>#N/A</v>
      </c>
      <c r="CD195" s="1" t="e">
        <f t="shared" si="75"/>
        <v>#N/A</v>
      </c>
      <c r="CE195" s="1" t="e">
        <f t="shared" si="76"/>
        <v>#N/A</v>
      </c>
      <c r="CF195" s="1">
        <f t="shared" si="77"/>
        <v>99</v>
      </c>
      <c r="CG195" s="1">
        <f t="shared" si="78"/>
        <v>0</v>
      </c>
      <c r="CH195" s="1">
        <f t="shared" ref="CH195:CH258" si="105">IF(CB195="",0,1)</f>
        <v>0</v>
      </c>
      <c r="CJ195" s="1" t="e">
        <f t="shared" si="79"/>
        <v>#N/A</v>
      </c>
      <c r="CK195" s="1" t="str">
        <f t="shared" si="80"/>
        <v/>
      </c>
    </row>
    <row r="196" spans="1:89" ht="12" customHeight="1" x14ac:dyDescent="0.15">
      <c r="A196" s="26"/>
      <c r="B196" s="26"/>
      <c r="C196" s="26"/>
      <c r="D196" s="26"/>
      <c r="E196" s="26"/>
      <c r="F196" s="26"/>
      <c r="G196" s="26"/>
      <c r="H196" s="26"/>
      <c r="I196" s="26"/>
      <c r="J196" s="26"/>
      <c r="K196" s="26"/>
      <c r="L196" s="26"/>
      <c r="M196" s="26"/>
      <c r="N196" s="26"/>
      <c r="O196" s="26"/>
      <c r="AM196" s="10">
        <f t="shared" si="100"/>
        <v>0.82203449681401253</v>
      </c>
      <c r="AN196" s="10">
        <f t="shared" si="85"/>
        <v>0.65458858385682106</v>
      </c>
      <c r="AO196" s="1">
        <f t="shared" si="86"/>
        <v>68.400000000000389</v>
      </c>
      <c r="AP196" s="1">
        <f t="shared" si="87"/>
        <v>68.24821980074087</v>
      </c>
      <c r="AQ196" s="1">
        <f t="shared" si="88"/>
        <v>8.5517514958064322E-3</v>
      </c>
      <c r="AR196" s="10">
        <f t="shared" si="101"/>
        <v>0.26094663515686989</v>
      </c>
      <c r="AS196" s="10">
        <f t="shared" si="89"/>
        <v>0.74387495592236519</v>
      </c>
      <c r="AT196" s="125">
        <f t="shared" si="90"/>
        <v>37.100000000000257</v>
      </c>
      <c r="AU196" s="1">
        <f t="shared" si="91"/>
        <v>36.829598078876991</v>
      </c>
      <c r="AV196" s="1">
        <f t="shared" si="92"/>
        <v>1.2051506151508535E-2</v>
      </c>
      <c r="AW196" s="10">
        <f t="shared" si="102"/>
        <v>0.15106575563549995</v>
      </c>
      <c r="AX196" s="10">
        <f t="shared" si="93"/>
        <v>0.52020982280373573</v>
      </c>
      <c r="AY196" s="1">
        <f t="shared" si="94"/>
        <v>29.300000000000146</v>
      </c>
      <c r="AZ196" s="1">
        <f t="shared" si="95"/>
        <v>29.790765053779033</v>
      </c>
      <c r="BA196" s="1">
        <f t="shared" si="103"/>
        <v>6.0735843230187792E-3</v>
      </c>
      <c r="BB196" s="10">
        <f t="shared" si="104"/>
        <v>0.91390994563698769</v>
      </c>
      <c r="BC196" s="10">
        <f t="shared" si="96"/>
        <v>0.33719917014241219</v>
      </c>
      <c r="BD196" s="1">
        <f t="shared" si="97"/>
        <v>77.299999999999883</v>
      </c>
      <c r="BE196" s="1">
        <f t="shared" si="98"/>
        <v>76.885013333707931</v>
      </c>
      <c r="BF196" s="1">
        <f t="shared" si="99"/>
        <v>2.6495517065315637E-3</v>
      </c>
      <c r="BU196" s="1">
        <f t="shared" si="81"/>
        <v>0</v>
      </c>
      <c r="BV196" s="1">
        <f>IF($BY$12=1,NORMDIST(BY196,$Y$6,$Y$8,TRUE),IF($BY$12=2,IF(BY196&lt;=$BX$31,0,IF(BY196&gt;=$BX$32,1,(BY196-$BX$31)*$BX$33)),SUM($BU$42:BU196)/$BV$40))</f>
        <v>4.1815137613594788E-2</v>
      </c>
      <c r="BW196" s="1">
        <f t="shared" si="82"/>
        <v>6.8786120085493979E-2</v>
      </c>
      <c r="BX196" s="1">
        <f>IF($BY$12&lt;3,BV196,SUM($BZ$42:BZ196)/$BX$40)</f>
        <v>4.1815137613594788E-2</v>
      </c>
      <c r="BY196" s="1">
        <f t="shared" si="83"/>
        <v>15.399999999999961</v>
      </c>
      <c r="BZ196" s="1">
        <f t="shared" si="73"/>
        <v>4.466631174382737E-3</v>
      </c>
      <c r="CA196" s="1">
        <f t="shared" si="84"/>
        <v>25.999999999999723</v>
      </c>
      <c r="CB196" s="1" t="str">
        <f t="shared" si="74"/>
        <v/>
      </c>
      <c r="CC196" s="1" t="e">
        <f>IF(CB196="",NA(),COUNTIF(CB196:$CB$704,CB196))</f>
        <v>#N/A</v>
      </c>
      <c r="CD196" s="1" t="e">
        <f t="shared" si="75"/>
        <v>#N/A</v>
      </c>
      <c r="CE196" s="1" t="e">
        <f t="shared" si="76"/>
        <v>#N/A</v>
      </c>
      <c r="CF196" s="1">
        <f t="shared" si="77"/>
        <v>99</v>
      </c>
      <c r="CG196" s="1">
        <f t="shared" si="78"/>
        <v>0</v>
      </c>
      <c r="CH196" s="1">
        <f t="shared" si="105"/>
        <v>0</v>
      </c>
      <c r="CJ196" s="1" t="e">
        <f t="shared" si="79"/>
        <v>#N/A</v>
      </c>
      <c r="CK196" s="1" t="str">
        <f t="shared" si="80"/>
        <v/>
      </c>
    </row>
    <row r="197" spans="1:89" ht="12" customHeight="1" x14ac:dyDescent="0.15">
      <c r="A197" s="26"/>
      <c r="B197" s="26"/>
      <c r="C197" s="26"/>
      <c r="D197" s="26"/>
      <c r="E197" s="26"/>
      <c r="F197" s="26"/>
      <c r="G197" s="26"/>
      <c r="H197" s="26"/>
      <c r="I197" s="26"/>
      <c r="J197" s="26"/>
      <c r="K197" s="26"/>
      <c r="L197" s="26"/>
      <c r="M197" s="26"/>
      <c r="N197" s="26"/>
      <c r="O197" s="26"/>
      <c r="AM197" s="10">
        <f t="shared" si="100"/>
        <v>0.34821980074048042</v>
      </c>
      <c r="AN197" s="10">
        <f t="shared" si="85"/>
        <v>0.53426221385598183</v>
      </c>
      <c r="AO197" s="1">
        <f t="shared" si="86"/>
        <v>42.100000000000328</v>
      </c>
      <c r="AP197" s="1">
        <f t="shared" si="87"/>
        <v>41.683968598395914</v>
      </c>
      <c r="AQ197" s="1">
        <f t="shared" si="88"/>
        <v>9.8572127772965888E-3</v>
      </c>
      <c r="AR197" s="10">
        <f t="shared" si="101"/>
        <v>0.22959807887673378</v>
      </c>
      <c r="AS197" s="10">
        <f t="shared" si="89"/>
        <v>0.7735423631966114</v>
      </c>
      <c r="AT197" s="125">
        <f t="shared" si="90"/>
        <v>35.100000000000229</v>
      </c>
      <c r="AU197" s="1">
        <f t="shared" si="91"/>
        <v>35.288016835600367</v>
      </c>
      <c r="AV197" s="1">
        <f t="shared" si="92"/>
        <v>1.1690740637132322E-2</v>
      </c>
      <c r="AW197" s="10">
        <f t="shared" si="102"/>
        <v>0.9907650537788868</v>
      </c>
      <c r="AX197" s="10">
        <f t="shared" si="93"/>
        <v>0.41773456707596779</v>
      </c>
      <c r="AY197" s="1">
        <f t="shared" si="94"/>
        <v>97.099999999998758</v>
      </c>
      <c r="AZ197" s="1">
        <f t="shared" si="95"/>
        <v>96.701309049873302</v>
      </c>
      <c r="BA197" s="1">
        <f t="shared" si="103"/>
        <v>5.2056678859643889E-4</v>
      </c>
      <c r="BB197" s="10">
        <f t="shared" si="104"/>
        <v>8.5013333708047867E-2</v>
      </c>
      <c r="BC197" s="10">
        <f t="shared" si="96"/>
        <v>0.44225381687283516</v>
      </c>
      <c r="BD197" s="1">
        <f t="shared" si="97"/>
        <v>22.50000000000005</v>
      </c>
      <c r="BE197" s="1">
        <f t="shared" si="98"/>
        <v>22.918027970939924</v>
      </c>
      <c r="BF197" s="1">
        <f t="shared" si="99"/>
        <v>3.4277383030517773E-3</v>
      </c>
      <c r="BU197" s="1">
        <f t="shared" si="81"/>
        <v>0</v>
      </c>
      <c r="BV197" s="1">
        <f>IF($BY$12=1,NORMDIST(BY197,$Y$6,$Y$8,TRUE),IF($BY$12=2,IF(BY197&lt;=$BX$31,0,IF(BY197&gt;=$BX$32,1,(BY197-$BX$31)*$BX$33)),SUM($BU$42:BU197)/$BV$40))</f>
        <v>4.2263736257952253E-2</v>
      </c>
      <c r="BW197" s="1">
        <f t="shared" si="82"/>
        <v>6.9833371424255622E-2</v>
      </c>
      <c r="BX197" s="1">
        <f>IF($BY$12&lt;3,BV197,SUM($BZ$42:BZ197)/$BX$40)</f>
        <v>4.2263736257952253E-2</v>
      </c>
      <c r="BY197" s="1">
        <f t="shared" si="83"/>
        <v>15.499999999999961</v>
      </c>
      <c r="BZ197" s="1">
        <f t="shared" si="73"/>
        <v>4.50537880156489E-3</v>
      </c>
      <c r="CA197" s="1">
        <f t="shared" si="84"/>
        <v>25.99999999999967</v>
      </c>
      <c r="CB197" s="1" t="str">
        <f t="shared" si="74"/>
        <v/>
      </c>
      <c r="CC197" s="1" t="e">
        <f>IF(CB197="",NA(),COUNTIF(CB197:$CB$704,CB197))</f>
        <v>#N/A</v>
      </c>
      <c r="CD197" s="1" t="e">
        <f t="shared" si="75"/>
        <v>#N/A</v>
      </c>
      <c r="CE197" s="1" t="e">
        <f t="shared" si="76"/>
        <v>#N/A</v>
      </c>
      <c r="CF197" s="1">
        <f t="shared" si="77"/>
        <v>99</v>
      </c>
      <c r="CG197" s="1">
        <f t="shared" si="78"/>
        <v>0</v>
      </c>
      <c r="CH197" s="1">
        <f t="shared" si="105"/>
        <v>0</v>
      </c>
      <c r="CJ197" s="1" t="e">
        <f t="shared" si="79"/>
        <v>#N/A</v>
      </c>
      <c r="CK197" s="1" t="str">
        <f t="shared" si="80"/>
        <v/>
      </c>
    </row>
    <row r="198" spans="1:89" ht="12" customHeight="1" x14ac:dyDescent="0.15">
      <c r="A198" s="26"/>
      <c r="B198" s="26"/>
      <c r="C198" s="26"/>
      <c r="D198" s="26"/>
      <c r="E198" s="26"/>
      <c r="F198" s="26"/>
      <c r="G198" s="26"/>
      <c r="H198" s="26"/>
      <c r="I198" s="26"/>
      <c r="J198" s="26"/>
      <c r="K198" s="26"/>
      <c r="L198" s="26"/>
      <c r="M198" s="26"/>
      <c r="N198" s="26"/>
      <c r="O198" s="26"/>
      <c r="AM198" s="10">
        <f t="shared" si="100"/>
        <v>8.3968598395586014E-2</v>
      </c>
      <c r="AN198" s="10">
        <f t="shared" si="85"/>
        <v>7.5547639280557632E-2</v>
      </c>
      <c r="AO198" s="1">
        <f t="shared" si="86"/>
        <v>22.400000000000048</v>
      </c>
      <c r="AP198" s="1">
        <f t="shared" si="87"/>
        <v>22.27492488697176</v>
      </c>
      <c r="AQ198" s="1">
        <f t="shared" si="88"/>
        <v>5.8152148181016673E-4</v>
      </c>
      <c r="AR198" s="10">
        <f t="shared" si="101"/>
        <v>0.68801683560013771</v>
      </c>
      <c r="AS198" s="10">
        <f t="shared" si="89"/>
        <v>0.30022023990750313</v>
      </c>
      <c r="AT198" s="125">
        <f t="shared" si="90"/>
        <v>59.80000000000058</v>
      </c>
      <c r="AU198" s="1">
        <f t="shared" si="91"/>
        <v>59.601938150078638</v>
      </c>
      <c r="AV198" s="1">
        <f t="shared" si="92"/>
        <v>5.3110817376542151E-3</v>
      </c>
      <c r="AW198" s="10">
        <f t="shared" si="102"/>
        <v>0.10130904987454414</v>
      </c>
      <c r="AX198" s="10">
        <f t="shared" si="93"/>
        <v>0.81576308980584145</v>
      </c>
      <c r="AY198" s="1">
        <f t="shared" si="94"/>
        <v>24.500000000000078</v>
      </c>
      <c r="AZ198" s="1">
        <f t="shared" si="95"/>
        <v>24.502978581935245</v>
      </c>
      <c r="BA198" s="1">
        <f t="shared" si="103"/>
        <v>7.2184530787705271E-3</v>
      </c>
      <c r="BB198" s="10">
        <f t="shared" si="104"/>
        <v>0.91802797093987465</v>
      </c>
      <c r="BC198" s="10">
        <f t="shared" si="96"/>
        <v>0.64376236870884895</v>
      </c>
      <c r="BD198" s="1">
        <f t="shared" si="97"/>
        <v>77.799999999999855</v>
      </c>
      <c r="BE198" s="1">
        <f t="shared" si="98"/>
        <v>77.355999282747362</v>
      </c>
      <c r="BF198" s="1">
        <f t="shared" si="99"/>
        <v>4.8871477864584952E-3</v>
      </c>
      <c r="BU198" s="1">
        <f t="shared" si="81"/>
        <v>0</v>
      </c>
      <c r="BV198" s="1">
        <f>IF($BY$12=1,NORMDIST(BY198,$Y$6,$Y$8,TRUE),IF($BY$12=2,IF(BY198&lt;=$BX$31,0,IF(BY198&gt;=$BX$32,1,(BY198-$BX$31)*$BX$33)),SUM($BU$42:BU198)/$BV$40))</f>
        <v>4.2716220791328752E-2</v>
      </c>
      <c r="BW198" s="1">
        <f t="shared" si="82"/>
        <v>7.0891843632700222E-2</v>
      </c>
      <c r="BX198" s="1">
        <f>IF($BY$12&lt;3,BV198,SUM($BZ$42:BZ198)/$BX$40)</f>
        <v>4.2716220791328752E-2</v>
      </c>
      <c r="BY198" s="1">
        <f t="shared" si="83"/>
        <v>15.599999999999961</v>
      </c>
      <c r="BZ198" s="1">
        <f t="shared" si="73"/>
        <v>4.5443489508141281E-3</v>
      </c>
      <c r="CA198" s="1">
        <f t="shared" si="84"/>
        <v>25.999999999999606</v>
      </c>
      <c r="CB198" s="1" t="str">
        <f t="shared" si="74"/>
        <v/>
      </c>
      <c r="CC198" s="1" t="e">
        <f>IF(CB198="",NA(),COUNTIF(CB198:$CB$704,CB198))</f>
        <v>#N/A</v>
      </c>
      <c r="CD198" s="1" t="e">
        <f t="shared" si="75"/>
        <v>#N/A</v>
      </c>
      <c r="CE198" s="1" t="e">
        <f t="shared" si="76"/>
        <v>#N/A</v>
      </c>
      <c r="CF198" s="1">
        <f t="shared" si="77"/>
        <v>99</v>
      </c>
      <c r="CG198" s="1">
        <f t="shared" si="78"/>
        <v>0</v>
      </c>
      <c r="CH198" s="1">
        <f t="shared" si="105"/>
        <v>0</v>
      </c>
      <c r="CJ198" s="1" t="e">
        <f t="shared" si="79"/>
        <v>#N/A</v>
      </c>
      <c r="CK198" s="1" t="str">
        <f t="shared" si="80"/>
        <v/>
      </c>
    </row>
    <row r="199" spans="1:89" ht="12" customHeight="1" x14ac:dyDescent="0.15">
      <c r="A199" s="26"/>
      <c r="B199" s="26"/>
      <c r="C199" s="26"/>
      <c r="D199" s="26"/>
      <c r="E199" s="26"/>
      <c r="F199" s="26"/>
      <c r="G199" s="26"/>
      <c r="H199" s="26"/>
      <c r="I199" s="26"/>
      <c r="J199" s="26"/>
      <c r="K199" s="26"/>
      <c r="L199" s="26"/>
      <c r="M199" s="26"/>
      <c r="N199" s="26"/>
      <c r="O199" s="26"/>
      <c r="AM199" s="10">
        <f t="shared" si="100"/>
        <v>0.37492488697171211</v>
      </c>
      <c r="AN199" s="10">
        <f t="shared" si="85"/>
        <v>0.74374065175652504</v>
      </c>
      <c r="AO199" s="1">
        <f t="shared" si="86"/>
        <v>43.60000000000035</v>
      </c>
      <c r="AP199" s="1">
        <f t="shared" si="87"/>
        <v>43.286193723231904</v>
      </c>
      <c r="AQ199" s="1">
        <f t="shared" si="88"/>
        <v>1.4095020527821528E-2</v>
      </c>
      <c r="AR199" s="10">
        <f t="shared" si="101"/>
        <v>0.30193815007805824</v>
      </c>
      <c r="AS199" s="10">
        <f t="shared" si="89"/>
        <v>0.42597653344273567</v>
      </c>
      <c r="AT199" s="125">
        <f t="shared" si="90"/>
        <v>39.600000000000293</v>
      </c>
      <c r="AU199" s="1">
        <f t="shared" si="91"/>
        <v>39.972122291475827</v>
      </c>
      <c r="AV199" s="1">
        <f t="shared" si="92"/>
        <v>7.4224816257908721E-3</v>
      </c>
      <c r="AW199" s="10">
        <f t="shared" si="102"/>
        <v>0.50297858193516731</v>
      </c>
      <c r="AX199" s="10">
        <f t="shared" si="93"/>
        <v>0.35807323828339577</v>
      </c>
      <c r="AY199" s="1">
        <f t="shared" si="94"/>
        <v>50.100000000000442</v>
      </c>
      <c r="AZ199" s="1">
        <f t="shared" si="95"/>
        <v>49.637786055356706</v>
      </c>
      <c r="BA199" s="1">
        <f t="shared" si="103"/>
        <v>7.1424384305367877E-3</v>
      </c>
      <c r="BB199" s="10">
        <f t="shared" si="104"/>
        <v>5.5999282747507095E-2</v>
      </c>
      <c r="BC199" s="10">
        <f t="shared" si="96"/>
        <v>0.55546574667096138</v>
      </c>
      <c r="BD199" s="1">
        <f t="shared" si="97"/>
        <v>18.199999999999989</v>
      </c>
      <c r="BE199" s="1">
        <f t="shared" si="98"/>
        <v>18.387764320522535</v>
      </c>
      <c r="BF199" s="1">
        <f t="shared" si="99"/>
        <v>3.1301663129284312E-3</v>
      </c>
      <c r="BU199" s="1">
        <f t="shared" si="81"/>
        <v>0</v>
      </c>
      <c r="BV199" s="1">
        <f>IF($BY$12=1,NORMDIST(BY199,$Y$6,$Y$8,TRUE),IF($BY$12=2,IF(BY199&lt;=$BX$31,0,IF(BY199&gt;=$BX$32,1,(BY199-$BX$31)*$BX$33)),SUM($BU$42:BU199)/$BV$40))</f>
        <v>4.3172613464464174E-2</v>
      </c>
      <c r="BW199" s="1">
        <f t="shared" si="82"/>
        <v>7.1961602962502119E-2</v>
      </c>
      <c r="BX199" s="1">
        <f>IF($BY$12&lt;3,BV199,SUM($BZ$42:BZ199)/$BX$40)</f>
        <v>4.3172613464464174E-2</v>
      </c>
      <c r="BY199" s="1">
        <f t="shared" si="83"/>
        <v>15.69999999999996</v>
      </c>
      <c r="BZ199" s="1">
        <f t="shared" si="73"/>
        <v>4.583541589968299E-3</v>
      </c>
      <c r="CA199" s="1">
        <f t="shared" si="84"/>
        <v>25.999999999999535</v>
      </c>
      <c r="CB199" s="1" t="str">
        <f t="shared" si="74"/>
        <v/>
      </c>
      <c r="CC199" s="1" t="e">
        <f>IF(CB199="",NA(),COUNTIF(CB199:$CB$704,CB199))</f>
        <v>#N/A</v>
      </c>
      <c r="CD199" s="1" t="e">
        <f t="shared" si="75"/>
        <v>#N/A</v>
      </c>
      <c r="CE199" s="1" t="e">
        <f t="shared" si="76"/>
        <v>#N/A</v>
      </c>
      <c r="CF199" s="1">
        <f t="shared" si="77"/>
        <v>99</v>
      </c>
      <c r="CG199" s="1">
        <f t="shared" si="78"/>
        <v>0</v>
      </c>
      <c r="CH199" s="1">
        <f t="shared" si="105"/>
        <v>0</v>
      </c>
      <c r="CJ199" s="1" t="e">
        <f t="shared" si="79"/>
        <v>#N/A</v>
      </c>
      <c r="CK199" s="1" t="str">
        <f t="shared" si="80"/>
        <v/>
      </c>
    </row>
    <row r="200" spans="1:89" ht="12" customHeight="1" x14ac:dyDescent="0.15">
      <c r="A200" s="26"/>
      <c r="B200" s="26"/>
      <c r="C200" s="26"/>
      <c r="D200" s="26"/>
      <c r="E200" s="26"/>
      <c r="F200" s="26"/>
      <c r="G200" s="26"/>
      <c r="H200" s="26"/>
      <c r="I200" s="26"/>
      <c r="J200" s="26"/>
      <c r="K200" s="26"/>
      <c r="L200" s="26"/>
      <c r="M200" s="26"/>
      <c r="N200" s="26"/>
      <c r="O200" s="26"/>
      <c r="AM200" s="10">
        <f t="shared" si="100"/>
        <v>0.18619372323155403</v>
      </c>
      <c r="AN200" s="10">
        <f t="shared" si="85"/>
        <v>0.65283394232392311</v>
      </c>
      <c r="AO200" s="1">
        <f t="shared" si="86"/>
        <v>32.100000000000186</v>
      </c>
      <c r="AP200" s="1">
        <f t="shared" si="87"/>
        <v>32.510080481320806</v>
      </c>
      <c r="AQ200" s="1">
        <f t="shared" si="88"/>
        <v>8.7245377829677489E-3</v>
      </c>
      <c r="AR200" s="10">
        <f t="shared" si="101"/>
        <v>0.87212229147553444</v>
      </c>
      <c r="AS200" s="10">
        <f t="shared" si="89"/>
        <v>0.25234513357281685</v>
      </c>
      <c r="AT200" s="125">
        <f t="shared" si="90"/>
        <v>72.700000000000145</v>
      </c>
      <c r="AU200" s="1">
        <f t="shared" si="91"/>
        <v>72.816214904934313</v>
      </c>
      <c r="AV200" s="1">
        <f t="shared" si="92"/>
        <v>2.6432637469872011E-3</v>
      </c>
      <c r="AW200" s="10">
        <f t="shared" si="102"/>
        <v>3.7786055356264114E-2</v>
      </c>
      <c r="AX200" s="10">
        <f t="shared" si="93"/>
        <v>4.4781360775232315E-2</v>
      </c>
      <c r="AY200" s="1">
        <f t="shared" si="94"/>
        <v>14.399999999999965</v>
      </c>
      <c r="AZ200" s="1">
        <f t="shared" si="95"/>
        <v>14.08991001322862</v>
      </c>
      <c r="BA200" s="1">
        <f t="shared" si="103"/>
        <v>1.8321795790695144E-4</v>
      </c>
      <c r="BB200" s="10">
        <f t="shared" si="104"/>
        <v>0.68776432052254677</v>
      </c>
      <c r="BC200" s="10">
        <f t="shared" si="96"/>
        <v>0.14616163447499275</v>
      </c>
      <c r="BD200" s="1">
        <f t="shared" si="97"/>
        <v>59.700000000000578</v>
      </c>
      <c r="BE200" s="1">
        <f t="shared" si="98"/>
        <v>59.444851175696236</v>
      </c>
      <c r="BF200" s="1">
        <f t="shared" si="99"/>
        <v>2.5920000247214984E-3</v>
      </c>
      <c r="BU200" s="1">
        <f t="shared" si="81"/>
        <v>0</v>
      </c>
      <c r="BV200" s="1">
        <f>IF($BY$12=1,NORMDIST(BY200,$Y$6,$Y$8,TRUE),IF($BY$12=2,IF(BY200&lt;=$BX$31,0,IF(BY200&gt;=$BX$32,1,(BY200-$BX$31)*$BX$33)),SUM($BU$42:BU200)/$BV$40))</f>
        <v>4.3632936524031725E-2</v>
      </c>
      <c r="BW200" s="1">
        <f t="shared" si="82"/>
        <v>7.304271538329829E-2</v>
      </c>
      <c r="BX200" s="1">
        <f>IF($BY$12&lt;3,BV200,SUM($BZ$42:BZ200)/$BX$40)</f>
        <v>4.3632936524031725E-2</v>
      </c>
      <c r="BY200" s="1">
        <f t="shared" si="83"/>
        <v>15.79999999999996</v>
      </c>
      <c r="BZ200" s="1">
        <f t="shared" si="73"/>
        <v>4.622956669829017E-3</v>
      </c>
      <c r="CA200" s="1">
        <f t="shared" si="84"/>
        <v>25.999999999999446</v>
      </c>
      <c r="CB200" s="1" t="str">
        <f t="shared" si="74"/>
        <v/>
      </c>
      <c r="CC200" s="1" t="e">
        <f>IF(CB200="",NA(),COUNTIF(CB200:$CB$704,CB200))</f>
        <v>#N/A</v>
      </c>
      <c r="CD200" s="1" t="e">
        <f t="shared" si="75"/>
        <v>#N/A</v>
      </c>
      <c r="CE200" s="1" t="e">
        <f t="shared" si="76"/>
        <v>#N/A</v>
      </c>
      <c r="CF200" s="1">
        <f t="shared" si="77"/>
        <v>99</v>
      </c>
      <c r="CG200" s="1">
        <f t="shared" si="78"/>
        <v>0</v>
      </c>
      <c r="CH200" s="1">
        <f t="shared" si="105"/>
        <v>0</v>
      </c>
      <c r="CJ200" s="1" t="e">
        <f t="shared" si="79"/>
        <v>#N/A</v>
      </c>
      <c r="CK200" s="1" t="str">
        <f t="shared" si="80"/>
        <v/>
      </c>
    </row>
    <row r="201" spans="1:89" ht="12" customHeight="1" x14ac:dyDescent="0.15">
      <c r="A201" s="26"/>
      <c r="B201" s="26"/>
      <c r="C201" s="26"/>
      <c r="D201" s="26"/>
      <c r="E201" s="26"/>
      <c r="F201" s="26"/>
      <c r="G201" s="26"/>
      <c r="H201" s="26"/>
      <c r="I201" s="26"/>
      <c r="J201" s="26"/>
      <c r="K201" s="26"/>
      <c r="L201" s="26"/>
      <c r="M201" s="26"/>
      <c r="N201" s="26"/>
      <c r="O201" s="26"/>
      <c r="AM201" s="10">
        <f t="shared" si="100"/>
        <v>0.91008048132061958</v>
      </c>
      <c r="AN201" s="10">
        <f t="shared" si="85"/>
        <v>0.64425245299935341</v>
      </c>
      <c r="AO201" s="1">
        <f t="shared" si="86"/>
        <v>76.799999999999912</v>
      </c>
      <c r="AP201" s="1">
        <f t="shared" si="87"/>
        <v>77.205275423079641</v>
      </c>
      <c r="AQ201" s="1">
        <f t="shared" si="88"/>
        <v>5.2363246538248177E-3</v>
      </c>
      <c r="AR201" s="10">
        <f t="shared" si="101"/>
        <v>0.61621490493416786</v>
      </c>
      <c r="AS201" s="10">
        <f t="shared" si="89"/>
        <v>6.0135442763566971E-2</v>
      </c>
      <c r="AT201" s="125">
        <f t="shared" si="90"/>
        <v>55.900000000000524</v>
      </c>
      <c r="AU201" s="1">
        <f t="shared" si="91"/>
        <v>55.609396425635147</v>
      </c>
      <c r="AV201" s="1">
        <f t="shared" si="92"/>
        <v>1.1484533117321581E-3</v>
      </c>
      <c r="AW201" s="10">
        <f t="shared" si="102"/>
        <v>0.18991001322865486</v>
      </c>
      <c r="AX201" s="10">
        <f t="shared" si="93"/>
        <v>0.60111672058701515</v>
      </c>
      <c r="AY201" s="1">
        <f t="shared" si="94"/>
        <v>32.40000000000019</v>
      </c>
      <c r="AZ201" s="1">
        <f t="shared" si="95"/>
        <v>31.920387519151163</v>
      </c>
      <c r="BA201" s="1">
        <f t="shared" si="103"/>
        <v>8.141043122629605E-3</v>
      </c>
      <c r="BB201" s="10">
        <f t="shared" si="104"/>
        <v>0.24485117569565773</v>
      </c>
      <c r="BC201" s="10">
        <f t="shared" si="96"/>
        <v>0.94002186134457588</v>
      </c>
      <c r="BD201" s="1">
        <f t="shared" si="97"/>
        <v>36.100000000000243</v>
      </c>
      <c r="BE201" s="1">
        <f t="shared" si="98"/>
        <v>36.43372995629931</v>
      </c>
      <c r="BF201" s="1">
        <f t="shared" si="99"/>
        <v>1.4727549051063198E-2</v>
      </c>
      <c r="BU201" s="1">
        <f t="shared" si="81"/>
        <v>0</v>
      </c>
      <c r="BV201" s="1">
        <f>IF($BY$12=1,NORMDIST(BY201,$Y$6,$Y$8,TRUE),IF($BY$12=2,IF(BY201&lt;=$BX$31,0,IF(BY201&gt;=$BX$32,1,(BY201-$BX$31)*$BX$33)),SUM($BU$42:BU201)/$BV$40))</f>
        <v>4.4097212210926932E-2</v>
      </c>
      <c r="BW201" s="1">
        <f t="shared" si="82"/>
        <v>7.4135246571912464E-2</v>
      </c>
      <c r="BX201" s="1">
        <f>IF($BY$12&lt;3,BV201,SUM($BZ$42:BZ201)/$BX$40)</f>
        <v>4.4097212210926932E-2</v>
      </c>
      <c r="BY201" s="1">
        <f t="shared" si="83"/>
        <v>15.899999999999959</v>
      </c>
      <c r="BZ201" s="1">
        <f t="shared" si="73"/>
        <v>4.6625941240196634E-3</v>
      </c>
      <c r="CA201" s="1">
        <f t="shared" si="84"/>
        <v>25.999999999999343</v>
      </c>
      <c r="CB201" s="1" t="str">
        <f t="shared" si="74"/>
        <v/>
      </c>
      <c r="CC201" s="1" t="e">
        <f>IF(CB201="",NA(),COUNTIF(CB201:$CB$704,CB201))</f>
        <v>#N/A</v>
      </c>
      <c r="CD201" s="1" t="e">
        <f t="shared" si="75"/>
        <v>#N/A</v>
      </c>
      <c r="CE201" s="1" t="e">
        <f t="shared" si="76"/>
        <v>#N/A</v>
      </c>
      <c r="CF201" s="1">
        <f t="shared" si="77"/>
        <v>99</v>
      </c>
      <c r="CG201" s="1">
        <f t="shared" si="78"/>
        <v>0</v>
      </c>
      <c r="CH201" s="1">
        <f t="shared" si="105"/>
        <v>0</v>
      </c>
      <c r="CJ201" s="1" t="e">
        <f t="shared" si="79"/>
        <v>#N/A</v>
      </c>
      <c r="CK201" s="1" t="str">
        <f t="shared" si="80"/>
        <v/>
      </c>
    </row>
    <row r="202" spans="1:89" ht="12" customHeight="1" x14ac:dyDescent="0.15">
      <c r="A202" s="26"/>
      <c r="B202" s="26"/>
      <c r="C202" s="26"/>
      <c r="D202" s="26"/>
      <c r="E202" s="26"/>
      <c r="F202" s="26"/>
      <c r="G202" s="26"/>
      <c r="H202" s="26"/>
      <c r="I202" s="26"/>
      <c r="J202" s="26"/>
      <c r="K202" s="26"/>
      <c r="L202" s="26"/>
      <c r="M202" s="26"/>
      <c r="N202" s="26"/>
      <c r="O202" s="26"/>
      <c r="AM202" s="10">
        <f t="shared" si="100"/>
        <v>0.90527542307972908</v>
      </c>
      <c r="AN202" s="10">
        <f t="shared" si="85"/>
        <v>0.99937779083848</v>
      </c>
      <c r="AO202" s="1">
        <f t="shared" si="86"/>
        <v>76.199999999999946</v>
      </c>
      <c r="AP202" s="1">
        <f t="shared" si="87"/>
        <v>76.600296080857461</v>
      </c>
      <c r="AQ202" s="1" t="e">
        <f t="shared" si="88"/>
        <v>#N/A</v>
      </c>
      <c r="AR202" s="10">
        <f t="shared" si="101"/>
        <v>0.20939642563462257</v>
      </c>
      <c r="AS202" s="10">
        <f t="shared" si="89"/>
        <v>0.97849975898861885</v>
      </c>
      <c r="AT202" s="125">
        <f t="shared" si="90"/>
        <v>33.80000000000021</v>
      </c>
      <c r="AU202" s="1">
        <f t="shared" si="91"/>
        <v>33.610383055359335</v>
      </c>
      <c r="AV202" s="1" t="e">
        <f t="shared" si="92"/>
        <v>#N/A</v>
      </c>
      <c r="AW202" s="10">
        <f t="shared" si="102"/>
        <v>2.0387519150972366E-2</v>
      </c>
      <c r="AX202" s="10">
        <f t="shared" si="93"/>
        <v>0.45654747262597084</v>
      </c>
      <c r="AY202" s="1">
        <f t="shared" si="94"/>
        <v>8.999999999999984</v>
      </c>
      <c r="AZ202" s="1">
        <f t="shared" si="95"/>
        <v>9.161376852542146</v>
      </c>
      <c r="BA202" s="1">
        <f t="shared" si="103"/>
        <v>1.1137936383322632E-3</v>
      </c>
      <c r="BB202" s="10">
        <f t="shared" si="104"/>
        <v>0.83372995629906654</v>
      </c>
      <c r="BC202" s="10">
        <f t="shared" si="96"/>
        <v>0.40148009732365608</v>
      </c>
      <c r="BD202" s="1">
        <f t="shared" si="97"/>
        <v>69.300000000000338</v>
      </c>
      <c r="BE202" s="1">
        <f t="shared" si="98"/>
        <v>68.9924778260294</v>
      </c>
      <c r="BF202" s="1">
        <f t="shared" si="99"/>
        <v>5.0272577403374322E-3</v>
      </c>
      <c r="BU202" s="1">
        <f t="shared" si="81"/>
        <v>0</v>
      </c>
      <c r="BV202" s="1">
        <f>IF($BY$12=1,NORMDIST(BY202,$Y$6,$Y$8,TRUE),IF($BY$12=2,IF(BY202&lt;=$BX$31,0,IF(BY202&gt;=$BX$32,1,(BY202-$BX$31)*$BX$33)),SUM($BU$42:BU202)/$BV$40))</f>
        <v>4.456546275854284E-2</v>
      </c>
      <c r="BW202" s="1">
        <f t="shared" si="82"/>
        <v>7.5239261901509091E-2</v>
      </c>
      <c r="BX202" s="1">
        <f>IF($BY$12&lt;3,BV202,SUM($BZ$42:BZ202)/$BX$40)</f>
        <v>4.456546275854284E-2</v>
      </c>
      <c r="BY202" s="1">
        <f t="shared" si="83"/>
        <v>15.999999999999959</v>
      </c>
      <c r="BZ202" s="1">
        <f t="shared" si="73"/>
        <v>4.7024538688443304E-3</v>
      </c>
      <c r="CA202" s="1">
        <f t="shared" si="84"/>
        <v>25.999999999999222</v>
      </c>
      <c r="CB202" s="1" t="str">
        <f t="shared" si="74"/>
        <v/>
      </c>
      <c r="CC202" s="1" t="e">
        <f>IF(CB202="",NA(),COUNTIF(CB202:$CB$704,CB202))</f>
        <v>#N/A</v>
      </c>
      <c r="CD202" s="1" t="e">
        <f t="shared" si="75"/>
        <v>#N/A</v>
      </c>
      <c r="CE202" s="1" t="e">
        <f t="shared" si="76"/>
        <v>#N/A</v>
      </c>
      <c r="CF202" s="1">
        <f t="shared" si="77"/>
        <v>99</v>
      </c>
      <c r="CG202" s="1">
        <f t="shared" si="78"/>
        <v>0</v>
      </c>
      <c r="CH202" s="1">
        <f t="shared" si="105"/>
        <v>0</v>
      </c>
      <c r="CJ202" s="1" t="e">
        <f t="shared" si="79"/>
        <v>#N/A</v>
      </c>
      <c r="CK202" s="1" t="str">
        <f t="shared" si="80"/>
        <v/>
      </c>
    </row>
    <row r="203" spans="1:89" ht="12" customHeight="1" x14ac:dyDescent="0.15">
      <c r="A203" s="26"/>
      <c r="B203" s="26"/>
      <c r="C203" s="26"/>
      <c r="D203" s="26"/>
      <c r="E203" s="26"/>
      <c r="F203" s="26"/>
      <c r="G203" s="26"/>
      <c r="H203" s="26"/>
      <c r="I203" s="26"/>
      <c r="J203" s="26"/>
      <c r="K203" s="26"/>
      <c r="L203" s="26"/>
      <c r="M203" s="26"/>
      <c r="N203" s="26"/>
      <c r="O203" s="26"/>
      <c r="AM203" s="10">
        <f t="shared" si="100"/>
        <v>0.90029608085751534</v>
      </c>
      <c r="AN203" s="10">
        <f t="shared" si="85"/>
        <v>0.51242420449852943</v>
      </c>
      <c r="AO203" s="1">
        <f t="shared" si="86"/>
        <v>75.59999999999998</v>
      </c>
      <c r="AP203" s="1">
        <f t="shared" si="87"/>
        <v>75.806499952822904</v>
      </c>
      <c r="AQ203" s="1">
        <f t="shared" si="88"/>
        <v>4.5054239791695186E-3</v>
      </c>
      <c r="AR203" s="10">
        <f t="shared" si="101"/>
        <v>0.31038305535912514</v>
      </c>
      <c r="AS203" s="10">
        <f t="shared" si="89"/>
        <v>0.5885709710419178</v>
      </c>
      <c r="AT203" s="125">
        <f t="shared" si="90"/>
        <v>40.1000000000003</v>
      </c>
      <c r="AU203" s="1">
        <f t="shared" si="91"/>
        <v>39.961841801554264</v>
      </c>
      <c r="AV203" s="1">
        <f t="shared" si="92"/>
        <v>1.0386576062495196E-2</v>
      </c>
      <c r="AW203" s="10">
        <f t="shared" si="102"/>
        <v>0.66137685254216194</v>
      </c>
      <c r="AX203" s="10">
        <f t="shared" si="93"/>
        <v>0.12332070246338844</v>
      </c>
      <c r="AY203" s="1">
        <f t="shared" si="94"/>
        <v>58.300000000000558</v>
      </c>
      <c r="AZ203" s="1">
        <f t="shared" si="95"/>
        <v>58.42780301645454</v>
      </c>
      <c r="BA203" s="1">
        <f t="shared" si="103"/>
        <v>2.2569288935960887E-3</v>
      </c>
      <c r="BB203" s="10">
        <f t="shared" si="104"/>
        <v>0.19247782602906227</v>
      </c>
      <c r="BC203" s="10">
        <f t="shared" si="96"/>
        <v>0.76250236108899117</v>
      </c>
      <c r="BD203" s="1">
        <f t="shared" si="97"/>
        <v>32.600000000000193</v>
      </c>
      <c r="BE203" s="1">
        <f t="shared" si="98"/>
        <v>32.62342060580869</v>
      </c>
      <c r="BF203" s="1">
        <f t="shared" si="99"/>
        <v>1.0417476184724212E-2</v>
      </c>
      <c r="BU203" s="1">
        <f t="shared" si="81"/>
        <v>0</v>
      </c>
      <c r="BV203" s="1">
        <f>IF($BY$12=1,NORMDIST(BY203,$Y$6,$Y$8,TRUE),IF($BY$12=2,IF(BY203&lt;=$BX$31,0,IF(BY203&gt;=$BX$32,1,(BY203-$BX$31)*$BX$33)),SUM($BU$42:BU203)/$BV$40))</f>
        <v>4.5037710391031271E-2</v>
      </c>
      <c r="BW203" s="1">
        <f t="shared" si="82"/>
        <v>7.6354826430678618E-2</v>
      </c>
      <c r="BX203" s="1">
        <f>IF($BY$12&lt;3,BV203,SUM($BZ$42:BZ203)/$BX$40)</f>
        <v>4.5037710391031271E-2</v>
      </c>
      <c r="BY203" s="1">
        <f t="shared" ref="BY203:BY234" si="106">BY202+$BZ$1</f>
        <v>16.099999999999959</v>
      </c>
      <c r="BZ203" s="1">
        <f t="shared" si="73"/>
        <v>4.7425358031477523E-3</v>
      </c>
      <c r="CA203" s="1">
        <f t="shared" si="84"/>
        <v>25.999999999999076</v>
      </c>
      <c r="CB203" s="1" t="str">
        <f t="shared" si="74"/>
        <v/>
      </c>
      <c r="CC203" s="1" t="e">
        <f>IF(CB203="",NA(),COUNTIF(CB203:$CB$704,CB203))</f>
        <v>#N/A</v>
      </c>
      <c r="CD203" s="1" t="e">
        <f t="shared" si="75"/>
        <v>#N/A</v>
      </c>
      <c r="CE203" s="1" t="e">
        <f t="shared" si="76"/>
        <v>#N/A</v>
      </c>
      <c r="CF203" s="1">
        <f t="shared" si="77"/>
        <v>99</v>
      </c>
      <c r="CG203" s="1">
        <f t="shared" si="78"/>
        <v>0</v>
      </c>
      <c r="CH203" s="1">
        <f t="shared" si="105"/>
        <v>0</v>
      </c>
      <c r="CJ203" s="1" t="e">
        <f t="shared" si="79"/>
        <v>#N/A</v>
      </c>
      <c r="CK203" s="1" t="str">
        <f t="shared" si="80"/>
        <v/>
      </c>
    </row>
    <row r="204" spans="1:89" ht="12" customHeight="1" x14ac:dyDescent="0.15">
      <c r="A204" s="26"/>
      <c r="B204" s="26"/>
      <c r="C204" s="26"/>
      <c r="D204" s="26"/>
      <c r="E204" s="26"/>
      <c r="F204" s="26"/>
      <c r="G204" s="26"/>
      <c r="H204" s="26"/>
      <c r="I204" s="26"/>
      <c r="J204" s="26"/>
      <c r="K204" s="26"/>
      <c r="L204" s="26"/>
      <c r="M204" s="26"/>
      <c r="N204" s="26"/>
      <c r="O204" s="26"/>
      <c r="AM204" s="10">
        <f t="shared" si="100"/>
        <v>0.70649995282292366</v>
      </c>
      <c r="AN204" s="10">
        <f t="shared" si="85"/>
        <v>0.71272862330079079</v>
      </c>
      <c r="AO204" s="1">
        <f t="shared" si="86"/>
        <v>60.800000000000594</v>
      </c>
      <c r="AP204" s="1">
        <f t="shared" si="87"/>
        <v>60.798480010778306</v>
      </c>
      <c r="AQ204" s="1">
        <f t="shared" si="88"/>
        <v>1.2288082972759112E-2</v>
      </c>
      <c r="AR204" s="10">
        <f t="shared" si="101"/>
        <v>0.36184180155396461</v>
      </c>
      <c r="AS204" s="10">
        <f t="shared" si="89"/>
        <v>0.71948306635022163</v>
      </c>
      <c r="AT204" s="125">
        <f t="shared" si="90"/>
        <v>42.90000000000034</v>
      </c>
      <c r="AU204" s="1">
        <f t="shared" si="91"/>
        <v>42.416782078892332</v>
      </c>
      <c r="AV204" s="1">
        <f t="shared" si="92"/>
        <v>1.3475182819189547E-2</v>
      </c>
      <c r="AW204" s="10">
        <f t="shared" si="102"/>
        <v>0.6278030164539814</v>
      </c>
      <c r="AX204" s="10">
        <f t="shared" si="93"/>
        <v>0.32597902789711952</v>
      </c>
      <c r="AY204" s="1">
        <f t="shared" si="94"/>
        <v>56.500000000000533</v>
      </c>
      <c r="AZ204" s="1">
        <f t="shared" si="95"/>
        <v>56.516698557884034</v>
      </c>
      <c r="BA204" s="1">
        <f t="shared" si="103"/>
        <v>6.1678464475388379E-3</v>
      </c>
      <c r="BB204" s="10">
        <f t="shared" si="104"/>
        <v>0.52342060580849648</v>
      </c>
      <c r="BC204" s="10">
        <f t="shared" si="96"/>
        <v>0.86255284026265144</v>
      </c>
      <c r="BD204" s="1">
        <f t="shared" si="97"/>
        <v>51.100000000000456</v>
      </c>
      <c r="BE204" s="1">
        <f t="shared" si="98"/>
        <v>51.215813437849739</v>
      </c>
      <c r="BF204" s="1">
        <f t="shared" si="99"/>
        <v>1.7179436295425701E-2</v>
      </c>
      <c r="BU204" s="1">
        <f t="shared" si="81"/>
        <v>0</v>
      </c>
      <c r="BV204" s="1">
        <f>IF($BY$12=1,NORMDIST(BY204,$Y$6,$Y$8,TRUE),IF($BY$12=2,IF(BY204&lt;=$BX$31,0,IF(BY204&gt;=$BX$32,1,(BY204-$BX$31)*$BX$33)),SUM($BU$42:BU204)/$BV$40))</f>
        <v>4.5513977321549617E-2</v>
      </c>
      <c r="BW204" s="1">
        <f t="shared" si="82"/>
        <v>7.7482004892453979E-2</v>
      </c>
      <c r="BX204" s="1">
        <f>IF($BY$12&lt;3,BV204,SUM($BZ$42:BZ204)/$BX$40)</f>
        <v>4.5513977321549617E-2</v>
      </c>
      <c r="BY204" s="1">
        <f t="shared" si="106"/>
        <v>16.19999999999996</v>
      </c>
      <c r="BZ204" s="1">
        <f t="shared" si="73"/>
        <v>4.7828398081761836E-3</v>
      </c>
      <c r="CA204" s="1">
        <f t="shared" si="84"/>
        <v>25.999999999998906</v>
      </c>
      <c r="CB204" s="1" t="str">
        <f t="shared" si="74"/>
        <v/>
      </c>
      <c r="CC204" s="1" t="e">
        <f>IF(CB204="",NA(),COUNTIF(CB204:$CB$704,CB204))</f>
        <v>#N/A</v>
      </c>
      <c r="CD204" s="1" t="e">
        <f t="shared" si="75"/>
        <v>#N/A</v>
      </c>
      <c r="CE204" s="1" t="e">
        <f t="shared" si="76"/>
        <v>#N/A</v>
      </c>
      <c r="CF204" s="1">
        <f t="shared" si="77"/>
        <v>99</v>
      </c>
      <c r="CG204" s="1">
        <f t="shared" si="78"/>
        <v>0</v>
      </c>
      <c r="CH204" s="1">
        <f t="shared" si="105"/>
        <v>0</v>
      </c>
      <c r="CJ204" s="1" t="e">
        <f t="shared" si="79"/>
        <v>#N/A</v>
      </c>
      <c r="CK204" s="1" t="str">
        <f t="shared" si="80"/>
        <v/>
      </c>
    </row>
    <row r="205" spans="1:89" ht="12" customHeight="1" x14ac:dyDescent="0.15">
      <c r="A205" s="26"/>
      <c r="B205" s="26"/>
      <c r="C205" s="26"/>
      <c r="D205" s="26"/>
      <c r="E205" s="26"/>
      <c r="F205" s="26"/>
      <c r="G205" s="26"/>
      <c r="H205" s="26"/>
      <c r="I205" s="26"/>
      <c r="J205" s="26"/>
      <c r="K205" s="26"/>
      <c r="L205" s="26"/>
      <c r="M205" s="26"/>
      <c r="N205" s="26"/>
      <c r="O205" s="26"/>
      <c r="AM205" s="10">
        <f t="shared" si="100"/>
        <v>0.49848001077771187</v>
      </c>
      <c r="AN205" s="10">
        <f t="shared" si="85"/>
        <v>0.58801725879311562</v>
      </c>
      <c r="AO205" s="1">
        <f t="shared" si="86"/>
        <v>49.900000000000439</v>
      </c>
      <c r="AP205" s="1">
        <f t="shared" si="87"/>
        <v>49.632155520469389</v>
      </c>
      <c r="AQ205" s="1">
        <f t="shared" si="88"/>
        <v>1.1729100692241255E-2</v>
      </c>
      <c r="AR205" s="10">
        <f t="shared" si="101"/>
        <v>1.6782078891992569E-2</v>
      </c>
      <c r="AS205" s="10">
        <f t="shared" si="89"/>
        <v>7.0869512856006622E-3</v>
      </c>
      <c r="AT205" s="125">
        <f t="shared" si="90"/>
        <v>7.3999999999999897</v>
      </c>
      <c r="AU205" s="1">
        <f t="shared" si="91"/>
        <v>7.5049863733351128</v>
      </c>
      <c r="AV205" s="1">
        <f t="shared" si="92"/>
        <v>1.4627301061193689E-5</v>
      </c>
      <c r="AW205" s="10">
        <f t="shared" si="102"/>
        <v>0.51669855788350105</v>
      </c>
      <c r="AX205" s="10">
        <f t="shared" si="93"/>
        <v>0.29591626301407814</v>
      </c>
      <c r="AY205" s="1">
        <f t="shared" si="94"/>
        <v>50.800000000000452</v>
      </c>
      <c r="AZ205" s="1">
        <f t="shared" si="95"/>
        <v>50.777052200586056</v>
      </c>
      <c r="BA205" s="1">
        <f t="shared" si="103"/>
        <v>5.8979551867368767E-3</v>
      </c>
      <c r="BB205" s="10">
        <f t="shared" si="104"/>
        <v>0.61581343784928322</v>
      </c>
      <c r="BC205" s="10">
        <f t="shared" si="96"/>
        <v>0.38406752422451973</v>
      </c>
      <c r="BD205" s="1">
        <f t="shared" si="97"/>
        <v>55.800000000000523</v>
      </c>
      <c r="BE205" s="1">
        <f t="shared" si="98"/>
        <v>55.535123012215422</v>
      </c>
      <c r="BF205" s="1">
        <f t="shared" si="99"/>
        <v>7.3455712067156623E-3</v>
      </c>
      <c r="BU205" s="1">
        <f t="shared" si="81"/>
        <v>0</v>
      </c>
      <c r="BV205" s="1">
        <f>IF($BY$12=1,NORMDIST(BY205,$Y$6,$Y$8,TRUE),IF($BY$12=2,IF(BY205&lt;=$BX$31,0,IF(BY205&gt;=$BX$32,1,(BY205-$BX$31)*$BX$33)),SUM($BU$42:BU205)/$BV$40))</f>
        <v>4.5994285750494197E-2</v>
      </c>
      <c r="BW205" s="1">
        <f t="shared" si="82"/>
        <v>7.8620861683261059E-2</v>
      </c>
      <c r="BX205" s="1">
        <f>IF($BY$12&lt;3,BV205,SUM($BZ$42:BZ205)/$BX$40)</f>
        <v>4.5994285750494197E-2</v>
      </c>
      <c r="BY205" s="1">
        <f t="shared" si="106"/>
        <v>16.299999999999962</v>
      </c>
      <c r="BZ205" s="1">
        <f t="shared" si="73"/>
        <v>4.8233657474393401E-3</v>
      </c>
      <c r="CA205" s="1">
        <f t="shared" si="84"/>
        <v>25.999999999998707</v>
      </c>
      <c r="CB205" s="1" t="str">
        <f t="shared" si="74"/>
        <v/>
      </c>
      <c r="CC205" s="1" t="e">
        <f>IF(CB205="",NA(),COUNTIF(CB205:$CB$704,CB205))</f>
        <v>#N/A</v>
      </c>
      <c r="CD205" s="1" t="e">
        <f t="shared" si="75"/>
        <v>#N/A</v>
      </c>
      <c r="CE205" s="1" t="e">
        <f t="shared" si="76"/>
        <v>#N/A</v>
      </c>
      <c r="CF205" s="1">
        <f t="shared" si="77"/>
        <v>99</v>
      </c>
      <c r="CG205" s="1">
        <f t="shared" si="78"/>
        <v>0</v>
      </c>
      <c r="CH205" s="1">
        <f t="shared" si="105"/>
        <v>0</v>
      </c>
      <c r="CJ205" s="1" t="e">
        <f t="shared" si="79"/>
        <v>#N/A</v>
      </c>
      <c r="CK205" s="1" t="str">
        <f t="shared" si="80"/>
        <v/>
      </c>
    </row>
    <row r="206" spans="1:89" ht="12" customHeight="1" x14ac:dyDescent="0.15">
      <c r="A206" s="26"/>
      <c r="B206" s="26"/>
      <c r="C206" s="26"/>
      <c r="D206" s="26"/>
      <c r="E206" s="26"/>
      <c r="F206" s="26"/>
      <c r="G206" s="26"/>
      <c r="H206" s="26"/>
      <c r="I206" s="26"/>
      <c r="J206" s="26"/>
      <c r="K206" s="26"/>
      <c r="L206" s="26"/>
      <c r="M206" s="26"/>
      <c r="N206" s="26"/>
      <c r="O206" s="26"/>
      <c r="AM206" s="10">
        <f t="shared" si="100"/>
        <v>0.23215552046895027</v>
      </c>
      <c r="AN206" s="10">
        <f t="shared" si="85"/>
        <v>0.22271126881241798</v>
      </c>
      <c r="AO206" s="1">
        <f t="shared" si="86"/>
        <v>35.300000000000232</v>
      </c>
      <c r="AP206" s="1">
        <f t="shared" si="87"/>
        <v>35.383370674401753</v>
      </c>
      <c r="AQ206" s="1">
        <f t="shared" si="88"/>
        <v>3.3908915031132672E-3</v>
      </c>
      <c r="AR206" s="10">
        <f t="shared" si="101"/>
        <v>0.60498637333512306</v>
      </c>
      <c r="AS206" s="10">
        <f t="shared" si="89"/>
        <v>0.5981740839779377</v>
      </c>
      <c r="AT206" s="125">
        <f t="shared" si="90"/>
        <v>55.300000000000516</v>
      </c>
      <c r="AU206" s="1">
        <f t="shared" si="91"/>
        <v>55.416042468697349</v>
      </c>
      <c r="AV206" s="1">
        <f t="shared" si="92"/>
        <v>1.1520159667048785E-2</v>
      </c>
      <c r="AW206" s="10">
        <f t="shared" si="102"/>
        <v>0.47705220058560371</v>
      </c>
      <c r="AX206" s="10">
        <f t="shared" si="93"/>
        <v>0.20753464475274086</v>
      </c>
      <c r="AY206" s="1">
        <f t="shared" si="94"/>
        <v>48.800000000000423</v>
      </c>
      <c r="AZ206" s="1">
        <f t="shared" si="95"/>
        <v>48.445477790385908</v>
      </c>
      <c r="BA206" s="1">
        <f t="shared" si="103"/>
        <v>4.1322724333182964E-3</v>
      </c>
      <c r="BB206" s="10">
        <f t="shared" si="104"/>
        <v>0.23512301221489906</v>
      </c>
      <c r="BC206" s="10">
        <f t="shared" si="96"/>
        <v>0.17874814942479134</v>
      </c>
      <c r="BD206" s="1">
        <f t="shared" si="97"/>
        <v>35.500000000000234</v>
      </c>
      <c r="BE206" s="1">
        <f t="shared" si="98"/>
        <v>35.817973855883118</v>
      </c>
      <c r="BF206" s="1">
        <f t="shared" si="99"/>
        <v>2.7414706826424024E-3</v>
      </c>
      <c r="BU206" s="1">
        <f t="shared" si="81"/>
        <v>0</v>
      </c>
      <c r="BV206" s="1">
        <f>IF($BY$12=1,NORMDIST(BY206,$Y$6,$Y$8,TRUE),IF($BY$12=2,IF(BY206&lt;=$BX$31,0,IF(BY206&gt;=$BX$32,1,(BY206-$BX$31)*$BX$33)),SUM($BU$42:BU206)/$BV$40))</f>
        <v>4.6478657863719866E-2</v>
      </c>
      <c r="BW206" s="1">
        <f t="shared" si="82"/>
        <v>7.9771460851802908E-2</v>
      </c>
      <c r="BX206" s="1">
        <f>IF($BY$12&lt;3,BV206,SUM($BZ$42:BZ206)/$BX$40)</f>
        <v>4.6478657863719866E-2</v>
      </c>
      <c r="BY206" s="1">
        <f t="shared" si="106"/>
        <v>16.399999999999963</v>
      </c>
      <c r="BZ206" s="1">
        <f t="shared" si="73"/>
        <v>4.8641134665733587E-3</v>
      </c>
      <c r="CA206" s="1">
        <f t="shared" si="84"/>
        <v>25.999999999998469</v>
      </c>
      <c r="CB206" s="1" t="str">
        <f t="shared" si="74"/>
        <v/>
      </c>
      <c r="CC206" s="1" t="e">
        <f>IF(CB206="",NA(),COUNTIF(CB206:$CB$704,CB206))</f>
        <v>#N/A</v>
      </c>
      <c r="CD206" s="1" t="e">
        <f t="shared" si="75"/>
        <v>#N/A</v>
      </c>
      <c r="CE206" s="1" t="e">
        <f t="shared" si="76"/>
        <v>#N/A</v>
      </c>
      <c r="CF206" s="1">
        <f t="shared" si="77"/>
        <v>99</v>
      </c>
      <c r="CG206" s="1">
        <f t="shared" si="78"/>
        <v>0</v>
      </c>
      <c r="CH206" s="1">
        <f t="shared" si="105"/>
        <v>0</v>
      </c>
      <c r="CJ206" s="1" t="e">
        <f t="shared" si="79"/>
        <v>#N/A</v>
      </c>
      <c r="CK206" s="1" t="str">
        <f t="shared" si="80"/>
        <v/>
      </c>
    </row>
    <row r="207" spans="1:89" ht="12" customHeight="1" x14ac:dyDescent="0.15">
      <c r="A207" s="26"/>
      <c r="B207" s="26"/>
      <c r="C207" s="26"/>
      <c r="D207" s="26"/>
      <c r="E207" s="26"/>
      <c r="F207" s="26"/>
      <c r="G207" s="26"/>
      <c r="H207" s="26"/>
      <c r="I207" s="26"/>
      <c r="J207" s="26"/>
      <c r="K207" s="26"/>
      <c r="L207" s="26"/>
      <c r="M207" s="26"/>
      <c r="N207" s="26"/>
      <c r="O207" s="26"/>
      <c r="AM207" s="10">
        <f t="shared" si="100"/>
        <v>0.58337067440152168</v>
      </c>
      <c r="AN207" s="10">
        <f t="shared" si="85"/>
        <v>0.32783398404717445</v>
      </c>
      <c r="AO207" s="1">
        <f t="shared" si="86"/>
        <v>54.2000000000005</v>
      </c>
      <c r="AP207" s="1">
        <f t="shared" si="87"/>
        <v>53.802313537151122</v>
      </c>
      <c r="AQ207" s="1">
        <f t="shared" si="88"/>
        <v>6.3967274732923234E-3</v>
      </c>
      <c r="AR207" s="10">
        <f t="shared" si="101"/>
        <v>0.61604246869683266</v>
      </c>
      <c r="AS207" s="10">
        <f t="shared" si="89"/>
        <v>0.69552041962742805</v>
      </c>
      <c r="AT207" s="125">
        <f t="shared" si="90"/>
        <v>55.900000000000524</v>
      </c>
      <c r="AU207" s="1">
        <f t="shared" si="91"/>
        <v>55.638039735705185</v>
      </c>
      <c r="AV207" s="1">
        <f t="shared" si="92"/>
        <v>1.3282894289794706E-2</v>
      </c>
      <c r="AW207" s="10">
        <f t="shared" si="102"/>
        <v>0.1454777903854847</v>
      </c>
      <c r="AX207" s="10">
        <f t="shared" si="93"/>
        <v>0.79506612196564674</v>
      </c>
      <c r="AY207" s="1">
        <f t="shared" si="94"/>
        <v>28.800000000000139</v>
      </c>
      <c r="AZ207" s="1">
        <f t="shared" si="95"/>
        <v>28.855516052991291</v>
      </c>
      <c r="BA207" s="1">
        <f t="shared" si="103"/>
        <v>9.0426699271423071E-3</v>
      </c>
      <c r="BB207" s="10">
        <f t="shared" si="104"/>
        <v>0.81797385588288307</v>
      </c>
      <c r="BC207" s="10">
        <f t="shared" si="96"/>
        <v>0.19248895719647408</v>
      </c>
      <c r="BD207" s="1">
        <f t="shared" si="97"/>
        <v>68.100000000000406</v>
      </c>
      <c r="BE207" s="1">
        <f t="shared" si="98"/>
        <v>67.674321184307743</v>
      </c>
      <c r="BF207" s="1">
        <f t="shared" si="99"/>
        <v>2.5493934805396463E-3</v>
      </c>
      <c r="BU207" s="1">
        <f t="shared" si="81"/>
        <v>0</v>
      </c>
      <c r="BV207" s="1">
        <f>IF($BY$12=1,NORMDIST(BY207,$Y$6,$Y$8,TRUE),IF($BY$12=2,IF(BY207&lt;=$BX$31,0,IF(BY207&gt;=$BX$32,1,(BY207-$BX$31)*$BX$33)),SUM($BU$42:BU207)/$BV$40))</f>
        <v>4.6967115830745629E-2</v>
      </c>
      <c r="BW207" s="1">
        <f t="shared" si="82"/>
        <v>8.093386608788028E-2</v>
      </c>
      <c r="BX207" s="1">
        <f>IF($BY$12&lt;3,BV207,SUM($BZ$42:BZ207)/$BX$40)</f>
        <v>4.6967115830745629E-2</v>
      </c>
      <c r="BY207" s="1">
        <f t="shared" si="106"/>
        <v>16.499999999999964</v>
      </c>
      <c r="BZ207" s="1">
        <f t="shared" si="73"/>
        <v>4.9050827932048758E-3</v>
      </c>
      <c r="CA207" s="1">
        <f t="shared" si="84"/>
        <v>25.999999999998188</v>
      </c>
      <c r="CB207" s="1" t="str">
        <f t="shared" si="74"/>
        <v/>
      </c>
      <c r="CC207" s="1" t="e">
        <f>IF(CB207="",NA(),COUNTIF(CB207:$CB$704,CB207))</f>
        <v>#N/A</v>
      </c>
      <c r="CD207" s="1" t="e">
        <f t="shared" si="75"/>
        <v>#N/A</v>
      </c>
      <c r="CE207" s="1" t="e">
        <f t="shared" si="76"/>
        <v>#N/A</v>
      </c>
      <c r="CF207" s="1">
        <f t="shared" si="77"/>
        <v>99</v>
      </c>
      <c r="CG207" s="1">
        <f t="shared" si="78"/>
        <v>0</v>
      </c>
      <c r="CH207" s="1">
        <f t="shared" si="105"/>
        <v>0</v>
      </c>
      <c r="CJ207" s="1" t="e">
        <f t="shared" si="79"/>
        <v>#N/A</v>
      </c>
      <c r="CK207" s="1" t="str">
        <f t="shared" si="80"/>
        <v/>
      </c>
    </row>
    <row r="208" spans="1:89" ht="12" customHeight="1" x14ac:dyDescent="0.15">
      <c r="A208" s="26"/>
      <c r="B208" s="26"/>
      <c r="C208" s="26"/>
      <c r="D208" s="26"/>
      <c r="E208" s="26"/>
      <c r="F208" s="26"/>
      <c r="G208" s="26"/>
      <c r="H208" s="26"/>
      <c r="I208" s="26"/>
      <c r="J208" s="26"/>
      <c r="K208" s="26"/>
      <c r="L208" s="26"/>
      <c r="M208" s="26"/>
      <c r="N208" s="26"/>
      <c r="O208" s="26"/>
      <c r="AM208" s="10">
        <f t="shared" si="100"/>
        <v>0.10231353715062141</v>
      </c>
      <c r="AN208" s="10">
        <f t="shared" si="85"/>
        <v>0.70158219709992409</v>
      </c>
      <c r="AO208" s="1">
        <f t="shared" si="86"/>
        <v>24.60000000000008</v>
      </c>
      <c r="AP208" s="1">
        <f t="shared" si="87"/>
        <v>24.191567803174337</v>
      </c>
      <c r="AQ208" s="1">
        <f t="shared" si="88"/>
        <v>6.2477241364276154E-3</v>
      </c>
      <c r="AR208" s="10">
        <f t="shared" si="101"/>
        <v>0.23803973570466042</v>
      </c>
      <c r="AS208" s="10">
        <f t="shared" si="89"/>
        <v>0.45156316831707954</v>
      </c>
      <c r="AT208" s="125">
        <f t="shared" si="90"/>
        <v>35.700000000000237</v>
      </c>
      <c r="AU208" s="1">
        <f t="shared" si="91"/>
        <v>35.753491983562945</v>
      </c>
      <c r="AV208" s="1">
        <f t="shared" si="92"/>
        <v>6.975694997702518E-3</v>
      </c>
      <c r="AW208" s="10">
        <f t="shared" si="102"/>
        <v>0.55551605299115181</v>
      </c>
      <c r="AX208" s="10">
        <f t="shared" si="93"/>
        <v>0.75162020698189735</v>
      </c>
      <c r="AY208" s="1">
        <f t="shared" si="94"/>
        <v>52.700000000000479</v>
      </c>
      <c r="AZ208" s="1">
        <f t="shared" si="95"/>
        <v>53.040881664306404</v>
      </c>
      <c r="BA208" s="1">
        <f t="shared" si="103"/>
        <v>1.4856654000117793E-2</v>
      </c>
      <c r="BB208" s="10">
        <f t="shared" si="104"/>
        <v>7.4321184307336807E-2</v>
      </c>
      <c r="BC208" s="10">
        <f t="shared" si="96"/>
        <v>0.80924876406788826</v>
      </c>
      <c r="BD208" s="1">
        <f t="shared" si="97"/>
        <v>21.10000000000003</v>
      </c>
      <c r="BE208" s="1">
        <f t="shared" si="98"/>
        <v>20.760912815481454</v>
      </c>
      <c r="BF208" s="1">
        <f t="shared" si="99"/>
        <v>5.6826806043448067E-3</v>
      </c>
      <c r="BU208" s="1">
        <f t="shared" si="81"/>
        <v>0</v>
      </c>
      <c r="BV208" s="1">
        <f>IF($BY$12=1,NORMDIST(BY208,$Y$6,$Y$8,TRUE),IF($BY$12=2,IF(BY208&lt;=$BX$31,0,IF(BY208&gt;=$BX$32,1,(BY208-$BX$31)*$BX$33)),SUM($BU$42:BU208)/$BV$40))</f>
        <v>4.7459681802947143E-2</v>
      </c>
      <c r="BW208" s="1">
        <f t="shared" si="82"/>
        <v>8.2108140711148275E-2</v>
      </c>
      <c r="BX208" s="1">
        <f>IF($BY$12&lt;3,BV208,SUM($BZ$42:BZ208)/$BX$40)</f>
        <v>4.7459681802947143E-2</v>
      </c>
      <c r="BY208" s="1">
        <f t="shared" si="106"/>
        <v>16.599999999999966</v>
      </c>
      <c r="BZ208" s="1">
        <f t="shared" si="73"/>
        <v>4.9462735368161715E-3</v>
      </c>
      <c r="CA208" s="1">
        <f t="shared" si="84"/>
        <v>25.999999999997861</v>
      </c>
      <c r="CB208" s="1" t="str">
        <f t="shared" si="74"/>
        <v/>
      </c>
      <c r="CC208" s="1" t="e">
        <f>IF(CB208="",NA(),COUNTIF(CB208:$CB$704,CB208))</f>
        <v>#N/A</v>
      </c>
      <c r="CD208" s="1" t="e">
        <f t="shared" si="75"/>
        <v>#N/A</v>
      </c>
      <c r="CE208" s="1" t="e">
        <f t="shared" si="76"/>
        <v>#N/A</v>
      </c>
      <c r="CF208" s="1">
        <f t="shared" si="77"/>
        <v>99</v>
      </c>
      <c r="CG208" s="1">
        <f t="shared" si="78"/>
        <v>0</v>
      </c>
      <c r="CH208" s="1">
        <f t="shared" si="105"/>
        <v>0</v>
      </c>
      <c r="CJ208" s="1" t="e">
        <f t="shared" si="79"/>
        <v>#N/A</v>
      </c>
      <c r="CK208" s="1" t="str">
        <f t="shared" si="80"/>
        <v/>
      </c>
    </row>
    <row r="209" spans="1:89" ht="12" customHeight="1" x14ac:dyDescent="0.15">
      <c r="A209" s="26"/>
      <c r="B209" s="26"/>
      <c r="C209" s="26"/>
      <c r="D209" s="26"/>
      <c r="E209" s="26"/>
      <c r="F209" s="26"/>
      <c r="G209" s="26"/>
      <c r="H209" s="26"/>
      <c r="I209" s="26"/>
      <c r="J209" s="26"/>
      <c r="K209" s="26"/>
      <c r="L209" s="26"/>
      <c r="M209" s="26"/>
      <c r="N209" s="26"/>
      <c r="O209" s="26"/>
      <c r="AM209" s="10">
        <f t="shared" si="100"/>
        <v>9.1567803174257278E-2</v>
      </c>
      <c r="AN209" s="10">
        <f t="shared" si="85"/>
        <v>0.22212401404976845</v>
      </c>
      <c r="AO209" s="1">
        <f t="shared" si="86"/>
        <v>23.300000000000061</v>
      </c>
      <c r="AP209" s="1">
        <f t="shared" si="87"/>
        <v>22.828109867125811</v>
      </c>
      <c r="AQ209" s="1">
        <f t="shared" si="88"/>
        <v>1.8174829347779812E-3</v>
      </c>
      <c r="AR209" s="10">
        <f t="shared" si="101"/>
        <v>0.5534919835627079</v>
      </c>
      <c r="AS209" s="10">
        <f t="shared" si="89"/>
        <v>3.1022865325212479E-2</v>
      </c>
      <c r="AT209" s="125">
        <f t="shared" si="90"/>
        <v>52.600000000000477</v>
      </c>
      <c r="AU209" s="1">
        <f t="shared" si="91"/>
        <v>52.156549374014617</v>
      </c>
      <c r="AV209" s="1">
        <f t="shared" si="92"/>
        <v>6.1360966176325204E-4</v>
      </c>
      <c r="AW209" s="10">
        <f t="shared" si="102"/>
        <v>0.84088166430592537</v>
      </c>
      <c r="AX209" s="10">
        <f t="shared" si="93"/>
        <v>0.57452088966965675</v>
      </c>
      <c r="AY209" s="1">
        <f t="shared" si="94"/>
        <v>69.900000000000304</v>
      </c>
      <c r="AZ209" s="1">
        <f t="shared" si="95"/>
        <v>69.765468133241242</v>
      </c>
      <c r="BA209" s="1">
        <f t="shared" si="103"/>
        <v>6.9856158152383887E-3</v>
      </c>
      <c r="BB209" s="10">
        <f t="shared" si="104"/>
        <v>0.16091281548142433</v>
      </c>
      <c r="BC209" s="10">
        <f t="shared" si="96"/>
        <v>0.2466808445751667</v>
      </c>
      <c r="BD209" s="1">
        <f t="shared" si="97"/>
        <v>30.100000000000158</v>
      </c>
      <c r="BE209" s="1">
        <f t="shared" si="98"/>
        <v>30.25260264650003</v>
      </c>
      <c r="BF209" s="1">
        <f t="shared" si="99"/>
        <v>2.9993993955059113E-3</v>
      </c>
      <c r="BU209" s="1">
        <f t="shared" si="81"/>
        <v>0</v>
      </c>
      <c r="BV209" s="1">
        <f>IF($BY$12=1,NORMDIST(BY209,$Y$6,$Y$8,TRUE),IF($BY$12=2,IF(BY209&lt;=$BX$31,0,IF(BY209&gt;=$BX$32,1,(BY209-$BX$31)*$BX$33)),SUM($BU$42:BU209)/$BV$40))</f>
        <v>4.7956377911735473E-2</v>
      </c>
      <c r="BW209" s="1">
        <f t="shared" si="82"/>
        <v>8.3294347659811738E-2</v>
      </c>
      <c r="BX209" s="1">
        <f>IF($BY$12&lt;3,BV209,SUM($BZ$42:BZ209)/$BX$40)</f>
        <v>4.7956377911735473E-2</v>
      </c>
      <c r="BY209" s="1">
        <f t="shared" si="106"/>
        <v>16.699999999999967</v>
      </c>
      <c r="BZ209" s="1">
        <f t="shared" si="73"/>
        <v>4.9876854886114911E-3</v>
      </c>
      <c r="CA209" s="1">
        <f t="shared" si="84"/>
        <v>25.99999999999747</v>
      </c>
      <c r="CB209" s="1" t="str">
        <f t="shared" si="74"/>
        <v/>
      </c>
      <c r="CC209" s="1" t="e">
        <f>IF(CB209="",NA(),COUNTIF(CB209:$CB$704,CB209))</f>
        <v>#N/A</v>
      </c>
      <c r="CD209" s="1" t="e">
        <f t="shared" si="75"/>
        <v>#N/A</v>
      </c>
      <c r="CE209" s="1" t="e">
        <f t="shared" si="76"/>
        <v>#N/A</v>
      </c>
      <c r="CF209" s="1">
        <f t="shared" si="77"/>
        <v>99</v>
      </c>
      <c r="CG209" s="1">
        <f t="shared" si="78"/>
        <v>0</v>
      </c>
      <c r="CH209" s="1">
        <f t="shared" si="105"/>
        <v>0</v>
      </c>
      <c r="CJ209" s="1" t="e">
        <f t="shared" si="79"/>
        <v>#N/A</v>
      </c>
      <c r="CK209" s="1" t="str">
        <f t="shared" si="80"/>
        <v/>
      </c>
    </row>
    <row r="210" spans="1:89" ht="12" customHeight="1" x14ac:dyDescent="0.15">
      <c r="A210" s="26"/>
      <c r="B210" s="26"/>
      <c r="C210" s="26"/>
      <c r="D210" s="26"/>
      <c r="E210" s="26"/>
      <c r="F210" s="26"/>
      <c r="G210" s="26"/>
      <c r="H210" s="26"/>
      <c r="I210" s="26"/>
      <c r="J210" s="26"/>
      <c r="K210" s="26"/>
      <c r="L210" s="26"/>
      <c r="M210" s="26"/>
      <c r="N210" s="26"/>
      <c r="O210" s="26"/>
      <c r="AM210" s="10">
        <f t="shared" si="100"/>
        <v>2.8109867125749588E-2</v>
      </c>
      <c r="AN210" s="10">
        <f t="shared" si="85"/>
        <v>3.6685768514871597E-2</v>
      </c>
      <c r="AO210" s="1">
        <f t="shared" si="86"/>
        <v>11.799999999999974</v>
      </c>
      <c r="AP210" s="1">
        <f t="shared" si="87"/>
        <v>11.462063706666205</v>
      </c>
      <c r="AQ210" s="1">
        <f t="shared" si="88"/>
        <v>1.1808720455686779E-4</v>
      </c>
      <c r="AR210" s="10">
        <f t="shared" si="101"/>
        <v>5.6549374014139175E-2</v>
      </c>
      <c r="AS210" s="10">
        <f t="shared" si="89"/>
        <v>0.47528325393795967</v>
      </c>
      <c r="AT210" s="125">
        <f t="shared" si="90"/>
        <v>18.29999999999999</v>
      </c>
      <c r="AU210" s="1">
        <f t="shared" si="91"/>
        <v>18.518061897903671</v>
      </c>
      <c r="AV210" s="1">
        <f t="shared" si="92"/>
        <v>2.6996648714607357E-3</v>
      </c>
      <c r="AW210" s="10">
        <f t="shared" si="102"/>
        <v>0.36546813324093819</v>
      </c>
      <c r="AX210" s="10">
        <f t="shared" si="93"/>
        <v>8.3495113998651505E-2</v>
      </c>
      <c r="AY210" s="1">
        <f t="shared" si="94"/>
        <v>43.100000000000342</v>
      </c>
      <c r="AZ210" s="1">
        <f t="shared" si="95"/>
        <v>42.825422997027978</v>
      </c>
      <c r="BA210" s="1">
        <f t="shared" si="103"/>
        <v>1.5692610007703811E-3</v>
      </c>
      <c r="BB210" s="10">
        <f t="shared" si="104"/>
        <v>0.65260264649987221</v>
      </c>
      <c r="BC210" s="10">
        <f t="shared" si="96"/>
        <v>0.94883312657475471</v>
      </c>
      <c r="BD210" s="1">
        <f t="shared" si="97"/>
        <v>57.800000000000551</v>
      </c>
      <c r="BE210" s="1">
        <f t="shared" si="98"/>
        <v>57.900578192622021</v>
      </c>
      <c r="BF210" s="1">
        <f t="shared" si="99"/>
        <v>1.7540493724834492E-2</v>
      </c>
      <c r="BU210" s="1">
        <f t="shared" si="81"/>
        <v>0</v>
      </c>
      <c r="BV210" s="1">
        <f>IF($BY$12=1,NORMDIST(BY210,$Y$6,$Y$8,TRUE),IF($BY$12=2,IF(BY210&lt;=$BX$31,0,IF(BY210&gt;=$BX$32,1,(BY210-$BX$31)*$BX$33)),SUM($BU$42:BU210)/$BV$40))</f>
        <v>4.8457226266722671E-2</v>
      </c>
      <c r="BW210" s="1">
        <f t="shared" si="82"/>
        <v>8.4492549479259715E-2</v>
      </c>
      <c r="BX210" s="1">
        <f>IF($BY$12&lt;3,BV210,SUM($BZ$42:BZ210)/$BX$40)</f>
        <v>4.8457226266722671E-2</v>
      </c>
      <c r="BY210" s="1">
        <f t="shared" si="106"/>
        <v>16.799999999999969</v>
      </c>
      <c r="BZ210" s="1">
        <f t="shared" si="73"/>
        <v>5.0293184213845163E-3</v>
      </c>
      <c r="CA210" s="1">
        <f t="shared" si="84"/>
        <v>25.999999999997012</v>
      </c>
      <c r="CB210" s="1" t="str">
        <f t="shared" si="74"/>
        <v/>
      </c>
      <c r="CC210" s="1" t="e">
        <f>IF(CB210="",NA(),COUNTIF(CB210:$CB$704,CB210))</f>
        <v>#N/A</v>
      </c>
      <c r="CD210" s="1" t="e">
        <f t="shared" si="75"/>
        <v>#N/A</v>
      </c>
      <c r="CE210" s="1" t="e">
        <f t="shared" si="76"/>
        <v>#N/A</v>
      </c>
      <c r="CF210" s="1">
        <f t="shared" si="77"/>
        <v>99</v>
      </c>
      <c r="CG210" s="1">
        <f t="shared" si="78"/>
        <v>0</v>
      </c>
      <c r="CH210" s="1">
        <f t="shared" si="105"/>
        <v>0</v>
      </c>
      <c r="CJ210" s="1" t="e">
        <f t="shared" si="79"/>
        <v>#N/A</v>
      </c>
      <c r="CK210" s="1" t="str">
        <f t="shared" si="80"/>
        <v/>
      </c>
    </row>
    <row r="211" spans="1:89" ht="12" customHeight="1" x14ac:dyDescent="0.15">
      <c r="A211" s="26"/>
      <c r="B211" s="26"/>
      <c r="C211" s="26"/>
      <c r="D211" s="26"/>
      <c r="E211" s="26"/>
      <c r="F211" s="26"/>
      <c r="G211" s="26"/>
      <c r="H211" s="26"/>
      <c r="I211" s="26"/>
      <c r="J211" s="26"/>
      <c r="K211" s="26"/>
      <c r="L211" s="26"/>
      <c r="M211" s="26"/>
      <c r="N211" s="26"/>
      <c r="O211" s="26"/>
      <c r="AM211" s="10">
        <f t="shared" si="100"/>
        <v>0.16206370666623116</v>
      </c>
      <c r="AN211" s="10">
        <f t="shared" si="85"/>
        <v>0.1734904982149601</v>
      </c>
      <c r="AO211" s="1">
        <f t="shared" si="86"/>
        <v>30.200000000000159</v>
      </c>
      <c r="AP211" s="1">
        <f t="shared" si="87"/>
        <v>29.937526077777306</v>
      </c>
      <c r="AQ211" s="1">
        <f t="shared" si="88"/>
        <v>2.1199701868892312E-3</v>
      </c>
      <c r="AR211" s="10">
        <f t="shared" si="101"/>
        <v>0.7180618979036808</v>
      </c>
      <c r="AS211" s="10">
        <f t="shared" si="89"/>
        <v>0.31384148076176643</v>
      </c>
      <c r="AT211" s="125">
        <f t="shared" si="90"/>
        <v>61.500000000000604</v>
      </c>
      <c r="AU211" s="1">
        <f t="shared" si="91"/>
        <v>61.887556914240726</v>
      </c>
      <c r="AV211" s="1">
        <f t="shared" si="92"/>
        <v>5.3063526358594635E-3</v>
      </c>
      <c r="AW211" s="10">
        <f t="shared" si="102"/>
        <v>0.22542299702763557</v>
      </c>
      <c r="AX211" s="10">
        <f t="shared" si="93"/>
        <v>0.90077531710267067</v>
      </c>
      <c r="AY211" s="1">
        <f t="shared" si="94"/>
        <v>34.900000000000226</v>
      </c>
      <c r="AZ211" s="1">
        <f t="shared" si="95"/>
        <v>35.281105829030501</v>
      </c>
      <c r="BA211" s="1">
        <f t="shared" si="103"/>
        <v>1.3511923923072227E-2</v>
      </c>
      <c r="BB211" s="10">
        <f t="shared" si="104"/>
        <v>0.6005781926214695</v>
      </c>
      <c r="BC211" s="10">
        <f t="shared" si="96"/>
        <v>0.73373119905591011</v>
      </c>
      <c r="BD211" s="1">
        <f t="shared" si="97"/>
        <v>55.000000000000512</v>
      </c>
      <c r="BE211" s="1">
        <f t="shared" si="98"/>
        <v>55.029064688832079</v>
      </c>
      <c r="BF211" s="1">
        <f t="shared" si="99"/>
        <v>1.4185523048922174E-2</v>
      </c>
      <c r="BU211" s="1">
        <f t="shared" si="81"/>
        <v>0</v>
      </c>
      <c r="BV211" s="1">
        <f>IF($BY$12=1,NORMDIST(BY211,$Y$6,$Y$8,TRUE),IF($BY$12=2,IF(BY211&lt;=$BX$31,0,IF(BY211&gt;=$BX$32,1,(BY211-$BX$31)*$BX$33)),SUM($BU$42:BU211)/$BV$40))</f>
        <v>4.8962248953874112E-2</v>
      </c>
      <c r="BW211" s="1">
        <f t="shared" si="82"/>
        <v>8.5702808310640838E-2</v>
      </c>
      <c r="BX211" s="1">
        <f>IF($BY$12&lt;3,BV211,SUM($BZ$42:BZ211)/$BX$40)</f>
        <v>4.8962248953874112E-2</v>
      </c>
      <c r="BY211" s="1">
        <f t="shared" si="106"/>
        <v>16.89999999999997</v>
      </c>
      <c r="BZ211" s="1">
        <f t="shared" si="73"/>
        <v>5.0711720893870408E-3</v>
      </c>
      <c r="CA211" s="1">
        <f t="shared" si="84"/>
        <v>25.999999999996476</v>
      </c>
      <c r="CB211" s="1" t="str">
        <f t="shared" si="74"/>
        <v/>
      </c>
      <c r="CC211" s="1" t="e">
        <f>IF(CB211="",NA(),COUNTIF(CB211:$CB$704,CB211))</f>
        <v>#N/A</v>
      </c>
      <c r="CD211" s="1" t="e">
        <f t="shared" si="75"/>
        <v>#N/A</v>
      </c>
      <c r="CE211" s="1" t="e">
        <f t="shared" si="76"/>
        <v>#N/A</v>
      </c>
      <c r="CF211" s="1">
        <f t="shared" si="77"/>
        <v>99</v>
      </c>
      <c r="CG211" s="1">
        <f t="shared" si="78"/>
        <v>0</v>
      </c>
      <c r="CH211" s="1">
        <f t="shared" si="105"/>
        <v>0</v>
      </c>
      <c r="CJ211" s="1" t="e">
        <f t="shared" si="79"/>
        <v>#N/A</v>
      </c>
      <c r="CK211" s="1" t="str">
        <f t="shared" si="80"/>
        <v/>
      </c>
    </row>
    <row r="212" spans="1:89" ht="12" customHeight="1" x14ac:dyDescent="0.15">
      <c r="A212" s="26"/>
      <c r="B212" s="26"/>
      <c r="C212" s="26"/>
      <c r="D212" s="26"/>
      <c r="E212" s="26"/>
      <c r="F212" s="26"/>
      <c r="G212" s="26"/>
      <c r="H212" s="26"/>
      <c r="I212" s="26"/>
      <c r="J212" s="26"/>
      <c r="K212" s="26"/>
      <c r="L212" s="26"/>
      <c r="M212" s="26"/>
      <c r="N212" s="26"/>
      <c r="O212" s="26"/>
      <c r="AM212" s="10">
        <f t="shared" si="100"/>
        <v>0.23752607777714729</v>
      </c>
      <c r="AN212" s="10">
        <f t="shared" si="85"/>
        <v>0.86561048403382301</v>
      </c>
      <c r="AO212" s="1">
        <f t="shared" si="86"/>
        <v>35.700000000000237</v>
      </c>
      <c r="AP212" s="1">
        <f t="shared" si="87"/>
        <v>35.293274522572993</v>
      </c>
      <c r="AQ212" s="1">
        <f t="shared" si="88"/>
        <v>1.3371849493255514E-2</v>
      </c>
      <c r="AR212" s="10">
        <f t="shared" si="101"/>
        <v>0.88755691424012184</v>
      </c>
      <c r="AS212" s="10">
        <f t="shared" si="89"/>
        <v>0.68064110353589058</v>
      </c>
      <c r="AT212" s="125">
        <f t="shared" si="90"/>
        <v>74.20000000000006</v>
      </c>
      <c r="AU212" s="1">
        <f t="shared" si="91"/>
        <v>74.583693251758874</v>
      </c>
      <c r="AV212" s="1">
        <f t="shared" si="92"/>
        <v>6.5293953714415246E-3</v>
      </c>
      <c r="AW212" s="10">
        <f t="shared" si="102"/>
        <v>0.88110582903027534</v>
      </c>
      <c r="AX212" s="10">
        <f t="shared" si="93"/>
        <v>0.74467853084206581</v>
      </c>
      <c r="AY212" s="1">
        <f t="shared" si="94"/>
        <v>73.600000000000094</v>
      </c>
      <c r="AZ212" s="1">
        <f t="shared" si="95"/>
        <v>74.089241559058522</v>
      </c>
      <c r="BA212" s="1">
        <f t="shared" si="103"/>
        <v>7.4044547791993071E-3</v>
      </c>
      <c r="BB212" s="10">
        <f t="shared" si="104"/>
        <v>0.52906468883156776</v>
      </c>
      <c r="BC212" s="10">
        <f t="shared" si="96"/>
        <v>0.7661566324532032</v>
      </c>
      <c r="BD212" s="1">
        <f t="shared" si="97"/>
        <v>51.40000000000046</v>
      </c>
      <c r="BE212" s="1">
        <f t="shared" si="98"/>
        <v>51.184568253905042</v>
      </c>
      <c r="BF212" s="1">
        <f t="shared" si="99"/>
        <v>1.5245217130710738E-2</v>
      </c>
      <c r="BU212" s="1">
        <f t="shared" si="81"/>
        <v>0</v>
      </c>
      <c r="BV212" s="1">
        <f>IF($BY$12=1,NORMDIST(BY212,$Y$6,$Y$8,TRUE),IF($BY$12=2,IF(BY212&lt;=$BX$31,0,IF(BY212&gt;=$BX$32,1,(BY212-$BX$31)*$BX$33)),SUM($BU$42:BU212)/$BV$40))</f>
        <v>4.9471468033647936E-2</v>
      </c>
      <c r="BW212" s="1">
        <f t="shared" si="82"/>
        <v>8.6925185879380945E-2</v>
      </c>
      <c r="BX212" s="1">
        <f>IF($BY$12&lt;3,BV212,SUM($BZ$42:BZ212)/$BX$40)</f>
        <v>4.9471468033647936E-2</v>
      </c>
      <c r="BY212" s="1">
        <f t="shared" si="106"/>
        <v>16.999999999999972</v>
      </c>
      <c r="BZ212" s="1">
        <f t="shared" si="73"/>
        <v>5.1132462281988878E-3</v>
      </c>
      <c r="CA212" s="1">
        <f t="shared" si="84"/>
        <v>25.999999999995843</v>
      </c>
      <c r="CB212" s="1" t="str">
        <f t="shared" si="74"/>
        <v/>
      </c>
      <c r="CC212" s="1" t="e">
        <f>IF(CB212="",NA(),COUNTIF(CB212:$CB$704,CB212))</f>
        <v>#N/A</v>
      </c>
      <c r="CD212" s="1" t="e">
        <f t="shared" si="75"/>
        <v>#N/A</v>
      </c>
      <c r="CE212" s="1" t="e">
        <f t="shared" si="76"/>
        <v>#N/A</v>
      </c>
      <c r="CF212" s="1">
        <f t="shared" si="77"/>
        <v>99</v>
      </c>
      <c r="CG212" s="1">
        <f t="shared" si="78"/>
        <v>0</v>
      </c>
      <c r="CH212" s="1">
        <f t="shared" si="105"/>
        <v>0</v>
      </c>
      <c r="CJ212" s="1" t="e">
        <f t="shared" si="79"/>
        <v>#N/A</v>
      </c>
      <c r="CK212" s="1" t="str">
        <f t="shared" si="80"/>
        <v/>
      </c>
    </row>
    <row r="213" spans="1:89" ht="12" customHeight="1" x14ac:dyDescent="0.15">
      <c r="A213" s="26"/>
      <c r="B213" s="26"/>
      <c r="C213" s="26"/>
      <c r="D213" s="26"/>
      <c r="E213" s="26"/>
      <c r="F213" s="26"/>
      <c r="G213" s="26"/>
      <c r="H213" s="26"/>
      <c r="I213" s="26"/>
      <c r="J213" s="26"/>
      <c r="K213" s="26"/>
      <c r="L213" s="26"/>
      <c r="M213" s="26"/>
      <c r="N213" s="26"/>
      <c r="O213" s="26"/>
      <c r="AM213" s="10">
        <f t="shared" si="100"/>
        <v>9.3274522572755814E-2</v>
      </c>
      <c r="AN213" s="10">
        <f t="shared" si="85"/>
        <v>0.4382963515818119</v>
      </c>
      <c r="AO213" s="1">
        <f t="shared" si="86"/>
        <v>23.500000000000064</v>
      </c>
      <c r="AP213" s="1">
        <f t="shared" si="87"/>
        <v>23.213670689612691</v>
      </c>
      <c r="AQ213" s="1">
        <f t="shared" si="88"/>
        <v>3.6342834871755571E-3</v>
      </c>
      <c r="AR213" s="10">
        <f t="shared" si="101"/>
        <v>0.88369325175881386</v>
      </c>
      <c r="AS213" s="10">
        <f t="shared" si="89"/>
        <v>5.60041144490242E-3</v>
      </c>
      <c r="AT213" s="125">
        <f t="shared" si="90"/>
        <v>73.800000000000082</v>
      </c>
      <c r="AU213" s="1">
        <f t="shared" si="91"/>
        <v>73.487254372984253</v>
      </c>
      <c r="AV213" s="1">
        <f t="shared" si="92"/>
        <v>5.5029782549271847E-5</v>
      </c>
      <c r="AW213" s="10">
        <f t="shared" si="102"/>
        <v>0.98924155905842781</v>
      </c>
      <c r="AX213" s="10">
        <f t="shared" si="93"/>
        <v>0.45072454586625099</v>
      </c>
      <c r="AY213" s="1">
        <f t="shared" si="94"/>
        <v>95.899999999998826</v>
      </c>
      <c r="AZ213" s="1">
        <f t="shared" si="95"/>
        <v>95.718081606178302</v>
      </c>
      <c r="BA213" s="1">
        <f t="shared" si="103"/>
        <v>6.4576028695214835E-4</v>
      </c>
      <c r="BB213" s="10">
        <f t="shared" si="104"/>
        <v>0.28456825390458107</v>
      </c>
      <c r="BC213" s="10">
        <f t="shared" si="96"/>
        <v>0.2384331114590168</v>
      </c>
      <c r="BD213" s="1">
        <f t="shared" si="97"/>
        <v>38.600000000000279</v>
      </c>
      <c r="BE213" s="1">
        <f t="shared" si="98"/>
        <v>38.314220616966765</v>
      </c>
      <c r="BF213" s="1">
        <f t="shared" si="99"/>
        <v>4.0429232584339152E-3</v>
      </c>
      <c r="BU213" s="1">
        <f t="shared" si="81"/>
        <v>0</v>
      </c>
      <c r="BV213" s="1">
        <f>IF($BY$12=1,NORMDIST(BY213,$Y$6,$Y$8,TRUE),IF($BY$12=2,IF(BY213&lt;=$BX$31,0,IF(BY213&gt;=$BX$32,1,(BY213-$BX$31)*$BX$33)),SUM($BU$42:BU213)/$BV$40))</f>
        <v>4.9984905539121202E-2</v>
      </c>
      <c r="BW213" s="1">
        <f t="shared" si="82"/>
        <v>8.8159743483643763E-2</v>
      </c>
      <c r="BX213" s="1">
        <f>IF($BY$12&lt;3,BV213,SUM($BZ$42:BZ213)/$BX$40)</f>
        <v>4.9984905539121202E-2</v>
      </c>
      <c r="BY213" s="1">
        <f t="shared" si="106"/>
        <v>17.099999999999973</v>
      </c>
      <c r="BZ213" s="1">
        <f t="shared" si="73"/>
        <v>5.1555405545990586E-3</v>
      </c>
      <c r="CA213" s="1">
        <f t="shared" si="84"/>
        <v>25.999999999995097</v>
      </c>
      <c r="CB213" s="1" t="str">
        <f t="shared" si="74"/>
        <v/>
      </c>
      <c r="CC213" s="1" t="e">
        <f>IF(CB213="",NA(),COUNTIF(CB213:$CB$704,CB213))</f>
        <v>#N/A</v>
      </c>
      <c r="CD213" s="1" t="e">
        <f t="shared" si="75"/>
        <v>#N/A</v>
      </c>
      <c r="CE213" s="1" t="e">
        <f t="shared" si="76"/>
        <v>#N/A</v>
      </c>
      <c r="CF213" s="1">
        <f t="shared" si="77"/>
        <v>99</v>
      </c>
      <c r="CG213" s="1">
        <f t="shared" si="78"/>
        <v>0</v>
      </c>
      <c r="CH213" s="1">
        <f t="shared" si="105"/>
        <v>0</v>
      </c>
      <c r="CJ213" s="1" t="e">
        <f t="shared" si="79"/>
        <v>#N/A</v>
      </c>
      <c r="CK213" s="1" t="str">
        <f t="shared" si="80"/>
        <v/>
      </c>
    </row>
    <row r="214" spans="1:89" ht="12" customHeight="1" x14ac:dyDescent="0.15">
      <c r="A214" s="26"/>
      <c r="B214" s="26"/>
      <c r="C214" s="26"/>
      <c r="D214" s="26"/>
      <c r="E214" s="26"/>
      <c r="F214" s="26"/>
      <c r="G214" s="26"/>
      <c r="H214" s="26"/>
      <c r="I214" s="26"/>
      <c r="J214" s="26"/>
      <c r="K214" s="26"/>
      <c r="L214" s="26"/>
      <c r="M214" s="26"/>
      <c r="N214" s="26"/>
      <c r="O214" s="26"/>
      <c r="AM214" s="10">
        <f t="shared" si="100"/>
        <v>0.21367068961262703</v>
      </c>
      <c r="AN214" s="10">
        <f t="shared" si="85"/>
        <v>0.67384523525834084</v>
      </c>
      <c r="AO214" s="1">
        <f t="shared" si="86"/>
        <v>34.100000000000215</v>
      </c>
      <c r="AP214" s="1">
        <f t="shared" si="87"/>
        <v>33.712571466714358</v>
      </c>
      <c r="AQ214" s="1">
        <f t="shared" si="88"/>
        <v>9.799360774998921E-3</v>
      </c>
      <c r="AR214" s="10">
        <f t="shared" si="101"/>
        <v>0.18725437298417091</v>
      </c>
      <c r="AS214" s="10">
        <f t="shared" si="89"/>
        <v>0.16414855793118477</v>
      </c>
      <c r="AT214" s="125">
        <f t="shared" si="90"/>
        <v>32.200000000000188</v>
      </c>
      <c r="AU214" s="1">
        <f t="shared" si="91"/>
        <v>32.413243100792357</v>
      </c>
      <c r="AV214" s="1">
        <f t="shared" si="92"/>
        <v>2.2035089171044795E-3</v>
      </c>
      <c r="AW214" s="10">
        <f t="shared" si="102"/>
        <v>0.31808160617947578</v>
      </c>
      <c r="AX214" s="10">
        <f t="shared" si="93"/>
        <v>0.19685563817620277</v>
      </c>
      <c r="AY214" s="1">
        <f t="shared" si="94"/>
        <v>40.500000000000306</v>
      </c>
      <c r="AZ214" s="1">
        <f t="shared" si="95"/>
        <v>40.94088532403142</v>
      </c>
      <c r="BA214" s="1">
        <f t="shared" si="103"/>
        <v>3.5077940082316487E-3</v>
      </c>
      <c r="BB214" s="10">
        <f t="shared" si="104"/>
        <v>0.21422061696648598</v>
      </c>
      <c r="BC214" s="10">
        <f t="shared" si="96"/>
        <v>0.95453288033604622</v>
      </c>
      <c r="BD214" s="1">
        <f t="shared" si="97"/>
        <v>34.100000000000215</v>
      </c>
      <c r="BE214" s="1">
        <f t="shared" si="98"/>
        <v>33.812287906557536</v>
      </c>
      <c r="BF214" s="1">
        <f t="shared" si="99"/>
        <v>1.3881246874774883E-2</v>
      </c>
      <c r="BU214" s="1">
        <f t="shared" si="81"/>
        <v>0</v>
      </c>
      <c r="BV214" s="1">
        <f>IF($BY$12=1,NORMDIST(BY214,$Y$6,$Y$8,TRUE),IF($BY$12=2,IF(BY214&lt;=$BX$31,0,IF(BY214&gt;=$BX$32,1,(BY214-$BX$31)*$BX$33)),SUM($BU$42:BU214)/$BV$40))</f>
        <v>5.0502583474103573E-2</v>
      </c>
      <c r="BW214" s="1">
        <f t="shared" si="82"/>
        <v>8.9406541982736884E-2</v>
      </c>
      <c r="BX214" s="1">
        <f>IF($BY$12&lt;3,BV214,SUM($BZ$42:BZ214)/$BX$40)</f>
        <v>5.0502583474103573E-2</v>
      </c>
      <c r="BY214" s="1">
        <f t="shared" si="106"/>
        <v>17.199999999999974</v>
      </c>
      <c r="BZ214" s="1">
        <f t="shared" si="73"/>
        <v>5.1980547664381991E-3</v>
      </c>
      <c r="CA214" s="1">
        <f t="shared" si="84"/>
        <v>25.999999999994223</v>
      </c>
      <c r="CB214" s="1" t="str">
        <f t="shared" si="74"/>
        <v/>
      </c>
      <c r="CC214" s="1" t="e">
        <f>IF(CB214="",NA(),COUNTIF(CB214:$CB$704,CB214))</f>
        <v>#N/A</v>
      </c>
      <c r="CD214" s="1" t="e">
        <f t="shared" si="75"/>
        <v>#N/A</v>
      </c>
      <c r="CE214" s="1" t="e">
        <f t="shared" si="76"/>
        <v>#N/A</v>
      </c>
      <c r="CF214" s="1">
        <f t="shared" si="77"/>
        <v>99</v>
      </c>
      <c r="CG214" s="1">
        <f t="shared" si="78"/>
        <v>0</v>
      </c>
      <c r="CH214" s="1">
        <f t="shared" si="105"/>
        <v>0</v>
      </c>
      <c r="CJ214" s="1" t="e">
        <f t="shared" si="79"/>
        <v>#N/A</v>
      </c>
      <c r="CK214" s="1" t="str">
        <f t="shared" si="80"/>
        <v/>
      </c>
    </row>
    <row r="215" spans="1:89" ht="12" customHeight="1" x14ac:dyDescent="0.15">
      <c r="A215" s="26"/>
      <c r="B215" s="26"/>
      <c r="C215" s="26"/>
      <c r="D215" s="26"/>
      <c r="E215" s="26"/>
      <c r="F215" s="26"/>
      <c r="G215" s="26"/>
      <c r="H215" s="26"/>
      <c r="I215" s="26"/>
      <c r="J215" s="26"/>
      <c r="K215" s="26"/>
      <c r="L215" s="26"/>
      <c r="M215" s="26"/>
      <c r="N215" s="26"/>
      <c r="O215" s="26"/>
      <c r="AM215" s="10">
        <f t="shared" si="100"/>
        <v>0.11257146671414375</v>
      </c>
      <c r="AN215" s="10">
        <f t="shared" si="85"/>
        <v>0.13057050481438637</v>
      </c>
      <c r="AO215" s="1">
        <f t="shared" si="86"/>
        <v>25.700000000000095</v>
      </c>
      <c r="AP215" s="1">
        <f t="shared" si="87"/>
        <v>25.945560426265097</v>
      </c>
      <c r="AQ215" s="1">
        <f t="shared" si="88"/>
        <v>1.2449931661798615E-3</v>
      </c>
      <c r="AR215" s="10">
        <f t="shared" si="101"/>
        <v>0.71324310079216957</v>
      </c>
      <c r="AS215" s="10">
        <f t="shared" si="89"/>
        <v>0.28008200600743294</v>
      </c>
      <c r="AT215" s="125">
        <f t="shared" si="90"/>
        <v>61.2000000000006</v>
      </c>
      <c r="AU215" s="1">
        <f t="shared" si="91"/>
        <v>61.401140407473449</v>
      </c>
      <c r="AV215" s="1">
        <f t="shared" si="92"/>
        <v>4.7760394309987247E-3</v>
      </c>
      <c r="AW215" s="10">
        <f t="shared" si="102"/>
        <v>0.94088532403111458</v>
      </c>
      <c r="AX215" s="10">
        <f t="shared" si="93"/>
        <v>0.47182035818696022</v>
      </c>
      <c r="AY215" s="1">
        <f t="shared" si="94"/>
        <v>81.199999999999662</v>
      </c>
      <c r="AZ215" s="1">
        <f t="shared" si="95"/>
        <v>81.415534258633514</v>
      </c>
      <c r="BA215" s="1">
        <f t="shared" si="103"/>
        <v>2.7874508638707964E-3</v>
      </c>
      <c r="BB215" s="10">
        <f t="shared" si="104"/>
        <v>0.21228790655732155</v>
      </c>
      <c r="BC215" s="10">
        <f t="shared" si="96"/>
        <v>0.82531600072979927</v>
      </c>
      <c r="BD215" s="1">
        <f t="shared" si="97"/>
        <v>34.000000000000213</v>
      </c>
      <c r="BE215" s="1">
        <f t="shared" si="98"/>
        <v>34.236406002193903</v>
      </c>
      <c r="BF215" s="1">
        <f t="shared" si="99"/>
        <v>1.195435368851573E-2</v>
      </c>
      <c r="BU215" s="1">
        <f t="shared" si="81"/>
        <v>0</v>
      </c>
      <c r="BV215" s="1">
        <f>IF($BY$12=1,NORMDIST(BY215,$Y$6,$Y$8,TRUE),IF($BY$12=2,IF(BY215&lt;=$BX$31,0,IF(BY215&gt;=$BX$32,1,(BY215-$BX$31)*$BX$33)),SUM($BU$42:BU215)/$BV$40))</f>
        <v>5.102452381123803E-2</v>
      </c>
      <c r="BW215" s="1">
        <f t="shared" si="82"/>
        <v>9.0665641785463907E-2</v>
      </c>
      <c r="BX215" s="1">
        <f>IF($BY$12&lt;3,BV215,SUM($BZ$42:BZ215)/$BX$40)</f>
        <v>5.102452381123803E-2</v>
      </c>
      <c r="BY215" s="1">
        <f t="shared" si="106"/>
        <v>17.299999999999976</v>
      </c>
      <c r="BZ215" s="1">
        <f t="shared" si="73"/>
        <v>5.2407885425123715E-3</v>
      </c>
      <c r="CA215" s="1">
        <f t="shared" si="84"/>
        <v>25.999999999993193</v>
      </c>
      <c r="CB215" s="1" t="str">
        <f t="shared" si="74"/>
        <v/>
      </c>
      <c r="CC215" s="1" t="e">
        <f>IF(CB215="",NA(),COUNTIF(CB215:$CB$704,CB215))</f>
        <v>#N/A</v>
      </c>
      <c r="CD215" s="1" t="e">
        <f t="shared" si="75"/>
        <v>#N/A</v>
      </c>
      <c r="CE215" s="1" t="e">
        <f t="shared" si="76"/>
        <v>#N/A</v>
      </c>
      <c r="CF215" s="1">
        <f t="shared" si="77"/>
        <v>99</v>
      </c>
      <c r="CG215" s="1">
        <f t="shared" si="78"/>
        <v>0</v>
      </c>
      <c r="CH215" s="1">
        <f t="shared" si="105"/>
        <v>0</v>
      </c>
      <c r="CJ215" s="1" t="e">
        <f t="shared" si="79"/>
        <v>#N/A</v>
      </c>
      <c r="CK215" s="1" t="str">
        <f t="shared" si="80"/>
        <v/>
      </c>
    </row>
    <row r="216" spans="1:89" ht="12" customHeight="1" x14ac:dyDescent="0.15">
      <c r="A216" s="26"/>
      <c r="B216" s="26"/>
      <c r="C216" s="26"/>
      <c r="D216" s="26"/>
      <c r="E216" s="26"/>
      <c r="F216" s="26"/>
      <c r="G216" s="26"/>
      <c r="H216" s="26"/>
      <c r="I216" s="26"/>
      <c r="J216" s="26"/>
      <c r="K216" s="26"/>
      <c r="L216" s="26"/>
      <c r="M216" s="26"/>
      <c r="N216" s="26"/>
      <c r="O216" s="26"/>
      <c r="AM216" s="10">
        <f t="shared" si="100"/>
        <v>0.7455604262650013</v>
      </c>
      <c r="AN216" s="10">
        <f t="shared" si="85"/>
        <v>0.95493555441498756</v>
      </c>
      <c r="AO216" s="1">
        <f t="shared" si="86"/>
        <v>63.200000000000628</v>
      </c>
      <c r="AP216" s="1">
        <f t="shared" si="87"/>
        <v>63.658312083036336</v>
      </c>
      <c r="AQ216" s="1">
        <f t="shared" si="88"/>
        <v>1.5320212717296002E-2</v>
      </c>
      <c r="AR216" s="10">
        <f t="shared" si="101"/>
        <v>0.70114040747284889</v>
      </c>
      <c r="AS216" s="10">
        <f t="shared" si="89"/>
        <v>0.18955378606915474</v>
      </c>
      <c r="AT216" s="125">
        <f t="shared" si="90"/>
        <v>60.50000000000059</v>
      </c>
      <c r="AU216" s="1">
        <f t="shared" si="91"/>
        <v>60.3248907662934</v>
      </c>
      <c r="AV216" s="1">
        <f t="shared" si="92"/>
        <v>3.2942861860444594E-3</v>
      </c>
      <c r="AW216" s="10">
        <f t="shared" si="102"/>
        <v>0.71553425863385201</v>
      </c>
      <c r="AX216" s="10">
        <f t="shared" si="93"/>
        <v>0.88828388229012489</v>
      </c>
      <c r="AY216" s="1">
        <f t="shared" si="94"/>
        <v>61.300000000000601</v>
      </c>
      <c r="AZ216" s="1">
        <f t="shared" si="95"/>
        <v>61.170591718704109</v>
      </c>
      <c r="BA216" s="1">
        <f t="shared" si="103"/>
        <v>1.5104732002963601E-2</v>
      </c>
      <c r="BB216" s="10">
        <f t="shared" si="104"/>
        <v>0.73640600219368935</v>
      </c>
      <c r="BC216" s="10">
        <f t="shared" si="96"/>
        <v>0.59521492198109627</v>
      </c>
      <c r="BD216" s="1">
        <f t="shared" si="97"/>
        <v>62.60000000000062</v>
      </c>
      <c r="BE216" s="1">
        <f t="shared" si="98"/>
        <v>63.057604948431873</v>
      </c>
      <c r="BF216" s="1">
        <f t="shared" si="99"/>
        <v>9.7357214696174223E-3</v>
      </c>
      <c r="BU216" s="1">
        <f t="shared" si="81"/>
        <v>0</v>
      </c>
      <c r="BV216" s="1">
        <f>IF($BY$12=1,NORMDIST(BY216,$Y$6,$Y$8,TRUE),IF($BY$12=2,IF(BY216&lt;=$BX$31,0,IF(BY216&gt;=$BX$32,1,(BY216-$BX$31)*$BX$33)),SUM($BU$42:BU216)/$BV$40))</f>
        <v>5.1550748490089233E-2</v>
      </c>
      <c r="BW216" s="1">
        <f t="shared" si="82"/>
        <v>9.1937102838424059E-2</v>
      </c>
      <c r="BX216" s="1">
        <f>IF($BY$12&lt;3,BV216,SUM($BZ$42:BZ216)/$BX$40)</f>
        <v>5.1550748490089233E-2</v>
      </c>
      <c r="BY216" s="1">
        <f t="shared" si="106"/>
        <v>17.399999999999977</v>
      </c>
      <c r="BZ216" s="1">
        <f t="shared" si="73"/>
        <v>5.2837415424381714E-3</v>
      </c>
      <c r="CA216" s="1">
        <f t="shared" si="84"/>
        <v>25.999999999991989</v>
      </c>
      <c r="CB216" s="1" t="str">
        <f t="shared" si="74"/>
        <v/>
      </c>
      <c r="CC216" s="1" t="e">
        <f>IF(CB216="",NA(),COUNTIF(CB216:$CB$704,CB216))</f>
        <v>#N/A</v>
      </c>
      <c r="CD216" s="1" t="e">
        <f t="shared" si="75"/>
        <v>#N/A</v>
      </c>
      <c r="CE216" s="1" t="e">
        <f t="shared" si="76"/>
        <v>#N/A</v>
      </c>
      <c r="CF216" s="1">
        <f t="shared" si="77"/>
        <v>99</v>
      </c>
      <c r="CG216" s="1">
        <f t="shared" si="78"/>
        <v>0</v>
      </c>
      <c r="CH216" s="1">
        <f t="shared" si="105"/>
        <v>0</v>
      </c>
      <c r="CJ216" s="1" t="e">
        <f t="shared" si="79"/>
        <v>#N/A</v>
      </c>
      <c r="CK216" s="1" t="str">
        <f t="shared" si="80"/>
        <v/>
      </c>
    </row>
    <row r="217" spans="1:89" ht="12" customHeight="1" x14ac:dyDescent="0.15">
      <c r="A217" s="26"/>
      <c r="B217" s="26"/>
      <c r="C217" s="26"/>
      <c r="D217" s="26"/>
      <c r="E217" s="26"/>
      <c r="F217" s="26"/>
      <c r="G217" s="26"/>
      <c r="H217" s="26"/>
      <c r="I217" s="26"/>
      <c r="J217" s="26"/>
      <c r="K217" s="26"/>
      <c r="L217" s="26"/>
      <c r="M217" s="26"/>
      <c r="N217" s="26"/>
      <c r="O217" s="26"/>
      <c r="AM217" s="10">
        <f t="shared" si="100"/>
        <v>0.95831208303570747</v>
      </c>
      <c r="AN217" s="10">
        <f t="shared" si="85"/>
        <v>0.28841415420174599</v>
      </c>
      <c r="AO217" s="1">
        <f t="shared" si="86"/>
        <v>84.599999999999469</v>
      </c>
      <c r="AP217" s="1">
        <f t="shared" si="87"/>
        <v>84.391401464491551</v>
      </c>
      <c r="AQ217" s="1">
        <f t="shared" si="88"/>
        <v>1.2882396522908115E-3</v>
      </c>
      <c r="AR217" s="10">
        <f t="shared" si="101"/>
        <v>0.32489076629281044</v>
      </c>
      <c r="AS217" s="10">
        <f t="shared" si="89"/>
        <v>0.88650806620717049</v>
      </c>
      <c r="AT217" s="125">
        <f t="shared" si="90"/>
        <v>40.900000000000311</v>
      </c>
      <c r="AU217" s="1">
        <f t="shared" si="91"/>
        <v>40.586676565558029</v>
      </c>
      <c r="AV217" s="1">
        <f t="shared" si="92"/>
        <v>1.5944387997818256E-2</v>
      </c>
      <c r="AW217" s="10">
        <f t="shared" si="102"/>
        <v>0.37059171870350838</v>
      </c>
      <c r="AX217" s="10">
        <f t="shared" si="93"/>
        <v>4.7274269163608551E-3</v>
      </c>
      <c r="AY217" s="1">
        <f t="shared" si="94"/>
        <v>43.300000000000345</v>
      </c>
      <c r="AZ217" s="1">
        <f t="shared" si="95"/>
        <v>43.130620158464062</v>
      </c>
      <c r="BA217" s="1">
        <f t="shared" si="103"/>
        <v>8.9152914368976398E-5</v>
      </c>
      <c r="BB217" s="10">
        <f t="shared" si="104"/>
        <v>0.95760494843125343</v>
      </c>
      <c r="BC217" s="10">
        <f t="shared" si="96"/>
        <v>0.93317686393857002</v>
      </c>
      <c r="BD217" s="1">
        <f t="shared" si="97"/>
        <v>84.39999999999948</v>
      </c>
      <c r="BE217" s="1">
        <f t="shared" si="98"/>
        <v>84.67068493142672</v>
      </c>
      <c r="BF217" s="1" t="e">
        <f t="shared" si="99"/>
        <v>#N/A</v>
      </c>
      <c r="BU217" s="1">
        <f t="shared" si="81"/>
        <v>0</v>
      </c>
      <c r="BV217" s="1">
        <f>IF($BY$12=1,NORMDIST(BY217,$Y$6,$Y$8,TRUE),IF($BY$12=2,IF(BY217&lt;=$BX$31,0,IF(BY217&gt;=$BX$32,1,(BY217-$BX$31)*$BX$33)),SUM($BU$42:BU217)/$BV$40))</f>
        <v>5.2081279415219416E-2</v>
      </c>
      <c r="BW217" s="1">
        <f t="shared" si="82"/>
        <v>9.3220984614261648E-2</v>
      </c>
      <c r="BX217" s="1">
        <f>IF($BY$12&lt;3,BV217,SUM($BZ$42:BZ217)/$BX$40)</f>
        <v>5.2081279415219416E-2</v>
      </c>
      <c r="BY217" s="1">
        <f t="shared" si="106"/>
        <v>17.499999999999979</v>
      </c>
      <c r="BZ217" s="1">
        <f t="shared" si="73"/>
        <v>5.3269134065292434E-3</v>
      </c>
      <c r="CA217" s="1">
        <f t="shared" si="84"/>
        <v>25.999999999990571</v>
      </c>
      <c r="CB217" s="1" t="str">
        <f t="shared" si="74"/>
        <v/>
      </c>
      <c r="CC217" s="1" t="e">
        <f>IF(CB217="",NA(),COUNTIF(CB217:$CB$704,CB217))</f>
        <v>#N/A</v>
      </c>
      <c r="CD217" s="1" t="e">
        <f t="shared" si="75"/>
        <v>#N/A</v>
      </c>
      <c r="CE217" s="1" t="e">
        <f t="shared" si="76"/>
        <v>#N/A</v>
      </c>
      <c r="CF217" s="1">
        <f t="shared" si="77"/>
        <v>99</v>
      </c>
      <c r="CG217" s="1">
        <f t="shared" si="78"/>
        <v>0</v>
      </c>
      <c r="CH217" s="1">
        <f t="shared" si="105"/>
        <v>0</v>
      </c>
      <c r="CJ217" s="1" t="e">
        <f t="shared" si="79"/>
        <v>#N/A</v>
      </c>
      <c r="CK217" s="1" t="str">
        <f t="shared" si="80"/>
        <v/>
      </c>
    </row>
    <row r="218" spans="1:89" ht="12" customHeight="1" x14ac:dyDescent="0.15">
      <c r="A218" s="26"/>
      <c r="B218" s="26"/>
      <c r="C218" s="26"/>
      <c r="D218" s="26"/>
      <c r="E218" s="26"/>
      <c r="F218" s="26"/>
      <c r="G218" s="26"/>
      <c r="H218" s="26"/>
      <c r="I218" s="26"/>
      <c r="J218" s="26"/>
      <c r="K218" s="26"/>
      <c r="L218" s="26"/>
      <c r="M218" s="26"/>
      <c r="N218" s="26"/>
      <c r="O218" s="26"/>
      <c r="AM218" s="10">
        <f t="shared" si="100"/>
        <v>0.2914014644920826</v>
      </c>
      <c r="AN218" s="10">
        <f t="shared" si="85"/>
        <v>0.4331398643553257</v>
      </c>
      <c r="AO218" s="1">
        <f t="shared" si="86"/>
        <v>39.000000000000284</v>
      </c>
      <c r="AP218" s="1">
        <f t="shared" si="87"/>
        <v>38.774371493608044</v>
      </c>
      <c r="AQ218" s="1">
        <f t="shared" si="88"/>
        <v>7.4271327422294788E-3</v>
      </c>
      <c r="AR218" s="10">
        <f t="shared" si="101"/>
        <v>0.18667656555771828</v>
      </c>
      <c r="AS218" s="10">
        <f t="shared" si="89"/>
        <v>8.2372535020112991E-2</v>
      </c>
      <c r="AT218" s="125">
        <f t="shared" si="90"/>
        <v>32.100000000000186</v>
      </c>
      <c r="AU218" s="1">
        <f t="shared" si="91"/>
        <v>32.021044085174985</v>
      </c>
      <c r="AV218" s="1">
        <f t="shared" si="92"/>
        <v>1.1008347566971695E-3</v>
      </c>
      <c r="AW218" s="10">
        <f t="shared" si="102"/>
        <v>0.33062015846371651</v>
      </c>
      <c r="AX218" s="10">
        <f t="shared" si="93"/>
        <v>0.88269922509789467</v>
      </c>
      <c r="AY218" s="1">
        <f t="shared" si="94"/>
        <v>41.200000000000315</v>
      </c>
      <c r="AZ218" s="1">
        <f t="shared" si="95"/>
        <v>41.426068872958737</v>
      </c>
      <c r="BA218" s="1">
        <f t="shared" si="103"/>
        <v>1.5982809004347797E-2</v>
      </c>
      <c r="BB218" s="10">
        <f t="shared" si="104"/>
        <v>0.77068493142724037</v>
      </c>
      <c r="BC218" s="10">
        <f t="shared" si="96"/>
        <v>0.33317651227116585</v>
      </c>
      <c r="BD218" s="1">
        <f t="shared" si="97"/>
        <v>64.800000000000594</v>
      </c>
      <c r="BE218" s="1">
        <f t="shared" si="98"/>
        <v>64.754006318003533</v>
      </c>
      <c r="BF218" s="1">
        <f t="shared" si="99"/>
        <v>5.054109171118446E-3</v>
      </c>
      <c r="BU218" s="1">
        <f t="shared" si="81"/>
        <v>0</v>
      </c>
      <c r="BV218" s="1">
        <f>IF($BY$12=1,NORMDIST(BY218,$Y$6,$Y$8,TRUE),IF($BY$12=2,IF(BY218&lt;=$BX$31,0,IF(BY218&gt;=$BX$32,1,(BY218-$BX$31)*$BX$33)),SUM($BU$42:BU218)/$BV$40))</f>
        <v>5.2616138454251948E-2</v>
      </c>
      <c r="BW218" s="1">
        <f t="shared" si="82"/>
        <v>9.4517346099865507E-2</v>
      </c>
      <c r="BX218" s="1">
        <f>IF($BY$12&lt;3,BV218,SUM($BZ$42:BZ218)/$BX$40)</f>
        <v>5.2616138454251948E-2</v>
      </c>
      <c r="BY218" s="1">
        <f t="shared" si="106"/>
        <v>17.59999999999998</v>
      </c>
      <c r="BZ218" s="1">
        <f t="shared" si="73"/>
        <v>5.3703037556741828E-3</v>
      </c>
      <c r="CA218" s="1">
        <f t="shared" si="84"/>
        <v>25.999999999988912</v>
      </c>
      <c r="CB218" s="1" t="str">
        <f t="shared" si="74"/>
        <v/>
      </c>
      <c r="CC218" s="1" t="e">
        <f>IF(CB218="",NA(),COUNTIF(CB218:$CB$704,CB218))</f>
        <v>#N/A</v>
      </c>
      <c r="CD218" s="1" t="e">
        <f t="shared" si="75"/>
        <v>#N/A</v>
      </c>
      <c r="CE218" s="1" t="e">
        <f t="shared" si="76"/>
        <v>#N/A</v>
      </c>
      <c r="CF218" s="1">
        <f t="shared" si="77"/>
        <v>99</v>
      </c>
      <c r="CG218" s="1">
        <f t="shared" si="78"/>
        <v>0</v>
      </c>
      <c r="CH218" s="1">
        <f t="shared" si="105"/>
        <v>0</v>
      </c>
      <c r="CJ218" s="1" t="e">
        <f t="shared" si="79"/>
        <v>#N/A</v>
      </c>
      <c r="CK218" s="1" t="str">
        <f t="shared" si="80"/>
        <v/>
      </c>
    </row>
    <row r="219" spans="1:89" ht="12" customHeight="1" x14ac:dyDescent="0.15">
      <c r="A219" s="26"/>
      <c r="B219" s="26"/>
      <c r="C219" s="26"/>
      <c r="D219" s="26"/>
      <c r="E219" s="26"/>
      <c r="F219" s="26"/>
      <c r="G219" s="26"/>
      <c r="H219" s="26"/>
      <c r="I219" s="26"/>
      <c r="J219" s="26"/>
      <c r="K219" s="26"/>
      <c r="L219" s="26"/>
      <c r="M219" s="26"/>
      <c r="N219" s="26"/>
      <c r="O219" s="26"/>
      <c r="AM219" s="10">
        <f t="shared" si="100"/>
        <v>0.27437149360775948</v>
      </c>
      <c r="AN219" s="10">
        <f t="shared" si="85"/>
        <v>0.50290701165795326</v>
      </c>
      <c r="AO219" s="1">
        <f t="shared" si="86"/>
        <v>38.00000000000027</v>
      </c>
      <c r="AP219" s="1">
        <f t="shared" si="87"/>
        <v>38.154370684176953</v>
      </c>
      <c r="AQ219" s="1">
        <f t="shared" si="88"/>
        <v>8.379049462561225E-3</v>
      </c>
      <c r="AR219" s="10">
        <f t="shared" si="101"/>
        <v>0.42104408517479897</v>
      </c>
      <c r="AS219" s="10">
        <f t="shared" si="89"/>
        <v>0.32532109692692757</v>
      </c>
      <c r="AT219" s="125">
        <f t="shared" si="90"/>
        <v>46.000000000000384</v>
      </c>
      <c r="AU219" s="1">
        <f t="shared" si="91"/>
        <v>45.698443535715725</v>
      </c>
      <c r="AV219" s="1">
        <f t="shared" si="92"/>
        <v>6.3607219074678324E-3</v>
      </c>
      <c r="AW219" s="10">
        <f t="shared" si="102"/>
        <v>0.72606887295842171</v>
      </c>
      <c r="AX219" s="10">
        <f t="shared" si="93"/>
        <v>0.1684795655310154</v>
      </c>
      <c r="AY219" s="1">
        <f t="shared" si="94"/>
        <v>62.000000000000611</v>
      </c>
      <c r="AZ219" s="1">
        <f t="shared" si="95"/>
        <v>62.345544505864993</v>
      </c>
      <c r="BA219" s="1">
        <f t="shared" si="103"/>
        <v>2.8070768159727259E-3</v>
      </c>
      <c r="BB219" s="10">
        <f t="shared" si="104"/>
        <v>0.45400631800293922</v>
      </c>
      <c r="BC219" s="10">
        <f t="shared" si="96"/>
        <v>8.2111526280641556E-2</v>
      </c>
      <c r="BD219" s="1">
        <f t="shared" si="97"/>
        <v>47.600000000000406</v>
      </c>
      <c r="BE219" s="1">
        <f t="shared" si="98"/>
        <v>47.430256257206608</v>
      </c>
      <c r="BF219" s="1">
        <f t="shared" si="99"/>
        <v>1.6261375359968471E-3</v>
      </c>
      <c r="BU219" s="1">
        <f t="shared" si="81"/>
        <v>0</v>
      </c>
      <c r="BV219" s="1">
        <f>IF($BY$12=1,NORMDIST(BY219,$Y$6,$Y$8,TRUE),IF($BY$12=2,IF(BY219&lt;=$BX$31,0,IF(BY219&gt;=$BX$32,1,(BY219-$BX$31)*$BX$33)),SUM($BU$42:BU219)/$BV$40))</f>
        <v>5.3155347435922713E-2</v>
      </c>
      <c r="BW219" s="1">
        <f t="shared" si="82"/>
        <v>9.5826245784521036E-2</v>
      </c>
      <c r="BX219" s="1">
        <f>IF($BY$12&lt;3,BV219,SUM($BZ$42:BZ219)/$BX$40)</f>
        <v>5.3155347435922713E-2</v>
      </c>
      <c r="BY219" s="1">
        <f t="shared" si="106"/>
        <v>17.699999999999982</v>
      </c>
      <c r="BZ219" s="1">
        <f t="shared" si="73"/>
        <v>5.4139121912158833E-3</v>
      </c>
      <c r="CA219" s="1">
        <f t="shared" si="84"/>
        <v>25.999999999986962</v>
      </c>
      <c r="CB219" s="1" t="str">
        <f t="shared" si="74"/>
        <v/>
      </c>
      <c r="CC219" s="1" t="e">
        <f>IF(CB219="",NA(),COUNTIF(CB219:$CB$704,CB219))</f>
        <v>#N/A</v>
      </c>
      <c r="CD219" s="1" t="e">
        <f t="shared" si="75"/>
        <v>#N/A</v>
      </c>
      <c r="CE219" s="1" t="e">
        <f t="shared" si="76"/>
        <v>#N/A</v>
      </c>
      <c r="CF219" s="1">
        <f t="shared" si="77"/>
        <v>99</v>
      </c>
      <c r="CG219" s="1">
        <f t="shared" si="78"/>
        <v>0</v>
      </c>
      <c r="CH219" s="1">
        <f t="shared" si="105"/>
        <v>0</v>
      </c>
      <c r="CJ219" s="1" t="e">
        <f t="shared" si="79"/>
        <v>#N/A</v>
      </c>
      <c r="CK219" s="1" t="str">
        <f t="shared" si="80"/>
        <v/>
      </c>
    </row>
    <row r="220" spans="1:89" ht="12" customHeight="1" x14ac:dyDescent="0.15">
      <c r="A220" s="26"/>
      <c r="B220" s="26"/>
      <c r="C220" s="26"/>
      <c r="D220" s="26"/>
      <c r="E220" s="26"/>
      <c r="F220" s="26"/>
      <c r="G220" s="26"/>
      <c r="H220" s="26"/>
      <c r="I220" s="26"/>
      <c r="J220" s="26"/>
      <c r="K220" s="26"/>
      <c r="L220" s="26"/>
      <c r="M220" s="26"/>
      <c r="N220" s="26"/>
      <c r="O220" s="26"/>
      <c r="AM220" s="10">
        <f t="shared" si="100"/>
        <v>0.65437068417668343</v>
      </c>
      <c r="AN220" s="10">
        <f t="shared" si="85"/>
        <v>0.34858572855591774</v>
      </c>
      <c r="AO220" s="1">
        <f t="shared" si="86"/>
        <v>57.900000000000553</v>
      </c>
      <c r="AP220" s="1">
        <f t="shared" si="87"/>
        <v>58.217173648626165</v>
      </c>
      <c r="AQ220" s="1">
        <f t="shared" si="88"/>
        <v>6.4314555819042444E-3</v>
      </c>
      <c r="AR220" s="10">
        <f t="shared" si="101"/>
        <v>0.19844353571534157</v>
      </c>
      <c r="AS220" s="10">
        <f t="shared" si="89"/>
        <v>0.93691937997937202</v>
      </c>
      <c r="AT220" s="125">
        <f t="shared" si="90"/>
        <v>33.000000000000199</v>
      </c>
      <c r="AU220" s="1">
        <f t="shared" si="91"/>
        <v>33.479745659977397</v>
      </c>
      <c r="AV220" s="1">
        <f t="shared" si="92"/>
        <v>1.302247135787459E-2</v>
      </c>
      <c r="AW220" s="10">
        <f t="shared" si="102"/>
        <v>0.84554450586438179</v>
      </c>
      <c r="AX220" s="10">
        <f t="shared" si="93"/>
        <v>5.07223941385746E-2</v>
      </c>
      <c r="AY220" s="1">
        <f t="shared" si="94"/>
        <v>70.300000000000281</v>
      </c>
      <c r="AZ220" s="1">
        <f t="shared" si="95"/>
        <v>70.400776869803948</v>
      </c>
      <c r="BA220" s="1">
        <f t="shared" si="103"/>
        <v>6.0446240987153379E-4</v>
      </c>
      <c r="BB220" s="10">
        <f t="shared" si="104"/>
        <v>0.33025625720620155</v>
      </c>
      <c r="BC220" s="10">
        <f t="shared" si="96"/>
        <v>0.86539335921406746</v>
      </c>
      <c r="BD220" s="1">
        <f t="shared" si="97"/>
        <v>41.200000000000315</v>
      </c>
      <c r="BE220" s="1">
        <f t="shared" si="98"/>
        <v>41.542254344374257</v>
      </c>
      <c r="BF220" s="1">
        <f t="shared" si="99"/>
        <v>1.5669456119002969E-2</v>
      </c>
      <c r="BU220" s="1">
        <f t="shared" si="81"/>
        <v>0</v>
      </c>
      <c r="BV220" s="1">
        <f>IF($BY$12=1,NORMDIST(BY220,$Y$6,$Y$8,TRUE),IF($BY$12=2,IF(BY220&lt;=$BX$31,0,IF(BY220&gt;=$BX$32,1,(BY220-$BX$31)*$BX$33)),SUM($BU$42:BU220)/$BV$40))</f>
        <v>5.3698928148119607E-2</v>
      </c>
      <c r="BW220" s="1">
        <f t="shared" si="82"/>
        <v>9.7147741648015956E-2</v>
      </c>
      <c r="BX220" s="1">
        <f>IF($BY$12&lt;3,BV220,SUM($BZ$42:BZ220)/$BX$40)</f>
        <v>5.3698928148119607E-2</v>
      </c>
      <c r="BY220" s="1">
        <f t="shared" si="106"/>
        <v>17.799999999999983</v>
      </c>
      <c r="BZ220" s="1">
        <f t="shared" si="73"/>
        <v>5.4577382948323627E-3</v>
      </c>
      <c r="CA220" s="1">
        <f t="shared" si="84"/>
        <v>25.999999999984681</v>
      </c>
      <c r="CB220" s="1" t="str">
        <f t="shared" si="74"/>
        <v/>
      </c>
      <c r="CC220" s="1" t="e">
        <f>IF(CB220="",NA(),COUNTIF(CB220:$CB$704,CB220))</f>
        <v>#N/A</v>
      </c>
      <c r="CD220" s="1" t="e">
        <f t="shared" si="75"/>
        <v>#N/A</v>
      </c>
      <c r="CE220" s="1" t="e">
        <f t="shared" si="76"/>
        <v>#N/A</v>
      </c>
      <c r="CF220" s="1">
        <f t="shared" si="77"/>
        <v>99</v>
      </c>
      <c r="CG220" s="1">
        <f t="shared" si="78"/>
        <v>0</v>
      </c>
      <c r="CH220" s="1">
        <f t="shared" si="105"/>
        <v>0</v>
      </c>
      <c r="CJ220" s="1" t="e">
        <f t="shared" si="79"/>
        <v>#N/A</v>
      </c>
      <c r="CK220" s="1" t="str">
        <f t="shared" si="80"/>
        <v/>
      </c>
    </row>
    <row r="221" spans="1:89" ht="12" customHeight="1" x14ac:dyDescent="0.15">
      <c r="A221" s="26"/>
      <c r="B221" s="26"/>
      <c r="C221" s="26"/>
      <c r="D221" s="26"/>
      <c r="E221" s="26"/>
      <c r="F221" s="26"/>
      <c r="G221" s="26"/>
      <c r="H221" s="26"/>
      <c r="I221" s="26"/>
      <c r="J221" s="26"/>
      <c r="K221" s="26"/>
      <c r="L221" s="26"/>
      <c r="M221" s="26"/>
      <c r="N221" s="26"/>
      <c r="O221" s="26"/>
      <c r="AM221" s="10">
        <f t="shared" si="100"/>
        <v>0.81717364862561226</v>
      </c>
      <c r="AN221" s="10">
        <f t="shared" si="85"/>
        <v>0.10951355472207069</v>
      </c>
      <c r="AO221" s="1">
        <f t="shared" si="86"/>
        <v>68.000000000000412</v>
      </c>
      <c r="AP221" s="1">
        <f t="shared" si="87"/>
        <v>68.470896918327028</v>
      </c>
      <c r="AQ221" s="1">
        <f t="shared" si="88"/>
        <v>1.4569970787761302E-3</v>
      </c>
      <c r="AR221" s="10">
        <f t="shared" si="101"/>
        <v>0.97974565997719765</v>
      </c>
      <c r="AS221" s="10">
        <f t="shared" si="89"/>
        <v>0.33646555617451668</v>
      </c>
      <c r="AT221" s="125">
        <f t="shared" si="90"/>
        <v>90.89999999999911</v>
      </c>
      <c r="AU221" s="1">
        <f t="shared" si="91"/>
        <v>91.335797397046392</v>
      </c>
      <c r="AV221" s="1">
        <f t="shared" si="92"/>
        <v>8.2928821203775158E-4</v>
      </c>
      <c r="AW221" s="10">
        <f t="shared" si="102"/>
        <v>0.60077686980366707</v>
      </c>
      <c r="AX221" s="10">
        <f t="shared" si="93"/>
        <v>0.50813597813248634</v>
      </c>
      <c r="AY221" s="1">
        <f t="shared" si="94"/>
        <v>55.100000000000513</v>
      </c>
      <c r="AZ221" s="1">
        <f t="shared" si="95"/>
        <v>54.987092579156673</v>
      </c>
      <c r="BA221" s="1">
        <f t="shared" si="103"/>
        <v>9.8116041143384396E-3</v>
      </c>
      <c r="BB221" s="10">
        <f t="shared" si="104"/>
        <v>0.84225434437394142</v>
      </c>
      <c r="BC221" s="10">
        <f t="shared" si="96"/>
        <v>0.39304589107632637</v>
      </c>
      <c r="BD221" s="1">
        <f t="shared" si="97"/>
        <v>70.000000000000298</v>
      </c>
      <c r="BE221" s="1">
        <f t="shared" si="98"/>
        <v>69.520359847694934</v>
      </c>
      <c r="BF221" s="1">
        <f t="shared" si="99"/>
        <v>4.7552799516504792E-3</v>
      </c>
      <c r="BU221" s="1">
        <f t="shared" si="81"/>
        <v>0</v>
      </c>
      <c r="BV221" s="1">
        <f>IF($BY$12=1,NORMDIST(BY221,$Y$6,$Y$8,TRUE),IF($BY$12=2,IF(BY221&lt;=$BX$31,0,IF(BY221&gt;=$BX$32,1,(BY221-$BX$31)*$BX$33)),SUM($BU$42:BU221)/$BV$40))</f>
        <v>5.4246902335910271E-2</v>
      </c>
      <c r="BW221" s="1">
        <f t="shared" si="82"/>
        <v>9.8481891148701386E-2</v>
      </c>
      <c r="BX221" s="1">
        <f>IF($BY$12&lt;3,BV221,SUM($BZ$42:BZ221)/$BX$40)</f>
        <v>5.4246902335910271E-2</v>
      </c>
      <c r="BY221" s="1">
        <f t="shared" si="106"/>
        <v>17.899999999999984</v>
      </c>
      <c r="BZ221" s="1">
        <f t="shared" si="73"/>
        <v>5.5017816284190771E-3</v>
      </c>
      <c r="CA221" s="1">
        <f t="shared" si="84"/>
        <v>25.999999999982013</v>
      </c>
      <c r="CB221" s="1" t="str">
        <f t="shared" si="74"/>
        <v/>
      </c>
      <c r="CC221" s="1" t="e">
        <f>IF(CB221="",NA(),COUNTIF(CB221:$CB$704,CB221))</f>
        <v>#N/A</v>
      </c>
      <c r="CD221" s="1" t="e">
        <f t="shared" si="75"/>
        <v>#N/A</v>
      </c>
      <c r="CE221" s="1" t="e">
        <f t="shared" si="76"/>
        <v>#N/A</v>
      </c>
      <c r="CF221" s="1">
        <f t="shared" si="77"/>
        <v>99</v>
      </c>
      <c r="CG221" s="1">
        <f t="shared" si="78"/>
        <v>0</v>
      </c>
      <c r="CH221" s="1">
        <f t="shared" si="105"/>
        <v>0</v>
      </c>
      <c r="CJ221" s="1" t="e">
        <f t="shared" si="79"/>
        <v>#N/A</v>
      </c>
      <c r="CK221" s="1" t="str">
        <f t="shared" si="80"/>
        <v/>
      </c>
    </row>
    <row r="222" spans="1:89" ht="12" customHeight="1" x14ac:dyDescent="0.15">
      <c r="A222" s="26"/>
      <c r="B222" s="26"/>
      <c r="C222" s="26"/>
      <c r="D222" s="26"/>
      <c r="E222" s="26"/>
      <c r="F222" s="26"/>
      <c r="G222" s="26"/>
      <c r="H222" s="26"/>
      <c r="I222" s="26"/>
      <c r="J222" s="26"/>
      <c r="K222" s="26"/>
      <c r="L222" s="26"/>
      <c r="M222" s="26"/>
      <c r="N222" s="26"/>
      <c r="O222" s="26"/>
      <c r="AM222" s="10">
        <f t="shared" si="100"/>
        <v>0.97089691832661629</v>
      </c>
      <c r="AN222" s="10">
        <f t="shared" si="85"/>
        <v>0.80492610111832619</v>
      </c>
      <c r="AO222" s="1">
        <f t="shared" si="86"/>
        <v>87.799999999999287</v>
      </c>
      <c r="AP222" s="1">
        <f t="shared" si="87"/>
        <v>87.775222576408865</v>
      </c>
      <c r="AQ222" s="1">
        <f t="shared" si="88"/>
        <v>2.6913143132915665E-3</v>
      </c>
      <c r="AR222" s="10">
        <f t="shared" si="101"/>
        <v>0.93579739704728127</v>
      </c>
      <c r="AS222" s="10">
        <f t="shared" si="89"/>
        <v>0.13583897426724434</v>
      </c>
      <c r="AT222" s="125">
        <f t="shared" si="90"/>
        <v>80.399999999999707</v>
      </c>
      <c r="AU222" s="1">
        <f t="shared" si="91"/>
        <v>80.408579108863776</v>
      </c>
      <c r="AV222" s="1">
        <f t="shared" si="92"/>
        <v>8.5350776815479648E-4</v>
      </c>
      <c r="AW222" s="10">
        <f t="shared" si="102"/>
        <v>0.38709257915616035</v>
      </c>
      <c r="AX222" s="10">
        <f t="shared" si="93"/>
        <v>0.82376513257622719</v>
      </c>
      <c r="AY222" s="1">
        <f t="shared" si="94"/>
        <v>44.200000000000358</v>
      </c>
      <c r="AZ222" s="1">
        <f t="shared" si="95"/>
        <v>43.734708995372415</v>
      </c>
      <c r="BA222" s="1">
        <f t="shared" si="103"/>
        <v>1.5755108300724196E-2</v>
      </c>
      <c r="BB222" s="10">
        <f t="shared" si="104"/>
        <v>2.0359847694635391E-2</v>
      </c>
      <c r="BC222" s="10">
        <f t="shared" si="96"/>
        <v>0.7416243739426136</v>
      </c>
      <c r="BD222" s="1">
        <f t="shared" si="97"/>
        <v>8.999999999999984</v>
      </c>
      <c r="BE222" s="1">
        <f t="shared" si="98"/>
        <v>8.8805429972708065</v>
      </c>
      <c r="BF222" s="1">
        <f t="shared" si="99"/>
        <v>1.8092675116091364E-3</v>
      </c>
      <c r="BU222" s="1">
        <f t="shared" si="81"/>
        <v>0</v>
      </c>
      <c r="BV222" s="1">
        <f>IF($BY$12=1,NORMDIST(BY222,$Y$6,$Y$8,TRUE),IF($BY$12=2,IF(BY222&lt;=$BX$31,0,IF(BY222&gt;=$BX$32,1,(BY222-$BX$31)*$BX$33)),SUM($BU$42:BU222)/$BV$40))</f>
        <v>5.4799291699557891E-2</v>
      </c>
      <c r="BW222" s="1">
        <f t="shared" si="82"/>
        <v>9.9828751211509803E-2</v>
      </c>
      <c r="BX222" s="1">
        <f>IF($BY$12&lt;3,BV222,SUM($BZ$42:BZ222)/$BX$40)</f>
        <v>5.4799291699557891E-2</v>
      </c>
      <c r="BY222" s="1">
        <f t="shared" si="106"/>
        <v>17.999999999999986</v>
      </c>
      <c r="BZ222" s="1">
        <f t="shared" si="73"/>
        <v>5.5460417339727713E-3</v>
      </c>
      <c r="CA222" s="1">
        <f t="shared" si="84"/>
        <v>25.999999999978883</v>
      </c>
      <c r="CB222" s="1" t="str">
        <f t="shared" si="74"/>
        <v/>
      </c>
      <c r="CC222" s="1" t="e">
        <f>IF(CB222="",NA(),COUNTIF(CB222:$CB$704,CB222))</f>
        <v>#N/A</v>
      </c>
      <c r="CD222" s="1" t="e">
        <f t="shared" si="75"/>
        <v>#N/A</v>
      </c>
      <c r="CE222" s="1" t="e">
        <f t="shared" si="76"/>
        <v>#N/A</v>
      </c>
      <c r="CF222" s="1">
        <f t="shared" si="77"/>
        <v>99</v>
      </c>
      <c r="CG222" s="1">
        <f t="shared" si="78"/>
        <v>0</v>
      </c>
      <c r="CH222" s="1">
        <f t="shared" si="105"/>
        <v>0</v>
      </c>
      <c r="CJ222" s="1" t="e">
        <f t="shared" si="79"/>
        <v>#N/A</v>
      </c>
      <c r="CK222" s="1" t="str">
        <f t="shared" si="80"/>
        <v/>
      </c>
    </row>
    <row r="223" spans="1:89" ht="12" customHeight="1" x14ac:dyDescent="0.15">
      <c r="A223" s="26"/>
      <c r="B223" s="26"/>
      <c r="C223" s="26"/>
      <c r="D223" s="26"/>
      <c r="E223" s="26"/>
      <c r="F223" s="26"/>
      <c r="G223" s="26"/>
      <c r="H223" s="26"/>
      <c r="I223" s="26"/>
      <c r="J223" s="26"/>
      <c r="K223" s="26"/>
      <c r="L223" s="26"/>
      <c r="M223" s="26"/>
      <c r="N223" s="26"/>
      <c r="O223" s="26"/>
      <c r="AM223" s="10">
        <f t="shared" si="100"/>
        <v>0.47522257640957832</v>
      </c>
      <c r="AN223" s="10">
        <f t="shared" si="85"/>
        <v>0.94198927655816078</v>
      </c>
      <c r="AO223" s="1">
        <f t="shared" si="86"/>
        <v>48.700000000000422</v>
      </c>
      <c r="AP223" s="1">
        <f t="shared" si="87"/>
        <v>48.211442203075116</v>
      </c>
      <c r="AQ223" s="1">
        <f t="shared" si="88"/>
        <v>1.875031559591098E-2</v>
      </c>
      <c r="AR223" s="10">
        <f t="shared" si="101"/>
        <v>0.50857910886406898</v>
      </c>
      <c r="AS223" s="10">
        <f t="shared" si="89"/>
        <v>0.70016910508275032</v>
      </c>
      <c r="AT223" s="125">
        <f t="shared" si="90"/>
        <v>50.400000000000446</v>
      </c>
      <c r="AU223" s="1">
        <f t="shared" si="91"/>
        <v>50.053025869280546</v>
      </c>
      <c r="AV223" s="1">
        <f t="shared" si="92"/>
        <v>1.3963559981131088E-2</v>
      </c>
      <c r="AW223" s="10">
        <f t="shared" si="102"/>
        <v>3.4708995372056961E-2</v>
      </c>
      <c r="AX223" s="10">
        <f t="shared" si="93"/>
        <v>0.4049375094473362</v>
      </c>
      <c r="AY223" s="1">
        <f t="shared" si="94"/>
        <v>13.599999999999968</v>
      </c>
      <c r="AZ223" s="1">
        <f t="shared" si="95"/>
        <v>13.458660984784332</v>
      </c>
      <c r="BA223" s="1">
        <f t="shared" si="103"/>
        <v>1.5416633805854481E-3</v>
      </c>
      <c r="BB223" s="10">
        <f t="shared" si="104"/>
        <v>0.38054299727082253</v>
      </c>
      <c r="BC223" s="10">
        <f t="shared" si="96"/>
        <v>0.91976718977093697</v>
      </c>
      <c r="BD223" s="1">
        <f t="shared" si="97"/>
        <v>43.900000000000354</v>
      </c>
      <c r="BE223" s="1">
        <f t="shared" si="98"/>
        <v>44.254682836681958</v>
      </c>
      <c r="BF223" s="1">
        <f t="shared" si="99"/>
        <v>1.7512891671455966E-2</v>
      </c>
      <c r="BU223" s="1">
        <f t="shared" si="81"/>
        <v>0</v>
      </c>
      <c r="BV223" s="1">
        <f>IF($BY$12=1,NORMDIST(BY223,$Y$6,$Y$8,TRUE),IF($BY$12=2,IF(BY223&lt;=$BX$31,0,IF(BY223&gt;=$BX$32,1,(BY223-$BX$31)*$BX$33)),SUM($BU$42:BU223)/$BV$40))</f>
        <v>5.5356117892525578E-2</v>
      </c>
      <c r="BW223" s="1">
        <f t="shared" si="82"/>
        <v>0.10118837821593146</v>
      </c>
      <c r="BX223" s="1">
        <f>IF($BY$12&lt;3,BV223,SUM($BZ$42:BZ223)/$BX$40)</f>
        <v>5.5356117892525578E-2</v>
      </c>
      <c r="BY223" s="1">
        <f t="shared" si="106"/>
        <v>18.099999999999987</v>
      </c>
      <c r="BZ223" s="1">
        <f t="shared" si="73"/>
        <v>5.5905181334768806E-3</v>
      </c>
      <c r="CA223" s="1">
        <f t="shared" si="84"/>
        <v>25.999999999975227</v>
      </c>
      <c r="CB223" s="1" t="str">
        <f t="shared" si="74"/>
        <v/>
      </c>
      <c r="CC223" s="1" t="e">
        <f>IF(CB223="",NA(),COUNTIF(CB223:$CB$704,CB223))</f>
        <v>#N/A</v>
      </c>
      <c r="CD223" s="1" t="e">
        <f t="shared" si="75"/>
        <v>#N/A</v>
      </c>
      <c r="CE223" s="1" t="e">
        <f t="shared" si="76"/>
        <v>#N/A</v>
      </c>
      <c r="CF223" s="1">
        <f t="shared" si="77"/>
        <v>99</v>
      </c>
      <c r="CG223" s="1">
        <f t="shared" si="78"/>
        <v>0</v>
      </c>
      <c r="CH223" s="1">
        <f t="shared" si="105"/>
        <v>0</v>
      </c>
      <c r="CJ223" s="1" t="e">
        <f t="shared" si="79"/>
        <v>#N/A</v>
      </c>
      <c r="CK223" s="1" t="str">
        <f t="shared" si="80"/>
        <v/>
      </c>
    </row>
    <row r="224" spans="1:89" ht="12" customHeight="1" x14ac:dyDescent="0.15">
      <c r="A224" s="26"/>
      <c r="B224" s="26"/>
      <c r="C224" s="26"/>
      <c r="D224" s="26"/>
      <c r="E224" s="26"/>
      <c r="F224" s="26"/>
      <c r="G224" s="26"/>
      <c r="H224" s="26"/>
      <c r="I224" s="26"/>
      <c r="J224" s="26"/>
      <c r="K224" s="26"/>
      <c r="L224" s="26"/>
      <c r="M224" s="26"/>
      <c r="N224" s="26"/>
      <c r="O224" s="26"/>
      <c r="AM224" s="10">
        <f t="shared" si="100"/>
        <v>1.144220307469368E-2</v>
      </c>
      <c r="AN224" s="10">
        <f t="shared" si="85"/>
        <v>0.17949557676911354</v>
      </c>
      <c r="AO224" s="1">
        <f t="shared" si="86"/>
        <v>4.4000000000000004</v>
      </c>
      <c r="AP224" s="1">
        <f t="shared" si="87"/>
        <v>4.0011336334049705</v>
      </c>
      <c r="AQ224" s="1">
        <f t="shared" si="88"/>
        <v>2.6614334055110662E-4</v>
      </c>
      <c r="AR224" s="10">
        <f t="shared" si="101"/>
        <v>0.15302586928009987</v>
      </c>
      <c r="AS224" s="10">
        <f t="shared" si="89"/>
        <v>0.68213729932904243</v>
      </c>
      <c r="AT224" s="125">
        <f t="shared" si="90"/>
        <v>29.500000000000149</v>
      </c>
      <c r="AU224" s="1">
        <f t="shared" si="91"/>
        <v>29.861075315624625</v>
      </c>
      <c r="AV224" s="1">
        <f t="shared" si="92"/>
        <v>8.0465839673617753E-3</v>
      </c>
      <c r="AW224" s="10">
        <f t="shared" si="102"/>
        <v>0.3586609847843647</v>
      </c>
      <c r="AX224" s="10">
        <f t="shared" si="93"/>
        <v>0.51043644919991493</v>
      </c>
      <c r="AY224" s="1">
        <f t="shared" si="94"/>
        <v>42.700000000000337</v>
      </c>
      <c r="AZ224" s="1">
        <f t="shared" si="95"/>
        <v>42.327672988921741</v>
      </c>
      <c r="BA224" s="1">
        <f t="shared" si="103"/>
        <v>9.5255992815463601E-3</v>
      </c>
      <c r="BB224" s="10">
        <f t="shared" si="104"/>
        <v>0.85468283668160439</v>
      </c>
      <c r="BC224" s="10">
        <f t="shared" si="96"/>
        <v>0.47769292071461678</v>
      </c>
      <c r="BD224" s="1">
        <f t="shared" si="97"/>
        <v>71.100000000000236</v>
      </c>
      <c r="BE224" s="1">
        <f t="shared" si="98"/>
        <v>71.017154137045381</v>
      </c>
      <c r="BF224" s="1">
        <f t="shared" si="99"/>
        <v>5.4618348914490002E-3</v>
      </c>
      <c r="BU224" s="1">
        <f t="shared" si="81"/>
        <v>0</v>
      </c>
      <c r="BV224" s="1">
        <f>IF($BY$12=1,NORMDIST(BY224,$Y$6,$Y$8,TRUE),IF($BY$12=2,IF(BY224&lt;=$BX$31,0,IF(BY224&gt;=$BX$32,1,(BY224-$BX$31)*$BX$33)),SUM($BU$42:BU224)/$BV$40))</f>
        <v>5.5917402519469375E-2</v>
      </c>
      <c r="BW224" s="1">
        <f t="shared" si="82"/>
        <v>0.10256082798395108</v>
      </c>
      <c r="BX224" s="1">
        <f>IF($BY$12&lt;3,BV224,SUM($BZ$42:BZ224)/$BX$40)</f>
        <v>5.5917402519469375E-2</v>
      </c>
      <c r="BY224" s="1">
        <f t="shared" si="106"/>
        <v>18.199999999999989</v>
      </c>
      <c r="BZ224" s="1">
        <f t="shared" si="73"/>
        <v>5.6352103287885241E-3</v>
      </c>
      <c r="CA224" s="1">
        <f t="shared" si="84"/>
        <v>25.999999999970949</v>
      </c>
      <c r="CB224" s="1" t="str">
        <f t="shared" si="74"/>
        <v/>
      </c>
      <c r="CC224" s="1" t="e">
        <f>IF(CB224="",NA(),COUNTIF(CB224:$CB$704,CB224))</f>
        <v>#N/A</v>
      </c>
      <c r="CD224" s="1" t="e">
        <f t="shared" si="75"/>
        <v>#N/A</v>
      </c>
      <c r="CE224" s="1" t="e">
        <f t="shared" si="76"/>
        <v>#N/A</v>
      </c>
      <c r="CF224" s="1">
        <f t="shared" si="77"/>
        <v>99</v>
      </c>
      <c r="CG224" s="1">
        <f t="shared" si="78"/>
        <v>0</v>
      </c>
      <c r="CH224" s="1">
        <f t="shared" si="105"/>
        <v>0</v>
      </c>
      <c r="CJ224" s="1" t="e">
        <f t="shared" si="79"/>
        <v>#N/A</v>
      </c>
      <c r="CK224" s="1" t="str">
        <f t="shared" si="80"/>
        <v/>
      </c>
    </row>
    <row r="225" spans="1:89" ht="12" customHeight="1" x14ac:dyDescent="0.15">
      <c r="A225" s="26"/>
      <c r="B225" s="26"/>
      <c r="C225" s="26"/>
      <c r="D225" s="26"/>
      <c r="E225" s="26"/>
      <c r="F225" s="26"/>
      <c r="G225" s="26"/>
      <c r="H225" s="26"/>
      <c r="I225" s="26"/>
      <c r="J225" s="26"/>
      <c r="K225" s="26"/>
      <c r="L225" s="26"/>
      <c r="M225" s="26"/>
      <c r="N225" s="26"/>
      <c r="O225" s="26"/>
      <c r="AM225" s="10">
        <f t="shared" si="100"/>
        <v>0.10113363340497017</v>
      </c>
      <c r="AN225" s="10">
        <f t="shared" si="85"/>
        <v>0.64878693595528603</v>
      </c>
      <c r="AO225" s="1">
        <f t="shared" si="86"/>
        <v>24.400000000000077</v>
      </c>
      <c r="AP225" s="1">
        <f t="shared" si="87"/>
        <v>24.693783027678805</v>
      </c>
      <c r="AQ225" s="1">
        <f t="shared" si="88"/>
        <v>5.704375774921582E-3</v>
      </c>
      <c r="AR225" s="10">
        <f t="shared" si="101"/>
        <v>0.86107531562447548</v>
      </c>
      <c r="AS225" s="10">
        <f t="shared" si="89"/>
        <v>0.35022385790944099</v>
      </c>
      <c r="AT225" s="125">
        <f t="shared" si="90"/>
        <v>71.700000000000202</v>
      </c>
      <c r="AU225" s="1">
        <f t="shared" si="91"/>
        <v>71.332004562765562</v>
      </c>
      <c r="AV225" s="1">
        <f t="shared" si="92"/>
        <v>3.8778824226769612E-3</v>
      </c>
      <c r="AW225" s="10">
        <f t="shared" si="102"/>
        <v>0.12767298892140388</v>
      </c>
      <c r="AX225" s="10">
        <f t="shared" si="93"/>
        <v>0.54896289482712746</v>
      </c>
      <c r="AY225" s="1">
        <f t="shared" si="94"/>
        <v>27.200000000000117</v>
      </c>
      <c r="AZ225" s="1">
        <f t="shared" si="95"/>
        <v>26.784788907319424</v>
      </c>
      <c r="BA225" s="1">
        <f t="shared" si="103"/>
        <v>5.7176623719651437E-3</v>
      </c>
      <c r="BB225" s="10">
        <f t="shared" si="104"/>
        <v>0.41715413704514503</v>
      </c>
      <c r="BC225" s="10">
        <f t="shared" si="96"/>
        <v>0.79345523193478584</v>
      </c>
      <c r="BD225" s="1">
        <f t="shared" si="97"/>
        <v>45.800000000000381</v>
      </c>
      <c r="BE225" s="1">
        <f t="shared" si="98"/>
        <v>45.934265873581552</v>
      </c>
      <c r="BF225" s="1">
        <f t="shared" si="99"/>
        <v>1.5481972973901541E-2</v>
      </c>
      <c r="BU225" s="1">
        <f t="shared" si="81"/>
        <v>0</v>
      </c>
      <c r="BV225" s="1">
        <f>IF($BY$12=1,NORMDIST(BY225,$Y$6,$Y$8,TRUE),IF($BY$12=2,IF(BY225&lt;=$BX$31,0,IF(BY225&gt;=$BX$32,1,(BY225-$BX$31)*$BX$33)),SUM($BU$42:BU225)/$BV$40))</f>
        <v>5.6483167134220157E-2</v>
      </c>
      <c r="BW225" s="1">
        <f t="shared" si="82"/>
        <v>0.10394615576794609</v>
      </c>
      <c r="BX225" s="1">
        <f>IF($BY$12&lt;3,BV225,SUM($BZ$42:BZ225)/$BX$40)</f>
        <v>5.6483167134220157E-2</v>
      </c>
      <c r="BY225" s="1">
        <f t="shared" si="106"/>
        <v>18.29999999999999</v>
      </c>
      <c r="BZ225" s="1">
        <f t="shared" si="73"/>
        <v>5.6801178015271122E-3</v>
      </c>
      <c r="CA225" s="1">
        <f t="shared" si="84"/>
        <v>25.999999999965951</v>
      </c>
      <c r="CB225" s="1" t="str">
        <f t="shared" si="74"/>
        <v/>
      </c>
      <c r="CC225" s="1" t="e">
        <f>IF(CB225="",NA(),COUNTIF(CB225:$CB$704,CB225))</f>
        <v>#N/A</v>
      </c>
      <c r="CD225" s="1" t="e">
        <f t="shared" si="75"/>
        <v>#N/A</v>
      </c>
      <c r="CE225" s="1" t="e">
        <f t="shared" si="76"/>
        <v>#N/A</v>
      </c>
      <c r="CF225" s="1">
        <f t="shared" si="77"/>
        <v>99</v>
      </c>
      <c r="CG225" s="1">
        <f t="shared" si="78"/>
        <v>0</v>
      </c>
      <c r="CH225" s="1">
        <f t="shared" si="105"/>
        <v>0</v>
      </c>
      <c r="CJ225" s="1" t="e">
        <f t="shared" si="79"/>
        <v>#N/A</v>
      </c>
      <c r="CK225" s="1" t="str">
        <f t="shared" si="80"/>
        <v/>
      </c>
    </row>
    <row r="226" spans="1:89" ht="12" customHeight="1" x14ac:dyDescent="0.15">
      <c r="A226" s="26"/>
      <c r="B226" s="26"/>
      <c r="C226" s="26"/>
      <c r="D226" s="26"/>
      <c r="E226" s="26"/>
      <c r="F226" s="26"/>
      <c r="G226" s="26"/>
      <c r="H226" s="26"/>
      <c r="I226" s="26"/>
      <c r="J226" s="26"/>
      <c r="K226" s="26"/>
      <c r="L226" s="26"/>
      <c r="M226" s="26"/>
      <c r="N226" s="26"/>
      <c r="O226" s="26"/>
      <c r="AM226" s="10">
        <f t="shared" si="100"/>
        <v>0.7937830276787281</v>
      </c>
      <c r="AN226" s="10">
        <f t="shared" si="85"/>
        <v>0.5959666408598423</v>
      </c>
      <c r="AO226" s="1">
        <f t="shared" si="86"/>
        <v>66.300000000000509</v>
      </c>
      <c r="AP226" s="1">
        <f t="shared" si="87"/>
        <v>65.956164754182609</v>
      </c>
      <c r="AQ226" s="1">
        <f t="shared" si="88"/>
        <v>8.5283967284194295E-3</v>
      </c>
      <c r="AR226" s="10">
        <f t="shared" si="101"/>
        <v>0.13200456276535988</v>
      </c>
      <c r="AS226" s="10">
        <f t="shared" si="89"/>
        <v>0.34371291473507881</v>
      </c>
      <c r="AT226" s="125">
        <f t="shared" si="90"/>
        <v>27.600000000000122</v>
      </c>
      <c r="AU226" s="1">
        <f t="shared" si="91"/>
        <v>27.715618679672602</v>
      </c>
      <c r="AV226" s="1">
        <f t="shared" si="92"/>
        <v>3.6617308739199409E-3</v>
      </c>
      <c r="AW226" s="10">
        <f t="shared" si="102"/>
        <v>8.4788907319307327E-2</v>
      </c>
      <c r="AX226" s="10">
        <f t="shared" si="93"/>
        <v>0.17544886842370033</v>
      </c>
      <c r="AY226" s="1">
        <f t="shared" si="94"/>
        <v>22.50000000000005</v>
      </c>
      <c r="AZ226" s="1">
        <f t="shared" si="95"/>
        <v>22.96507229283457</v>
      </c>
      <c r="BA226" s="1">
        <f t="shared" si="103"/>
        <v>1.3598363283225943E-3</v>
      </c>
      <c r="BB226" s="10">
        <f t="shared" si="104"/>
        <v>0.63426587358117104</v>
      </c>
      <c r="BC226" s="10">
        <f t="shared" si="96"/>
        <v>0.98126806691288948</v>
      </c>
      <c r="BD226" s="1">
        <f t="shared" si="97"/>
        <v>56.800000000000537</v>
      </c>
      <c r="BE226" s="1">
        <f t="shared" si="98"/>
        <v>56.725613764674009</v>
      </c>
      <c r="BF226" s="1" t="e">
        <f t="shared" si="99"/>
        <v>#N/A</v>
      </c>
      <c r="BU226" s="1">
        <f t="shared" si="81"/>
        <v>0</v>
      </c>
      <c r="BV226" s="1">
        <f>IF($BY$12=1,NORMDIST(BY226,$Y$6,$Y$8,TRUE),IF($BY$12=2,IF(BY226&lt;=$BX$31,0,IF(BY226&gt;=$BX$32,1,(BY226-$BX$31)*$BX$33)),SUM($BU$42:BU226)/$BV$40))</f>
        <v>5.7053433237754171E-2</v>
      </c>
      <c r="BW226" s="1">
        <f t="shared" si="82"/>
        <v>0.10534441623854886</v>
      </c>
      <c r="BX226" s="1">
        <f>IF($BY$12&lt;3,BV226,SUM($BZ$42:BZ226)/$BX$40)</f>
        <v>5.7053433237754171E-2</v>
      </c>
      <c r="BY226" s="1">
        <f t="shared" si="106"/>
        <v>18.399999999999991</v>
      </c>
      <c r="BZ226" s="1">
        <f t="shared" si="73"/>
        <v>5.7252400129646141E-3</v>
      </c>
      <c r="CA226" s="1">
        <f t="shared" si="84"/>
        <v>25.999999999960114</v>
      </c>
      <c r="CB226" s="1" t="str">
        <f t="shared" si="74"/>
        <v/>
      </c>
      <c r="CC226" s="1" t="e">
        <f>IF(CB226="",NA(),COUNTIF(CB226:$CB$704,CB226))</f>
        <v>#N/A</v>
      </c>
      <c r="CD226" s="1" t="e">
        <f t="shared" si="75"/>
        <v>#N/A</v>
      </c>
      <c r="CE226" s="1" t="e">
        <f t="shared" si="76"/>
        <v>#N/A</v>
      </c>
      <c r="CF226" s="1">
        <f t="shared" si="77"/>
        <v>99</v>
      </c>
      <c r="CG226" s="1">
        <f t="shared" si="78"/>
        <v>0</v>
      </c>
      <c r="CH226" s="1">
        <f t="shared" si="105"/>
        <v>0</v>
      </c>
      <c r="CJ226" s="1" t="e">
        <f t="shared" si="79"/>
        <v>#N/A</v>
      </c>
      <c r="CK226" s="1" t="str">
        <f t="shared" si="80"/>
        <v/>
      </c>
    </row>
    <row r="227" spans="1:89" ht="12" customHeight="1" x14ac:dyDescent="0.15">
      <c r="A227" s="26"/>
      <c r="B227" s="26"/>
      <c r="C227" s="26"/>
      <c r="D227" s="26"/>
      <c r="E227" s="26"/>
      <c r="F227" s="26"/>
      <c r="G227" s="26"/>
      <c r="H227" s="26"/>
      <c r="I227" s="26"/>
      <c r="J227" s="26"/>
      <c r="K227" s="26"/>
      <c r="L227" s="26"/>
      <c r="M227" s="26"/>
      <c r="N227" s="26"/>
      <c r="O227" s="26"/>
      <c r="AM227" s="10">
        <f t="shared" si="100"/>
        <v>0.1561647541821003</v>
      </c>
      <c r="AN227" s="10">
        <f t="shared" si="85"/>
        <v>0.57196280732750893</v>
      </c>
      <c r="AO227" s="1">
        <f t="shared" si="86"/>
        <v>29.700000000000152</v>
      </c>
      <c r="AP227" s="1">
        <f t="shared" si="87"/>
        <v>29.708791584521684</v>
      </c>
      <c r="AQ227" s="1">
        <f t="shared" si="88"/>
        <v>6.8161218086342712E-3</v>
      </c>
      <c r="AR227" s="10">
        <f t="shared" si="101"/>
        <v>0.61561867967247963</v>
      </c>
      <c r="AS227" s="10">
        <f t="shared" si="89"/>
        <v>0.7997676320374012</v>
      </c>
      <c r="AT227" s="125">
        <f t="shared" si="90"/>
        <v>55.800000000000523</v>
      </c>
      <c r="AU227" s="1">
        <f t="shared" si="91"/>
        <v>56.017353228480147</v>
      </c>
      <c r="AV227" s="1">
        <f t="shared" si="92"/>
        <v>1.5296138619944383E-2</v>
      </c>
      <c r="AW227" s="10">
        <f t="shared" si="102"/>
        <v>0.96507229283452034</v>
      </c>
      <c r="AX227" s="10">
        <f t="shared" si="93"/>
        <v>0.47428501024842262</v>
      </c>
      <c r="AY227" s="1">
        <f t="shared" si="94"/>
        <v>86.199999999999378</v>
      </c>
      <c r="AZ227" s="1">
        <f t="shared" si="95"/>
        <v>85.968189359455678</v>
      </c>
      <c r="BA227" s="1">
        <f t="shared" si="103"/>
        <v>1.8387529948591923E-3</v>
      </c>
      <c r="BB227" s="10">
        <f t="shared" si="104"/>
        <v>0.42561376467347145</v>
      </c>
      <c r="BC227" s="10">
        <f t="shared" si="96"/>
        <v>0.1797136552631855</v>
      </c>
      <c r="BD227" s="1">
        <f t="shared" si="97"/>
        <v>46.200000000000387</v>
      </c>
      <c r="BE227" s="1">
        <f t="shared" si="98"/>
        <v>46.588909373432784</v>
      </c>
      <c r="BF227" s="1">
        <f t="shared" si="99"/>
        <v>3.5206441617540779E-3</v>
      </c>
      <c r="BU227" s="1">
        <f t="shared" si="81"/>
        <v>0</v>
      </c>
      <c r="BV227" s="1">
        <f>IF($BY$12=1,NORMDIST(BY227,$Y$6,$Y$8,TRUE),IF($BY$12=2,IF(BY227&lt;=$BX$31,0,IF(BY227&gt;=$BX$32,1,(BY227-$BX$31)*$BX$33)),SUM($BU$42:BU227)/$BV$40))</f>
        <v>5.7628222276153059E-2</v>
      </c>
      <c r="BW227" s="1">
        <f t="shared" si="82"/>
        <v>0.10675566347247364</v>
      </c>
      <c r="BX227" s="1">
        <f>IF($BY$12&lt;3,BV227,SUM($BZ$42:BZ227)/$BX$40)</f>
        <v>5.7628222276153059E-2</v>
      </c>
      <c r="BY227" s="1">
        <f t="shared" si="106"/>
        <v>18.499999999999993</v>
      </c>
      <c r="BZ227" s="1">
        <f t="shared" si="73"/>
        <v>5.7705764039174962E-3</v>
      </c>
      <c r="CA227" s="1">
        <f t="shared" si="84"/>
        <v>25.9999999999533</v>
      </c>
      <c r="CB227" s="1" t="str">
        <f t="shared" si="74"/>
        <v/>
      </c>
      <c r="CC227" s="1" t="e">
        <f>IF(CB227="",NA(),COUNTIF(CB227:$CB$704,CB227))</f>
        <v>#N/A</v>
      </c>
      <c r="CD227" s="1" t="e">
        <f t="shared" si="75"/>
        <v>#N/A</v>
      </c>
      <c r="CE227" s="1" t="e">
        <f t="shared" si="76"/>
        <v>#N/A</v>
      </c>
      <c r="CF227" s="1">
        <f t="shared" si="77"/>
        <v>99</v>
      </c>
      <c r="CG227" s="1">
        <f t="shared" si="78"/>
        <v>0</v>
      </c>
      <c r="CH227" s="1">
        <f t="shared" si="105"/>
        <v>0</v>
      </c>
      <c r="CJ227" s="1" t="e">
        <f t="shared" si="79"/>
        <v>#N/A</v>
      </c>
      <c r="CK227" s="1" t="str">
        <f t="shared" si="80"/>
        <v/>
      </c>
    </row>
    <row r="228" spans="1:89" ht="12" customHeight="1" x14ac:dyDescent="0.15">
      <c r="A228" s="26"/>
      <c r="B228" s="26"/>
      <c r="C228" s="26"/>
      <c r="D228" s="26"/>
      <c r="E228" s="26"/>
      <c r="F228" s="26"/>
      <c r="G228" s="26"/>
      <c r="H228" s="26"/>
      <c r="I228" s="26"/>
      <c r="J228" s="26"/>
      <c r="K228" s="26"/>
      <c r="L228" s="26"/>
      <c r="M228" s="26"/>
      <c r="N228" s="26"/>
      <c r="O228" s="26"/>
      <c r="AM228" s="10">
        <f t="shared" si="100"/>
        <v>0.50879158452153206</v>
      </c>
      <c r="AN228" s="10">
        <f t="shared" si="85"/>
        <v>0.45950591936707497</v>
      </c>
      <c r="AO228" s="1">
        <f t="shared" si="86"/>
        <v>50.400000000000446</v>
      </c>
      <c r="AP228" s="1">
        <f t="shared" si="87"/>
        <v>50.067247701436727</v>
      </c>
      <c r="AQ228" s="1">
        <f t="shared" si="88"/>
        <v>9.1639839864237002E-3</v>
      </c>
      <c r="AR228" s="10">
        <f t="shared" si="101"/>
        <v>0.71735322847962379</v>
      </c>
      <c r="AS228" s="10">
        <f t="shared" si="89"/>
        <v>0.61038820818066597</v>
      </c>
      <c r="AT228" s="125">
        <f t="shared" si="90"/>
        <v>61.400000000000603</v>
      </c>
      <c r="AU228" s="1">
        <f t="shared" si="91"/>
        <v>60.916853366047746</v>
      </c>
      <c r="AV228" s="1">
        <f t="shared" si="92"/>
        <v>1.0349874094360114E-2</v>
      </c>
      <c r="AW228" s="10">
        <f t="shared" si="102"/>
        <v>0.26818935945630074</v>
      </c>
      <c r="AX228" s="10">
        <f t="shared" si="93"/>
        <v>8.1024680286645889E-2</v>
      </c>
      <c r="AY228" s="1">
        <f t="shared" si="94"/>
        <v>37.600000000000264</v>
      </c>
      <c r="AZ228" s="1">
        <f t="shared" si="95"/>
        <v>37.956187302619483</v>
      </c>
      <c r="BA228" s="1">
        <f t="shared" si="103"/>
        <v>1.333601258847161E-3</v>
      </c>
      <c r="BB228" s="10">
        <f t="shared" si="104"/>
        <v>0.88890937343239784</v>
      </c>
      <c r="BC228" s="10">
        <f t="shared" si="96"/>
        <v>0.29014583304524422</v>
      </c>
      <c r="BD228" s="1">
        <f t="shared" si="97"/>
        <v>74.400000000000048</v>
      </c>
      <c r="BE228" s="1">
        <f t="shared" si="98"/>
        <v>74.002348271757413</v>
      </c>
      <c r="BF228" s="1">
        <f t="shared" si="99"/>
        <v>2.7497578751262608E-3</v>
      </c>
      <c r="BU228" s="1">
        <f t="shared" si="81"/>
        <v>0</v>
      </c>
      <c r="BV228" s="1">
        <f>IF($BY$12=1,NORMDIST(BY228,$Y$6,$Y$8,TRUE),IF($BY$12=2,IF(BY228&lt;=$BX$31,0,IF(BY228&gt;=$BX$32,1,(BY228-$BX$31)*$BX$33)),SUM($BU$42:BU228)/$BV$40))</f>
        <v>5.8207555638552969E-2</v>
      </c>
      <c r="BW228" s="1">
        <f t="shared" si="82"/>
        <v>0.10817995094031049</v>
      </c>
      <c r="BX228" s="1">
        <f>IF($BY$12&lt;3,BV228,SUM($BZ$42:BZ228)/$BX$40)</f>
        <v>5.8207555638552969E-2</v>
      </c>
      <c r="BY228" s="1">
        <f t="shared" si="106"/>
        <v>18.599999999999994</v>
      </c>
      <c r="BZ228" s="1">
        <f t="shared" si="73"/>
        <v>5.8161263946403512E-3</v>
      </c>
      <c r="CA228" s="1">
        <f t="shared" si="84"/>
        <v>25.999999999945345</v>
      </c>
      <c r="CB228" s="1" t="str">
        <f t="shared" si="74"/>
        <v/>
      </c>
      <c r="CC228" s="1" t="e">
        <f>IF(CB228="",NA(),COUNTIF(CB228:$CB$704,CB228))</f>
        <v>#N/A</v>
      </c>
      <c r="CD228" s="1" t="e">
        <f t="shared" si="75"/>
        <v>#N/A</v>
      </c>
      <c r="CE228" s="1" t="e">
        <f t="shared" si="76"/>
        <v>#N/A</v>
      </c>
      <c r="CF228" s="1">
        <f t="shared" si="77"/>
        <v>99</v>
      </c>
      <c r="CG228" s="1">
        <f t="shared" si="78"/>
        <v>0</v>
      </c>
      <c r="CH228" s="1">
        <f t="shared" si="105"/>
        <v>0</v>
      </c>
      <c r="CJ228" s="1" t="e">
        <f t="shared" si="79"/>
        <v>#N/A</v>
      </c>
      <c r="CK228" s="1" t="str">
        <f t="shared" si="80"/>
        <v/>
      </c>
    </row>
    <row r="229" spans="1:89" ht="12" customHeight="1" x14ac:dyDescent="0.15">
      <c r="A229" s="26"/>
      <c r="B229" s="26"/>
      <c r="C229" s="26"/>
      <c r="D229" s="26"/>
      <c r="E229" s="26"/>
      <c r="F229" s="26"/>
      <c r="G229" s="26"/>
      <c r="H229" s="26"/>
      <c r="I229" s="26"/>
      <c r="J229" s="26"/>
      <c r="K229" s="26"/>
      <c r="L229" s="26"/>
      <c r="M229" s="26"/>
      <c r="N229" s="26"/>
      <c r="O229" s="26"/>
      <c r="AM229" s="10">
        <f t="shared" si="100"/>
        <v>0.1672477014362812</v>
      </c>
      <c r="AN229" s="10">
        <f t="shared" si="85"/>
        <v>0.18858293071389198</v>
      </c>
      <c r="AO229" s="1">
        <f t="shared" si="86"/>
        <v>30.600000000000165</v>
      </c>
      <c r="AP229" s="1">
        <f t="shared" si="87"/>
        <v>30.858717019111083</v>
      </c>
      <c r="AQ229" s="1">
        <f t="shared" si="88"/>
        <v>2.3500040560100175E-3</v>
      </c>
      <c r="AR229" s="10">
        <f t="shared" si="101"/>
        <v>1.6853366047143936E-2</v>
      </c>
      <c r="AS229" s="10">
        <f t="shared" si="89"/>
        <v>0.87956519797444344</v>
      </c>
      <c r="AT229" s="125">
        <f t="shared" si="90"/>
        <v>7.4999999999999893</v>
      </c>
      <c r="AU229" s="1">
        <f t="shared" si="91"/>
        <v>7.4140920080244435</v>
      </c>
      <c r="AV229" s="1" t="e">
        <f t="shared" si="92"/>
        <v>#N/A</v>
      </c>
      <c r="AW229" s="10">
        <f t="shared" si="102"/>
        <v>0.85618730261921883</v>
      </c>
      <c r="AX229" s="10">
        <f t="shared" si="93"/>
        <v>0.15662712231278419</v>
      </c>
      <c r="AY229" s="1">
        <f t="shared" si="94"/>
        <v>71.20000000000023</v>
      </c>
      <c r="AZ229" s="1">
        <f t="shared" si="95"/>
        <v>70.959280432015888</v>
      </c>
      <c r="BA229" s="1">
        <f t="shared" si="103"/>
        <v>1.7813956972673307E-3</v>
      </c>
      <c r="BB229" s="10">
        <f t="shared" si="104"/>
        <v>0.10234827175736427</v>
      </c>
      <c r="BC229" s="10">
        <f t="shared" si="96"/>
        <v>4.8101175576448441E-2</v>
      </c>
      <c r="BD229" s="1">
        <f t="shared" si="97"/>
        <v>24.60000000000008</v>
      </c>
      <c r="BE229" s="1">
        <f t="shared" si="98"/>
        <v>24.481079766899427</v>
      </c>
      <c r="BF229" s="1">
        <f t="shared" si="99"/>
        <v>4.2835020170375979E-4</v>
      </c>
      <c r="BU229" s="1">
        <f t="shared" si="81"/>
        <v>0</v>
      </c>
      <c r="BV229" s="1">
        <f>IF($BY$12=1,NORMDIST(BY229,$Y$6,$Y$8,TRUE),IF($BY$12=2,IF(BY229&lt;=$BX$31,0,IF(BY229&gt;=$BX$32,1,(BY229-$BX$31)*$BX$33)),SUM($BU$42:BU229)/$BV$40))</f>
        <v>5.8791454655082863E-2</v>
      </c>
      <c r="BW229" s="1">
        <f t="shared" si="82"/>
        <v>0.10961733149428825</v>
      </c>
      <c r="BX229" s="1">
        <f>IF($BY$12&lt;3,BV229,SUM($BZ$42:BZ229)/$BX$40)</f>
        <v>5.8791454655082863E-2</v>
      </c>
      <c r="BY229" s="1">
        <f t="shared" si="106"/>
        <v>18.699999999999996</v>
      </c>
      <c r="BZ229" s="1">
        <f t="shared" si="73"/>
        <v>5.8618893847212977E-3</v>
      </c>
      <c r="CA229" s="1">
        <f t="shared" si="84"/>
        <v>25.999999999936072</v>
      </c>
      <c r="CB229" s="1" t="str">
        <f t="shared" si="74"/>
        <v/>
      </c>
      <c r="CC229" s="1" t="e">
        <f>IF(CB229="",NA(),COUNTIF(CB229:$CB$704,CB229))</f>
        <v>#N/A</v>
      </c>
      <c r="CD229" s="1" t="e">
        <f t="shared" si="75"/>
        <v>#N/A</v>
      </c>
      <c r="CE229" s="1" t="e">
        <f t="shared" si="76"/>
        <v>#N/A</v>
      </c>
      <c r="CF229" s="1">
        <f t="shared" si="77"/>
        <v>99</v>
      </c>
      <c r="CG229" s="1">
        <f t="shared" si="78"/>
        <v>0</v>
      </c>
      <c r="CH229" s="1">
        <f t="shared" si="105"/>
        <v>0</v>
      </c>
      <c r="CJ229" s="1" t="e">
        <f t="shared" si="79"/>
        <v>#N/A</v>
      </c>
      <c r="CK229" s="1" t="str">
        <f t="shared" si="80"/>
        <v/>
      </c>
    </row>
    <row r="230" spans="1:89" ht="12" customHeight="1" x14ac:dyDescent="0.15">
      <c r="A230" s="26"/>
      <c r="B230" s="26"/>
      <c r="C230" s="26"/>
      <c r="D230" s="26"/>
      <c r="E230" s="26"/>
      <c r="F230" s="26"/>
      <c r="G230" s="26"/>
      <c r="H230" s="26"/>
      <c r="I230" s="26"/>
      <c r="J230" s="26"/>
      <c r="K230" s="26"/>
      <c r="L230" s="26"/>
      <c r="M230" s="26"/>
      <c r="N230" s="26"/>
      <c r="O230" s="26"/>
      <c r="AM230" s="10">
        <f t="shared" si="100"/>
        <v>0.75871701911091805</v>
      </c>
      <c r="AN230" s="10">
        <f t="shared" si="85"/>
        <v>5.4430428892374039E-2</v>
      </c>
      <c r="AO230" s="1">
        <f t="shared" si="86"/>
        <v>64.000000000000639</v>
      </c>
      <c r="AP230" s="1">
        <f t="shared" si="87"/>
        <v>64.496519315988465</v>
      </c>
      <c r="AQ230" s="1">
        <f t="shared" si="88"/>
        <v>8.4980577582416113E-4</v>
      </c>
      <c r="AR230" s="10">
        <f t="shared" si="101"/>
        <v>0.41409200802445412</v>
      </c>
      <c r="AS230" s="10">
        <f t="shared" si="89"/>
        <v>0.46344064548611641</v>
      </c>
      <c r="AT230" s="125">
        <f t="shared" si="90"/>
        <v>45.600000000000378</v>
      </c>
      <c r="AU230" s="1">
        <f t="shared" si="91"/>
        <v>45.579589555412909</v>
      </c>
      <c r="AV230" s="1">
        <f t="shared" si="92"/>
        <v>9.0232764674326293E-3</v>
      </c>
      <c r="AW230" s="10">
        <f t="shared" si="102"/>
        <v>0.25928043201565742</v>
      </c>
      <c r="AX230" s="10">
        <f t="shared" si="93"/>
        <v>0.6908021904528141</v>
      </c>
      <c r="AY230" s="1">
        <f t="shared" si="94"/>
        <v>37.000000000000256</v>
      </c>
      <c r="AZ230" s="1">
        <f t="shared" si="95"/>
        <v>37.384956616908568</v>
      </c>
      <c r="BA230" s="1">
        <f t="shared" si="103"/>
        <v>1.1155500675715557E-2</v>
      </c>
      <c r="BB230" s="10">
        <f t="shared" si="104"/>
        <v>0.38107976689934731</v>
      </c>
      <c r="BC230" s="10">
        <f t="shared" si="96"/>
        <v>0.62303044274449348</v>
      </c>
      <c r="BD230" s="1">
        <f t="shared" si="97"/>
        <v>43.900000000000354</v>
      </c>
      <c r="BE230" s="1">
        <f t="shared" si="98"/>
        <v>43.92684069052374</v>
      </c>
      <c r="BF230" s="1">
        <f t="shared" si="99"/>
        <v>1.1862854832341764E-2</v>
      </c>
      <c r="BU230" s="1">
        <f t="shared" si="81"/>
        <v>0</v>
      </c>
      <c r="BV230" s="1">
        <f>IF($BY$12=1,NORMDIST(BY230,$Y$6,$Y$8,TRUE),IF($BY$12=2,IF(BY230&lt;=$BX$31,0,IF(BY230&gt;=$BX$32,1,(BY230-$BX$31)*$BX$33)),SUM($BU$42:BU230)/$BV$40))</f>
        <v>5.9379940594793013E-2</v>
      </c>
      <c r="BW230" s="1">
        <f t="shared" si="82"/>
        <v>0.11106785735600731</v>
      </c>
      <c r="BX230" s="1">
        <f>IF($BY$12&lt;3,BV230,SUM($BZ$42:BZ230)/$BX$40)</f>
        <v>5.9379940594793013E-2</v>
      </c>
      <c r="BY230" s="1">
        <f t="shared" si="106"/>
        <v>18.799999999999997</v>
      </c>
      <c r="BZ230" s="1">
        <f t="shared" si="73"/>
        <v>5.9078647529791136E-3</v>
      </c>
      <c r="CA230" s="1">
        <f t="shared" si="84"/>
        <v>25.999999999925258</v>
      </c>
      <c r="CB230" s="1" t="str">
        <f t="shared" si="74"/>
        <v/>
      </c>
      <c r="CC230" s="1" t="e">
        <f>IF(CB230="",NA(),COUNTIF(CB230:$CB$704,CB230))</f>
        <v>#N/A</v>
      </c>
      <c r="CD230" s="1" t="e">
        <f t="shared" si="75"/>
        <v>#N/A</v>
      </c>
      <c r="CE230" s="1" t="e">
        <f t="shared" si="76"/>
        <v>#N/A</v>
      </c>
      <c r="CF230" s="1">
        <f t="shared" si="77"/>
        <v>99</v>
      </c>
      <c r="CG230" s="1">
        <f t="shared" si="78"/>
        <v>0</v>
      </c>
      <c r="CH230" s="1">
        <f t="shared" si="105"/>
        <v>0</v>
      </c>
      <c r="CJ230" s="1" t="e">
        <f t="shared" si="79"/>
        <v>#N/A</v>
      </c>
      <c r="CK230" s="1" t="str">
        <f t="shared" si="80"/>
        <v/>
      </c>
    </row>
    <row r="231" spans="1:89" ht="12" customHeight="1" x14ac:dyDescent="0.15">
      <c r="A231" s="26"/>
      <c r="B231" s="26"/>
      <c r="C231" s="26"/>
      <c r="D231" s="26"/>
      <c r="E231" s="26"/>
      <c r="F231" s="26"/>
      <c r="G231" s="26"/>
      <c r="H231" s="26"/>
      <c r="I231" s="26"/>
      <c r="J231" s="26"/>
      <c r="K231" s="26"/>
      <c r="L231" s="26"/>
      <c r="M231" s="26"/>
      <c r="N231" s="26"/>
      <c r="O231" s="26"/>
      <c r="AM231" s="10">
        <f t="shared" si="100"/>
        <v>0.99651931598782539</v>
      </c>
      <c r="AN231" s="10">
        <f t="shared" si="85"/>
        <v>0.1146293617784977</v>
      </c>
      <c r="AO231" s="1" t="e">
        <f t="shared" si="86"/>
        <v>#N/A</v>
      </c>
      <c r="AP231" s="1" t="e">
        <f t="shared" si="87"/>
        <v>#N/A</v>
      </c>
      <c r="AQ231" s="1" t="e">
        <f t="shared" si="88"/>
        <v>#N/A</v>
      </c>
      <c r="AR231" s="10">
        <f t="shared" si="101"/>
        <v>0.4795895554125309</v>
      </c>
      <c r="AS231" s="10">
        <f t="shared" si="89"/>
        <v>0.7887895293533802</v>
      </c>
      <c r="AT231" s="125">
        <f t="shared" si="90"/>
        <v>48.900000000000425</v>
      </c>
      <c r="AU231" s="1">
        <f t="shared" si="91"/>
        <v>48.947797683626838</v>
      </c>
      <c r="AV231" s="1">
        <f t="shared" si="92"/>
        <v>1.5710294879904305E-2</v>
      </c>
      <c r="AW231" s="10">
        <f t="shared" si="102"/>
        <v>0.88495661690831184</v>
      </c>
      <c r="AX231" s="10">
        <f t="shared" si="93"/>
        <v>0.67351913824677467</v>
      </c>
      <c r="AY231" s="1">
        <f t="shared" si="94"/>
        <v>74.000000000000071</v>
      </c>
      <c r="AZ231" s="1">
        <f t="shared" si="95"/>
        <v>73.638216543942761</v>
      </c>
      <c r="BA231" s="1">
        <f t="shared" si="103"/>
        <v>6.5394012205916927E-3</v>
      </c>
      <c r="BB231" s="10">
        <f t="shared" si="104"/>
        <v>0.526840690523386</v>
      </c>
      <c r="BC231" s="10">
        <f t="shared" si="96"/>
        <v>0.75416283681988716</v>
      </c>
      <c r="BD231" s="1">
        <f t="shared" si="97"/>
        <v>51.300000000000459</v>
      </c>
      <c r="BE231" s="1">
        <f t="shared" si="98"/>
        <v>50.972315750271541</v>
      </c>
      <c r="BF231" s="1">
        <f t="shared" si="99"/>
        <v>1.501162651526986E-2</v>
      </c>
      <c r="BU231" s="1">
        <f t="shared" si="81"/>
        <v>0</v>
      </c>
      <c r="BV231" s="1">
        <f>IF($BY$12=1,NORMDIST(BY231,$Y$6,$Y$8,TRUE),IF($BY$12=2,IF(BY231&lt;=$BX$31,0,IF(BY231&gt;=$BX$32,1,(BY231-$BX$31)*$BX$33)),SUM($BU$42:BU231)/$BV$40))</f>
        <v>5.9973034663572802E-2</v>
      </c>
      <c r="BW231" s="1">
        <f t="shared" si="82"/>
        <v>0.11253158010414528</v>
      </c>
      <c r="BX231" s="1">
        <f>IF($BY$12&lt;3,BV231,SUM($BZ$42:BZ231)/$BX$40)</f>
        <v>5.9973034663572802E-2</v>
      </c>
      <c r="BY231" s="1">
        <f t="shared" si="106"/>
        <v>18.899999999999999</v>
      </c>
      <c r="BZ231" s="1">
        <f t="shared" si="73"/>
        <v>5.9540518573621849E-3</v>
      </c>
      <c r="CA231" s="1">
        <f t="shared" si="84"/>
        <v>25.999999999912664</v>
      </c>
      <c r="CB231" s="1" t="str">
        <f t="shared" si="74"/>
        <v/>
      </c>
      <c r="CC231" s="1" t="e">
        <f>IF(CB231="",NA(),COUNTIF(CB231:$CB$704,CB231))</f>
        <v>#N/A</v>
      </c>
      <c r="CD231" s="1" t="e">
        <f t="shared" si="75"/>
        <v>#N/A</v>
      </c>
      <c r="CE231" s="1" t="e">
        <f t="shared" si="76"/>
        <v>#N/A</v>
      </c>
      <c r="CF231" s="1">
        <f t="shared" si="77"/>
        <v>99</v>
      </c>
      <c r="CG231" s="1">
        <f t="shared" si="78"/>
        <v>0</v>
      </c>
      <c r="CH231" s="1">
        <f t="shared" si="105"/>
        <v>0</v>
      </c>
      <c r="CJ231" s="1" t="e">
        <f t="shared" si="79"/>
        <v>#N/A</v>
      </c>
      <c r="CK231" s="1" t="str">
        <f t="shared" si="80"/>
        <v/>
      </c>
    </row>
    <row r="232" spans="1:89" ht="12" customHeight="1" x14ac:dyDescent="0.15">
      <c r="A232" s="26"/>
      <c r="B232" s="26"/>
      <c r="C232" s="26"/>
      <c r="D232" s="26"/>
      <c r="E232" s="26"/>
      <c r="F232" s="26"/>
      <c r="G232" s="26"/>
      <c r="H232" s="26"/>
      <c r="I232" s="26"/>
      <c r="J232" s="26"/>
      <c r="K232" s="26"/>
      <c r="L232" s="26"/>
      <c r="M232" s="26"/>
      <c r="N232" s="26"/>
      <c r="O232" s="26"/>
      <c r="AM232" s="10">
        <f t="shared" si="100"/>
        <v>0.10796668007969856</v>
      </c>
      <c r="AN232" s="10">
        <f t="shared" si="85"/>
        <v>0.20436382666230202</v>
      </c>
      <c r="AO232" s="1">
        <f t="shared" si="86"/>
        <v>25.200000000000088</v>
      </c>
      <c r="AP232" s="1">
        <f t="shared" si="87"/>
        <v>25.623352766782133</v>
      </c>
      <c r="AQ232" s="1">
        <f t="shared" si="88"/>
        <v>1.889724521509129E-3</v>
      </c>
      <c r="AR232" s="10">
        <f t="shared" si="101"/>
        <v>0.54779768362641335</v>
      </c>
      <c r="AS232" s="10">
        <f t="shared" si="89"/>
        <v>0.95763402059674263</v>
      </c>
      <c r="AT232" s="125">
        <f t="shared" si="90"/>
        <v>52.400000000000475</v>
      </c>
      <c r="AU232" s="1">
        <f t="shared" si="91"/>
        <v>52.555209694058178</v>
      </c>
      <c r="AV232" s="1">
        <f t="shared" si="92"/>
        <v>1.8964994284938357E-2</v>
      </c>
      <c r="AW232" s="10">
        <f t="shared" si="102"/>
        <v>0.1382165439426899</v>
      </c>
      <c r="AX232" s="10">
        <f t="shared" si="93"/>
        <v>0.23624197021126747</v>
      </c>
      <c r="AY232" s="1">
        <f t="shared" si="94"/>
        <v>28.200000000000131</v>
      </c>
      <c r="AZ232" s="1">
        <f t="shared" si="95"/>
        <v>28.473258287459743</v>
      </c>
      <c r="BA232" s="1">
        <f t="shared" si="103"/>
        <v>2.6016237530871169E-3</v>
      </c>
      <c r="BB232" s="10">
        <f t="shared" si="104"/>
        <v>0.17231575027108192</v>
      </c>
      <c r="BC232" s="10">
        <f t="shared" si="96"/>
        <v>0.74281557276844978</v>
      </c>
      <c r="BD232" s="1">
        <f t="shared" si="97"/>
        <v>31.000000000000171</v>
      </c>
      <c r="BE232" s="1">
        <f t="shared" si="98"/>
        <v>30.88428694382327</v>
      </c>
      <c r="BF232" s="1">
        <f t="shared" si="99"/>
        <v>9.4359511774087038E-3</v>
      </c>
      <c r="BU232" s="1">
        <f t="shared" si="81"/>
        <v>0</v>
      </c>
      <c r="BV232" s="1">
        <f>IF($BY$12=1,NORMDIST(BY232,$Y$6,$Y$8,TRUE),IF($BY$12=2,IF(BY232&lt;=$BX$31,0,IF(BY232&gt;=$BX$32,1,(BY232-$BX$31)*$BX$33)),SUM($BU$42:BU232)/$BV$40))</f>
        <v>6.057075800205898E-2</v>
      </c>
      <c r="BW232" s="1">
        <f t="shared" si="82"/>
        <v>0.1140085506621363</v>
      </c>
      <c r="BX232" s="1">
        <f>IF($BY$12&lt;3,BV232,SUM($BZ$42:BZ232)/$BX$40)</f>
        <v>6.057075800205898E-2</v>
      </c>
      <c r="BY232" s="1">
        <f t="shared" si="106"/>
        <v>19</v>
      </c>
      <c r="BZ232" s="1">
        <f t="shared" si="73"/>
        <v>6.0004500348492789E-3</v>
      </c>
      <c r="CA232" s="1">
        <f t="shared" si="84"/>
        <v>25.999999999897994</v>
      </c>
      <c r="CB232" s="1" t="str">
        <f t="shared" si="74"/>
        <v/>
      </c>
      <c r="CC232" s="1" t="e">
        <f>IF(CB232="",NA(),COUNTIF(CB232:$CB$704,CB232))</f>
        <v>#N/A</v>
      </c>
      <c r="CD232" s="1" t="e">
        <f t="shared" si="75"/>
        <v>#N/A</v>
      </c>
      <c r="CE232" s="1" t="e">
        <f t="shared" si="76"/>
        <v>#N/A</v>
      </c>
      <c r="CF232" s="1">
        <f t="shared" si="77"/>
        <v>99</v>
      </c>
      <c r="CG232" s="1">
        <f t="shared" si="78"/>
        <v>0</v>
      </c>
      <c r="CH232" s="1">
        <f t="shared" si="105"/>
        <v>0</v>
      </c>
      <c r="CJ232" s="1" t="e">
        <f t="shared" si="79"/>
        <v>#N/A</v>
      </c>
      <c r="CK232" s="1" t="str">
        <f t="shared" si="80"/>
        <v/>
      </c>
    </row>
    <row r="233" spans="1:89" ht="12" customHeight="1" x14ac:dyDescent="0.15">
      <c r="A233" s="26"/>
      <c r="B233" s="26"/>
      <c r="C233" s="26"/>
      <c r="D233" s="26"/>
      <c r="E233" s="26"/>
      <c r="F233" s="26"/>
      <c r="G233" s="26"/>
      <c r="H233" s="26"/>
      <c r="I233" s="26"/>
      <c r="J233" s="26"/>
      <c r="K233" s="26"/>
      <c r="L233" s="26"/>
      <c r="M233" s="26"/>
      <c r="N233" s="26"/>
      <c r="O233" s="26"/>
      <c r="AM233" s="10">
        <f t="shared" si="100"/>
        <v>0.92335276678204536</v>
      </c>
      <c r="AN233" s="10">
        <f t="shared" si="85"/>
        <v>0.67140642181038857</v>
      </c>
      <c r="AO233" s="1">
        <f t="shared" si="86"/>
        <v>78.499999999999815</v>
      </c>
      <c r="AP233" s="1">
        <f t="shared" si="87"/>
        <v>78.946387369185501</v>
      </c>
      <c r="AQ233" s="1">
        <f t="shared" si="88"/>
        <v>4.8520017053094609E-3</v>
      </c>
      <c r="AR233" s="10">
        <f t="shared" si="101"/>
        <v>0.65520969405770302</v>
      </c>
      <c r="AS233" s="10">
        <f t="shared" si="89"/>
        <v>0.458303052932024</v>
      </c>
      <c r="AT233" s="125">
        <f t="shared" si="90"/>
        <v>57.900000000000553</v>
      </c>
      <c r="AU233" s="1">
        <f t="shared" si="91"/>
        <v>57.887259928137617</v>
      </c>
      <c r="AV233" s="1">
        <f t="shared" si="92"/>
        <v>8.4557556047811493E-3</v>
      </c>
      <c r="AW233" s="10">
        <f t="shared" si="102"/>
        <v>0.77325828745961189</v>
      </c>
      <c r="AX233" s="10">
        <f t="shared" si="93"/>
        <v>0.92695385590195656</v>
      </c>
      <c r="AY233" s="1">
        <f t="shared" si="94"/>
        <v>64.900000000000588</v>
      </c>
      <c r="AZ233" s="1">
        <f t="shared" si="95"/>
        <v>65.009419692308299</v>
      </c>
      <c r="BA233" s="1">
        <f t="shared" si="103"/>
        <v>1.4009287180028416E-2</v>
      </c>
      <c r="BB233" s="10">
        <f t="shared" si="104"/>
        <v>0.38428694382309914</v>
      </c>
      <c r="BC233" s="10">
        <f t="shared" si="96"/>
        <v>0.43396126106381416</v>
      </c>
      <c r="BD233" s="1">
        <f t="shared" si="97"/>
        <v>44.100000000000357</v>
      </c>
      <c r="BE233" s="1">
        <f t="shared" si="98"/>
        <v>43.852134535462021</v>
      </c>
      <c r="BF233" s="1">
        <f t="shared" si="99"/>
        <v>8.2876956504950427E-3</v>
      </c>
      <c r="BU233" s="1">
        <f t="shared" si="81"/>
        <v>0</v>
      </c>
      <c r="BV233" s="1">
        <f>IF($BY$12=1,NORMDIST(BY233,$Y$6,$Y$8,TRUE),IF($BY$12=2,IF(BY233&lt;=$BX$31,0,IF(BY233&gt;=$BX$32,1,(BY233-$BX$31)*$BX$33)),SUM($BU$42:BU233)/$BV$40))</f>
        <v>6.1173131683533444E-2</v>
      </c>
      <c r="BW233" s="1">
        <f t="shared" si="82"/>
        <v>0.11549881928582625</v>
      </c>
      <c r="BX233" s="1">
        <f>IF($BY$12&lt;3,BV233,SUM($BZ$42:BZ233)/$BX$40)</f>
        <v>6.1173131683533444E-2</v>
      </c>
      <c r="BY233" s="1">
        <f t="shared" si="106"/>
        <v>19.100000000000001</v>
      </c>
      <c r="BZ233" s="1">
        <f t="shared" si="73"/>
        <v>6.0470586013521592E-3</v>
      </c>
      <c r="CA233" s="1">
        <f t="shared" si="84"/>
        <v>25.999999999880924</v>
      </c>
      <c r="CB233" s="1" t="str">
        <f t="shared" si="74"/>
        <v/>
      </c>
      <c r="CC233" s="1" t="e">
        <f>IF(CB233="",NA(),COUNTIF(CB233:$CB$704,CB233))</f>
        <v>#N/A</v>
      </c>
      <c r="CD233" s="1" t="e">
        <f t="shared" si="75"/>
        <v>#N/A</v>
      </c>
      <c r="CE233" s="1" t="e">
        <f t="shared" si="76"/>
        <v>#N/A</v>
      </c>
      <c r="CF233" s="1">
        <f t="shared" si="77"/>
        <v>99</v>
      </c>
      <c r="CG233" s="1">
        <f t="shared" si="78"/>
        <v>0</v>
      </c>
      <c r="CH233" s="1">
        <f t="shared" si="105"/>
        <v>0</v>
      </c>
      <c r="CJ233" s="1" t="e">
        <f t="shared" si="79"/>
        <v>#N/A</v>
      </c>
      <c r="CK233" s="1" t="str">
        <f t="shared" si="80"/>
        <v/>
      </c>
    </row>
    <row r="234" spans="1:89" ht="12" customHeight="1" x14ac:dyDescent="0.15">
      <c r="A234" s="26"/>
      <c r="B234" s="26"/>
      <c r="C234" s="26"/>
      <c r="D234" s="26"/>
      <c r="E234" s="26"/>
      <c r="F234" s="26"/>
      <c r="G234" s="26"/>
      <c r="H234" s="26"/>
      <c r="I234" s="26"/>
      <c r="J234" s="26"/>
      <c r="K234" s="26"/>
      <c r="L234" s="26"/>
      <c r="M234" s="26"/>
      <c r="N234" s="26"/>
      <c r="O234" s="26"/>
      <c r="AM234" s="10">
        <f t="shared" si="100"/>
        <v>0.94638736918568611</v>
      </c>
      <c r="AN234" s="10">
        <f t="shared" si="85"/>
        <v>0.9948926605284214</v>
      </c>
      <c r="AO234" s="1">
        <f t="shared" si="86"/>
        <v>82.199999999999605</v>
      </c>
      <c r="AP234" s="1">
        <f t="shared" si="87"/>
        <v>82.238888800888859</v>
      </c>
      <c r="AQ234" s="1" t="e">
        <f t="shared" si="88"/>
        <v>#N/A</v>
      </c>
      <c r="AR234" s="10">
        <f t="shared" si="101"/>
        <v>0.48725992813706398</v>
      </c>
      <c r="AS234" s="10">
        <f t="shared" si="89"/>
        <v>0.61574970558285713</v>
      </c>
      <c r="AT234" s="125">
        <f t="shared" si="90"/>
        <v>49.300000000000431</v>
      </c>
      <c r="AU234" s="1">
        <f t="shared" si="91"/>
        <v>48.860574743897153</v>
      </c>
      <c r="AV234" s="1">
        <f t="shared" si="92"/>
        <v>1.2274908900410737E-2</v>
      </c>
      <c r="AW234" s="10">
        <f t="shared" si="102"/>
        <v>0.60941969230771065</v>
      </c>
      <c r="AX234" s="10">
        <f t="shared" si="93"/>
        <v>0.8455331064760685</v>
      </c>
      <c r="AY234" s="1">
        <f t="shared" si="94"/>
        <v>55.500000000000519</v>
      </c>
      <c r="AZ234" s="1">
        <f t="shared" si="95"/>
        <v>55.05669106915645</v>
      </c>
      <c r="BA234" s="1">
        <f t="shared" si="103"/>
        <v>1.6240108518838881E-2</v>
      </c>
      <c r="BB234" s="10">
        <f t="shared" si="104"/>
        <v>0.2521345354616642</v>
      </c>
      <c r="BC234" s="10">
        <f t="shared" si="96"/>
        <v>0.63236560299992561</v>
      </c>
      <c r="BD234" s="1">
        <f t="shared" si="97"/>
        <v>36.60000000000025</v>
      </c>
      <c r="BE234" s="1">
        <f t="shared" si="98"/>
        <v>36.350752095133316</v>
      </c>
      <c r="BF234" s="1">
        <f t="shared" si="99"/>
        <v>1.0077920138523488E-2</v>
      </c>
      <c r="BU234" s="1">
        <f t="shared" si="81"/>
        <v>0</v>
      </c>
      <c r="BV234" s="1">
        <f>IF($BY$12=1,NORMDIST(BY234,$Y$6,$Y$8,TRUE),IF($BY$12=2,IF(BY234&lt;=$BX$31,0,IF(BY234&gt;=$BX$32,1,(BY234-$BX$31)*$BX$33)),SUM($BU$42:BU234)/$BV$40))</f>
        <v>6.1780176711811879E-2</v>
      </c>
      <c r="BW234" s="1">
        <f t="shared" si="82"/>
        <v>0.11700243555110575</v>
      </c>
      <c r="BX234" s="1">
        <f>IF($BY$12&lt;3,BV234,SUM($BZ$42:BZ234)/$BX$40)</f>
        <v>6.1780176711811879E-2</v>
      </c>
      <c r="BY234" s="1">
        <f t="shared" si="106"/>
        <v>19.200000000000003</v>
      </c>
      <c r="BZ234" s="1">
        <f t="shared" ref="BZ234:BZ297" si="107">IF($BZ$5,IF($BY$12=1,NORMDIST(BY234,$Y$6,$Y$8,FALSE),IF($BY$12=2,IF(AND(BY234&gt;=$BX$31,BY234&lt;=$BX$32),$BX$33,0),IF(BY234&lt;=$BX$13,0,NORMDIST(LN((BY234-$BX$13)/$BX$12),0,$BW$8,FALSE)/((BY234-$BX$13)/$BX$12)))),-999)</f>
        <v>6.0938768516200902E-3</v>
      </c>
      <c r="CA234" s="1">
        <f t="shared" si="84"/>
        <v>25.999999999861064</v>
      </c>
      <c r="CB234" s="1" t="str">
        <f t="shared" ref="CB234:CB297" si="108">IF(M133="","",ROUND(M133/$P$24,0))</f>
        <v/>
      </c>
      <c r="CC234" s="1" t="e">
        <f>IF(CB234="",NA(),COUNTIF(CB234:$CB$704,CB234))</f>
        <v>#N/A</v>
      </c>
      <c r="CD234" s="1" t="e">
        <f t="shared" ref="CD234:CD297" si="109">IF(CB234&lt;&gt;"",CB234*$P$24,NA())</f>
        <v>#N/A</v>
      </c>
      <c r="CE234" s="1" t="e">
        <f t="shared" ref="CE234:CE297" si="110">IF(AND($CB$7,$CD$2,$CD$1),26+$P$23/2-CC234*$P$23,NA())</f>
        <v>#N/A</v>
      </c>
      <c r="CF234" s="1">
        <f t="shared" ref="CF234:CF297" si="111">IF(ISNA(CJ234),99,CJ234)</f>
        <v>99</v>
      </c>
      <c r="CG234" s="1">
        <f t="shared" ref="CG234:CG297" si="112">IF(ISNA(CJ234),0,CJ234)</f>
        <v>0</v>
      </c>
      <c r="CH234" s="1">
        <f t="shared" si="105"/>
        <v>0</v>
      </c>
      <c r="CJ234" s="1" t="e">
        <f t="shared" ref="CJ234:CJ297" si="113">IF(CH234=1,CE234,NA())</f>
        <v>#N/A</v>
      </c>
      <c r="CK234" s="1" t="str">
        <f t="shared" ref="CK234:CK297" si="114">IF(CH234=1,M133,"")</f>
        <v/>
      </c>
    </row>
    <row r="235" spans="1:89" ht="12" customHeight="1" x14ac:dyDescent="0.15">
      <c r="A235" s="26"/>
      <c r="B235" s="26"/>
      <c r="C235" s="26"/>
      <c r="D235" s="26"/>
      <c r="E235" s="26"/>
      <c r="F235" s="26"/>
      <c r="G235" s="26"/>
      <c r="H235" s="26"/>
      <c r="I235" s="26"/>
      <c r="J235" s="26"/>
      <c r="K235" s="26"/>
      <c r="L235" s="26"/>
      <c r="M235" s="26"/>
      <c r="N235" s="26"/>
      <c r="O235" s="26"/>
      <c r="AM235" s="10">
        <f t="shared" si="100"/>
        <v>0.53888880088925362</v>
      </c>
      <c r="AN235" s="10">
        <f t="shared" si="85"/>
        <v>1.444694772362709E-2</v>
      </c>
      <c r="AO235" s="1">
        <f t="shared" si="86"/>
        <v>51.900000000000468</v>
      </c>
      <c r="AP235" s="1">
        <f t="shared" si="87"/>
        <v>52.065046591312161</v>
      </c>
      <c r="AQ235" s="1">
        <f t="shared" si="88"/>
        <v>2.86877453783197E-4</v>
      </c>
      <c r="AR235" s="10">
        <f t="shared" si="101"/>
        <v>6.0574743896722794E-2</v>
      </c>
      <c r="AS235" s="10">
        <f t="shared" si="89"/>
        <v>0.22643889859318733</v>
      </c>
      <c r="AT235" s="125">
        <f t="shared" si="90"/>
        <v>19</v>
      </c>
      <c r="AU235" s="1">
        <f t="shared" si="91"/>
        <v>19.429637555032969</v>
      </c>
      <c r="AV235" s="1">
        <f t="shared" si="92"/>
        <v>1.3587352969547232E-3</v>
      </c>
      <c r="AW235" s="10">
        <f t="shared" si="102"/>
        <v>5.6691069155931473E-2</v>
      </c>
      <c r="AX235" s="10">
        <f t="shared" si="93"/>
        <v>0.42854321375489235</v>
      </c>
      <c r="AY235" s="1">
        <f t="shared" si="94"/>
        <v>18.29999999999999</v>
      </c>
      <c r="AZ235" s="1">
        <f t="shared" si="95"/>
        <v>18.508610702306022</v>
      </c>
      <c r="BA235" s="1">
        <f t="shared" si="103"/>
        <v>2.4341759371728023E-3</v>
      </c>
      <c r="BB235" s="10">
        <f t="shared" si="104"/>
        <v>0.25075209513306618</v>
      </c>
      <c r="BC235" s="10">
        <f t="shared" si="96"/>
        <v>0.21110789850354195</v>
      </c>
      <c r="BD235" s="1">
        <f t="shared" si="97"/>
        <v>36.500000000000249</v>
      </c>
      <c r="BE235" s="1">
        <f t="shared" si="98"/>
        <v>36.729438100010405</v>
      </c>
      <c r="BF235" s="1">
        <f t="shared" si="99"/>
        <v>3.3531025894375996E-3</v>
      </c>
      <c r="BU235" s="1">
        <f t="shared" ref="BU235:BU298" si="115">IF($BY$12&lt;3,0,IF(BY235&lt;=$BX$13,0,NORMDIST(LN((BY235-$BX$13)/$BX$12),0,$BW$8,FALSE)/((BY235-$BX$13)/$BX$12)))</f>
        <v>0</v>
      </c>
      <c r="BV235" s="1">
        <f>IF($BY$12=1,NORMDIST(BY235,$Y$6,$Y$8,TRUE),IF($BY$12=2,IF(BY235&lt;=$BX$31,0,IF(BY235&gt;=$BX$32,1,(BY235-$BX$31)*$BX$33)),SUM($BU$42:BU235)/$BV$40))</f>
        <v>6.2391914019123106E-2</v>
      </c>
      <c r="BW235" s="1">
        <f t="shared" ref="BW235:BW298" si="116">BY235*BZ235</f>
        <v>0.11851944834152296</v>
      </c>
      <c r="BX235" s="1">
        <f>IF($BY$12&lt;3,BV235,SUM($BZ$42:BZ235)/$BX$40)</f>
        <v>6.2391914019123106E-2</v>
      </c>
      <c r="BY235" s="1">
        <f t="shared" ref="BY235:BY242" si="117">BY234+$BZ$1</f>
        <v>19.300000000000004</v>
      </c>
      <c r="BZ235" s="1">
        <f t="shared" si="107"/>
        <v>6.140904059146266E-3</v>
      </c>
      <c r="CA235" s="1">
        <f t="shared" ref="CA235:CA298" si="118">IF(AND($CD$1,$CD$3),26-$CD$40*NORMDIST(BY235,$Y$6,$Y$8/SQRT($T$18),FALSE),-999)</f>
        <v>25.999999999837971</v>
      </c>
      <c r="CB235" s="1" t="str">
        <f t="shared" si="108"/>
        <v/>
      </c>
      <c r="CC235" s="1" t="e">
        <f>IF(CB235="",NA(),COUNTIF(CB235:$CB$704,CB235))</f>
        <v>#N/A</v>
      </c>
      <c r="CD235" s="1" t="e">
        <f t="shared" si="109"/>
        <v>#N/A</v>
      </c>
      <c r="CE235" s="1" t="e">
        <f t="shared" si="110"/>
        <v>#N/A</v>
      </c>
      <c r="CF235" s="1">
        <f t="shared" si="111"/>
        <v>99</v>
      </c>
      <c r="CG235" s="1">
        <f t="shared" si="112"/>
        <v>0</v>
      </c>
      <c r="CH235" s="1">
        <f t="shared" si="105"/>
        <v>0</v>
      </c>
      <c r="CJ235" s="1" t="e">
        <f t="shared" si="113"/>
        <v>#N/A</v>
      </c>
      <c r="CK235" s="1" t="str">
        <f t="shared" si="114"/>
        <v/>
      </c>
    </row>
    <row r="236" spans="1:89" ht="12" customHeight="1" x14ac:dyDescent="0.15">
      <c r="A236" s="26"/>
      <c r="B236" s="26"/>
      <c r="C236" s="26"/>
      <c r="D236" s="26"/>
      <c r="E236" s="26"/>
      <c r="F236" s="26"/>
      <c r="G236" s="26"/>
      <c r="H236" s="26"/>
      <c r="I236" s="26"/>
      <c r="J236" s="26"/>
      <c r="K236" s="26"/>
      <c r="L236" s="26"/>
      <c r="M236" s="26"/>
      <c r="N236" s="26"/>
      <c r="O236" s="26"/>
      <c r="AM236" s="10">
        <f t="shared" si="100"/>
        <v>0.66504659131169319</v>
      </c>
      <c r="AN236" s="10">
        <f t="shared" si="85"/>
        <v>0.55872261896729469</v>
      </c>
      <c r="AO236" s="1">
        <f t="shared" si="86"/>
        <v>58.500000000000561</v>
      </c>
      <c r="AP236" s="1">
        <f t="shared" si="87"/>
        <v>58.453066993505324</v>
      </c>
      <c r="AQ236" s="1">
        <f t="shared" si="88"/>
        <v>1.0182492600813249E-2</v>
      </c>
      <c r="AR236" s="10">
        <f t="shared" si="101"/>
        <v>0.92963755503296852</v>
      </c>
      <c r="AS236" s="10">
        <f t="shared" si="89"/>
        <v>0.63561790063977242</v>
      </c>
      <c r="AT236" s="125">
        <f t="shared" si="90"/>
        <v>79.399999999999764</v>
      </c>
      <c r="AU236" s="1">
        <f t="shared" si="91"/>
        <v>79.169430432468417</v>
      </c>
      <c r="AV236" s="1">
        <f t="shared" si="92"/>
        <v>4.3037072003210067E-3</v>
      </c>
      <c r="AW236" s="10">
        <f t="shared" si="102"/>
        <v>0.70861070230603218</v>
      </c>
      <c r="AX236" s="10">
        <f t="shared" si="93"/>
        <v>0.23499945178627968</v>
      </c>
      <c r="AY236" s="1">
        <f t="shared" si="94"/>
        <v>60.900000000000595</v>
      </c>
      <c r="AZ236" s="1">
        <f t="shared" si="95"/>
        <v>60.972855670005679</v>
      </c>
      <c r="BA236" s="1">
        <f t="shared" si="103"/>
        <v>4.0406269862922634E-3</v>
      </c>
      <c r="BB236" s="10">
        <f t="shared" si="104"/>
        <v>0.72943810001015663</v>
      </c>
      <c r="BC236" s="10">
        <f t="shared" si="96"/>
        <v>0.48279686644673347</v>
      </c>
      <c r="BD236" s="1">
        <f t="shared" si="97"/>
        <v>62.200000000000614</v>
      </c>
      <c r="BE236" s="1">
        <f t="shared" si="98"/>
        <v>62.640826598555464</v>
      </c>
      <c r="BF236" s="1">
        <f t="shared" si="99"/>
        <v>7.99547048587213E-3</v>
      </c>
      <c r="BU236" s="1">
        <f t="shared" si="115"/>
        <v>0</v>
      </c>
      <c r="BV236" s="1">
        <f>IF($BY$12=1,NORMDIST(BY236,$Y$6,$Y$8,TRUE),IF($BY$12=2,IF(BY236&lt;=$BX$31,0,IF(BY236&gt;=$BX$32,1,(BY236-$BX$31)*$BX$33)),SUM($BU$42:BU236)/$BV$40))</f>
        <v>6.3008364463978436E-2</v>
      </c>
      <c r="BW236" s="1">
        <f t="shared" si="116"/>
        <v>0.12004990583587749</v>
      </c>
      <c r="BX236" s="1">
        <f>IF($BY$12&lt;3,BV236,SUM($BZ$42:BZ236)/$BX$40)</f>
        <v>6.3008364463978436E-2</v>
      </c>
      <c r="BY236" s="1">
        <f t="shared" si="117"/>
        <v>19.400000000000006</v>
      </c>
      <c r="BZ236" s="1">
        <f t="shared" si="107"/>
        <v>6.1881394760761573E-3</v>
      </c>
      <c r="CA236" s="1">
        <f t="shared" si="118"/>
        <v>25.999999999811138</v>
      </c>
      <c r="CB236" s="1" t="str">
        <f t="shared" si="108"/>
        <v/>
      </c>
      <c r="CC236" s="1" t="e">
        <f>IF(CB236="",NA(),COUNTIF(CB236:$CB$704,CB236))</f>
        <v>#N/A</v>
      </c>
      <c r="CD236" s="1" t="e">
        <f t="shared" si="109"/>
        <v>#N/A</v>
      </c>
      <c r="CE236" s="1" t="e">
        <f t="shared" si="110"/>
        <v>#N/A</v>
      </c>
      <c r="CF236" s="1">
        <f t="shared" si="111"/>
        <v>99</v>
      </c>
      <c r="CG236" s="1">
        <f t="shared" si="112"/>
        <v>0</v>
      </c>
      <c r="CH236" s="1">
        <f t="shared" si="105"/>
        <v>0</v>
      </c>
      <c r="CJ236" s="1" t="e">
        <f t="shared" si="113"/>
        <v>#N/A</v>
      </c>
      <c r="CK236" s="1" t="str">
        <f t="shared" si="114"/>
        <v/>
      </c>
    </row>
    <row r="237" spans="1:89" ht="12" customHeight="1" x14ac:dyDescent="0.15">
      <c r="A237" s="26"/>
      <c r="B237" s="26"/>
      <c r="C237" s="26"/>
      <c r="D237" s="26"/>
      <c r="E237" s="26"/>
      <c r="F237" s="26"/>
      <c r="G237" s="26"/>
      <c r="H237" s="26"/>
      <c r="I237" s="26"/>
      <c r="J237" s="26"/>
      <c r="K237" s="26"/>
      <c r="L237" s="26"/>
      <c r="M237" s="26"/>
      <c r="N237" s="26"/>
      <c r="O237" s="26"/>
      <c r="AM237" s="10">
        <f t="shared" si="100"/>
        <v>0.45306699350476265</v>
      </c>
      <c r="AN237" s="10">
        <f t="shared" si="85"/>
        <v>0.82491854205727577</v>
      </c>
      <c r="AO237" s="1">
        <f t="shared" si="86"/>
        <v>47.600000000000406</v>
      </c>
      <c r="AP237" s="1">
        <f t="shared" si="87"/>
        <v>47.244513804465939</v>
      </c>
      <c r="AQ237" s="1">
        <f t="shared" si="88"/>
        <v>1.6336695542528028E-2</v>
      </c>
      <c r="AR237" s="10">
        <f t="shared" si="101"/>
        <v>0.26943043246865273</v>
      </c>
      <c r="AS237" s="10">
        <f t="shared" si="89"/>
        <v>0.82728214934468269</v>
      </c>
      <c r="AT237" s="125">
        <f t="shared" si="90"/>
        <v>37.700000000000266</v>
      </c>
      <c r="AU237" s="1">
        <f t="shared" si="91"/>
        <v>37.448114768415955</v>
      </c>
      <c r="AV237" s="1">
        <f t="shared" si="92"/>
        <v>1.3658506334143611E-2</v>
      </c>
      <c r="AW237" s="10">
        <f t="shared" si="102"/>
        <v>0.57285567000508308</v>
      </c>
      <c r="AX237" s="10">
        <f t="shared" si="93"/>
        <v>0.14717454090714455</v>
      </c>
      <c r="AY237" s="1">
        <f t="shared" si="94"/>
        <v>53.600000000000492</v>
      </c>
      <c r="AZ237" s="1">
        <f t="shared" si="95"/>
        <v>53.422340477258459</v>
      </c>
      <c r="BA237" s="1">
        <f t="shared" si="103"/>
        <v>2.8885320409924712E-3</v>
      </c>
      <c r="BB237" s="10">
        <f t="shared" si="104"/>
        <v>0.94082659855484962</v>
      </c>
      <c r="BC237" s="10">
        <f t="shared" si="96"/>
        <v>0.21629427745938301</v>
      </c>
      <c r="BD237" s="1">
        <f t="shared" si="97"/>
        <v>81.199999999999662</v>
      </c>
      <c r="BE237" s="1">
        <f t="shared" si="98"/>
        <v>81.286419437080284</v>
      </c>
      <c r="BF237" s="1">
        <f t="shared" si="99"/>
        <v>1.2778373380734074E-3</v>
      </c>
      <c r="BU237" s="1">
        <f t="shared" si="115"/>
        <v>0</v>
      </c>
      <c r="BV237" s="1">
        <f>IF($BY$12=1,NORMDIST(BY237,$Y$6,$Y$8,TRUE),IF($BY$12=2,IF(BY237&lt;=$BX$31,0,IF(BY237&gt;=$BX$32,1,(BY237-$BX$31)*$BX$33)),SUM($BU$42:BU237)/$BV$40))</f>
        <v>6.362954882903267E-2</v>
      </c>
      <c r="BW237" s="1">
        <f t="shared" si="116"/>
        <v>0.12159385549579838</v>
      </c>
      <c r="BX237" s="1">
        <f>IF($BY$12&lt;3,BV237,SUM($BZ$42:BZ237)/$BX$40)</f>
        <v>6.362954882903267E-2</v>
      </c>
      <c r="BY237" s="1">
        <f t="shared" si="117"/>
        <v>19.500000000000007</v>
      </c>
      <c r="BZ237" s="1">
        <f t="shared" si="107"/>
        <v>6.2355823331178631E-3</v>
      </c>
      <c r="CA237" s="1">
        <f t="shared" si="118"/>
        <v>25.99999999977997</v>
      </c>
      <c r="CB237" s="1" t="str">
        <f t="shared" si="108"/>
        <v/>
      </c>
      <c r="CC237" s="1" t="e">
        <f>IF(CB237="",NA(),COUNTIF(CB237:$CB$704,CB237))</f>
        <v>#N/A</v>
      </c>
      <c r="CD237" s="1" t="e">
        <f t="shared" si="109"/>
        <v>#N/A</v>
      </c>
      <c r="CE237" s="1" t="e">
        <f t="shared" si="110"/>
        <v>#N/A</v>
      </c>
      <c r="CF237" s="1">
        <f t="shared" si="111"/>
        <v>99</v>
      </c>
      <c r="CG237" s="1">
        <f t="shared" si="112"/>
        <v>0</v>
      </c>
      <c r="CH237" s="1">
        <f t="shared" si="105"/>
        <v>0</v>
      </c>
      <c r="CJ237" s="1" t="e">
        <f t="shared" si="113"/>
        <v>#N/A</v>
      </c>
      <c r="CK237" s="1" t="str">
        <f t="shared" si="114"/>
        <v/>
      </c>
    </row>
    <row r="238" spans="1:89" ht="12" customHeight="1" x14ac:dyDescent="0.15">
      <c r="A238" s="26"/>
      <c r="B238" s="26"/>
      <c r="C238" s="26"/>
      <c r="D238" s="26"/>
      <c r="E238" s="26"/>
      <c r="F238" s="26"/>
      <c r="G238" s="26"/>
      <c r="H238" s="26"/>
      <c r="I238" s="26"/>
      <c r="J238" s="26"/>
      <c r="K238" s="26"/>
      <c r="L238" s="26"/>
      <c r="M238" s="26"/>
      <c r="N238" s="26"/>
      <c r="O238" s="26"/>
      <c r="AM238" s="10">
        <f t="shared" si="100"/>
        <v>0.1445138044655323</v>
      </c>
      <c r="AN238" s="10">
        <f t="shared" si="85"/>
        <v>0.92333478108048439</v>
      </c>
      <c r="AO238" s="1">
        <f t="shared" si="86"/>
        <v>28.700000000000138</v>
      </c>
      <c r="AP238" s="1">
        <f t="shared" si="87"/>
        <v>29.014156997949023</v>
      </c>
      <c r="AQ238" s="1">
        <f t="shared" si="88"/>
        <v>1.0445889708543732E-2</v>
      </c>
      <c r="AR238" s="10">
        <f t="shared" si="101"/>
        <v>0.24811476841568947</v>
      </c>
      <c r="AS238" s="10">
        <f t="shared" si="89"/>
        <v>0.90964888408780098</v>
      </c>
      <c r="AT238" s="125">
        <f t="shared" si="90"/>
        <v>36.300000000000246</v>
      </c>
      <c r="AU238" s="1">
        <f t="shared" si="91"/>
        <v>36.466313502937801</v>
      </c>
      <c r="AV238" s="1">
        <f t="shared" si="92"/>
        <v>1.4350364988694993E-2</v>
      </c>
      <c r="AW238" s="10">
        <f t="shared" si="102"/>
        <v>0.322340477257967</v>
      </c>
      <c r="AX238" s="10">
        <f t="shared" si="93"/>
        <v>0.96300587430596352</v>
      </c>
      <c r="AY238" s="1">
        <f t="shared" si="94"/>
        <v>40.700000000000308</v>
      </c>
      <c r="AZ238" s="1">
        <f t="shared" si="95"/>
        <v>40.462136001140188</v>
      </c>
      <c r="BA238" s="1">
        <f t="shared" si="103"/>
        <v>1.7240757538648552E-2</v>
      </c>
      <c r="BB238" s="10">
        <f t="shared" si="104"/>
        <v>0.58641943708062172</v>
      </c>
      <c r="BC238" s="10">
        <f t="shared" si="96"/>
        <v>0.99425889924168587</v>
      </c>
      <c r="BD238" s="1">
        <f t="shared" si="97"/>
        <v>54.300000000000502</v>
      </c>
      <c r="BE238" s="1">
        <f t="shared" si="98"/>
        <v>54.717782548815514</v>
      </c>
      <c r="BF238" s="1" t="e">
        <f t="shared" si="99"/>
        <v>#N/A</v>
      </c>
      <c r="BU238" s="1">
        <f t="shared" si="115"/>
        <v>0</v>
      </c>
      <c r="BV238" s="1">
        <f>IF($BY$12=1,NORMDIST(BY238,$Y$6,$Y$8,TRUE),IF($BY$12=2,IF(BY238&lt;=$BX$31,0,IF(BY238&gt;=$BX$32,1,(BY238-$BX$31)*$BX$33)),SUM($BU$42:BU238)/$BV$40))</f>
        <v>6.4255487818935877E-2</v>
      </c>
      <c r="BW238" s="1">
        <f t="shared" si="116"/>
        <v>0.12315134405330651</v>
      </c>
      <c r="BX238" s="1">
        <f>IF($BY$12&lt;3,BV238,SUM($BZ$42:BZ238)/$BX$40)</f>
        <v>6.4255487818935877E-2</v>
      </c>
      <c r="BY238" s="1">
        <f t="shared" si="117"/>
        <v>19.600000000000009</v>
      </c>
      <c r="BZ238" s="1">
        <f t="shared" si="107"/>
        <v>6.2832318394544107E-3</v>
      </c>
      <c r="CA238" s="1">
        <f t="shared" si="118"/>
        <v>25.999999999743785</v>
      </c>
      <c r="CB238" s="1" t="str">
        <f t="shared" si="108"/>
        <v/>
      </c>
      <c r="CC238" s="1" t="e">
        <f>IF(CB238="",NA(),COUNTIF(CB238:$CB$704,CB238))</f>
        <v>#N/A</v>
      </c>
      <c r="CD238" s="1" t="e">
        <f t="shared" si="109"/>
        <v>#N/A</v>
      </c>
      <c r="CE238" s="1" t="e">
        <f t="shared" si="110"/>
        <v>#N/A</v>
      </c>
      <c r="CF238" s="1">
        <f t="shared" si="111"/>
        <v>99</v>
      </c>
      <c r="CG238" s="1">
        <f t="shared" si="112"/>
        <v>0</v>
      </c>
      <c r="CH238" s="1">
        <f t="shared" si="105"/>
        <v>0</v>
      </c>
      <c r="CJ238" s="1" t="e">
        <f t="shared" si="113"/>
        <v>#N/A</v>
      </c>
      <c r="CK238" s="1" t="str">
        <f t="shared" si="114"/>
        <v/>
      </c>
    </row>
    <row r="239" spans="1:89" ht="12" customHeight="1" x14ac:dyDescent="0.15">
      <c r="A239" s="26"/>
      <c r="B239" s="26"/>
      <c r="C239" s="26"/>
      <c r="D239" s="26"/>
      <c r="E239" s="26"/>
      <c r="F239" s="26"/>
      <c r="G239" s="26"/>
      <c r="H239" s="26"/>
      <c r="I239" s="26"/>
      <c r="J239" s="26"/>
      <c r="K239" s="26"/>
      <c r="L239" s="26"/>
      <c r="M239" s="26"/>
      <c r="N239" s="26"/>
      <c r="O239" s="26"/>
      <c r="AM239" s="10">
        <f t="shared" si="100"/>
        <v>0.81415699794888496</v>
      </c>
      <c r="AN239" s="10">
        <f t="shared" si="85"/>
        <v>0.56352982297539711</v>
      </c>
      <c r="AO239" s="1">
        <f t="shared" si="86"/>
        <v>67.800000000000423</v>
      </c>
      <c r="AP239" s="1">
        <f t="shared" si="87"/>
        <v>67.855641669780439</v>
      </c>
      <c r="AQ239" s="1">
        <f t="shared" si="88"/>
        <v>7.5647511353778224E-3</v>
      </c>
      <c r="AR239" s="10">
        <f t="shared" si="101"/>
        <v>0.66631350293755531</v>
      </c>
      <c r="AS239" s="10">
        <f t="shared" si="89"/>
        <v>0.69145109131932259</v>
      </c>
      <c r="AT239" s="125">
        <f t="shared" si="90"/>
        <v>58.500000000000561</v>
      </c>
      <c r="AU239" s="1">
        <f t="shared" si="91"/>
        <v>58.902057413012351</v>
      </c>
      <c r="AV239" s="1">
        <f t="shared" si="92"/>
        <v>1.2601415053138169E-2</v>
      </c>
      <c r="AW239" s="10">
        <f t="shared" si="102"/>
        <v>0.26213600113987923</v>
      </c>
      <c r="AX239" s="10">
        <f t="shared" si="93"/>
        <v>0.41916680708527565</v>
      </c>
      <c r="AY239" s="1">
        <f t="shared" si="94"/>
        <v>37.200000000000259</v>
      </c>
      <c r="AZ239" s="1">
        <f t="shared" si="95"/>
        <v>37.220021248609086</v>
      </c>
      <c r="BA239" s="1">
        <f t="shared" si="103"/>
        <v>6.812765567001825E-3</v>
      </c>
      <c r="BB239" s="10">
        <f t="shared" si="104"/>
        <v>0.91778254881501198</v>
      </c>
      <c r="BC239" s="10">
        <f t="shared" si="96"/>
        <v>0.41932325437664986</v>
      </c>
      <c r="BD239" s="1">
        <f t="shared" si="97"/>
        <v>77.799999999999855</v>
      </c>
      <c r="BE239" s="1">
        <f t="shared" si="98"/>
        <v>78.294968805461977</v>
      </c>
      <c r="BF239" s="1">
        <f t="shared" si="99"/>
        <v>3.1833092675913163E-3</v>
      </c>
      <c r="BU239" s="1">
        <f t="shared" si="115"/>
        <v>0</v>
      </c>
      <c r="BV239" s="1">
        <f>IF($BY$12=1,NORMDIST(BY239,$Y$6,$Y$8,TRUE),IF($BY$12=2,IF(BY239&lt;=$BX$31,0,IF(BY239&gt;=$BX$32,1,(BY239-$BX$31)*$BX$33)),SUM($BU$42:BU239)/$BV$40))</f>
        <v>6.4886202058176579E-2</v>
      </c>
      <c r="BW239" s="1">
        <f t="shared" si="116"/>
        <v>0.12472241749836543</v>
      </c>
      <c r="BX239" s="1">
        <f>IF($BY$12&lt;3,BV239,SUM($BZ$42:BZ239)/$BX$40)</f>
        <v>6.4886202058176579E-2</v>
      </c>
      <c r="BY239" s="1">
        <f t="shared" si="117"/>
        <v>19.70000000000001</v>
      </c>
      <c r="BZ239" s="1">
        <f t="shared" si="107"/>
        <v>6.3310871826581403E-3</v>
      </c>
      <c r="CA239" s="1">
        <f t="shared" si="118"/>
        <v>25.999999999701799</v>
      </c>
      <c r="CB239" s="1" t="str">
        <f t="shared" si="108"/>
        <v/>
      </c>
      <c r="CC239" s="1" t="e">
        <f>IF(CB239="",NA(),COUNTIF(CB239:$CB$704,CB239))</f>
        <v>#N/A</v>
      </c>
      <c r="CD239" s="1" t="e">
        <f t="shared" si="109"/>
        <v>#N/A</v>
      </c>
      <c r="CE239" s="1" t="e">
        <f t="shared" si="110"/>
        <v>#N/A</v>
      </c>
      <c r="CF239" s="1">
        <f t="shared" si="111"/>
        <v>99</v>
      </c>
      <c r="CG239" s="1">
        <f t="shared" si="112"/>
        <v>0</v>
      </c>
      <c r="CH239" s="1">
        <f t="shared" si="105"/>
        <v>0</v>
      </c>
      <c r="CJ239" s="1" t="e">
        <f t="shared" si="113"/>
        <v>#N/A</v>
      </c>
      <c r="CK239" s="1" t="str">
        <f t="shared" si="114"/>
        <v/>
      </c>
    </row>
    <row r="240" spans="1:89" ht="12" customHeight="1" x14ac:dyDescent="0.15">
      <c r="A240" s="26"/>
      <c r="B240" s="26"/>
      <c r="C240" s="26"/>
      <c r="D240" s="26"/>
      <c r="E240" s="26"/>
      <c r="F240" s="26"/>
      <c r="G240" s="26"/>
      <c r="H240" s="26"/>
      <c r="I240" s="26"/>
      <c r="J240" s="26"/>
      <c r="K240" s="26"/>
      <c r="L240" s="26"/>
      <c r="M240" s="26"/>
      <c r="N240" s="26"/>
      <c r="O240" s="26"/>
      <c r="AM240" s="10">
        <f t="shared" si="100"/>
        <v>0.55564166978001595</v>
      </c>
      <c r="AN240" s="10">
        <f t="shared" si="85"/>
        <v>0.92114186659455299</v>
      </c>
      <c r="AO240" s="1">
        <f t="shared" si="86"/>
        <v>52.700000000000479</v>
      </c>
      <c r="AP240" s="1">
        <f t="shared" si="87"/>
        <v>52.840789795667412</v>
      </c>
      <c r="AQ240" s="1">
        <f t="shared" si="88"/>
        <v>1.8207448216393602E-2</v>
      </c>
      <c r="AR240" s="10">
        <f t="shared" si="101"/>
        <v>0.90205741301178932</v>
      </c>
      <c r="AS240" s="10">
        <f t="shared" si="89"/>
        <v>0.85686426237225533</v>
      </c>
      <c r="AT240" s="125">
        <f t="shared" si="90"/>
        <v>75.799999999999969</v>
      </c>
      <c r="AU240" s="1">
        <f t="shared" si="91"/>
        <v>76.062957964092462</v>
      </c>
      <c r="AV240" s="1">
        <f t="shared" si="92"/>
        <v>7.4376780667351292E-3</v>
      </c>
      <c r="AW240" s="10">
        <f t="shared" si="102"/>
        <v>0.52002124860882759</v>
      </c>
      <c r="AX240" s="10">
        <f t="shared" si="93"/>
        <v>0.24636450782418251</v>
      </c>
      <c r="AY240" s="1">
        <f t="shared" si="94"/>
        <v>51.000000000000455</v>
      </c>
      <c r="AZ240" s="1">
        <f t="shared" si="95"/>
        <v>50.780980426818587</v>
      </c>
      <c r="BA240" s="1">
        <f t="shared" si="103"/>
        <v>4.9081219395748638E-3</v>
      </c>
      <c r="BB240" s="10">
        <f t="shared" si="104"/>
        <v>0.99496880546212196</v>
      </c>
      <c r="BC240" s="10">
        <f t="shared" si="96"/>
        <v>0.98921569064259529</v>
      </c>
      <c r="BD240" s="1" t="e">
        <f t="shared" si="97"/>
        <v>#N/A</v>
      </c>
      <c r="BE240" s="1" t="e">
        <f t="shared" si="98"/>
        <v>#N/A</v>
      </c>
      <c r="BF240" s="1" t="e">
        <f t="shared" si="99"/>
        <v>#N/A</v>
      </c>
      <c r="BU240" s="1">
        <f t="shared" si="115"/>
        <v>0</v>
      </c>
      <c r="BV240" s="1">
        <f>IF($BY$12=1,NORMDIST(BY240,$Y$6,$Y$8,TRUE),IF($BY$12=2,IF(BY240&lt;=$BX$31,0,IF(BY240&gt;=$BX$32,1,(BY240-$BX$31)*$BX$33)),SUM($BU$42:BU240)/$BV$40))</f>
        <v>6.5521712088916537E-2</v>
      </c>
      <c r="BW240" s="1">
        <f t="shared" si="116"/>
        <v>0.1263071210664207</v>
      </c>
      <c r="BX240" s="1">
        <f>IF($BY$12&lt;3,BV240,SUM($BZ$42:BZ240)/$BX$40)</f>
        <v>6.5521712088916537E-2</v>
      </c>
      <c r="BY240" s="1">
        <f t="shared" si="117"/>
        <v>19.800000000000011</v>
      </c>
      <c r="BZ240" s="1">
        <f t="shared" si="107"/>
        <v>6.3791475286071016E-3</v>
      </c>
      <c r="CA240" s="1">
        <f t="shared" si="118"/>
        <v>25.999999999653106</v>
      </c>
      <c r="CB240" s="1" t="str">
        <f t="shared" si="108"/>
        <v/>
      </c>
      <c r="CC240" s="1" t="e">
        <f>IF(CB240="",NA(),COUNTIF(CB240:$CB$704,CB240))</f>
        <v>#N/A</v>
      </c>
      <c r="CD240" s="1" t="e">
        <f t="shared" si="109"/>
        <v>#N/A</v>
      </c>
      <c r="CE240" s="1" t="e">
        <f t="shared" si="110"/>
        <v>#N/A</v>
      </c>
      <c r="CF240" s="1">
        <f t="shared" si="111"/>
        <v>99</v>
      </c>
      <c r="CG240" s="1">
        <f t="shared" si="112"/>
        <v>0</v>
      </c>
      <c r="CH240" s="1">
        <f t="shared" si="105"/>
        <v>0</v>
      </c>
      <c r="CJ240" s="1" t="e">
        <f t="shared" si="113"/>
        <v>#N/A</v>
      </c>
      <c r="CK240" s="1" t="str">
        <f t="shared" si="114"/>
        <v/>
      </c>
    </row>
    <row r="241" spans="1:89" ht="12" customHeight="1" x14ac:dyDescent="0.15">
      <c r="A241" s="26"/>
      <c r="B241" s="26"/>
      <c r="C241" s="26"/>
      <c r="D241" s="26"/>
      <c r="E241" s="26"/>
      <c r="F241" s="26"/>
      <c r="G241" s="26"/>
      <c r="H241" s="26"/>
      <c r="I241" s="26"/>
      <c r="J241" s="26"/>
      <c r="K241" s="26"/>
      <c r="L241" s="26"/>
      <c r="M241" s="26"/>
      <c r="N241" s="26"/>
      <c r="O241" s="26"/>
      <c r="AM241" s="10">
        <f t="shared" si="100"/>
        <v>0.64078979566693306</v>
      </c>
      <c r="AN241" s="10">
        <f t="shared" si="85"/>
        <v>0.2869366742670536</v>
      </c>
      <c r="AO241" s="1">
        <f t="shared" si="86"/>
        <v>57.200000000000543</v>
      </c>
      <c r="AP241" s="1">
        <f t="shared" si="87"/>
        <v>57.172847301513499</v>
      </c>
      <c r="AQ241" s="1">
        <f t="shared" si="88"/>
        <v>5.3644332789472551E-3</v>
      </c>
      <c r="AR241" s="10">
        <f t="shared" si="101"/>
        <v>0.76295796409249306</v>
      </c>
      <c r="AS241" s="10">
        <f t="shared" si="89"/>
        <v>0.55937846377491951</v>
      </c>
      <c r="AT241" s="125">
        <f t="shared" si="90"/>
        <v>64.300000000000622</v>
      </c>
      <c r="AU241" s="1">
        <f t="shared" si="91"/>
        <v>64.709669224173453</v>
      </c>
      <c r="AV241" s="1">
        <f t="shared" si="92"/>
        <v>8.6412130690808539E-3</v>
      </c>
      <c r="AW241" s="10">
        <f t="shared" si="102"/>
        <v>0.2809804268181324</v>
      </c>
      <c r="AX241" s="10">
        <f t="shared" si="93"/>
        <v>0.92092687264084816</v>
      </c>
      <c r="AY241" s="1">
        <f t="shared" si="94"/>
        <v>38.400000000000276</v>
      </c>
      <c r="AZ241" s="1">
        <f t="shared" si="95"/>
        <v>38.598457825929202</v>
      </c>
      <c r="BA241" s="1">
        <f t="shared" si="103"/>
        <v>1.5525903559078215E-2</v>
      </c>
      <c r="BB241" s="10">
        <f t="shared" si="104"/>
        <v>0.76622993126511574</v>
      </c>
      <c r="BC241" s="10">
        <f t="shared" si="96"/>
        <v>0.27364026382565498</v>
      </c>
      <c r="BD241" s="1">
        <f t="shared" si="97"/>
        <v>64.500000000000611</v>
      </c>
      <c r="BE241" s="1">
        <f t="shared" si="98"/>
        <v>64.195579979569331</v>
      </c>
      <c r="BF241" s="1">
        <f t="shared" si="99"/>
        <v>4.1968365170917815E-3</v>
      </c>
      <c r="BU241" s="1">
        <f t="shared" si="115"/>
        <v>0</v>
      </c>
      <c r="BV241" s="1">
        <f>IF($BY$12=1,NORMDIST(BY241,$Y$6,$Y$8,TRUE),IF($BY$12=2,IF(BY241&lt;=$BX$31,0,IF(BY241&gt;=$BX$32,1,(BY241-$BX$31)*$BX$33)),SUM($BU$42:BU241)/$BV$40))</f>
        <v>6.6162038368817219E-2</v>
      </c>
      <c r="BW241" s="1">
        <f t="shared" si="116"/>
        <v>0.12790549922593081</v>
      </c>
      <c r="BX241" s="1">
        <f>IF($BY$12&lt;3,BV241,SUM($BZ$42:BZ241)/$BX$40)</f>
        <v>6.6162038368817219E-2</v>
      </c>
      <c r="BY241" s="1">
        <f t="shared" si="117"/>
        <v>19.900000000000013</v>
      </c>
      <c r="BZ241" s="1">
        <f t="shared" si="107"/>
        <v>6.4274120214035547E-3</v>
      </c>
      <c r="CA241" s="1">
        <f t="shared" si="118"/>
        <v>25.999999999596664</v>
      </c>
      <c r="CB241" s="1" t="str">
        <f t="shared" si="108"/>
        <v/>
      </c>
      <c r="CC241" s="1" t="e">
        <f>IF(CB241="",NA(),COUNTIF(CB241:$CB$704,CB241))</f>
        <v>#N/A</v>
      </c>
      <c r="CD241" s="1" t="e">
        <f t="shared" si="109"/>
        <v>#N/A</v>
      </c>
      <c r="CE241" s="1" t="e">
        <f t="shared" si="110"/>
        <v>#N/A</v>
      </c>
      <c r="CF241" s="1">
        <f t="shared" si="111"/>
        <v>99</v>
      </c>
      <c r="CG241" s="1">
        <f t="shared" si="112"/>
        <v>0</v>
      </c>
      <c r="CH241" s="1">
        <f t="shared" si="105"/>
        <v>0</v>
      </c>
      <c r="CJ241" s="1" t="e">
        <f t="shared" si="113"/>
        <v>#N/A</v>
      </c>
      <c r="CK241" s="1" t="str">
        <f t="shared" si="114"/>
        <v/>
      </c>
    </row>
    <row r="242" spans="1:89" ht="12" customHeight="1" x14ac:dyDescent="0.15">
      <c r="A242" s="26"/>
      <c r="B242" s="26"/>
      <c r="C242" s="26"/>
      <c r="D242" s="26"/>
      <c r="E242" s="26"/>
      <c r="F242" s="26"/>
      <c r="G242" s="26"/>
      <c r="H242" s="26"/>
      <c r="I242" s="26"/>
      <c r="J242" s="26"/>
      <c r="K242" s="26"/>
      <c r="L242" s="26"/>
      <c r="M242" s="26"/>
      <c r="N242" s="26"/>
      <c r="O242" s="26"/>
      <c r="AM242" s="10">
        <f t="shared" si="100"/>
        <v>0.47284730151295662</v>
      </c>
      <c r="AN242" s="10">
        <f t="shared" si="85"/>
        <v>0.162144485861063</v>
      </c>
      <c r="AO242" s="1">
        <f t="shared" si="86"/>
        <v>48.600000000000421</v>
      </c>
      <c r="AP242" s="1">
        <f t="shared" si="87"/>
        <v>49.06648894622964</v>
      </c>
      <c r="AQ242" s="1">
        <f t="shared" si="88"/>
        <v>3.2264001756199061E-3</v>
      </c>
      <c r="AR242" s="10">
        <f t="shared" si="101"/>
        <v>0.90966922417283058</v>
      </c>
      <c r="AS242" s="10">
        <f t="shared" si="89"/>
        <v>6.7428220063447952E-2</v>
      </c>
      <c r="AT242" s="125">
        <f t="shared" si="90"/>
        <v>76.699999999999918</v>
      </c>
      <c r="AU242" s="1">
        <f t="shared" si="91"/>
        <v>76.277201340347446</v>
      </c>
      <c r="AV242" s="1">
        <f t="shared" si="92"/>
        <v>5.5171720091602944E-4</v>
      </c>
      <c r="AW242" s="10">
        <f t="shared" si="102"/>
        <v>0.69845782592892647</v>
      </c>
      <c r="AX242" s="10">
        <f t="shared" si="93"/>
        <v>0.33924100175499916</v>
      </c>
      <c r="AY242" s="1">
        <f t="shared" si="94"/>
        <v>60.300000000000587</v>
      </c>
      <c r="AZ242" s="1">
        <f t="shared" si="95"/>
        <v>60.227683014423242</v>
      </c>
      <c r="BA242" s="1">
        <f t="shared" si="103"/>
        <v>5.9264623557736306E-3</v>
      </c>
      <c r="BB242" s="10">
        <f t="shared" si="104"/>
        <v>0.19557997956871986</v>
      </c>
      <c r="BC242" s="10">
        <f t="shared" si="96"/>
        <v>0.33822693303227425</v>
      </c>
      <c r="BD242" s="1">
        <f t="shared" si="97"/>
        <v>32.800000000000196</v>
      </c>
      <c r="BE242" s="1">
        <f t="shared" si="98"/>
        <v>33.02727287188192</v>
      </c>
      <c r="BF242" s="1">
        <f t="shared" si="99"/>
        <v>4.6610757211222893E-3</v>
      </c>
      <c r="BU242" s="1">
        <f t="shared" si="115"/>
        <v>0</v>
      </c>
      <c r="BV242" s="1">
        <f>IF($BY$12=1,NORMDIST(BY242,$Y$6,$Y$8,TRUE),IF($BY$12=2,IF(BY242&lt;=$BX$31,0,IF(BY242&gt;=$BX$32,1,(BY242-$BX$31)*$BX$33)),SUM($BU$42:BU242)/$BV$40))</f>
        <v>6.6807201268858127E-2</v>
      </c>
      <c r="BW242" s="1">
        <f t="shared" si="116"/>
        <v>0.12951759566589194</v>
      </c>
      <c r="BX242" s="1">
        <f>IF($BY$12&lt;3,BV242,SUM($BZ$42:BZ242)/$BX$40)</f>
        <v>6.6807201268858127E-2</v>
      </c>
      <c r="BY242" s="1">
        <f t="shared" si="117"/>
        <v>20.000000000000014</v>
      </c>
      <c r="BZ242" s="1">
        <f t="shared" si="107"/>
        <v>6.4758797832945919E-3</v>
      </c>
      <c r="CA242" s="1">
        <f t="shared" si="118"/>
        <v>25.999999999531273</v>
      </c>
      <c r="CB242" s="1" t="str">
        <f t="shared" si="108"/>
        <v/>
      </c>
      <c r="CC242" s="1" t="e">
        <f>IF(CB242="",NA(),COUNTIF(CB242:$CB$704,CB242))</f>
        <v>#N/A</v>
      </c>
      <c r="CD242" s="1" t="e">
        <f t="shared" si="109"/>
        <v>#N/A</v>
      </c>
      <c r="CE242" s="1" t="e">
        <f t="shared" si="110"/>
        <v>#N/A</v>
      </c>
      <c r="CF242" s="1">
        <f t="shared" si="111"/>
        <v>99</v>
      </c>
      <c r="CG242" s="1">
        <f t="shared" si="112"/>
        <v>0</v>
      </c>
      <c r="CH242" s="1">
        <f t="shared" si="105"/>
        <v>0</v>
      </c>
      <c r="CJ242" s="1" t="e">
        <f t="shared" si="113"/>
        <v>#N/A</v>
      </c>
      <c r="CK242" s="1" t="str">
        <f t="shared" si="114"/>
        <v/>
      </c>
    </row>
    <row r="243" spans="1:89" ht="12" customHeight="1" x14ac:dyDescent="0.15">
      <c r="A243" s="26"/>
      <c r="B243" s="26"/>
      <c r="C243" s="26"/>
      <c r="D243" s="26"/>
      <c r="E243" s="26"/>
      <c r="F243" s="26"/>
      <c r="G243" s="26"/>
      <c r="H243" s="26"/>
      <c r="I243" s="26"/>
      <c r="J243" s="26"/>
      <c r="K243" s="26"/>
      <c r="L243" s="26"/>
      <c r="M243" s="26"/>
      <c r="N243" s="26"/>
      <c r="O243" s="26"/>
      <c r="AM243" s="10">
        <f t="shared" si="100"/>
        <v>0.96648894622921944</v>
      </c>
      <c r="AN243" s="10">
        <f t="shared" ref="AN243:AN306" si="119">MOD(AM243*10000013,1)</f>
        <v>2.6648495346307755E-2</v>
      </c>
      <c r="AO243" s="1">
        <f t="shared" ref="AO243:AO306" si="120">IF(VLOOKUP(AM243,$BX$42:$BY$4042,2)&gt;=$AO$112,NA(),VLOOKUP(AM243,$BX$42:$BY$4042,2))</f>
        <v>86.599999999999355</v>
      </c>
      <c r="AP243" s="1">
        <f t="shared" ref="AP243:AP306" si="121">IF(AND(AO243&lt;100,$P$16),AO243+AM244+$AU$113,NA())</f>
        <v>86.399893517046522</v>
      </c>
      <c r="AQ243" s="1">
        <f t="shared" ref="AQ243:AQ306" si="122">IF(AN243*VLOOKUP(AO243,$BY$42:$BZ$1042,2)&lt;VLOOKUP(AO243,$BY$42:$BZ$1042,2)-$BZ$40/$CB$40,AN243*VLOOKUP(AO243,$BY$42:$BZ$1042,2),NA())</f>
        <v>9.9620419779192104E-5</v>
      </c>
      <c r="AR243" s="10">
        <f t="shared" si="101"/>
        <v>7.7201340347528458E-2</v>
      </c>
      <c r="AS243" s="10">
        <f t="shared" ref="AS243:AS306" si="123">MOD(AR243*10000013,1)</f>
        <v>0.40709270909428596</v>
      </c>
      <c r="AT243" s="125">
        <f t="shared" ref="AT243:AT306" si="124">IF(VLOOKUP(AR243,$BX$42:$BY$4042,2)&gt;=$AO$112,NA(),VLOOKUP(AR243,$BX$42:$BY$4042,2))</f>
        <v>21.500000000000036</v>
      </c>
      <c r="AU243" s="1">
        <f t="shared" ref="AU243:AU306" si="125">IF(AND(AT243&lt;100,$P$16),AT243+AR244+$AU$113,NA())</f>
        <v>21.383148077875411</v>
      </c>
      <c r="AV243" s="1">
        <f t="shared" ref="AV243:AV306" si="126">IF(AS243*VLOOKUP(AT243,$BY$42:$BZ$1042,2)&lt;VLOOKUP(AT243,$BY$42:$BZ$1042,2)-$BZ$40/$CB$40,AS243*VLOOKUP(AT243,$BY$42:$BZ$1042,2),NA())</f>
        <v>2.9419059076297026E-3</v>
      </c>
      <c r="AW243" s="10">
        <f t="shared" si="102"/>
        <v>0.42768301442265511</v>
      </c>
      <c r="AX243" s="10">
        <f t="shared" ref="AX243:AX306" si="127">MOD(AW243*10000013,1)</f>
        <v>0.70410573855042458</v>
      </c>
      <c r="AY243" s="1">
        <f t="shared" ref="AY243:AY306" si="128">IF(VLOOKUP(AW243,$BX$42:$BY$4042,2)&gt;=$AO$112,NA(),VLOOKUP(AW243,$BX$42:$BY$4042,2))</f>
        <v>46.300000000000388</v>
      </c>
      <c r="AZ243" s="1">
        <f t="shared" ref="AZ243:AZ306" si="129">IF(AND(AY243&lt;100,$P$16),AY243+AW244+$AU$113,NA())</f>
        <v>46.338878846913964</v>
      </c>
      <c r="BA243" s="1">
        <f t="shared" si="103"/>
        <v>1.3806579237969543E-2</v>
      </c>
      <c r="BB243" s="10">
        <f t="shared" si="104"/>
        <v>0.7272728718817234</v>
      </c>
      <c r="BC243" s="10">
        <f t="shared" ref="BC243:BC306" si="130">MOD(BB243*10000013,1)</f>
        <v>0.17336456850171089</v>
      </c>
      <c r="BD243" s="1">
        <f t="shared" ref="BD243:BD306" si="131">IF(VLOOKUP(BB243,$BX$42:$BY$4042,2)&gt;=$AO$112,NA(),VLOOKUP(BB243,$BX$42:$BY$4042,2))</f>
        <v>62.000000000000611</v>
      </c>
      <c r="BE243" s="1">
        <f t="shared" ref="BE243:BE306" si="132">IF(AND(BD243&lt;100,$P$16),BD243+BB244+$AU$113,NA())</f>
        <v>62.438756499440089</v>
      </c>
      <c r="BF243" s="1">
        <f t="shared" ref="BF243:BF306" si="133">IF(BC243*VLOOKUP(BD243,$BY$42:$BZ$1042,2)&lt;VLOOKUP(BD243,$BY$42:$BZ$1042,2)-$BZ$40/$CB$40,BC243*VLOOKUP(BD243,$BY$42:$BZ$1042,2),NA())</f>
        <v>2.8884669747244879E-3</v>
      </c>
      <c r="BU243" s="1">
        <f t="shared" si="115"/>
        <v>0</v>
      </c>
      <c r="BV243" s="1">
        <f>IF($BY$12=1,NORMDIST(BY243,$Y$6,$Y$8,TRUE),IF($BY$12=2,IF(BY243&lt;=$BX$31,0,IF(BY243&gt;=$BX$32,1,(BY243-$BX$31)*$BX$33)),SUM($BU$42:BU243)/$BV$40))</f>
        <v>6.7457221071147613E-2</v>
      </c>
      <c r="BW243" s="1">
        <f t="shared" si="116"/>
        <v>0.13114345328335714</v>
      </c>
      <c r="BX243" s="1">
        <f>IF($BY$12&lt;3,BV243,SUM($BZ$42:BZ243)/$BX$40)</f>
        <v>6.7457221071147613E-2</v>
      </c>
      <c r="BY243" s="1">
        <f>BY242+$BZ$1</f>
        <v>20.100000000000016</v>
      </c>
      <c r="BZ243" s="1">
        <f t="shared" si="107"/>
        <v>6.5245499145948774E-3</v>
      </c>
      <c r="CA243" s="1">
        <f t="shared" si="118"/>
        <v>25.999999999455554</v>
      </c>
      <c r="CB243" s="1" t="str">
        <f t="shared" si="108"/>
        <v/>
      </c>
      <c r="CC243" s="1" t="e">
        <f>IF(CB243="",NA(),COUNTIF(CB243:$CB$704,CB243))</f>
        <v>#N/A</v>
      </c>
      <c r="CD243" s="1" t="e">
        <f t="shared" si="109"/>
        <v>#N/A</v>
      </c>
      <c r="CE243" s="1" t="e">
        <f t="shared" si="110"/>
        <v>#N/A</v>
      </c>
      <c r="CF243" s="1">
        <f t="shared" si="111"/>
        <v>99</v>
      </c>
      <c r="CG243" s="1">
        <f t="shared" si="112"/>
        <v>0</v>
      </c>
      <c r="CH243" s="1">
        <f t="shared" si="105"/>
        <v>0</v>
      </c>
      <c r="CJ243" s="1" t="e">
        <f t="shared" si="113"/>
        <v>#N/A</v>
      </c>
      <c r="CK243" s="1" t="str">
        <f t="shared" si="114"/>
        <v/>
      </c>
    </row>
    <row r="244" spans="1:89" ht="12" customHeight="1" x14ac:dyDescent="0.15">
      <c r="A244" s="26"/>
      <c r="B244" s="26"/>
      <c r="C244" s="26"/>
      <c r="D244" s="26"/>
      <c r="E244" s="26"/>
      <c r="F244" s="26"/>
      <c r="G244" s="26"/>
      <c r="H244" s="26"/>
      <c r="I244" s="26"/>
      <c r="J244" s="26"/>
      <c r="K244" s="26"/>
      <c r="L244" s="26"/>
      <c r="M244" s="26"/>
      <c r="N244" s="26"/>
      <c r="O244" s="26"/>
      <c r="AM244" s="10">
        <f t="shared" ref="AM244:AM307" si="134">MOD(AN243*10000013,1)</f>
        <v>0.29989351704716682</v>
      </c>
      <c r="AN244" s="10">
        <f t="shared" si="119"/>
        <v>6.908738985657692E-2</v>
      </c>
      <c r="AO244" s="1">
        <f t="shared" si="120"/>
        <v>39.500000000000291</v>
      </c>
      <c r="AP244" s="1">
        <f t="shared" si="121"/>
        <v>39.796701837331348</v>
      </c>
      <c r="AQ244" s="1">
        <f t="shared" si="122"/>
        <v>1.2006810243893624E-3</v>
      </c>
      <c r="AR244" s="10">
        <f t="shared" ref="AR244:AR307" si="135">MOD(AS243*10000013,1)</f>
        <v>0.38314807787537575</v>
      </c>
      <c r="AS244" s="10">
        <f t="shared" si="123"/>
        <v>0.75967876985669136</v>
      </c>
      <c r="AT244" s="125">
        <f t="shared" si="124"/>
        <v>44.000000000000355</v>
      </c>
      <c r="AU244" s="1">
        <f t="shared" si="125"/>
        <v>44.074390921742079</v>
      </c>
      <c r="AV244" s="1">
        <f t="shared" si="126"/>
        <v>1.4486611324369163E-2</v>
      </c>
      <c r="AW244" s="10">
        <f t="shared" ref="AW244:AW307" si="136">MOD(AX243*10000013,1)</f>
        <v>0.53887884691357613</v>
      </c>
      <c r="AX244" s="10">
        <f t="shared" si="127"/>
        <v>0.47456077113747597</v>
      </c>
      <c r="AY244" s="1">
        <f t="shared" si="128"/>
        <v>51.900000000000468</v>
      </c>
      <c r="AZ244" s="1">
        <f t="shared" si="129"/>
        <v>52.280664784461727</v>
      </c>
      <c r="BA244" s="1">
        <f t="shared" ref="BA244:BA307" si="137">IF(AX244*VLOOKUP(AY244,$BY$42:$BZ$1042,2)&lt;VLOOKUP(AY244,$BY$42:$BZ$1042,2)-$BZ$40/$CB$40,AX244*VLOOKUP(AY244,$BY$42:$BZ$1042,2),NA())</f>
        <v>9.4234981875555447E-3</v>
      </c>
      <c r="BB244" s="10">
        <f t="shared" ref="BB244:BB307" si="138">MOD(BC243*10000013,1)</f>
        <v>0.93875649943947792</v>
      </c>
      <c r="BC244" s="10">
        <f t="shared" si="130"/>
        <v>0.19822927191853523</v>
      </c>
      <c r="BD244" s="1">
        <f t="shared" si="131"/>
        <v>80.799999999999685</v>
      </c>
      <c r="BE244" s="1">
        <f t="shared" si="132"/>
        <v>80.596165887266082</v>
      </c>
      <c r="BF244" s="1">
        <f t="shared" si="133"/>
        <v>1.2079847714578952E-3</v>
      </c>
      <c r="BU244" s="1">
        <f t="shared" si="115"/>
        <v>0</v>
      </c>
      <c r="BV244" s="1">
        <f>IF($BY$12=1,NORMDIST(BY244,$Y$6,$Y$8,TRUE),IF($BY$12=2,IF(BY244&lt;=$BX$31,0,IF(BY244&gt;=$BX$32,1,(BY244-$BX$31)*$BX$33)),SUM($BU$42:BU244)/$BV$40))</f>
        <v>6.8112117966725561E-2</v>
      </c>
      <c r="BW244" s="1">
        <f t="shared" si="116"/>
        <v>0.13278311417095365</v>
      </c>
      <c r="BX244" s="1">
        <f>IF($BY$12&lt;3,BV244,SUM($BZ$42:BZ244)/$BX$40)</f>
        <v>6.8112117966725561E-2</v>
      </c>
      <c r="BY244" s="1">
        <f>BY243+$BZ$1</f>
        <v>20.200000000000017</v>
      </c>
      <c r="BZ244" s="1">
        <f t="shared" si="107"/>
        <v>6.5734214936115616E-3</v>
      </c>
      <c r="CA244" s="1">
        <f t="shared" si="118"/>
        <v>25.999999999367919</v>
      </c>
      <c r="CB244" s="1" t="str">
        <f t="shared" si="108"/>
        <v/>
      </c>
      <c r="CC244" s="1" t="e">
        <f>IF(CB244="",NA(),COUNTIF(CB244:$CB$704,CB244))</f>
        <v>#N/A</v>
      </c>
      <c r="CD244" s="1" t="e">
        <f t="shared" si="109"/>
        <v>#N/A</v>
      </c>
      <c r="CE244" s="1" t="e">
        <f t="shared" si="110"/>
        <v>#N/A</v>
      </c>
      <c r="CF244" s="1">
        <f t="shared" si="111"/>
        <v>99</v>
      </c>
      <c r="CG244" s="1">
        <f t="shared" si="112"/>
        <v>0</v>
      </c>
      <c r="CH244" s="1">
        <f t="shared" si="105"/>
        <v>0</v>
      </c>
      <c r="CJ244" s="1" t="e">
        <f t="shared" si="113"/>
        <v>#N/A</v>
      </c>
      <c r="CK244" s="1" t="str">
        <f t="shared" si="114"/>
        <v/>
      </c>
    </row>
    <row r="245" spans="1:89" ht="12" customHeight="1" x14ac:dyDescent="0.15">
      <c r="A245" s="26"/>
      <c r="B245" s="26"/>
      <c r="C245" s="26"/>
      <c r="D245" s="26"/>
      <c r="E245" s="26"/>
      <c r="F245" s="26"/>
      <c r="G245" s="26"/>
      <c r="H245" s="26"/>
      <c r="I245" s="26"/>
      <c r="J245" s="26"/>
      <c r="K245" s="26"/>
      <c r="L245" s="26"/>
      <c r="M245" s="26"/>
      <c r="N245" s="26"/>
      <c r="O245" s="26"/>
      <c r="AM245" s="10">
        <f t="shared" si="134"/>
        <v>0.79670183733105659</v>
      </c>
      <c r="AN245" s="10">
        <f t="shared" si="119"/>
        <v>0.73043445125222206</v>
      </c>
      <c r="AO245" s="1">
        <f t="shared" si="120"/>
        <v>66.500000000000497</v>
      </c>
      <c r="AP245" s="1">
        <f t="shared" si="121"/>
        <v>66.008170086890956</v>
      </c>
      <c r="AQ245" s="1">
        <f t="shared" si="122"/>
        <v>1.0367295512640314E-2</v>
      </c>
      <c r="AR245" s="10">
        <f t="shared" si="135"/>
        <v>0.57439092174172401</v>
      </c>
      <c r="AS245" s="10">
        <f t="shared" si="123"/>
        <v>0.68449922278523445</v>
      </c>
      <c r="AT245" s="125">
        <f t="shared" si="124"/>
        <v>53.700000000000493</v>
      </c>
      <c r="AU245" s="1">
        <f t="shared" si="125"/>
        <v>53.32634224072148</v>
      </c>
      <c r="AV245" s="1">
        <f t="shared" si="126"/>
        <v>1.3422121480175984E-2</v>
      </c>
      <c r="AW245" s="10">
        <f t="shared" si="136"/>
        <v>0.88066478446125984</v>
      </c>
      <c r="AX245" s="10">
        <f t="shared" si="127"/>
        <v>0.2932547964155674</v>
      </c>
      <c r="AY245" s="1">
        <f t="shared" si="128"/>
        <v>73.500000000000099</v>
      </c>
      <c r="AZ245" s="1">
        <f t="shared" si="129"/>
        <v>73.776468027383189</v>
      </c>
      <c r="BA245" s="1">
        <f t="shared" si="137"/>
        <v>2.9330960476705754E-3</v>
      </c>
      <c r="BB245" s="10">
        <f t="shared" si="138"/>
        <v>0.29616588726639748</v>
      </c>
      <c r="BC245" s="10">
        <f t="shared" si="130"/>
        <v>0.72282050922513008</v>
      </c>
      <c r="BD245" s="1">
        <f t="shared" si="131"/>
        <v>39.200000000000287</v>
      </c>
      <c r="BE245" s="1">
        <f t="shared" si="132"/>
        <v>39.188917920738746</v>
      </c>
      <c r="BF245" s="1">
        <f t="shared" si="133"/>
        <v>1.2462076169518627E-2</v>
      </c>
      <c r="BU245" s="1">
        <f t="shared" si="115"/>
        <v>0</v>
      </c>
      <c r="BV245" s="1">
        <f>IF($BY$12=1,NORMDIST(BY245,$Y$6,$Y$8,TRUE),IF($BY$12=2,IF(BY245&lt;=$BX$31,0,IF(BY245&gt;=$BX$32,1,(BY245-$BX$31)*$BX$33)),SUM($BU$42:BU245)/$BV$40))</f>
        <v>6.8771912053359335E-2</v>
      </c>
      <c r="BW245" s="1">
        <f t="shared" si="116"/>
        <v>0.13443661960439968</v>
      </c>
      <c r="BX245" s="1">
        <f>IF($BY$12&lt;3,BV245,SUM($BZ$42:BZ245)/$BX$40)</f>
        <v>6.8771912053359335E-2</v>
      </c>
      <c r="BY245" s="1">
        <f>BY244+$BZ$1</f>
        <v>20.300000000000018</v>
      </c>
      <c r="BZ245" s="1">
        <f t="shared" si="107"/>
        <v>6.6224935765714071E-3</v>
      </c>
      <c r="CA245" s="1">
        <f t="shared" si="118"/>
        <v>25.999999999266542</v>
      </c>
      <c r="CB245" s="1" t="str">
        <f t="shared" si="108"/>
        <v/>
      </c>
      <c r="CC245" s="1" t="e">
        <f>IF(CB245="",NA(),COUNTIF(CB245:$CB$704,CB245))</f>
        <v>#N/A</v>
      </c>
      <c r="CD245" s="1" t="e">
        <f t="shared" si="109"/>
        <v>#N/A</v>
      </c>
      <c r="CE245" s="1" t="e">
        <f t="shared" si="110"/>
        <v>#N/A</v>
      </c>
      <c r="CF245" s="1">
        <f t="shared" si="111"/>
        <v>99</v>
      </c>
      <c r="CG245" s="1">
        <f t="shared" si="112"/>
        <v>0</v>
      </c>
      <c r="CH245" s="1">
        <f t="shared" si="105"/>
        <v>0</v>
      </c>
      <c r="CJ245" s="1" t="e">
        <f t="shared" si="113"/>
        <v>#N/A</v>
      </c>
      <c r="CK245" s="1" t="str">
        <f t="shared" si="114"/>
        <v/>
      </c>
    </row>
    <row r="246" spans="1:89" ht="12" customHeight="1" x14ac:dyDescent="0.15">
      <c r="A246" s="26"/>
      <c r="B246" s="26"/>
      <c r="C246" s="26"/>
      <c r="D246" s="26"/>
      <c r="E246" s="26"/>
      <c r="F246" s="26"/>
      <c r="G246" s="26"/>
      <c r="H246" s="26"/>
      <c r="I246" s="26"/>
      <c r="J246" s="26"/>
      <c r="K246" s="26"/>
      <c r="L246" s="26"/>
      <c r="M246" s="26"/>
      <c r="N246" s="26"/>
      <c r="O246" s="26"/>
      <c r="AM246" s="10">
        <f t="shared" si="134"/>
        <v>8.1700868904590607E-3</v>
      </c>
      <c r="AN246" s="10">
        <f t="shared" si="119"/>
        <v>0.97511572018265724</v>
      </c>
      <c r="AO246" s="1">
        <f t="shared" si="120"/>
        <v>1.9000000000000006</v>
      </c>
      <c r="AP246" s="1">
        <f t="shared" si="121"/>
        <v>2.2783309347927574</v>
      </c>
      <c r="AQ246" s="1" t="e">
        <f t="shared" si="122"/>
        <v>#N/A</v>
      </c>
      <c r="AR246" s="10">
        <f t="shared" si="135"/>
        <v>0.12634224072098732</v>
      </c>
      <c r="AS246" s="10">
        <f t="shared" si="123"/>
        <v>4.965900257229805E-2</v>
      </c>
      <c r="AT246" s="125">
        <f t="shared" si="124"/>
        <v>27.100000000000115</v>
      </c>
      <c r="AU246" s="1">
        <f t="shared" si="125"/>
        <v>27.271290013939257</v>
      </c>
      <c r="AV246" s="1">
        <f t="shared" si="126"/>
        <v>5.1427167014717078E-4</v>
      </c>
      <c r="AW246" s="10">
        <f t="shared" si="136"/>
        <v>0.77646802738308907</v>
      </c>
      <c r="AX246" s="10">
        <f t="shared" si="127"/>
        <v>0.36791524663567543</v>
      </c>
      <c r="AY246" s="1">
        <f t="shared" si="128"/>
        <v>65.200000000000571</v>
      </c>
      <c r="AZ246" s="1">
        <f t="shared" si="129"/>
        <v>64.94925496056733</v>
      </c>
      <c r="BA246" s="1">
        <f t="shared" si="137"/>
        <v>5.4979857441827479E-3</v>
      </c>
      <c r="BB246" s="10">
        <f t="shared" si="138"/>
        <v>0.48891792073845863</v>
      </c>
      <c r="BC246" s="10">
        <f t="shared" si="130"/>
        <v>0.56331755593419075</v>
      </c>
      <c r="BD246" s="1">
        <f t="shared" si="131"/>
        <v>49.400000000000432</v>
      </c>
      <c r="BE246" s="1">
        <f t="shared" si="132"/>
        <v>49.782470134646132</v>
      </c>
      <c r="BF246" s="1">
        <f t="shared" si="133"/>
        <v>1.1231504203475429E-2</v>
      </c>
      <c r="BU246" s="1">
        <f t="shared" si="115"/>
        <v>0</v>
      </c>
      <c r="BV246" s="1">
        <f>IF($BY$12=1,NORMDIST(BY246,$Y$6,$Y$8,TRUE),IF($BY$12=2,IF(BY246&lt;=$BX$31,0,IF(BY246&gt;=$BX$32,1,(BY246-$BX$31)*$BX$33)),SUM($BU$42:BU246)/$BV$40))</f>
        <v>6.9436623333331809E-2</v>
      </c>
      <c r="BW246" s="1">
        <f t="shared" si="116"/>
        <v>0.13610401003002268</v>
      </c>
      <c r="BX246" s="1">
        <f>IF($BY$12&lt;3,BV246,SUM($BZ$42:BZ246)/$BX$40)</f>
        <v>6.9436623333331809E-2</v>
      </c>
      <c r="BY246" s="1">
        <f>BY245+$BZ$1</f>
        <v>20.40000000000002</v>
      </c>
      <c r="BZ246" s="1">
        <f t="shared" si="107"/>
        <v>6.6717651975501252E-3</v>
      </c>
      <c r="CA246" s="1">
        <f t="shared" si="118"/>
        <v>25.999999999149335</v>
      </c>
      <c r="CB246" s="1" t="str">
        <f t="shared" si="108"/>
        <v/>
      </c>
      <c r="CC246" s="1" t="e">
        <f>IF(CB246="",NA(),COUNTIF(CB246:$CB$704,CB246))</f>
        <v>#N/A</v>
      </c>
      <c r="CD246" s="1" t="e">
        <f t="shared" si="109"/>
        <v>#N/A</v>
      </c>
      <c r="CE246" s="1" t="e">
        <f t="shared" si="110"/>
        <v>#N/A</v>
      </c>
      <c r="CF246" s="1">
        <f t="shared" si="111"/>
        <v>99</v>
      </c>
      <c r="CG246" s="1">
        <f t="shared" si="112"/>
        <v>0</v>
      </c>
      <c r="CH246" s="1">
        <f t="shared" si="105"/>
        <v>0</v>
      </c>
      <c r="CJ246" s="1" t="e">
        <f t="shared" si="113"/>
        <v>#N/A</v>
      </c>
      <c r="CK246" s="1" t="str">
        <f t="shared" si="114"/>
        <v/>
      </c>
    </row>
    <row r="247" spans="1:89" ht="12" customHeight="1" x14ac:dyDescent="0.15">
      <c r="A247" s="26"/>
      <c r="B247" s="26"/>
      <c r="C247" s="26"/>
      <c r="D247" s="26"/>
      <c r="E247" s="26"/>
      <c r="F247" s="26"/>
      <c r="G247" s="26"/>
      <c r="H247" s="26"/>
      <c r="I247" s="26"/>
      <c r="J247" s="26"/>
      <c r="K247" s="26"/>
      <c r="L247" s="26"/>
      <c r="M247" s="26"/>
      <c r="N247" s="26"/>
      <c r="O247" s="26"/>
      <c r="AM247" s="10">
        <f t="shared" si="134"/>
        <v>0.87833093479275703</v>
      </c>
      <c r="AN247" s="10">
        <f t="shared" si="119"/>
        <v>0.76622972264885902</v>
      </c>
      <c r="AO247" s="1">
        <f t="shared" si="120"/>
        <v>73.300000000000111</v>
      </c>
      <c r="AP247" s="1">
        <f t="shared" si="121"/>
        <v>72.987474984675757</v>
      </c>
      <c r="AQ247" s="1">
        <f t="shared" si="122"/>
        <v>7.7539215127953153E-3</v>
      </c>
      <c r="AR247" s="10">
        <f t="shared" si="135"/>
        <v>0.67129001393914223</v>
      </c>
      <c r="AS247" s="10">
        <f t="shared" si="123"/>
        <v>0.86616160348057747</v>
      </c>
      <c r="AT247" s="125">
        <f t="shared" si="124"/>
        <v>58.800000000000566</v>
      </c>
      <c r="AU247" s="1">
        <f t="shared" si="125"/>
        <v>58.594906619936793</v>
      </c>
      <c r="AV247" s="1">
        <f t="shared" si="126"/>
        <v>1.568336652135852E-2</v>
      </c>
      <c r="AW247" s="10">
        <f t="shared" si="136"/>
        <v>0.24925496056675911</v>
      </c>
      <c r="AX247" s="10">
        <f t="shared" si="127"/>
        <v>0.84598207846283913</v>
      </c>
      <c r="AY247" s="1">
        <f t="shared" si="128"/>
        <v>36.400000000000247</v>
      </c>
      <c r="AZ247" s="1">
        <f t="shared" si="129"/>
        <v>36.682395411283025</v>
      </c>
      <c r="BA247" s="1">
        <f t="shared" si="137"/>
        <v>1.3391596304592858E-2</v>
      </c>
      <c r="BB247" s="10">
        <f t="shared" si="138"/>
        <v>0.88247013464570045</v>
      </c>
      <c r="BC247" s="10">
        <f t="shared" si="130"/>
        <v>0.81856875494122505</v>
      </c>
      <c r="BD247" s="1">
        <f t="shared" si="131"/>
        <v>73.700000000000088</v>
      </c>
      <c r="BE247" s="1">
        <f t="shared" si="132"/>
        <v>73.390806064754813</v>
      </c>
      <c r="BF247" s="1">
        <f t="shared" si="133"/>
        <v>8.0911760203967505E-3</v>
      </c>
      <c r="BU247" s="1">
        <f t="shared" si="115"/>
        <v>0</v>
      </c>
      <c r="BV247" s="1">
        <f>IF($BY$12=1,NORMDIST(BY247,$Y$6,$Y$8,TRUE),IF($BY$12=2,IF(BY247&lt;=$BX$31,0,IF(BY247&gt;=$BX$32,1,(BY247-$BX$31)*$BX$33)),SUM($BU$42:BU247)/$BV$40))</f>
        <v>7.0106271711223286E-2</v>
      </c>
      <c r="BW247" s="1">
        <f t="shared" si="116"/>
        <v>0.13778532505228139</v>
      </c>
      <c r="BX247" s="1">
        <f>IF($BY$12&lt;3,BV247,SUM($BZ$42:BZ247)/$BX$40)</f>
        <v>7.0106271711223286E-2</v>
      </c>
      <c r="BY247" s="1">
        <f>BY246+$BZ$1</f>
        <v>20.500000000000021</v>
      </c>
      <c r="BZ247" s="1">
        <f t="shared" si="107"/>
        <v>6.7212353684039626E-3</v>
      </c>
      <c r="CA247" s="1">
        <f t="shared" si="118"/>
        <v>25.999999999013887</v>
      </c>
      <c r="CB247" s="1" t="str">
        <f t="shared" si="108"/>
        <v/>
      </c>
      <c r="CC247" s="1" t="e">
        <f>IF(CB247="",NA(),COUNTIF(CB247:$CB$704,CB247))</f>
        <v>#N/A</v>
      </c>
      <c r="CD247" s="1" t="e">
        <f t="shared" si="109"/>
        <v>#N/A</v>
      </c>
      <c r="CE247" s="1" t="e">
        <f t="shared" si="110"/>
        <v>#N/A</v>
      </c>
      <c r="CF247" s="1">
        <f t="shared" si="111"/>
        <v>99</v>
      </c>
      <c r="CG247" s="1">
        <f t="shared" si="112"/>
        <v>0</v>
      </c>
      <c r="CH247" s="1">
        <f t="shared" si="105"/>
        <v>0</v>
      </c>
      <c r="CJ247" s="1" t="e">
        <f t="shared" si="113"/>
        <v>#N/A</v>
      </c>
      <c r="CK247" s="1" t="str">
        <f t="shared" si="114"/>
        <v/>
      </c>
    </row>
    <row r="248" spans="1:89" ht="12" customHeight="1" x14ac:dyDescent="0.15">
      <c r="A248" s="26"/>
      <c r="B248" s="26"/>
      <c r="C248" s="26"/>
      <c r="D248" s="26"/>
      <c r="E248" s="26"/>
      <c r="F248" s="26"/>
      <c r="G248" s="26"/>
      <c r="H248" s="26"/>
      <c r="I248" s="26"/>
      <c r="J248" s="26"/>
      <c r="K248" s="26"/>
      <c r="L248" s="26"/>
      <c r="M248" s="26"/>
      <c r="N248" s="26"/>
      <c r="O248" s="26"/>
      <c r="AM248" s="10">
        <f t="shared" si="134"/>
        <v>0.18747498467564583</v>
      </c>
      <c r="AN248" s="10">
        <f t="shared" si="119"/>
        <v>0.28393125906586647</v>
      </c>
      <c r="AO248" s="1">
        <f t="shared" si="120"/>
        <v>32.200000000000188</v>
      </c>
      <c r="AP248" s="1">
        <f t="shared" si="121"/>
        <v>31.981765032559821</v>
      </c>
      <c r="AQ248" s="1">
        <f t="shared" si="122"/>
        <v>3.8114563361478031E-3</v>
      </c>
      <c r="AR248" s="10">
        <f t="shared" si="135"/>
        <v>0.2949066199362278</v>
      </c>
      <c r="AS248" s="10">
        <f t="shared" si="123"/>
        <v>3.3148337155580521E-2</v>
      </c>
      <c r="AT248" s="125">
        <f t="shared" si="124"/>
        <v>39.200000000000287</v>
      </c>
      <c r="AU248" s="1">
        <f t="shared" si="125"/>
        <v>39.502484188229133</v>
      </c>
      <c r="AV248" s="1">
        <f t="shared" si="126"/>
        <v>5.7150716845122808E-4</v>
      </c>
      <c r="AW248" s="10">
        <f t="shared" si="136"/>
        <v>0.78239541128277779</v>
      </c>
      <c r="AX248" s="10">
        <f t="shared" si="127"/>
        <v>0.28396812453866005</v>
      </c>
      <c r="AY248" s="1">
        <f t="shared" si="128"/>
        <v>65.600000000000549</v>
      </c>
      <c r="AZ248" s="1">
        <f t="shared" si="129"/>
        <v>66.036972219497514</v>
      </c>
      <c r="BA248" s="1">
        <f t="shared" si="137"/>
        <v>4.1786623675641697E-3</v>
      </c>
      <c r="BB248" s="10">
        <f t="shared" si="138"/>
        <v>0.1908060647547245</v>
      </c>
      <c r="BC248" s="10">
        <f t="shared" si="130"/>
        <v>0.1280260868370533</v>
      </c>
      <c r="BD248" s="1">
        <f t="shared" si="131"/>
        <v>32.500000000000192</v>
      </c>
      <c r="BE248" s="1">
        <f t="shared" si="132"/>
        <v>32.532709661871387</v>
      </c>
      <c r="BF248" s="1">
        <f t="shared" si="133"/>
        <v>1.7415068423433048E-3</v>
      </c>
      <c r="BU248" s="1">
        <f t="shared" si="115"/>
        <v>0</v>
      </c>
      <c r="BV248" s="1">
        <f>IF($BY$12=1,NORMDIST(BY248,$Y$6,$Y$8,TRUE),IF($BY$12=2,IF(BY248&lt;=$BX$31,0,IF(BY248&gt;=$BX$32,1,(BY248-$BX$31)*$BX$33)),SUM($BU$42:BU248)/$BV$40))</f>
        <v>7.0780876991685657E-2</v>
      </c>
      <c r="BW248" s="1">
        <f t="shared" si="116"/>
        <v>0.13948060342129379</v>
      </c>
      <c r="BX248" s="1">
        <f>IF($BY$12&lt;3,BV248,SUM($BZ$42:BZ248)/$BX$40)</f>
        <v>7.0780876991685657E-2</v>
      </c>
      <c r="BY248" s="1">
        <f t="shared" ref="BY248:BY277" si="139">BY247+$BZ$1</f>
        <v>20.600000000000023</v>
      </c>
      <c r="BZ248" s="1">
        <f t="shared" si="107"/>
        <v>6.7709030787035749E-3</v>
      </c>
      <c r="CA248" s="1">
        <f t="shared" si="118"/>
        <v>25.999999998857447</v>
      </c>
      <c r="CB248" s="1" t="str">
        <f t="shared" si="108"/>
        <v/>
      </c>
      <c r="CC248" s="1" t="e">
        <f>IF(CB248="",NA(),COUNTIF(CB248:$CB$704,CB248))</f>
        <v>#N/A</v>
      </c>
      <c r="CD248" s="1" t="e">
        <f t="shared" si="109"/>
        <v>#N/A</v>
      </c>
      <c r="CE248" s="1" t="e">
        <f t="shared" si="110"/>
        <v>#N/A</v>
      </c>
      <c r="CF248" s="1">
        <f t="shared" si="111"/>
        <v>99</v>
      </c>
      <c r="CG248" s="1">
        <f t="shared" si="112"/>
        <v>0</v>
      </c>
      <c r="CH248" s="1">
        <f t="shared" si="105"/>
        <v>0</v>
      </c>
      <c r="CJ248" s="1" t="e">
        <f t="shared" si="113"/>
        <v>#N/A</v>
      </c>
      <c r="CK248" s="1" t="str">
        <f t="shared" si="114"/>
        <v/>
      </c>
    </row>
    <row r="249" spans="1:89" ht="12" customHeight="1" x14ac:dyDescent="0.15">
      <c r="A249" s="26"/>
      <c r="B249" s="26"/>
      <c r="C249" s="26"/>
      <c r="D249" s="26"/>
      <c r="E249" s="26"/>
      <c r="F249" s="26"/>
      <c r="G249" s="26"/>
      <c r="H249" s="26"/>
      <c r="I249" s="26"/>
      <c r="J249" s="26"/>
      <c r="K249" s="26"/>
      <c r="L249" s="26"/>
      <c r="M249" s="26"/>
      <c r="N249" s="26"/>
      <c r="O249" s="26"/>
      <c r="AM249" s="10">
        <f t="shared" si="134"/>
        <v>0.28176503255963326</v>
      </c>
      <c r="AN249" s="10">
        <f t="shared" si="119"/>
        <v>0.98854175582528114</v>
      </c>
      <c r="AO249" s="1">
        <f t="shared" si="120"/>
        <v>38.400000000000276</v>
      </c>
      <c r="AP249" s="1">
        <f t="shared" si="121"/>
        <v>38.309295637160815</v>
      </c>
      <c r="AQ249" s="1" t="e">
        <f t="shared" si="122"/>
        <v>#N/A</v>
      </c>
      <c r="AR249" s="10">
        <f t="shared" si="135"/>
        <v>0.8024841882288456</v>
      </c>
      <c r="AS249" s="10">
        <f t="shared" si="123"/>
        <v>0.31458290293812752</v>
      </c>
      <c r="AT249" s="125">
        <f t="shared" si="124"/>
        <v>67.000000000000469</v>
      </c>
      <c r="AU249" s="1">
        <f t="shared" si="125"/>
        <v>66.618959013373129</v>
      </c>
      <c r="AV249" s="1">
        <f t="shared" si="126"/>
        <v>4.3724646226005973E-3</v>
      </c>
      <c r="AW249" s="10">
        <f t="shared" si="136"/>
        <v>0.93697221949696541</v>
      </c>
      <c r="AX249" s="10">
        <f t="shared" si="127"/>
        <v>0.37560850754380226</v>
      </c>
      <c r="AY249" s="1">
        <f t="shared" si="128"/>
        <v>80.499999999999702</v>
      </c>
      <c r="AZ249" s="1">
        <f t="shared" si="129"/>
        <v>80.958348620682656</v>
      </c>
      <c r="BA249" s="1">
        <f t="shared" si="137"/>
        <v>2.3421377738089529E-3</v>
      </c>
      <c r="BB249" s="10">
        <f t="shared" si="138"/>
        <v>0.53270966187119484</v>
      </c>
      <c r="BC249" s="10">
        <f t="shared" si="130"/>
        <v>0.5439375527203083</v>
      </c>
      <c r="BD249" s="1">
        <f t="shared" si="131"/>
        <v>51.600000000000463</v>
      </c>
      <c r="BE249" s="1">
        <f t="shared" si="132"/>
        <v>51.698391268402801</v>
      </c>
      <c r="BF249" s="1">
        <f t="shared" si="133"/>
        <v>1.081531992659422E-2</v>
      </c>
      <c r="BU249" s="1">
        <f t="shared" si="115"/>
        <v>0</v>
      </c>
      <c r="BV249" s="1">
        <f>IF($BY$12=1,NORMDIST(BY249,$Y$6,$Y$8,TRUE),IF($BY$12=2,IF(BY249&lt;=$BX$31,0,IF(BY249&gt;=$BX$32,1,(BY249-$BX$31)*$BX$33)),SUM($BU$42:BU249)/$BV$40))</f>
        <v>7.1460458877211155E-2</v>
      </c>
      <c r="BW249" s="1">
        <f t="shared" si="116"/>
        <v>0.14118988302037302</v>
      </c>
      <c r="BX249" s="1">
        <f>IF($BY$12&lt;3,BV249,SUM($BZ$42:BZ249)/$BX$40)</f>
        <v>7.1460458877211155E-2</v>
      </c>
      <c r="BY249" s="1">
        <f t="shared" si="139"/>
        <v>20.700000000000024</v>
      </c>
      <c r="BZ249" s="1">
        <f t="shared" si="107"/>
        <v>6.8207672956701864E-3</v>
      </c>
      <c r="CA249" s="1">
        <f t="shared" si="118"/>
        <v>25.999999998676852</v>
      </c>
      <c r="CB249" s="1" t="str">
        <f t="shared" si="108"/>
        <v/>
      </c>
      <c r="CC249" s="1" t="e">
        <f>IF(CB249="",NA(),COUNTIF(CB249:$CB$704,CB249))</f>
        <v>#N/A</v>
      </c>
      <c r="CD249" s="1" t="e">
        <f t="shared" si="109"/>
        <v>#N/A</v>
      </c>
      <c r="CE249" s="1" t="e">
        <f t="shared" si="110"/>
        <v>#N/A</v>
      </c>
      <c r="CF249" s="1">
        <f t="shared" si="111"/>
        <v>99</v>
      </c>
      <c r="CG249" s="1">
        <f t="shared" si="112"/>
        <v>0</v>
      </c>
      <c r="CH249" s="1">
        <f t="shared" si="105"/>
        <v>0</v>
      </c>
      <c r="CJ249" s="1" t="e">
        <f t="shared" si="113"/>
        <v>#N/A</v>
      </c>
      <c r="CK249" s="1" t="str">
        <f t="shared" si="114"/>
        <v/>
      </c>
    </row>
    <row r="250" spans="1:89" ht="12" customHeight="1" x14ac:dyDescent="0.15">
      <c r="A250" s="26"/>
      <c r="B250" s="26"/>
      <c r="C250" s="26"/>
      <c r="D250" s="26"/>
      <c r="E250" s="26"/>
      <c r="F250" s="26"/>
      <c r="G250" s="26"/>
      <c r="H250" s="26"/>
      <c r="I250" s="26"/>
      <c r="J250" s="26"/>
      <c r="K250" s="26"/>
      <c r="L250" s="26"/>
      <c r="M250" s="26"/>
      <c r="N250" s="26"/>
      <c r="O250" s="26"/>
      <c r="AM250" s="10">
        <f t="shared" si="134"/>
        <v>0.40929563716053963</v>
      </c>
      <c r="AN250" s="10">
        <f t="shared" si="119"/>
        <v>0.69244867935776711</v>
      </c>
      <c r="AO250" s="1">
        <f t="shared" si="120"/>
        <v>45.400000000000375</v>
      </c>
      <c r="AP250" s="1">
        <f t="shared" si="121"/>
        <v>45.695410502702373</v>
      </c>
      <c r="AQ250" s="1">
        <f t="shared" si="122"/>
        <v>1.3451805289734664E-2</v>
      </c>
      <c r="AR250" s="10">
        <f t="shared" si="135"/>
        <v>0.11895901337265968</v>
      </c>
      <c r="AS250" s="10">
        <f t="shared" si="123"/>
        <v>0.68019377067685127</v>
      </c>
      <c r="AT250" s="125">
        <f t="shared" si="124"/>
        <v>26.300000000000104</v>
      </c>
      <c r="AU250" s="1">
        <f t="shared" si="125"/>
        <v>26.349287531525</v>
      </c>
      <c r="AV250" s="1">
        <f t="shared" si="126"/>
        <v>6.7234028825336944E-3</v>
      </c>
      <c r="AW250" s="10">
        <f t="shared" si="136"/>
        <v>0.95834862068295479</v>
      </c>
      <c r="AX250" s="10">
        <f t="shared" si="127"/>
        <v>0.66536161676049232</v>
      </c>
      <c r="AY250" s="1">
        <f t="shared" si="128"/>
        <v>84.599999999999469</v>
      </c>
      <c r="AZ250" s="1">
        <f t="shared" si="129"/>
        <v>84.91730594113416</v>
      </c>
      <c r="BA250" s="1">
        <f t="shared" si="137"/>
        <v>2.9719249396602597E-3</v>
      </c>
      <c r="BB250" s="10">
        <f t="shared" si="138"/>
        <v>0.59839126840233803</v>
      </c>
      <c r="BC250" s="10">
        <f t="shared" si="130"/>
        <v>0.46310986950993538</v>
      </c>
      <c r="BD250" s="1">
        <f t="shared" si="131"/>
        <v>54.90000000000051</v>
      </c>
      <c r="BE250" s="1">
        <f t="shared" si="132"/>
        <v>55.115527657419953</v>
      </c>
      <c r="BF250" s="1">
        <f t="shared" si="133"/>
        <v>8.9645778595374478E-3</v>
      </c>
      <c r="BU250" s="1">
        <f t="shared" si="115"/>
        <v>0</v>
      </c>
      <c r="BV250" s="1">
        <f>IF($BY$12=1,NORMDIST(BY250,$Y$6,$Y$8,TRUE),IF($BY$12=2,IF(BY250&lt;=$BX$31,0,IF(BY250&gt;=$BX$32,1,(BY250-$BX$31)*$BX$33)),SUM($BU$42:BU250)/$BV$40))</f>
        <v>7.2145036965893972E-2</v>
      </c>
      <c r="BW250" s="1">
        <f t="shared" si="116"/>
        <v>0.14291320085357348</v>
      </c>
      <c r="BX250" s="1">
        <f>IF($BY$12&lt;3,BV250,SUM($BZ$42:BZ250)/$BX$40)</f>
        <v>7.2145036965893972E-2</v>
      </c>
      <c r="BY250" s="1">
        <f t="shared" si="139"/>
        <v>20.800000000000026</v>
      </c>
      <c r="BZ250" s="1">
        <f t="shared" si="107"/>
        <v>6.8708269641141011E-3</v>
      </c>
      <c r="CA250" s="1">
        <f t="shared" si="118"/>
        <v>25.999999998468475</v>
      </c>
      <c r="CB250" s="1" t="str">
        <f t="shared" si="108"/>
        <v/>
      </c>
      <c r="CC250" s="1" t="e">
        <f>IF(CB250="",NA(),COUNTIF(CB250:$CB$704,CB250))</f>
        <v>#N/A</v>
      </c>
      <c r="CD250" s="1" t="e">
        <f t="shared" si="109"/>
        <v>#N/A</v>
      </c>
      <c r="CE250" s="1" t="e">
        <f t="shared" si="110"/>
        <v>#N/A</v>
      </c>
      <c r="CF250" s="1">
        <f t="shared" si="111"/>
        <v>99</v>
      </c>
      <c r="CG250" s="1">
        <f t="shared" si="112"/>
        <v>0</v>
      </c>
      <c r="CH250" s="1">
        <f t="shared" si="105"/>
        <v>0</v>
      </c>
      <c r="CJ250" s="1" t="e">
        <f t="shared" si="113"/>
        <v>#N/A</v>
      </c>
      <c r="CK250" s="1" t="str">
        <f t="shared" si="114"/>
        <v/>
      </c>
    </row>
    <row r="251" spans="1:89" ht="12" customHeight="1" x14ac:dyDescent="0.15">
      <c r="A251" s="26"/>
      <c r="B251" s="26"/>
      <c r="C251" s="26"/>
      <c r="D251" s="26"/>
      <c r="E251" s="26"/>
      <c r="F251" s="26"/>
      <c r="G251" s="26"/>
      <c r="H251" s="26"/>
      <c r="I251" s="26"/>
      <c r="J251" s="26"/>
      <c r="K251" s="26"/>
      <c r="L251" s="26"/>
      <c r="M251" s="26"/>
      <c r="N251" s="26"/>
      <c r="O251" s="26"/>
      <c r="AM251" s="10">
        <f t="shared" si="134"/>
        <v>0.79541050270199776</v>
      </c>
      <c r="AN251" s="10">
        <f t="shared" si="119"/>
        <v>0.36735651269555092</v>
      </c>
      <c r="AO251" s="1">
        <f t="shared" si="120"/>
        <v>66.500000000000497</v>
      </c>
      <c r="AP251" s="1">
        <f t="shared" si="121"/>
        <v>66.90259017422845</v>
      </c>
      <c r="AQ251" s="1">
        <f t="shared" si="122"/>
        <v>5.2140113586902695E-3</v>
      </c>
      <c r="AR251" s="10">
        <f t="shared" si="135"/>
        <v>0.54928753152489662</v>
      </c>
      <c r="AS251" s="10">
        <f t="shared" si="123"/>
        <v>0.4559868760406971</v>
      </c>
      <c r="AT251" s="125">
        <f t="shared" si="124"/>
        <v>52.400000000000475</v>
      </c>
      <c r="AU251" s="1">
        <f t="shared" si="125"/>
        <v>52.58823635950732</v>
      </c>
      <c r="AV251" s="1">
        <f t="shared" si="126"/>
        <v>9.0303689218663198E-3</v>
      </c>
      <c r="AW251" s="10">
        <f t="shared" si="136"/>
        <v>0.81730594113469124</v>
      </c>
      <c r="AX251" s="10">
        <f t="shared" si="127"/>
        <v>3.6324147135019302E-2</v>
      </c>
      <c r="AY251" s="1">
        <f t="shared" si="128"/>
        <v>68.100000000000406</v>
      </c>
      <c r="AZ251" s="1">
        <f t="shared" si="129"/>
        <v>68.543564105779339</v>
      </c>
      <c r="BA251" s="1">
        <f t="shared" si="137"/>
        <v>4.8109016351342864E-4</v>
      </c>
      <c r="BB251" s="10">
        <f t="shared" si="138"/>
        <v>0.71552765741944313</v>
      </c>
      <c r="BC251" s="10">
        <f t="shared" si="130"/>
        <v>0.87605397775769234</v>
      </c>
      <c r="BD251" s="1">
        <f t="shared" si="131"/>
        <v>61.300000000000601</v>
      </c>
      <c r="BE251" s="1">
        <f t="shared" si="132"/>
        <v>60.966278634220963</v>
      </c>
      <c r="BF251" s="1">
        <f t="shared" si="133"/>
        <v>1.4896769847995794E-2</v>
      </c>
      <c r="BU251" s="1">
        <f t="shared" si="115"/>
        <v>0</v>
      </c>
      <c r="BV251" s="1">
        <f>IF($BY$12=1,NORMDIST(BY251,$Y$6,$Y$8,TRUE),IF($BY$12=2,IF(BY251&lt;=$BX$31,0,IF(BY251&gt;=$BX$32,1,(BY251-$BX$31)*$BX$33)),SUM($BU$42:BU251)/$BV$40))</f>
        <v>7.2834630749186266E-2</v>
      </c>
      <c r="BW251" s="1">
        <f t="shared" si="116"/>
        <v>0.14465059303324959</v>
      </c>
      <c r="BX251" s="1">
        <f>IF($BY$12&lt;3,BV251,SUM($BZ$42:BZ251)/$BX$40)</f>
        <v>7.2834630749186266E-2</v>
      </c>
      <c r="BY251" s="1">
        <f t="shared" si="139"/>
        <v>20.900000000000027</v>
      </c>
      <c r="BZ251" s="1">
        <f t="shared" si="107"/>
        <v>6.9210810063755693E-3</v>
      </c>
      <c r="CA251" s="1">
        <f t="shared" si="118"/>
        <v>25.999999998228169</v>
      </c>
      <c r="CB251" s="1" t="str">
        <f t="shared" si="108"/>
        <v/>
      </c>
      <c r="CC251" s="1" t="e">
        <f>IF(CB251="",NA(),COUNTIF(CB251:$CB$704,CB251))</f>
        <v>#N/A</v>
      </c>
      <c r="CD251" s="1" t="e">
        <f t="shared" si="109"/>
        <v>#N/A</v>
      </c>
      <c r="CE251" s="1" t="e">
        <f t="shared" si="110"/>
        <v>#N/A</v>
      </c>
      <c r="CF251" s="1">
        <f t="shared" si="111"/>
        <v>99</v>
      </c>
      <c r="CG251" s="1">
        <f t="shared" si="112"/>
        <v>0</v>
      </c>
      <c r="CH251" s="1">
        <f t="shared" si="105"/>
        <v>0</v>
      </c>
      <c r="CJ251" s="1" t="e">
        <f t="shared" si="113"/>
        <v>#N/A</v>
      </c>
      <c r="CK251" s="1" t="str">
        <f t="shared" si="114"/>
        <v/>
      </c>
    </row>
    <row r="252" spans="1:89" ht="12" customHeight="1" x14ac:dyDescent="0.15">
      <c r="A252" s="26"/>
      <c r="B252" s="26"/>
      <c r="C252" s="26"/>
      <c r="D252" s="26"/>
      <c r="E252" s="26"/>
      <c r="F252" s="26"/>
      <c r="G252" s="26"/>
      <c r="H252" s="26"/>
      <c r="I252" s="26"/>
      <c r="J252" s="26"/>
      <c r="K252" s="26"/>
      <c r="L252" s="26"/>
      <c r="M252" s="26"/>
      <c r="N252" s="26"/>
      <c r="O252" s="26"/>
      <c r="AM252" s="10">
        <f t="shared" si="134"/>
        <v>0.90259017422795296</v>
      </c>
      <c r="AN252" s="10">
        <f t="shared" si="119"/>
        <v>0.47595179453492165</v>
      </c>
      <c r="AO252" s="1">
        <f t="shared" si="120"/>
        <v>75.899999999999963</v>
      </c>
      <c r="AP252" s="1">
        <f t="shared" si="121"/>
        <v>75.532722545415126</v>
      </c>
      <c r="AQ252" s="1">
        <f t="shared" si="122"/>
        <v>4.1047025109809702E-3</v>
      </c>
      <c r="AR252" s="10">
        <f t="shared" si="135"/>
        <v>0.68823635950684547</v>
      </c>
      <c r="AS252" s="10">
        <f t="shared" si="123"/>
        <v>0.54214112833142281</v>
      </c>
      <c r="AT252" s="125">
        <f t="shared" si="124"/>
        <v>59.80000000000058</v>
      </c>
      <c r="AU252" s="1">
        <f t="shared" si="125"/>
        <v>59.631148896366938</v>
      </c>
      <c r="AV252" s="1">
        <f t="shared" si="126"/>
        <v>9.5908118879639501E-3</v>
      </c>
      <c r="AW252" s="10">
        <f t="shared" si="136"/>
        <v>0.94356410577893257</v>
      </c>
      <c r="AX252" s="10">
        <f t="shared" si="127"/>
        <v>0.32412270084023476</v>
      </c>
      <c r="AY252" s="1">
        <f t="shared" si="128"/>
        <v>81.699999999999633</v>
      </c>
      <c r="AZ252" s="1">
        <f t="shared" si="129"/>
        <v>81.421997458487382</v>
      </c>
      <c r="BA252" s="1">
        <f t="shared" si="137"/>
        <v>1.8410551229217185E-3</v>
      </c>
      <c r="BB252" s="10">
        <f t="shared" si="138"/>
        <v>0.16627863422036171</v>
      </c>
      <c r="BC252" s="10">
        <f t="shared" si="130"/>
        <v>0.50382586196064949</v>
      </c>
      <c r="BD252" s="1">
        <f t="shared" si="131"/>
        <v>30.600000000000165</v>
      </c>
      <c r="BE252" s="1">
        <f t="shared" si="132"/>
        <v>30.269342700392173</v>
      </c>
      <c r="BF252" s="1">
        <f t="shared" si="133"/>
        <v>6.2783668418355454E-3</v>
      </c>
      <c r="BU252" s="1">
        <f t="shared" si="115"/>
        <v>0</v>
      </c>
      <c r="BV252" s="1">
        <f>IF($BY$12=1,NORMDIST(BY252,$Y$6,$Y$8,TRUE),IF($BY$12=2,IF(BY252&lt;=$BX$31,0,IF(BY252&gt;=$BX$32,1,(BY252-$BX$31)*$BX$33)),SUM($BU$42:BU252)/$BV$40))</f>
        <v>7.3529259609648512E-2</v>
      </c>
      <c r="BW252" s="1">
        <f t="shared" si="116"/>
        <v>0.14640209476762875</v>
      </c>
      <c r="BX252" s="1">
        <f>IF($BY$12&lt;3,BV252,SUM($BZ$42:BZ252)/$BX$40)</f>
        <v>7.3529259609648512E-2</v>
      </c>
      <c r="BY252" s="1">
        <f t="shared" si="139"/>
        <v>21.000000000000028</v>
      </c>
      <c r="BZ252" s="1">
        <f t="shared" si="107"/>
        <v>6.9715283222680268E-3</v>
      </c>
      <c r="CA252" s="1">
        <f t="shared" si="118"/>
        <v>25.999999997951182</v>
      </c>
      <c r="CB252" s="1" t="str">
        <f t="shared" si="108"/>
        <v/>
      </c>
      <c r="CC252" s="1" t="e">
        <f>IF(CB252="",NA(),COUNTIF(CB252:$CB$704,CB252))</f>
        <v>#N/A</v>
      </c>
      <c r="CD252" s="1" t="e">
        <f t="shared" si="109"/>
        <v>#N/A</v>
      </c>
      <c r="CE252" s="1" t="e">
        <f t="shared" si="110"/>
        <v>#N/A</v>
      </c>
      <c r="CF252" s="1">
        <f t="shared" si="111"/>
        <v>99</v>
      </c>
      <c r="CG252" s="1">
        <f t="shared" si="112"/>
        <v>0</v>
      </c>
      <c r="CH252" s="1">
        <f t="shared" si="105"/>
        <v>0</v>
      </c>
      <c r="CJ252" s="1" t="e">
        <f t="shared" si="113"/>
        <v>#N/A</v>
      </c>
      <c r="CK252" s="1" t="str">
        <f t="shared" si="114"/>
        <v/>
      </c>
    </row>
    <row r="253" spans="1:89" ht="12" customHeight="1" x14ac:dyDescent="0.15">
      <c r="A253" s="26"/>
      <c r="B253" s="26"/>
      <c r="C253" s="26"/>
      <c r="D253" s="26"/>
      <c r="E253" s="26"/>
      <c r="F253" s="26"/>
      <c r="G253" s="26"/>
      <c r="H253" s="26"/>
      <c r="I253" s="26"/>
      <c r="J253" s="26"/>
      <c r="K253" s="26"/>
      <c r="L253" s="26"/>
      <c r="M253" s="26"/>
      <c r="N253" s="26"/>
      <c r="O253" s="26"/>
      <c r="AM253" s="10">
        <f t="shared" si="134"/>
        <v>0.13272254541516304</v>
      </c>
      <c r="AN253" s="10">
        <f t="shared" si="119"/>
        <v>0.17954472079873085</v>
      </c>
      <c r="AO253" s="1">
        <f t="shared" si="120"/>
        <v>27.700000000000124</v>
      </c>
      <c r="AP253" s="1">
        <f t="shared" si="121"/>
        <v>27.742068678885822</v>
      </c>
      <c r="AQ253" s="1">
        <f t="shared" si="122"/>
        <v>1.9234895513244366E-3</v>
      </c>
      <c r="AR253" s="10">
        <f t="shared" si="135"/>
        <v>0.3311488963663578</v>
      </c>
      <c r="AS253" s="10">
        <f t="shared" si="123"/>
        <v>0.26859923079609871</v>
      </c>
      <c r="AT253" s="125">
        <f t="shared" si="124"/>
        <v>41.200000000000315</v>
      </c>
      <c r="AU253" s="1">
        <f t="shared" si="125"/>
        <v>41.499750987440663</v>
      </c>
      <c r="AV253" s="1">
        <f t="shared" si="126"/>
        <v>4.8634575430296454E-3</v>
      </c>
      <c r="AW253" s="10">
        <f t="shared" si="136"/>
        <v>0.2219974584877491</v>
      </c>
      <c r="AX253" s="10">
        <f t="shared" si="127"/>
        <v>0.47084445133805275</v>
      </c>
      <c r="AY253" s="1">
        <f t="shared" si="128"/>
        <v>34.600000000000222</v>
      </c>
      <c r="AZ253" s="1">
        <f t="shared" si="129"/>
        <v>34.734358394891245</v>
      </c>
      <c r="BA253" s="1">
        <f t="shared" si="137"/>
        <v>6.9824997342404277E-3</v>
      </c>
      <c r="BB253" s="10">
        <f t="shared" si="138"/>
        <v>0.16934270039200783</v>
      </c>
      <c r="BC253" s="10">
        <f t="shared" si="130"/>
        <v>0.20537518337368965</v>
      </c>
      <c r="BD253" s="1">
        <f t="shared" si="131"/>
        <v>30.800000000000168</v>
      </c>
      <c r="BE253" s="1">
        <f t="shared" si="132"/>
        <v>30.803614280373026</v>
      </c>
      <c r="BF253" s="1">
        <f t="shared" si="133"/>
        <v>2.5840751348988758E-3</v>
      </c>
      <c r="BU253" s="1">
        <f t="shared" si="115"/>
        <v>0</v>
      </c>
      <c r="BV253" s="1">
        <f>IF($BY$12=1,NORMDIST(BY253,$Y$6,$Y$8,TRUE),IF($BY$12=2,IF(BY253&lt;=$BX$31,0,IF(BY253&gt;=$BX$32,1,(BY253-$BX$31)*$BX$33)),SUM($BU$42:BU253)/$BV$40))</f>
        <v>7.4228942818693841E-2</v>
      </c>
      <c r="BW253" s="1">
        <f t="shared" si="116"/>
        <v>0.14816774034840138</v>
      </c>
      <c r="BX253" s="1">
        <f>IF($BY$12&lt;3,BV253,SUM($BZ$42:BZ253)/$BX$40)</f>
        <v>7.4228942818693841E-2</v>
      </c>
      <c r="BY253" s="1">
        <f t="shared" si="139"/>
        <v>21.10000000000003</v>
      </c>
      <c r="BZ253" s="1">
        <f t="shared" si="107"/>
        <v>7.0221677890237519E-3</v>
      </c>
      <c r="CA253" s="1">
        <f t="shared" si="118"/>
        <v>25.999999997632077</v>
      </c>
      <c r="CB253" s="1" t="str">
        <f t="shared" si="108"/>
        <v/>
      </c>
      <c r="CC253" s="1" t="e">
        <f>IF(CB253="",NA(),COUNTIF(CB253:$CB$704,CB253))</f>
        <v>#N/A</v>
      </c>
      <c r="CD253" s="1" t="e">
        <f t="shared" si="109"/>
        <v>#N/A</v>
      </c>
      <c r="CE253" s="1" t="e">
        <f t="shared" si="110"/>
        <v>#N/A</v>
      </c>
      <c r="CF253" s="1">
        <f t="shared" si="111"/>
        <v>99</v>
      </c>
      <c r="CG253" s="1">
        <f t="shared" si="112"/>
        <v>0</v>
      </c>
      <c r="CH253" s="1">
        <f t="shared" si="105"/>
        <v>0</v>
      </c>
      <c r="CJ253" s="1" t="e">
        <f t="shared" si="113"/>
        <v>#N/A</v>
      </c>
      <c r="CK253" s="1" t="str">
        <f t="shared" si="114"/>
        <v/>
      </c>
    </row>
    <row r="254" spans="1:89" ht="12" customHeight="1" x14ac:dyDescent="0.15">
      <c r="A254" s="26"/>
      <c r="B254" s="26"/>
      <c r="C254" s="26"/>
      <c r="D254" s="26"/>
      <c r="E254" s="26"/>
      <c r="F254" s="26"/>
      <c r="G254" s="26"/>
      <c r="H254" s="26"/>
      <c r="I254" s="26"/>
      <c r="J254" s="26"/>
      <c r="K254" s="26"/>
      <c r="L254" s="26"/>
      <c r="M254" s="26"/>
      <c r="N254" s="26"/>
      <c r="O254" s="26"/>
      <c r="AM254" s="10">
        <f t="shared" si="134"/>
        <v>0.54206867888569832</v>
      </c>
      <c r="AN254" s="10">
        <f t="shared" si="119"/>
        <v>0.83574980869889259</v>
      </c>
      <c r="AO254" s="1">
        <f t="shared" si="120"/>
        <v>52.10000000000047</v>
      </c>
      <c r="AP254" s="1">
        <f t="shared" si="121"/>
        <v>52.551736439019912</v>
      </c>
      <c r="AQ254" s="1">
        <f t="shared" si="122"/>
        <v>1.6579151787850296E-2</v>
      </c>
      <c r="AR254" s="10">
        <f t="shared" si="135"/>
        <v>0.79975098744034767</v>
      </c>
      <c r="AS254" s="10">
        <f t="shared" si="123"/>
        <v>0.27116631343960762</v>
      </c>
      <c r="AT254" s="125">
        <f t="shared" si="124"/>
        <v>66.80000000000048</v>
      </c>
      <c r="AU254" s="1">
        <f t="shared" si="125"/>
        <v>66.959558150917772</v>
      </c>
      <c r="AV254" s="1">
        <f t="shared" si="126"/>
        <v>3.8009898840494537E-3</v>
      </c>
      <c r="AW254" s="10">
        <f t="shared" si="136"/>
        <v>0.63435839489102364</v>
      </c>
      <c r="AX254" s="10">
        <f t="shared" si="127"/>
        <v>0.19556936994194984</v>
      </c>
      <c r="AY254" s="1">
        <f t="shared" si="128"/>
        <v>56.800000000000537</v>
      </c>
      <c r="AZ254" s="1">
        <f t="shared" si="129"/>
        <v>56.541821307689489</v>
      </c>
      <c r="BA254" s="1">
        <f t="shared" si="137"/>
        <v>3.6819567749729405E-3</v>
      </c>
      <c r="BB254" s="10">
        <f t="shared" si="138"/>
        <v>0.50361428037285805</v>
      </c>
      <c r="BC254" s="10">
        <f t="shared" si="130"/>
        <v>0.35071422532200813</v>
      </c>
      <c r="BD254" s="1">
        <f t="shared" si="131"/>
        <v>50.100000000000442</v>
      </c>
      <c r="BE254" s="1">
        <f t="shared" si="132"/>
        <v>50.412505010515893</v>
      </c>
      <c r="BF254" s="1">
        <f t="shared" si="133"/>
        <v>6.9956491947977184E-3</v>
      </c>
      <c r="BU254" s="1">
        <f t="shared" si="115"/>
        <v>0</v>
      </c>
      <c r="BV254" s="1">
        <f>IF($BY$12=1,NORMDIST(BY254,$Y$6,$Y$8,TRUE),IF($BY$12=2,IF(BY254&lt;=$BX$31,0,IF(BY254&gt;=$BX$32,1,(BY254-$BX$31)*$BX$33)),SUM($BU$42:BU254)/$BV$40))</f>
        <v>7.4933699534327269E-2</v>
      </c>
      <c r="BW254" s="1">
        <f t="shared" si="116"/>
        <v>0.14994756313832966</v>
      </c>
      <c r="BX254" s="1">
        <f>IF($BY$12&lt;3,BV254,SUM($BZ$42:BZ254)/$BX$40)</f>
        <v>7.4933699534327269E-2</v>
      </c>
      <c r="BY254" s="1">
        <f t="shared" si="139"/>
        <v>21.200000000000031</v>
      </c>
      <c r="BZ254" s="1">
        <f t="shared" si="107"/>
        <v>7.0729982612419548E-3</v>
      </c>
      <c r="CA254" s="1">
        <f t="shared" si="118"/>
        <v>25.999999997264638</v>
      </c>
      <c r="CB254" s="1" t="str">
        <f t="shared" si="108"/>
        <v/>
      </c>
      <c r="CC254" s="1" t="e">
        <f>IF(CB254="",NA(),COUNTIF(CB254:$CB$704,CB254))</f>
        <v>#N/A</v>
      </c>
      <c r="CD254" s="1" t="e">
        <f t="shared" si="109"/>
        <v>#N/A</v>
      </c>
      <c r="CE254" s="1" t="e">
        <f t="shared" si="110"/>
        <v>#N/A</v>
      </c>
      <c r="CF254" s="1">
        <f t="shared" si="111"/>
        <v>99</v>
      </c>
      <c r="CG254" s="1">
        <f t="shared" si="112"/>
        <v>0</v>
      </c>
      <c r="CH254" s="1">
        <f t="shared" si="105"/>
        <v>0</v>
      </c>
      <c r="CJ254" s="1" t="e">
        <f t="shared" si="113"/>
        <v>#N/A</v>
      </c>
      <c r="CK254" s="1" t="str">
        <f t="shared" si="114"/>
        <v/>
      </c>
    </row>
    <row r="255" spans="1:89" ht="12" customHeight="1" x14ac:dyDescent="0.15">
      <c r="A255" s="26"/>
      <c r="B255" s="26"/>
      <c r="C255" s="26"/>
      <c r="D255" s="26"/>
      <c r="E255" s="26"/>
      <c r="F255" s="26"/>
      <c r="G255" s="26"/>
      <c r="H255" s="26"/>
      <c r="I255" s="26"/>
      <c r="J255" s="26"/>
      <c r="K255" s="26"/>
      <c r="L255" s="26"/>
      <c r="M255" s="26"/>
      <c r="N255" s="26"/>
      <c r="O255" s="26"/>
      <c r="AM255" s="10">
        <f t="shared" si="134"/>
        <v>0.9517364390194416</v>
      </c>
      <c r="AN255" s="10">
        <f t="shared" si="119"/>
        <v>0.76276812329888344</v>
      </c>
      <c r="AO255" s="1">
        <f t="shared" si="120"/>
        <v>83.199999999999548</v>
      </c>
      <c r="AP255" s="1">
        <f t="shared" si="121"/>
        <v>82.848974437266136</v>
      </c>
      <c r="AQ255" s="1">
        <f t="shared" si="122"/>
        <v>3.8362037737521225E-3</v>
      </c>
      <c r="AR255" s="10">
        <f t="shared" si="135"/>
        <v>0.65955815091729164</v>
      </c>
      <c r="AS255" s="10">
        <f t="shared" si="123"/>
        <v>8.3428878337144852E-2</v>
      </c>
      <c r="AT255" s="125">
        <f t="shared" si="124"/>
        <v>58.200000000000557</v>
      </c>
      <c r="AU255" s="1">
        <f t="shared" si="125"/>
        <v>58.567946866900286</v>
      </c>
      <c r="AV255" s="1">
        <f t="shared" si="126"/>
        <v>1.5300091345889948E-3</v>
      </c>
      <c r="AW255" s="10">
        <f t="shared" si="136"/>
        <v>0.24182130768895149</v>
      </c>
      <c r="AX255" s="10">
        <f t="shared" si="127"/>
        <v>0.2205665148794651</v>
      </c>
      <c r="AY255" s="1">
        <f t="shared" si="128"/>
        <v>35.90000000000024</v>
      </c>
      <c r="AZ255" s="1">
        <f t="shared" si="129"/>
        <v>35.416159344464781</v>
      </c>
      <c r="BA255" s="1">
        <f t="shared" si="137"/>
        <v>3.4315635315685018E-3</v>
      </c>
      <c r="BB255" s="10">
        <f t="shared" si="138"/>
        <v>0.81250501051545143</v>
      </c>
      <c r="BC255" s="10">
        <f t="shared" si="130"/>
        <v>0.66771965101361275</v>
      </c>
      <c r="BD255" s="1">
        <f t="shared" si="131"/>
        <v>67.700000000000429</v>
      </c>
      <c r="BE255" s="1">
        <f t="shared" si="132"/>
        <v>67.390491590649319</v>
      </c>
      <c r="BF255" s="1">
        <f t="shared" si="133"/>
        <v>9.0032452400925951E-3</v>
      </c>
      <c r="BU255" s="1">
        <f t="shared" si="115"/>
        <v>0</v>
      </c>
      <c r="BV255" s="1">
        <f>IF($BY$12=1,NORMDIST(BY255,$Y$6,$Y$8,TRUE),IF($BY$12=2,IF(BY255&lt;=$BX$31,0,IF(BY255&gt;=$BX$32,1,(BY255-$BX$31)*$BX$33)),SUM($BU$42:BU255)/$BV$40))</f>
        <v>7.564354879888012E-2</v>
      </c>
      <c r="BW255" s="1">
        <f t="shared" si="116"/>
        <v>0.15174159555887817</v>
      </c>
      <c r="BX255" s="1">
        <f>IF($BY$12&lt;3,BV255,SUM($BZ$42:BZ255)/$BX$40)</f>
        <v>7.564354879888012E-2</v>
      </c>
      <c r="BY255" s="1">
        <f t="shared" si="139"/>
        <v>21.300000000000033</v>
      </c>
      <c r="BZ255" s="1">
        <f t="shared" si="107"/>
        <v>7.1240185708393404E-3</v>
      </c>
      <c r="CA255" s="1">
        <f t="shared" si="118"/>
        <v>25.999999996841765</v>
      </c>
      <c r="CB255" s="1" t="str">
        <f t="shared" si="108"/>
        <v/>
      </c>
      <c r="CC255" s="1" t="e">
        <f>IF(CB255="",NA(),COUNTIF(CB255:$CB$704,CB255))</f>
        <v>#N/A</v>
      </c>
      <c r="CD255" s="1" t="e">
        <f t="shared" si="109"/>
        <v>#N/A</v>
      </c>
      <c r="CE255" s="1" t="e">
        <f t="shared" si="110"/>
        <v>#N/A</v>
      </c>
      <c r="CF255" s="1">
        <f t="shared" si="111"/>
        <v>99</v>
      </c>
      <c r="CG255" s="1">
        <f t="shared" si="112"/>
        <v>0</v>
      </c>
      <c r="CH255" s="1">
        <f t="shared" si="105"/>
        <v>0</v>
      </c>
      <c r="CJ255" s="1" t="e">
        <f t="shared" si="113"/>
        <v>#N/A</v>
      </c>
      <c r="CK255" s="1" t="str">
        <f t="shared" si="114"/>
        <v/>
      </c>
    </row>
    <row r="256" spans="1:89" ht="12" customHeight="1" x14ac:dyDescent="0.15">
      <c r="A256" s="26"/>
      <c r="B256" s="26"/>
      <c r="C256" s="26"/>
      <c r="D256" s="26"/>
      <c r="E256" s="26"/>
      <c r="F256" s="26"/>
      <c r="G256" s="26"/>
      <c r="H256" s="26"/>
      <c r="I256" s="26"/>
      <c r="J256" s="26"/>
      <c r="K256" s="26"/>
      <c r="L256" s="26"/>
      <c r="M256" s="26"/>
      <c r="N256" s="26"/>
      <c r="O256" s="26"/>
      <c r="AM256" s="10">
        <f t="shared" si="134"/>
        <v>0.14897443726658821</v>
      </c>
      <c r="AN256" s="10">
        <f t="shared" si="119"/>
        <v>0.30933356657624245</v>
      </c>
      <c r="AO256" s="1">
        <f t="shared" si="120"/>
        <v>29.100000000000144</v>
      </c>
      <c r="AP256" s="1">
        <f t="shared" si="121"/>
        <v>29.287098789960289</v>
      </c>
      <c r="AQ256" s="1">
        <f t="shared" si="122"/>
        <v>3.5741839750981284E-3</v>
      </c>
      <c r="AR256" s="10">
        <f t="shared" si="135"/>
        <v>0.86794686689972878</v>
      </c>
      <c r="AS256" s="10">
        <f t="shared" si="123"/>
        <v>0.95230655744671822</v>
      </c>
      <c r="AT256" s="125">
        <f t="shared" si="124"/>
        <v>72.300000000000168</v>
      </c>
      <c r="AU256" s="1">
        <f t="shared" si="125"/>
        <v>72.754452428966928</v>
      </c>
      <c r="AV256" s="1">
        <f t="shared" si="126"/>
        <v>1.0202203132220557E-2</v>
      </c>
      <c r="AW256" s="10">
        <f t="shared" si="136"/>
        <v>1.6159344464540482E-2</v>
      </c>
      <c r="AX256" s="10">
        <f t="shared" si="127"/>
        <v>0.65471688285470009</v>
      </c>
      <c r="AY256" s="1">
        <f t="shared" si="128"/>
        <v>7.0999999999999908</v>
      </c>
      <c r="AZ256" s="1">
        <f t="shared" si="129"/>
        <v>6.9398664779961017</v>
      </c>
      <c r="BA256" s="1">
        <f t="shared" si="137"/>
        <v>1.3086807850724363E-3</v>
      </c>
      <c r="BB256" s="10">
        <f t="shared" si="138"/>
        <v>0.19049159064888954</v>
      </c>
      <c r="BC256" s="10">
        <f t="shared" si="130"/>
        <v>0.38287957385182381</v>
      </c>
      <c r="BD256" s="1">
        <f t="shared" si="131"/>
        <v>32.40000000000019</v>
      </c>
      <c r="BE256" s="1">
        <f t="shared" si="132"/>
        <v>32.615952698141527</v>
      </c>
      <c r="BF256" s="1">
        <f t="shared" si="133"/>
        <v>5.1854141046980481E-3</v>
      </c>
      <c r="BU256" s="1">
        <f t="shared" si="115"/>
        <v>0</v>
      </c>
      <c r="BV256" s="1">
        <f>IF($BY$12=1,NORMDIST(BY256,$Y$6,$Y$8,TRUE),IF($BY$12=2,IF(BY256&lt;=$BX$31,0,IF(BY256&gt;=$BX$32,1,(BY256-$BX$31)*$BX$33)),SUM($BU$42:BU256)/$BV$40))</f>
        <v>7.6358509536739311E-2</v>
      </c>
      <c r="BW256" s="1">
        <f t="shared" si="116"/>
        <v>0.15354986907786736</v>
      </c>
      <c r="BX256" s="1">
        <f>IF($BY$12&lt;3,BV256,SUM($BZ$42:BZ256)/$BX$40)</f>
        <v>7.6358509536739311E-2</v>
      </c>
      <c r="BY256" s="1">
        <f t="shared" si="139"/>
        <v>21.400000000000034</v>
      </c>
      <c r="BZ256" s="1">
        <f t="shared" si="107"/>
        <v>7.1752275270031366E-3</v>
      </c>
      <c r="CA256" s="1">
        <f t="shared" si="118"/>
        <v>25.999999996355339</v>
      </c>
      <c r="CB256" s="1" t="str">
        <f t="shared" si="108"/>
        <v/>
      </c>
      <c r="CC256" s="1" t="e">
        <f>IF(CB256="",NA(),COUNTIF(CB256:$CB$704,CB256))</f>
        <v>#N/A</v>
      </c>
      <c r="CD256" s="1" t="e">
        <f t="shared" si="109"/>
        <v>#N/A</v>
      </c>
      <c r="CE256" s="1" t="e">
        <f t="shared" si="110"/>
        <v>#N/A</v>
      </c>
      <c r="CF256" s="1">
        <f t="shared" si="111"/>
        <v>99</v>
      </c>
      <c r="CG256" s="1">
        <f t="shared" si="112"/>
        <v>0</v>
      </c>
      <c r="CH256" s="1">
        <f t="shared" si="105"/>
        <v>0</v>
      </c>
      <c r="CJ256" s="1" t="e">
        <f t="shared" si="113"/>
        <v>#N/A</v>
      </c>
      <c r="CK256" s="1" t="str">
        <f t="shared" si="114"/>
        <v/>
      </c>
    </row>
    <row r="257" spans="1:89" ht="12" customHeight="1" x14ac:dyDescent="0.15">
      <c r="A257" s="26"/>
      <c r="B257" s="26"/>
      <c r="C257" s="26"/>
      <c r="D257" s="26"/>
      <c r="E257" s="26"/>
      <c r="F257" s="26"/>
      <c r="G257" s="26"/>
      <c r="H257" s="26"/>
      <c r="I257" s="26"/>
      <c r="J257" s="26"/>
      <c r="K257" s="26"/>
      <c r="L257" s="26"/>
      <c r="M257" s="26"/>
      <c r="N257" s="26"/>
      <c r="O257" s="26"/>
      <c r="AM257" s="10">
        <f t="shared" si="134"/>
        <v>0.68709878996014595</v>
      </c>
      <c r="AN257" s="10">
        <f t="shared" si="119"/>
        <v>0.83188572898507118</v>
      </c>
      <c r="AO257" s="1">
        <f t="shared" si="120"/>
        <v>59.700000000000578</v>
      </c>
      <c r="AP257" s="1">
        <f t="shared" si="121"/>
        <v>59.304365188629014</v>
      </c>
      <c r="AQ257" s="1">
        <f t="shared" si="122"/>
        <v>1.4752488488787975E-2</v>
      </c>
      <c r="AR257" s="10">
        <f t="shared" si="135"/>
        <v>0.95445242896676064</v>
      </c>
      <c r="AS257" s="10">
        <f t="shared" si="123"/>
        <v>0.69754918292164803</v>
      </c>
      <c r="AT257" s="125">
        <f t="shared" si="124"/>
        <v>83.69999999999952</v>
      </c>
      <c r="AU257" s="1">
        <f t="shared" si="125"/>
        <v>84.097355858236071</v>
      </c>
      <c r="AV257" s="1">
        <f t="shared" si="126"/>
        <v>3.3645348360587211E-3</v>
      </c>
      <c r="AW257" s="10">
        <f t="shared" si="136"/>
        <v>0.33986647799611092</v>
      </c>
      <c r="AX257" s="10">
        <f t="shared" si="127"/>
        <v>0.19822532311081886</v>
      </c>
      <c r="AY257" s="1">
        <f t="shared" si="128"/>
        <v>41.700000000000323</v>
      </c>
      <c r="AZ257" s="1">
        <f t="shared" si="129"/>
        <v>42.008037389070118</v>
      </c>
      <c r="BA257" s="1">
        <f t="shared" si="137"/>
        <v>3.6277806583534062E-3</v>
      </c>
      <c r="BB257" s="10">
        <f t="shared" si="138"/>
        <v>0.71595269814133644</v>
      </c>
      <c r="BC257" s="10">
        <f t="shared" si="130"/>
        <v>0.28879844024777412</v>
      </c>
      <c r="BD257" s="1">
        <f t="shared" si="131"/>
        <v>61.400000000000603</v>
      </c>
      <c r="BE257" s="1">
        <f t="shared" si="132"/>
        <v>61.056857464463121</v>
      </c>
      <c r="BF257" s="1">
        <f t="shared" si="133"/>
        <v>4.8969286351733324E-3</v>
      </c>
      <c r="BU257" s="1">
        <f t="shared" si="115"/>
        <v>0</v>
      </c>
      <c r="BV257" s="1">
        <f>IF($BY$12=1,NORMDIST(BY257,$Y$6,$Y$8,TRUE),IF($BY$12=2,IF(BY257&lt;=$BX$31,0,IF(BY257&gt;=$BX$32,1,(BY257-$BX$31)*$BX$33)),SUM($BU$42:BU257)/$BV$40))</f>
        <v>7.707860055207208E-2</v>
      </c>
      <c r="BW257" s="1">
        <f t="shared" si="116"/>
        <v>0.15537241419715347</v>
      </c>
      <c r="BX257" s="1">
        <f>IF($BY$12&lt;3,BV257,SUM($BZ$42:BZ257)/$BX$40)</f>
        <v>7.707860055207208E-2</v>
      </c>
      <c r="BY257" s="1">
        <f t="shared" si="139"/>
        <v>21.500000000000036</v>
      </c>
      <c r="BZ257" s="1">
        <f t="shared" si="107"/>
        <v>7.2266239161466617E-3</v>
      </c>
      <c r="CA257" s="1">
        <f t="shared" si="118"/>
        <v>25.999999995796095</v>
      </c>
      <c r="CB257" s="1" t="str">
        <f t="shared" si="108"/>
        <v/>
      </c>
      <c r="CC257" s="1" t="e">
        <f>IF(CB257="",NA(),COUNTIF(CB257:$CB$704,CB257))</f>
        <v>#N/A</v>
      </c>
      <c r="CD257" s="1" t="e">
        <f t="shared" si="109"/>
        <v>#N/A</v>
      </c>
      <c r="CE257" s="1" t="e">
        <f t="shared" si="110"/>
        <v>#N/A</v>
      </c>
      <c r="CF257" s="1">
        <f t="shared" si="111"/>
        <v>99</v>
      </c>
      <c r="CG257" s="1">
        <f t="shared" si="112"/>
        <v>0</v>
      </c>
      <c r="CH257" s="1">
        <f t="shared" si="105"/>
        <v>0</v>
      </c>
      <c r="CJ257" s="1" t="e">
        <f t="shared" si="113"/>
        <v>#N/A</v>
      </c>
      <c r="CK257" s="1" t="str">
        <f t="shared" si="114"/>
        <v/>
      </c>
    </row>
    <row r="258" spans="1:89" ht="12" customHeight="1" x14ac:dyDescent="0.15">
      <c r="A258" s="26"/>
      <c r="B258" s="26"/>
      <c r="C258" s="26"/>
      <c r="D258" s="26"/>
      <c r="E258" s="26"/>
      <c r="F258" s="26"/>
      <c r="G258" s="26"/>
      <c r="H258" s="26"/>
      <c r="I258" s="26"/>
      <c r="J258" s="26"/>
      <c r="K258" s="26"/>
      <c r="L258" s="26"/>
      <c r="M258" s="26"/>
      <c r="N258" s="26"/>
      <c r="O258" s="26"/>
      <c r="AM258" s="10">
        <f t="shared" si="134"/>
        <v>0.10436518862843513</v>
      </c>
      <c r="AN258" s="10">
        <f t="shared" si="119"/>
        <v>0.24303180351853371</v>
      </c>
      <c r="AO258" s="1">
        <f t="shared" si="120"/>
        <v>24.800000000000082</v>
      </c>
      <c r="AP258" s="1">
        <f t="shared" si="121"/>
        <v>24.494598782807671</v>
      </c>
      <c r="AQ258" s="1">
        <f t="shared" si="122"/>
        <v>2.1917964550906698E-3</v>
      </c>
      <c r="AR258" s="10">
        <f t="shared" si="135"/>
        <v>0.89735585823655128</v>
      </c>
      <c r="AS258" s="10">
        <f t="shared" si="123"/>
        <v>0.24799166992306709</v>
      </c>
      <c r="AT258" s="125">
        <f t="shared" si="124"/>
        <v>75.3</v>
      </c>
      <c r="AU258" s="1">
        <f t="shared" si="125"/>
        <v>75.723122379928824</v>
      </c>
      <c r="AV258" s="1">
        <f t="shared" si="126"/>
        <v>2.2224536867304608E-3</v>
      </c>
      <c r="AW258" s="10">
        <f t="shared" si="136"/>
        <v>0.80803738906979561</v>
      </c>
      <c r="AX258" s="10">
        <f t="shared" si="127"/>
        <v>0.39518401399254799</v>
      </c>
      <c r="AY258" s="1">
        <f t="shared" si="128"/>
        <v>67.400000000000446</v>
      </c>
      <c r="AZ258" s="1">
        <f t="shared" si="129"/>
        <v>67.177317661792486</v>
      </c>
      <c r="BA258" s="1">
        <f t="shared" si="137"/>
        <v>5.399091549659482E-3</v>
      </c>
      <c r="BB258" s="10">
        <f t="shared" si="138"/>
        <v>0.15685746446251869</v>
      </c>
      <c r="BC258" s="10">
        <f t="shared" si="130"/>
        <v>0.68377222493290901</v>
      </c>
      <c r="BD258" s="1">
        <f t="shared" si="131"/>
        <v>29.800000000000153</v>
      </c>
      <c r="BE258" s="1">
        <f t="shared" si="132"/>
        <v>29.438368014246379</v>
      </c>
      <c r="BF258" s="1">
        <f t="shared" si="133"/>
        <v>8.1899193539302865E-3</v>
      </c>
      <c r="BU258" s="1">
        <f t="shared" si="115"/>
        <v>0</v>
      </c>
      <c r="BV258" s="1">
        <f>IF($BY$12=1,NORMDIST(BY258,$Y$6,$Y$8,TRUE),IF($BY$12=2,IF(BY258&lt;=$BX$31,0,IF(BY258&gt;=$BX$32,1,(BY258-$BX$31)*$BX$33)),SUM($BU$42:BU258)/$BV$40))</f>
        <v>7.7803840526546625E-2</v>
      </c>
      <c r="BW258" s="1">
        <f t="shared" si="116"/>
        <v>0.15720926044033609</v>
      </c>
      <c r="BX258" s="1">
        <f>IF($BY$12&lt;3,BV258,SUM($BZ$42:BZ258)/$BX$40)</f>
        <v>7.7803840526546625E-2</v>
      </c>
      <c r="BY258" s="1">
        <f t="shared" si="139"/>
        <v>21.600000000000037</v>
      </c>
      <c r="BZ258" s="1">
        <f t="shared" si="107"/>
        <v>7.2782065018673989E-3</v>
      </c>
      <c r="CA258" s="1">
        <f t="shared" si="118"/>
        <v>25.999999995153466</v>
      </c>
      <c r="CB258" s="1" t="str">
        <f t="shared" si="108"/>
        <v/>
      </c>
      <c r="CC258" s="1" t="e">
        <f>IF(CB258="",NA(),COUNTIF(CB258:$CB$704,CB258))</f>
        <v>#N/A</v>
      </c>
      <c r="CD258" s="1" t="e">
        <f t="shared" si="109"/>
        <v>#N/A</v>
      </c>
      <c r="CE258" s="1" t="e">
        <f t="shared" si="110"/>
        <v>#N/A</v>
      </c>
      <c r="CF258" s="1">
        <f t="shared" si="111"/>
        <v>99</v>
      </c>
      <c r="CG258" s="1">
        <f t="shared" si="112"/>
        <v>0</v>
      </c>
      <c r="CH258" s="1">
        <f t="shared" si="105"/>
        <v>0</v>
      </c>
      <c r="CJ258" s="1" t="e">
        <f t="shared" si="113"/>
        <v>#N/A</v>
      </c>
      <c r="CK258" s="1" t="str">
        <f t="shared" si="114"/>
        <v/>
      </c>
    </row>
    <row r="259" spans="1:89" ht="12" customHeight="1" x14ac:dyDescent="0.15">
      <c r="A259" s="26"/>
      <c r="B259" s="26"/>
      <c r="C259" s="26"/>
      <c r="D259" s="26"/>
      <c r="E259" s="26"/>
      <c r="F259" s="26"/>
      <c r="G259" s="26"/>
      <c r="H259" s="26"/>
      <c r="I259" s="26"/>
      <c r="J259" s="26"/>
      <c r="K259" s="26"/>
      <c r="L259" s="26"/>
      <c r="M259" s="26"/>
      <c r="N259" s="26"/>
      <c r="O259" s="26"/>
      <c r="AM259" s="10">
        <f t="shared" si="134"/>
        <v>0.19459878280758858</v>
      </c>
      <c r="AN259" s="10">
        <f t="shared" si="119"/>
        <v>0.35786006227135658</v>
      </c>
      <c r="AO259" s="1">
        <f t="shared" si="120"/>
        <v>32.700000000000195</v>
      </c>
      <c r="AP259" s="1">
        <f t="shared" si="121"/>
        <v>32.474894375354246</v>
      </c>
      <c r="AQ259" s="1">
        <f t="shared" si="122"/>
        <v>4.9104162575368381E-3</v>
      </c>
      <c r="AR259" s="10">
        <f t="shared" si="135"/>
        <v>0.92312237992882729</v>
      </c>
      <c r="AS259" s="10">
        <f t="shared" si="123"/>
        <v>0.79987921193242073</v>
      </c>
      <c r="AT259" s="125">
        <f t="shared" si="124"/>
        <v>78.499999999999815</v>
      </c>
      <c r="AU259" s="1">
        <f t="shared" si="125"/>
        <v>78.517753962427193</v>
      </c>
      <c r="AV259" s="1">
        <f t="shared" si="126"/>
        <v>5.7804262429794386E-3</v>
      </c>
      <c r="AW259" s="10">
        <f t="shared" si="136"/>
        <v>0.27731766179203987</v>
      </c>
      <c r="AX259" s="10">
        <f t="shared" si="127"/>
        <v>0.22305000200867653</v>
      </c>
      <c r="AY259" s="1">
        <f t="shared" si="128"/>
        <v>38.100000000000271</v>
      </c>
      <c r="AZ259" s="1">
        <f t="shared" si="129"/>
        <v>38.519736791402373</v>
      </c>
      <c r="BA259" s="1">
        <f t="shared" si="137"/>
        <v>3.727406426627184E-3</v>
      </c>
      <c r="BB259" s="10">
        <f t="shared" si="138"/>
        <v>0.13836801424622536</v>
      </c>
      <c r="BC259" s="10">
        <f t="shared" si="130"/>
        <v>0.94124643877148628</v>
      </c>
      <c r="BD259" s="1">
        <f t="shared" si="131"/>
        <v>28.200000000000131</v>
      </c>
      <c r="BE259" s="1">
        <f t="shared" si="132"/>
        <v>28.323918566852939</v>
      </c>
      <c r="BF259" s="1">
        <f t="shared" si="133"/>
        <v>1.0365512488854802E-2</v>
      </c>
      <c r="BU259" s="1">
        <f t="shared" si="115"/>
        <v>0</v>
      </c>
      <c r="BV259" s="1">
        <f>IF($BY$12=1,NORMDIST(BY259,$Y$6,$Y$8,TRUE),IF($BY$12=2,IF(BY259&lt;=$BX$31,0,IF(BY259&gt;=$BX$32,1,(BY259-$BX$31)*$BX$33)),SUM($BU$42:BU259)/$BV$40))</f>
        <v>7.8534248017048391E-2</v>
      </c>
      <c r="BW259" s="1">
        <f t="shared" si="116"/>
        <v>0.15906043634049646</v>
      </c>
      <c r="BX259" s="1">
        <f>IF($BY$12&lt;3,BV259,SUM($BZ$42:BZ259)/$BX$40)</f>
        <v>7.8534248017048391E-2</v>
      </c>
      <c r="BY259" s="1">
        <f t="shared" si="139"/>
        <v>21.700000000000038</v>
      </c>
      <c r="BZ259" s="1">
        <f t="shared" si="107"/>
        <v>7.3299740249076588E-3</v>
      </c>
      <c r="CA259" s="1">
        <f t="shared" si="118"/>
        <v>25.999999994415397</v>
      </c>
      <c r="CB259" s="1" t="str">
        <f t="shared" si="108"/>
        <v/>
      </c>
      <c r="CC259" s="1" t="e">
        <f>IF(CB259="",NA(),COUNTIF(CB259:$CB$704,CB259))</f>
        <v>#N/A</v>
      </c>
      <c r="CD259" s="1" t="e">
        <f t="shared" si="109"/>
        <v>#N/A</v>
      </c>
      <c r="CE259" s="1" t="e">
        <f t="shared" si="110"/>
        <v>#N/A</v>
      </c>
      <c r="CF259" s="1">
        <f t="shared" si="111"/>
        <v>99</v>
      </c>
      <c r="CG259" s="1">
        <f t="shared" si="112"/>
        <v>0</v>
      </c>
      <c r="CH259" s="1">
        <f t="shared" ref="CH259:CH322" si="140">IF(CB259="",0,1)</f>
        <v>0</v>
      </c>
      <c r="CJ259" s="1" t="e">
        <f t="shared" si="113"/>
        <v>#N/A</v>
      </c>
      <c r="CK259" s="1" t="str">
        <f t="shared" si="114"/>
        <v/>
      </c>
    </row>
    <row r="260" spans="1:89" ht="12" customHeight="1" x14ac:dyDescent="0.15">
      <c r="A260" s="26"/>
      <c r="B260" s="26"/>
      <c r="C260" s="26"/>
      <c r="D260" s="26"/>
      <c r="E260" s="26"/>
      <c r="F260" s="26"/>
      <c r="G260" s="26"/>
      <c r="H260" s="26"/>
      <c r="I260" s="26"/>
      <c r="J260" s="26"/>
      <c r="K260" s="26"/>
      <c r="L260" s="26"/>
      <c r="M260" s="26"/>
      <c r="N260" s="26"/>
      <c r="O260" s="26"/>
      <c r="AM260" s="10">
        <f t="shared" si="134"/>
        <v>0.27489437535405159</v>
      </c>
      <c r="AN260" s="10">
        <f t="shared" si="119"/>
        <v>0.32716739550232887</v>
      </c>
      <c r="AO260" s="1">
        <f t="shared" si="120"/>
        <v>38.00000000000027</v>
      </c>
      <c r="AP260" s="1">
        <f t="shared" si="121"/>
        <v>37.708199430257352</v>
      </c>
      <c r="AQ260" s="1">
        <f t="shared" si="122"/>
        <v>5.4510112722704384E-3</v>
      </c>
      <c r="AR260" s="10">
        <f t="shared" si="135"/>
        <v>0.5177539624273777</v>
      </c>
      <c r="AS260" s="10">
        <f t="shared" si="123"/>
        <v>0.35507528856396675</v>
      </c>
      <c r="AT260" s="125">
        <f t="shared" si="124"/>
        <v>50.800000000000452</v>
      </c>
      <c r="AU260" s="1">
        <f t="shared" si="125"/>
        <v>50.801618418843006</v>
      </c>
      <c r="AV260" s="1">
        <f t="shared" si="126"/>
        <v>7.0770633507503738E-3</v>
      </c>
      <c r="AW260" s="10">
        <f t="shared" si="136"/>
        <v>0.91973679140210152</v>
      </c>
      <c r="AX260" s="10">
        <f t="shared" si="127"/>
        <v>0.87059930339455605</v>
      </c>
      <c r="AY260" s="1">
        <f t="shared" si="128"/>
        <v>77.999999999999844</v>
      </c>
      <c r="AZ260" s="1">
        <f t="shared" si="129"/>
        <v>77.851736504584395</v>
      </c>
      <c r="BA260" s="1">
        <f t="shared" si="137"/>
        <v>6.5176313640756623E-3</v>
      </c>
      <c r="BB260" s="10">
        <f t="shared" si="138"/>
        <v>0.623918566852808</v>
      </c>
      <c r="BC260" s="10">
        <f t="shared" si="130"/>
        <v>0.77946944907307625</v>
      </c>
      <c r="BD260" s="1">
        <f t="shared" si="131"/>
        <v>56.30000000000053</v>
      </c>
      <c r="BE260" s="1">
        <f t="shared" si="132"/>
        <v>56.423833600432211</v>
      </c>
      <c r="BF260" s="1">
        <f t="shared" si="133"/>
        <v>1.4795605159540136E-2</v>
      </c>
      <c r="BU260" s="1">
        <f t="shared" si="115"/>
        <v>0</v>
      </c>
      <c r="BV260" s="1">
        <f>IF($BY$12=1,NORMDIST(BY260,$Y$6,$Y$8,TRUE),IF($BY$12=2,IF(BY260&lt;=$BX$31,0,IF(BY260&gt;=$BX$32,1,(BY260-$BX$31)*$BX$33)),SUM($BU$42:BU260)/$BV$40))</f>
        <v>7.9269841453392678E-2</v>
      </c>
      <c r="BW260" s="1">
        <f t="shared" si="116"/>
        <v>0.1609259694279685</v>
      </c>
      <c r="BX260" s="1">
        <f>IF($BY$12&lt;3,BV260,SUM($BZ$42:BZ260)/$BX$40)</f>
        <v>7.9269841453392678E-2</v>
      </c>
      <c r="BY260" s="1">
        <f t="shared" si="139"/>
        <v>21.80000000000004</v>
      </c>
      <c r="BZ260" s="1">
        <f t="shared" si="107"/>
        <v>7.3819252031178074E-3</v>
      </c>
      <c r="CA260" s="1">
        <f t="shared" si="118"/>
        <v>25.999999993568142</v>
      </c>
      <c r="CB260" s="1" t="str">
        <f t="shared" si="108"/>
        <v/>
      </c>
      <c r="CC260" s="1" t="e">
        <f>IF(CB260="",NA(),COUNTIF(CB260:$CB$704,CB260))</f>
        <v>#N/A</v>
      </c>
      <c r="CD260" s="1" t="e">
        <f t="shared" si="109"/>
        <v>#N/A</v>
      </c>
      <c r="CE260" s="1" t="e">
        <f t="shared" si="110"/>
        <v>#N/A</v>
      </c>
      <c r="CF260" s="1">
        <f t="shared" si="111"/>
        <v>99</v>
      </c>
      <c r="CG260" s="1">
        <f t="shared" si="112"/>
        <v>0</v>
      </c>
      <c r="CH260" s="1">
        <f t="shared" si="140"/>
        <v>0</v>
      </c>
      <c r="CJ260" s="1" t="e">
        <f t="shared" si="113"/>
        <v>#N/A</v>
      </c>
      <c r="CK260" s="1" t="str">
        <f t="shared" si="114"/>
        <v/>
      </c>
    </row>
    <row r="261" spans="1:89" ht="12" customHeight="1" x14ac:dyDescent="0.15">
      <c r="A261" s="26"/>
      <c r="B261" s="26"/>
      <c r="C261" s="26"/>
      <c r="D261" s="26"/>
      <c r="E261" s="26"/>
      <c r="F261" s="26"/>
      <c r="G261" s="26"/>
      <c r="H261" s="26"/>
      <c r="I261" s="26"/>
      <c r="J261" s="26"/>
      <c r="K261" s="26"/>
      <c r="L261" s="26"/>
      <c r="M261" s="26"/>
      <c r="N261" s="26"/>
      <c r="O261" s="26"/>
      <c r="AM261" s="10">
        <f t="shared" si="134"/>
        <v>0.20819943025708199</v>
      </c>
      <c r="AN261" s="10">
        <f t="shared" si="119"/>
        <v>9.1634131968021393E-3</v>
      </c>
      <c r="AO261" s="1">
        <f t="shared" si="120"/>
        <v>33.700000000000209</v>
      </c>
      <c r="AP261" s="1">
        <f t="shared" si="121"/>
        <v>33.451092392951459</v>
      </c>
      <c r="AQ261" s="1">
        <f t="shared" si="122"/>
        <v>1.3113019718018749E-4</v>
      </c>
      <c r="AR261" s="10">
        <f t="shared" si="135"/>
        <v>0.50161841884255409</v>
      </c>
      <c r="AS261" s="10">
        <f t="shared" si="123"/>
        <v>0.70946498587727547</v>
      </c>
      <c r="AT261" s="125">
        <f t="shared" si="124"/>
        <v>50.000000000000441</v>
      </c>
      <c r="AU261" s="1">
        <f t="shared" si="125"/>
        <v>49.581817571074211</v>
      </c>
      <c r="AV261" s="1">
        <f t="shared" si="126"/>
        <v>1.4151778966542527E-2</v>
      </c>
      <c r="AW261" s="10">
        <f t="shared" si="136"/>
        <v>0.35173650458455086</v>
      </c>
      <c r="AX261" s="10">
        <f t="shared" si="127"/>
        <v>0.6184200681746006</v>
      </c>
      <c r="AY261" s="1">
        <f t="shared" si="128"/>
        <v>42.300000000000331</v>
      </c>
      <c r="AZ261" s="1">
        <f t="shared" si="129"/>
        <v>42.521206892282102</v>
      </c>
      <c r="BA261" s="1">
        <f t="shared" si="137"/>
        <v>1.1454522632588558E-2</v>
      </c>
      <c r="BB261" s="10">
        <f t="shared" si="138"/>
        <v>0.62383360043168068</v>
      </c>
      <c r="BC261" s="10">
        <f t="shared" si="130"/>
        <v>0.11415361240506172</v>
      </c>
      <c r="BD261" s="1">
        <f t="shared" si="131"/>
        <v>56.30000000000053</v>
      </c>
      <c r="BE261" s="1">
        <f t="shared" si="132"/>
        <v>56.40804757848435</v>
      </c>
      <c r="BF261" s="1">
        <f t="shared" si="133"/>
        <v>2.1668222900704513E-3</v>
      </c>
      <c r="BU261" s="1">
        <f t="shared" si="115"/>
        <v>0</v>
      </c>
      <c r="BV261" s="1">
        <f>IF($BY$12=1,NORMDIST(BY261,$Y$6,$Y$8,TRUE),IF($BY$12=2,IF(BY261&lt;=$BX$31,0,IF(BY261&gt;=$BX$32,1,(BY261-$BX$31)*$BX$33)),SUM($BU$42:BU261)/$BV$40))</f>
        <v>8.0010639136033901E-2</v>
      </c>
      <c r="BW261" s="1">
        <f t="shared" si="116"/>
        <v>0.16280588621814479</v>
      </c>
      <c r="BX261" s="1">
        <f>IF($BY$12&lt;3,BV261,SUM($BZ$42:BZ261)/$BX$40)</f>
        <v>8.0010639136033901E-2</v>
      </c>
      <c r="BY261" s="1">
        <f t="shared" si="139"/>
        <v>21.900000000000041</v>
      </c>
      <c r="BZ261" s="1">
        <f t="shared" si="107"/>
        <v>7.4340587314221229E-3</v>
      </c>
      <c r="CA261" s="1">
        <f t="shared" si="118"/>
        <v>25.999999992596052</v>
      </c>
      <c r="CB261" s="1" t="str">
        <f t="shared" si="108"/>
        <v/>
      </c>
      <c r="CC261" s="1" t="e">
        <f>IF(CB261="",NA(),COUNTIF(CB261:$CB$704,CB261))</f>
        <v>#N/A</v>
      </c>
      <c r="CD261" s="1" t="e">
        <f t="shared" si="109"/>
        <v>#N/A</v>
      </c>
      <c r="CE261" s="1" t="e">
        <f t="shared" si="110"/>
        <v>#N/A</v>
      </c>
      <c r="CF261" s="1">
        <f t="shared" si="111"/>
        <v>99</v>
      </c>
      <c r="CG261" s="1">
        <f t="shared" si="112"/>
        <v>0</v>
      </c>
      <c r="CH261" s="1">
        <f t="shared" si="140"/>
        <v>0</v>
      </c>
      <c r="CJ261" s="1" t="e">
        <f t="shared" si="113"/>
        <v>#N/A</v>
      </c>
      <c r="CK261" s="1" t="str">
        <f t="shared" si="114"/>
        <v/>
      </c>
    </row>
    <row r="262" spans="1:89" ht="12" customHeight="1" x14ac:dyDescent="0.15">
      <c r="A262" s="26"/>
      <c r="B262" s="26"/>
      <c r="C262" s="26"/>
      <c r="D262" s="26"/>
      <c r="E262" s="26"/>
      <c r="F262" s="26"/>
      <c r="G262" s="26"/>
      <c r="H262" s="26"/>
      <c r="I262" s="26"/>
      <c r="J262" s="26"/>
      <c r="K262" s="26"/>
      <c r="L262" s="26"/>
      <c r="M262" s="26"/>
      <c r="N262" s="26"/>
      <c r="O262" s="26"/>
      <c r="AM262" s="10">
        <f t="shared" si="134"/>
        <v>0.25109239295125008</v>
      </c>
      <c r="AN262" s="10">
        <f t="shared" si="119"/>
        <v>0.19371360912919044</v>
      </c>
      <c r="AO262" s="1">
        <f t="shared" si="120"/>
        <v>36.500000000000249</v>
      </c>
      <c r="AP262" s="1">
        <f t="shared" si="121"/>
        <v>36.609568823129187</v>
      </c>
      <c r="AQ262" s="1">
        <f t="shared" si="122"/>
        <v>3.0768228426540541E-3</v>
      </c>
      <c r="AR262" s="10">
        <f t="shared" si="135"/>
        <v>8.1817571073770523E-2</v>
      </c>
      <c r="AS262" s="10">
        <f t="shared" si="123"/>
        <v>0.77436612918972969</v>
      </c>
      <c r="AT262" s="125">
        <f t="shared" si="124"/>
        <v>22.100000000000044</v>
      </c>
      <c r="AU262" s="1">
        <f t="shared" si="125"/>
        <v>21.958656976372048</v>
      </c>
      <c r="AV262" s="1">
        <f t="shared" si="126"/>
        <v>5.8378436469221301E-3</v>
      </c>
      <c r="AW262" s="10">
        <f t="shared" si="136"/>
        <v>0.72120689228177071</v>
      </c>
      <c r="AX262" s="10">
        <f t="shared" si="127"/>
        <v>0.29850730672478676</v>
      </c>
      <c r="AY262" s="1">
        <f t="shared" si="128"/>
        <v>61.700000000000607</v>
      </c>
      <c r="AZ262" s="1">
        <f t="shared" si="129"/>
        <v>62.147842855007063</v>
      </c>
      <c r="BA262" s="1">
        <f t="shared" si="137"/>
        <v>5.0178979146966252E-3</v>
      </c>
      <c r="BB262" s="10">
        <f t="shared" si="138"/>
        <v>0.60804757848381996</v>
      </c>
      <c r="BC262" s="10">
        <f t="shared" si="130"/>
        <v>0.68945671990513802</v>
      </c>
      <c r="BD262" s="1">
        <f t="shared" si="131"/>
        <v>55.400000000000517</v>
      </c>
      <c r="BE262" s="1">
        <f t="shared" si="132"/>
        <v>55.061988738924782</v>
      </c>
      <c r="BF262" s="1">
        <f t="shared" si="133"/>
        <v>1.3260412836450523E-2</v>
      </c>
      <c r="BU262" s="1">
        <f t="shared" si="115"/>
        <v>0</v>
      </c>
      <c r="BV262" s="1">
        <f>IF($BY$12=1,NORMDIST(BY262,$Y$6,$Y$8,TRUE),IF($BY$12=2,IF(BY262&lt;=$BX$31,0,IF(BY262&gt;=$BX$32,1,(BY262-$BX$31)*$BX$33)),SUM($BU$42:BU262)/$BV$40))</f>
        <v>8.0756659233771358E-2</v>
      </c>
      <c r="BW262" s="1">
        <f t="shared" si="116"/>
        <v>0.16470021219932016</v>
      </c>
      <c r="BX262" s="1">
        <f>IF($BY$12&lt;3,BV262,SUM($BZ$42:BZ262)/$BX$40)</f>
        <v>8.0756659233771358E-2</v>
      </c>
      <c r="BY262" s="1">
        <f t="shared" si="139"/>
        <v>22.000000000000043</v>
      </c>
      <c r="BZ262" s="1">
        <f t="shared" si="107"/>
        <v>7.4863732817872656E-3</v>
      </c>
      <c r="CA262" s="1">
        <f t="shared" si="118"/>
        <v>25.999999991481303</v>
      </c>
      <c r="CB262" s="1" t="str">
        <f t="shared" si="108"/>
        <v/>
      </c>
      <c r="CC262" s="1" t="e">
        <f>IF(CB262="",NA(),COUNTIF(CB262:$CB$704,CB262))</f>
        <v>#N/A</v>
      </c>
      <c r="CD262" s="1" t="e">
        <f t="shared" si="109"/>
        <v>#N/A</v>
      </c>
      <c r="CE262" s="1" t="e">
        <f t="shared" si="110"/>
        <v>#N/A</v>
      </c>
      <c r="CF262" s="1">
        <f t="shared" si="111"/>
        <v>99</v>
      </c>
      <c r="CG262" s="1">
        <f t="shared" si="112"/>
        <v>0</v>
      </c>
      <c r="CH262" s="1">
        <f t="shared" si="140"/>
        <v>0</v>
      </c>
      <c r="CJ262" s="1" t="e">
        <f t="shared" si="113"/>
        <v>#N/A</v>
      </c>
      <c r="CK262" s="1" t="str">
        <f t="shared" si="114"/>
        <v/>
      </c>
    </row>
    <row r="263" spans="1:89" ht="12" customHeight="1" x14ac:dyDescent="0.15">
      <c r="A263" s="26"/>
      <c r="B263" s="26"/>
      <c r="C263" s="26"/>
      <c r="D263" s="26"/>
      <c r="E263" s="26"/>
      <c r="F263" s="26"/>
      <c r="G263" s="26"/>
      <c r="H263" s="26"/>
      <c r="I263" s="26"/>
      <c r="J263" s="26"/>
      <c r="K263" s="26"/>
      <c r="L263" s="26"/>
      <c r="M263" s="26"/>
      <c r="N263" s="26"/>
      <c r="O263" s="26"/>
      <c r="AM263" s="10">
        <f t="shared" si="134"/>
        <v>0.60956882312893867</v>
      </c>
      <c r="AN263" s="10">
        <f t="shared" si="119"/>
        <v>0.15568408742547035</v>
      </c>
      <c r="AO263" s="1">
        <f t="shared" si="120"/>
        <v>55.500000000000519</v>
      </c>
      <c r="AP263" s="1">
        <f t="shared" si="121"/>
        <v>55.898147840053362</v>
      </c>
      <c r="AQ263" s="1">
        <f t="shared" si="122"/>
        <v>2.9902158236989134E-3</v>
      </c>
      <c r="AR263" s="10">
        <f t="shared" si="135"/>
        <v>0.35865697637200356</v>
      </c>
      <c r="AS263" s="10">
        <f t="shared" si="123"/>
        <v>0.42626072838902473</v>
      </c>
      <c r="AT263" s="125">
        <f t="shared" si="124"/>
        <v>42.700000000000337</v>
      </c>
      <c r="AU263" s="1">
        <f t="shared" si="125"/>
        <v>43.025279716402629</v>
      </c>
      <c r="AV263" s="1">
        <f t="shared" si="126"/>
        <v>7.9547393107572747E-3</v>
      </c>
      <c r="AW263" s="10">
        <f t="shared" si="136"/>
        <v>0.94784285500645638</v>
      </c>
      <c r="AX263" s="10">
        <f t="shared" si="127"/>
        <v>0.87202167883515358</v>
      </c>
      <c r="AY263" s="1">
        <f t="shared" si="128"/>
        <v>82.399999999999594</v>
      </c>
      <c r="AZ263" s="1">
        <f t="shared" si="129"/>
        <v>82.024633360653709</v>
      </c>
      <c r="BA263" s="1">
        <f t="shared" si="137"/>
        <v>4.6830212968778928E-3</v>
      </c>
      <c r="BB263" s="10">
        <f t="shared" si="138"/>
        <v>0.16198873892426491</v>
      </c>
      <c r="BC263" s="10">
        <f t="shared" si="130"/>
        <v>0.49509625509381294</v>
      </c>
      <c r="BD263" s="1">
        <f t="shared" si="131"/>
        <v>30.200000000000159</v>
      </c>
      <c r="BE263" s="1">
        <f t="shared" si="132"/>
        <v>30.687189445644776</v>
      </c>
      <c r="BF263" s="1">
        <f t="shared" si="133"/>
        <v>6.0498373757559643E-3</v>
      </c>
      <c r="BU263" s="1">
        <f t="shared" si="115"/>
        <v>0</v>
      </c>
      <c r="BV263" s="1">
        <f>IF($BY$12=1,NORMDIST(BY263,$Y$6,$Y$8,TRUE),IF($BY$12=2,IF(BY263&lt;=$BX$31,0,IF(BY263&gt;=$BX$32,1,(BY263-$BX$31)*$BX$33)),SUM($BU$42:BU263)/$BV$40))</f>
        <v>8.1507919781451693E-2</v>
      </c>
      <c r="BW263" s="1">
        <f t="shared" si="116"/>
        <v>0.16660897182057491</v>
      </c>
      <c r="BX263" s="1">
        <f>IF($BY$12&lt;3,BV263,SUM($BZ$42:BZ263)/$BX$40)</f>
        <v>8.1507919781451693E-2</v>
      </c>
      <c r="BY263" s="1">
        <f t="shared" si="139"/>
        <v>22.100000000000044</v>
      </c>
      <c r="BZ263" s="1">
        <f t="shared" si="107"/>
        <v>7.5388675031934195E-3</v>
      </c>
      <c r="CA263" s="1">
        <f t="shared" si="118"/>
        <v>25.999999990203616</v>
      </c>
      <c r="CB263" s="1" t="str">
        <f t="shared" si="108"/>
        <v/>
      </c>
      <c r="CC263" s="1" t="e">
        <f>IF(CB263="",NA(),COUNTIF(CB263:$CB$704,CB263))</f>
        <v>#N/A</v>
      </c>
      <c r="CD263" s="1" t="e">
        <f t="shared" si="109"/>
        <v>#N/A</v>
      </c>
      <c r="CE263" s="1" t="e">
        <f t="shared" si="110"/>
        <v>#N/A</v>
      </c>
      <c r="CF263" s="1">
        <f t="shared" si="111"/>
        <v>99</v>
      </c>
      <c r="CG263" s="1">
        <f t="shared" si="112"/>
        <v>0</v>
      </c>
      <c r="CH263" s="1">
        <f t="shared" si="140"/>
        <v>0</v>
      </c>
      <c r="CJ263" s="1" t="e">
        <f t="shared" si="113"/>
        <v>#N/A</v>
      </c>
      <c r="CK263" s="1" t="str">
        <f t="shared" si="114"/>
        <v/>
      </c>
    </row>
    <row r="264" spans="1:89" ht="12" customHeight="1" x14ac:dyDescent="0.15">
      <c r="A264" s="26"/>
      <c r="B264" s="26"/>
      <c r="C264" s="26"/>
      <c r="D264" s="26"/>
      <c r="E264" s="26"/>
      <c r="F264" s="26"/>
      <c r="G264" s="26"/>
      <c r="H264" s="26"/>
      <c r="I264" s="26"/>
      <c r="J264" s="26"/>
      <c r="K264" s="26"/>
      <c r="L264" s="26"/>
      <c r="M264" s="26"/>
      <c r="N264" s="26"/>
      <c r="O264" s="26"/>
      <c r="AM264" s="10">
        <f t="shared" si="134"/>
        <v>0.89814784005284309</v>
      </c>
      <c r="AN264" s="10">
        <f t="shared" si="119"/>
        <v>7.6450351625680923E-2</v>
      </c>
      <c r="AO264" s="1">
        <f t="shared" si="120"/>
        <v>75.399999999999991</v>
      </c>
      <c r="AP264" s="1">
        <f t="shared" si="121"/>
        <v>75.410111380368463</v>
      </c>
      <c r="AQ264" s="1">
        <f t="shared" si="122"/>
        <v>6.8080505614955596E-4</v>
      </c>
      <c r="AR264" s="10">
        <f t="shared" si="135"/>
        <v>0.82527971640229225</v>
      </c>
      <c r="AS264" s="10">
        <f t="shared" si="123"/>
        <v>0.89265923574566841</v>
      </c>
      <c r="AT264" s="125">
        <f t="shared" si="124"/>
        <v>68.700000000000372</v>
      </c>
      <c r="AU264" s="1">
        <f t="shared" si="125"/>
        <v>69.16202674880661</v>
      </c>
      <c r="AV264" s="1">
        <f t="shared" si="126"/>
        <v>1.1500857598626056E-2</v>
      </c>
      <c r="AW264" s="10">
        <f t="shared" si="136"/>
        <v>0.12463336065411568</v>
      </c>
      <c r="AX264" s="10">
        <f t="shared" si="127"/>
        <v>0.22677484527230263</v>
      </c>
      <c r="AY264" s="1">
        <f t="shared" si="128"/>
        <v>26.900000000000112</v>
      </c>
      <c r="AZ264" s="1">
        <f t="shared" si="129"/>
        <v>26.800796014815681</v>
      </c>
      <c r="BA264" s="1">
        <f t="shared" si="137"/>
        <v>2.321641195528273E-3</v>
      </c>
      <c r="BB264" s="10">
        <f t="shared" si="138"/>
        <v>0.98718944564461708</v>
      </c>
      <c r="BC264" s="10">
        <f t="shared" si="130"/>
        <v>0.28990896418690681</v>
      </c>
      <c r="BD264" s="1">
        <f t="shared" si="131"/>
        <v>94.5999999999989</v>
      </c>
      <c r="BE264" s="1">
        <f t="shared" si="132"/>
        <v>94.510685602574441</v>
      </c>
      <c r="BF264" s="1">
        <f t="shared" si="133"/>
        <v>4.8116075744230366E-4</v>
      </c>
      <c r="BU264" s="1">
        <f t="shared" si="115"/>
        <v>0</v>
      </c>
      <c r="BV264" s="1">
        <f>IF($BY$12=1,NORMDIST(BY264,$Y$6,$Y$8,TRUE),IF($BY$12=2,IF(BY264&lt;=$BX$31,0,IF(BY264&gt;=$BX$32,1,(BY264-$BX$31)*$BX$33)),SUM($BU$42:BU264)/$BV$40))</f>
        <v>8.2264438677669263E-2</v>
      </c>
      <c r="BW264" s="1">
        <f t="shared" si="116"/>
        <v>0.16853218847970036</v>
      </c>
      <c r="BX264" s="1">
        <f>IF($BY$12&lt;3,BV264,SUM($BZ$42:BZ264)/$BX$40)</f>
        <v>8.2264438677669263E-2</v>
      </c>
      <c r="BY264" s="1">
        <f t="shared" si="139"/>
        <v>22.200000000000045</v>
      </c>
      <c r="BZ264" s="1">
        <f t="shared" si="107"/>
        <v>7.5915400216081085E-3</v>
      </c>
      <c r="CA264" s="1">
        <f t="shared" si="118"/>
        <v>25.999999988739923</v>
      </c>
      <c r="CB264" s="1" t="str">
        <f t="shared" si="108"/>
        <v/>
      </c>
      <c r="CC264" s="1" t="e">
        <f>IF(CB264="",NA(),COUNTIF(CB264:$CB$704,CB264))</f>
        <v>#N/A</v>
      </c>
      <c r="CD264" s="1" t="e">
        <f t="shared" si="109"/>
        <v>#N/A</v>
      </c>
      <c r="CE264" s="1" t="e">
        <f t="shared" si="110"/>
        <v>#N/A</v>
      </c>
      <c r="CF264" s="1">
        <f t="shared" si="111"/>
        <v>99</v>
      </c>
      <c r="CG264" s="1">
        <f t="shared" si="112"/>
        <v>0</v>
      </c>
      <c r="CH264" s="1">
        <f t="shared" si="140"/>
        <v>0</v>
      </c>
      <c r="CJ264" s="1" t="e">
        <f t="shared" si="113"/>
        <v>#N/A</v>
      </c>
      <c r="CK264" s="1" t="str">
        <f t="shared" si="114"/>
        <v/>
      </c>
    </row>
    <row r="265" spans="1:89" ht="12" customHeight="1" x14ac:dyDescent="0.15">
      <c r="A265" s="26"/>
      <c r="B265" s="26"/>
      <c r="C265" s="26"/>
      <c r="D265" s="26"/>
      <c r="E265" s="26"/>
      <c r="F265" s="26"/>
      <c r="G265" s="26"/>
      <c r="H265" s="26"/>
      <c r="I265" s="26"/>
      <c r="J265" s="26"/>
      <c r="K265" s="26"/>
      <c r="L265" s="26"/>
      <c r="M265" s="26"/>
      <c r="N265" s="26"/>
      <c r="O265" s="26"/>
      <c r="AM265" s="10">
        <f t="shared" si="134"/>
        <v>0.51011138036847115</v>
      </c>
      <c r="AN265" s="10">
        <f t="shared" si="119"/>
        <v>0.43513265624642372</v>
      </c>
      <c r="AO265" s="1">
        <f t="shared" si="120"/>
        <v>50.500000000000448</v>
      </c>
      <c r="AP265" s="1">
        <f t="shared" si="121"/>
        <v>50.219188768417091</v>
      </c>
      <c r="AQ265" s="1">
        <f t="shared" si="122"/>
        <v>8.6769287440492324E-3</v>
      </c>
      <c r="AR265" s="10">
        <f t="shared" si="135"/>
        <v>0.96202674880623817</v>
      </c>
      <c r="AS265" s="10">
        <f t="shared" si="123"/>
        <v>0.99441011622548103</v>
      </c>
      <c r="AT265" s="125">
        <f t="shared" si="124"/>
        <v>85.399999999999423</v>
      </c>
      <c r="AU265" s="1">
        <f t="shared" si="125"/>
        <v>84.989586321263928</v>
      </c>
      <c r="AV265" s="1" t="e">
        <f t="shared" si="126"/>
        <v>#N/A</v>
      </c>
      <c r="AW265" s="10">
        <f t="shared" si="136"/>
        <v>0.40079601481556892</v>
      </c>
      <c r="AX265" s="10">
        <f t="shared" si="127"/>
        <v>0.35850388184189796</v>
      </c>
      <c r="AY265" s="1">
        <f t="shared" si="128"/>
        <v>44.900000000000368</v>
      </c>
      <c r="AZ265" s="1">
        <f t="shared" si="129"/>
        <v>44.878969443589817</v>
      </c>
      <c r="BA265" s="1">
        <f t="shared" si="137"/>
        <v>6.9223560492880296E-3</v>
      </c>
      <c r="BB265" s="10">
        <f t="shared" si="138"/>
        <v>0.41068560257554054</v>
      </c>
      <c r="BC265" s="10">
        <f t="shared" si="130"/>
        <v>0.36466823890805244</v>
      </c>
      <c r="BD265" s="1">
        <f t="shared" si="131"/>
        <v>45.400000000000375</v>
      </c>
      <c r="BE265" s="1">
        <f t="shared" si="132"/>
        <v>45.029767630249637</v>
      </c>
      <c r="BF265" s="1">
        <f t="shared" si="133"/>
        <v>7.0842017486281751E-3</v>
      </c>
      <c r="BU265" s="1">
        <f t="shared" si="115"/>
        <v>0</v>
      </c>
      <c r="BV265" s="1">
        <f>IF($BY$12=1,NORMDIST(BY265,$Y$6,$Y$8,TRUE),IF($BY$12=2,IF(BY265&lt;=$BX$31,0,IF(BY265&gt;=$BX$32,1,(BY265-$BX$31)*$BX$33)),SUM($BU$42:BU265)/$BV$40))</f>
        <v>8.3026233682463604E-2</v>
      </c>
      <c r="BW265" s="1">
        <f t="shared" si="116"/>
        <v>0.17046988451116882</v>
      </c>
      <c r="BX265" s="1">
        <f>IF($BY$12&lt;3,BV265,SUM($BZ$42:BZ265)/$BX$40)</f>
        <v>8.3026233682463604E-2</v>
      </c>
      <c r="BY265" s="1">
        <f t="shared" si="139"/>
        <v>22.300000000000047</v>
      </c>
      <c r="BZ265" s="1">
        <f t="shared" si="107"/>
        <v>7.6443894399627109E-3</v>
      </c>
      <c r="CA265" s="1">
        <f t="shared" si="118"/>
        <v>25.999999987064008</v>
      </c>
      <c r="CB265" s="1" t="str">
        <f t="shared" si="108"/>
        <v/>
      </c>
      <c r="CC265" s="1" t="e">
        <f>IF(CB265="",NA(),COUNTIF(CB265:$CB$704,CB265))</f>
        <v>#N/A</v>
      </c>
      <c r="CD265" s="1" t="e">
        <f t="shared" si="109"/>
        <v>#N/A</v>
      </c>
      <c r="CE265" s="1" t="e">
        <f t="shared" si="110"/>
        <v>#N/A</v>
      </c>
      <c r="CF265" s="1">
        <f t="shared" si="111"/>
        <v>99</v>
      </c>
      <c r="CG265" s="1">
        <f t="shared" si="112"/>
        <v>0</v>
      </c>
      <c r="CH265" s="1">
        <f t="shared" si="140"/>
        <v>0</v>
      </c>
      <c r="CJ265" s="1" t="e">
        <f t="shared" si="113"/>
        <v>#N/A</v>
      </c>
      <c r="CK265" s="1" t="str">
        <f t="shared" si="114"/>
        <v/>
      </c>
    </row>
    <row r="266" spans="1:89" ht="12" customHeight="1" x14ac:dyDescent="0.15">
      <c r="A266" s="26"/>
      <c r="B266" s="26"/>
      <c r="C266" s="26"/>
      <c r="D266" s="26"/>
      <c r="E266" s="26"/>
      <c r="F266" s="26"/>
      <c r="G266" s="26"/>
      <c r="H266" s="26"/>
      <c r="I266" s="26"/>
      <c r="J266" s="26"/>
      <c r="K266" s="26"/>
      <c r="L266" s="26"/>
      <c r="M266" s="26"/>
      <c r="N266" s="26"/>
      <c r="O266" s="26"/>
      <c r="AM266" s="10">
        <f t="shared" si="134"/>
        <v>0.21918876841664314</v>
      </c>
      <c r="AN266" s="10">
        <f t="shared" si="119"/>
        <v>0.53362042084336281</v>
      </c>
      <c r="AO266" s="1">
        <f t="shared" si="120"/>
        <v>34.50000000000022</v>
      </c>
      <c r="AP266" s="1">
        <f t="shared" si="121"/>
        <v>34.145499099046212</v>
      </c>
      <c r="AQ266" s="1">
        <f t="shared" si="122"/>
        <v>7.882944148977656E-3</v>
      </c>
      <c r="AR266" s="10">
        <f t="shared" si="135"/>
        <v>8.9586321264505386E-2</v>
      </c>
      <c r="AS266" s="10">
        <f t="shared" si="123"/>
        <v>0.37726723030209541</v>
      </c>
      <c r="AT266" s="125">
        <f t="shared" si="124"/>
        <v>23.100000000000058</v>
      </c>
      <c r="AU266" s="1">
        <f t="shared" si="125"/>
        <v>22.807494948059379</v>
      </c>
      <c r="AV266" s="1">
        <f t="shared" si="126"/>
        <v>3.0458209272840116E-3</v>
      </c>
      <c r="AW266" s="10">
        <f t="shared" si="136"/>
        <v>0.47896944358944893</v>
      </c>
      <c r="AX266" s="10">
        <f t="shared" si="127"/>
        <v>0.66249725595116615</v>
      </c>
      <c r="AY266" s="1">
        <f t="shared" si="128"/>
        <v>48.900000000000425</v>
      </c>
      <c r="AZ266" s="1">
        <f t="shared" si="129"/>
        <v>48.571975988895126</v>
      </c>
      <c r="BA266" s="1">
        <f t="shared" si="137"/>
        <v>1.3194935861600957E-2</v>
      </c>
      <c r="BB266" s="10">
        <f t="shared" si="138"/>
        <v>0.12976763024926186</v>
      </c>
      <c r="BC266" s="10">
        <f t="shared" si="130"/>
        <v>0.98947181180119514</v>
      </c>
      <c r="BD266" s="1">
        <f t="shared" si="131"/>
        <v>27.400000000000119</v>
      </c>
      <c r="BE266" s="1">
        <f t="shared" si="132"/>
        <v>27.881145504862189</v>
      </c>
      <c r="BF266" s="1" t="e">
        <f t="shared" si="133"/>
        <v>#N/A</v>
      </c>
      <c r="BU266" s="1">
        <f t="shared" si="115"/>
        <v>0</v>
      </c>
      <c r="BV266" s="1">
        <f>IF($BY$12=1,NORMDIST(BY266,$Y$6,$Y$8,TRUE),IF($BY$12=2,IF(BY266&lt;=$BX$31,0,IF(BY266&gt;=$BX$32,1,(BY266-$BX$31)*$BX$33)),SUM($BU$42:BU266)/$BV$40))</f>
        <v>8.3793322415014609E-2</v>
      </c>
      <c r="BW266" s="1">
        <f t="shared" si="116"/>
        <v>0.17242208117415067</v>
      </c>
      <c r="BX266" s="1">
        <f>IF($BY$12&lt;3,BV266,SUM($BZ$42:BZ266)/$BX$40)</f>
        <v>8.3793322415014609E-2</v>
      </c>
      <c r="BY266" s="1">
        <f t="shared" si="139"/>
        <v>22.400000000000048</v>
      </c>
      <c r="BZ266" s="1">
        <f t="shared" si="107"/>
        <v>7.6974143381317098E-3</v>
      </c>
      <c r="CA266" s="1">
        <f t="shared" si="118"/>
        <v>25.999999985146083</v>
      </c>
      <c r="CB266" s="1" t="str">
        <f t="shared" si="108"/>
        <v/>
      </c>
      <c r="CC266" s="1" t="e">
        <f>IF(CB266="",NA(),COUNTIF(CB266:$CB$704,CB266))</f>
        <v>#N/A</v>
      </c>
      <c r="CD266" s="1" t="e">
        <f t="shared" si="109"/>
        <v>#N/A</v>
      </c>
      <c r="CE266" s="1" t="e">
        <f t="shared" si="110"/>
        <v>#N/A</v>
      </c>
      <c r="CF266" s="1">
        <f t="shared" si="111"/>
        <v>99</v>
      </c>
      <c r="CG266" s="1">
        <f t="shared" si="112"/>
        <v>0</v>
      </c>
      <c r="CH266" s="1">
        <f t="shared" si="140"/>
        <v>0</v>
      </c>
      <c r="CJ266" s="1" t="e">
        <f t="shared" si="113"/>
        <v>#N/A</v>
      </c>
      <c r="CK266" s="1" t="str">
        <f t="shared" si="114"/>
        <v/>
      </c>
    </row>
    <row r="267" spans="1:89" ht="12" customHeight="1" x14ac:dyDescent="0.15">
      <c r="A267" s="26"/>
      <c r="B267" s="26"/>
      <c r="C267" s="26"/>
      <c r="D267" s="26"/>
      <c r="E267" s="26"/>
      <c r="F267" s="26"/>
      <c r="G267" s="26"/>
      <c r="H267" s="26"/>
      <c r="I267" s="26"/>
      <c r="J267" s="26"/>
      <c r="K267" s="26"/>
      <c r="L267" s="26"/>
      <c r="M267" s="26"/>
      <c r="N267" s="26"/>
      <c r="O267" s="26"/>
      <c r="AM267" s="10">
        <f t="shared" si="134"/>
        <v>0.1454990990459919</v>
      </c>
      <c r="AN267" s="10">
        <f t="shared" si="119"/>
        <v>0.88194820657372475</v>
      </c>
      <c r="AO267" s="1">
        <f t="shared" si="120"/>
        <v>28.800000000000139</v>
      </c>
      <c r="AP267" s="1">
        <f t="shared" si="121"/>
        <v>28.831063932925602</v>
      </c>
      <c r="AQ267" s="1">
        <f t="shared" si="122"/>
        <v>1.0030821719788864E-2</v>
      </c>
      <c r="AR267" s="10">
        <f t="shared" si="135"/>
        <v>0.20749494805932045</v>
      </c>
      <c r="AS267" s="10">
        <f t="shared" si="123"/>
        <v>0.17802752926945686</v>
      </c>
      <c r="AT267" s="125">
        <f t="shared" si="124"/>
        <v>33.600000000000207</v>
      </c>
      <c r="AU267" s="1">
        <f t="shared" si="125"/>
        <v>33.70705244913718</v>
      </c>
      <c r="AV267" s="1">
        <f t="shared" si="126"/>
        <v>2.5372159326880785E-3</v>
      </c>
      <c r="AW267" s="10">
        <f t="shared" si="136"/>
        <v>0.171975988894701</v>
      </c>
      <c r="AX267" s="10">
        <f t="shared" si="127"/>
        <v>0.12463486567139626</v>
      </c>
      <c r="AY267" s="1">
        <f t="shared" si="128"/>
        <v>31.000000000000171</v>
      </c>
      <c r="AZ267" s="1">
        <f t="shared" si="129"/>
        <v>30.776967216283253</v>
      </c>
      <c r="BA267" s="1">
        <f t="shared" si="137"/>
        <v>1.5832308187819651E-3</v>
      </c>
      <c r="BB267" s="10">
        <f t="shared" si="138"/>
        <v>0.98114550486207008</v>
      </c>
      <c r="BC267" s="10">
        <f t="shared" si="130"/>
        <v>0.80351226404309273</v>
      </c>
      <c r="BD267" s="1">
        <f t="shared" si="131"/>
        <v>91.499999999999076</v>
      </c>
      <c r="BE267" s="1">
        <f t="shared" si="132"/>
        <v>91.086090359835893</v>
      </c>
      <c r="BF267" s="1" t="e">
        <f t="shared" si="133"/>
        <v>#N/A</v>
      </c>
      <c r="BU267" s="1">
        <f t="shared" si="115"/>
        <v>0</v>
      </c>
      <c r="BV267" s="1">
        <f>IF($BY$12=1,NORMDIST(BY267,$Y$6,$Y$8,TRUE),IF($BY$12=2,IF(BY267&lt;=$BX$31,0,IF(BY267&gt;=$BX$32,1,(BY267-$BX$31)*$BX$33)),SUM($BU$42:BU267)/$BV$40))</f>
        <v>8.4565722351336095E-2</v>
      </c>
      <c r="BW267" s="1">
        <f t="shared" si="116"/>
        <v>0.17438879864058082</v>
      </c>
      <c r="BX267" s="1">
        <f>IF($BY$12&lt;3,BV267,SUM($BZ$42:BZ267)/$BX$40)</f>
        <v>8.4565722351336095E-2</v>
      </c>
      <c r="BY267" s="1">
        <f t="shared" si="139"/>
        <v>22.50000000000005</v>
      </c>
      <c r="BZ267" s="1">
        <f t="shared" si="107"/>
        <v>7.7506132729146865E-3</v>
      </c>
      <c r="CA267" s="1">
        <f t="shared" si="118"/>
        <v>25.999999982952332</v>
      </c>
      <c r="CB267" s="1" t="str">
        <f t="shared" si="108"/>
        <v/>
      </c>
      <c r="CC267" s="1" t="e">
        <f>IF(CB267="",NA(),COUNTIF(CB267:$CB$704,CB267))</f>
        <v>#N/A</v>
      </c>
      <c r="CD267" s="1" t="e">
        <f t="shared" si="109"/>
        <v>#N/A</v>
      </c>
      <c r="CE267" s="1" t="e">
        <f t="shared" si="110"/>
        <v>#N/A</v>
      </c>
      <c r="CF267" s="1">
        <f t="shared" si="111"/>
        <v>99</v>
      </c>
      <c r="CG267" s="1">
        <f t="shared" si="112"/>
        <v>0</v>
      </c>
      <c r="CH267" s="1">
        <f t="shared" si="140"/>
        <v>0</v>
      </c>
      <c r="CJ267" s="1" t="e">
        <f t="shared" si="113"/>
        <v>#N/A</v>
      </c>
      <c r="CK267" s="1" t="str">
        <f t="shared" si="114"/>
        <v/>
      </c>
    </row>
    <row r="268" spans="1:89" ht="12" customHeight="1" x14ac:dyDescent="0.15">
      <c r="A268" s="26"/>
      <c r="B268" s="26"/>
      <c r="C268" s="26"/>
      <c r="D268" s="26"/>
      <c r="E268" s="26"/>
      <c r="F268" s="26"/>
      <c r="G268" s="26"/>
      <c r="H268" s="26"/>
      <c r="I268" s="26"/>
      <c r="J268" s="26"/>
      <c r="K268" s="26"/>
      <c r="L268" s="26"/>
      <c r="M268" s="26"/>
      <c r="N268" s="26"/>
      <c r="O268" s="26"/>
      <c r="AM268" s="10">
        <f t="shared" si="134"/>
        <v>0.53106393292546272</v>
      </c>
      <c r="AN268" s="10">
        <f t="shared" si="119"/>
        <v>0.2330857552587986</v>
      </c>
      <c r="AO268" s="1">
        <f t="shared" si="120"/>
        <v>51.500000000000462</v>
      </c>
      <c r="AP268" s="1">
        <f t="shared" si="121"/>
        <v>51.582702804357275</v>
      </c>
      <c r="AQ268" s="1">
        <f t="shared" si="122"/>
        <v>4.6363301039335945E-3</v>
      </c>
      <c r="AR268" s="10">
        <f t="shared" si="135"/>
        <v>0.60705244913697243</v>
      </c>
      <c r="AS268" s="10">
        <f t="shared" si="123"/>
        <v>0.3830515630543232</v>
      </c>
      <c r="AT268" s="125">
        <f t="shared" si="124"/>
        <v>55.400000000000517</v>
      </c>
      <c r="AU268" s="1">
        <f t="shared" si="125"/>
        <v>55.51021355167083</v>
      </c>
      <c r="AV268" s="1">
        <f t="shared" si="126"/>
        <v>7.3672816829559061E-3</v>
      </c>
      <c r="AW268" s="10">
        <f t="shared" si="136"/>
        <v>0.27696721628308296</v>
      </c>
      <c r="AX268" s="10">
        <f t="shared" si="127"/>
        <v>0.76340464130043983</v>
      </c>
      <c r="AY268" s="1">
        <f t="shared" si="128"/>
        <v>38.100000000000271</v>
      </c>
      <c r="AZ268" s="1">
        <f t="shared" si="129"/>
        <v>37.937264735251937</v>
      </c>
      <c r="BA268" s="1">
        <f t="shared" si="137"/>
        <v>1.2757316029925839E-2</v>
      </c>
      <c r="BB268" s="10">
        <f t="shared" si="138"/>
        <v>8.6090359836816788E-2</v>
      </c>
      <c r="BC268" s="10">
        <f t="shared" si="130"/>
        <v>0.71754284575581551</v>
      </c>
      <c r="BD268" s="1">
        <f t="shared" si="131"/>
        <v>22.600000000000051</v>
      </c>
      <c r="BE268" s="1">
        <f t="shared" si="132"/>
        <v>22.885615149885467</v>
      </c>
      <c r="BF268" s="1">
        <f t="shared" si="133"/>
        <v>5.5996934458563052E-3</v>
      </c>
      <c r="BU268" s="1">
        <f t="shared" si="115"/>
        <v>0</v>
      </c>
      <c r="BV268" s="1">
        <f>IF($BY$12=1,NORMDIST(BY268,$Y$6,$Y$8,TRUE),IF($BY$12=2,IF(BY268&lt;=$BX$31,0,IF(BY268&gt;=$BX$32,1,(BY268-$BX$31)*$BX$33)),SUM($BU$42:BU268)/$BV$40))</f>
        <v>8.5343450821967343E-2</v>
      </c>
      <c r="BW268" s="1">
        <f t="shared" si="116"/>
        <v>0.1763700559832766</v>
      </c>
      <c r="BX268" s="1">
        <f>IF($BY$12&lt;3,BV268,SUM($BZ$42:BZ268)/$BX$40)</f>
        <v>8.5343450821967343E-2</v>
      </c>
      <c r="BY268" s="1">
        <f t="shared" si="139"/>
        <v>22.600000000000051</v>
      </c>
      <c r="BZ268" s="1">
        <f t="shared" si="107"/>
        <v>7.8039847780210702E-3</v>
      </c>
      <c r="CA268" s="1">
        <f t="shared" si="118"/>
        <v>25.999999980444365</v>
      </c>
      <c r="CB268" s="1" t="str">
        <f t="shared" si="108"/>
        <v/>
      </c>
      <c r="CC268" s="1" t="e">
        <f>IF(CB268="",NA(),COUNTIF(CB268:$CB$704,CB268))</f>
        <v>#N/A</v>
      </c>
      <c r="CD268" s="1" t="e">
        <f t="shared" si="109"/>
        <v>#N/A</v>
      </c>
      <c r="CE268" s="1" t="e">
        <f t="shared" si="110"/>
        <v>#N/A</v>
      </c>
      <c r="CF268" s="1">
        <f t="shared" si="111"/>
        <v>99</v>
      </c>
      <c r="CG268" s="1">
        <f t="shared" si="112"/>
        <v>0</v>
      </c>
      <c r="CH268" s="1">
        <f t="shared" si="140"/>
        <v>0</v>
      </c>
      <c r="CJ268" s="1" t="e">
        <f t="shared" si="113"/>
        <v>#N/A</v>
      </c>
      <c r="CK268" s="1" t="str">
        <f t="shared" si="114"/>
        <v/>
      </c>
    </row>
    <row r="269" spans="1:89" ht="12" customHeight="1" x14ac:dyDescent="0.15">
      <c r="A269" s="26"/>
      <c r="B269" s="26"/>
      <c r="C269" s="26"/>
      <c r="D269" s="26"/>
      <c r="E269" s="26"/>
      <c r="F269" s="26"/>
      <c r="G269" s="26"/>
      <c r="H269" s="26"/>
      <c r="I269" s="26"/>
      <c r="J269" s="26"/>
      <c r="K269" s="26"/>
      <c r="L269" s="26"/>
      <c r="M269" s="26"/>
      <c r="N269" s="26"/>
      <c r="O269" s="26"/>
      <c r="AM269" s="10">
        <f t="shared" si="134"/>
        <v>0.58270280435681343</v>
      </c>
      <c r="AN269" s="10">
        <f t="shared" si="119"/>
        <v>0.61870459094643593</v>
      </c>
      <c r="AO269" s="1">
        <f t="shared" si="120"/>
        <v>54.100000000000499</v>
      </c>
      <c r="AP269" s="1">
        <f t="shared" si="121"/>
        <v>54.552624041587613</v>
      </c>
      <c r="AQ269" s="1">
        <f t="shared" si="122"/>
        <v>1.2084753491552162E-2</v>
      </c>
      <c r="AR269" s="10">
        <f t="shared" si="135"/>
        <v>0.61021355167031288</v>
      </c>
      <c r="AS269" s="10">
        <f t="shared" si="123"/>
        <v>0.44947930052876472</v>
      </c>
      <c r="AT269" s="125">
        <f t="shared" si="124"/>
        <v>55.500000000000519</v>
      </c>
      <c r="AU269" s="1">
        <f t="shared" si="125"/>
        <v>55.848518554121775</v>
      </c>
      <c r="AV269" s="1">
        <f t="shared" si="126"/>
        <v>8.6331245478742675E-3</v>
      </c>
      <c r="AW269" s="10">
        <f t="shared" si="136"/>
        <v>0.33726473525166512</v>
      </c>
      <c r="AX269" s="10">
        <f t="shared" si="127"/>
        <v>0.73695820942521095</v>
      </c>
      <c r="AY269" s="1">
        <f t="shared" si="128"/>
        <v>41.600000000000321</v>
      </c>
      <c r="AZ269" s="1">
        <f t="shared" si="129"/>
        <v>41.774708832055651</v>
      </c>
      <c r="BA269" s="1">
        <f t="shared" si="137"/>
        <v>1.3459166259274567E-2</v>
      </c>
      <c r="BB269" s="10">
        <f t="shared" si="138"/>
        <v>0.78561514988541603</v>
      </c>
      <c r="BC269" s="10">
        <f t="shared" si="130"/>
        <v>0.71185110881924629</v>
      </c>
      <c r="BD269" s="1">
        <f t="shared" si="131"/>
        <v>65.800000000000537</v>
      </c>
      <c r="BE269" s="1">
        <f t="shared" si="132"/>
        <v>65.642256877571882</v>
      </c>
      <c r="BF269" s="1">
        <f t="shared" si="133"/>
        <v>1.0393160711861284E-2</v>
      </c>
      <c r="BU269" s="1">
        <f t="shared" si="115"/>
        <v>0</v>
      </c>
      <c r="BV269" s="1">
        <f>IF($BY$12=1,NORMDIST(BY269,$Y$6,$Y$8,TRUE),IF($BY$12=2,IF(BY269&lt;=$BX$31,0,IF(BY269&gt;=$BX$32,1,(BY269-$BX$31)*$BX$33)),SUM($BU$42:BU269)/$BV$40))</f>
        <v>8.6126525009663696E-2</v>
      </c>
      <c r="BW269" s="1">
        <f t="shared" si="116"/>
        <v>0.17836587116411021</v>
      </c>
      <c r="BX269" s="1">
        <f>IF($BY$12&lt;3,BV269,SUM($BZ$42:BZ269)/$BX$40)</f>
        <v>8.6126525009663696E-2</v>
      </c>
      <c r="BY269" s="1">
        <f t="shared" si="139"/>
        <v>22.700000000000053</v>
      </c>
      <c r="BZ269" s="1">
        <f t="shared" si="107"/>
        <v>7.8575273640577002E-3</v>
      </c>
      <c r="CA269" s="1">
        <f t="shared" si="118"/>
        <v>25.999999977578653</v>
      </c>
      <c r="CB269" s="1" t="str">
        <f t="shared" si="108"/>
        <v/>
      </c>
      <c r="CC269" s="1" t="e">
        <f>IF(CB269="",NA(),COUNTIF(CB269:$CB$704,CB269))</f>
        <v>#N/A</v>
      </c>
      <c r="CD269" s="1" t="e">
        <f t="shared" si="109"/>
        <v>#N/A</v>
      </c>
      <c r="CE269" s="1" t="e">
        <f t="shared" si="110"/>
        <v>#N/A</v>
      </c>
      <c r="CF269" s="1">
        <f t="shared" si="111"/>
        <v>99</v>
      </c>
      <c r="CG269" s="1">
        <f t="shared" si="112"/>
        <v>0</v>
      </c>
      <c r="CH269" s="1">
        <f t="shared" si="140"/>
        <v>0</v>
      </c>
      <c r="CJ269" s="1" t="e">
        <f t="shared" si="113"/>
        <v>#N/A</v>
      </c>
      <c r="CK269" s="1" t="str">
        <f t="shared" si="114"/>
        <v/>
      </c>
    </row>
    <row r="270" spans="1:89" ht="12" customHeight="1" x14ac:dyDescent="0.15">
      <c r="A270" s="26"/>
      <c r="B270" s="26"/>
      <c r="C270" s="26"/>
      <c r="D270" s="26"/>
      <c r="E270" s="26"/>
      <c r="F270" s="26"/>
      <c r="G270" s="26"/>
      <c r="H270" s="26"/>
      <c r="I270" s="26"/>
      <c r="J270" s="26"/>
      <c r="K270" s="26"/>
      <c r="L270" s="26"/>
      <c r="M270" s="26"/>
      <c r="N270" s="26"/>
      <c r="O270" s="26"/>
      <c r="AM270" s="10">
        <f t="shared" si="134"/>
        <v>0.95262404158711433</v>
      </c>
      <c r="AN270" s="10">
        <f t="shared" si="119"/>
        <v>0.7999836839735508</v>
      </c>
      <c r="AO270" s="1">
        <f t="shared" si="120"/>
        <v>83.399999999999537</v>
      </c>
      <c r="AP270" s="1">
        <f t="shared" si="121"/>
        <v>83.139523399620785</v>
      </c>
      <c r="AQ270" s="1">
        <f t="shared" si="122"/>
        <v>3.9569381259232502E-3</v>
      </c>
      <c r="AR270" s="10">
        <f t="shared" si="135"/>
        <v>0.84851855412125587</v>
      </c>
      <c r="AS270" s="10">
        <f t="shared" si="123"/>
        <v>0.57195376232266426</v>
      </c>
      <c r="AT270" s="125">
        <f t="shared" si="124"/>
        <v>70.600000000000264</v>
      </c>
      <c r="AU270" s="1">
        <f t="shared" si="125"/>
        <v>70.158625552803542</v>
      </c>
      <c r="AV270" s="1">
        <f t="shared" si="126"/>
        <v>6.7122710164903808E-3</v>
      </c>
      <c r="AW270" s="10">
        <f t="shared" si="136"/>
        <v>0.67470883205533028</v>
      </c>
      <c r="AX270" s="10">
        <f t="shared" si="127"/>
        <v>9.1768119484186172E-2</v>
      </c>
      <c r="AY270" s="1">
        <f t="shared" si="128"/>
        <v>59.000000000000568</v>
      </c>
      <c r="AZ270" s="1">
        <f t="shared" si="129"/>
        <v>58.887827415019842</v>
      </c>
      <c r="BA270" s="1">
        <f t="shared" si="137"/>
        <v>1.6542440684225394E-3</v>
      </c>
      <c r="BB270" s="10">
        <f t="shared" si="138"/>
        <v>0.34225687757134438</v>
      </c>
      <c r="BC270" s="10">
        <f t="shared" si="130"/>
        <v>0.2250528521835804</v>
      </c>
      <c r="BD270" s="1">
        <f t="shared" si="131"/>
        <v>41.800000000000324</v>
      </c>
      <c r="BE270" s="1">
        <f t="shared" si="132"/>
        <v>41.747522882372465</v>
      </c>
      <c r="BF270" s="1">
        <f t="shared" si="133"/>
        <v>4.1272629630079117E-3</v>
      </c>
      <c r="BU270" s="1">
        <f t="shared" si="115"/>
        <v>0</v>
      </c>
      <c r="BV270" s="1">
        <f>IF($BY$12=1,NORMDIST(BY270,$Y$6,$Y$8,TRUE),IF($BY$12=2,IF(BY270&lt;=$BX$31,0,IF(BY270&gt;=$BX$32,1,(BY270-$BX$31)*$BX$33)),SUM($BU$42:BU270)/$BV$40))</f>
        <v>8.6914961947085437E-2</v>
      </c>
      <c r="BW270" s="1">
        <f t="shared" si="116"/>
        <v>0.1803762610222378</v>
      </c>
      <c r="BX270" s="1">
        <f>IF($BY$12&lt;3,BV270,SUM($BZ$42:BZ270)/$BX$40)</f>
        <v>8.6914961947085437E-2</v>
      </c>
      <c r="BY270" s="1">
        <f t="shared" si="139"/>
        <v>22.800000000000054</v>
      </c>
      <c r="BZ270" s="1">
        <f t="shared" si="107"/>
        <v>7.9112395185191829E-3</v>
      </c>
      <c r="CA270" s="1">
        <f t="shared" si="118"/>
        <v>25.999999974305847</v>
      </c>
      <c r="CB270" s="1" t="str">
        <f t="shared" si="108"/>
        <v/>
      </c>
      <c r="CC270" s="1" t="e">
        <f>IF(CB270="",NA(),COUNTIF(CB270:$CB$704,CB270))</f>
        <v>#N/A</v>
      </c>
      <c r="CD270" s="1" t="e">
        <f t="shared" si="109"/>
        <v>#N/A</v>
      </c>
      <c r="CE270" s="1" t="e">
        <f t="shared" si="110"/>
        <v>#N/A</v>
      </c>
      <c r="CF270" s="1">
        <f t="shared" si="111"/>
        <v>99</v>
      </c>
      <c r="CG270" s="1">
        <f t="shared" si="112"/>
        <v>0</v>
      </c>
      <c r="CH270" s="1">
        <f t="shared" si="140"/>
        <v>0</v>
      </c>
      <c r="CJ270" s="1" t="e">
        <f t="shared" si="113"/>
        <v>#N/A</v>
      </c>
      <c r="CK270" s="1" t="str">
        <f t="shared" si="114"/>
        <v/>
      </c>
    </row>
    <row r="271" spans="1:89" ht="12" customHeight="1" x14ac:dyDescent="0.15">
      <c r="A271" s="26"/>
      <c r="B271" s="26"/>
      <c r="C271" s="26"/>
      <c r="D271" s="26"/>
      <c r="E271" s="26"/>
      <c r="F271" s="26"/>
      <c r="G271" s="26"/>
      <c r="H271" s="26"/>
      <c r="I271" s="26"/>
      <c r="J271" s="26"/>
      <c r="K271" s="26"/>
      <c r="L271" s="26"/>
      <c r="M271" s="26"/>
      <c r="N271" s="26"/>
      <c r="O271" s="26"/>
      <c r="AM271" s="10">
        <f t="shared" si="134"/>
        <v>0.23952339962124825</v>
      </c>
      <c r="AN271" s="10">
        <f t="shared" si="119"/>
        <v>0.11001667752861977</v>
      </c>
      <c r="AO271" s="1">
        <f t="shared" si="120"/>
        <v>35.800000000000239</v>
      </c>
      <c r="AP271" s="1">
        <f t="shared" si="121"/>
        <v>35.505503005534649</v>
      </c>
      <c r="AQ271" s="1">
        <f t="shared" si="122"/>
        <v>1.7055901185475113E-3</v>
      </c>
      <c r="AR271" s="10">
        <f t="shared" si="135"/>
        <v>5.8625552803277969E-2</v>
      </c>
      <c r="AS271" s="10">
        <f t="shared" si="123"/>
        <v>0.29016496613621712</v>
      </c>
      <c r="AT271" s="125">
        <f t="shared" si="124"/>
        <v>18.599999999999994</v>
      </c>
      <c r="AU271" s="1">
        <f t="shared" si="125"/>
        <v>18.533506730943913</v>
      </c>
      <c r="AV271" s="1">
        <f t="shared" si="126"/>
        <v>1.687636118344776E-3</v>
      </c>
      <c r="AW271" s="10">
        <f t="shared" si="136"/>
        <v>0.38782741501927376</v>
      </c>
      <c r="AX271" s="10">
        <f t="shared" si="127"/>
        <v>0.19194913282990456</v>
      </c>
      <c r="AY271" s="1">
        <f t="shared" si="128"/>
        <v>44.30000000000036</v>
      </c>
      <c r="AZ271" s="1">
        <f t="shared" si="129"/>
        <v>44.623637772351863</v>
      </c>
      <c r="BA271" s="1">
        <f t="shared" si="137"/>
        <v>3.6764481041290792E-3</v>
      </c>
      <c r="BB271" s="10">
        <f t="shared" si="138"/>
        <v>0.44752288237214088</v>
      </c>
      <c r="BC271" s="10">
        <f t="shared" si="130"/>
        <v>0.64151887968182564</v>
      </c>
      <c r="BD271" s="1">
        <f t="shared" si="131"/>
        <v>47.300000000000402</v>
      </c>
      <c r="BE271" s="1">
        <f t="shared" si="132"/>
        <v>46.936563692242309</v>
      </c>
      <c r="BF271" s="1">
        <f t="shared" si="133"/>
        <v>1.2680372269722235E-2</v>
      </c>
      <c r="BU271" s="1">
        <f t="shared" si="115"/>
        <v>0</v>
      </c>
      <c r="BV271" s="1">
        <f>IF($BY$12=1,NORMDIST(BY271,$Y$6,$Y$8,TRUE),IF($BY$12=2,IF(BY271&lt;=$BX$31,0,IF(BY271&gt;=$BX$32,1,(BY271-$BX$31)*$BX$33)),SUM($BU$42:BU271)/$BV$40))</f>
        <v>8.7708778514486579E-2</v>
      </c>
      <c r="BW271" s="1">
        <f t="shared" si="116"/>
        <v>0.18240124126238738</v>
      </c>
      <c r="BX271" s="1">
        <f>IF($BY$12&lt;3,BV271,SUM($BZ$42:BZ271)/$BX$40)</f>
        <v>8.7708778514486579E-2</v>
      </c>
      <c r="BY271" s="1">
        <f t="shared" si="139"/>
        <v>22.900000000000055</v>
      </c>
      <c r="BZ271" s="1">
        <f t="shared" si="107"/>
        <v>7.9651197057810895E-3</v>
      </c>
      <c r="CA271" s="1">
        <f t="shared" si="118"/>
        <v>25.99999997057003</v>
      </c>
      <c r="CB271" s="1" t="str">
        <f t="shared" si="108"/>
        <v/>
      </c>
      <c r="CC271" s="1" t="e">
        <f>IF(CB271="",NA(),COUNTIF(CB271:$CB$704,CB271))</f>
        <v>#N/A</v>
      </c>
      <c r="CD271" s="1" t="e">
        <f t="shared" si="109"/>
        <v>#N/A</v>
      </c>
      <c r="CE271" s="1" t="e">
        <f t="shared" si="110"/>
        <v>#N/A</v>
      </c>
      <c r="CF271" s="1">
        <f t="shared" si="111"/>
        <v>99</v>
      </c>
      <c r="CG271" s="1">
        <f t="shared" si="112"/>
        <v>0</v>
      </c>
      <c r="CH271" s="1">
        <f t="shared" si="140"/>
        <v>0</v>
      </c>
      <c r="CJ271" s="1" t="e">
        <f t="shared" si="113"/>
        <v>#N/A</v>
      </c>
      <c r="CK271" s="1" t="str">
        <f t="shared" si="114"/>
        <v/>
      </c>
    </row>
    <row r="272" spans="1:89" ht="12" customHeight="1" x14ac:dyDescent="0.15">
      <c r="A272" s="26"/>
      <c r="B272" s="26"/>
      <c r="C272" s="26"/>
      <c r="D272" s="26"/>
      <c r="E272" s="26"/>
      <c r="F272" s="26"/>
      <c r="G272" s="26"/>
      <c r="H272" s="26"/>
      <c r="I272" s="26"/>
      <c r="J272" s="26"/>
      <c r="K272" s="26"/>
      <c r="L272" s="26"/>
      <c r="M272" s="26"/>
      <c r="N272" s="26"/>
      <c r="O272" s="26"/>
      <c r="AM272" s="10">
        <f t="shared" si="134"/>
        <v>0.20550300553441048</v>
      </c>
      <c r="AN272" s="10">
        <f t="shared" si="119"/>
        <v>0.7268831767141819</v>
      </c>
      <c r="AO272" s="1">
        <f t="shared" si="120"/>
        <v>33.500000000000206</v>
      </c>
      <c r="AP272" s="1">
        <f t="shared" si="121"/>
        <v>33.216623116284815</v>
      </c>
      <c r="AQ272" s="1">
        <f t="shared" si="122"/>
        <v>1.0316891109453908E-2</v>
      </c>
      <c r="AR272" s="10">
        <f t="shared" si="135"/>
        <v>0.43350673094391823</v>
      </c>
      <c r="AS272" s="10">
        <f t="shared" si="123"/>
        <v>0.94502668455243111</v>
      </c>
      <c r="AT272" s="125">
        <f t="shared" si="124"/>
        <v>46.600000000000392</v>
      </c>
      <c r="AU272" s="1">
        <f t="shared" si="125"/>
        <v>46.23087121024767</v>
      </c>
      <c r="AV272" s="1">
        <f t="shared" si="126"/>
        <v>1.8580123084961698E-2</v>
      </c>
      <c r="AW272" s="10">
        <f t="shared" si="136"/>
        <v>0.82363777235150337</v>
      </c>
      <c r="AX272" s="10">
        <f t="shared" si="127"/>
        <v>0.43080607429146767</v>
      </c>
      <c r="AY272" s="1">
        <f t="shared" si="128"/>
        <v>68.500000000000384</v>
      </c>
      <c r="AZ272" s="1">
        <f t="shared" si="129"/>
        <v>68.343393642455723</v>
      </c>
      <c r="BA272" s="1">
        <f t="shared" si="137"/>
        <v>5.6022860544583273E-3</v>
      </c>
      <c r="BB272" s="10">
        <f t="shared" si="138"/>
        <v>0.13656369224190712</v>
      </c>
      <c r="BC272" s="10">
        <f t="shared" si="130"/>
        <v>0.69774707034230232</v>
      </c>
      <c r="BD272" s="1">
        <f t="shared" si="131"/>
        <v>28.000000000000128</v>
      </c>
      <c r="BE272" s="1">
        <f t="shared" si="132"/>
        <v>28.274134937673935</v>
      </c>
      <c r="BF272" s="1">
        <f t="shared" si="133"/>
        <v>7.6002859146077914E-3</v>
      </c>
      <c r="BU272" s="1">
        <f t="shared" si="115"/>
        <v>0</v>
      </c>
      <c r="BV272" s="1">
        <f>IF($BY$12=1,NORMDIST(BY272,$Y$6,$Y$8,TRUE),IF($BY$12=2,IF(BY272&lt;=$BX$31,0,IF(BY272&gt;=$BX$32,1,(BY272-$BX$31)*$BX$33)),SUM($BU$42:BU272)/$BV$40))</f>
        <v>8.8507991437402456E-2</v>
      </c>
      <c r="BW272" s="1">
        <f t="shared" si="116"/>
        <v>0.18444082644320872</v>
      </c>
      <c r="BX272" s="1">
        <f>IF($BY$12&lt;3,BV272,SUM($BZ$42:BZ272)/$BX$40)</f>
        <v>8.8507991437402456E-2</v>
      </c>
      <c r="BY272" s="1">
        <f t="shared" si="139"/>
        <v>23.000000000000057</v>
      </c>
      <c r="BZ272" s="1">
        <f t="shared" si="107"/>
        <v>8.019166367096011E-3</v>
      </c>
      <c r="CA272" s="1">
        <f t="shared" si="118"/>
        <v>25.999999966307897</v>
      </c>
      <c r="CB272" s="1" t="str">
        <f t="shared" si="108"/>
        <v/>
      </c>
      <c r="CC272" s="1" t="e">
        <f>IF(CB272="",NA(),COUNTIF(CB272:$CB$704,CB272))</f>
        <v>#N/A</v>
      </c>
      <c r="CD272" s="1" t="e">
        <f t="shared" si="109"/>
        <v>#N/A</v>
      </c>
      <c r="CE272" s="1" t="e">
        <f t="shared" si="110"/>
        <v>#N/A</v>
      </c>
      <c r="CF272" s="1">
        <f t="shared" si="111"/>
        <v>99</v>
      </c>
      <c r="CG272" s="1">
        <f t="shared" si="112"/>
        <v>0</v>
      </c>
      <c r="CH272" s="1">
        <f t="shared" si="140"/>
        <v>0</v>
      </c>
      <c r="CJ272" s="1" t="e">
        <f t="shared" si="113"/>
        <v>#N/A</v>
      </c>
      <c r="CK272" s="1" t="str">
        <f t="shared" si="114"/>
        <v/>
      </c>
    </row>
    <row r="273" spans="1:89" ht="12" customHeight="1" x14ac:dyDescent="0.15">
      <c r="A273" s="26"/>
      <c r="B273" s="26"/>
      <c r="C273" s="26"/>
      <c r="D273" s="26"/>
      <c r="E273" s="26"/>
      <c r="F273" s="26"/>
      <c r="G273" s="26"/>
      <c r="H273" s="26"/>
      <c r="I273" s="26"/>
      <c r="J273" s="26"/>
      <c r="K273" s="26"/>
      <c r="L273" s="26"/>
      <c r="M273" s="26"/>
      <c r="N273" s="26"/>
      <c r="O273" s="26"/>
      <c r="AM273" s="10">
        <f t="shared" si="134"/>
        <v>0.21662311628460884</v>
      </c>
      <c r="AN273" s="10">
        <f t="shared" si="119"/>
        <v>0.97894660010933876</v>
      </c>
      <c r="AO273" s="1">
        <f t="shared" si="120"/>
        <v>34.300000000000217</v>
      </c>
      <c r="AP273" s="1">
        <f t="shared" si="121"/>
        <v>34.527399189025381</v>
      </c>
      <c r="AQ273" s="1" t="e">
        <f t="shared" si="122"/>
        <v>#N/A</v>
      </c>
      <c r="AR273" s="10">
        <f t="shared" si="135"/>
        <v>0.13087121024727821</v>
      </c>
      <c r="AS273" s="10">
        <f t="shared" si="123"/>
        <v>0.80379851534962654</v>
      </c>
      <c r="AT273" s="125">
        <f t="shared" si="124"/>
        <v>27.500000000000121</v>
      </c>
      <c r="AU273" s="1">
        <f t="shared" si="125"/>
        <v>27.602876964956643</v>
      </c>
      <c r="AV273" s="1">
        <f t="shared" si="126"/>
        <v>8.5153066655883555E-3</v>
      </c>
      <c r="AW273" s="10">
        <f t="shared" si="136"/>
        <v>0.34339364245533943</v>
      </c>
      <c r="AX273" s="10">
        <f t="shared" si="127"/>
        <v>0.88867074623703957</v>
      </c>
      <c r="AY273" s="1">
        <f t="shared" si="128"/>
        <v>41.900000000000325</v>
      </c>
      <c r="AZ273" s="1">
        <f t="shared" si="129"/>
        <v>41.41509009674224</v>
      </c>
      <c r="BA273" s="1">
        <f t="shared" si="137"/>
        <v>1.6330646500894556E-2</v>
      </c>
      <c r="BB273" s="10">
        <f t="shared" si="138"/>
        <v>0.77413493767380714</v>
      </c>
      <c r="BC273" s="10">
        <f t="shared" si="130"/>
        <v>0.44049226120114326</v>
      </c>
      <c r="BD273" s="1">
        <f t="shared" si="131"/>
        <v>65.000000000000583</v>
      </c>
      <c r="BE273" s="1">
        <f t="shared" si="132"/>
        <v>64.83841082826315</v>
      </c>
      <c r="BF273" s="1">
        <f t="shared" si="133"/>
        <v>6.6324354211086392E-3</v>
      </c>
      <c r="BU273" s="1">
        <f t="shared" si="115"/>
        <v>0</v>
      </c>
      <c r="BV273" s="1">
        <f>IF($BY$12=1,NORMDIST(BY273,$Y$6,$Y$8,TRUE),IF($BY$12=2,IF(BY273&lt;=$BX$31,0,IF(BY273&gt;=$BX$32,1,(BY273-$BX$31)*$BX$33)),SUM($BU$42:BU273)/$BV$40))</f>
        <v>8.9312617284337537E-2</v>
      </c>
      <c r="BW273" s="1">
        <f t="shared" si="116"/>
        <v>0.18649502996568654</v>
      </c>
      <c r="BX273" s="1">
        <f>IF($BY$12&lt;3,BV273,SUM($BZ$42:BZ273)/$BX$40)</f>
        <v>8.9312617284337537E-2</v>
      </c>
      <c r="BY273" s="1">
        <f t="shared" si="139"/>
        <v>23.100000000000058</v>
      </c>
      <c r="BZ273" s="1">
        <f t="shared" si="107"/>
        <v>8.0733779205924699E-3</v>
      </c>
      <c r="CA273" s="1">
        <f t="shared" si="118"/>
        <v>25.999999961447788</v>
      </c>
      <c r="CB273" s="1" t="str">
        <f t="shared" si="108"/>
        <v/>
      </c>
      <c r="CC273" s="1" t="e">
        <f>IF(CB273="",NA(),COUNTIF(CB273:$CB$704,CB273))</f>
        <v>#N/A</v>
      </c>
      <c r="CD273" s="1" t="e">
        <f t="shared" si="109"/>
        <v>#N/A</v>
      </c>
      <c r="CE273" s="1" t="e">
        <f t="shared" si="110"/>
        <v>#N/A</v>
      </c>
      <c r="CF273" s="1">
        <f t="shared" si="111"/>
        <v>99</v>
      </c>
      <c r="CG273" s="1">
        <f t="shared" si="112"/>
        <v>0</v>
      </c>
      <c r="CH273" s="1">
        <f t="shared" si="140"/>
        <v>0</v>
      </c>
      <c r="CJ273" s="1" t="e">
        <f t="shared" si="113"/>
        <v>#N/A</v>
      </c>
      <c r="CK273" s="1" t="str">
        <f t="shared" si="114"/>
        <v/>
      </c>
    </row>
    <row r="274" spans="1:89" ht="12" customHeight="1" x14ac:dyDescent="0.15">
      <c r="A274" s="26"/>
      <c r="B274" s="26"/>
      <c r="C274" s="26"/>
      <c r="D274" s="26"/>
      <c r="E274" s="26"/>
      <c r="F274" s="26"/>
      <c r="G274" s="26"/>
      <c r="H274" s="26"/>
      <c r="I274" s="26"/>
      <c r="J274" s="26"/>
      <c r="K274" s="26"/>
      <c r="L274" s="26"/>
      <c r="M274" s="26"/>
      <c r="N274" s="26"/>
      <c r="O274" s="26"/>
      <c r="AM274" s="10">
        <f t="shared" si="134"/>
        <v>0.72739918902516365</v>
      </c>
      <c r="AN274" s="10">
        <f t="shared" si="119"/>
        <v>0.34644109383225441</v>
      </c>
      <c r="AO274" s="1">
        <f t="shared" si="120"/>
        <v>62.000000000000611</v>
      </c>
      <c r="AP274" s="1">
        <f t="shared" si="121"/>
        <v>61.942056763917819</v>
      </c>
      <c r="AQ274" s="1">
        <f t="shared" si="122"/>
        <v>5.7721347958825785E-3</v>
      </c>
      <c r="AR274" s="10">
        <f t="shared" si="135"/>
        <v>0.60287696495652199</v>
      </c>
      <c r="AS274" s="10">
        <f t="shared" si="123"/>
        <v>0.48696576431393623</v>
      </c>
      <c r="AT274" s="125">
        <f t="shared" si="124"/>
        <v>55.200000000000514</v>
      </c>
      <c r="AU274" s="1">
        <f t="shared" si="125"/>
        <v>55.673694298416891</v>
      </c>
      <c r="AV274" s="1">
        <f t="shared" si="126"/>
        <v>9.3907298330832764E-3</v>
      </c>
      <c r="AW274" s="10">
        <f t="shared" si="136"/>
        <v>1.5090096741914749E-2</v>
      </c>
      <c r="AX274" s="10">
        <f t="shared" si="127"/>
        <v>0.16359040513634682</v>
      </c>
      <c r="AY274" s="1">
        <f t="shared" si="128"/>
        <v>6.5999999999999925</v>
      </c>
      <c r="AZ274" s="1">
        <f t="shared" si="129"/>
        <v>6.2780387349426672</v>
      </c>
      <c r="BA274" s="1">
        <f t="shared" si="137"/>
        <v>3.0982271486639889E-4</v>
      </c>
      <c r="BB274" s="10">
        <f t="shared" si="138"/>
        <v>0.33841082826256752</v>
      </c>
      <c r="BC274" s="10">
        <f t="shared" si="130"/>
        <v>0.68196644261479378</v>
      </c>
      <c r="BD274" s="1">
        <f t="shared" si="131"/>
        <v>41.600000000000321</v>
      </c>
      <c r="BE274" s="1">
        <f t="shared" si="132"/>
        <v>41.391711691767298</v>
      </c>
      <c r="BF274" s="1">
        <f t="shared" si="133"/>
        <v>1.2454844273405199E-2</v>
      </c>
      <c r="BU274" s="1">
        <f t="shared" si="115"/>
        <v>0</v>
      </c>
      <c r="BV274" s="1">
        <f>IF($BY$12=1,NORMDIST(BY274,$Y$6,$Y$8,TRUE),IF($BY$12=2,IF(BY274&lt;=$BX$31,0,IF(BY274&gt;=$BX$32,1,(BY274-$BX$31)*$BX$33)),SUM($BU$42:BU274)/$BV$40))</f>
        <v>9.0122672464452935E-2</v>
      </c>
      <c r="BW274" s="1">
        <f t="shared" si="116"/>
        <v>0.18856386406162085</v>
      </c>
      <c r="BX274" s="1">
        <f>IF($BY$12&lt;3,BV274,SUM($BZ$42:BZ274)/$BX$40)</f>
        <v>9.0122672464452935E-2</v>
      </c>
      <c r="BY274" s="1">
        <f t="shared" si="139"/>
        <v>23.20000000000006</v>
      </c>
      <c r="BZ274" s="1">
        <f t="shared" si="107"/>
        <v>8.1277527612767398E-3</v>
      </c>
      <c r="CA274" s="1">
        <f t="shared" si="118"/>
        <v>25.999999955908656</v>
      </c>
      <c r="CB274" s="1" t="str">
        <f t="shared" si="108"/>
        <v/>
      </c>
      <c r="CC274" s="1" t="e">
        <f>IF(CB274="",NA(),COUNTIF(CB274:$CB$704,CB274))</f>
        <v>#N/A</v>
      </c>
      <c r="CD274" s="1" t="e">
        <f t="shared" si="109"/>
        <v>#N/A</v>
      </c>
      <c r="CE274" s="1" t="e">
        <f t="shared" si="110"/>
        <v>#N/A</v>
      </c>
      <c r="CF274" s="1">
        <f t="shared" si="111"/>
        <v>99</v>
      </c>
      <c r="CG274" s="1">
        <f t="shared" si="112"/>
        <v>0</v>
      </c>
      <c r="CH274" s="1">
        <f t="shared" si="140"/>
        <v>0</v>
      </c>
      <c r="CJ274" s="1" t="e">
        <f t="shared" si="113"/>
        <v>#N/A</v>
      </c>
      <c r="CK274" s="1" t="str">
        <f t="shared" si="114"/>
        <v/>
      </c>
    </row>
    <row r="275" spans="1:89" ht="12" customHeight="1" x14ac:dyDescent="0.15">
      <c r="A275" s="26"/>
      <c r="B275" s="26"/>
      <c r="C275" s="26"/>
      <c r="D275" s="26"/>
      <c r="E275" s="26"/>
      <c r="F275" s="26"/>
      <c r="G275" s="26"/>
      <c r="H275" s="26"/>
      <c r="I275" s="26"/>
      <c r="J275" s="26"/>
      <c r="K275" s="26"/>
      <c r="L275" s="26"/>
      <c r="M275" s="26"/>
      <c r="N275" s="26"/>
      <c r="O275" s="26"/>
      <c r="AM275" s="10">
        <f t="shared" si="134"/>
        <v>0.44205676391720772</v>
      </c>
      <c r="AN275" s="10">
        <f t="shared" si="119"/>
        <v>0.38591000810265541</v>
      </c>
      <c r="AO275" s="1">
        <f t="shared" si="120"/>
        <v>47.000000000000398</v>
      </c>
      <c r="AP275" s="1">
        <f t="shared" si="121"/>
        <v>46.597856659442584</v>
      </c>
      <c r="AQ275" s="1">
        <f t="shared" si="122"/>
        <v>7.6116760893496982E-3</v>
      </c>
      <c r="AR275" s="10">
        <f t="shared" si="135"/>
        <v>0.97369429841637611</v>
      </c>
      <c r="AS275" s="10">
        <f t="shared" si="123"/>
        <v>0.6421896405518055</v>
      </c>
      <c r="AT275" s="125">
        <f t="shared" si="124"/>
        <v>88.699999999999235</v>
      </c>
      <c r="AU275" s="1">
        <f t="shared" si="125"/>
        <v>88.953983382134865</v>
      </c>
      <c r="AV275" s="1">
        <f t="shared" si="126"/>
        <v>1.9701316020305517E-3</v>
      </c>
      <c r="AW275" s="10">
        <f t="shared" si="136"/>
        <v>0.17803873494267464</v>
      </c>
      <c r="AX275" s="10">
        <f t="shared" si="127"/>
        <v>0.66393030062317848</v>
      </c>
      <c r="AY275" s="1">
        <f t="shared" si="128"/>
        <v>31.500000000000178</v>
      </c>
      <c r="AZ275" s="1">
        <f t="shared" si="129"/>
        <v>31.637325692922055</v>
      </c>
      <c r="BA275" s="1">
        <f t="shared" si="137"/>
        <v>8.6338788756194669E-3</v>
      </c>
      <c r="BB275" s="10">
        <f t="shared" si="138"/>
        <v>0.29171169176697731</v>
      </c>
      <c r="BC275" s="10">
        <f t="shared" si="130"/>
        <v>0.70992176607251167</v>
      </c>
      <c r="BD275" s="1">
        <f t="shared" si="131"/>
        <v>39.000000000000284</v>
      </c>
      <c r="BE275" s="1">
        <f t="shared" si="132"/>
        <v>39.389708075672672</v>
      </c>
      <c r="BF275" s="1">
        <f t="shared" si="133"/>
        <v>1.2173165360953914E-2</v>
      </c>
      <c r="BU275" s="1">
        <f t="shared" si="115"/>
        <v>0</v>
      </c>
      <c r="BV275" s="1">
        <f>IF($BY$12=1,NORMDIST(BY275,$Y$6,$Y$8,TRUE),IF($BY$12=2,IF(BY275&lt;=$BX$31,0,IF(BY275&gt;=$BX$32,1,(BY275-$BX$31)*$BX$33)),SUM($BU$42:BU275)/$BV$40))</f>
        <v>9.0938173225254493E-2</v>
      </c>
      <c r="BW275" s="1">
        <f t="shared" si="116"/>
        <v>0.19064733978217613</v>
      </c>
      <c r="BX275" s="1">
        <f>IF($BY$12&lt;3,BV275,SUM($BZ$42:BZ275)/$BX$40)</f>
        <v>9.0938173225254493E-2</v>
      </c>
      <c r="BY275" s="1">
        <f t="shared" si="139"/>
        <v>23.300000000000061</v>
      </c>
      <c r="BZ275" s="1">
        <f t="shared" si="107"/>
        <v>8.182289261037581E-3</v>
      </c>
      <c r="CA275" s="1">
        <f t="shared" si="118"/>
        <v>25.999999949598873</v>
      </c>
      <c r="CB275" s="1" t="str">
        <f t="shared" si="108"/>
        <v/>
      </c>
      <c r="CC275" s="1" t="e">
        <f>IF(CB275="",NA(),COUNTIF(CB275:$CB$704,CB275))</f>
        <v>#N/A</v>
      </c>
      <c r="CD275" s="1" t="e">
        <f t="shared" si="109"/>
        <v>#N/A</v>
      </c>
      <c r="CE275" s="1" t="e">
        <f t="shared" si="110"/>
        <v>#N/A</v>
      </c>
      <c r="CF275" s="1">
        <f t="shared" si="111"/>
        <v>99</v>
      </c>
      <c r="CG275" s="1">
        <f t="shared" si="112"/>
        <v>0</v>
      </c>
      <c r="CH275" s="1">
        <f t="shared" si="140"/>
        <v>0</v>
      </c>
      <c r="CJ275" s="1" t="e">
        <f t="shared" si="113"/>
        <v>#N/A</v>
      </c>
      <c r="CK275" s="1" t="str">
        <f t="shared" si="114"/>
        <v/>
      </c>
    </row>
    <row r="276" spans="1:89" ht="12" customHeight="1" x14ac:dyDescent="0.15">
      <c r="A276" s="26"/>
      <c r="B276" s="26"/>
      <c r="C276" s="26"/>
      <c r="D276" s="26"/>
      <c r="E276" s="26"/>
      <c r="F276" s="26"/>
      <c r="G276" s="26"/>
      <c r="H276" s="26"/>
      <c r="I276" s="26"/>
      <c r="J276" s="26"/>
      <c r="K276" s="26"/>
      <c r="L276" s="26"/>
      <c r="M276" s="26"/>
      <c r="N276" s="26"/>
      <c r="O276" s="26"/>
      <c r="AM276" s="10">
        <f t="shared" si="134"/>
        <v>9.7856659442186356E-2</v>
      </c>
      <c r="AN276" s="10">
        <f t="shared" si="119"/>
        <v>0.86655843630433083</v>
      </c>
      <c r="AO276" s="1">
        <f t="shared" si="120"/>
        <v>24.100000000000072</v>
      </c>
      <c r="AP276" s="1">
        <f t="shared" si="121"/>
        <v>24.22830298021443</v>
      </c>
      <c r="AQ276" s="1">
        <f t="shared" si="122"/>
        <v>7.4733715268073351E-3</v>
      </c>
      <c r="AR276" s="10">
        <f t="shared" si="135"/>
        <v>0.75398338213562965</v>
      </c>
      <c r="AS276" s="10">
        <f t="shared" si="123"/>
        <v>0.62314026430249214</v>
      </c>
      <c r="AT276" s="125">
        <f t="shared" si="124"/>
        <v>63.700000000000635</v>
      </c>
      <c r="AU276" s="1">
        <f t="shared" si="125"/>
        <v>63.943848357350277</v>
      </c>
      <c r="AV276" s="1">
        <f t="shared" si="126"/>
        <v>9.8304855734085983E-3</v>
      </c>
      <c r="AW276" s="10">
        <f t="shared" si="136"/>
        <v>0.63732569292187691</v>
      </c>
      <c r="AX276" s="10">
        <f t="shared" si="127"/>
        <v>0.21445277705788612</v>
      </c>
      <c r="AY276" s="1">
        <f t="shared" si="128"/>
        <v>57.00000000000054</v>
      </c>
      <c r="AZ276" s="1">
        <f t="shared" si="129"/>
        <v>57.058464962989632</v>
      </c>
      <c r="BA276" s="1">
        <f t="shared" si="137"/>
        <v>4.0235667230250583E-3</v>
      </c>
      <c r="BB276" s="10">
        <f t="shared" si="138"/>
        <v>0.88970807567238808</v>
      </c>
      <c r="BC276" s="10">
        <f t="shared" si="130"/>
        <v>0.32292886450886726</v>
      </c>
      <c r="BD276" s="1">
        <f t="shared" si="131"/>
        <v>74.400000000000048</v>
      </c>
      <c r="BE276" s="1">
        <f t="shared" si="132"/>
        <v>74.743163911253262</v>
      </c>
      <c r="BF276" s="1">
        <f t="shared" si="133"/>
        <v>3.060447840897896E-3</v>
      </c>
      <c r="BU276" s="1">
        <f t="shared" si="115"/>
        <v>0</v>
      </c>
      <c r="BV276" s="1">
        <f>IF($BY$12=1,NORMDIST(BY276,$Y$6,$Y$8,TRUE),IF($BY$12=2,IF(BY276&lt;=$BX$31,0,IF(BY276&gt;=$BX$32,1,(BY276-$BX$31)*$BX$33)),SUM($BU$42:BU276)/$BV$40))</f>
        <v>9.1759135650281293E-2</v>
      </c>
      <c r="BW276" s="1">
        <f t="shared" si="116"/>
        <v>0.19274546698650116</v>
      </c>
      <c r="BX276" s="1">
        <f>IF($BY$12&lt;3,BV276,SUM($BZ$42:BZ276)/$BX$40)</f>
        <v>9.1759135650281293E-2</v>
      </c>
      <c r="BY276" s="1">
        <f t="shared" si="139"/>
        <v>23.400000000000063</v>
      </c>
      <c r="BZ276" s="1">
        <f t="shared" si="107"/>
        <v>8.2369857686538737E-3</v>
      </c>
      <c r="CA276" s="1">
        <f t="shared" si="118"/>
        <v>25.99999994241492</v>
      </c>
      <c r="CB276" s="1" t="str">
        <f t="shared" si="108"/>
        <v/>
      </c>
      <c r="CC276" s="1" t="e">
        <f>IF(CB276="",NA(),COUNTIF(CB276:$CB$704,CB276))</f>
        <v>#N/A</v>
      </c>
      <c r="CD276" s="1" t="e">
        <f t="shared" si="109"/>
        <v>#N/A</v>
      </c>
      <c r="CE276" s="1" t="e">
        <f t="shared" si="110"/>
        <v>#N/A</v>
      </c>
      <c r="CF276" s="1">
        <f t="shared" si="111"/>
        <v>99</v>
      </c>
      <c r="CG276" s="1">
        <f t="shared" si="112"/>
        <v>0</v>
      </c>
      <c r="CH276" s="1">
        <f t="shared" si="140"/>
        <v>0</v>
      </c>
      <c r="CJ276" s="1" t="e">
        <f t="shared" si="113"/>
        <v>#N/A</v>
      </c>
      <c r="CK276" s="1" t="str">
        <f t="shared" si="114"/>
        <v/>
      </c>
    </row>
    <row r="277" spans="1:89" ht="12" customHeight="1" x14ac:dyDescent="0.15">
      <c r="A277" s="26"/>
      <c r="B277" s="26"/>
      <c r="C277" s="26"/>
      <c r="D277" s="26"/>
      <c r="E277" s="26"/>
      <c r="F277" s="26"/>
      <c r="G277" s="26"/>
      <c r="H277" s="26"/>
      <c r="I277" s="26"/>
      <c r="J277" s="26"/>
      <c r="K277" s="26"/>
      <c r="L277" s="26"/>
      <c r="M277" s="26"/>
      <c r="N277" s="26"/>
      <c r="O277" s="26"/>
      <c r="AM277" s="10">
        <f t="shared" si="134"/>
        <v>0.62830298021435738</v>
      </c>
      <c r="AN277" s="10">
        <f t="shared" si="119"/>
        <v>0.97008231654763222</v>
      </c>
      <c r="AO277" s="1">
        <f t="shared" si="120"/>
        <v>56.500000000000533</v>
      </c>
      <c r="AP277" s="1">
        <f t="shared" si="121"/>
        <v>56.776546437293824</v>
      </c>
      <c r="AQ277" s="1">
        <f t="shared" si="122"/>
        <v>1.8354919359496104E-2</v>
      </c>
      <c r="AR277" s="10">
        <f t="shared" si="135"/>
        <v>0.74384835734963417</v>
      </c>
      <c r="AS277" s="10">
        <f t="shared" si="123"/>
        <v>0.24352498725056648</v>
      </c>
      <c r="AT277" s="125">
        <f t="shared" si="124"/>
        <v>63.100000000000627</v>
      </c>
      <c r="AU277" s="1">
        <f t="shared" si="125"/>
        <v>62.63833049908343</v>
      </c>
      <c r="AV277" s="1">
        <f t="shared" si="126"/>
        <v>3.919782813486491E-3</v>
      </c>
      <c r="AW277" s="10">
        <f t="shared" si="136"/>
        <v>0.55846496298909187</v>
      </c>
      <c r="AX277" s="10">
        <f t="shared" si="127"/>
        <v>0.8899354375898838</v>
      </c>
      <c r="AY277" s="1">
        <f t="shared" si="128"/>
        <v>52.900000000000482</v>
      </c>
      <c r="AZ277" s="1">
        <f t="shared" si="129"/>
        <v>53.345059526712184</v>
      </c>
      <c r="BA277" s="1">
        <f t="shared" si="137"/>
        <v>1.7566006952755106E-2</v>
      </c>
      <c r="BB277" s="10">
        <f t="shared" si="138"/>
        <v>0.84316391125321388</v>
      </c>
      <c r="BC277" s="10">
        <f t="shared" si="130"/>
        <v>7.3662985116243362E-2</v>
      </c>
      <c r="BD277" s="1">
        <f t="shared" si="131"/>
        <v>70.100000000000293</v>
      </c>
      <c r="BE277" s="1">
        <f t="shared" si="132"/>
        <v>70.408781240135724</v>
      </c>
      <c r="BF277" s="1">
        <f t="shared" si="133"/>
        <v>8.8675825955866858E-4</v>
      </c>
      <c r="BU277" s="1">
        <f t="shared" si="115"/>
        <v>0</v>
      </c>
      <c r="BV277" s="1">
        <f>IF($BY$12=1,NORMDIST(BY277,$Y$6,$Y$8,TRUE),IF($BY$12=2,IF(BY277&lt;=$BX$31,0,IF(BY277&gt;=$BX$32,1,(BY277-$BX$31)*$BX$33)),SUM($BU$42:BU277)/$BV$40))</f>
        <v>9.2585575656795441E-2</v>
      </c>
      <c r="BW277" s="1">
        <f t="shared" si="116"/>
        <v>0.19485825433042442</v>
      </c>
      <c r="BX277" s="1">
        <f>IF($BY$12&lt;3,BV277,SUM($BZ$42:BZ277)/$BX$40)</f>
        <v>9.2585575656795441E-2</v>
      </c>
      <c r="BY277" s="1">
        <f t="shared" si="139"/>
        <v>23.500000000000064</v>
      </c>
      <c r="BZ277" s="1">
        <f t="shared" si="107"/>
        <v>8.2918406098052722E-3</v>
      </c>
      <c r="CA277" s="1">
        <f t="shared" si="118"/>
        <v>25.999999934239884</v>
      </c>
      <c r="CB277" s="1" t="str">
        <f t="shared" si="108"/>
        <v/>
      </c>
      <c r="CC277" s="1" t="e">
        <f>IF(CB277="",NA(),COUNTIF(CB277:$CB$704,CB277))</f>
        <v>#N/A</v>
      </c>
      <c r="CD277" s="1" t="e">
        <f t="shared" si="109"/>
        <v>#N/A</v>
      </c>
      <c r="CE277" s="1" t="e">
        <f t="shared" si="110"/>
        <v>#N/A</v>
      </c>
      <c r="CF277" s="1">
        <f t="shared" si="111"/>
        <v>99</v>
      </c>
      <c r="CG277" s="1">
        <f t="shared" si="112"/>
        <v>0</v>
      </c>
      <c r="CH277" s="1">
        <f t="shared" si="140"/>
        <v>0</v>
      </c>
      <c r="CJ277" s="1" t="e">
        <f t="shared" si="113"/>
        <v>#N/A</v>
      </c>
      <c r="CK277" s="1" t="str">
        <f t="shared" si="114"/>
        <v/>
      </c>
    </row>
    <row r="278" spans="1:89" ht="12" customHeight="1" x14ac:dyDescent="0.15">
      <c r="A278" s="26"/>
      <c r="B278" s="26"/>
      <c r="C278" s="26"/>
      <c r="D278" s="26"/>
      <c r="E278" s="26"/>
      <c r="F278" s="26"/>
      <c r="G278" s="26"/>
      <c r="H278" s="26"/>
      <c r="I278" s="26"/>
      <c r="J278" s="26"/>
      <c r="K278" s="26"/>
      <c r="L278" s="26"/>
      <c r="M278" s="26"/>
      <c r="N278" s="26"/>
      <c r="O278" s="26"/>
      <c r="AM278" s="10">
        <f t="shared" si="134"/>
        <v>0.77654643729329109</v>
      </c>
      <c r="AN278" s="10">
        <f t="shared" si="119"/>
        <v>0.46803659573197365</v>
      </c>
      <c r="AO278" s="1">
        <f t="shared" si="120"/>
        <v>65.200000000000571</v>
      </c>
      <c r="AP278" s="1">
        <f t="shared" si="121"/>
        <v>64.741795480996942</v>
      </c>
      <c r="AQ278" s="1">
        <f t="shared" si="122"/>
        <v>6.9941611678799483E-3</v>
      </c>
      <c r="AR278" s="10">
        <f t="shared" si="135"/>
        <v>3.8330499082803726E-2</v>
      </c>
      <c r="AS278" s="10">
        <f t="shared" si="123"/>
        <v>0.48912452533841133</v>
      </c>
      <c r="AT278" s="125">
        <f t="shared" si="124"/>
        <v>14.499999999999964</v>
      </c>
      <c r="AU278" s="1">
        <f t="shared" si="125"/>
        <v>14.612002942711079</v>
      </c>
      <c r="AV278" s="1">
        <f t="shared" si="126"/>
        <v>2.0190635268370191E-3</v>
      </c>
      <c r="AW278" s="10">
        <f t="shared" si="136"/>
        <v>0.94505952671170235</v>
      </c>
      <c r="AX278" s="10">
        <f t="shared" si="127"/>
        <v>0.55289087072014809</v>
      </c>
      <c r="AY278" s="1">
        <f t="shared" si="128"/>
        <v>81.899999999999622</v>
      </c>
      <c r="AZ278" s="1">
        <f t="shared" si="129"/>
        <v>82.294782800227026</v>
      </c>
      <c r="BA278" s="1">
        <f t="shared" si="137"/>
        <v>3.0909464385949063E-3</v>
      </c>
      <c r="BB278" s="10">
        <f t="shared" si="138"/>
        <v>0.80878124013543129</v>
      </c>
      <c r="BC278" s="10">
        <f t="shared" si="130"/>
        <v>0.91551043465733528</v>
      </c>
      <c r="BD278" s="1">
        <f t="shared" si="131"/>
        <v>67.400000000000446</v>
      </c>
      <c r="BE278" s="1">
        <f t="shared" si="132"/>
        <v>67.148209003359526</v>
      </c>
      <c r="BF278" s="1">
        <f t="shared" si="133"/>
        <v>1.2507906383775705E-2</v>
      </c>
      <c r="BU278" s="1">
        <f t="shared" si="115"/>
        <v>0</v>
      </c>
      <c r="BV278" s="1">
        <f>IF($BY$12=1,NORMDIST(BY278,$Y$6,$Y$8,TRUE),IF($BY$12=2,IF(BY278&lt;=$BX$31,0,IF(BY278&gt;=$BX$32,1,(BY278-$BX$31)*$BX$33)),SUM($BU$42:BU278)/$BV$40))</f>
        <v>9.3417508993472342E-2</v>
      </c>
      <c r="BW278" s="1">
        <f t="shared" si="116"/>
        <v>0.19698570925522371</v>
      </c>
      <c r="BX278" s="1">
        <f>IF($BY$12&lt;3,BV278,SUM($BZ$42:BZ278)/$BX$40)</f>
        <v>9.3417508993472342E-2</v>
      </c>
      <c r="BY278" s="1">
        <f t="shared" ref="BY278:BY341" si="141">BY277+$BZ$1</f>
        <v>23.600000000000065</v>
      </c>
      <c r="BZ278" s="1">
        <f t="shared" si="107"/>
        <v>8.3468520870857276E-3</v>
      </c>
      <c r="CA278" s="1">
        <f t="shared" si="118"/>
        <v>25.999999924941825</v>
      </c>
      <c r="CB278" s="1" t="str">
        <f t="shared" si="108"/>
        <v/>
      </c>
      <c r="CC278" s="1" t="e">
        <f>IF(CB278="",NA(),COUNTIF(CB278:$CB$704,CB278))</f>
        <v>#N/A</v>
      </c>
      <c r="CD278" s="1" t="e">
        <f t="shared" si="109"/>
        <v>#N/A</v>
      </c>
      <c r="CE278" s="1" t="e">
        <f t="shared" si="110"/>
        <v>#N/A</v>
      </c>
      <c r="CF278" s="1">
        <f t="shared" si="111"/>
        <v>99</v>
      </c>
      <c r="CG278" s="1">
        <f t="shared" si="112"/>
        <v>0</v>
      </c>
      <c r="CH278" s="1">
        <f t="shared" si="140"/>
        <v>0</v>
      </c>
      <c r="CJ278" s="1" t="e">
        <f t="shared" si="113"/>
        <v>#N/A</v>
      </c>
      <c r="CK278" s="1" t="str">
        <f t="shared" si="114"/>
        <v/>
      </c>
    </row>
    <row r="279" spans="1:89" ht="12" customHeight="1" x14ac:dyDescent="0.15">
      <c r="A279" s="26"/>
      <c r="B279" s="26"/>
      <c r="C279" s="26"/>
      <c r="D279" s="26"/>
      <c r="E279" s="26"/>
      <c r="F279" s="26"/>
      <c r="G279" s="26"/>
      <c r="H279" s="26"/>
      <c r="I279" s="26"/>
      <c r="J279" s="26"/>
      <c r="K279" s="26"/>
      <c r="L279" s="26"/>
      <c r="M279" s="26"/>
      <c r="N279" s="26"/>
      <c r="O279" s="26"/>
      <c r="AM279" s="10">
        <f t="shared" si="134"/>
        <v>4.1795480996370316E-2</v>
      </c>
      <c r="AN279" s="10">
        <f t="shared" si="119"/>
        <v>0.35330495610833168</v>
      </c>
      <c r="AO279" s="1">
        <f t="shared" si="120"/>
        <v>15.299999999999962</v>
      </c>
      <c r="AP279" s="1">
        <f t="shared" si="121"/>
        <v>14.954047746211252</v>
      </c>
      <c r="AQ279" s="1">
        <f t="shared" si="122"/>
        <v>1.5644718258401896E-3</v>
      </c>
      <c r="AR279" s="10">
        <f t="shared" si="135"/>
        <v>0.61200294271111488</v>
      </c>
      <c r="AS279" s="10">
        <f t="shared" si="123"/>
        <v>0.383149404078722</v>
      </c>
      <c r="AT279" s="125">
        <f t="shared" si="124"/>
        <v>55.60000000000052</v>
      </c>
      <c r="AU279" s="1">
        <f t="shared" si="125"/>
        <v>55.121729473025127</v>
      </c>
      <c r="AV279" s="1">
        <f t="shared" si="126"/>
        <v>7.3489261119726182E-3</v>
      </c>
      <c r="AW279" s="10">
        <f t="shared" si="136"/>
        <v>0.89478280022740364</v>
      </c>
      <c r="AX279" s="10">
        <f t="shared" si="127"/>
        <v>0.63445043936371803</v>
      </c>
      <c r="AY279" s="1">
        <f t="shared" si="128"/>
        <v>75.000000000000014</v>
      </c>
      <c r="AZ279" s="1">
        <f t="shared" si="129"/>
        <v>75.141492892056718</v>
      </c>
      <c r="BA279" s="1">
        <f t="shared" si="137"/>
        <v>5.7940896237223052E-3</v>
      </c>
      <c r="BB279" s="10">
        <f t="shared" si="138"/>
        <v>0.24820900335907936</v>
      </c>
      <c r="BC279" s="10">
        <f t="shared" si="130"/>
        <v>0.26030783727765083</v>
      </c>
      <c r="BD279" s="1">
        <f t="shared" si="131"/>
        <v>36.300000000000246</v>
      </c>
      <c r="BE279" s="1">
        <f t="shared" si="132"/>
        <v>36.556778392941006</v>
      </c>
      <c r="BF279" s="1">
        <f t="shared" si="133"/>
        <v>4.106543238491518E-3</v>
      </c>
      <c r="BU279" s="1">
        <f t="shared" si="115"/>
        <v>0</v>
      </c>
      <c r="BV279" s="1">
        <f>IF($BY$12=1,NORMDIST(BY279,$Y$6,$Y$8,TRUE),IF($BY$12=2,IF(BY279&lt;=$BX$31,0,IF(BY279&gt;=$BX$32,1,(BY279-$BX$31)*$BX$33)),SUM($BU$42:BU279)/$BV$40))</f>
        <v>9.4254951238093368E-2</v>
      </c>
      <c r="BW279" s="1">
        <f t="shared" si="116"/>
        <v>0.19912783797647671</v>
      </c>
      <c r="BX279" s="1">
        <f>IF($BY$12&lt;3,BV279,SUM($BZ$42:BZ279)/$BX$40)</f>
        <v>9.4254951238093368E-2</v>
      </c>
      <c r="BY279" s="1">
        <f t="shared" si="141"/>
        <v>23.700000000000067</v>
      </c>
      <c r="BZ279" s="1">
        <f t="shared" si="107"/>
        <v>8.4020184800200903E-3</v>
      </c>
      <c r="CA279" s="1">
        <f t="shared" si="118"/>
        <v>25.999999914371902</v>
      </c>
      <c r="CB279" s="1" t="str">
        <f t="shared" si="108"/>
        <v/>
      </c>
      <c r="CC279" s="1" t="e">
        <f>IF(CB279="",NA(),COUNTIF(CB279:$CB$704,CB279))</f>
        <v>#N/A</v>
      </c>
      <c r="CD279" s="1" t="e">
        <f t="shared" si="109"/>
        <v>#N/A</v>
      </c>
      <c r="CE279" s="1" t="e">
        <f t="shared" si="110"/>
        <v>#N/A</v>
      </c>
      <c r="CF279" s="1">
        <f t="shared" si="111"/>
        <v>99</v>
      </c>
      <c r="CG279" s="1">
        <f t="shared" si="112"/>
        <v>0</v>
      </c>
      <c r="CH279" s="1">
        <f t="shared" si="140"/>
        <v>0</v>
      </c>
      <c r="CJ279" s="1" t="e">
        <f t="shared" si="113"/>
        <v>#N/A</v>
      </c>
      <c r="CK279" s="1" t="str">
        <f t="shared" si="114"/>
        <v/>
      </c>
    </row>
    <row r="280" spans="1:89" ht="12" customHeight="1" x14ac:dyDescent="0.15">
      <c r="A280" s="26"/>
      <c r="B280" s="26"/>
      <c r="C280" s="26"/>
      <c r="D280" s="26"/>
      <c r="E280" s="26"/>
      <c r="F280" s="26"/>
      <c r="G280" s="26"/>
      <c r="H280" s="26"/>
      <c r="I280" s="26"/>
      <c r="J280" s="26"/>
      <c r="K280" s="26"/>
      <c r="L280" s="26"/>
      <c r="M280" s="26"/>
      <c r="N280" s="26"/>
      <c r="O280" s="26"/>
      <c r="AM280" s="10">
        <f t="shared" si="134"/>
        <v>0.15404774621129036</v>
      </c>
      <c r="AN280" s="10">
        <f t="shared" si="119"/>
        <v>0.46473360434174538</v>
      </c>
      <c r="AO280" s="1">
        <f t="shared" si="120"/>
        <v>29.600000000000151</v>
      </c>
      <c r="AP280" s="1">
        <f t="shared" si="121"/>
        <v>29.18495431020871</v>
      </c>
      <c r="AQ280" s="1">
        <f t="shared" si="122"/>
        <v>5.5101593383280467E-3</v>
      </c>
      <c r="AR280" s="10">
        <f t="shared" si="135"/>
        <v>2.1729473024606705E-2</v>
      </c>
      <c r="AS280" s="10">
        <f t="shared" si="123"/>
        <v>1.2729216367006302E-2</v>
      </c>
      <c r="AT280" s="125">
        <f t="shared" si="124"/>
        <v>9.5999999999999819</v>
      </c>
      <c r="AU280" s="1">
        <f t="shared" si="125"/>
        <v>9.4291498757898626</v>
      </c>
      <c r="AV280" s="1">
        <f t="shared" si="126"/>
        <v>3.3009134458122237E-5</v>
      </c>
      <c r="AW280" s="10">
        <f t="shared" si="136"/>
        <v>0.64149289205670357</v>
      </c>
      <c r="AX280" s="10">
        <f t="shared" si="127"/>
        <v>0.25997463241219521</v>
      </c>
      <c r="AY280" s="1">
        <f t="shared" si="128"/>
        <v>57.200000000000543</v>
      </c>
      <c r="AZ280" s="1">
        <f t="shared" si="129"/>
        <v>57.403792173415965</v>
      </c>
      <c r="BA280" s="1">
        <f t="shared" si="137"/>
        <v>4.8603636093449733E-3</v>
      </c>
      <c r="BB280" s="10">
        <f t="shared" si="138"/>
        <v>0.75677839294075966</v>
      </c>
      <c r="BC280" s="10">
        <f t="shared" si="130"/>
        <v>0.76752670481801033</v>
      </c>
      <c r="BD280" s="1">
        <f t="shared" si="131"/>
        <v>63.900000000000638</v>
      </c>
      <c r="BE280" s="1">
        <f t="shared" si="132"/>
        <v>63.426027265936774</v>
      </c>
      <c r="BF280" s="1">
        <f t="shared" si="133"/>
        <v>1.2025025861674371E-2</v>
      </c>
      <c r="BU280" s="1">
        <f t="shared" si="115"/>
        <v>0</v>
      </c>
      <c r="BV280" s="1">
        <f>IF($BY$12=1,NORMDIST(BY280,$Y$6,$Y$8,TRUE),IF($BY$12=2,IF(BY280&lt;=$BX$31,0,IF(BY280&gt;=$BX$32,1,(BY280-$BX$31)*$BX$33)),SUM($BU$42:BU280)/$BV$40))</f>
        <v>9.5097917795239642E-2</v>
      </c>
      <c r="BW280" s="1">
        <f t="shared" si="116"/>
        <v>0.20128464547299171</v>
      </c>
      <c r="BX280" s="1">
        <f>IF($BY$12&lt;3,BV280,SUM($BZ$42:BZ280)/$BX$40)</f>
        <v>9.5097917795239642E-2</v>
      </c>
      <c r="BY280" s="1">
        <f t="shared" si="141"/>
        <v>23.800000000000068</v>
      </c>
      <c r="BZ280" s="1">
        <f t="shared" si="107"/>
        <v>8.4573380450836608E-3</v>
      </c>
      <c r="CA280" s="1">
        <f t="shared" si="118"/>
        <v>25.999999902362319</v>
      </c>
      <c r="CB280" s="1" t="str">
        <f t="shared" si="108"/>
        <v/>
      </c>
      <c r="CC280" s="1" t="e">
        <f>IF(CB280="",NA(),COUNTIF(CB280:$CB$704,CB280))</f>
        <v>#N/A</v>
      </c>
      <c r="CD280" s="1" t="e">
        <f t="shared" si="109"/>
        <v>#N/A</v>
      </c>
      <c r="CE280" s="1" t="e">
        <f t="shared" si="110"/>
        <v>#N/A</v>
      </c>
      <c r="CF280" s="1">
        <f t="shared" si="111"/>
        <v>99</v>
      </c>
      <c r="CG280" s="1">
        <f t="shared" si="112"/>
        <v>0</v>
      </c>
      <c r="CH280" s="1">
        <f t="shared" si="140"/>
        <v>0</v>
      </c>
      <c r="CJ280" s="1" t="e">
        <f t="shared" si="113"/>
        <v>#N/A</v>
      </c>
      <c r="CK280" s="1" t="str">
        <f t="shared" si="114"/>
        <v/>
      </c>
    </row>
    <row r="281" spans="1:89" ht="12" customHeight="1" x14ac:dyDescent="0.15">
      <c r="A281" s="26"/>
      <c r="B281" s="26"/>
      <c r="C281" s="26"/>
      <c r="D281" s="26"/>
      <c r="E281" s="26"/>
      <c r="F281" s="26"/>
      <c r="G281" s="26"/>
      <c r="H281" s="26"/>
      <c r="I281" s="26"/>
      <c r="J281" s="26"/>
      <c r="K281" s="26"/>
      <c r="L281" s="26"/>
      <c r="M281" s="26"/>
      <c r="N281" s="26"/>
      <c r="O281" s="26"/>
      <c r="AM281" s="10">
        <f t="shared" si="134"/>
        <v>8.4954310208559036E-2</v>
      </c>
      <c r="AN281" s="10">
        <f t="shared" si="119"/>
        <v>0.2064916230738163</v>
      </c>
      <c r="AO281" s="1">
        <f t="shared" si="120"/>
        <v>22.50000000000005</v>
      </c>
      <c r="AP281" s="1">
        <f t="shared" si="121"/>
        <v>22.915129262954046</v>
      </c>
      <c r="AQ281" s="1">
        <f t="shared" si="122"/>
        <v>1.6004367145416171E-3</v>
      </c>
      <c r="AR281" s="10">
        <f t="shared" si="135"/>
        <v>0.32914987578988075</v>
      </c>
      <c r="AS281" s="10">
        <f t="shared" si="123"/>
        <v>3.6847192794084549E-2</v>
      </c>
      <c r="AT281" s="125">
        <f t="shared" si="124"/>
        <v>41.100000000000314</v>
      </c>
      <c r="AU281" s="1">
        <f t="shared" si="125"/>
        <v>41.006954351812915</v>
      </c>
      <c r="AV281" s="1">
        <f t="shared" si="126"/>
        <v>6.6570818156011014E-4</v>
      </c>
      <c r="AW281" s="10">
        <f t="shared" si="136"/>
        <v>0.70379217341542244</v>
      </c>
      <c r="AX281" s="10">
        <f t="shared" si="127"/>
        <v>0.88345247879624367</v>
      </c>
      <c r="AY281" s="1">
        <f t="shared" si="128"/>
        <v>60.700000000000593</v>
      </c>
      <c r="AZ281" s="1">
        <f t="shared" si="129"/>
        <v>60.472844661027786</v>
      </c>
      <c r="BA281" s="1">
        <f t="shared" si="137"/>
        <v>1.5272505659563538E-2</v>
      </c>
      <c r="BB281" s="10">
        <f t="shared" si="138"/>
        <v>2.6027265936136246E-2</v>
      </c>
      <c r="BC281" s="10">
        <f t="shared" si="130"/>
        <v>0.99771581962704659</v>
      </c>
      <c r="BD281" s="1">
        <f t="shared" si="131"/>
        <v>11.099999999999977</v>
      </c>
      <c r="BE281" s="1">
        <f t="shared" si="132"/>
        <v>10.766576121002412</v>
      </c>
      <c r="BF281" s="1" t="e">
        <f t="shared" si="133"/>
        <v>#N/A</v>
      </c>
      <c r="BU281" s="1">
        <f t="shared" si="115"/>
        <v>0</v>
      </c>
      <c r="BV281" s="1">
        <f>IF($BY$12=1,NORMDIST(BY281,$Y$6,$Y$8,TRUE),IF($BY$12=2,IF(BY281&lt;=$BX$31,0,IF(BY281&gt;=$BX$32,1,(BY281-$BX$31)*$BX$33)),SUM($BU$42:BU281)/$BV$40))</f>
        <v>9.594642389398822E-2</v>
      </c>
      <c r="BW281" s="1">
        <f t="shared" si="116"/>
        <v>0.20345613547582247</v>
      </c>
      <c r="BX281" s="1">
        <f>IF($BY$12&lt;3,BV281,SUM($BZ$42:BZ281)/$BX$40)</f>
        <v>9.594642389398822E-2</v>
      </c>
      <c r="BY281" s="1">
        <f t="shared" si="141"/>
        <v>23.90000000000007</v>
      </c>
      <c r="BZ281" s="1">
        <f t="shared" si="107"/>
        <v>8.5128090157247649E-3</v>
      </c>
      <c r="CA281" s="1">
        <f t="shared" si="118"/>
        <v>25.999999888724012</v>
      </c>
      <c r="CB281" s="1" t="str">
        <f t="shared" si="108"/>
        <v/>
      </c>
      <c r="CC281" s="1" t="e">
        <f>IF(CB281="",NA(),COUNTIF(CB281:$CB$704,CB281))</f>
        <v>#N/A</v>
      </c>
      <c r="CD281" s="1" t="e">
        <f t="shared" si="109"/>
        <v>#N/A</v>
      </c>
      <c r="CE281" s="1" t="e">
        <f t="shared" si="110"/>
        <v>#N/A</v>
      </c>
      <c r="CF281" s="1">
        <f t="shared" si="111"/>
        <v>99</v>
      </c>
      <c r="CG281" s="1">
        <f t="shared" si="112"/>
        <v>0</v>
      </c>
      <c r="CH281" s="1">
        <f t="shared" si="140"/>
        <v>0</v>
      </c>
      <c r="CJ281" s="1" t="e">
        <f t="shared" si="113"/>
        <v>#N/A</v>
      </c>
      <c r="CK281" s="1" t="str">
        <f t="shared" si="114"/>
        <v/>
      </c>
    </row>
    <row r="282" spans="1:89" ht="12" customHeight="1" x14ac:dyDescent="0.15">
      <c r="A282" s="26"/>
      <c r="B282" s="26"/>
      <c r="C282" s="26"/>
      <c r="D282" s="26"/>
      <c r="E282" s="26"/>
      <c r="F282" s="26"/>
      <c r="G282" s="26"/>
      <c r="H282" s="26"/>
      <c r="I282" s="26"/>
      <c r="J282" s="26"/>
      <c r="K282" s="26"/>
      <c r="L282" s="26"/>
      <c r="M282" s="26"/>
      <c r="N282" s="26"/>
      <c r="O282" s="26"/>
      <c r="AM282" s="10">
        <f t="shared" si="134"/>
        <v>0.91512926295399666</v>
      </c>
      <c r="AN282" s="10">
        <f t="shared" si="119"/>
        <v>0.52622038498520851</v>
      </c>
      <c r="AO282" s="1">
        <f t="shared" si="120"/>
        <v>77.399999999999878</v>
      </c>
      <c r="AP282" s="1">
        <f t="shared" si="121"/>
        <v>77.590717089921114</v>
      </c>
      <c r="AQ282" s="1">
        <f t="shared" si="122"/>
        <v>4.1066158743089751E-3</v>
      </c>
      <c r="AR282" s="10">
        <f t="shared" si="135"/>
        <v>0.40695435181260109</v>
      </c>
      <c r="AS282" s="10">
        <f t="shared" si="123"/>
        <v>0.80853258445858955</v>
      </c>
      <c r="AT282" s="125">
        <f t="shared" si="124"/>
        <v>45.200000000000372</v>
      </c>
      <c r="AU282" s="1">
        <f t="shared" si="125"/>
        <v>45.055509493500367</v>
      </c>
      <c r="AV282" s="1">
        <f t="shared" si="126"/>
        <v>1.5670033180305975E-2</v>
      </c>
      <c r="AW282" s="10">
        <f t="shared" si="136"/>
        <v>0.27284466102719307</v>
      </c>
      <c r="AX282" s="10">
        <f t="shared" si="127"/>
        <v>0.15725252404808998</v>
      </c>
      <c r="AY282" s="1">
        <f t="shared" si="128"/>
        <v>37.900000000000269</v>
      </c>
      <c r="AZ282" s="1">
        <f t="shared" si="129"/>
        <v>37.684763712436229</v>
      </c>
      <c r="BA282" s="1">
        <f t="shared" si="137"/>
        <v>2.6121395588633782E-3</v>
      </c>
      <c r="BB282" s="10">
        <f t="shared" si="138"/>
        <v>0.16657612100243568</v>
      </c>
      <c r="BC282" s="10">
        <f t="shared" si="130"/>
        <v>0.37551392987370491</v>
      </c>
      <c r="BD282" s="1">
        <f t="shared" si="131"/>
        <v>30.600000000000165</v>
      </c>
      <c r="BE282" s="1">
        <f t="shared" si="132"/>
        <v>30.280418137461112</v>
      </c>
      <c r="BF282" s="1">
        <f t="shared" si="133"/>
        <v>4.6794227608557438E-3</v>
      </c>
      <c r="BU282" s="1">
        <f t="shared" si="115"/>
        <v>0</v>
      </c>
      <c r="BV282" s="1">
        <f>IF($BY$12=1,NORMDIST(BY282,$Y$6,$Y$8,TRUE),IF($BY$12=2,IF(BY282&lt;=$BX$31,0,IF(BY282&gt;=$BX$32,1,(BY282-$BX$31)*$BX$33)),SUM($BU$42:BU282)/$BV$40))</f>
        <v>9.6800484585610913E-2</v>
      </c>
      <c r="BW282" s="1">
        <f t="shared" si="116"/>
        <v>0.20564231045737039</v>
      </c>
      <c r="BX282" s="1">
        <f>IF($BY$12&lt;3,BV282,SUM($BZ$42:BZ282)/$BX$40)</f>
        <v>9.6800484585610913E-2</v>
      </c>
      <c r="BY282" s="1">
        <f t="shared" si="141"/>
        <v>24.000000000000071</v>
      </c>
      <c r="BZ282" s="1">
        <f t="shared" si="107"/>
        <v>8.5684296023904073E-3</v>
      </c>
      <c r="CA282" s="1">
        <f t="shared" si="118"/>
        <v>25.999999873244061</v>
      </c>
      <c r="CB282" s="1" t="str">
        <f t="shared" si="108"/>
        <v/>
      </c>
      <c r="CC282" s="1" t="e">
        <f>IF(CB282="",NA(),COUNTIF(CB282:$CB$704,CB282))</f>
        <v>#N/A</v>
      </c>
      <c r="CD282" s="1" t="e">
        <f t="shared" si="109"/>
        <v>#N/A</v>
      </c>
      <c r="CE282" s="1" t="e">
        <f t="shared" si="110"/>
        <v>#N/A</v>
      </c>
      <c r="CF282" s="1">
        <f t="shared" si="111"/>
        <v>99</v>
      </c>
      <c r="CG282" s="1">
        <f t="shared" si="112"/>
        <v>0</v>
      </c>
      <c r="CH282" s="1">
        <f t="shared" si="140"/>
        <v>0</v>
      </c>
      <c r="CJ282" s="1" t="e">
        <f t="shared" si="113"/>
        <v>#N/A</v>
      </c>
      <c r="CK282" s="1" t="str">
        <f t="shared" si="114"/>
        <v/>
      </c>
    </row>
    <row r="283" spans="1:89" ht="12" customHeight="1" x14ac:dyDescent="0.15">
      <c r="A283" s="26"/>
      <c r="B283" s="26"/>
      <c r="C283" s="26"/>
      <c r="D283" s="26"/>
      <c r="E283" s="26"/>
      <c r="F283" s="26"/>
      <c r="G283" s="26"/>
      <c r="H283" s="26"/>
      <c r="I283" s="26"/>
      <c r="J283" s="26"/>
      <c r="K283" s="26"/>
      <c r="L283" s="26"/>
      <c r="M283" s="26"/>
      <c r="N283" s="26"/>
      <c r="O283" s="26"/>
      <c r="AM283" s="10">
        <f t="shared" si="134"/>
        <v>0.69071708992123604</v>
      </c>
      <c r="AN283" s="10">
        <f t="shared" si="119"/>
        <v>0.87853452935814857</v>
      </c>
      <c r="AO283" s="1">
        <f t="shared" si="120"/>
        <v>59.900000000000581</v>
      </c>
      <c r="AP283" s="1">
        <f t="shared" si="121"/>
        <v>60.114530367404804</v>
      </c>
      <c r="AQ283" s="1">
        <f t="shared" si="122"/>
        <v>1.5503594573400649E-2</v>
      </c>
      <c r="AR283" s="10">
        <f t="shared" si="135"/>
        <v>0.35550949349999428</v>
      </c>
      <c r="AS283" s="10">
        <f t="shared" si="123"/>
        <v>0.55662335827946663</v>
      </c>
      <c r="AT283" s="125">
        <f t="shared" si="124"/>
        <v>42.500000000000334</v>
      </c>
      <c r="AU283" s="1">
        <f t="shared" si="125"/>
        <v>42.818898323923683</v>
      </c>
      <c r="AV283" s="1">
        <f t="shared" si="126"/>
        <v>1.0349161557155919E-2</v>
      </c>
      <c r="AW283" s="10">
        <f t="shared" si="136"/>
        <v>0.28476371243596077</v>
      </c>
      <c r="AX283" s="10">
        <f t="shared" si="127"/>
        <v>0.82628786936402321</v>
      </c>
      <c r="AY283" s="1">
        <f t="shared" si="128"/>
        <v>38.600000000000279</v>
      </c>
      <c r="AZ283" s="1">
        <f t="shared" si="129"/>
        <v>38.535382533818762</v>
      </c>
      <c r="BA283" s="1">
        <f t="shared" si="137"/>
        <v>1.4010715310351592E-2</v>
      </c>
      <c r="BB283" s="10">
        <f t="shared" si="138"/>
        <v>0.18041813746094704</v>
      </c>
      <c r="BC283" s="10">
        <f t="shared" si="130"/>
        <v>0.72004525735974312</v>
      </c>
      <c r="BD283" s="1">
        <f t="shared" si="131"/>
        <v>31.70000000000018</v>
      </c>
      <c r="BE283" s="1">
        <f t="shared" si="132"/>
        <v>32.134185776859702</v>
      </c>
      <c r="BF283" s="1">
        <f t="shared" si="133"/>
        <v>9.4501513827889294E-3</v>
      </c>
      <c r="BU283" s="1">
        <f t="shared" si="115"/>
        <v>0</v>
      </c>
      <c r="BV283" s="1">
        <f>IF($BY$12=1,NORMDIST(BY283,$Y$6,$Y$8,TRUE),IF($BY$12=2,IF(BY283&lt;=$BX$31,0,IF(BY283&gt;=$BX$32,1,(BY283-$BX$31)*$BX$33)),SUM($BU$42:BU283)/$BV$40))</f>
        <v>9.7660114741275131E-2</v>
      </c>
      <c r="BW283" s="1">
        <f t="shared" si="116"/>
        <v>0.20784317162057403</v>
      </c>
      <c r="BX283" s="1">
        <f>IF($BY$12&lt;3,BV283,SUM($BZ$42:BZ283)/$BX$40)</f>
        <v>9.7660114741275131E-2</v>
      </c>
      <c r="BY283" s="1">
        <f t="shared" si="141"/>
        <v>24.100000000000072</v>
      </c>
      <c r="BZ283" s="1">
        <f t="shared" si="107"/>
        <v>8.6241979925549134E-3</v>
      </c>
      <c r="CA283" s="1">
        <f t="shared" si="118"/>
        <v>25.999999855682823</v>
      </c>
      <c r="CB283" s="1" t="str">
        <f t="shared" si="108"/>
        <v/>
      </c>
      <c r="CC283" s="1" t="e">
        <f>IF(CB283="",NA(),COUNTIF(CB283:$CB$704,CB283))</f>
        <v>#N/A</v>
      </c>
      <c r="CD283" s="1" t="e">
        <f t="shared" si="109"/>
        <v>#N/A</v>
      </c>
      <c r="CE283" s="1" t="e">
        <f t="shared" si="110"/>
        <v>#N/A</v>
      </c>
      <c r="CF283" s="1">
        <f t="shared" si="111"/>
        <v>99</v>
      </c>
      <c r="CG283" s="1">
        <f t="shared" si="112"/>
        <v>0</v>
      </c>
      <c r="CH283" s="1">
        <f t="shared" si="140"/>
        <v>0</v>
      </c>
      <c r="CJ283" s="1" t="e">
        <f t="shared" si="113"/>
        <v>#N/A</v>
      </c>
      <c r="CK283" s="1" t="str">
        <f t="shared" si="114"/>
        <v/>
      </c>
    </row>
    <row r="284" spans="1:89" ht="12" customHeight="1" x14ac:dyDescent="0.15">
      <c r="A284" s="26"/>
      <c r="B284" s="26"/>
      <c r="C284" s="26"/>
      <c r="D284" s="26"/>
      <c r="E284" s="26"/>
      <c r="F284" s="26"/>
      <c r="G284" s="26"/>
      <c r="H284" s="26"/>
      <c r="I284" s="26"/>
      <c r="J284" s="26"/>
      <c r="K284" s="26"/>
      <c r="L284" s="26"/>
      <c r="M284" s="26"/>
      <c r="N284" s="26"/>
      <c r="O284" s="26"/>
      <c r="AM284" s="10">
        <f t="shared" si="134"/>
        <v>0.71453036740422249</v>
      </c>
      <c r="AN284" s="10">
        <f t="shared" si="119"/>
        <v>0.96293700113892555</v>
      </c>
      <c r="AO284" s="1">
        <f t="shared" si="120"/>
        <v>61.300000000000601</v>
      </c>
      <c r="AP284" s="1">
        <f t="shared" si="121"/>
        <v>61.329570270330315</v>
      </c>
      <c r="AQ284" s="1">
        <f t="shared" si="122"/>
        <v>1.6374163291629301E-2</v>
      </c>
      <c r="AR284" s="10">
        <f t="shared" si="135"/>
        <v>0.81889832392334938</v>
      </c>
      <c r="AS284" s="10">
        <f t="shared" si="123"/>
        <v>0.88491170480847359</v>
      </c>
      <c r="AT284" s="125">
        <f t="shared" si="124"/>
        <v>68.200000000000401</v>
      </c>
      <c r="AU284" s="1">
        <f t="shared" si="125"/>
        <v>68.251936898380919</v>
      </c>
      <c r="AV284" s="1">
        <f t="shared" si="126"/>
        <v>1.1667031744227157E-2</v>
      </c>
      <c r="AW284" s="10">
        <f t="shared" si="136"/>
        <v>0.43538253381848335</v>
      </c>
      <c r="AX284" s="10">
        <f t="shared" si="127"/>
        <v>0.99815777316689491</v>
      </c>
      <c r="AY284" s="1">
        <f t="shared" si="128"/>
        <v>46.700000000000394</v>
      </c>
      <c r="AZ284" s="1">
        <f t="shared" si="129"/>
        <v>46.907720000297225</v>
      </c>
      <c r="BA284" s="1" t="e">
        <f t="shared" si="137"/>
        <v>#N/A</v>
      </c>
      <c r="BB284" s="10">
        <f t="shared" si="138"/>
        <v>0.93418577685952187</v>
      </c>
      <c r="BC284" s="10">
        <f t="shared" si="130"/>
        <v>0.91301031783223152</v>
      </c>
      <c r="BD284" s="1">
        <f t="shared" si="131"/>
        <v>80.099999999999724</v>
      </c>
      <c r="BE284" s="1">
        <f t="shared" si="132"/>
        <v>79.647456447034799</v>
      </c>
      <c r="BF284" s="1">
        <f t="shared" si="133"/>
        <v>5.8682934925004824E-3</v>
      </c>
      <c r="BU284" s="1">
        <f t="shared" si="115"/>
        <v>0</v>
      </c>
      <c r="BV284" s="1">
        <f>IF($BY$12=1,NORMDIST(BY284,$Y$6,$Y$8,TRUE),IF($BY$12=2,IF(BY284&lt;=$BX$31,0,IF(BY284&gt;=$BX$32,1,(BY284-$BX$31)*$BX$33)),SUM($BU$42:BU284)/$BV$40))</f>
        <v>9.852532904974845E-2</v>
      </c>
      <c r="BW284" s="1">
        <f t="shared" si="116"/>
        <v>0.21005871888819158</v>
      </c>
      <c r="BX284" s="1">
        <f>IF($BY$12&lt;3,BV284,SUM($BZ$42:BZ284)/$BX$40)</f>
        <v>9.852532904974845E-2</v>
      </c>
      <c r="BY284" s="1">
        <f t="shared" si="141"/>
        <v>24.200000000000074</v>
      </c>
      <c r="BZ284" s="1">
        <f t="shared" si="107"/>
        <v>8.6801123507516918E-3</v>
      </c>
      <c r="CA284" s="1">
        <f t="shared" si="118"/>
        <v>25.999999835770719</v>
      </c>
      <c r="CB284" s="1" t="str">
        <f t="shared" si="108"/>
        <v/>
      </c>
      <c r="CC284" s="1" t="e">
        <f>IF(CB284="",NA(),COUNTIF(CB284:$CB$704,CB284))</f>
        <v>#N/A</v>
      </c>
      <c r="CD284" s="1" t="e">
        <f t="shared" si="109"/>
        <v>#N/A</v>
      </c>
      <c r="CE284" s="1" t="e">
        <f t="shared" si="110"/>
        <v>#N/A</v>
      </c>
      <c r="CF284" s="1">
        <f t="shared" si="111"/>
        <v>99</v>
      </c>
      <c r="CG284" s="1">
        <f t="shared" si="112"/>
        <v>0</v>
      </c>
      <c r="CH284" s="1">
        <f t="shared" si="140"/>
        <v>0</v>
      </c>
      <c r="CJ284" s="1" t="e">
        <f t="shared" si="113"/>
        <v>#N/A</v>
      </c>
      <c r="CK284" s="1" t="str">
        <f t="shared" si="114"/>
        <v/>
      </c>
    </row>
    <row r="285" spans="1:89" ht="12" customHeight="1" x14ac:dyDescent="0.15">
      <c r="A285" s="26"/>
      <c r="B285" s="26"/>
      <c r="C285" s="26"/>
      <c r="D285" s="26"/>
      <c r="E285" s="26"/>
      <c r="F285" s="26"/>
      <c r="G285" s="26"/>
      <c r="H285" s="26"/>
      <c r="I285" s="26"/>
      <c r="J285" s="26"/>
      <c r="K285" s="26"/>
      <c r="L285" s="26"/>
      <c r="M285" s="26"/>
      <c r="N285" s="26"/>
      <c r="O285" s="26"/>
      <c r="AM285" s="10">
        <f t="shared" si="134"/>
        <v>0.52957027032971382</v>
      </c>
      <c r="AN285" s="10">
        <f t="shared" si="119"/>
        <v>0.58771065250039101</v>
      </c>
      <c r="AO285" s="1">
        <f t="shared" si="120"/>
        <v>51.40000000000046</v>
      </c>
      <c r="AP285" s="1">
        <f t="shared" si="121"/>
        <v>51.065242392570241</v>
      </c>
      <c r="AQ285" s="1">
        <f t="shared" si="122"/>
        <v>1.1694444879647256E-2</v>
      </c>
      <c r="AR285" s="10">
        <f t="shared" si="135"/>
        <v>0.55193689838051796</v>
      </c>
      <c r="AS285" s="10">
        <f t="shared" si="123"/>
        <v>0.15898485854268074</v>
      </c>
      <c r="AT285" s="125">
        <f t="shared" si="124"/>
        <v>52.600000000000477</v>
      </c>
      <c r="AU285" s="1">
        <f t="shared" si="125"/>
        <v>52.752229968458892</v>
      </c>
      <c r="AV285" s="1">
        <f t="shared" si="126"/>
        <v>3.1446046086713183E-3</v>
      </c>
      <c r="AW285" s="10">
        <f t="shared" si="136"/>
        <v>0.70772000029683113</v>
      </c>
      <c r="AX285" s="10">
        <f t="shared" si="127"/>
        <v>0.20332831516861916</v>
      </c>
      <c r="AY285" s="1">
        <f t="shared" si="128"/>
        <v>60.900000000000595</v>
      </c>
      <c r="AZ285" s="1">
        <f t="shared" si="129"/>
        <v>61.194954288751482</v>
      </c>
      <c r="BA285" s="1">
        <f t="shared" si="137"/>
        <v>3.4960672082539226E-3</v>
      </c>
      <c r="BB285" s="10">
        <f t="shared" si="138"/>
        <v>4.7456447035074234E-2</v>
      </c>
      <c r="BC285" s="10">
        <f t="shared" si="130"/>
        <v>8.7284553796052933E-2</v>
      </c>
      <c r="BD285" s="1">
        <f t="shared" si="131"/>
        <v>16.499999999999964</v>
      </c>
      <c r="BE285" s="1">
        <f t="shared" si="132"/>
        <v>16.672659728676045</v>
      </c>
      <c r="BF285" s="1">
        <f t="shared" si="133"/>
        <v>4.2813796293758458E-4</v>
      </c>
      <c r="BU285" s="1">
        <f t="shared" si="115"/>
        <v>0</v>
      </c>
      <c r="BV285" s="1">
        <f>IF($BY$12=1,NORMDIST(BY285,$Y$6,$Y$8,TRUE),IF($BY$12=2,IF(BY285&lt;=$BX$31,0,IF(BY285&gt;=$BX$32,1,(BY285-$BX$31)*$BX$33)),SUM($BU$42:BU285)/$BV$40))</f>
        <v>9.9396142015106256E-2</v>
      </c>
      <c r="BW285" s="1">
        <f t="shared" si="116"/>
        <v>0.21228895089217648</v>
      </c>
      <c r="BX285" s="1">
        <f>IF($BY$12&lt;3,BV285,SUM($BZ$42:BZ285)/$BX$40)</f>
        <v>9.9396142015106256E-2</v>
      </c>
      <c r="BY285" s="1">
        <f t="shared" si="141"/>
        <v>24.300000000000075</v>
      </c>
      <c r="BZ285" s="1">
        <f t="shared" si="107"/>
        <v>8.7361708186080578E-3</v>
      </c>
      <c r="CA285" s="1">
        <f t="shared" si="118"/>
        <v>25.999999813204674</v>
      </c>
      <c r="CB285" s="1" t="str">
        <f t="shared" si="108"/>
        <v/>
      </c>
      <c r="CC285" s="1" t="e">
        <f>IF(CB285="",NA(),COUNTIF(CB285:$CB$704,CB285))</f>
        <v>#N/A</v>
      </c>
      <c r="CD285" s="1" t="e">
        <f t="shared" si="109"/>
        <v>#N/A</v>
      </c>
      <c r="CE285" s="1" t="e">
        <f t="shared" si="110"/>
        <v>#N/A</v>
      </c>
      <c r="CF285" s="1">
        <f t="shared" si="111"/>
        <v>99</v>
      </c>
      <c r="CG285" s="1">
        <f t="shared" si="112"/>
        <v>0</v>
      </c>
      <c r="CH285" s="1">
        <f t="shared" si="140"/>
        <v>0</v>
      </c>
      <c r="CJ285" s="1" t="e">
        <f t="shared" si="113"/>
        <v>#N/A</v>
      </c>
      <c r="CK285" s="1" t="str">
        <f t="shared" si="114"/>
        <v/>
      </c>
    </row>
    <row r="286" spans="1:89" ht="12" customHeight="1" x14ac:dyDescent="0.15">
      <c r="A286" s="26"/>
      <c r="B286" s="26"/>
      <c r="C286" s="26"/>
      <c r="D286" s="26"/>
      <c r="E286" s="26"/>
      <c r="F286" s="26"/>
      <c r="G286" s="26"/>
      <c r="H286" s="26"/>
      <c r="I286" s="26"/>
      <c r="J286" s="26"/>
      <c r="K286" s="26"/>
      <c r="L286" s="26"/>
      <c r="M286" s="26"/>
      <c r="N286" s="26"/>
      <c r="O286" s="26"/>
      <c r="AM286" s="10">
        <f t="shared" si="134"/>
        <v>0.16524239256978035</v>
      </c>
      <c r="AN286" s="10">
        <f t="shared" si="119"/>
        <v>7.3848906904459E-2</v>
      </c>
      <c r="AO286" s="1">
        <f t="shared" si="120"/>
        <v>30.500000000000163</v>
      </c>
      <c r="AP286" s="1">
        <f t="shared" si="121"/>
        <v>30.029080379754468</v>
      </c>
      <c r="AQ286" s="1">
        <f t="shared" si="122"/>
        <v>9.1579558521705619E-4</v>
      </c>
      <c r="AR286" s="10">
        <f t="shared" si="135"/>
        <v>0.65222996845841408</v>
      </c>
      <c r="AS286" s="10">
        <f t="shared" si="123"/>
        <v>0.1635737307369709</v>
      </c>
      <c r="AT286" s="125">
        <f t="shared" si="124"/>
        <v>57.800000000000551</v>
      </c>
      <c r="AU286" s="1">
        <f t="shared" si="125"/>
        <v>57.733828208596066</v>
      </c>
      <c r="AV286" s="1">
        <f t="shared" si="126"/>
        <v>3.0238868323423308E-3</v>
      </c>
      <c r="AW286" s="10">
        <f t="shared" si="136"/>
        <v>0.79495428875088692</v>
      </c>
      <c r="AX286" s="10">
        <f t="shared" si="127"/>
        <v>0.2219146229326725</v>
      </c>
      <c r="AY286" s="1">
        <f t="shared" si="128"/>
        <v>66.400000000000503</v>
      </c>
      <c r="AZ286" s="1">
        <f t="shared" si="129"/>
        <v>66.014216823131349</v>
      </c>
      <c r="BA286" s="1">
        <f t="shared" si="137"/>
        <v>3.1626868008094397E-3</v>
      </c>
      <c r="BB286" s="10">
        <f t="shared" si="138"/>
        <v>0.6726597286760807</v>
      </c>
      <c r="BC286" s="10">
        <f t="shared" si="130"/>
        <v>3.1337279826402664E-2</v>
      </c>
      <c r="BD286" s="1">
        <f t="shared" si="131"/>
        <v>58.900000000000567</v>
      </c>
      <c r="BE286" s="1">
        <f t="shared" si="132"/>
        <v>58.605648664385647</v>
      </c>
      <c r="BF286" s="1">
        <f t="shared" si="133"/>
        <v>5.6616208688829966E-4</v>
      </c>
      <c r="BU286" s="1">
        <f t="shared" si="115"/>
        <v>0</v>
      </c>
      <c r="BV286" s="1">
        <f>IF($BY$12=1,NORMDIST(BY286,$Y$6,$Y$8,TRUE),IF($BY$12=2,IF(BY286&lt;=$BX$31,0,IF(BY286&gt;=$BX$32,1,(BY286-$BX$31)*$BX$33)),SUM($BU$42:BU286)/$BV$40))</f>
        <v>0.10027256795444271</v>
      </c>
      <c r="BW286" s="1">
        <f t="shared" si="116"/>
        <v>0.2145338649631498</v>
      </c>
      <c r="BX286" s="1">
        <f>IF($BY$12&lt;3,BV286,SUM($BZ$42:BZ286)/$BX$40)</f>
        <v>0.10027256795444271</v>
      </c>
      <c r="BY286" s="1">
        <f t="shared" si="141"/>
        <v>24.400000000000077</v>
      </c>
      <c r="BZ286" s="1">
        <f t="shared" si="107"/>
        <v>8.7923715148831606E-3</v>
      </c>
      <c r="CA286" s="1">
        <f t="shared" si="118"/>
        <v>25.999999787644132</v>
      </c>
      <c r="CB286" s="1" t="str">
        <f t="shared" si="108"/>
        <v/>
      </c>
      <c r="CC286" s="1" t="e">
        <f>IF(CB286="",NA(),COUNTIF(CB286:$CB$704,CB286))</f>
        <v>#N/A</v>
      </c>
      <c r="CD286" s="1" t="e">
        <f t="shared" si="109"/>
        <v>#N/A</v>
      </c>
      <c r="CE286" s="1" t="e">
        <f t="shared" si="110"/>
        <v>#N/A</v>
      </c>
      <c r="CF286" s="1">
        <f t="shared" si="111"/>
        <v>99</v>
      </c>
      <c r="CG286" s="1">
        <f t="shared" si="112"/>
        <v>0</v>
      </c>
      <c r="CH286" s="1">
        <f t="shared" si="140"/>
        <v>0</v>
      </c>
      <c r="CJ286" s="1" t="e">
        <f t="shared" si="113"/>
        <v>#N/A</v>
      </c>
      <c r="CK286" s="1" t="str">
        <f t="shared" si="114"/>
        <v/>
      </c>
    </row>
    <row r="287" spans="1:89" ht="12" customHeight="1" x14ac:dyDescent="0.15">
      <c r="A287" s="26"/>
      <c r="B287" s="26"/>
      <c r="C287" s="26"/>
      <c r="D287" s="26"/>
      <c r="E287" s="26"/>
      <c r="F287" s="26"/>
      <c r="G287" s="26"/>
      <c r="H287" s="26"/>
      <c r="I287" s="26"/>
      <c r="J287" s="26"/>
      <c r="K287" s="26"/>
      <c r="L287" s="26"/>
      <c r="M287" s="26"/>
      <c r="N287" s="26"/>
      <c r="O287" s="26"/>
      <c r="AM287" s="10">
        <f t="shared" si="134"/>
        <v>2.9080379754304886E-2</v>
      </c>
      <c r="AN287" s="10">
        <f t="shared" si="119"/>
        <v>0.17558798566460609</v>
      </c>
      <c r="AO287" s="1">
        <f t="shared" si="120"/>
        <v>12.099999999999973</v>
      </c>
      <c r="AP287" s="1">
        <f t="shared" si="121"/>
        <v>11.739289874583456</v>
      </c>
      <c r="AQ287" s="1">
        <f t="shared" si="122"/>
        <v>5.8155888587988825E-4</v>
      </c>
      <c r="AR287" s="10">
        <f t="shared" si="135"/>
        <v>0.4338282085955143</v>
      </c>
      <c r="AS287" s="10">
        <f t="shared" si="123"/>
        <v>0.72572185471653938</v>
      </c>
      <c r="AT287" s="125">
        <f t="shared" si="124"/>
        <v>46.600000000000392</v>
      </c>
      <c r="AU287" s="1">
        <f t="shared" si="125"/>
        <v>47.08154950514475</v>
      </c>
      <c r="AV287" s="1">
        <f t="shared" si="126"/>
        <v>1.4268381630372771E-2</v>
      </c>
      <c r="AW287" s="10">
        <f t="shared" si="136"/>
        <v>0.11421682313084602</v>
      </c>
      <c r="AX287" s="10">
        <f t="shared" si="127"/>
        <v>0.71612716093659401</v>
      </c>
      <c r="AY287" s="1">
        <f t="shared" si="128"/>
        <v>25.900000000000098</v>
      </c>
      <c r="AZ287" s="1">
        <f t="shared" si="129"/>
        <v>26.319019032269814</v>
      </c>
      <c r="BA287" s="1">
        <f t="shared" si="137"/>
        <v>6.9114153525048835E-3</v>
      </c>
      <c r="BB287" s="10">
        <f t="shared" si="138"/>
        <v>0.20564866438508034</v>
      </c>
      <c r="BC287" s="10">
        <f t="shared" si="130"/>
        <v>0.31728344038128853</v>
      </c>
      <c r="BD287" s="1">
        <f t="shared" si="131"/>
        <v>33.500000000000206</v>
      </c>
      <c r="BE287" s="1">
        <f t="shared" si="132"/>
        <v>33.528497610241381</v>
      </c>
      <c r="BF287" s="1">
        <f t="shared" si="133"/>
        <v>4.503307835577809E-3</v>
      </c>
      <c r="BU287" s="1">
        <f t="shared" si="115"/>
        <v>0</v>
      </c>
      <c r="BV287" s="1">
        <f>IF($BY$12=1,NORMDIST(BY287,$Y$6,$Y$8,TRUE),IF($BY$12=2,IF(BY287&lt;=$BX$31,0,IF(BY287&gt;=$BX$32,1,(BY287-$BX$31)*$BX$33)),SUM($BU$42:BU287)/$BV$40))</f>
        <v>0.10115462099558656</v>
      </c>
      <c r="BW287" s="1">
        <f t="shared" si="116"/>
        <v>0.21679345711997192</v>
      </c>
      <c r="BX287" s="1">
        <f>IF($BY$12&lt;3,BV287,SUM($BZ$42:BZ287)/$BX$40)</f>
        <v>0.10115462099558656</v>
      </c>
      <c r="BY287" s="1">
        <f t="shared" si="141"/>
        <v>24.500000000000078</v>
      </c>
      <c r="BZ287" s="1">
        <f t="shared" si="107"/>
        <v>8.8487125355090294E-3</v>
      </c>
      <c r="CA287" s="1">
        <f t="shared" si="118"/>
        <v>25.999999758706629</v>
      </c>
      <c r="CB287" s="1" t="str">
        <f t="shared" si="108"/>
        <v/>
      </c>
      <c r="CC287" s="1" t="e">
        <f>IF(CB287="",NA(),COUNTIF(CB287:$CB$704,CB287))</f>
        <v>#N/A</v>
      </c>
      <c r="CD287" s="1" t="e">
        <f t="shared" si="109"/>
        <v>#N/A</v>
      </c>
      <c r="CE287" s="1" t="e">
        <f t="shared" si="110"/>
        <v>#N/A</v>
      </c>
      <c r="CF287" s="1">
        <f t="shared" si="111"/>
        <v>99</v>
      </c>
      <c r="CG287" s="1">
        <f t="shared" si="112"/>
        <v>0</v>
      </c>
      <c r="CH287" s="1">
        <f t="shared" si="140"/>
        <v>0</v>
      </c>
      <c r="CJ287" s="1" t="e">
        <f t="shared" si="113"/>
        <v>#N/A</v>
      </c>
      <c r="CK287" s="1" t="str">
        <f t="shared" si="114"/>
        <v/>
      </c>
    </row>
    <row r="288" spans="1:89" ht="12" customHeight="1" x14ac:dyDescent="0.15">
      <c r="A288" s="26"/>
      <c r="B288" s="26"/>
      <c r="C288" s="26"/>
      <c r="D288" s="26"/>
      <c r="E288" s="26"/>
      <c r="F288" s="26"/>
      <c r="G288" s="26"/>
      <c r="H288" s="26"/>
      <c r="I288" s="26"/>
      <c r="J288" s="26"/>
      <c r="K288" s="26"/>
      <c r="L288" s="26"/>
      <c r="M288" s="26"/>
      <c r="N288" s="26"/>
      <c r="O288" s="26"/>
      <c r="AM288" s="10">
        <f t="shared" si="134"/>
        <v>0.13928987458348274</v>
      </c>
      <c r="AN288" s="10">
        <f t="shared" si="119"/>
        <v>0.55660319700837135</v>
      </c>
      <c r="AO288" s="1">
        <f t="shared" si="120"/>
        <v>28.300000000000132</v>
      </c>
      <c r="AP288" s="1">
        <f t="shared" si="121"/>
        <v>28.005925274640454</v>
      </c>
      <c r="AQ288" s="1">
        <f t="shared" si="122"/>
        <v>6.1630346001234522E-3</v>
      </c>
      <c r="AR288" s="10">
        <f t="shared" si="135"/>
        <v>0.98154950514435768</v>
      </c>
      <c r="AS288" s="10">
        <f t="shared" si="123"/>
        <v>0.811587143689394</v>
      </c>
      <c r="AT288" s="125">
        <f t="shared" si="124"/>
        <v>91.699999999999065</v>
      </c>
      <c r="AU288" s="1">
        <f t="shared" si="125"/>
        <v>92.187526807933111</v>
      </c>
      <c r="AV288" s="1" t="e">
        <f t="shared" si="126"/>
        <v>#N/A</v>
      </c>
      <c r="AW288" s="10">
        <f t="shared" si="136"/>
        <v>0.91901903226971626</v>
      </c>
      <c r="AX288" s="10">
        <f t="shared" si="127"/>
        <v>0.26994458213448524</v>
      </c>
      <c r="AY288" s="1">
        <f t="shared" si="128"/>
        <v>77.899999999999849</v>
      </c>
      <c r="AZ288" s="1">
        <f t="shared" si="129"/>
        <v>77.730624420195667</v>
      </c>
      <c r="BA288" s="1">
        <f t="shared" si="137"/>
        <v>2.0350764379168129E-3</v>
      </c>
      <c r="BB288" s="10">
        <f t="shared" si="138"/>
        <v>0.5284976102411747</v>
      </c>
      <c r="BC288" s="10">
        <f t="shared" si="130"/>
        <v>0.97288068011403084</v>
      </c>
      <c r="BD288" s="1">
        <f t="shared" si="131"/>
        <v>51.40000000000046</v>
      </c>
      <c r="BE288" s="1">
        <f t="shared" si="132"/>
        <v>51.348589149862988</v>
      </c>
      <c r="BF288" s="1">
        <f t="shared" si="133"/>
        <v>1.9358674952824166E-2</v>
      </c>
      <c r="BU288" s="1">
        <f t="shared" si="115"/>
        <v>0</v>
      </c>
      <c r="BV288" s="1">
        <f>IF($BY$12=1,NORMDIST(BY288,$Y$6,$Y$8,TRUE),IF($BY$12=2,IF(BY288&lt;=$BX$31,0,IF(BY288&gt;=$BX$32,1,(BY288-$BX$31)*$BX$33)),SUM($BU$42:BU288)/$BV$40))</f>
        <v>0.10204231507481985</v>
      </c>
      <c r="BW288" s="1">
        <f t="shared" si="116"/>
        <v>0.21906772205941494</v>
      </c>
      <c r="BX288" s="1">
        <f>IF($BY$12&lt;3,BV288,SUM($BZ$42:BZ288)/$BX$40)</f>
        <v>0.10204231507481985</v>
      </c>
      <c r="BY288" s="1">
        <f t="shared" si="141"/>
        <v>24.60000000000008</v>
      </c>
      <c r="BZ288" s="1">
        <f t="shared" si="107"/>
        <v>8.9051919536347248E-3</v>
      </c>
      <c r="CA288" s="1">
        <f t="shared" si="118"/>
        <v>25.999999725962901</v>
      </c>
      <c r="CB288" s="1" t="str">
        <f t="shared" si="108"/>
        <v/>
      </c>
      <c r="CC288" s="1" t="e">
        <f>IF(CB288="",NA(),COUNTIF(CB288:$CB$704,CB288))</f>
        <v>#N/A</v>
      </c>
      <c r="CD288" s="1" t="e">
        <f t="shared" si="109"/>
        <v>#N/A</v>
      </c>
      <c r="CE288" s="1" t="e">
        <f t="shared" si="110"/>
        <v>#N/A</v>
      </c>
      <c r="CF288" s="1">
        <f t="shared" si="111"/>
        <v>99</v>
      </c>
      <c r="CG288" s="1">
        <f t="shared" si="112"/>
        <v>0</v>
      </c>
      <c r="CH288" s="1">
        <f t="shared" si="140"/>
        <v>0</v>
      </c>
      <c r="CJ288" s="1" t="e">
        <f t="shared" si="113"/>
        <v>#N/A</v>
      </c>
      <c r="CK288" s="1" t="str">
        <f t="shared" si="114"/>
        <v/>
      </c>
    </row>
    <row r="289" spans="1:89" ht="12" customHeight="1" x14ac:dyDescent="0.15">
      <c r="A289" s="26"/>
      <c r="B289" s="26"/>
      <c r="C289" s="26"/>
      <c r="D289" s="26"/>
      <c r="E289" s="26"/>
      <c r="F289" s="26"/>
      <c r="G289" s="26"/>
      <c r="H289" s="26"/>
      <c r="I289" s="26"/>
      <c r="J289" s="26"/>
      <c r="K289" s="26"/>
      <c r="L289" s="26"/>
      <c r="M289" s="26"/>
      <c r="N289" s="26"/>
      <c r="O289" s="26"/>
      <c r="AM289" s="10">
        <f t="shared" si="134"/>
        <v>0.20592527464032173</v>
      </c>
      <c r="AN289" s="10">
        <f t="shared" si="119"/>
        <v>0.42343178763985634</v>
      </c>
      <c r="AO289" s="1">
        <f t="shared" si="120"/>
        <v>33.500000000000206</v>
      </c>
      <c r="AP289" s="1">
        <f t="shared" si="121"/>
        <v>33.381011802703348</v>
      </c>
      <c r="AQ289" s="1">
        <f t="shared" si="122"/>
        <v>6.0099061105104504E-3</v>
      </c>
      <c r="AR289" s="10">
        <f t="shared" si="135"/>
        <v>0.98752680793404579</v>
      </c>
      <c r="AS289" s="10">
        <f t="shared" si="123"/>
        <v>0.91718896105885506</v>
      </c>
      <c r="AT289" s="125">
        <f t="shared" si="124"/>
        <v>94.799999999998889</v>
      </c>
      <c r="AU289" s="1">
        <f t="shared" si="125"/>
        <v>94.834045044331631</v>
      </c>
      <c r="AV289" s="1" t="e">
        <f t="shared" si="126"/>
        <v>#N/A</v>
      </c>
      <c r="AW289" s="10">
        <f t="shared" si="136"/>
        <v>0.33062442019581795</v>
      </c>
      <c r="AX289" s="10">
        <f t="shared" si="127"/>
        <v>0.50007564201951027</v>
      </c>
      <c r="AY289" s="1">
        <f t="shared" si="128"/>
        <v>41.200000000000315</v>
      </c>
      <c r="AZ289" s="1">
        <f t="shared" si="129"/>
        <v>41.621178448945599</v>
      </c>
      <c r="BA289" s="1">
        <f t="shared" si="137"/>
        <v>9.0547416910194099E-3</v>
      </c>
      <c r="BB289" s="10">
        <f t="shared" si="138"/>
        <v>0.44858914986252785</v>
      </c>
      <c r="BC289" s="10">
        <f t="shared" si="130"/>
        <v>0.33028422668576241</v>
      </c>
      <c r="BD289" s="1">
        <f t="shared" si="131"/>
        <v>47.400000000000404</v>
      </c>
      <c r="BE289" s="1">
        <f t="shared" si="132"/>
        <v>47.46055257096927</v>
      </c>
      <c r="BF289" s="1">
        <f t="shared" si="133"/>
        <v>6.5327812404768898E-3</v>
      </c>
      <c r="BU289" s="1">
        <f t="shared" si="115"/>
        <v>0</v>
      </c>
      <c r="BV289" s="1">
        <f>IF($BY$12=1,NORMDIST(BY289,$Y$6,$Y$8,TRUE),IF($BY$12=2,IF(BY289&lt;=$BX$31,0,IF(BY289&gt;=$BX$32,1,(BY289-$BX$31)*$BX$33)),SUM($BU$42:BU289)/$BV$40))</f>
        <v>0.10293566393460249</v>
      </c>
      <c r="BW289" s="1">
        <f t="shared" si="116"/>
        <v>0.22135665314594019</v>
      </c>
      <c r="BX289" s="1">
        <f>IF($BY$12&lt;3,BV289,SUM($BZ$42:BZ289)/$BX$40)</f>
        <v>0.10293566393460249</v>
      </c>
      <c r="BY289" s="1">
        <f t="shared" si="141"/>
        <v>24.700000000000081</v>
      </c>
      <c r="BZ289" s="1">
        <f t="shared" si="107"/>
        <v>8.9618078196736627E-3</v>
      </c>
      <c r="CA289" s="1">
        <f t="shared" si="118"/>
        <v>25.999999688931389</v>
      </c>
      <c r="CB289" s="1" t="str">
        <f t="shared" si="108"/>
        <v/>
      </c>
      <c r="CC289" s="1" t="e">
        <f>IF(CB289="",NA(),COUNTIF(CB289:$CB$704,CB289))</f>
        <v>#N/A</v>
      </c>
      <c r="CD289" s="1" t="e">
        <f t="shared" si="109"/>
        <v>#N/A</v>
      </c>
      <c r="CE289" s="1" t="e">
        <f t="shared" si="110"/>
        <v>#N/A</v>
      </c>
      <c r="CF289" s="1">
        <f t="shared" si="111"/>
        <v>99</v>
      </c>
      <c r="CG289" s="1">
        <f t="shared" si="112"/>
        <v>0</v>
      </c>
      <c r="CH289" s="1">
        <f t="shared" si="140"/>
        <v>0</v>
      </c>
      <c r="CJ289" s="1" t="e">
        <f t="shared" si="113"/>
        <v>#N/A</v>
      </c>
      <c r="CK289" s="1" t="str">
        <f t="shared" si="114"/>
        <v/>
      </c>
    </row>
    <row r="290" spans="1:89" ht="12" customHeight="1" x14ac:dyDescent="0.15">
      <c r="A290" s="26"/>
      <c r="B290" s="26"/>
      <c r="C290" s="26"/>
      <c r="D290" s="26"/>
      <c r="E290" s="26"/>
      <c r="F290" s="26"/>
      <c r="G290" s="26"/>
      <c r="H290" s="26"/>
      <c r="I290" s="26"/>
      <c r="J290" s="26"/>
      <c r="K290" s="26"/>
      <c r="L290" s="26"/>
      <c r="M290" s="26"/>
      <c r="N290" s="26"/>
      <c r="O290" s="26"/>
      <c r="AM290" s="10">
        <f t="shared" si="134"/>
        <v>0.38101180270314217</v>
      </c>
      <c r="AN290" s="10">
        <f t="shared" si="119"/>
        <v>0.98018485680222511</v>
      </c>
      <c r="AO290" s="1">
        <f t="shared" si="120"/>
        <v>43.900000000000354</v>
      </c>
      <c r="AP290" s="1">
        <f t="shared" si="121"/>
        <v>43.710425389558431</v>
      </c>
      <c r="AQ290" s="1" t="e">
        <f t="shared" si="122"/>
        <v>#N/A</v>
      </c>
      <c r="AR290" s="10">
        <f t="shared" si="135"/>
        <v>0.53404504433274269</v>
      </c>
      <c r="AS290" s="10">
        <f t="shared" si="123"/>
        <v>0.38591300323605537</v>
      </c>
      <c r="AT290" s="125">
        <f t="shared" si="124"/>
        <v>51.700000000000465</v>
      </c>
      <c r="AU290" s="1">
        <f t="shared" si="125"/>
        <v>51.24922959581064</v>
      </c>
      <c r="AV290" s="1">
        <f t="shared" si="126"/>
        <v>7.6700923604532964E-3</v>
      </c>
      <c r="AW290" s="10">
        <f t="shared" si="136"/>
        <v>0.92117844894528389</v>
      </c>
      <c r="AX290" s="10">
        <f t="shared" si="127"/>
        <v>0.46477267518639565</v>
      </c>
      <c r="AY290" s="1">
        <f t="shared" si="128"/>
        <v>78.199999999999832</v>
      </c>
      <c r="AZ290" s="1">
        <f t="shared" si="129"/>
        <v>78.493908733874392</v>
      </c>
      <c r="BA290" s="1">
        <f t="shared" si="137"/>
        <v>3.4309171246789706E-3</v>
      </c>
      <c r="BB290" s="10">
        <f t="shared" si="138"/>
        <v>0.56055257096886635</v>
      </c>
      <c r="BC290" s="10">
        <f t="shared" si="130"/>
        <v>0.99687208607792854</v>
      </c>
      <c r="BD290" s="1">
        <f t="shared" si="131"/>
        <v>53.000000000000483</v>
      </c>
      <c r="BE290" s="1">
        <f t="shared" si="132"/>
        <v>53.320116404444462</v>
      </c>
      <c r="BF290" s="1" t="e">
        <f t="shared" si="133"/>
        <v>#N/A</v>
      </c>
      <c r="BU290" s="1">
        <f t="shared" si="115"/>
        <v>0</v>
      </c>
      <c r="BV290" s="1">
        <f>IF($BY$12=1,NORMDIST(BY290,$Y$6,$Y$8,TRUE),IF($BY$12=2,IF(BY290&lt;=$BX$31,0,IF(BY290&gt;=$BX$32,1,(BY290-$BX$31)*$BX$33)),SUM($BU$42:BU290)/$BV$40))</f>
        <v>0.10383468112130115</v>
      </c>
      <c r="BW290" s="1">
        <f t="shared" si="116"/>
        <v>0.22366024240158155</v>
      </c>
      <c r="BX290" s="1">
        <f>IF($BY$12&lt;3,BV290,SUM($BZ$42:BZ290)/$BX$40)</f>
        <v>0.10383468112130115</v>
      </c>
      <c r="BY290" s="1">
        <f t="shared" si="141"/>
        <v>24.800000000000082</v>
      </c>
      <c r="BZ290" s="1">
        <f t="shared" si="107"/>
        <v>9.018558161354065E-3</v>
      </c>
      <c r="CA290" s="1">
        <f t="shared" si="118"/>
        <v>25.999999647072201</v>
      </c>
      <c r="CB290" s="1" t="str">
        <f t="shared" si="108"/>
        <v/>
      </c>
      <c r="CC290" s="1" t="e">
        <f>IF(CB290="",NA(),COUNTIF(CB290:$CB$704,CB290))</f>
        <v>#N/A</v>
      </c>
      <c r="CD290" s="1" t="e">
        <f t="shared" si="109"/>
        <v>#N/A</v>
      </c>
      <c r="CE290" s="1" t="e">
        <f t="shared" si="110"/>
        <v>#N/A</v>
      </c>
      <c r="CF290" s="1">
        <f t="shared" si="111"/>
        <v>99</v>
      </c>
      <c r="CG290" s="1">
        <f t="shared" si="112"/>
        <v>0</v>
      </c>
      <c r="CH290" s="1">
        <f t="shared" si="140"/>
        <v>0</v>
      </c>
      <c r="CJ290" s="1" t="e">
        <f t="shared" si="113"/>
        <v>#N/A</v>
      </c>
      <c r="CK290" s="1" t="str">
        <f t="shared" si="114"/>
        <v/>
      </c>
    </row>
    <row r="291" spans="1:89" ht="12" customHeight="1" x14ac:dyDescent="0.15">
      <c r="A291" s="26"/>
      <c r="B291" s="26"/>
      <c r="C291" s="26"/>
      <c r="D291" s="26"/>
      <c r="E291" s="26"/>
      <c r="F291" s="26"/>
      <c r="G291" s="26"/>
      <c r="H291" s="26"/>
      <c r="I291" s="26"/>
      <c r="J291" s="26"/>
      <c r="K291" s="26"/>
      <c r="L291" s="26"/>
      <c r="M291" s="26"/>
      <c r="N291" s="26"/>
      <c r="O291" s="26"/>
      <c r="AM291" s="10">
        <f t="shared" si="134"/>
        <v>0.31042538955807686</v>
      </c>
      <c r="AN291" s="10">
        <f t="shared" si="119"/>
        <v>0.93111083284020424</v>
      </c>
      <c r="AO291" s="1">
        <f t="shared" si="120"/>
        <v>40.1000000000003</v>
      </c>
      <c r="AP291" s="1">
        <f t="shared" si="121"/>
        <v>40.032842869311871</v>
      </c>
      <c r="AQ291" s="1">
        <f t="shared" si="122"/>
        <v>1.6431414330183237E-2</v>
      </c>
      <c r="AR291" s="10">
        <f t="shared" si="135"/>
        <v>4.9229595810174942E-2</v>
      </c>
      <c r="AS291" s="10">
        <f t="shared" si="123"/>
        <v>0.59808649495244026</v>
      </c>
      <c r="AT291" s="125">
        <f t="shared" si="124"/>
        <v>16.89999999999997</v>
      </c>
      <c r="AU291" s="1">
        <f t="shared" si="125"/>
        <v>17.124648837000102</v>
      </c>
      <c r="AV291" s="1">
        <f t="shared" si="126"/>
        <v>3.0329995402421381E-3</v>
      </c>
      <c r="AW291" s="10">
        <f t="shared" si="136"/>
        <v>0.7939087338745594</v>
      </c>
      <c r="AX291" s="10">
        <f t="shared" si="127"/>
        <v>0.65955913439393044</v>
      </c>
      <c r="AY291" s="1">
        <f t="shared" si="128"/>
        <v>66.400000000000503</v>
      </c>
      <c r="AZ291" s="1">
        <f t="shared" si="129"/>
        <v>66.818208051473405</v>
      </c>
      <c r="BA291" s="1">
        <f t="shared" si="137"/>
        <v>9.399916693790188E-3</v>
      </c>
      <c r="BB291" s="10">
        <f t="shared" si="138"/>
        <v>0.82011640444397926</v>
      </c>
      <c r="BC291" s="10">
        <f t="shared" si="130"/>
        <v>0.70595305040478706</v>
      </c>
      <c r="BD291" s="1">
        <f t="shared" si="131"/>
        <v>68.300000000000395</v>
      </c>
      <c r="BE291" s="1">
        <f t="shared" si="132"/>
        <v>68.481437525898613</v>
      </c>
      <c r="BF291" s="1">
        <f t="shared" si="133"/>
        <v>9.2651998291457312E-3</v>
      </c>
      <c r="BU291" s="1">
        <f t="shared" si="115"/>
        <v>0</v>
      </c>
      <c r="BV291" s="1">
        <f>IF($BY$12=1,NORMDIST(BY291,$Y$6,$Y$8,TRUE),IF($BY$12=2,IF(BY291&lt;=$BX$31,0,IF(BY291&gt;=$BX$32,1,(BY291-$BX$31)*$BX$33)),SUM($BU$42:BU291)/$BV$40))</f>
        <v>0.10473937998292303</v>
      </c>
      <c r="BW291" s="1">
        <f t="shared" si="116"/>
        <v>0.22597848049593824</v>
      </c>
      <c r="BX291" s="1">
        <f>IF($BY$12&lt;3,BV291,SUM($BZ$42:BZ291)/$BX$40)</f>
        <v>0.10473937998292303</v>
      </c>
      <c r="BY291" s="1">
        <f t="shared" si="141"/>
        <v>24.900000000000084</v>
      </c>
      <c r="BZ291" s="1">
        <f t="shared" si="107"/>
        <v>9.07544098377259E-3</v>
      </c>
      <c r="CA291" s="1">
        <f t="shared" si="118"/>
        <v>25.999999599780359</v>
      </c>
      <c r="CB291" s="1" t="str">
        <f t="shared" si="108"/>
        <v/>
      </c>
      <c r="CC291" s="1" t="e">
        <f>IF(CB291="",NA(),COUNTIF(CB291:$CB$704,CB291))</f>
        <v>#N/A</v>
      </c>
      <c r="CD291" s="1" t="e">
        <f t="shared" si="109"/>
        <v>#N/A</v>
      </c>
      <c r="CE291" s="1" t="e">
        <f t="shared" si="110"/>
        <v>#N/A</v>
      </c>
      <c r="CF291" s="1">
        <f t="shared" si="111"/>
        <v>99</v>
      </c>
      <c r="CG291" s="1">
        <f t="shared" si="112"/>
        <v>0</v>
      </c>
      <c r="CH291" s="1">
        <f t="shared" si="140"/>
        <v>0</v>
      </c>
      <c r="CJ291" s="1" t="e">
        <f t="shared" si="113"/>
        <v>#N/A</v>
      </c>
      <c r="CK291" s="1" t="str">
        <f t="shared" si="114"/>
        <v/>
      </c>
    </row>
    <row r="292" spans="1:89" ht="12" customHeight="1" x14ac:dyDescent="0.15">
      <c r="A292" s="26"/>
      <c r="B292" s="26"/>
      <c r="C292" s="26"/>
      <c r="D292" s="26"/>
      <c r="E292" s="26"/>
      <c r="F292" s="26"/>
      <c r="G292" s="26"/>
      <c r="H292" s="26"/>
      <c r="I292" s="26"/>
      <c r="J292" s="26"/>
      <c r="K292" s="26"/>
      <c r="L292" s="26"/>
      <c r="M292" s="26"/>
      <c r="N292" s="26"/>
      <c r="O292" s="26"/>
      <c r="AM292" s="10">
        <f t="shared" si="134"/>
        <v>0.43284286931157112</v>
      </c>
      <c r="AN292" s="10">
        <f t="shared" si="119"/>
        <v>0.32007301226258278</v>
      </c>
      <c r="AO292" s="1">
        <f t="shared" si="120"/>
        <v>46.600000000000392</v>
      </c>
      <c r="AP292" s="1">
        <f t="shared" si="121"/>
        <v>46.383574987203275</v>
      </c>
      <c r="AQ292" s="1">
        <f t="shared" si="122"/>
        <v>6.2929397245854142E-3</v>
      </c>
      <c r="AR292" s="10">
        <f t="shared" si="135"/>
        <v>0.72464883700013161</v>
      </c>
      <c r="AS292" s="10">
        <f t="shared" si="123"/>
        <v>0.79043619707226753</v>
      </c>
      <c r="AT292" s="125">
        <f t="shared" si="124"/>
        <v>61.90000000000061</v>
      </c>
      <c r="AU292" s="1">
        <f t="shared" si="125"/>
        <v>61.646393237263574</v>
      </c>
      <c r="AV292" s="1">
        <f t="shared" si="126"/>
        <v>1.3209042520839053E-2</v>
      </c>
      <c r="AW292" s="10">
        <f t="shared" si="136"/>
        <v>0.9182080514729023</v>
      </c>
      <c r="AX292" s="10">
        <f t="shared" si="127"/>
        <v>0.4514336921274662</v>
      </c>
      <c r="AY292" s="1">
        <f t="shared" si="128"/>
        <v>77.799999999999855</v>
      </c>
      <c r="AZ292" s="1">
        <f t="shared" si="129"/>
        <v>78.089912659674738</v>
      </c>
      <c r="BA292" s="1">
        <f t="shared" si="137"/>
        <v>3.4270769408879962E-3</v>
      </c>
      <c r="BB292" s="10">
        <f t="shared" si="138"/>
        <v>0.68143752589821815</v>
      </c>
      <c r="BC292" s="10">
        <f t="shared" si="130"/>
        <v>0.11767001822590828</v>
      </c>
      <c r="BD292" s="1">
        <f t="shared" si="131"/>
        <v>59.400000000000574</v>
      </c>
      <c r="BE292" s="1">
        <f t="shared" si="132"/>
        <v>59.611969319731571</v>
      </c>
      <c r="BF292" s="1">
        <f t="shared" si="133"/>
        <v>2.1017355265037715E-3</v>
      </c>
      <c r="BU292" s="1">
        <f t="shared" si="115"/>
        <v>0</v>
      </c>
      <c r="BV292" s="1">
        <f>IF($BY$12=1,NORMDIST(BY292,$Y$6,$Y$8,TRUE),IF($BY$12=2,IF(BY292&lt;=$BX$31,0,IF(BY292&gt;=$BX$32,1,(BY292-$BX$31)*$BX$33)),SUM($BU$42:BU292)/$BV$40))</f>
        <v>0.10564977366685602</v>
      </c>
      <c r="BW292" s="1">
        <f t="shared" si="116"/>
        <v>0.22831135673627936</v>
      </c>
      <c r="BX292" s="1">
        <f>IF($BY$12&lt;3,BV292,SUM($BZ$42:BZ292)/$BX$40)</f>
        <v>0.10564977366685602</v>
      </c>
      <c r="BY292" s="1">
        <f t="shared" si="141"/>
        <v>25.000000000000085</v>
      </c>
      <c r="BZ292" s="1">
        <f t="shared" si="107"/>
        <v>9.1324542694511436E-3</v>
      </c>
      <c r="CA292" s="1">
        <f t="shared" si="118"/>
        <v>25.999999546378341</v>
      </c>
      <c r="CB292" s="1" t="str">
        <f t="shared" si="108"/>
        <v/>
      </c>
      <c r="CC292" s="1" t="e">
        <f>IF(CB292="",NA(),COUNTIF(CB292:$CB$704,CB292))</f>
        <v>#N/A</v>
      </c>
      <c r="CD292" s="1" t="e">
        <f t="shared" si="109"/>
        <v>#N/A</v>
      </c>
      <c r="CE292" s="1" t="e">
        <f t="shared" si="110"/>
        <v>#N/A</v>
      </c>
      <c r="CF292" s="1">
        <f t="shared" si="111"/>
        <v>99</v>
      </c>
      <c r="CG292" s="1">
        <f t="shared" si="112"/>
        <v>0</v>
      </c>
      <c r="CH292" s="1">
        <f t="shared" si="140"/>
        <v>0</v>
      </c>
      <c r="CJ292" s="1" t="e">
        <f t="shared" si="113"/>
        <v>#N/A</v>
      </c>
      <c r="CK292" s="1" t="str">
        <f t="shared" si="114"/>
        <v/>
      </c>
    </row>
    <row r="293" spans="1:89" ht="12" customHeight="1" x14ac:dyDescent="0.15">
      <c r="A293" s="26"/>
      <c r="B293" s="26"/>
      <c r="C293" s="26"/>
      <c r="D293" s="26"/>
      <c r="E293" s="26"/>
      <c r="F293" s="26"/>
      <c r="G293" s="26"/>
      <c r="H293" s="26"/>
      <c r="I293" s="26"/>
      <c r="J293" s="26"/>
      <c r="K293" s="26"/>
      <c r="L293" s="26"/>
      <c r="M293" s="26"/>
      <c r="N293" s="26"/>
      <c r="O293" s="26"/>
      <c r="AM293" s="10">
        <f t="shared" si="134"/>
        <v>0.28357498720288277</v>
      </c>
      <c r="AN293" s="10">
        <f t="shared" si="119"/>
        <v>0.5585036613047123</v>
      </c>
      <c r="AO293" s="1">
        <f t="shared" si="120"/>
        <v>38.500000000000277</v>
      </c>
      <c r="AP293" s="1">
        <f t="shared" si="121"/>
        <v>38.873594719916859</v>
      </c>
      <c r="AQ293" s="1">
        <f t="shared" si="122"/>
        <v>9.4430391040346406E-3</v>
      </c>
      <c r="AR293" s="10">
        <f t="shared" si="135"/>
        <v>0.24639323726296425</v>
      </c>
      <c r="AS293" s="10">
        <f t="shared" si="123"/>
        <v>0.5757417269051075</v>
      </c>
      <c r="AT293" s="125">
        <f t="shared" si="124"/>
        <v>36.200000000000244</v>
      </c>
      <c r="AU293" s="1">
        <f t="shared" si="125"/>
        <v>36.453693524748331</v>
      </c>
      <c r="AV293" s="1">
        <f t="shared" si="126"/>
        <v>9.051571260535244E-3</v>
      </c>
      <c r="AW293" s="10">
        <f t="shared" si="136"/>
        <v>0.78991265967488289</v>
      </c>
      <c r="AX293" s="10">
        <f t="shared" si="127"/>
        <v>0.86561340466141701</v>
      </c>
      <c r="AY293" s="1">
        <f t="shared" si="128"/>
        <v>66.10000000000052</v>
      </c>
      <c r="AZ293" s="1">
        <f t="shared" si="129"/>
        <v>65.899588430673404</v>
      </c>
      <c r="BA293" s="1">
        <f t="shared" si="137"/>
        <v>1.2487836457937879E-2</v>
      </c>
      <c r="BB293" s="10">
        <f t="shared" si="138"/>
        <v>0.71196931973099709</v>
      </c>
      <c r="BC293" s="10">
        <f t="shared" si="130"/>
        <v>0.452911127358675</v>
      </c>
      <c r="BD293" s="1">
        <f t="shared" si="131"/>
        <v>61.100000000000598</v>
      </c>
      <c r="BE293" s="1">
        <f t="shared" si="132"/>
        <v>60.761431405693891</v>
      </c>
      <c r="BF293" s="1">
        <f t="shared" si="133"/>
        <v>7.7447300044192488E-3</v>
      </c>
      <c r="BU293" s="1">
        <f t="shared" si="115"/>
        <v>0</v>
      </c>
      <c r="BV293" s="1">
        <f>IF($BY$12=1,NORMDIST(BY293,$Y$6,$Y$8,TRUE),IF($BY$12=2,IF(BY293&lt;=$BX$31,0,IF(BY293&gt;=$BX$32,1,(BY293-$BX$31)*$BX$33)),SUM($BU$42:BU293)/$BV$40))</f>
        <v>0.10656587511761381</v>
      </c>
      <c r="BW293" s="1">
        <f t="shared" si="116"/>
        <v>0.23065885905776207</v>
      </c>
      <c r="BX293" s="1">
        <f>IF($BY$12&lt;3,BV293,SUM($BZ$42:BZ293)/$BX$40)</f>
        <v>0.10656587511761381</v>
      </c>
      <c r="BY293" s="1">
        <f t="shared" si="141"/>
        <v>25.100000000000087</v>
      </c>
      <c r="BZ293" s="1">
        <f t="shared" si="107"/>
        <v>9.1895959783968636E-3</v>
      </c>
      <c r="CA293" s="1">
        <f t="shared" si="118"/>
        <v>25.999999486107811</v>
      </c>
      <c r="CB293" s="1" t="str">
        <f t="shared" si="108"/>
        <v/>
      </c>
      <c r="CC293" s="1" t="e">
        <f>IF(CB293="",NA(),COUNTIF(CB293:$CB$704,CB293))</f>
        <v>#N/A</v>
      </c>
      <c r="CD293" s="1" t="e">
        <f t="shared" si="109"/>
        <v>#N/A</v>
      </c>
      <c r="CE293" s="1" t="e">
        <f t="shared" si="110"/>
        <v>#N/A</v>
      </c>
      <c r="CF293" s="1">
        <f t="shared" si="111"/>
        <v>99</v>
      </c>
      <c r="CG293" s="1">
        <f t="shared" si="112"/>
        <v>0</v>
      </c>
      <c r="CH293" s="1">
        <f t="shared" si="140"/>
        <v>0</v>
      </c>
      <c r="CJ293" s="1" t="e">
        <f t="shared" si="113"/>
        <v>#N/A</v>
      </c>
      <c r="CK293" s="1" t="str">
        <f t="shared" si="114"/>
        <v/>
      </c>
    </row>
    <row r="294" spans="1:89" ht="12" customHeight="1" x14ac:dyDescent="0.15">
      <c r="A294" s="26"/>
      <c r="B294" s="26"/>
      <c r="C294" s="26"/>
      <c r="D294" s="26"/>
      <c r="E294" s="26"/>
      <c r="F294" s="26"/>
      <c r="G294" s="26"/>
      <c r="H294" s="26"/>
      <c r="I294" s="26"/>
      <c r="J294" s="26"/>
      <c r="K294" s="26"/>
      <c r="L294" s="26"/>
      <c r="M294" s="26"/>
      <c r="N294" s="26"/>
      <c r="O294" s="26"/>
      <c r="AM294" s="10">
        <f t="shared" si="134"/>
        <v>0.87359471991658211</v>
      </c>
      <c r="AN294" s="10">
        <f t="shared" si="119"/>
        <v>0.55589717999100685</v>
      </c>
      <c r="AO294" s="1">
        <f t="shared" si="120"/>
        <v>72.800000000000139</v>
      </c>
      <c r="AP294" s="1">
        <f t="shared" si="121"/>
        <v>72.326573408395191</v>
      </c>
      <c r="AQ294" s="1">
        <f t="shared" si="122"/>
        <v>5.7898856528672661E-3</v>
      </c>
      <c r="AR294" s="10">
        <f t="shared" si="135"/>
        <v>0.75369352474808693</v>
      </c>
      <c r="AS294" s="10">
        <f t="shared" si="123"/>
        <v>4.5496691018342972E-2</v>
      </c>
      <c r="AT294" s="125">
        <f t="shared" si="124"/>
        <v>63.700000000000635</v>
      </c>
      <c r="AU294" s="1">
        <f t="shared" si="125"/>
        <v>63.701640412957119</v>
      </c>
      <c r="AV294" s="1">
        <f t="shared" si="126"/>
        <v>7.1774300316523529E-4</v>
      </c>
      <c r="AW294" s="10">
        <f t="shared" si="136"/>
        <v>0.29958843067288399</v>
      </c>
      <c r="AX294" s="10">
        <f t="shared" si="127"/>
        <v>0.20137843862175941</v>
      </c>
      <c r="AY294" s="1">
        <f t="shared" si="128"/>
        <v>39.40000000000029</v>
      </c>
      <c r="AZ294" s="1">
        <f t="shared" si="129"/>
        <v>38.904137296229891</v>
      </c>
      <c r="BA294" s="1">
        <f t="shared" si="137"/>
        <v>3.4905702221582724E-3</v>
      </c>
      <c r="BB294" s="10">
        <f t="shared" si="138"/>
        <v>0.16143140569329262</v>
      </c>
      <c r="BC294" s="10">
        <f t="shared" si="130"/>
        <v>0.15554120019078255</v>
      </c>
      <c r="BD294" s="1">
        <f t="shared" si="131"/>
        <v>30.200000000000159</v>
      </c>
      <c r="BE294" s="1">
        <f t="shared" si="132"/>
        <v>29.723943427950303</v>
      </c>
      <c r="BF294" s="1">
        <f t="shared" si="133"/>
        <v>1.9006384247560761E-3</v>
      </c>
      <c r="BU294" s="1">
        <f t="shared" si="115"/>
        <v>0</v>
      </c>
      <c r="BV294" s="1">
        <f>IF($BY$12=1,NORMDIST(BY294,$Y$6,$Y$8,TRUE),IF($BY$12=2,IF(BY294&lt;=$BX$31,0,IF(BY294&gt;=$BX$32,1,(BY294-$BX$31)*$BX$33)),SUM($BU$42:BU294)/$BV$40))</f>
        <v>0.1074876970745877</v>
      </c>
      <c r="BW294" s="1">
        <f t="shared" si="116"/>
        <v>0.23302097401376679</v>
      </c>
      <c r="BX294" s="1">
        <f>IF($BY$12&lt;3,BV294,SUM($BZ$42:BZ294)/$BX$40)</f>
        <v>0.1074876970745877</v>
      </c>
      <c r="BY294" s="1">
        <f t="shared" si="141"/>
        <v>25.200000000000088</v>
      </c>
      <c r="BZ294" s="1">
        <f t="shared" si="107"/>
        <v>9.246864048165316E-3</v>
      </c>
      <c r="CA294" s="1">
        <f t="shared" si="118"/>
        <v>25.999999418120431</v>
      </c>
      <c r="CB294" s="1" t="str">
        <f t="shared" si="108"/>
        <v/>
      </c>
      <c r="CC294" s="1" t="e">
        <f>IF(CB294="",NA(),COUNTIF(CB294:$CB$704,CB294))</f>
        <v>#N/A</v>
      </c>
      <c r="CD294" s="1" t="e">
        <f t="shared" si="109"/>
        <v>#N/A</v>
      </c>
      <c r="CE294" s="1" t="e">
        <f t="shared" si="110"/>
        <v>#N/A</v>
      </c>
      <c r="CF294" s="1">
        <f t="shared" si="111"/>
        <v>99</v>
      </c>
      <c r="CG294" s="1">
        <f t="shared" si="112"/>
        <v>0</v>
      </c>
      <c r="CH294" s="1">
        <f t="shared" si="140"/>
        <v>0</v>
      </c>
      <c r="CJ294" s="1" t="e">
        <f t="shared" si="113"/>
        <v>#N/A</v>
      </c>
      <c r="CK294" s="1" t="str">
        <f t="shared" si="114"/>
        <v/>
      </c>
    </row>
    <row r="295" spans="1:89" ht="12" customHeight="1" x14ac:dyDescent="0.15">
      <c r="A295" s="26"/>
      <c r="B295" s="26"/>
      <c r="C295" s="26"/>
      <c r="D295" s="26"/>
      <c r="E295" s="26"/>
      <c r="F295" s="26"/>
      <c r="G295" s="26"/>
      <c r="H295" s="26"/>
      <c r="I295" s="26"/>
      <c r="J295" s="26"/>
      <c r="K295" s="26"/>
      <c r="L295" s="26"/>
      <c r="M295" s="26"/>
      <c r="N295" s="26"/>
      <c r="O295" s="26"/>
      <c r="AM295" s="10">
        <f t="shared" si="134"/>
        <v>2.6573408395051956E-2</v>
      </c>
      <c r="AN295" s="10">
        <f t="shared" si="119"/>
        <v>0.42940482869744301</v>
      </c>
      <c r="AO295" s="1">
        <f t="shared" si="120"/>
        <v>11.299999999999976</v>
      </c>
      <c r="AP295" s="1">
        <f t="shared" si="121"/>
        <v>11.669237203150963</v>
      </c>
      <c r="AQ295" s="1">
        <f t="shared" si="122"/>
        <v>1.3173429928803686E-3</v>
      </c>
      <c r="AR295" s="10">
        <f t="shared" si="135"/>
        <v>0.50164041295647621</v>
      </c>
      <c r="AS295" s="10">
        <f t="shared" si="123"/>
        <v>0.65089013054966927</v>
      </c>
      <c r="AT295" s="125">
        <f t="shared" si="124"/>
        <v>50.000000000000441</v>
      </c>
      <c r="AU295" s="1">
        <f t="shared" si="125"/>
        <v>50.267068389803612</v>
      </c>
      <c r="AV295" s="1">
        <f t="shared" si="126"/>
        <v>1.2983379648613565E-2</v>
      </c>
      <c r="AW295" s="10">
        <f t="shared" si="136"/>
        <v>4.1372962296009064E-3</v>
      </c>
      <c r="AX295" s="10">
        <f t="shared" si="127"/>
        <v>1.6080860048532486E-2</v>
      </c>
      <c r="AY295" s="1" t="e">
        <f t="shared" si="128"/>
        <v>#N/A</v>
      </c>
      <c r="AZ295" s="1" t="e">
        <f t="shared" si="129"/>
        <v>#N/A</v>
      </c>
      <c r="BA295" s="1" t="e">
        <f t="shared" si="137"/>
        <v>#N/A</v>
      </c>
      <c r="BB295" s="10">
        <f t="shared" si="138"/>
        <v>2.3943427950143814E-2</v>
      </c>
      <c r="BC295" s="10">
        <f t="shared" si="130"/>
        <v>0.59076600149273872</v>
      </c>
      <c r="BD295" s="1">
        <f t="shared" si="131"/>
        <v>10.399999999999979</v>
      </c>
      <c r="BE295" s="1">
        <f t="shared" si="132"/>
        <v>10.594885406643131</v>
      </c>
      <c r="BF295" s="1">
        <f t="shared" si="133"/>
        <v>1.6595545046923592E-3</v>
      </c>
      <c r="BU295" s="1">
        <f t="shared" si="115"/>
        <v>0</v>
      </c>
      <c r="BV295" s="1">
        <f>IF($BY$12=1,NORMDIST(BY295,$Y$6,$Y$8,TRUE),IF($BY$12=2,IF(BY295&lt;=$BX$31,0,IF(BY295&gt;=$BX$32,1,(BY295-$BX$31)*$BX$33)),SUM($BU$42:BU295)/$BV$40))</f>
        <v>0.10841525206980482</v>
      </c>
      <c r="BW295" s="1">
        <f t="shared" si="116"/>
        <v>0.2353976867663517</v>
      </c>
      <c r="BX295" s="1">
        <f>IF($BY$12&lt;3,BV295,SUM($BZ$42:BZ295)/$BX$40)</f>
        <v>0.10841525206980482</v>
      </c>
      <c r="BY295" s="1">
        <f t="shared" si="141"/>
        <v>25.30000000000009</v>
      </c>
      <c r="BZ295" s="1">
        <f t="shared" si="107"/>
        <v>9.3042563939269123E-3</v>
      </c>
      <c r="CA295" s="1">
        <f t="shared" si="118"/>
        <v>25.999999341467749</v>
      </c>
      <c r="CB295" s="1" t="str">
        <f t="shared" si="108"/>
        <v/>
      </c>
      <c r="CC295" s="1" t="e">
        <f>IF(CB295="",NA(),COUNTIF(CB295:$CB$704,CB295))</f>
        <v>#N/A</v>
      </c>
      <c r="CD295" s="1" t="e">
        <f t="shared" si="109"/>
        <v>#N/A</v>
      </c>
      <c r="CE295" s="1" t="e">
        <f t="shared" si="110"/>
        <v>#N/A</v>
      </c>
      <c r="CF295" s="1">
        <f t="shared" si="111"/>
        <v>99</v>
      </c>
      <c r="CG295" s="1">
        <f t="shared" si="112"/>
        <v>0</v>
      </c>
      <c r="CH295" s="1">
        <f t="shared" si="140"/>
        <v>0</v>
      </c>
      <c r="CJ295" s="1" t="e">
        <f t="shared" si="113"/>
        <v>#N/A</v>
      </c>
      <c r="CK295" s="1" t="str">
        <f t="shared" si="114"/>
        <v/>
      </c>
    </row>
    <row r="296" spans="1:89" ht="12" customHeight="1" x14ac:dyDescent="0.15">
      <c r="A296" s="26"/>
      <c r="B296" s="26"/>
      <c r="C296" s="26"/>
      <c r="D296" s="26"/>
      <c r="E296" s="26"/>
      <c r="F296" s="26"/>
      <c r="G296" s="26"/>
      <c r="H296" s="26"/>
      <c r="I296" s="26"/>
      <c r="J296" s="26"/>
      <c r="K296" s="26"/>
      <c r="L296" s="26"/>
      <c r="M296" s="26"/>
      <c r="N296" s="26"/>
      <c r="O296" s="26"/>
      <c r="AM296" s="10">
        <f t="shared" si="134"/>
        <v>0.86923720315098763</v>
      </c>
      <c r="AN296" s="10">
        <f t="shared" si="119"/>
        <v>0.33159351721405983</v>
      </c>
      <c r="AO296" s="1">
        <f t="shared" si="120"/>
        <v>72.400000000000162</v>
      </c>
      <c r="AP296" s="1">
        <f t="shared" si="121"/>
        <v>72.382856322080059</v>
      </c>
      <c r="AQ296" s="1">
        <f t="shared" si="122"/>
        <v>3.5326173894579204E-3</v>
      </c>
      <c r="AR296" s="10">
        <f t="shared" si="135"/>
        <v>0.76706838980317116</v>
      </c>
      <c r="AS296" s="10">
        <f t="shared" si="123"/>
        <v>0.86992077901959419</v>
      </c>
      <c r="AT296" s="125">
        <f t="shared" si="124"/>
        <v>64.500000000000611</v>
      </c>
      <c r="AU296" s="1">
        <f t="shared" si="125"/>
        <v>64.099166069180384</v>
      </c>
      <c r="AV296" s="1">
        <f t="shared" si="126"/>
        <v>1.3342025187830101E-2</v>
      </c>
      <c r="AW296" s="10">
        <f t="shared" si="136"/>
        <v>0.80953650549054146</v>
      </c>
      <c r="AX296" s="10">
        <f t="shared" si="127"/>
        <v>0.57887998595833778</v>
      </c>
      <c r="AY296" s="1">
        <f t="shared" si="128"/>
        <v>67.500000000000441</v>
      </c>
      <c r="AZ296" s="1">
        <f t="shared" si="129"/>
        <v>67.385023195296966</v>
      </c>
      <c r="BA296" s="1">
        <f t="shared" si="137"/>
        <v>7.8743596820631916E-3</v>
      </c>
      <c r="BB296" s="10">
        <f t="shared" si="138"/>
        <v>0.69488540664315224</v>
      </c>
      <c r="BC296" s="10">
        <f t="shared" si="130"/>
        <v>9.9941808730363846E-2</v>
      </c>
      <c r="BD296" s="1">
        <f t="shared" si="131"/>
        <v>60.100000000000584</v>
      </c>
      <c r="BE296" s="1">
        <f t="shared" si="132"/>
        <v>59.986547151953566</v>
      </c>
      <c r="BF296" s="1">
        <f t="shared" si="133"/>
        <v>1.7548875787191261E-3</v>
      </c>
      <c r="BU296" s="1">
        <f t="shared" si="115"/>
        <v>0</v>
      </c>
      <c r="BV296" s="1">
        <f>IF($BY$12=1,NORMDIST(BY296,$Y$6,$Y$8,TRUE),IF($BY$12=2,IF(BY296&lt;=$BX$31,0,IF(BY296&gt;=$BX$32,1,(BY296-$BX$31)*$BX$33)),SUM($BU$42:BU296)/$BV$40))</f>
        <v>0.10934855242569276</v>
      </c>
      <c r="BW296" s="1">
        <f t="shared" si="116"/>
        <v>0.23778898107682864</v>
      </c>
      <c r="BX296" s="1">
        <f>IF($BY$12&lt;3,BV296,SUM($BZ$42:BZ296)/$BX$40)</f>
        <v>0.10934855242569276</v>
      </c>
      <c r="BY296" s="1">
        <f t="shared" si="141"/>
        <v>25.400000000000091</v>
      </c>
      <c r="BZ296" s="1">
        <f t="shared" si="107"/>
        <v>9.3617709085365274E-3</v>
      </c>
      <c r="CA296" s="1">
        <f t="shared" si="118"/>
        <v>25.999999255089932</v>
      </c>
      <c r="CB296" s="1" t="str">
        <f t="shared" si="108"/>
        <v/>
      </c>
      <c r="CC296" s="1" t="e">
        <f>IF(CB296="",NA(),COUNTIF(CB296:$CB$704,CB296))</f>
        <v>#N/A</v>
      </c>
      <c r="CD296" s="1" t="e">
        <f t="shared" si="109"/>
        <v>#N/A</v>
      </c>
      <c r="CE296" s="1" t="e">
        <f t="shared" si="110"/>
        <v>#N/A</v>
      </c>
      <c r="CF296" s="1">
        <f t="shared" si="111"/>
        <v>99</v>
      </c>
      <c r="CG296" s="1">
        <f t="shared" si="112"/>
        <v>0</v>
      </c>
      <c r="CH296" s="1">
        <f t="shared" si="140"/>
        <v>0</v>
      </c>
      <c r="CJ296" s="1" t="e">
        <f t="shared" si="113"/>
        <v>#N/A</v>
      </c>
      <c r="CK296" s="1" t="str">
        <f t="shared" si="114"/>
        <v/>
      </c>
    </row>
    <row r="297" spans="1:89" ht="12" customHeight="1" x14ac:dyDescent="0.15">
      <c r="A297" s="26"/>
      <c r="B297" s="26"/>
      <c r="C297" s="26"/>
      <c r="D297" s="26"/>
      <c r="E297" s="26"/>
      <c r="F297" s="26"/>
      <c r="G297" s="26"/>
      <c r="H297" s="26"/>
      <c r="I297" s="26"/>
      <c r="J297" s="26"/>
      <c r="K297" s="26"/>
      <c r="L297" s="26"/>
      <c r="M297" s="26"/>
      <c r="N297" s="26"/>
      <c r="O297" s="26"/>
      <c r="AM297" s="10">
        <f t="shared" si="134"/>
        <v>0.48285632207989693</v>
      </c>
      <c r="AN297" s="10">
        <f t="shared" si="119"/>
        <v>0.49793115630745888</v>
      </c>
      <c r="AO297" s="1">
        <f t="shared" si="120"/>
        <v>49.100000000000428</v>
      </c>
      <c r="AP297" s="1">
        <f t="shared" si="121"/>
        <v>48.636179620773028</v>
      </c>
      <c r="AQ297" s="1">
        <f t="shared" si="122"/>
        <v>9.9222381951991814E-3</v>
      </c>
      <c r="AR297" s="10">
        <f t="shared" si="135"/>
        <v>9.9166069179773331E-2</v>
      </c>
      <c r="AS297" s="10">
        <f t="shared" si="123"/>
        <v>0.98095663264393806</v>
      </c>
      <c r="AT297" s="125">
        <f t="shared" si="124"/>
        <v>24.200000000000074</v>
      </c>
      <c r="AU297" s="1">
        <f t="shared" si="125"/>
        <v>23.778875605017021</v>
      </c>
      <c r="AV297" s="1" t="e">
        <f t="shared" si="126"/>
        <v>#N/A</v>
      </c>
      <c r="AW297" s="10">
        <f t="shared" si="136"/>
        <v>0.38502319529652596</v>
      </c>
      <c r="AX297" s="10">
        <f t="shared" si="127"/>
        <v>0.95826679840683937</v>
      </c>
      <c r="AY297" s="1">
        <f t="shared" si="128"/>
        <v>44.100000000000357</v>
      </c>
      <c r="AZ297" s="1">
        <f t="shared" si="129"/>
        <v>44.041536772996544</v>
      </c>
      <c r="BA297" s="1">
        <f t="shared" si="137"/>
        <v>1.8300766196737372E-2</v>
      </c>
      <c r="BB297" s="10">
        <f t="shared" si="138"/>
        <v>0.38654715195298195</v>
      </c>
      <c r="BC297" s="10">
        <f t="shared" si="130"/>
        <v>0.54464279487729073</v>
      </c>
      <c r="BD297" s="1">
        <f t="shared" si="131"/>
        <v>44.200000000000358</v>
      </c>
      <c r="BE297" s="1">
        <f t="shared" si="132"/>
        <v>43.729129240662218</v>
      </c>
      <c r="BF297" s="1">
        <f t="shared" si="133"/>
        <v>1.0416690242357148E-2</v>
      </c>
      <c r="BU297" s="1">
        <f t="shared" si="115"/>
        <v>0</v>
      </c>
      <c r="BV297" s="1">
        <f>IF($BY$12=1,NORMDIST(BY297,$Y$6,$Y$8,TRUE),IF($BY$12=2,IF(BY297&lt;=$BX$31,0,IF(BY297&gt;=$BX$32,1,(BY297-$BX$31)*$BX$33)),SUM($BU$42:BU297)/$BV$40))</f>
        <v>0.11028761025285209</v>
      </c>
      <c r="BW297" s="1">
        <f t="shared" si="116"/>
        <v>0.24019483929646332</v>
      </c>
      <c r="BX297" s="1">
        <f>IF($BY$12&lt;3,BV297,SUM($BZ$42:BZ297)/$BX$40)</f>
        <v>0.11028761025285209</v>
      </c>
      <c r="BY297" s="1">
        <f t="shared" si="141"/>
        <v>25.500000000000092</v>
      </c>
      <c r="BZ297" s="1">
        <f t="shared" si="107"/>
        <v>9.4194054626063704E-3</v>
      </c>
      <c r="CA297" s="1">
        <f t="shared" si="118"/>
        <v>25.999999157803384</v>
      </c>
      <c r="CB297" s="1" t="str">
        <f t="shared" si="108"/>
        <v/>
      </c>
      <c r="CC297" s="1" t="e">
        <f>IF(CB297="",NA(),COUNTIF(CB297:$CB$704,CB297))</f>
        <v>#N/A</v>
      </c>
      <c r="CD297" s="1" t="e">
        <f t="shared" si="109"/>
        <v>#N/A</v>
      </c>
      <c r="CE297" s="1" t="e">
        <f t="shared" si="110"/>
        <v>#N/A</v>
      </c>
      <c r="CF297" s="1">
        <f t="shared" si="111"/>
        <v>99</v>
      </c>
      <c r="CG297" s="1">
        <f t="shared" si="112"/>
        <v>0</v>
      </c>
      <c r="CH297" s="1">
        <f t="shared" si="140"/>
        <v>0</v>
      </c>
      <c r="CJ297" s="1" t="e">
        <f t="shared" si="113"/>
        <v>#N/A</v>
      </c>
      <c r="CK297" s="1" t="str">
        <f t="shared" si="114"/>
        <v/>
      </c>
    </row>
    <row r="298" spans="1:89" ht="12" customHeight="1" x14ac:dyDescent="0.15">
      <c r="A298" s="26"/>
      <c r="B298" s="26"/>
      <c r="C298" s="26"/>
      <c r="D298" s="26"/>
      <c r="E298" s="26"/>
      <c r="F298" s="26"/>
      <c r="G298" s="26"/>
      <c r="H298" s="26"/>
      <c r="I298" s="26"/>
      <c r="J298" s="26"/>
      <c r="K298" s="26"/>
      <c r="L298" s="26"/>
      <c r="M298" s="26"/>
      <c r="N298" s="26"/>
      <c r="O298" s="26"/>
      <c r="AM298" s="10">
        <f t="shared" si="134"/>
        <v>3.6179620772600174E-2</v>
      </c>
      <c r="AN298" s="10">
        <f t="shared" si="119"/>
        <v>0.67806107178330421</v>
      </c>
      <c r="AO298" s="1">
        <f t="shared" si="120"/>
        <v>13.999999999999966</v>
      </c>
      <c r="AP298" s="1">
        <f t="shared" si="121"/>
        <v>14.032626975327696</v>
      </c>
      <c r="AQ298" s="1">
        <f t="shared" si="122"/>
        <v>2.6766514477482828E-3</v>
      </c>
      <c r="AR298" s="10">
        <f t="shared" si="135"/>
        <v>7.8875605016946793E-2</v>
      </c>
      <c r="AS298" s="10">
        <f t="shared" si="123"/>
        <v>7.5552333146333694E-2</v>
      </c>
      <c r="AT298" s="125">
        <f t="shared" si="124"/>
        <v>21.700000000000038</v>
      </c>
      <c r="AU298" s="1">
        <f t="shared" si="125"/>
        <v>21.513643667846956</v>
      </c>
      <c r="AV298" s="1">
        <f t="shared" si="126"/>
        <v>5.5379663948379595E-4</v>
      </c>
      <c r="AW298" s="10">
        <f t="shared" si="136"/>
        <v>0.44153677299618721</v>
      </c>
      <c r="AX298" s="10">
        <f t="shared" si="127"/>
        <v>0.46993992105126381</v>
      </c>
      <c r="AY298" s="1">
        <f t="shared" si="128"/>
        <v>47.000000000000398</v>
      </c>
      <c r="AZ298" s="1">
        <f t="shared" si="129"/>
        <v>46.819731611758868</v>
      </c>
      <c r="BA298" s="1">
        <f t="shared" si="137"/>
        <v>9.2690792811604625E-3</v>
      </c>
      <c r="BB298" s="10">
        <f t="shared" si="138"/>
        <v>2.9129240661859512E-2</v>
      </c>
      <c r="BC298" s="10">
        <f t="shared" si="130"/>
        <v>0.78529872372746468</v>
      </c>
      <c r="BD298" s="1">
        <f t="shared" si="131"/>
        <v>12.099999999999973</v>
      </c>
      <c r="BE298" s="1">
        <f t="shared" si="132"/>
        <v>12.046158055216047</v>
      </c>
      <c r="BF298" s="1">
        <f t="shared" si="133"/>
        <v>2.6009607042601929E-3</v>
      </c>
      <c r="BU298" s="1">
        <f t="shared" si="115"/>
        <v>0</v>
      </c>
      <c r="BV298" s="1">
        <f>IF($BY$12=1,NORMDIST(BY298,$Y$6,$Y$8,TRUE),IF($BY$12=2,IF(BY298&lt;=$BX$31,0,IF(BY298&gt;=$BX$32,1,(BY298-$BX$31)*$BX$33)),SUM($BU$42:BU298)/$BV$40))</f>
        <v>0.11123243744783548</v>
      </c>
      <c r="BW298" s="1">
        <f t="shared" si="116"/>
        <v>0.24261524235730175</v>
      </c>
      <c r="BX298" s="1">
        <f>IF($BY$12&lt;3,BV298,SUM($BZ$42:BZ298)/$BX$40)</f>
        <v>0.11123243744783548</v>
      </c>
      <c r="BY298" s="1">
        <f t="shared" si="141"/>
        <v>25.600000000000094</v>
      </c>
      <c r="BZ298" s="1">
        <f t="shared" ref="BZ298:BZ361" si="142">IF($BZ$5,IF($BY$12=1,NORMDIST(BY298,$Y$6,$Y$8,FALSE),IF($BY$12=2,IF(AND(BY298&gt;=$BX$31,BY298&lt;=$BX$32),$BX$33,0),IF(BY298&lt;=$BX$13,0,NORMDIST(LN((BY298-$BX$13)/$BX$12),0,$BW$8,FALSE)/((BY298-$BX$13)/$BX$12)))),-999)</f>
        <v>9.4771579045820654E-3</v>
      </c>
      <c r="CA298" s="1">
        <f t="shared" si="118"/>
        <v>25.99999904828702</v>
      </c>
      <c r="CB298" s="1" t="str">
        <f t="shared" ref="CB298:CB361" si="143">IF(M197="","",ROUND(M197/$P$24,0))</f>
        <v/>
      </c>
      <c r="CC298" s="1" t="e">
        <f>IF(CB298="",NA(),COUNTIF(CB298:$CB$704,CB298))</f>
        <v>#N/A</v>
      </c>
      <c r="CD298" s="1" t="e">
        <f t="shared" ref="CD298:CD361" si="144">IF(CB298&lt;&gt;"",CB298*$P$24,NA())</f>
        <v>#N/A</v>
      </c>
      <c r="CE298" s="1" t="e">
        <f t="shared" ref="CE298:CE361" si="145">IF(AND($CB$7,$CD$2,$CD$1),26+$P$23/2-CC298*$P$23,NA())</f>
        <v>#N/A</v>
      </c>
      <c r="CF298" s="1">
        <f t="shared" ref="CF298:CF361" si="146">IF(ISNA(CJ298),99,CJ298)</f>
        <v>99</v>
      </c>
      <c r="CG298" s="1">
        <f t="shared" ref="CG298:CG361" si="147">IF(ISNA(CJ298),0,CJ298)</f>
        <v>0</v>
      </c>
      <c r="CH298" s="1">
        <f t="shared" si="140"/>
        <v>0</v>
      </c>
      <c r="CJ298" s="1" t="e">
        <f t="shared" ref="CJ298:CJ361" si="148">IF(CH298=1,CE298,NA())</f>
        <v>#N/A</v>
      </c>
      <c r="CK298" s="1" t="str">
        <f t="shared" ref="CK298:CK361" si="149">IF(CH298=1,M197,"")</f>
        <v/>
      </c>
    </row>
    <row r="299" spans="1:89" ht="12" customHeight="1" x14ac:dyDescent="0.15">
      <c r="A299" s="26"/>
      <c r="B299" s="26"/>
      <c r="C299" s="26"/>
      <c r="D299" s="26"/>
      <c r="E299" s="26"/>
      <c r="F299" s="26"/>
      <c r="G299" s="26"/>
      <c r="H299" s="26"/>
      <c r="I299" s="26"/>
      <c r="J299" s="26"/>
      <c r="K299" s="26"/>
      <c r="L299" s="26"/>
      <c r="M299" s="26"/>
      <c r="N299" s="26"/>
      <c r="O299" s="26"/>
      <c r="AM299" s="10">
        <f t="shared" si="134"/>
        <v>0.53262697532773018</v>
      </c>
      <c r="AN299" s="10">
        <f t="shared" si="119"/>
        <v>0.6774279810488224</v>
      </c>
      <c r="AO299" s="1">
        <f t="shared" si="120"/>
        <v>51.600000000000463</v>
      </c>
      <c r="AP299" s="1">
        <f t="shared" si="121"/>
        <v>51.717051977664696</v>
      </c>
      <c r="AQ299" s="1">
        <f t="shared" si="122"/>
        <v>1.3469561543652319E-2</v>
      </c>
      <c r="AR299" s="10">
        <f t="shared" si="135"/>
        <v>0.31364366784691811</v>
      </c>
      <c r="AS299" s="10">
        <f t="shared" si="123"/>
        <v>0.75583686307072639</v>
      </c>
      <c r="AT299" s="125">
        <f t="shared" si="124"/>
        <v>40.200000000000301</v>
      </c>
      <c r="AU299" s="1">
        <f t="shared" si="125"/>
        <v>40.156586483866278</v>
      </c>
      <c r="AV299" s="1">
        <f t="shared" si="126"/>
        <v>1.3371221611633071E-2</v>
      </c>
      <c r="AW299" s="10">
        <f t="shared" si="136"/>
        <v>0.31973161175847054</v>
      </c>
      <c r="AX299" s="10">
        <f t="shared" si="127"/>
        <v>0.27409565821290016</v>
      </c>
      <c r="AY299" s="1">
        <f t="shared" si="128"/>
        <v>40.600000000000307</v>
      </c>
      <c r="AZ299" s="1">
        <f t="shared" si="129"/>
        <v>40.245372558385441</v>
      </c>
      <c r="BA299" s="1">
        <f t="shared" si="137"/>
        <v>4.8956955324041956E-3</v>
      </c>
      <c r="BB299" s="10">
        <f t="shared" si="138"/>
        <v>0.44615805521607399</v>
      </c>
      <c r="BC299" s="10">
        <f t="shared" si="130"/>
        <v>0.35221545770764351</v>
      </c>
      <c r="BD299" s="1">
        <f t="shared" si="131"/>
        <v>47.200000000000401</v>
      </c>
      <c r="BE299" s="1">
        <f t="shared" si="132"/>
        <v>46.855877385288878</v>
      </c>
      <c r="BF299" s="1">
        <f t="shared" si="133"/>
        <v>6.9571664858132177E-3</v>
      </c>
      <c r="BU299" s="1">
        <f t="shared" ref="BU299:BU362" si="150">IF($BY$12&lt;3,0,IF(BY299&lt;=$BX$13,0,NORMDIST(LN((BY299-$BX$13)/$BX$12),0,$BW$8,FALSE)/((BY299-$BX$13)/$BX$12)))</f>
        <v>0</v>
      </c>
      <c r="BV299" s="1">
        <f>IF($BY$12=1,NORMDIST(BY299,$Y$6,$Y$8,TRUE),IF($BY$12=2,IF(BY299&lt;=$BX$31,0,IF(BY299&gt;=$BX$32,1,(BY299-$BX$31)*$BX$33)),SUM($BU$42:BU299)/$BV$40))</f>
        <v>0.11218304569093515</v>
      </c>
      <c r="BW299" s="1">
        <f t="shared" ref="BW299:BW362" si="151">BY299*BZ299</f>
        <v>0.24505016976312691</v>
      </c>
      <c r="BX299" s="1">
        <f>IF($BY$12&lt;3,BV299,SUM($BZ$42:BZ299)/$BX$40)</f>
        <v>0.11218304569093515</v>
      </c>
      <c r="BY299" s="1">
        <f t="shared" si="141"/>
        <v>25.700000000000095</v>
      </c>
      <c r="BZ299" s="1">
        <f t="shared" si="142"/>
        <v>9.535026060822023E-3</v>
      </c>
      <c r="CA299" s="1">
        <f t="shared" ref="CA299:CA362" si="152">IF(AND($CD$1,$CD$3),26-$CD$40*NORMDIST(BY299,$Y$6,$Y$8/SQRT($T$18),FALSE),-999)</f>
        <v>25.999998925067125</v>
      </c>
      <c r="CB299" s="1" t="str">
        <f t="shared" si="143"/>
        <v/>
      </c>
      <c r="CC299" s="1" t="e">
        <f>IF(CB299="",NA(),COUNTIF(CB299:$CB$704,CB299))</f>
        <v>#N/A</v>
      </c>
      <c r="CD299" s="1" t="e">
        <f t="shared" si="144"/>
        <v>#N/A</v>
      </c>
      <c r="CE299" s="1" t="e">
        <f t="shared" si="145"/>
        <v>#N/A</v>
      </c>
      <c r="CF299" s="1">
        <f t="shared" si="146"/>
        <v>99</v>
      </c>
      <c r="CG299" s="1">
        <f t="shared" si="147"/>
        <v>0</v>
      </c>
      <c r="CH299" s="1">
        <f t="shared" si="140"/>
        <v>0</v>
      </c>
      <c r="CJ299" s="1" t="e">
        <f t="shared" si="148"/>
        <v>#N/A</v>
      </c>
      <c r="CK299" s="1" t="str">
        <f t="shared" si="149"/>
        <v/>
      </c>
    </row>
    <row r="300" spans="1:89" ht="12" customHeight="1" x14ac:dyDescent="0.15">
      <c r="A300" s="26"/>
      <c r="B300" s="26"/>
      <c r="C300" s="26"/>
      <c r="D300" s="26"/>
      <c r="E300" s="26"/>
      <c r="F300" s="26"/>
      <c r="G300" s="26"/>
      <c r="H300" s="26"/>
      <c r="I300" s="26"/>
      <c r="J300" s="26"/>
      <c r="K300" s="26"/>
      <c r="L300" s="26"/>
      <c r="M300" s="26"/>
      <c r="N300" s="26"/>
      <c r="O300" s="26"/>
      <c r="AM300" s="10">
        <f t="shared" si="134"/>
        <v>0.61705197766423225</v>
      </c>
      <c r="AN300" s="10">
        <f t="shared" si="119"/>
        <v>0.79831803217530251</v>
      </c>
      <c r="AO300" s="1">
        <f t="shared" si="120"/>
        <v>55.900000000000524</v>
      </c>
      <c r="AP300" s="1">
        <f t="shared" si="121"/>
        <v>56.099887443334389</v>
      </c>
      <c r="AQ300" s="1">
        <f t="shared" si="122"/>
        <v>1.5246100231969812E-2</v>
      </c>
      <c r="AR300" s="10">
        <f t="shared" si="135"/>
        <v>0.45658648386597633</v>
      </c>
      <c r="AS300" s="10">
        <f t="shared" si="123"/>
        <v>0.77428405359387398</v>
      </c>
      <c r="AT300" s="125">
        <f t="shared" si="124"/>
        <v>47.800000000000409</v>
      </c>
      <c r="AU300" s="1">
        <f t="shared" si="125"/>
        <v>47.901631436497382</v>
      </c>
      <c r="AV300" s="1">
        <f t="shared" si="126"/>
        <v>1.5351573759280854E-2</v>
      </c>
      <c r="AW300" s="10">
        <f t="shared" si="136"/>
        <v>0.14537255838513374</v>
      </c>
      <c r="AX300" s="10">
        <f t="shared" si="127"/>
        <v>0.47369459643959999</v>
      </c>
      <c r="AY300" s="1">
        <f t="shared" si="128"/>
        <v>28.800000000000139</v>
      </c>
      <c r="AZ300" s="1">
        <f t="shared" si="129"/>
        <v>28.422425753623386</v>
      </c>
      <c r="BA300" s="1">
        <f t="shared" si="137"/>
        <v>5.3875567874583172E-3</v>
      </c>
      <c r="BB300" s="10">
        <f t="shared" si="138"/>
        <v>0.15587738528847694</v>
      </c>
      <c r="BC300" s="10">
        <f t="shared" si="130"/>
        <v>0.87929077818989754</v>
      </c>
      <c r="BD300" s="1">
        <f t="shared" si="131"/>
        <v>29.700000000000152</v>
      </c>
      <c r="BE300" s="1">
        <f t="shared" si="132"/>
        <v>29.412679091841134</v>
      </c>
      <c r="BF300" s="1">
        <f t="shared" si="133"/>
        <v>1.0478571285701335E-2</v>
      </c>
      <c r="BU300" s="1">
        <f t="shared" si="150"/>
        <v>0</v>
      </c>
      <c r="BV300" s="1">
        <f>IF($BY$12=1,NORMDIST(BY300,$Y$6,$Y$8,TRUE),IF($BY$12=2,IF(BY300&lt;=$BX$31,0,IF(BY300&gt;=$BX$32,1,(BY300-$BX$31)*$BX$33)),SUM($BU$42:BU300)/$BV$40))</f>
        <v>0.11313944644397821</v>
      </c>
      <c r="BW300" s="1">
        <f t="shared" si="151"/>
        <v>0.24749959958054557</v>
      </c>
      <c r="BX300" s="1">
        <f>IF($BY$12&lt;3,BV300,SUM($BZ$42:BZ300)/$BX$40)</f>
        <v>0.11313944644397821</v>
      </c>
      <c r="BY300" s="1">
        <f t="shared" si="141"/>
        <v>25.800000000000097</v>
      </c>
      <c r="BZ300" s="1">
        <f t="shared" si="142"/>
        <v>9.5930077356800245E-3</v>
      </c>
      <c r="CA300" s="1">
        <f t="shared" si="152"/>
        <v>25.99999878650064</v>
      </c>
      <c r="CB300" s="1" t="str">
        <f t="shared" si="143"/>
        <v/>
      </c>
      <c r="CC300" s="1" t="e">
        <f>IF(CB300="",NA(),COUNTIF(CB300:$CB$704,CB300))</f>
        <v>#N/A</v>
      </c>
      <c r="CD300" s="1" t="e">
        <f t="shared" si="144"/>
        <v>#N/A</v>
      </c>
      <c r="CE300" s="1" t="e">
        <f t="shared" si="145"/>
        <v>#N/A</v>
      </c>
      <c r="CF300" s="1">
        <f t="shared" si="146"/>
        <v>99</v>
      </c>
      <c r="CG300" s="1">
        <f t="shared" si="147"/>
        <v>0</v>
      </c>
      <c r="CH300" s="1">
        <f t="shared" si="140"/>
        <v>0</v>
      </c>
      <c r="CJ300" s="1" t="e">
        <f t="shared" si="148"/>
        <v>#N/A</v>
      </c>
      <c r="CK300" s="1" t="str">
        <f t="shared" si="149"/>
        <v/>
      </c>
    </row>
    <row r="301" spans="1:89" ht="12" customHeight="1" x14ac:dyDescent="0.15">
      <c r="A301" s="26"/>
      <c r="B301" s="26"/>
      <c r="C301" s="26"/>
      <c r="D301" s="26"/>
      <c r="E301" s="26"/>
      <c r="F301" s="26"/>
      <c r="G301" s="26"/>
      <c r="H301" s="26"/>
      <c r="I301" s="26"/>
      <c r="J301" s="26"/>
      <c r="K301" s="26"/>
      <c r="L301" s="26"/>
      <c r="M301" s="26"/>
      <c r="N301" s="26"/>
      <c r="O301" s="26"/>
      <c r="AM301" s="10">
        <f t="shared" si="134"/>
        <v>0.69988744333386421</v>
      </c>
      <c r="AN301" s="10">
        <f t="shared" si="119"/>
        <v>0.53187540546059608</v>
      </c>
      <c r="AO301" s="1">
        <f t="shared" si="120"/>
        <v>60.400000000000588</v>
      </c>
      <c r="AP301" s="1">
        <f t="shared" si="121"/>
        <v>60.868986231834285</v>
      </c>
      <c r="AQ301" s="1">
        <f t="shared" si="122"/>
        <v>9.2677298261829352E-3</v>
      </c>
      <c r="AR301" s="10">
        <f t="shared" si="135"/>
        <v>0.60163143649697304</v>
      </c>
      <c r="AS301" s="10">
        <f t="shared" si="123"/>
        <v>0.18617840483784676</v>
      </c>
      <c r="AT301" s="125">
        <f t="shared" si="124"/>
        <v>55.100000000000513</v>
      </c>
      <c r="AU301" s="1">
        <f t="shared" si="125"/>
        <v>55.068697730452335</v>
      </c>
      <c r="AV301" s="1">
        <f t="shared" si="126"/>
        <v>3.5949212051891097E-3</v>
      </c>
      <c r="AW301" s="10">
        <f t="shared" si="136"/>
        <v>0.12242575362324715</v>
      </c>
      <c r="AX301" s="10">
        <f t="shared" si="127"/>
        <v>0.12776726856827736</v>
      </c>
      <c r="AY301" s="1">
        <f t="shared" si="128"/>
        <v>26.700000000000109</v>
      </c>
      <c r="AZ301" s="1">
        <f t="shared" si="129"/>
        <v>26.546657264977803</v>
      </c>
      <c r="BA301" s="1">
        <f t="shared" si="137"/>
        <v>1.2929508515511911E-3</v>
      </c>
      <c r="BB301" s="10">
        <f t="shared" si="138"/>
        <v>0.21267909184098244</v>
      </c>
      <c r="BC301" s="10">
        <f t="shared" si="130"/>
        <v>0.68323801830410957</v>
      </c>
      <c r="BD301" s="1">
        <f t="shared" si="131"/>
        <v>34.000000000000213</v>
      </c>
      <c r="BE301" s="1">
        <f t="shared" si="132"/>
        <v>33.56513533368728</v>
      </c>
      <c r="BF301" s="1">
        <f t="shared" si="133"/>
        <v>9.8964141214098762E-3</v>
      </c>
      <c r="BU301" s="1">
        <f t="shared" si="150"/>
        <v>0</v>
      </c>
      <c r="BV301" s="1">
        <f>IF($BY$12=1,NORMDIST(BY301,$Y$6,$Y$8,TRUE),IF($BY$12=2,IF(BY301&lt;=$BX$31,0,IF(BY301&gt;=$BX$32,1,(BY301-$BX$31)*$BX$33)),SUM($BU$42:BU301)/$BV$40))</f>
        <v>0.1141016509481305</v>
      </c>
      <c r="BW301" s="1">
        <f t="shared" si="151"/>
        <v>0.2499635084302107</v>
      </c>
      <c r="BX301" s="1">
        <f>IF($BY$12&lt;3,BV301,SUM($BZ$42:BZ301)/$BX$40)</f>
        <v>0.1141016509481305</v>
      </c>
      <c r="BY301" s="1">
        <f t="shared" si="141"/>
        <v>25.900000000000098</v>
      </c>
      <c r="BZ301" s="1">
        <f t="shared" si="142"/>
        <v>9.65110071159111E-3</v>
      </c>
      <c r="CA301" s="1">
        <f t="shared" si="152"/>
        <v>25.999998630756746</v>
      </c>
      <c r="CB301" s="1" t="str">
        <f t="shared" si="143"/>
        <v/>
      </c>
      <c r="CC301" s="1" t="e">
        <f>IF(CB301="",NA(),COUNTIF(CB301:$CB$704,CB301))</f>
        <v>#N/A</v>
      </c>
      <c r="CD301" s="1" t="e">
        <f t="shared" si="144"/>
        <v>#N/A</v>
      </c>
      <c r="CE301" s="1" t="e">
        <f t="shared" si="145"/>
        <v>#N/A</v>
      </c>
      <c r="CF301" s="1">
        <f t="shared" si="146"/>
        <v>99</v>
      </c>
      <c r="CG301" s="1">
        <f t="shared" si="147"/>
        <v>0</v>
      </c>
      <c r="CH301" s="1">
        <f t="shared" si="140"/>
        <v>0</v>
      </c>
      <c r="CJ301" s="1" t="e">
        <f t="shared" si="148"/>
        <v>#N/A</v>
      </c>
      <c r="CK301" s="1" t="str">
        <f t="shared" si="149"/>
        <v/>
      </c>
    </row>
    <row r="302" spans="1:89" ht="12" customHeight="1" x14ac:dyDescent="0.15">
      <c r="A302" s="26"/>
      <c r="B302" s="26"/>
      <c r="C302" s="26"/>
      <c r="D302" s="26"/>
      <c r="E302" s="26"/>
      <c r="F302" s="26"/>
      <c r="G302" s="26"/>
      <c r="H302" s="26"/>
      <c r="I302" s="26"/>
      <c r="J302" s="26"/>
      <c r="K302" s="26"/>
      <c r="L302" s="26"/>
      <c r="M302" s="26"/>
      <c r="N302" s="26"/>
      <c r="O302" s="26"/>
      <c r="AM302" s="10">
        <f t="shared" si="134"/>
        <v>0.96898623183369637</v>
      </c>
      <c r="AN302" s="10">
        <f t="shared" si="119"/>
        <v>0.9151579774916172</v>
      </c>
      <c r="AO302" s="1">
        <f t="shared" si="120"/>
        <v>87.299999999999315</v>
      </c>
      <c r="AP302" s="1">
        <f t="shared" si="121"/>
        <v>87.471969879417927</v>
      </c>
      <c r="AQ302" s="1" t="e">
        <f t="shared" si="122"/>
        <v>#N/A</v>
      </c>
      <c r="AR302" s="10">
        <f t="shared" si="135"/>
        <v>0.46869773045182228</v>
      </c>
      <c r="AS302" s="10">
        <f t="shared" si="123"/>
        <v>0.39758871868252754</v>
      </c>
      <c r="AT302" s="125">
        <f t="shared" si="124"/>
        <v>48.400000000000418</v>
      </c>
      <c r="AU302" s="1">
        <f t="shared" si="125"/>
        <v>48.255478618294418</v>
      </c>
      <c r="AV302" s="1">
        <f t="shared" si="126"/>
        <v>7.9054096747890757E-3</v>
      </c>
      <c r="AW302" s="10">
        <f t="shared" si="136"/>
        <v>0.34665726497769356</v>
      </c>
      <c r="AX302" s="10">
        <f t="shared" si="127"/>
        <v>0.15632138028740883</v>
      </c>
      <c r="AY302" s="1">
        <f t="shared" si="128"/>
        <v>42.100000000000328</v>
      </c>
      <c r="AZ302" s="1">
        <f t="shared" si="129"/>
        <v>42.435052032023997</v>
      </c>
      <c r="BA302" s="1">
        <f t="shared" si="137"/>
        <v>2.8841513907795391E-3</v>
      </c>
      <c r="BB302" s="10">
        <f t="shared" si="138"/>
        <v>6.5135333687067032E-2</v>
      </c>
      <c r="BC302" s="10">
        <f t="shared" si="130"/>
        <v>0.18363000825047493</v>
      </c>
      <c r="BD302" s="1">
        <f t="shared" si="131"/>
        <v>19.70000000000001</v>
      </c>
      <c r="BE302" s="1">
        <f t="shared" si="132"/>
        <v>19.66969485655428</v>
      </c>
      <c r="BF302" s="1">
        <f t="shared" si="133"/>
        <v>1.1625775915859904E-3</v>
      </c>
      <c r="BU302" s="1">
        <f t="shared" si="150"/>
        <v>0</v>
      </c>
      <c r="BV302" s="1">
        <f>IF($BY$12=1,NORMDIST(BY302,$Y$6,$Y$8,TRUE),IF($BY$12=2,IF(BY302&lt;=$BX$31,0,IF(BY302&gt;=$BX$32,1,(BY302-$BX$31)*$BX$33)),SUM($BU$42:BU302)/$BV$40))</f>
        <v>0.11506967022170923</v>
      </c>
      <c r="BW302" s="1">
        <f t="shared" si="151"/>
        <v>0.25244187147817926</v>
      </c>
      <c r="BX302" s="1">
        <f>IF($BY$12&lt;3,BV302,SUM($BZ$42:BZ302)/$BX$40)</f>
        <v>0.11506967022170923</v>
      </c>
      <c r="BY302" s="1">
        <f t="shared" si="141"/>
        <v>26.000000000000099</v>
      </c>
      <c r="BZ302" s="1">
        <f t="shared" si="142"/>
        <v>9.7093027491607035E-3</v>
      </c>
      <c r="CA302" s="1">
        <f t="shared" si="152"/>
        <v>25.99999845579654</v>
      </c>
      <c r="CB302" s="1" t="str">
        <f t="shared" si="143"/>
        <v/>
      </c>
      <c r="CC302" s="1" t="e">
        <f>IF(CB302="",NA(),COUNTIF(CB302:$CB$704,CB302))</f>
        <v>#N/A</v>
      </c>
      <c r="CD302" s="1" t="e">
        <f t="shared" si="144"/>
        <v>#N/A</v>
      </c>
      <c r="CE302" s="1" t="e">
        <f t="shared" si="145"/>
        <v>#N/A</v>
      </c>
      <c r="CF302" s="1">
        <f t="shared" si="146"/>
        <v>99</v>
      </c>
      <c r="CG302" s="1">
        <f t="shared" si="147"/>
        <v>0</v>
      </c>
      <c r="CH302" s="1">
        <f t="shared" si="140"/>
        <v>0</v>
      </c>
      <c r="CJ302" s="1" t="e">
        <f t="shared" si="148"/>
        <v>#N/A</v>
      </c>
      <c r="CK302" s="1" t="str">
        <f t="shared" si="149"/>
        <v/>
      </c>
    </row>
    <row r="303" spans="1:89" ht="12" customHeight="1" x14ac:dyDescent="0.15">
      <c r="A303" s="26"/>
      <c r="B303" s="26"/>
      <c r="C303" s="26"/>
      <c r="D303" s="26"/>
      <c r="E303" s="26"/>
      <c r="F303" s="26"/>
      <c r="G303" s="26"/>
      <c r="H303" s="26"/>
      <c r="I303" s="26"/>
      <c r="J303" s="26"/>
      <c r="K303" s="26"/>
      <c r="L303" s="26"/>
      <c r="M303" s="26"/>
      <c r="N303" s="26"/>
      <c r="O303" s="26"/>
      <c r="AM303" s="10">
        <f t="shared" si="134"/>
        <v>0.67196987941861153</v>
      </c>
      <c r="AN303" s="10">
        <f t="shared" si="119"/>
        <v>0.52979454770684242</v>
      </c>
      <c r="AO303" s="1">
        <f t="shared" si="120"/>
        <v>58.900000000000567</v>
      </c>
      <c r="AP303" s="1">
        <f t="shared" si="121"/>
        <v>58.764397544414372</v>
      </c>
      <c r="AQ303" s="1">
        <f t="shared" si="122"/>
        <v>9.571653583634647E-3</v>
      </c>
      <c r="AR303" s="10">
        <f t="shared" si="135"/>
        <v>0.35547861829400063</v>
      </c>
      <c r="AS303" s="10">
        <f t="shared" si="123"/>
        <v>0.80416204407811165</v>
      </c>
      <c r="AT303" s="125">
        <f t="shared" si="124"/>
        <v>42.500000000000334</v>
      </c>
      <c r="AU303" s="1">
        <f t="shared" si="125"/>
        <v>42.894887689501381</v>
      </c>
      <c r="AV303" s="1">
        <f t="shared" si="126"/>
        <v>1.4951587619358669E-2</v>
      </c>
      <c r="AW303" s="10">
        <f t="shared" si="136"/>
        <v>0.83505203202366829</v>
      </c>
      <c r="AX303" s="10">
        <f t="shared" si="127"/>
        <v>0.17591309919953346</v>
      </c>
      <c r="AY303" s="1">
        <f t="shared" si="128"/>
        <v>69.400000000000333</v>
      </c>
      <c r="AZ303" s="1">
        <f t="shared" si="129"/>
        <v>69.178865624219512</v>
      </c>
      <c r="BA303" s="1">
        <f t="shared" si="137"/>
        <v>2.1921204377259862E-3</v>
      </c>
      <c r="BB303" s="10">
        <f t="shared" si="138"/>
        <v>0.46969485655426979</v>
      </c>
      <c r="BC303" s="10">
        <f t="shared" si="130"/>
        <v>0.67157583311200142</v>
      </c>
      <c r="BD303" s="1">
        <f t="shared" si="131"/>
        <v>48.400000000000418</v>
      </c>
      <c r="BE303" s="1">
        <f t="shared" si="132"/>
        <v>47.96160584464711</v>
      </c>
      <c r="BF303" s="1">
        <f t="shared" si="133"/>
        <v>1.335320103153486E-2</v>
      </c>
      <c r="BU303" s="1">
        <f t="shared" si="150"/>
        <v>0</v>
      </c>
      <c r="BV303" s="1">
        <f>IF($BY$12=1,NORMDIST(BY303,$Y$6,$Y$8,TRUE),IF($BY$12=2,IF(BY303&lt;=$BX$31,0,IF(BY303&gt;=$BX$32,1,(BY303-$BX$31)*$BX$33)),SUM($BU$42:BU303)/$BV$40))</f>
        <v>0.1160435150580043</v>
      </c>
      <c r="BW303" s="1">
        <f t="shared" si="151"/>
        <v>0.25493466242740992</v>
      </c>
      <c r="BX303" s="1">
        <f>IF($BY$12&lt;3,BV303,SUM($BZ$42:BZ303)/$BX$40)</f>
        <v>0.1160435150580043</v>
      </c>
      <c r="BY303" s="1">
        <f t="shared" si="141"/>
        <v>26.100000000000101</v>
      </c>
      <c r="BZ303" s="1">
        <f t="shared" si="142"/>
        <v>9.7676115872570475E-3</v>
      </c>
      <c r="CA303" s="1">
        <f t="shared" si="152"/>
        <v>25.999998259350676</v>
      </c>
      <c r="CB303" s="1" t="str">
        <f t="shared" si="143"/>
        <v/>
      </c>
      <c r="CC303" s="1" t="e">
        <f>IF(CB303="",NA(),COUNTIF(CB303:$CB$704,CB303))</f>
        <v>#N/A</v>
      </c>
      <c r="CD303" s="1" t="e">
        <f t="shared" si="144"/>
        <v>#N/A</v>
      </c>
      <c r="CE303" s="1" t="e">
        <f t="shared" si="145"/>
        <v>#N/A</v>
      </c>
      <c r="CF303" s="1">
        <f t="shared" si="146"/>
        <v>99</v>
      </c>
      <c r="CG303" s="1">
        <f t="shared" si="147"/>
        <v>0</v>
      </c>
      <c r="CH303" s="1">
        <f t="shared" si="140"/>
        <v>0</v>
      </c>
      <c r="CJ303" s="1" t="e">
        <f t="shared" si="148"/>
        <v>#N/A</v>
      </c>
      <c r="CK303" s="1" t="str">
        <f t="shared" si="149"/>
        <v/>
      </c>
    </row>
    <row r="304" spans="1:89" ht="12" customHeight="1" x14ac:dyDescent="0.15">
      <c r="A304" s="26"/>
      <c r="B304" s="26"/>
      <c r="C304" s="26"/>
      <c r="D304" s="26"/>
      <c r="E304" s="26"/>
      <c r="F304" s="26"/>
      <c r="G304" s="26"/>
      <c r="H304" s="26"/>
      <c r="I304" s="26"/>
      <c r="J304" s="26"/>
      <c r="K304" s="26"/>
      <c r="L304" s="26"/>
      <c r="M304" s="26"/>
      <c r="N304" s="26"/>
      <c r="O304" s="26"/>
      <c r="AM304" s="10">
        <f t="shared" si="134"/>
        <v>0.36439754441380501</v>
      </c>
      <c r="AN304" s="10">
        <f t="shared" si="119"/>
        <v>0.18130612745881081</v>
      </c>
      <c r="AO304" s="1">
        <f t="shared" si="120"/>
        <v>43.000000000000341</v>
      </c>
      <c r="AP304" s="1">
        <f t="shared" si="121"/>
        <v>43.131567765027626</v>
      </c>
      <c r="AQ304" s="1">
        <f t="shared" si="122"/>
        <v>3.4016687082905565E-3</v>
      </c>
      <c r="AR304" s="10">
        <f t="shared" si="135"/>
        <v>0.89488768950104713</v>
      </c>
      <c r="AS304" s="10">
        <f t="shared" si="123"/>
        <v>0.52855043485760689</v>
      </c>
      <c r="AT304" s="125">
        <f t="shared" si="124"/>
        <v>75.000000000000014</v>
      </c>
      <c r="AU304" s="1">
        <f t="shared" si="125"/>
        <v>74.719731722027078</v>
      </c>
      <c r="AV304" s="1">
        <f t="shared" si="126"/>
        <v>4.8269626754355813E-3</v>
      </c>
      <c r="AW304" s="10">
        <f t="shared" si="136"/>
        <v>0.27886562421917915</v>
      </c>
      <c r="AX304" s="10">
        <f t="shared" si="127"/>
        <v>0.86744490638375282</v>
      </c>
      <c r="AY304" s="1">
        <f t="shared" si="128"/>
        <v>38.200000000000273</v>
      </c>
      <c r="AZ304" s="1">
        <f t="shared" si="129"/>
        <v>38.040621311217819</v>
      </c>
      <c r="BA304" s="1">
        <f t="shared" si="137"/>
        <v>1.4538949122384669E-2</v>
      </c>
      <c r="BB304" s="10">
        <f t="shared" si="138"/>
        <v>6.1605844646692276E-2</v>
      </c>
      <c r="BC304" s="10">
        <f t="shared" si="130"/>
        <v>0.24734290316700935</v>
      </c>
      <c r="BD304" s="1">
        <f t="shared" si="131"/>
        <v>19.100000000000001</v>
      </c>
      <c r="BE304" s="1">
        <f t="shared" si="132"/>
        <v>18.8471278347075</v>
      </c>
      <c r="BF304" s="1">
        <f t="shared" si="133"/>
        <v>1.495697030079478E-3</v>
      </c>
      <c r="BU304" s="1">
        <f t="shared" si="150"/>
        <v>0</v>
      </c>
      <c r="BV304" s="1">
        <f>IF($BY$12=1,NORMDIST(BY304,$Y$6,$Y$8,TRUE),IF($BY$12=2,IF(BY304&lt;=$BX$31,0,IF(BY304&gt;=$BX$32,1,(BY304-$BX$31)*$BX$33)),SUM($BU$42:BU304)/$BV$40))</f>
        <v>0.11702319602310969</v>
      </c>
      <c r="BW304" s="1">
        <f t="shared" si="151"/>
        <v>0.25744185350940146</v>
      </c>
      <c r="BX304" s="1">
        <f>IF($BY$12&lt;3,BV304,SUM($BZ$42:BZ304)/$BX$40)</f>
        <v>0.11702319602310969</v>
      </c>
      <c r="BY304" s="1">
        <f t="shared" si="141"/>
        <v>26.200000000000102</v>
      </c>
      <c r="BZ304" s="1">
        <f t="shared" si="142"/>
        <v>9.8260249431068869E-3</v>
      </c>
      <c r="CA304" s="1">
        <f t="shared" si="152"/>
        <v>25.999998038894748</v>
      </c>
      <c r="CB304" s="1" t="str">
        <f t="shared" si="143"/>
        <v/>
      </c>
      <c r="CC304" s="1" t="e">
        <f>IF(CB304="",NA(),COUNTIF(CB304:$CB$704,CB304))</f>
        <v>#N/A</v>
      </c>
      <c r="CD304" s="1" t="e">
        <f t="shared" si="144"/>
        <v>#N/A</v>
      </c>
      <c r="CE304" s="1" t="e">
        <f t="shared" si="145"/>
        <v>#N/A</v>
      </c>
      <c r="CF304" s="1">
        <f t="shared" si="146"/>
        <v>99</v>
      </c>
      <c r="CG304" s="1">
        <f t="shared" si="147"/>
        <v>0</v>
      </c>
      <c r="CH304" s="1">
        <f t="shared" si="140"/>
        <v>0</v>
      </c>
      <c r="CJ304" s="1" t="e">
        <f t="shared" si="148"/>
        <v>#N/A</v>
      </c>
      <c r="CK304" s="1" t="str">
        <f t="shared" si="149"/>
        <v/>
      </c>
    </row>
    <row r="305" spans="1:89" ht="12" customHeight="1" x14ac:dyDescent="0.15">
      <c r="A305" s="26"/>
      <c r="B305" s="26"/>
      <c r="C305" s="26"/>
      <c r="D305" s="26"/>
      <c r="E305" s="26"/>
      <c r="F305" s="26"/>
      <c r="G305" s="26"/>
      <c r="H305" s="26"/>
      <c r="I305" s="26"/>
      <c r="J305" s="26"/>
      <c r="K305" s="26"/>
      <c r="L305" s="26"/>
      <c r="M305" s="26"/>
      <c r="N305" s="26"/>
      <c r="O305" s="26"/>
      <c r="AM305" s="10">
        <f t="shared" si="134"/>
        <v>0.63156776502728462</v>
      </c>
      <c r="AN305" s="10">
        <f t="shared" si="119"/>
        <v>0.86065379157662392</v>
      </c>
      <c r="AO305" s="1">
        <f t="shared" si="120"/>
        <v>56.700000000000536</v>
      </c>
      <c r="AP305" s="1">
        <f t="shared" si="121"/>
        <v>56.304265529662906</v>
      </c>
      <c r="AQ305" s="1">
        <f t="shared" si="122"/>
        <v>1.6230773132888666E-2</v>
      </c>
      <c r="AR305" s="10">
        <f t="shared" si="135"/>
        <v>0.21973172202706337</v>
      </c>
      <c r="AS305" s="10">
        <f t="shared" si="123"/>
        <v>7.6783020049333572E-2</v>
      </c>
      <c r="AT305" s="125">
        <f t="shared" si="124"/>
        <v>34.50000000000022</v>
      </c>
      <c r="AU305" s="1">
        <f t="shared" si="125"/>
        <v>34.198672596365434</v>
      </c>
      <c r="AV305" s="1">
        <f t="shared" si="126"/>
        <v>1.134282413109522E-3</v>
      </c>
      <c r="AW305" s="10">
        <f t="shared" si="136"/>
        <v>0.34062131121754646</v>
      </c>
      <c r="AX305" s="10">
        <f t="shared" si="127"/>
        <v>0.54025251045823097</v>
      </c>
      <c r="AY305" s="1">
        <f t="shared" si="128"/>
        <v>41.700000000000323</v>
      </c>
      <c r="AZ305" s="1">
        <f t="shared" si="129"/>
        <v>41.327864945680226</v>
      </c>
      <c r="BA305" s="1">
        <f t="shared" si="137"/>
        <v>9.8873220500265754E-3</v>
      </c>
      <c r="BB305" s="10">
        <f t="shared" si="138"/>
        <v>0.24712783470749855</v>
      </c>
      <c r="BC305" s="10">
        <f t="shared" si="130"/>
        <v>0.55973683670163155</v>
      </c>
      <c r="BD305" s="1">
        <f t="shared" si="131"/>
        <v>36.300000000000246</v>
      </c>
      <c r="BE305" s="1">
        <f t="shared" si="132"/>
        <v>36.443595192581661</v>
      </c>
      <c r="BF305" s="1">
        <f t="shared" si="133"/>
        <v>8.830250929556107E-3</v>
      </c>
      <c r="BU305" s="1">
        <f t="shared" si="150"/>
        <v>0</v>
      </c>
      <c r="BV305" s="1">
        <f>IF($BY$12=1,NORMDIST(BY305,$Y$6,$Y$8,TRUE),IF($BY$12=2,IF(BY305&lt;=$BX$31,0,IF(BY305&gt;=$BX$32,1,(BY305-$BX$31)*$BX$33)),SUM($BU$42:BU305)/$BV$40))</f>
        <v>0.11800872345376411</v>
      </c>
      <c r="BW305" s="1">
        <f t="shared" si="151"/>
        <v>0.25996341547597573</v>
      </c>
      <c r="BX305" s="1">
        <f>IF($BY$12&lt;3,BV305,SUM($BZ$42:BZ305)/$BX$40)</f>
        <v>0.11800872345376411</v>
      </c>
      <c r="BY305" s="1">
        <f t="shared" si="141"/>
        <v>26.300000000000104</v>
      </c>
      <c r="BZ305" s="1">
        <f t="shared" si="142"/>
        <v>9.8845405123944765E-3</v>
      </c>
      <c r="CA305" s="1">
        <f t="shared" si="152"/>
        <v>25.999997791622203</v>
      </c>
      <c r="CB305" s="1" t="str">
        <f t="shared" si="143"/>
        <v/>
      </c>
      <c r="CC305" s="1" t="e">
        <f>IF(CB305="",NA(),COUNTIF(CB305:$CB$704,CB305))</f>
        <v>#N/A</v>
      </c>
      <c r="CD305" s="1" t="e">
        <f t="shared" si="144"/>
        <v>#N/A</v>
      </c>
      <c r="CE305" s="1" t="e">
        <f t="shared" si="145"/>
        <v>#N/A</v>
      </c>
      <c r="CF305" s="1">
        <f t="shared" si="146"/>
        <v>99</v>
      </c>
      <c r="CG305" s="1">
        <f t="shared" si="147"/>
        <v>0</v>
      </c>
      <c r="CH305" s="1">
        <f t="shared" si="140"/>
        <v>0</v>
      </c>
      <c r="CJ305" s="1" t="e">
        <f t="shared" si="148"/>
        <v>#N/A</v>
      </c>
      <c r="CK305" s="1" t="str">
        <f t="shared" si="149"/>
        <v/>
      </c>
    </row>
    <row r="306" spans="1:89" ht="12" customHeight="1" x14ac:dyDescent="0.15">
      <c r="A306" s="26"/>
      <c r="B306" s="26"/>
      <c r="C306" s="26"/>
      <c r="D306" s="26"/>
      <c r="E306" s="26"/>
      <c r="F306" s="26"/>
      <c r="G306" s="26"/>
      <c r="H306" s="26"/>
      <c r="I306" s="26"/>
      <c r="J306" s="26"/>
      <c r="K306" s="26"/>
      <c r="L306" s="26"/>
      <c r="M306" s="26"/>
      <c r="N306" s="26"/>
      <c r="O306" s="26"/>
      <c r="AM306" s="10">
        <f t="shared" si="134"/>
        <v>0.10426552966237068</v>
      </c>
      <c r="AN306" s="10">
        <f t="shared" si="119"/>
        <v>0.65207559242844582</v>
      </c>
      <c r="AO306" s="1">
        <f t="shared" si="120"/>
        <v>24.800000000000082</v>
      </c>
      <c r="AP306" s="1">
        <f t="shared" si="121"/>
        <v>24.701267159730278</v>
      </c>
      <c r="AQ306" s="1">
        <f t="shared" si="122"/>
        <v>5.8807816559153471E-3</v>
      </c>
      <c r="AR306" s="10">
        <f t="shared" si="135"/>
        <v>0.19867259636521339</v>
      </c>
      <c r="AS306" s="10">
        <f t="shared" si="123"/>
        <v>0.54639588668942451</v>
      </c>
      <c r="AT306" s="125">
        <f t="shared" si="124"/>
        <v>33.000000000000199</v>
      </c>
      <c r="AU306" s="1">
        <f t="shared" si="125"/>
        <v>33.470040772110423</v>
      </c>
      <c r="AV306" s="1">
        <f t="shared" si="126"/>
        <v>7.5944899171902919E-3</v>
      </c>
      <c r="AW306" s="10">
        <f t="shared" si="136"/>
        <v>0.12786494567990303</v>
      </c>
      <c r="AX306" s="10">
        <f t="shared" si="127"/>
        <v>0.11904332414269447</v>
      </c>
      <c r="AY306" s="1">
        <f t="shared" si="128"/>
        <v>27.200000000000117</v>
      </c>
      <c r="AZ306" s="1">
        <f t="shared" si="129"/>
        <v>27.488990158587811</v>
      </c>
      <c r="BA306" s="1">
        <f t="shared" si="137"/>
        <v>1.2398825886013219E-3</v>
      </c>
      <c r="BB306" s="10">
        <f t="shared" si="138"/>
        <v>0.64359519258141518</v>
      </c>
      <c r="BC306" s="10">
        <f t="shared" si="130"/>
        <v>0.29255165532231331</v>
      </c>
      <c r="BD306" s="1">
        <f t="shared" si="131"/>
        <v>57.300000000000544</v>
      </c>
      <c r="BE306" s="1">
        <f t="shared" si="132"/>
        <v>57.156394652277775</v>
      </c>
      <c r="BF306" s="1">
        <f t="shared" si="133"/>
        <v>5.4595040031358427E-3</v>
      </c>
      <c r="BU306" s="1">
        <f t="shared" si="150"/>
        <v>0</v>
      </c>
      <c r="BV306" s="1">
        <f>IF($BY$12=1,NORMDIST(BY306,$Y$6,$Y$8,TRUE),IF($BY$12=2,IF(BY306&lt;=$BX$31,0,IF(BY306&gt;=$BX$32,1,(BY306-$BX$31)*$BX$33)),SUM($BU$42:BU306)/$BV$40))</f>
        <v>0.11900010745520173</v>
      </c>
      <c r="BW306" s="1">
        <f t="shared" si="151"/>
        <v>0.26249931759120682</v>
      </c>
      <c r="BX306" s="1">
        <f>IF($BY$12&lt;3,BV306,SUM($BZ$42:BZ306)/$BX$40)</f>
        <v>0.11900010745520173</v>
      </c>
      <c r="BY306" s="1">
        <f t="shared" si="141"/>
        <v>26.400000000000105</v>
      </c>
      <c r="BZ306" s="1">
        <f t="shared" si="142"/>
        <v>9.9431559693638552E-3</v>
      </c>
      <c r="CA306" s="1">
        <f t="shared" si="152"/>
        <v>25.999997514414567</v>
      </c>
      <c r="CB306" s="1" t="str">
        <f t="shared" si="143"/>
        <v/>
      </c>
      <c r="CC306" s="1" t="e">
        <f>IF(CB306="",NA(),COUNTIF(CB306:$CB$704,CB306))</f>
        <v>#N/A</v>
      </c>
      <c r="CD306" s="1" t="e">
        <f t="shared" si="144"/>
        <v>#N/A</v>
      </c>
      <c r="CE306" s="1" t="e">
        <f t="shared" si="145"/>
        <v>#N/A</v>
      </c>
      <c r="CF306" s="1">
        <f t="shared" si="146"/>
        <v>99</v>
      </c>
      <c r="CG306" s="1">
        <f t="shared" si="147"/>
        <v>0</v>
      </c>
      <c r="CH306" s="1">
        <f t="shared" si="140"/>
        <v>0</v>
      </c>
      <c r="CJ306" s="1" t="e">
        <f t="shared" si="148"/>
        <v>#N/A</v>
      </c>
      <c r="CK306" s="1" t="str">
        <f t="shared" si="149"/>
        <v/>
      </c>
    </row>
    <row r="307" spans="1:89" ht="12" customHeight="1" x14ac:dyDescent="0.15">
      <c r="A307" s="26"/>
      <c r="B307" s="26"/>
      <c r="C307" s="26"/>
      <c r="D307" s="26"/>
      <c r="E307" s="26"/>
      <c r="F307" s="26"/>
      <c r="G307" s="26"/>
      <c r="H307" s="26"/>
      <c r="I307" s="26"/>
      <c r="J307" s="26"/>
      <c r="K307" s="26"/>
      <c r="L307" s="26"/>
      <c r="M307" s="26"/>
      <c r="N307" s="26"/>
      <c r="O307" s="26"/>
      <c r="AM307" s="10">
        <f t="shared" si="134"/>
        <v>0.401267159730196</v>
      </c>
      <c r="AN307" s="10">
        <f t="shared" ref="AN307:AN370" si="153">MOD(AM307*10000013,1)</f>
        <v>0.81377503648400307</v>
      </c>
      <c r="AO307" s="1">
        <f t="shared" ref="AO307:AO370" si="154">IF(VLOOKUP(AM307,$BX$42:$BY$4042,2)&gt;=$AO$112,NA(),VLOOKUP(AM307,$BX$42:$BY$4042,2))</f>
        <v>44.900000000000368</v>
      </c>
      <c r="AP307" s="1">
        <f t="shared" ref="AP307:AP370" si="155">IF(AND(AO307&lt;100,$P$16),AO307+AM308+$AU$113,NA())</f>
        <v>45.343915504962574</v>
      </c>
      <c r="AQ307" s="1">
        <f t="shared" ref="AQ307:AQ370" si="156">IF(AN307*VLOOKUP(AO307,$BY$42:$BZ$1042,2)&lt;VLOOKUP(AO307,$BY$42:$BZ$1042,2)-$BZ$40/$CB$40,AN307*VLOOKUP(AO307,$BY$42:$BZ$1042,2),NA())</f>
        <v>1.571319260930322E-2</v>
      </c>
      <c r="AR307" s="10">
        <f t="shared" si="135"/>
        <v>0.97004077211022377</v>
      </c>
      <c r="AS307" s="10">
        <f t="shared" ref="AS307:AS370" si="157">MOD(AR307*10000013,1)</f>
        <v>0.33163227513432503</v>
      </c>
      <c r="AT307" s="125">
        <f t="shared" ref="AT307:AT370" si="158">IF(VLOOKUP(AR307,$BX$42:$BY$4042,2)&gt;=$AO$112,NA(),VLOOKUP(AR307,$BX$42:$BY$4042,2))</f>
        <v>87.599999999999298</v>
      </c>
      <c r="AU307" s="1">
        <f t="shared" ref="AU307:AU370" si="159">IF(AND(AT307&lt;100,$P$16),AT307+AR308+$AU$113,NA())</f>
        <v>87.162562827020182</v>
      </c>
      <c r="AV307" s="1">
        <f t="shared" ref="AV307:AV370" si="160">IF(AS307*VLOOKUP(AT307,$BY$42:$BZ$1042,2)&lt;VLOOKUP(AT307,$BY$42:$BZ$1042,2)-$BZ$40/$CB$40,AS307*VLOOKUP(AT307,$BY$42:$BZ$1042,2),NA())</f>
        <v>1.1299302930928587E-3</v>
      </c>
      <c r="AW307" s="10">
        <f t="shared" si="136"/>
        <v>0.78899015858769417</v>
      </c>
      <c r="AX307" s="10">
        <f t="shared" ref="AX307:AX370" si="161">MOD(AW307*10000013,1)</f>
        <v>0.84274900332093239</v>
      </c>
      <c r="AY307" s="1">
        <f t="shared" ref="AY307:AY370" si="162">IF(VLOOKUP(AW307,$BX$42:$BY$4042,2)&gt;=$AO$112,NA(),VLOOKUP(AW307,$BX$42:$BY$4042,2))</f>
        <v>66.000000000000526</v>
      </c>
      <c r="AZ307" s="1">
        <f t="shared" ref="AZ307:AZ370" si="163">IF(AND(AY307&lt;100,$P$16),AY307+AW308+$AU$113,NA())</f>
        <v>66.488946367055703</v>
      </c>
      <c r="BA307" s="1">
        <f t="shared" si="137"/>
        <v>1.2206863368011389E-2</v>
      </c>
      <c r="BB307" s="10">
        <f t="shared" si="138"/>
        <v>0.35639465227723122</v>
      </c>
      <c r="BC307" s="10">
        <f t="shared" ref="BC307:BC370" si="164">MOD(BB307*10000013,1)</f>
        <v>0.15590279176831245</v>
      </c>
      <c r="BD307" s="1">
        <f t="shared" ref="BD307:BD370" si="165">IF(VLOOKUP(BB307,$BX$42:$BY$4042,2)&gt;=$AO$112,NA(),VLOOKUP(BB307,$BX$42:$BY$4042,2))</f>
        <v>42.600000000000335</v>
      </c>
      <c r="BE307" s="1">
        <f t="shared" ref="BE307:BE370" si="166">IF(AND(BD307&lt;100,$P$16),BD307+BB308+$AU$113,NA())</f>
        <v>43.044419417530634</v>
      </c>
      <c r="BF307" s="1">
        <f t="shared" ref="BF307:BF370" si="167">IF(BC307*VLOOKUP(BD307,$BY$42:$BZ$1042,2)&lt;VLOOKUP(BD307,$BY$42:$BZ$1042,2)-$BZ$40/$CB$40,BC307*VLOOKUP(BD307,$BY$42:$BZ$1042,2),NA())</f>
        <v>2.9040661527467994E-3</v>
      </c>
      <c r="BU307" s="1">
        <f t="shared" si="150"/>
        <v>0</v>
      </c>
      <c r="BV307" s="1">
        <f>IF($BY$12=1,NORMDIST(BY307,$Y$6,$Y$8,TRUE),IF($BY$12=2,IF(BY307&lt;=$BX$31,0,IF(BY307&gt;=$BX$32,1,(BY307-$BX$31)*$BX$33)),SUM($BU$42:BU307)/$BV$40))</f>
        <v>0.1199973578990135</v>
      </c>
      <c r="BW307" s="1">
        <f t="shared" si="151"/>
        <v>0.26504952762349898</v>
      </c>
      <c r="BX307" s="1">
        <f>IF($BY$12&lt;3,BV307,SUM($BZ$42:BZ307)/$BX$40)</f>
        <v>0.1199973578990135</v>
      </c>
      <c r="BY307" s="1">
        <f t="shared" si="141"/>
        <v>26.500000000000107</v>
      </c>
      <c r="BZ307" s="1">
        <f t="shared" si="142"/>
        <v>1.0001868966924449E-2</v>
      </c>
      <c r="CA307" s="1">
        <f t="shared" si="152"/>
        <v>25.999997203808764</v>
      </c>
      <c r="CB307" s="1" t="str">
        <f t="shared" si="143"/>
        <v/>
      </c>
      <c r="CC307" s="1" t="e">
        <f>IF(CB307="",NA(),COUNTIF(CB307:$CB$704,CB307))</f>
        <v>#N/A</v>
      </c>
      <c r="CD307" s="1" t="e">
        <f t="shared" si="144"/>
        <v>#N/A</v>
      </c>
      <c r="CE307" s="1" t="e">
        <f t="shared" si="145"/>
        <v>#N/A</v>
      </c>
      <c r="CF307" s="1">
        <f t="shared" si="146"/>
        <v>99</v>
      </c>
      <c r="CG307" s="1">
        <f t="shared" si="147"/>
        <v>0</v>
      </c>
      <c r="CH307" s="1">
        <f t="shared" si="140"/>
        <v>0</v>
      </c>
      <c r="CJ307" s="1" t="e">
        <f t="shared" si="148"/>
        <v>#N/A</v>
      </c>
      <c r="CK307" s="1" t="str">
        <f t="shared" si="149"/>
        <v/>
      </c>
    </row>
    <row r="308" spans="1:89" ht="12" customHeight="1" x14ac:dyDescent="0.15">
      <c r="A308" s="26"/>
      <c r="B308" s="26"/>
      <c r="C308" s="26"/>
      <c r="D308" s="26"/>
      <c r="E308" s="26"/>
      <c r="F308" s="26"/>
      <c r="G308" s="26"/>
      <c r="H308" s="26"/>
      <c r="I308" s="26"/>
      <c r="J308" s="26"/>
      <c r="K308" s="26"/>
      <c r="L308" s="26"/>
      <c r="M308" s="26"/>
      <c r="N308" s="26"/>
      <c r="O308" s="26"/>
      <c r="AM308" s="10">
        <f t="shared" ref="AM308:AM371" si="168">MOD(AN307*10000013,1)</f>
        <v>0.94391550496220589</v>
      </c>
      <c r="AN308" s="10">
        <f t="shared" si="153"/>
        <v>0.32052362337708473</v>
      </c>
      <c r="AO308" s="1">
        <f t="shared" si="154"/>
        <v>81.699999999999633</v>
      </c>
      <c r="AP308" s="1">
        <f t="shared" si="155"/>
        <v>81.600577951222292</v>
      </c>
      <c r="AQ308" s="1">
        <f t="shared" si="156"/>
        <v>1.8206119389542043E-3</v>
      </c>
      <c r="AR308" s="10">
        <f t="shared" ref="AR308:AR371" si="169">MOD(AS307*10000013,1)</f>
        <v>6.256282702088356E-2</v>
      </c>
      <c r="AS308" s="10">
        <f t="shared" si="157"/>
        <v>8.3525586873292923E-2</v>
      </c>
      <c r="AT308" s="125">
        <f t="shared" si="158"/>
        <v>19.300000000000004</v>
      </c>
      <c r="AU308" s="1">
        <f t="shared" si="159"/>
        <v>19.754565558582549</v>
      </c>
      <c r="AV308" s="1">
        <f t="shared" si="160"/>
        <v>5.1292261547277861E-4</v>
      </c>
      <c r="AW308" s="10">
        <f t="shared" ref="AW308:AW371" si="170">MOD(AX307*10000013,1)</f>
        <v>0.98894636705517769</v>
      </c>
      <c r="AX308" s="10">
        <f t="shared" si="161"/>
        <v>0.52685454860329628</v>
      </c>
      <c r="AY308" s="1">
        <f t="shared" si="162"/>
        <v>95.699999999998838</v>
      </c>
      <c r="AZ308" s="1">
        <f t="shared" si="163"/>
        <v>95.535142094640761</v>
      </c>
      <c r="BA308" s="1">
        <f t="shared" ref="BA308:BA371" si="171">IF(AX308*VLOOKUP(AY308,$BY$42:$BZ$1042,2)&lt;VLOOKUP(AY308,$BY$42:$BZ$1042,2)-$BZ$40/$CB$40,AX308*VLOOKUP(AY308,$BY$42:$BZ$1042,2),NA())</f>
        <v>7.7231807839521255E-4</v>
      </c>
      <c r="BB308" s="10">
        <f t="shared" ref="BB308:BB371" si="172">MOD(BC307*10000013,1)</f>
        <v>0.94441941753029823</v>
      </c>
      <c r="BC308" s="10">
        <f t="shared" si="164"/>
        <v>0.4527554102241993</v>
      </c>
      <c r="BD308" s="1">
        <f t="shared" si="165"/>
        <v>81.799999999999628</v>
      </c>
      <c r="BE308" s="1">
        <f t="shared" si="166"/>
        <v>82.288062325864658</v>
      </c>
      <c r="BF308" s="1">
        <f t="shared" si="167"/>
        <v>2.5513719641103707E-3</v>
      </c>
      <c r="BU308" s="1">
        <f t="shared" si="150"/>
        <v>0</v>
      </c>
      <c r="BV308" s="1">
        <f>IF($BY$12=1,NORMDIST(BY308,$Y$6,$Y$8,TRUE),IF($BY$12=2,IF(BY308&lt;=$BX$31,0,IF(BY308&gt;=$BX$32,1,(BY308-$BX$31)*$BX$33)),SUM($BU$42:BU308)/$BV$40))</f>
        <v>0.12100048442101921</v>
      </c>
      <c r="BW308" s="1">
        <f t="shared" si="151"/>
        <v>0.2676140118378153</v>
      </c>
      <c r="BX308" s="1">
        <f>IF($BY$12&lt;3,BV308,SUM($BZ$42:BZ308)/$BX$40)</f>
        <v>0.12100048442101921</v>
      </c>
      <c r="BY308" s="1">
        <f t="shared" si="141"/>
        <v>26.600000000000108</v>
      </c>
      <c r="BZ308" s="1">
        <f t="shared" si="142"/>
        <v>1.0060677136759932E-2</v>
      </c>
      <c r="CA308" s="1">
        <f t="shared" si="152"/>
        <v>25.999996855961189</v>
      </c>
      <c r="CB308" s="1" t="str">
        <f t="shared" si="143"/>
        <v/>
      </c>
      <c r="CC308" s="1" t="e">
        <f>IF(CB308="",NA(),COUNTIF(CB308:$CB$704,CB308))</f>
        <v>#N/A</v>
      </c>
      <c r="CD308" s="1" t="e">
        <f t="shared" si="144"/>
        <v>#N/A</v>
      </c>
      <c r="CE308" s="1" t="e">
        <f t="shared" si="145"/>
        <v>#N/A</v>
      </c>
      <c r="CF308" s="1">
        <f t="shared" si="146"/>
        <v>99</v>
      </c>
      <c r="CG308" s="1">
        <f t="shared" si="147"/>
        <v>0</v>
      </c>
      <c r="CH308" s="1">
        <f t="shared" si="140"/>
        <v>0</v>
      </c>
      <c r="CJ308" s="1" t="e">
        <f t="shared" si="148"/>
        <v>#N/A</v>
      </c>
      <c r="CK308" s="1" t="str">
        <f t="shared" si="149"/>
        <v/>
      </c>
    </row>
    <row r="309" spans="1:89" ht="12" customHeight="1" x14ac:dyDescent="0.15">
      <c r="A309" s="26"/>
      <c r="B309" s="26"/>
      <c r="C309" s="26"/>
      <c r="D309" s="26"/>
      <c r="E309" s="26"/>
      <c r="F309" s="26"/>
      <c r="G309" s="26"/>
      <c r="H309" s="26"/>
      <c r="I309" s="26"/>
      <c r="J309" s="26"/>
      <c r="K309" s="26"/>
      <c r="L309" s="26"/>
      <c r="M309" s="26"/>
      <c r="N309" s="26"/>
      <c r="O309" s="26"/>
      <c r="AM309" s="10">
        <f t="shared" si="168"/>
        <v>0.40057795122265816</v>
      </c>
      <c r="AN309" s="10">
        <f t="shared" si="153"/>
        <v>0.71973994746804237</v>
      </c>
      <c r="AO309" s="1">
        <f t="shared" si="154"/>
        <v>44.900000000000368</v>
      </c>
      <c r="AP309" s="1">
        <f t="shared" si="155"/>
        <v>45.231299740821491</v>
      </c>
      <c r="AQ309" s="1">
        <f t="shared" si="156"/>
        <v>1.3897467870283396E-2</v>
      </c>
      <c r="AR309" s="10">
        <f t="shared" si="169"/>
        <v>0.95456555858254433</v>
      </c>
      <c r="AS309" s="10">
        <f t="shared" si="157"/>
        <v>0.99517770484089851</v>
      </c>
      <c r="AT309" s="125">
        <f t="shared" si="158"/>
        <v>83.799999999999514</v>
      </c>
      <c r="AU309" s="1">
        <f t="shared" si="159"/>
        <v>84.285719148069134</v>
      </c>
      <c r="AV309" s="1" t="e">
        <f t="shared" si="160"/>
        <v>#N/A</v>
      </c>
      <c r="AW309" s="10">
        <f t="shared" si="170"/>
        <v>0.3351420946419239</v>
      </c>
      <c r="AX309" s="10">
        <f t="shared" si="161"/>
        <v>0.30326646938920021</v>
      </c>
      <c r="AY309" s="1">
        <f t="shared" si="162"/>
        <v>41.400000000000318</v>
      </c>
      <c r="AZ309" s="1">
        <f t="shared" si="163"/>
        <v>41.536356104165634</v>
      </c>
      <c r="BA309" s="1">
        <f t="shared" si="171"/>
        <v>5.5151069727085653E-3</v>
      </c>
      <c r="BB309" s="10">
        <f t="shared" si="172"/>
        <v>0.98806232586503029</v>
      </c>
      <c r="BC309" s="10">
        <f t="shared" si="164"/>
        <v>0.10346053913235664</v>
      </c>
      <c r="BD309" s="1">
        <f t="shared" si="165"/>
        <v>95.099999999998872</v>
      </c>
      <c r="BE309" s="1">
        <f t="shared" si="166"/>
        <v>95.336310575156276</v>
      </c>
      <c r="BF309" s="1">
        <f t="shared" si="167"/>
        <v>1.6235125809703043E-4</v>
      </c>
      <c r="BU309" s="1">
        <f t="shared" si="150"/>
        <v>0</v>
      </c>
      <c r="BV309" s="1">
        <f>IF($BY$12=1,NORMDIST(BY309,$Y$6,$Y$8,TRUE),IF($BY$12=2,IF(BY309&lt;=$BX$31,0,IF(BY309&gt;=$BX$32,1,(BY309-$BX$31)*$BX$33)),SUM($BU$42:BU309)/$BV$40))</f>
        <v>0.12200949641915045</v>
      </c>
      <c r="BW309" s="1">
        <f t="shared" si="151"/>
        <v>0.27019273498806073</v>
      </c>
      <c r="BX309" s="1">
        <f>IF($BY$12&lt;3,BV309,SUM($BZ$42:BZ309)/$BX$40)</f>
        <v>0.12200949641915045</v>
      </c>
      <c r="BY309" s="1">
        <f t="shared" si="141"/>
        <v>26.700000000000109</v>
      </c>
      <c r="BZ309" s="1">
        <f t="shared" si="142"/>
        <v>1.0119578089440435E-2</v>
      </c>
      <c r="CA309" s="1">
        <f t="shared" si="152"/>
        <v>25.999996466608344</v>
      </c>
      <c r="CB309" s="1" t="str">
        <f t="shared" si="143"/>
        <v/>
      </c>
      <c r="CC309" s="1" t="e">
        <f>IF(CB309="",NA(),COUNTIF(CB309:$CB$704,CB309))</f>
        <v>#N/A</v>
      </c>
      <c r="CD309" s="1" t="e">
        <f t="shared" si="144"/>
        <v>#N/A</v>
      </c>
      <c r="CE309" s="1" t="e">
        <f t="shared" si="145"/>
        <v>#N/A</v>
      </c>
      <c r="CF309" s="1">
        <f t="shared" si="146"/>
        <v>99</v>
      </c>
      <c r="CG309" s="1">
        <f t="shared" si="147"/>
        <v>0</v>
      </c>
      <c r="CH309" s="1">
        <f t="shared" si="140"/>
        <v>0</v>
      </c>
      <c r="CJ309" s="1" t="e">
        <f t="shared" si="148"/>
        <v>#N/A</v>
      </c>
      <c r="CK309" s="1" t="str">
        <f t="shared" si="149"/>
        <v/>
      </c>
    </row>
    <row r="310" spans="1:89" ht="12" customHeight="1" x14ac:dyDescent="0.15">
      <c r="A310" s="26"/>
      <c r="B310" s="26"/>
      <c r="C310" s="26"/>
      <c r="D310" s="26"/>
      <c r="E310" s="26"/>
      <c r="F310" s="26"/>
      <c r="G310" s="26"/>
      <c r="H310" s="26"/>
      <c r="I310" s="26"/>
      <c r="J310" s="26"/>
      <c r="K310" s="26"/>
      <c r="L310" s="26"/>
      <c r="M310" s="26"/>
      <c r="N310" s="26"/>
      <c r="O310" s="26"/>
      <c r="AM310" s="10">
        <f t="shared" si="168"/>
        <v>0.83129974082112312</v>
      </c>
      <c r="AN310" s="10">
        <f t="shared" si="153"/>
        <v>0.21510786190629005</v>
      </c>
      <c r="AO310" s="1">
        <f t="shared" si="154"/>
        <v>69.10000000000035</v>
      </c>
      <c r="AP310" s="1">
        <f t="shared" si="155"/>
        <v>69.015465105325333</v>
      </c>
      <c r="AQ310" s="1">
        <f t="shared" si="156"/>
        <v>2.7195224059771662E-3</v>
      </c>
      <c r="AR310" s="10">
        <f t="shared" si="169"/>
        <v>0.98571914806962013</v>
      </c>
      <c r="AS310" s="10">
        <f t="shared" si="157"/>
        <v>0.29504512622952461</v>
      </c>
      <c r="AT310" s="125">
        <f t="shared" si="158"/>
        <v>93.699999999998951</v>
      </c>
      <c r="AU310" s="1">
        <f t="shared" si="159"/>
        <v>93.297881887107039</v>
      </c>
      <c r="AV310" s="1">
        <f t="shared" si="160"/>
        <v>5.4082745300566241E-4</v>
      </c>
      <c r="AW310" s="10">
        <f t="shared" si="170"/>
        <v>0.63635610416531563</v>
      </c>
      <c r="AX310" s="10">
        <f t="shared" si="161"/>
        <v>0.31428251042962074</v>
      </c>
      <c r="AY310" s="1">
        <f t="shared" si="162"/>
        <v>56.900000000000539</v>
      </c>
      <c r="AZ310" s="1">
        <f t="shared" si="163"/>
        <v>56.589968843013587</v>
      </c>
      <c r="BA310" s="1">
        <f t="shared" si="171"/>
        <v>5.9068281151082955E-3</v>
      </c>
      <c r="BB310" s="10">
        <f t="shared" si="172"/>
        <v>0.73631057515740395</v>
      </c>
      <c r="BC310" s="10">
        <f t="shared" si="164"/>
        <v>0.32361151650547981</v>
      </c>
      <c r="BD310" s="1">
        <f t="shared" si="165"/>
        <v>62.60000000000062</v>
      </c>
      <c r="BE310" s="1">
        <f t="shared" si="166"/>
        <v>62.472004512698078</v>
      </c>
      <c r="BF310" s="1">
        <f t="shared" si="167"/>
        <v>5.2931999395638705E-3</v>
      </c>
      <c r="BU310" s="1">
        <f t="shared" si="150"/>
        <v>0</v>
      </c>
      <c r="BV310" s="1">
        <f>IF($BY$12=1,NORMDIST(BY310,$Y$6,$Y$8,TRUE),IF($BY$12=2,IF(BY310&lt;=$BX$31,0,IF(BY310&gt;=$BX$32,1,(BY310-$BX$31)*$BX$33)),SUM($BU$42:BU310)/$BV$40))</f>
        <v>0.12302440305134449</v>
      </c>
      <c r="BW310" s="1">
        <f t="shared" si="151"/>
        <v>0.27278566030962059</v>
      </c>
      <c r="BX310" s="1">
        <f>IF($BY$12&lt;3,BV310,SUM($BZ$42:BZ310)/$BX$40)</f>
        <v>0.12302440305134449</v>
      </c>
      <c r="BY310" s="1">
        <f t="shared" si="141"/>
        <v>26.800000000000111</v>
      </c>
      <c r="BZ310" s="1">
        <f t="shared" si="142"/>
        <v>1.0178569414538039E-2</v>
      </c>
      <c r="CA310" s="1">
        <f t="shared" si="152"/>
        <v>25.999996031023638</v>
      </c>
      <c r="CB310" s="1" t="str">
        <f t="shared" si="143"/>
        <v/>
      </c>
      <c r="CC310" s="1" t="e">
        <f>IF(CB310="",NA(),COUNTIF(CB310:$CB$704,CB310))</f>
        <v>#N/A</v>
      </c>
      <c r="CD310" s="1" t="e">
        <f t="shared" si="144"/>
        <v>#N/A</v>
      </c>
      <c r="CE310" s="1" t="e">
        <f t="shared" si="145"/>
        <v>#N/A</v>
      </c>
      <c r="CF310" s="1">
        <f t="shared" si="146"/>
        <v>99</v>
      </c>
      <c r="CG310" s="1">
        <f t="shared" si="147"/>
        <v>0</v>
      </c>
      <c r="CH310" s="1">
        <f t="shared" si="140"/>
        <v>0</v>
      </c>
      <c r="CJ310" s="1" t="e">
        <f t="shared" si="148"/>
        <v>#N/A</v>
      </c>
      <c r="CK310" s="1" t="str">
        <f t="shared" si="149"/>
        <v/>
      </c>
    </row>
    <row r="311" spans="1:89" ht="12" customHeight="1" x14ac:dyDescent="0.15">
      <c r="A311" s="26"/>
      <c r="B311" s="26"/>
      <c r="C311" s="26"/>
      <c r="D311" s="26"/>
      <c r="E311" s="26"/>
      <c r="F311" s="26"/>
      <c r="G311" s="26"/>
      <c r="H311" s="26"/>
      <c r="I311" s="26"/>
      <c r="J311" s="26"/>
      <c r="K311" s="26"/>
      <c r="L311" s="26"/>
      <c r="M311" s="26"/>
      <c r="N311" s="26"/>
      <c r="O311" s="26"/>
      <c r="AM311" s="10">
        <f t="shared" si="168"/>
        <v>0.4154651053249836</v>
      </c>
      <c r="AN311" s="10">
        <f t="shared" si="153"/>
        <v>0.45429620519280434</v>
      </c>
      <c r="AO311" s="1">
        <f t="shared" si="154"/>
        <v>45.700000000000379</v>
      </c>
      <c r="AP311" s="1">
        <f t="shared" si="155"/>
        <v>46.157778710872314</v>
      </c>
      <c r="AQ311" s="1">
        <f t="shared" si="156"/>
        <v>8.8548569189713065E-3</v>
      </c>
      <c r="AR311" s="10">
        <f t="shared" si="169"/>
        <v>9.788188710808754E-2</v>
      </c>
      <c r="AS311" s="10">
        <f t="shared" si="157"/>
        <v>0.14354540780186653</v>
      </c>
      <c r="AT311" s="125">
        <f t="shared" si="158"/>
        <v>24.100000000000072</v>
      </c>
      <c r="AU311" s="1">
        <f t="shared" si="159"/>
        <v>24.544108966738058</v>
      </c>
      <c r="AV311" s="1">
        <f t="shared" si="160"/>
        <v>1.2379640178053338E-3</v>
      </c>
      <c r="AW311" s="10">
        <f t="shared" si="170"/>
        <v>0.18996884301304817</v>
      </c>
      <c r="AX311" s="10">
        <f t="shared" si="161"/>
        <v>0.89972544088959694</v>
      </c>
      <c r="AY311" s="1">
        <f t="shared" si="162"/>
        <v>32.40000000000019</v>
      </c>
      <c r="AZ311" s="1">
        <f t="shared" si="163"/>
        <v>32.00532670095582</v>
      </c>
      <c r="BA311" s="1">
        <f t="shared" si="171"/>
        <v>1.2185160322368455E-2</v>
      </c>
      <c r="BB311" s="10">
        <f t="shared" si="172"/>
        <v>0.37200451269745827</v>
      </c>
      <c r="BC311" s="10">
        <f t="shared" si="164"/>
        <v>0.96303324773907661</v>
      </c>
      <c r="BD311" s="1">
        <f t="shared" si="165"/>
        <v>43.400000000000347</v>
      </c>
      <c r="BE311" s="1">
        <f t="shared" si="166"/>
        <v>43.896822986752142</v>
      </c>
      <c r="BF311" s="1">
        <f t="shared" si="167"/>
        <v>1.8191730625877048E-2</v>
      </c>
      <c r="BU311" s="1">
        <f t="shared" si="150"/>
        <v>0</v>
      </c>
      <c r="BV311" s="1">
        <f>IF($BY$12=1,NORMDIST(BY311,$Y$6,$Y$8,TRUE),IF($BY$12=2,IF(BY311&lt;=$BX$31,0,IF(BY311&gt;=$BX$32,1,(BY311-$BX$31)*$BX$33)),SUM($BU$42:BU311)/$BV$40))</f>
        <v>0.12404521323345137</v>
      </c>
      <c r="BW311" s="1">
        <f t="shared" si="151"/>
        <v>0.27539274951205739</v>
      </c>
      <c r="BX311" s="1">
        <f>IF($BY$12&lt;3,BV311,SUM($BZ$42:BZ311)/$BX$40)</f>
        <v>0.12404521323345137</v>
      </c>
      <c r="BY311" s="1">
        <f t="shared" si="141"/>
        <v>26.900000000000112</v>
      </c>
      <c r="BZ311" s="1">
        <f t="shared" si="142"/>
        <v>1.0237648680745585E-2</v>
      </c>
      <c r="CA311" s="1">
        <f t="shared" si="152"/>
        <v>25.999995543970076</v>
      </c>
      <c r="CB311" s="1" t="str">
        <f t="shared" si="143"/>
        <v/>
      </c>
      <c r="CC311" s="1" t="e">
        <f>IF(CB311="",NA(),COUNTIF(CB311:$CB$704,CB311))</f>
        <v>#N/A</v>
      </c>
      <c r="CD311" s="1" t="e">
        <f t="shared" si="144"/>
        <v>#N/A</v>
      </c>
      <c r="CE311" s="1" t="e">
        <f t="shared" si="145"/>
        <v>#N/A</v>
      </c>
      <c r="CF311" s="1">
        <f t="shared" si="146"/>
        <v>99</v>
      </c>
      <c r="CG311" s="1">
        <f t="shared" si="147"/>
        <v>0</v>
      </c>
      <c r="CH311" s="1">
        <f t="shared" si="140"/>
        <v>0</v>
      </c>
      <c r="CJ311" s="1" t="e">
        <f t="shared" si="148"/>
        <v>#N/A</v>
      </c>
      <c r="CK311" s="1" t="str">
        <f t="shared" si="149"/>
        <v/>
      </c>
    </row>
    <row r="312" spans="1:89" ht="12" customHeight="1" x14ac:dyDescent="0.15">
      <c r="A312" s="26"/>
      <c r="B312" s="26"/>
      <c r="C312" s="26"/>
      <c r="D312" s="26"/>
      <c r="E312" s="26"/>
      <c r="F312" s="26"/>
      <c r="G312" s="26"/>
      <c r="H312" s="26"/>
      <c r="I312" s="26"/>
      <c r="J312" s="26"/>
      <c r="K312" s="26"/>
      <c r="L312" s="26"/>
      <c r="M312" s="26"/>
      <c r="N312" s="26"/>
      <c r="O312" s="26"/>
      <c r="AM312" s="10">
        <f t="shared" si="168"/>
        <v>0.95777871087193489</v>
      </c>
      <c r="AN312" s="10">
        <f t="shared" si="153"/>
        <v>0.55984259024262428</v>
      </c>
      <c r="AO312" s="1">
        <f t="shared" si="154"/>
        <v>84.499999999999474</v>
      </c>
      <c r="AP312" s="1">
        <f t="shared" si="155"/>
        <v>84.180379915981959</v>
      </c>
      <c r="AQ312" s="1">
        <f t="shared" si="156"/>
        <v>2.5223029382924218E-3</v>
      </c>
      <c r="AR312" s="10">
        <f t="shared" si="169"/>
        <v>0.94410896673798561</v>
      </c>
      <c r="AS312" s="10">
        <f t="shared" si="157"/>
        <v>0.94079642370343208</v>
      </c>
      <c r="AT312" s="125">
        <f t="shared" si="158"/>
        <v>81.799999999999628</v>
      </c>
      <c r="AU312" s="1">
        <f t="shared" si="159"/>
        <v>81.767387828975544</v>
      </c>
      <c r="AV312" s="1" t="e">
        <f t="shared" si="160"/>
        <v>#N/A</v>
      </c>
      <c r="AW312" s="10">
        <f t="shared" si="170"/>
        <v>0.10532670095562935</v>
      </c>
      <c r="AX312" s="10">
        <f t="shared" si="161"/>
        <v>0.37880340591073036</v>
      </c>
      <c r="AY312" s="1">
        <f t="shared" si="162"/>
        <v>24.900000000000084</v>
      </c>
      <c r="AZ312" s="1">
        <f t="shared" si="163"/>
        <v>25.383551580458963</v>
      </c>
      <c r="BA312" s="1">
        <f t="shared" si="171"/>
        <v>3.4378079547948866E-3</v>
      </c>
      <c r="BB312" s="10">
        <f t="shared" si="172"/>
        <v>0.99682298675179482</v>
      </c>
      <c r="BC312" s="10">
        <f t="shared" si="164"/>
        <v>0.82621677592396736</v>
      </c>
      <c r="BD312" s="1" t="e">
        <f t="shared" si="165"/>
        <v>#N/A</v>
      </c>
      <c r="BE312" s="1" t="e">
        <f t="shared" si="166"/>
        <v>#N/A</v>
      </c>
      <c r="BF312" s="1" t="e">
        <f t="shared" si="167"/>
        <v>#N/A</v>
      </c>
      <c r="BU312" s="1">
        <f t="shared" si="150"/>
        <v>0</v>
      </c>
      <c r="BV312" s="1">
        <f>IF($BY$12=1,NORMDIST(BY312,$Y$6,$Y$8,TRUE),IF($BY$12=2,IF(BY312&lt;=$BX$31,0,IF(BY312&gt;=$BX$32,1,(BY312-$BX$31)*$BX$33)),SUM($BU$42:BU312)/$BV$40))</f>
        <v>0.12507193563715141</v>
      </c>
      <c r="BW312" s="1">
        <f t="shared" si="151"/>
        <v>0.27801396277196888</v>
      </c>
      <c r="BX312" s="1">
        <f>IF($BY$12&lt;3,BV312,SUM($BZ$42:BZ312)/$BX$40)</f>
        <v>0.12507193563715141</v>
      </c>
      <c r="BY312" s="1">
        <f t="shared" si="141"/>
        <v>27.000000000000114</v>
      </c>
      <c r="BZ312" s="1">
        <f t="shared" si="142"/>
        <v>1.0296813435998803E-2</v>
      </c>
      <c r="CA312" s="1">
        <f t="shared" si="152"/>
        <v>25.999994999648457</v>
      </c>
      <c r="CB312" s="1" t="str">
        <f t="shared" si="143"/>
        <v/>
      </c>
      <c r="CC312" s="1" t="e">
        <f>IF(CB312="",NA(),COUNTIF(CB312:$CB$704,CB312))</f>
        <v>#N/A</v>
      </c>
      <c r="CD312" s="1" t="e">
        <f t="shared" si="144"/>
        <v>#N/A</v>
      </c>
      <c r="CE312" s="1" t="e">
        <f t="shared" si="145"/>
        <v>#N/A</v>
      </c>
      <c r="CF312" s="1">
        <f t="shared" si="146"/>
        <v>99</v>
      </c>
      <c r="CG312" s="1">
        <f t="shared" si="147"/>
        <v>0</v>
      </c>
      <c r="CH312" s="1">
        <f t="shared" si="140"/>
        <v>0</v>
      </c>
      <c r="CJ312" s="1" t="e">
        <f t="shared" si="148"/>
        <v>#N/A</v>
      </c>
      <c r="CK312" s="1" t="str">
        <f t="shared" si="149"/>
        <v/>
      </c>
    </row>
    <row r="313" spans="1:89" ht="12" customHeight="1" x14ac:dyDescent="0.15">
      <c r="A313" s="26"/>
      <c r="B313" s="26"/>
      <c r="C313" s="26"/>
      <c r="D313" s="26"/>
      <c r="E313" s="26"/>
      <c r="F313" s="26"/>
      <c r="G313" s="26"/>
      <c r="H313" s="26"/>
      <c r="I313" s="26"/>
      <c r="J313" s="26"/>
      <c r="K313" s="26"/>
      <c r="L313" s="26"/>
      <c r="M313" s="26"/>
      <c r="N313" s="26"/>
      <c r="O313" s="26"/>
      <c r="AM313" s="10">
        <f t="shared" si="168"/>
        <v>0.18037991598248482</v>
      </c>
      <c r="AN313" s="10">
        <f t="shared" si="153"/>
        <v>0.50476375594735146</v>
      </c>
      <c r="AO313" s="1">
        <f t="shared" si="154"/>
        <v>31.70000000000018</v>
      </c>
      <c r="AP313" s="1">
        <f t="shared" si="155"/>
        <v>31.321402341872634</v>
      </c>
      <c r="AQ313" s="1">
        <f t="shared" si="156"/>
        <v>6.6247140127532311E-3</v>
      </c>
      <c r="AR313" s="10">
        <f t="shared" si="169"/>
        <v>0.46738782897591591</v>
      </c>
      <c r="AS313" s="10">
        <f t="shared" si="157"/>
        <v>0.36580093577504158</v>
      </c>
      <c r="AT313" s="125">
        <f t="shared" si="158"/>
        <v>48.300000000000416</v>
      </c>
      <c r="AU313" s="1">
        <f t="shared" si="159"/>
        <v>47.913162580877959</v>
      </c>
      <c r="AV313" s="1">
        <f t="shared" si="160"/>
        <v>7.270361297514032E-3</v>
      </c>
      <c r="AW313" s="10">
        <f t="shared" si="170"/>
        <v>0.98355158045887947</v>
      </c>
      <c r="AX313" s="10">
        <f t="shared" si="161"/>
        <v>0.59075934067368507</v>
      </c>
      <c r="AY313" s="1">
        <f t="shared" si="162"/>
        <v>92.599999999999014</v>
      </c>
      <c r="AZ313" s="1">
        <f t="shared" si="163"/>
        <v>92.186608279495445</v>
      </c>
      <c r="BA313" s="1">
        <f t="shared" si="171"/>
        <v>1.2193134088990417E-3</v>
      </c>
      <c r="BB313" s="10">
        <f t="shared" si="172"/>
        <v>0.50005776062607765</v>
      </c>
      <c r="BC313" s="10">
        <f t="shared" si="164"/>
        <v>0.10701166465878487</v>
      </c>
      <c r="BD313" s="1">
        <f t="shared" si="165"/>
        <v>50.000000000000441</v>
      </c>
      <c r="BE313" s="1">
        <f t="shared" si="166"/>
        <v>49.537739489227974</v>
      </c>
      <c r="BF313" s="1">
        <f t="shared" si="167"/>
        <v>2.1345738764264521E-3</v>
      </c>
      <c r="BU313" s="1">
        <f t="shared" si="150"/>
        <v>0</v>
      </c>
      <c r="BV313" s="1">
        <f>IF($BY$12=1,NORMDIST(BY313,$Y$6,$Y$8,TRUE),IF($BY$12=2,IF(BY313&lt;=$BX$31,0,IF(BY313&gt;=$BX$32,1,(BY313-$BX$31)*$BX$33)),SUM($BU$42:BU313)/$BV$40))</f>
        <v>0.12610457868788566</v>
      </c>
      <c r="BW313" s="1">
        <f t="shared" si="151"/>
        <v>0.28064925872600827</v>
      </c>
      <c r="BX313" s="1">
        <f>IF($BY$12&lt;3,BV313,SUM($BZ$42:BZ313)/$BX$40)</f>
        <v>0.12610457868788566</v>
      </c>
      <c r="BY313" s="1">
        <f t="shared" si="141"/>
        <v>27.100000000000115</v>
      </c>
      <c r="BZ313" s="1">
        <f t="shared" si="142"/>
        <v>1.0356061207601738E-2</v>
      </c>
      <c r="CA313" s="1">
        <f t="shared" si="152"/>
        <v>25.999994391640691</v>
      </c>
      <c r="CB313" s="1" t="str">
        <f t="shared" si="143"/>
        <v/>
      </c>
      <c r="CC313" s="1" t="e">
        <f>IF(CB313="",NA(),COUNTIF(CB313:$CB$704,CB313))</f>
        <v>#N/A</v>
      </c>
      <c r="CD313" s="1" t="e">
        <f t="shared" si="144"/>
        <v>#N/A</v>
      </c>
      <c r="CE313" s="1" t="e">
        <f t="shared" si="145"/>
        <v>#N/A</v>
      </c>
      <c r="CF313" s="1">
        <f t="shared" si="146"/>
        <v>99</v>
      </c>
      <c r="CG313" s="1">
        <f t="shared" si="147"/>
        <v>0</v>
      </c>
      <c r="CH313" s="1">
        <f t="shared" si="140"/>
        <v>0</v>
      </c>
      <c r="CJ313" s="1" t="e">
        <f t="shared" si="148"/>
        <v>#N/A</v>
      </c>
      <c r="CK313" s="1" t="str">
        <f t="shared" si="149"/>
        <v/>
      </c>
    </row>
    <row r="314" spans="1:89" ht="12" customHeight="1" x14ac:dyDescent="0.15">
      <c r="A314" s="26"/>
      <c r="B314" s="26"/>
      <c r="C314" s="26"/>
      <c r="D314" s="26"/>
      <c r="E314" s="26"/>
      <c r="F314" s="26"/>
      <c r="G314" s="26"/>
      <c r="H314" s="26"/>
      <c r="I314" s="26"/>
      <c r="J314" s="26"/>
      <c r="K314" s="26"/>
      <c r="L314" s="26"/>
      <c r="M314" s="26"/>
      <c r="N314" s="26"/>
      <c r="O314" s="26"/>
      <c r="AM314" s="10">
        <f t="shared" si="168"/>
        <v>0.12140234187245369</v>
      </c>
      <c r="AN314" s="10">
        <f t="shared" si="153"/>
        <v>0.99695498123764992</v>
      </c>
      <c r="AO314" s="1">
        <f t="shared" si="154"/>
        <v>26.600000000000108</v>
      </c>
      <c r="AP314" s="1">
        <f t="shared" si="155"/>
        <v>26.872791255265582</v>
      </c>
      <c r="AQ314" s="1" t="e">
        <f t="shared" si="156"/>
        <v>#N/A</v>
      </c>
      <c r="AR314" s="10">
        <f t="shared" si="169"/>
        <v>0.1131625808775425</v>
      </c>
      <c r="AS314" s="10">
        <f t="shared" si="157"/>
        <v>0.27988897636532784</v>
      </c>
      <c r="AT314" s="125">
        <f t="shared" si="158"/>
        <v>25.800000000000097</v>
      </c>
      <c r="AU314" s="1">
        <f t="shared" si="159"/>
        <v>25.702209971100189</v>
      </c>
      <c r="AV314" s="1">
        <f t="shared" si="160"/>
        <v>2.6849771154041535E-3</v>
      </c>
      <c r="AW314" s="10">
        <f t="shared" si="170"/>
        <v>8.6608279496431351E-2</v>
      </c>
      <c r="AX314" s="10">
        <f t="shared" si="161"/>
        <v>0.92087194696068764</v>
      </c>
      <c r="AY314" s="1">
        <f t="shared" si="162"/>
        <v>22.700000000000053</v>
      </c>
      <c r="AZ314" s="1">
        <f t="shared" si="163"/>
        <v>22.640942186862283</v>
      </c>
      <c r="BA314" s="1">
        <f t="shared" si="171"/>
        <v>7.2357765220366944E-3</v>
      </c>
      <c r="BB314" s="10">
        <f t="shared" si="172"/>
        <v>3.773948922753334E-2</v>
      </c>
      <c r="BC314" s="10">
        <f t="shared" si="164"/>
        <v>0.38288869336247444</v>
      </c>
      <c r="BD314" s="1">
        <f t="shared" si="165"/>
        <v>14.399999999999965</v>
      </c>
      <c r="BE314" s="1">
        <f t="shared" si="166"/>
        <v>14.811177758127416</v>
      </c>
      <c r="BF314" s="1">
        <f t="shared" si="167"/>
        <v>1.5665465115194358E-3</v>
      </c>
      <c r="BU314" s="1">
        <f t="shared" si="150"/>
        <v>0</v>
      </c>
      <c r="BV314" s="1">
        <f>IF($BY$12=1,NORMDIST(BY314,$Y$6,$Y$8,TRUE),IF($BY$12=2,IF(BY314&lt;=$BX$31,0,IF(BY314&gt;=$BX$32,1,(BY314-$BX$31)*$BX$33)),SUM($BU$42:BU314)/$BV$40))</f>
        <v>0.12714315056279946</v>
      </c>
      <c r="BW314" s="1">
        <f t="shared" si="151"/>
        <v>0.28329859446407052</v>
      </c>
      <c r="BX314" s="1">
        <f>IF($BY$12&lt;3,BV314,SUM($BZ$42:BZ314)/$BX$40)</f>
        <v>0.12714315056279946</v>
      </c>
      <c r="BY314" s="1">
        <f t="shared" si="141"/>
        <v>27.200000000000117</v>
      </c>
      <c r="BZ314" s="1">
        <f t="shared" si="142"/>
        <v>1.0415389502355489E-2</v>
      </c>
      <c r="CA314" s="1">
        <f t="shared" si="152"/>
        <v>25.999993712847797</v>
      </c>
      <c r="CB314" s="1" t="str">
        <f t="shared" si="143"/>
        <v/>
      </c>
      <c r="CC314" s="1" t="e">
        <f>IF(CB314="",NA(),COUNTIF(CB314:$CB$704,CB314))</f>
        <v>#N/A</v>
      </c>
      <c r="CD314" s="1" t="e">
        <f t="shared" si="144"/>
        <v>#N/A</v>
      </c>
      <c r="CE314" s="1" t="e">
        <f t="shared" si="145"/>
        <v>#N/A</v>
      </c>
      <c r="CF314" s="1">
        <f t="shared" si="146"/>
        <v>99</v>
      </c>
      <c r="CG314" s="1">
        <f t="shared" si="147"/>
        <v>0</v>
      </c>
      <c r="CH314" s="1">
        <f t="shared" si="140"/>
        <v>0</v>
      </c>
      <c r="CJ314" s="1" t="e">
        <f t="shared" si="148"/>
        <v>#N/A</v>
      </c>
      <c r="CK314" s="1" t="str">
        <f t="shared" si="149"/>
        <v/>
      </c>
    </row>
    <row r="315" spans="1:89" ht="12" customHeight="1" x14ac:dyDescent="0.15">
      <c r="A315" s="26"/>
      <c r="B315" s="26"/>
      <c r="C315" s="26"/>
      <c r="D315" s="26"/>
      <c r="E315" s="26"/>
      <c r="F315" s="26"/>
      <c r="G315" s="26"/>
      <c r="H315" s="26"/>
      <c r="I315" s="26"/>
      <c r="J315" s="26"/>
      <c r="K315" s="26"/>
      <c r="L315" s="26"/>
      <c r="M315" s="26"/>
      <c r="N315" s="26"/>
      <c r="O315" s="26"/>
      <c r="AM315" s="10">
        <f t="shared" si="168"/>
        <v>0.77279125526547432</v>
      </c>
      <c r="AN315" s="10">
        <f t="shared" si="153"/>
        <v>0.59894106164574623</v>
      </c>
      <c r="AO315" s="1">
        <f t="shared" si="154"/>
        <v>64.900000000000588</v>
      </c>
      <c r="AP315" s="1">
        <f t="shared" si="155"/>
        <v>64.80269126370608</v>
      </c>
      <c r="AQ315" s="1">
        <f t="shared" si="156"/>
        <v>9.0519471741577675E-3</v>
      </c>
      <c r="AR315" s="10">
        <f t="shared" si="169"/>
        <v>0.40220997110009193</v>
      </c>
      <c r="AS315" s="10">
        <f t="shared" si="157"/>
        <v>0.93973054364323616</v>
      </c>
      <c r="AT315" s="125">
        <f t="shared" si="158"/>
        <v>45.000000000000369</v>
      </c>
      <c r="AU315" s="1">
        <f t="shared" si="159"/>
        <v>45.152929428965223</v>
      </c>
      <c r="AV315" s="1">
        <f t="shared" si="160"/>
        <v>1.8168191980632475E-2</v>
      </c>
      <c r="AW315" s="10">
        <f t="shared" si="170"/>
        <v>0.4409421868622303</v>
      </c>
      <c r="AX315" s="10">
        <f t="shared" si="161"/>
        <v>0.60087073221802711</v>
      </c>
      <c r="AY315" s="1">
        <f t="shared" si="162"/>
        <v>47.000000000000398</v>
      </c>
      <c r="AZ315" s="1">
        <f t="shared" si="163"/>
        <v>46.633499789983432</v>
      </c>
      <c r="BA315" s="1">
        <f t="shared" si="171"/>
        <v>1.1851554220375067E-2</v>
      </c>
      <c r="BB315" s="10">
        <f t="shared" si="172"/>
        <v>0.91117775812745094</v>
      </c>
      <c r="BC315" s="10">
        <f t="shared" si="164"/>
        <v>0.4265853650867939</v>
      </c>
      <c r="BD315" s="1">
        <f t="shared" si="165"/>
        <v>76.899999999999906</v>
      </c>
      <c r="BE315" s="1">
        <f t="shared" si="166"/>
        <v>76.596477685123588</v>
      </c>
      <c r="BF315" s="1">
        <f t="shared" si="167"/>
        <v>3.4439848677396078E-3</v>
      </c>
      <c r="BU315" s="1">
        <f t="shared" si="150"/>
        <v>0</v>
      </c>
      <c r="BV315" s="1">
        <f>IF($BY$12=1,NORMDIST(BY315,$Y$6,$Y$8,TRUE),IF($BY$12=2,IF(BY315&lt;=$BX$31,0,IF(BY315&gt;=$BX$32,1,(BY315-$BX$31)*$BX$33)),SUM($BU$42:BU315)/$BV$40))</f>
        <v>0.12818765918869862</v>
      </c>
      <c r="BW315" s="1">
        <f t="shared" si="151"/>
        <v>0.28596192552264588</v>
      </c>
      <c r="BX315" s="1">
        <f>IF($BY$12&lt;3,BV315,SUM($BZ$42:BZ315)/$BX$40)</f>
        <v>0.12818765918869862</v>
      </c>
      <c r="BY315" s="1">
        <f t="shared" si="141"/>
        <v>27.300000000000118</v>
      </c>
      <c r="BZ315" s="1">
        <f t="shared" si="142"/>
        <v>1.0474795806690281E-2</v>
      </c>
      <c r="CA315" s="1">
        <f t="shared" si="152"/>
        <v>25.999992955422172</v>
      </c>
      <c r="CB315" s="1" t="str">
        <f t="shared" si="143"/>
        <v/>
      </c>
      <c r="CC315" s="1" t="e">
        <f>IF(CB315="",NA(),COUNTIF(CB315:$CB$704,CB315))</f>
        <v>#N/A</v>
      </c>
      <c r="CD315" s="1" t="e">
        <f t="shared" si="144"/>
        <v>#N/A</v>
      </c>
      <c r="CE315" s="1" t="e">
        <f t="shared" si="145"/>
        <v>#N/A</v>
      </c>
      <c r="CF315" s="1">
        <f t="shared" si="146"/>
        <v>99</v>
      </c>
      <c r="CG315" s="1">
        <f t="shared" si="147"/>
        <v>0</v>
      </c>
      <c r="CH315" s="1">
        <f t="shared" si="140"/>
        <v>0</v>
      </c>
      <c r="CJ315" s="1" t="e">
        <f t="shared" si="148"/>
        <v>#N/A</v>
      </c>
      <c r="CK315" s="1" t="str">
        <f t="shared" si="149"/>
        <v/>
      </c>
    </row>
    <row r="316" spans="1:89" ht="12" customHeight="1" x14ac:dyDescent="0.15">
      <c r="A316" s="26"/>
      <c r="B316" s="26"/>
      <c r="C316" s="26"/>
      <c r="D316" s="26"/>
      <c r="E316" s="26"/>
      <c r="F316" s="26"/>
      <c r="G316" s="26"/>
      <c r="H316" s="26"/>
      <c r="I316" s="26"/>
      <c r="J316" s="26"/>
      <c r="K316" s="26"/>
      <c r="L316" s="26"/>
      <c r="M316" s="26"/>
      <c r="N316" s="26"/>
      <c r="O316" s="26"/>
      <c r="AM316" s="10">
        <f t="shared" si="168"/>
        <v>0.40269126370549202</v>
      </c>
      <c r="AN316" s="10">
        <f t="shared" si="153"/>
        <v>0.87204134836792946</v>
      </c>
      <c r="AO316" s="1">
        <f t="shared" si="154"/>
        <v>45.000000000000369</v>
      </c>
      <c r="AP316" s="1">
        <f t="shared" si="155"/>
        <v>45.320216823369634</v>
      </c>
      <c r="AQ316" s="1">
        <f t="shared" si="156"/>
        <v>1.6859529297382311E-2</v>
      </c>
      <c r="AR316" s="10">
        <f t="shared" si="169"/>
        <v>0.65292942896485329</v>
      </c>
      <c r="AS316" s="10">
        <f t="shared" si="157"/>
        <v>0.77773110941052437</v>
      </c>
      <c r="AT316" s="125">
        <f t="shared" si="158"/>
        <v>57.800000000000551</v>
      </c>
      <c r="AU316" s="1">
        <f t="shared" si="159"/>
        <v>57.504609666020229</v>
      </c>
      <c r="AV316" s="1">
        <f t="shared" si="160"/>
        <v>1.4377436097188254E-2</v>
      </c>
      <c r="AW316" s="10">
        <f t="shared" si="170"/>
        <v>0.13349978998303413</v>
      </c>
      <c r="AX316" s="10">
        <f t="shared" si="161"/>
        <v>0.63532761111855507</v>
      </c>
      <c r="AY316" s="1">
        <f t="shared" si="162"/>
        <v>27.800000000000125</v>
      </c>
      <c r="AZ316" s="1">
        <f t="shared" si="163"/>
        <v>27.670444495231038</v>
      </c>
      <c r="BA316" s="1">
        <f t="shared" si="171"/>
        <v>6.8443259606734931E-3</v>
      </c>
      <c r="BB316" s="10">
        <f t="shared" si="172"/>
        <v>0.19647768512368202</v>
      </c>
      <c r="BC316" s="10">
        <f t="shared" si="164"/>
        <v>0.40544672682881355</v>
      </c>
      <c r="BD316" s="1">
        <f t="shared" si="165"/>
        <v>32.900000000000198</v>
      </c>
      <c r="BE316" s="1">
        <f t="shared" si="166"/>
        <v>32.939095584303338</v>
      </c>
      <c r="BF316" s="1">
        <f t="shared" si="167"/>
        <v>5.6114333256244214E-3</v>
      </c>
      <c r="BU316" s="1">
        <f t="shared" si="150"/>
        <v>0</v>
      </c>
      <c r="BV316" s="1">
        <f>IF($BY$12=1,NORMDIST(BY316,$Y$6,$Y$8,TRUE),IF($BY$12=2,IF(BY316&lt;=$BX$31,0,IF(BY316&gt;=$BX$32,1,(BY316-$BX$31)*$BX$33)),SUM($BU$42:BU316)/$BV$40))</f>
        <v>0.12923811224001902</v>
      </c>
      <c r="BW316" s="1">
        <f t="shared" si="151"/>
        <v>0.28863920587834413</v>
      </c>
      <c r="BX316" s="1">
        <f>IF($BY$12&lt;3,BV316,SUM($BZ$42:BZ316)/$BX$40)</f>
        <v>0.12923811224001902</v>
      </c>
      <c r="BY316" s="1">
        <f t="shared" si="141"/>
        <v>27.400000000000119</v>
      </c>
      <c r="BZ316" s="1">
        <f t="shared" si="142"/>
        <v>1.0534277586800835E-2</v>
      </c>
      <c r="CA316" s="1">
        <f t="shared" si="152"/>
        <v>25.999992110693633</v>
      </c>
      <c r="CB316" s="1" t="str">
        <f t="shared" si="143"/>
        <v/>
      </c>
      <c r="CC316" s="1" t="e">
        <f>IF(CB316="",NA(),COUNTIF(CB316:$CB$704,CB316))</f>
        <v>#N/A</v>
      </c>
      <c r="CD316" s="1" t="e">
        <f t="shared" si="144"/>
        <v>#N/A</v>
      </c>
      <c r="CE316" s="1" t="e">
        <f t="shared" si="145"/>
        <v>#N/A</v>
      </c>
      <c r="CF316" s="1">
        <f t="shared" si="146"/>
        <v>99</v>
      </c>
      <c r="CG316" s="1">
        <f t="shared" si="147"/>
        <v>0</v>
      </c>
      <c r="CH316" s="1">
        <f t="shared" si="140"/>
        <v>0</v>
      </c>
      <c r="CJ316" s="1" t="e">
        <f t="shared" si="148"/>
        <v>#N/A</v>
      </c>
      <c r="CK316" s="1" t="str">
        <f t="shared" si="149"/>
        <v/>
      </c>
    </row>
    <row r="317" spans="1:89" ht="12" customHeight="1" x14ac:dyDescent="0.15">
      <c r="A317" s="26"/>
      <c r="B317" s="26"/>
      <c r="C317" s="26"/>
      <c r="D317" s="26"/>
      <c r="E317" s="26"/>
      <c r="F317" s="26"/>
      <c r="G317" s="26"/>
      <c r="H317" s="26"/>
      <c r="I317" s="26"/>
      <c r="J317" s="26"/>
      <c r="K317" s="26"/>
      <c r="L317" s="26"/>
      <c r="M317" s="26"/>
      <c r="N317" s="26"/>
      <c r="O317" s="26"/>
      <c r="AM317" s="10">
        <f t="shared" si="168"/>
        <v>0.8202168233692646</v>
      </c>
      <c r="AN317" s="10">
        <f t="shared" si="153"/>
        <v>0.89651134982705116</v>
      </c>
      <c r="AO317" s="1">
        <f t="shared" si="154"/>
        <v>68.300000000000395</v>
      </c>
      <c r="AP317" s="1">
        <f t="shared" si="155"/>
        <v>67.952918059379257</v>
      </c>
      <c r="AQ317" s="1">
        <f t="shared" si="156"/>
        <v>1.1766160370696058E-2</v>
      </c>
      <c r="AR317" s="10">
        <f t="shared" si="169"/>
        <v>0.20460966601967812</v>
      </c>
      <c r="AS317" s="10">
        <f t="shared" si="157"/>
        <v>0.32012243941426277</v>
      </c>
      <c r="AT317" s="125">
        <f t="shared" si="158"/>
        <v>33.400000000000205</v>
      </c>
      <c r="AU317" s="1">
        <f t="shared" si="159"/>
        <v>33.455734340101685</v>
      </c>
      <c r="AV317" s="1">
        <f t="shared" si="160"/>
        <v>4.5248423602132267E-3</v>
      </c>
      <c r="AW317" s="10">
        <f t="shared" si="170"/>
        <v>0.37044449523091316</v>
      </c>
      <c r="AX317" s="10">
        <f t="shared" si="161"/>
        <v>0.76808756962418556</v>
      </c>
      <c r="AY317" s="1">
        <f t="shared" si="162"/>
        <v>43.300000000000345</v>
      </c>
      <c r="AZ317" s="1">
        <f t="shared" si="163"/>
        <v>43.481380260736096</v>
      </c>
      <c r="BA317" s="1">
        <f t="shared" si="171"/>
        <v>1.4485098666589983E-2</v>
      </c>
      <c r="BB317" s="10">
        <f t="shared" si="172"/>
        <v>0.53909558430314064</v>
      </c>
      <c r="BC317" s="10">
        <f t="shared" si="164"/>
        <v>0.85127400234341621</v>
      </c>
      <c r="BD317" s="1">
        <f t="shared" si="165"/>
        <v>51.900000000000468</v>
      </c>
      <c r="BE317" s="1">
        <f t="shared" si="166"/>
        <v>51.489996192604771</v>
      </c>
      <c r="BF317" s="1">
        <f t="shared" si="167"/>
        <v>1.6904007887058248E-2</v>
      </c>
      <c r="BU317" s="1">
        <f t="shared" si="150"/>
        <v>0</v>
      </c>
      <c r="BV317" s="1">
        <f>IF($BY$12=1,NORMDIST(BY317,$Y$6,$Y$8,TRUE),IF($BY$12=2,IF(BY317&lt;=$BX$31,0,IF(BY317&gt;=$BX$32,1,(BY317-$BX$31)*$BX$33)),SUM($BU$42:BU317)/$BV$40))</f>
        <v>0.13029451713681012</v>
      </c>
      <c r="BW317" s="1">
        <f t="shared" si="151"/>
        <v>0.29133038794159005</v>
      </c>
      <c r="BX317" s="1">
        <f>IF($BY$12&lt;3,BV317,SUM($BZ$42:BZ317)/$BX$40)</f>
        <v>0.13029451713681012</v>
      </c>
      <c r="BY317" s="1">
        <f t="shared" si="141"/>
        <v>27.500000000000121</v>
      </c>
      <c r="BZ317" s="1">
        <f t="shared" si="142"/>
        <v>1.0593832288785045E-2</v>
      </c>
      <c r="CA317" s="1">
        <f t="shared" si="152"/>
        <v>25.999991169088663</v>
      </c>
      <c r="CB317" s="1" t="str">
        <f t="shared" si="143"/>
        <v/>
      </c>
      <c r="CC317" s="1" t="e">
        <f>IF(CB317="",NA(),COUNTIF(CB317:$CB$704,CB317))</f>
        <v>#N/A</v>
      </c>
      <c r="CD317" s="1" t="e">
        <f t="shared" si="144"/>
        <v>#N/A</v>
      </c>
      <c r="CE317" s="1" t="e">
        <f t="shared" si="145"/>
        <v>#N/A</v>
      </c>
      <c r="CF317" s="1">
        <f t="shared" si="146"/>
        <v>99</v>
      </c>
      <c r="CG317" s="1">
        <f t="shared" si="147"/>
        <v>0</v>
      </c>
      <c r="CH317" s="1">
        <f t="shared" si="140"/>
        <v>0</v>
      </c>
      <c r="CJ317" s="1" t="e">
        <f t="shared" si="148"/>
        <v>#N/A</v>
      </c>
      <c r="CK317" s="1" t="str">
        <f t="shared" si="149"/>
        <v/>
      </c>
    </row>
    <row r="318" spans="1:89" ht="12" customHeight="1" x14ac:dyDescent="0.15">
      <c r="A318" s="26"/>
      <c r="B318" s="26"/>
      <c r="C318" s="26"/>
      <c r="D318" s="26"/>
      <c r="E318" s="26"/>
      <c r="F318" s="26"/>
      <c r="G318" s="26"/>
      <c r="H318" s="26"/>
      <c r="I318" s="26"/>
      <c r="J318" s="26"/>
      <c r="K318" s="26"/>
      <c r="L318" s="26"/>
      <c r="M318" s="26"/>
      <c r="N318" s="26"/>
      <c r="O318" s="26"/>
      <c r="AM318" s="10">
        <f t="shared" si="168"/>
        <v>0.15291805937886238</v>
      </c>
      <c r="AN318" s="10">
        <f t="shared" si="153"/>
        <v>0.58172339573502541</v>
      </c>
      <c r="AO318" s="1">
        <f t="shared" si="154"/>
        <v>29.500000000000149</v>
      </c>
      <c r="AP318" s="1">
        <f t="shared" si="155"/>
        <v>29.519754398614317</v>
      </c>
      <c r="AQ318" s="1">
        <f t="shared" si="156"/>
        <v>6.8620879611258241E-3</v>
      </c>
      <c r="AR318" s="10">
        <f t="shared" si="169"/>
        <v>0.55573434010148048</v>
      </c>
      <c r="AS318" s="10">
        <f t="shared" si="157"/>
        <v>0.62556122615933418</v>
      </c>
      <c r="AT318" s="125">
        <f t="shared" si="158"/>
        <v>52.80000000000048</v>
      </c>
      <c r="AU318" s="1">
        <f t="shared" si="159"/>
        <v>52.693889281899217</v>
      </c>
      <c r="AV318" s="1">
        <f t="shared" si="160"/>
        <v>1.2356452569643905E-2</v>
      </c>
      <c r="AW318" s="10">
        <f t="shared" si="170"/>
        <v>0.6813802607357502</v>
      </c>
      <c r="AX318" s="10">
        <f t="shared" si="161"/>
        <v>0.46530089154839516</v>
      </c>
      <c r="AY318" s="1">
        <f t="shared" si="162"/>
        <v>59.400000000000574</v>
      </c>
      <c r="AZ318" s="1">
        <f t="shared" si="163"/>
        <v>59.864395541698315</v>
      </c>
      <c r="BA318" s="1">
        <f t="shared" si="171"/>
        <v>8.3108631155614145E-3</v>
      </c>
      <c r="BB318" s="10">
        <f t="shared" si="172"/>
        <v>8.999619260430336E-2</v>
      </c>
      <c r="BC318" s="10">
        <f t="shared" si="164"/>
        <v>9.5993537455797195E-2</v>
      </c>
      <c r="BD318" s="1">
        <f t="shared" si="165"/>
        <v>23.100000000000058</v>
      </c>
      <c r="BE318" s="1">
        <f t="shared" si="166"/>
        <v>23.222473958879768</v>
      </c>
      <c r="BF318" s="1">
        <f t="shared" si="167"/>
        <v>7.7499210581519933E-4</v>
      </c>
      <c r="BU318" s="1">
        <f t="shared" si="150"/>
        <v>0</v>
      </c>
      <c r="BV318" s="1">
        <f>IF($BY$12=1,NORMDIST(BY318,$Y$6,$Y$8,TRUE),IF($BY$12=2,IF(BY318&lt;=$BX$31,0,IF(BY318&gt;=$BX$32,1,(BY318-$BX$31)*$BX$33)),SUM($BU$42:BU318)/$BV$40))</f>
        <v>0.13135688104273197</v>
      </c>
      <c r="BW318" s="1">
        <f t="shared" si="151"/>
        <v>0.29403542255049403</v>
      </c>
      <c r="BX318" s="1">
        <f>IF($BY$12&lt;3,BV318,SUM($BZ$42:BZ318)/$BX$40)</f>
        <v>0.13135688104273197</v>
      </c>
      <c r="BY318" s="1">
        <f t="shared" si="141"/>
        <v>27.600000000000122</v>
      </c>
      <c r="BZ318" s="1">
        <f t="shared" si="142"/>
        <v>1.0653457338785968E-2</v>
      </c>
      <c r="CA318" s="1">
        <f t="shared" si="152"/>
        <v>25.999990120042419</v>
      </c>
      <c r="CB318" s="1" t="str">
        <f t="shared" si="143"/>
        <v/>
      </c>
      <c r="CC318" s="1" t="e">
        <f>IF(CB318="",NA(),COUNTIF(CB318:$CB$704,CB318))</f>
        <v>#N/A</v>
      </c>
      <c r="CD318" s="1" t="e">
        <f t="shared" si="144"/>
        <v>#N/A</v>
      </c>
      <c r="CE318" s="1" t="e">
        <f t="shared" si="145"/>
        <v>#N/A</v>
      </c>
      <c r="CF318" s="1">
        <f t="shared" si="146"/>
        <v>99</v>
      </c>
      <c r="CG318" s="1">
        <f t="shared" si="147"/>
        <v>0</v>
      </c>
      <c r="CH318" s="1">
        <f t="shared" si="140"/>
        <v>0</v>
      </c>
      <c r="CJ318" s="1" t="e">
        <f t="shared" si="148"/>
        <v>#N/A</v>
      </c>
      <c r="CK318" s="1" t="str">
        <f t="shared" si="149"/>
        <v/>
      </c>
    </row>
    <row r="319" spans="1:89" ht="12" customHeight="1" x14ac:dyDescent="0.15">
      <c r="A319" s="26"/>
      <c r="B319" s="26"/>
      <c r="C319" s="26"/>
      <c r="D319" s="26"/>
      <c r="E319" s="26"/>
      <c r="F319" s="26"/>
      <c r="G319" s="26"/>
      <c r="H319" s="26"/>
      <c r="I319" s="26"/>
      <c r="J319" s="26"/>
      <c r="K319" s="26"/>
      <c r="L319" s="26"/>
      <c r="M319" s="26"/>
      <c r="N319" s="26"/>
      <c r="O319" s="26"/>
      <c r="AM319" s="10">
        <f t="shared" si="168"/>
        <v>0.51975439861416817</v>
      </c>
      <c r="AN319" s="10">
        <f t="shared" si="153"/>
        <v>0.74294886365532875</v>
      </c>
      <c r="AO319" s="1">
        <f t="shared" si="154"/>
        <v>50.900000000000453</v>
      </c>
      <c r="AP319" s="1">
        <f t="shared" si="155"/>
        <v>50.694888515025831</v>
      </c>
      <c r="AQ319" s="1">
        <f t="shared" si="156"/>
        <v>1.4804688356333509E-2</v>
      </c>
      <c r="AR319" s="10">
        <f t="shared" si="169"/>
        <v>0.39388928189873695</v>
      </c>
      <c r="AS319" s="10">
        <f t="shared" si="157"/>
        <v>0.93954803422093391</v>
      </c>
      <c r="AT319" s="125">
        <f t="shared" si="158"/>
        <v>44.600000000000364</v>
      </c>
      <c r="AU319" s="1">
        <f t="shared" si="159"/>
        <v>44.65633378401435</v>
      </c>
      <c r="AV319" s="1">
        <f t="shared" si="160"/>
        <v>1.8070452363071421E-2</v>
      </c>
      <c r="AW319" s="10">
        <f t="shared" si="170"/>
        <v>0.96439554169774055</v>
      </c>
      <c r="AX319" s="10">
        <f t="shared" si="161"/>
        <v>0.95411944761872292</v>
      </c>
      <c r="AY319" s="1">
        <f t="shared" si="162"/>
        <v>85.999999999999389</v>
      </c>
      <c r="AZ319" s="1">
        <f t="shared" si="163"/>
        <v>86.379740048199281</v>
      </c>
      <c r="BA319" s="1" t="e">
        <f t="shared" si="171"/>
        <v>#N/A</v>
      </c>
      <c r="BB319" s="10">
        <f t="shared" si="172"/>
        <v>0.62247395887970924</v>
      </c>
      <c r="BC319" s="10">
        <f t="shared" si="164"/>
        <v>0.68095855787396431</v>
      </c>
      <c r="BD319" s="1">
        <f t="shared" si="165"/>
        <v>56.200000000000529</v>
      </c>
      <c r="BE319" s="1">
        <f t="shared" si="166"/>
        <v>56.131200895458988</v>
      </c>
      <c r="BF319" s="1">
        <f t="shared" si="167"/>
        <v>1.2945919509856723E-2</v>
      </c>
      <c r="BU319" s="1">
        <f t="shared" si="150"/>
        <v>0</v>
      </c>
      <c r="BV319" s="1">
        <f>IF($BY$12=1,NORMDIST(BY319,$Y$6,$Y$8,TRUE),IF($BY$12=2,IF(BY319&lt;=$BX$31,0,IF(BY319&gt;=$BX$32,1,(BY319-$BX$31)*$BX$33)),SUM($BU$42:BU319)/$BV$40))</f>
        <v>0.13242521086306758</v>
      </c>
      <c r="BW319" s="1">
        <f t="shared" si="151"/>
        <v>0.29675425896489938</v>
      </c>
      <c r="BX319" s="1">
        <f>IF($BY$12&lt;3,BV319,SUM($BZ$42:BZ319)/$BX$40)</f>
        <v>0.13242521086306758</v>
      </c>
      <c r="BY319" s="1">
        <f t="shared" si="141"/>
        <v>27.700000000000124</v>
      </c>
      <c r="BZ319" s="1">
        <f t="shared" si="142"/>
        <v>1.0713150143137114E-2</v>
      </c>
      <c r="CA319" s="1">
        <f t="shared" si="152"/>
        <v>25.999988951902754</v>
      </c>
      <c r="CB319" s="1" t="str">
        <f t="shared" si="143"/>
        <v/>
      </c>
      <c r="CC319" s="1" t="e">
        <f>IF(CB319="",NA(),COUNTIF(CB319:$CB$704,CB319))</f>
        <v>#N/A</v>
      </c>
      <c r="CD319" s="1" t="e">
        <f t="shared" si="144"/>
        <v>#N/A</v>
      </c>
      <c r="CE319" s="1" t="e">
        <f t="shared" si="145"/>
        <v>#N/A</v>
      </c>
      <c r="CF319" s="1">
        <f t="shared" si="146"/>
        <v>99</v>
      </c>
      <c r="CG319" s="1">
        <f t="shared" si="147"/>
        <v>0</v>
      </c>
      <c r="CH319" s="1">
        <f t="shared" si="140"/>
        <v>0</v>
      </c>
      <c r="CJ319" s="1" t="e">
        <f t="shared" si="148"/>
        <v>#N/A</v>
      </c>
      <c r="CK319" s="1" t="str">
        <f t="shared" si="149"/>
        <v/>
      </c>
    </row>
    <row r="320" spans="1:89" ht="12" customHeight="1" x14ac:dyDescent="0.15">
      <c r="A320" s="26"/>
      <c r="B320" s="26"/>
      <c r="C320" s="26"/>
      <c r="D320" s="26"/>
      <c r="E320" s="26"/>
      <c r="F320" s="26"/>
      <c r="G320" s="26"/>
      <c r="H320" s="26"/>
      <c r="I320" s="26"/>
      <c r="J320" s="26"/>
      <c r="K320" s="26"/>
      <c r="L320" s="26"/>
      <c r="M320" s="26"/>
      <c r="N320" s="26"/>
      <c r="O320" s="26"/>
      <c r="AM320" s="10">
        <f t="shared" si="168"/>
        <v>0.29488851502537727</v>
      </c>
      <c r="AN320" s="10">
        <f t="shared" si="153"/>
        <v>0.98380446806550026</v>
      </c>
      <c r="AO320" s="1">
        <f t="shared" si="154"/>
        <v>39.200000000000287</v>
      </c>
      <c r="AP320" s="1">
        <f t="shared" si="155"/>
        <v>39.170113087445785</v>
      </c>
      <c r="AQ320" s="1" t="e">
        <f t="shared" si="156"/>
        <v>#N/A</v>
      </c>
      <c r="AR320" s="10">
        <f t="shared" si="169"/>
        <v>0.55633378401398659</v>
      </c>
      <c r="AS320" s="10">
        <f t="shared" si="157"/>
        <v>7.2479058057069778E-2</v>
      </c>
      <c r="AT320" s="125">
        <f t="shared" si="158"/>
        <v>52.80000000000048</v>
      </c>
      <c r="AU320" s="1">
        <f t="shared" si="159"/>
        <v>52.822798452526811</v>
      </c>
      <c r="AV320" s="1">
        <f t="shared" si="160"/>
        <v>1.4316489029749088E-3</v>
      </c>
      <c r="AW320" s="10">
        <f t="shared" si="170"/>
        <v>0.87974004819989204</v>
      </c>
      <c r="AX320" s="10">
        <f t="shared" si="161"/>
        <v>0.9186195470392704</v>
      </c>
      <c r="AY320" s="1">
        <f t="shared" si="162"/>
        <v>73.400000000000105</v>
      </c>
      <c r="AZ320" s="1">
        <f t="shared" si="163"/>
        <v>73.31244681552063</v>
      </c>
      <c r="BA320" s="1">
        <f t="shared" si="171"/>
        <v>9.2419346742786367E-3</v>
      </c>
      <c r="BB320" s="10">
        <f t="shared" si="172"/>
        <v>0.43120089545845985</v>
      </c>
      <c r="BC320" s="10">
        <f t="shared" si="164"/>
        <v>0.56019623950123787</v>
      </c>
      <c r="BD320" s="1">
        <f t="shared" si="165"/>
        <v>46.500000000000391</v>
      </c>
      <c r="BE320" s="1">
        <f t="shared" si="166"/>
        <v>46.67756349220911</v>
      </c>
      <c r="BF320" s="1">
        <f t="shared" si="167"/>
        <v>1.1004495193381671E-2</v>
      </c>
      <c r="BU320" s="1">
        <f t="shared" si="150"/>
        <v>0</v>
      </c>
      <c r="BV320" s="1">
        <f>IF($BY$12=1,NORMDIST(BY320,$Y$6,$Y$8,TRUE),IF($BY$12=2,IF(BY320&lt;=$BX$31,0,IF(BY320&gt;=$BX$32,1,(BY320-$BX$31)*$BX$33)),SUM($BU$42:BU320)/$BV$40))</f>
        <v>0.13349951324274859</v>
      </c>
      <c r="BW320" s="1">
        <f t="shared" si="151"/>
        <v>0.29948684486060889</v>
      </c>
      <c r="BX320" s="1">
        <f>IF($BY$12&lt;3,BV320,SUM($BZ$42:BZ320)/$BX$40)</f>
        <v>0.13349951324274859</v>
      </c>
      <c r="BY320" s="1">
        <f t="shared" si="141"/>
        <v>27.800000000000125</v>
      </c>
      <c r="BZ320" s="1">
        <f t="shared" si="142"/>
        <v>1.0772908088511063E-2</v>
      </c>
      <c r="CA320" s="1">
        <f t="shared" si="152"/>
        <v>25.999987651825748</v>
      </c>
      <c r="CB320" s="1" t="str">
        <f t="shared" si="143"/>
        <v/>
      </c>
      <c r="CC320" s="1" t="e">
        <f>IF(CB320="",NA(),COUNTIF(CB320:$CB$704,CB320))</f>
        <v>#N/A</v>
      </c>
      <c r="CD320" s="1" t="e">
        <f t="shared" si="144"/>
        <v>#N/A</v>
      </c>
      <c r="CE320" s="1" t="e">
        <f t="shared" si="145"/>
        <v>#N/A</v>
      </c>
      <c r="CF320" s="1">
        <f t="shared" si="146"/>
        <v>99</v>
      </c>
      <c r="CG320" s="1">
        <f t="shared" si="147"/>
        <v>0</v>
      </c>
      <c r="CH320" s="1">
        <f t="shared" si="140"/>
        <v>0</v>
      </c>
      <c r="CJ320" s="1" t="e">
        <f t="shared" si="148"/>
        <v>#N/A</v>
      </c>
      <c r="CK320" s="1" t="str">
        <f t="shared" si="149"/>
        <v/>
      </c>
    </row>
    <row r="321" spans="1:89" ht="12" customHeight="1" x14ac:dyDescent="0.15">
      <c r="A321" s="26"/>
      <c r="B321" s="26"/>
      <c r="C321" s="26"/>
      <c r="D321" s="26"/>
      <c r="E321" s="26"/>
      <c r="F321" s="26"/>
      <c r="G321" s="26"/>
      <c r="H321" s="26"/>
      <c r="I321" s="26"/>
      <c r="J321" s="26"/>
      <c r="K321" s="26"/>
      <c r="L321" s="26"/>
      <c r="M321" s="26"/>
      <c r="N321" s="26"/>
      <c r="O321" s="26"/>
      <c r="AM321" s="10">
        <f t="shared" si="168"/>
        <v>0.47011308744549751</v>
      </c>
      <c r="AN321" s="10">
        <f t="shared" si="153"/>
        <v>0.98592511191964149</v>
      </c>
      <c r="AO321" s="1">
        <f t="shared" si="154"/>
        <v>48.500000000000419</v>
      </c>
      <c r="AP321" s="1">
        <f t="shared" si="155"/>
        <v>48.936222869903268</v>
      </c>
      <c r="AQ321" s="1" t="e">
        <f t="shared" si="156"/>
        <v>#N/A</v>
      </c>
      <c r="AR321" s="10">
        <f t="shared" si="169"/>
        <v>0.52279845252633095</v>
      </c>
      <c r="AS321" s="10">
        <f t="shared" si="157"/>
        <v>0.32164319232106209</v>
      </c>
      <c r="AT321" s="125">
        <f t="shared" si="158"/>
        <v>51.100000000000456</v>
      </c>
      <c r="AU321" s="1">
        <f t="shared" si="159"/>
        <v>50.70457212105439</v>
      </c>
      <c r="AV321" s="1">
        <f t="shared" si="160"/>
        <v>6.4061567876287518E-3</v>
      </c>
      <c r="AW321" s="10">
        <f t="shared" si="170"/>
        <v>0.41244681552052498</v>
      </c>
      <c r="AX321" s="10">
        <f t="shared" si="161"/>
        <v>0.51701385155320168</v>
      </c>
      <c r="AY321" s="1">
        <f t="shared" si="162"/>
        <v>45.500000000000377</v>
      </c>
      <c r="AZ321" s="1">
        <f t="shared" si="163"/>
        <v>45.236712086946149</v>
      </c>
      <c r="BA321" s="1">
        <f t="shared" si="171"/>
        <v>1.0055164263228234E-2</v>
      </c>
      <c r="BB321" s="10">
        <f t="shared" si="172"/>
        <v>0.67756349220871925</v>
      </c>
      <c r="BC321" s="10">
        <f t="shared" si="164"/>
        <v>0.73041259124875069</v>
      </c>
      <c r="BD321" s="1">
        <f t="shared" si="165"/>
        <v>59.200000000000571</v>
      </c>
      <c r="BE321" s="1">
        <f t="shared" si="166"/>
        <v>59.107851193100785</v>
      </c>
      <c r="BF321" s="1">
        <f t="shared" si="167"/>
        <v>1.3106899372391307E-2</v>
      </c>
      <c r="BU321" s="1">
        <f t="shared" si="150"/>
        <v>0</v>
      </c>
      <c r="BV321" s="1">
        <f>IF($BY$12=1,NORMDIST(BY321,$Y$6,$Y$8,TRUE),IF($BY$12=2,IF(BY321&lt;=$BX$31,0,IF(BY321&gt;=$BX$32,1,(BY321-$BX$31)*$BX$33)),SUM($BU$42:BU321)/$BV$40))</f>
        <v>0.13457979456439748</v>
      </c>
      <c r="BW321" s="1">
        <f t="shared" si="151"/>
        <v>0.30223312632379151</v>
      </c>
      <c r="BX321" s="1">
        <f>IF($BY$12&lt;3,BV321,SUM($BZ$42:BZ321)/$BX$40)</f>
        <v>0.13457979456439748</v>
      </c>
      <c r="BY321" s="1">
        <f t="shared" si="141"/>
        <v>27.900000000000126</v>
      </c>
      <c r="BZ321" s="1">
        <f t="shared" si="142"/>
        <v>1.083272854207133E-2</v>
      </c>
      <c r="CA321" s="1">
        <f t="shared" si="152"/>
        <v>25.999986205661997</v>
      </c>
      <c r="CB321" s="1" t="str">
        <f t="shared" si="143"/>
        <v/>
      </c>
      <c r="CC321" s="1" t="e">
        <f>IF(CB321="",NA(),COUNTIF(CB321:$CB$704,CB321))</f>
        <v>#N/A</v>
      </c>
      <c r="CD321" s="1" t="e">
        <f t="shared" si="144"/>
        <v>#N/A</v>
      </c>
      <c r="CE321" s="1" t="e">
        <f t="shared" si="145"/>
        <v>#N/A</v>
      </c>
      <c r="CF321" s="1">
        <f t="shared" si="146"/>
        <v>99</v>
      </c>
      <c r="CG321" s="1">
        <f t="shared" si="147"/>
        <v>0</v>
      </c>
      <c r="CH321" s="1">
        <f t="shared" si="140"/>
        <v>0</v>
      </c>
      <c r="CJ321" s="1" t="e">
        <f t="shared" si="148"/>
        <v>#N/A</v>
      </c>
      <c r="CK321" s="1" t="str">
        <f t="shared" si="149"/>
        <v/>
      </c>
    </row>
    <row r="322" spans="1:89" ht="12" customHeight="1" x14ac:dyDescent="0.15">
      <c r="A322" s="26"/>
      <c r="B322" s="26"/>
      <c r="C322" s="26"/>
      <c r="D322" s="26"/>
      <c r="E322" s="26"/>
      <c r="F322" s="26"/>
      <c r="G322" s="26"/>
      <c r="H322" s="26"/>
      <c r="I322" s="26"/>
      <c r="J322" s="26"/>
      <c r="K322" s="26"/>
      <c r="L322" s="26"/>
      <c r="M322" s="26"/>
      <c r="N322" s="26"/>
      <c r="O322" s="26"/>
      <c r="AM322" s="10">
        <f t="shared" si="168"/>
        <v>0.9362228699028492</v>
      </c>
      <c r="AN322" s="10">
        <f t="shared" si="153"/>
        <v>0.86992580071091652</v>
      </c>
      <c r="AO322" s="1">
        <f t="shared" si="154"/>
        <v>80.399999999999707</v>
      </c>
      <c r="AP322" s="1">
        <f t="shared" si="155"/>
        <v>80.216144574433272</v>
      </c>
      <c r="AQ322" s="1">
        <f t="shared" si="156"/>
        <v>5.4659454889898216E-3</v>
      </c>
      <c r="AR322" s="10">
        <f t="shared" si="169"/>
        <v>0.1045721210539341</v>
      </c>
      <c r="AS322" s="10">
        <f t="shared" si="157"/>
        <v>0.56997691467404366</v>
      </c>
      <c r="AT322" s="125">
        <f t="shared" si="158"/>
        <v>24.800000000000082</v>
      </c>
      <c r="AU322" s="1">
        <f t="shared" si="159"/>
        <v>24.856440327316605</v>
      </c>
      <c r="AV322" s="1">
        <f t="shared" si="160"/>
        <v>5.1403699556170062E-3</v>
      </c>
      <c r="AW322" s="10">
        <f t="shared" si="170"/>
        <v>0.23671208694577217</v>
      </c>
      <c r="AX322" s="10">
        <f t="shared" si="161"/>
        <v>0.9467148520052433</v>
      </c>
      <c r="AY322" s="1">
        <f t="shared" si="162"/>
        <v>35.600000000000236</v>
      </c>
      <c r="AZ322" s="1">
        <f t="shared" si="163"/>
        <v>35.927345509082315</v>
      </c>
      <c r="BA322" s="1">
        <f t="shared" si="171"/>
        <v>1.4572368024767347E-2</v>
      </c>
      <c r="BB322" s="10">
        <f t="shared" si="172"/>
        <v>0.407851193100214</v>
      </c>
      <c r="BC322" s="10">
        <f t="shared" si="164"/>
        <v>0.23306765034794807</v>
      </c>
      <c r="BD322" s="1">
        <f t="shared" si="165"/>
        <v>45.300000000000374</v>
      </c>
      <c r="BE322" s="1">
        <f t="shared" si="166"/>
        <v>45.333358935267107</v>
      </c>
      <c r="BF322" s="1">
        <f t="shared" si="167"/>
        <v>4.5224118628458716E-3</v>
      </c>
      <c r="BU322" s="1">
        <f t="shared" si="150"/>
        <v>0</v>
      </c>
      <c r="BV322" s="1">
        <f>IF($BY$12=1,NORMDIST(BY322,$Y$6,$Y$8,TRUE),IF($BY$12=2,IF(BY322&lt;=$BX$31,0,IF(BY322&gt;=$BX$32,1,(BY322-$BX$31)*$BX$33)),SUM($BU$42:BU322)/$BV$40))</f>
        <v>0.13566606094638403</v>
      </c>
      <c r="BW322" s="1">
        <f t="shared" si="151"/>
        <v>0.30499304784557435</v>
      </c>
      <c r="BX322" s="1">
        <f>IF($BY$12&lt;3,BV322,SUM($BZ$42:BZ322)/$BX$40)</f>
        <v>0.13566606094638403</v>
      </c>
      <c r="BY322" s="1">
        <f t="shared" si="141"/>
        <v>28.000000000000128</v>
      </c>
      <c r="BZ322" s="1">
        <f t="shared" si="142"/>
        <v>1.0892608851627605E-2</v>
      </c>
      <c r="CA322" s="1">
        <f t="shared" si="152"/>
        <v>25.999984597832931</v>
      </c>
      <c r="CB322" s="1" t="str">
        <f t="shared" si="143"/>
        <v/>
      </c>
      <c r="CC322" s="1" t="e">
        <f>IF(CB322="",NA(),COUNTIF(CB322:$CB$704,CB322))</f>
        <v>#N/A</v>
      </c>
      <c r="CD322" s="1" t="e">
        <f t="shared" si="144"/>
        <v>#N/A</v>
      </c>
      <c r="CE322" s="1" t="e">
        <f t="shared" si="145"/>
        <v>#N/A</v>
      </c>
      <c r="CF322" s="1">
        <f t="shared" si="146"/>
        <v>99</v>
      </c>
      <c r="CG322" s="1">
        <f t="shared" si="147"/>
        <v>0</v>
      </c>
      <c r="CH322" s="1">
        <f t="shared" si="140"/>
        <v>0</v>
      </c>
      <c r="CJ322" s="1" t="e">
        <f t="shared" si="148"/>
        <v>#N/A</v>
      </c>
      <c r="CK322" s="1" t="str">
        <f t="shared" si="149"/>
        <v/>
      </c>
    </row>
    <row r="323" spans="1:89" ht="12" customHeight="1" x14ac:dyDescent="0.15">
      <c r="A323" s="26"/>
      <c r="B323" s="26"/>
      <c r="C323" s="26"/>
      <c r="D323" s="26"/>
      <c r="E323" s="26"/>
      <c r="F323" s="26"/>
      <c r="G323" s="26"/>
      <c r="H323" s="26"/>
      <c r="I323" s="26"/>
      <c r="J323" s="26"/>
      <c r="K323" s="26"/>
      <c r="L323" s="26"/>
      <c r="M323" s="26"/>
      <c r="N323" s="26"/>
      <c r="O323" s="26"/>
      <c r="AM323" s="10">
        <f t="shared" si="168"/>
        <v>0.31614457443356514</v>
      </c>
      <c r="AN323" s="10">
        <f t="shared" si="153"/>
        <v>0.8542151190340519</v>
      </c>
      <c r="AO323" s="1">
        <f t="shared" si="154"/>
        <v>40.400000000000304</v>
      </c>
      <c r="AP323" s="1">
        <f t="shared" si="155"/>
        <v>40.195137066394395</v>
      </c>
      <c r="AQ323" s="1">
        <f t="shared" si="156"/>
        <v>1.5185063057911501E-2</v>
      </c>
      <c r="AR323" s="10">
        <f t="shared" si="169"/>
        <v>0.5564403273165226</v>
      </c>
      <c r="AS323" s="10">
        <f t="shared" si="157"/>
        <v>0.50688948109745979</v>
      </c>
      <c r="AT323" s="125">
        <f t="shared" si="158"/>
        <v>52.80000000000048</v>
      </c>
      <c r="AU323" s="1">
        <f t="shared" si="159"/>
        <v>52.700537852198366</v>
      </c>
      <c r="AV323" s="1">
        <f t="shared" si="160"/>
        <v>1.0012378595915179E-2</v>
      </c>
      <c r="AW323" s="10">
        <f t="shared" si="170"/>
        <v>0.82734550908207893</v>
      </c>
      <c r="AX323" s="10">
        <f t="shared" si="161"/>
        <v>0.84631240740418434</v>
      </c>
      <c r="AY323" s="1">
        <f t="shared" si="162"/>
        <v>68.800000000000367</v>
      </c>
      <c r="AZ323" s="1">
        <f t="shared" si="163"/>
        <v>68.37610313966907</v>
      </c>
      <c r="BA323" s="1">
        <f t="shared" si="171"/>
        <v>1.0852741930770519E-2</v>
      </c>
      <c r="BB323" s="10">
        <f t="shared" si="172"/>
        <v>0.53335893526673317</v>
      </c>
      <c r="BC323" s="10">
        <f t="shared" si="164"/>
        <v>0.28633349016308784</v>
      </c>
      <c r="BD323" s="1">
        <f t="shared" si="165"/>
        <v>51.600000000000463</v>
      </c>
      <c r="BE323" s="1">
        <f t="shared" si="166"/>
        <v>51.723966250569092</v>
      </c>
      <c r="BF323" s="1">
        <f t="shared" si="167"/>
        <v>5.693279102214289E-3</v>
      </c>
      <c r="BU323" s="1">
        <f t="shared" si="150"/>
        <v>0</v>
      </c>
      <c r="BV323" s="1">
        <f>IF($BY$12=1,NORMDIST(BY323,$Y$6,$Y$8,TRUE),IF($BY$12=2,IF(BY323&lt;=$BX$31,0,IF(BY323&gt;=$BX$32,1,(BY323-$BX$31)*$BX$33)),SUM($BU$42:BU323)/$BV$40))</f>
        <v>0.13675831824089785</v>
      </c>
      <c r="BW323" s="1">
        <f t="shared" si="151"/>
        <v>0.30776655231681777</v>
      </c>
      <c r="BX323" s="1">
        <f>IF($BY$12&lt;3,BV323,SUM($BZ$42:BZ323)/$BX$40)</f>
        <v>0.13675831824089785</v>
      </c>
      <c r="BY323" s="1">
        <f t="shared" si="141"/>
        <v>28.100000000000129</v>
      </c>
      <c r="BZ323" s="1">
        <f t="shared" si="142"/>
        <v>1.0952546345794177E-2</v>
      </c>
      <c r="CA323" s="1">
        <f t="shared" si="152"/>
        <v>25.9999828111964</v>
      </c>
      <c r="CB323" s="1" t="str">
        <f t="shared" si="143"/>
        <v/>
      </c>
      <c r="CC323" s="1" t="e">
        <f>IF(CB323="",NA(),COUNTIF(CB323:$CB$704,CB323))</f>
        <v>#N/A</v>
      </c>
      <c r="CD323" s="1" t="e">
        <f t="shared" si="144"/>
        <v>#N/A</v>
      </c>
      <c r="CE323" s="1" t="e">
        <f t="shared" si="145"/>
        <v>#N/A</v>
      </c>
      <c r="CF323" s="1">
        <f t="shared" si="146"/>
        <v>99</v>
      </c>
      <c r="CG323" s="1">
        <f t="shared" si="147"/>
        <v>0</v>
      </c>
      <c r="CH323" s="1">
        <f t="shared" ref="CH323:CH386" si="173">IF(CB323="",0,1)</f>
        <v>0</v>
      </c>
      <c r="CJ323" s="1" t="e">
        <f t="shared" si="148"/>
        <v>#N/A</v>
      </c>
      <c r="CK323" s="1" t="str">
        <f t="shared" si="149"/>
        <v/>
      </c>
    </row>
    <row r="324" spans="1:89" ht="12" customHeight="1" x14ac:dyDescent="0.15">
      <c r="A324" s="26"/>
      <c r="B324" s="26"/>
      <c r="C324" s="26"/>
      <c r="D324" s="26"/>
      <c r="E324" s="26"/>
      <c r="F324" s="26"/>
      <c r="G324" s="26"/>
      <c r="H324" s="26"/>
      <c r="I324" s="26"/>
      <c r="J324" s="26"/>
      <c r="K324" s="26"/>
      <c r="L324" s="26"/>
      <c r="M324" s="26"/>
      <c r="N324" s="26"/>
      <c r="O324" s="26"/>
      <c r="AM324" s="10">
        <f t="shared" si="168"/>
        <v>0.29513706639409065</v>
      </c>
      <c r="AN324" s="10">
        <f t="shared" si="153"/>
        <v>0.50072276964783669</v>
      </c>
      <c r="AO324" s="1">
        <f t="shared" si="154"/>
        <v>39.200000000000287</v>
      </c>
      <c r="AP324" s="1">
        <f t="shared" si="155"/>
        <v>38.905874372273971</v>
      </c>
      <c r="AQ324" s="1">
        <f t="shared" si="156"/>
        <v>8.6329112352568054E-3</v>
      </c>
      <c r="AR324" s="10">
        <f t="shared" si="169"/>
        <v>0.40053785219788551</v>
      </c>
      <c r="AS324" s="10">
        <f t="shared" si="157"/>
        <v>0.72897093370556831</v>
      </c>
      <c r="AT324" s="125">
        <f t="shared" si="158"/>
        <v>44.900000000000368</v>
      </c>
      <c r="AU324" s="1">
        <f t="shared" si="159"/>
        <v>45.213677821308742</v>
      </c>
      <c r="AV324" s="1">
        <f t="shared" si="160"/>
        <v>1.4075709101853694E-2</v>
      </c>
      <c r="AW324" s="10">
        <f t="shared" si="170"/>
        <v>7.6103139668703079E-2</v>
      </c>
      <c r="AX324" s="10">
        <f t="shared" si="161"/>
        <v>0.38602784648537636</v>
      </c>
      <c r="AY324" s="1">
        <f t="shared" si="162"/>
        <v>21.300000000000033</v>
      </c>
      <c r="AZ324" s="1">
        <f t="shared" si="163"/>
        <v>21.283215767890248</v>
      </c>
      <c r="BA324" s="1">
        <f t="shared" si="171"/>
        <v>2.7500695472229392E-3</v>
      </c>
      <c r="BB324" s="10">
        <f t="shared" si="172"/>
        <v>0.62396625056862831</v>
      </c>
      <c r="BC324" s="10">
        <f t="shared" si="164"/>
        <v>0.61724754050374031</v>
      </c>
      <c r="BD324" s="1">
        <f t="shared" si="165"/>
        <v>56.30000000000053</v>
      </c>
      <c r="BE324" s="1">
        <f t="shared" si="166"/>
        <v>56.229255429655844</v>
      </c>
      <c r="BF324" s="1">
        <f t="shared" si="167"/>
        <v>1.1716367980619098E-2</v>
      </c>
      <c r="BU324" s="1">
        <f t="shared" si="150"/>
        <v>0</v>
      </c>
      <c r="BV324" s="1">
        <f>IF($BY$12=1,NORMDIST(BY324,$Y$6,$Y$8,TRUE),IF($BY$12=2,IF(BY324&lt;=$BX$31,0,IF(BY324&gt;=$BX$32,1,(BY324-$BX$31)*$BX$33)),SUM($BU$42:BU324)/$BV$40))</f>
        <v>0.13785657203203691</v>
      </c>
      <c r="BW324" s="1">
        <f t="shared" si="151"/>
        <v>0.31055358102308056</v>
      </c>
      <c r="BX324" s="1">
        <f>IF($BY$12&lt;3,BV324,SUM($BZ$42:BZ324)/$BX$40)</f>
        <v>0.13785657203203691</v>
      </c>
      <c r="BY324" s="1">
        <f t="shared" si="141"/>
        <v>28.200000000000131</v>
      </c>
      <c r="BZ324" s="1">
        <f t="shared" si="142"/>
        <v>1.1012538334151742E-2</v>
      </c>
      <c r="CA324" s="1">
        <f t="shared" si="152"/>
        <v>25.999980826900703</v>
      </c>
      <c r="CB324" s="1" t="str">
        <f t="shared" si="143"/>
        <v/>
      </c>
      <c r="CC324" s="1" t="e">
        <f>IF(CB324="",NA(),COUNTIF(CB324:$CB$704,CB324))</f>
        <v>#N/A</v>
      </c>
      <c r="CD324" s="1" t="e">
        <f t="shared" si="144"/>
        <v>#N/A</v>
      </c>
      <c r="CE324" s="1" t="e">
        <f t="shared" si="145"/>
        <v>#N/A</v>
      </c>
      <c r="CF324" s="1">
        <f t="shared" si="146"/>
        <v>99</v>
      </c>
      <c r="CG324" s="1">
        <f t="shared" si="147"/>
        <v>0</v>
      </c>
      <c r="CH324" s="1">
        <f t="shared" si="173"/>
        <v>0</v>
      </c>
      <c r="CJ324" s="1" t="e">
        <f t="shared" si="148"/>
        <v>#N/A</v>
      </c>
      <c r="CK324" s="1" t="str">
        <f t="shared" si="149"/>
        <v/>
      </c>
    </row>
    <row r="325" spans="1:89" ht="12" customHeight="1" x14ac:dyDescent="0.15">
      <c r="A325" s="26"/>
      <c r="B325" s="26"/>
      <c r="C325" s="26"/>
      <c r="D325" s="26"/>
      <c r="E325" s="26"/>
      <c r="F325" s="26"/>
      <c r="G325" s="26"/>
      <c r="H325" s="26"/>
      <c r="I325" s="26"/>
      <c r="J325" s="26"/>
      <c r="K325" s="26"/>
      <c r="L325" s="26"/>
      <c r="M325" s="26"/>
      <c r="N325" s="26"/>
      <c r="O325" s="26"/>
      <c r="AM325" s="10">
        <f t="shared" si="168"/>
        <v>0.20587437227368355</v>
      </c>
      <c r="AN325" s="10">
        <f t="shared" si="153"/>
        <v>0.39910367503762245</v>
      </c>
      <c r="AO325" s="1">
        <f t="shared" si="154"/>
        <v>33.500000000000206</v>
      </c>
      <c r="AP325" s="1">
        <f t="shared" si="155"/>
        <v>33.93872400000712</v>
      </c>
      <c r="AQ325" s="1">
        <f t="shared" si="156"/>
        <v>5.6646092366023715E-3</v>
      </c>
      <c r="AR325" s="10">
        <f t="shared" si="169"/>
        <v>0.8136778213083744</v>
      </c>
      <c r="AS325" s="10">
        <f t="shared" si="157"/>
        <v>0.79089542105793953</v>
      </c>
      <c r="AT325" s="125">
        <f t="shared" si="158"/>
        <v>67.800000000000423</v>
      </c>
      <c r="AU325" s="1">
        <f t="shared" si="159"/>
        <v>67.792219869047827</v>
      </c>
      <c r="AV325" s="1">
        <f t="shared" si="160"/>
        <v>1.0616877386938889E-2</v>
      </c>
      <c r="AW325" s="10">
        <f t="shared" si="170"/>
        <v>0.48321576789021492</v>
      </c>
      <c r="AX325" s="10">
        <f t="shared" si="161"/>
        <v>0.96070713177323341</v>
      </c>
      <c r="AY325" s="1">
        <f t="shared" si="162"/>
        <v>49.100000000000428</v>
      </c>
      <c r="AZ325" s="1">
        <f t="shared" si="163"/>
        <v>49.406925047189425</v>
      </c>
      <c r="BA325" s="1">
        <f t="shared" si="171"/>
        <v>1.9143941640387442E-2</v>
      </c>
      <c r="BB325" s="10">
        <f t="shared" si="172"/>
        <v>0.42925542965531349</v>
      </c>
      <c r="BC325" s="10">
        <f t="shared" si="164"/>
        <v>0.87687372043728828</v>
      </c>
      <c r="BD325" s="1">
        <f t="shared" si="165"/>
        <v>46.400000000000389</v>
      </c>
      <c r="BE325" s="1">
        <f t="shared" si="166"/>
        <v>46.503731248528155</v>
      </c>
      <c r="BF325" s="1">
        <f t="shared" si="167"/>
        <v>1.7210027099628915E-2</v>
      </c>
      <c r="BU325" s="1">
        <f t="shared" si="150"/>
        <v>0</v>
      </c>
      <c r="BV325" s="1">
        <f>IF($BY$12=1,NORMDIST(BY325,$Y$6,$Y$8,TRUE),IF($BY$12=2,IF(BY325&lt;=$BX$31,0,IF(BY325&gt;=$BX$32,1,(BY325-$BX$31)*$BX$33)),SUM($BU$42:BU325)/$BV$40))</f>
        <v>0.13896082763391251</v>
      </c>
      <c r="BW325" s="1">
        <f t="shared" si="151"/>
        <v>0.31335407363977347</v>
      </c>
      <c r="BX325" s="1">
        <f>IF($BY$12&lt;3,BV325,SUM($BZ$42:BZ325)/$BX$40)</f>
        <v>0.13896082763391251</v>
      </c>
      <c r="BY325" s="1">
        <f t="shared" si="141"/>
        <v>28.300000000000132</v>
      </c>
      <c r="BZ325" s="1">
        <f t="shared" si="142"/>
        <v>1.1072582107412438E-2</v>
      </c>
      <c r="CA325" s="1">
        <f t="shared" si="152"/>
        <v>25.999978624226138</v>
      </c>
      <c r="CB325" s="1" t="str">
        <f t="shared" si="143"/>
        <v/>
      </c>
      <c r="CC325" s="1" t="e">
        <f>IF(CB325="",NA(),COUNTIF(CB325:$CB$704,CB325))</f>
        <v>#N/A</v>
      </c>
      <c r="CD325" s="1" t="e">
        <f t="shared" si="144"/>
        <v>#N/A</v>
      </c>
      <c r="CE325" s="1" t="e">
        <f t="shared" si="145"/>
        <v>#N/A</v>
      </c>
      <c r="CF325" s="1">
        <f t="shared" si="146"/>
        <v>99</v>
      </c>
      <c r="CG325" s="1">
        <f t="shared" si="147"/>
        <v>0</v>
      </c>
      <c r="CH325" s="1">
        <f t="shared" si="173"/>
        <v>0</v>
      </c>
      <c r="CJ325" s="1" t="e">
        <f t="shared" si="148"/>
        <v>#N/A</v>
      </c>
      <c r="CK325" s="1" t="str">
        <f t="shared" si="149"/>
        <v/>
      </c>
    </row>
    <row r="326" spans="1:89" ht="12" customHeight="1" x14ac:dyDescent="0.15">
      <c r="A326" s="26"/>
      <c r="B326" s="26"/>
      <c r="C326" s="26"/>
      <c r="D326" s="26"/>
      <c r="E326" s="26"/>
      <c r="F326" s="26"/>
      <c r="G326" s="26"/>
      <c r="H326" s="26"/>
      <c r="I326" s="26"/>
      <c r="J326" s="26"/>
      <c r="K326" s="26"/>
      <c r="L326" s="26"/>
      <c r="M326" s="26"/>
      <c r="N326" s="26"/>
      <c r="O326" s="26"/>
      <c r="AM326" s="10">
        <f t="shared" si="168"/>
        <v>0.93872400000691414</v>
      </c>
      <c r="AN326" s="10">
        <f t="shared" si="153"/>
        <v>0.20348114147782326</v>
      </c>
      <c r="AO326" s="1">
        <f t="shared" si="154"/>
        <v>80.799999999999685</v>
      </c>
      <c r="AP326" s="1">
        <f t="shared" si="155"/>
        <v>80.36003307178585</v>
      </c>
      <c r="AQ326" s="1">
        <f t="shared" si="156"/>
        <v>1.2399890177929693E-3</v>
      </c>
      <c r="AR326" s="10">
        <f t="shared" si="169"/>
        <v>0.49221986904740334</v>
      </c>
      <c r="AS326" s="10">
        <f t="shared" si="157"/>
        <v>8.9332330971956253E-2</v>
      </c>
      <c r="AT326" s="125">
        <f t="shared" si="158"/>
        <v>49.600000000000435</v>
      </c>
      <c r="AU326" s="1">
        <f t="shared" si="159"/>
        <v>49.571039865166384</v>
      </c>
      <c r="AV326" s="1">
        <f t="shared" si="160"/>
        <v>1.7815658427741419E-3</v>
      </c>
      <c r="AW326" s="10">
        <f t="shared" si="170"/>
        <v>0.80692504718899727</v>
      </c>
      <c r="AX326" s="10">
        <f t="shared" si="161"/>
        <v>0.96191558614373207</v>
      </c>
      <c r="AY326" s="1">
        <f t="shared" si="162"/>
        <v>67.300000000000452</v>
      </c>
      <c r="AZ326" s="1">
        <f t="shared" si="163"/>
        <v>67.166339940578197</v>
      </c>
      <c r="BA326" s="1">
        <f t="shared" si="171"/>
        <v>1.3199030656280617E-2</v>
      </c>
      <c r="BB326" s="10">
        <f t="shared" si="172"/>
        <v>0.60373124852776527</v>
      </c>
      <c r="BC326" s="10">
        <f t="shared" si="164"/>
        <v>0.33378388360142708</v>
      </c>
      <c r="BD326" s="1">
        <f t="shared" si="165"/>
        <v>55.200000000000514</v>
      </c>
      <c r="BE326" s="1">
        <f t="shared" si="166"/>
        <v>54.875204757601537</v>
      </c>
      <c r="BF326" s="1">
        <f t="shared" si="167"/>
        <v>6.4367446404663253E-3</v>
      </c>
      <c r="BU326" s="1">
        <f t="shared" si="150"/>
        <v>0</v>
      </c>
      <c r="BV326" s="1">
        <f>IF($BY$12=1,NORMDIST(BY326,$Y$6,$Y$8,TRUE),IF($BY$12=2,IF(BY326&lt;=$BX$31,0,IF(BY326&gt;=$BX$32,1,(BY326-$BX$31)*$BX$33)),SUM($BU$42:BU326)/$BV$40))</f>
        <v>0.14007109008877053</v>
      </c>
      <c r="BW326" s="1">
        <f t="shared" si="151"/>
        <v>0.31616796822750459</v>
      </c>
      <c r="BX326" s="1">
        <f>IF($BY$12&lt;3,BV326,SUM($BZ$42:BZ326)/$BX$40)</f>
        <v>0.14007109008877053</v>
      </c>
      <c r="BY326" s="1">
        <f t="shared" si="141"/>
        <v>28.400000000000134</v>
      </c>
      <c r="BZ326" s="1">
        <f t="shared" si="142"/>
        <v>1.1132674937588138E-2</v>
      </c>
      <c r="CA326" s="1">
        <f t="shared" si="152"/>
        <v>25.999976180413167</v>
      </c>
      <c r="CB326" s="1" t="str">
        <f t="shared" si="143"/>
        <v/>
      </c>
      <c r="CC326" s="1" t="e">
        <f>IF(CB326="",NA(),COUNTIF(CB326:$CB$704,CB326))</f>
        <v>#N/A</v>
      </c>
      <c r="CD326" s="1" t="e">
        <f t="shared" si="144"/>
        <v>#N/A</v>
      </c>
      <c r="CE326" s="1" t="e">
        <f t="shared" si="145"/>
        <v>#N/A</v>
      </c>
      <c r="CF326" s="1">
        <f t="shared" si="146"/>
        <v>99</v>
      </c>
      <c r="CG326" s="1">
        <f t="shared" si="147"/>
        <v>0</v>
      </c>
      <c r="CH326" s="1">
        <f t="shared" si="173"/>
        <v>0</v>
      </c>
      <c r="CJ326" s="1" t="e">
        <f t="shared" si="148"/>
        <v>#N/A</v>
      </c>
      <c r="CK326" s="1" t="str">
        <f t="shared" si="149"/>
        <v/>
      </c>
    </row>
    <row r="327" spans="1:89" ht="12" customHeight="1" x14ac:dyDescent="0.15">
      <c r="A327" s="26"/>
      <c r="B327" s="26"/>
      <c r="C327" s="26"/>
      <c r="D327" s="26"/>
      <c r="E327" s="26"/>
      <c r="F327" s="26"/>
      <c r="G327" s="26"/>
      <c r="H327" s="26"/>
      <c r="I327" s="26"/>
      <c r="J327" s="26"/>
      <c r="K327" s="26"/>
      <c r="L327" s="26"/>
      <c r="M327" s="26"/>
      <c r="N327" s="26"/>
      <c r="O327" s="26"/>
      <c r="AM327" s="10">
        <f t="shared" si="168"/>
        <v>6.0033071786165237E-2</v>
      </c>
      <c r="AN327" s="10">
        <f t="shared" si="153"/>
        <v>0.49829158559441566</v>
      </c>
      <c r="AO327" s="1">
        <f t="shared" si="154"/>
        <v>18.899999999999999</v>
      </c>
      <c r="AP327" s="1">
        <f t="shared" si="155"/>
        <v>18.733734769374131</v>
      </c>
      <c r="AQ327" s="1">
        <f t="shared" si="156"/>
        <v>2.9668539407163787E-3</v>
      </c>
      <c r="AR327" s="10">
        <f t="shared" si="169"/>
        <v>0.47103986516594887</v>
      </c>
      <c r="AS327" s="10">
        <f t="shared" si="157"/>
        <v>0.7751777358353138</v>
      </c>
      <c r="AT327" s="125">
        <f t="shared" si="158"/>
        <v>48.500000000000419</v>
      </c>
      <c r="AU327" s="1">
        <f t="shared" si="159"/>
        <v>48.435663703829469</v>
      </c>
      <c r="AV327" s="1">
        <f t="shared" si="160"/>
        <v>1.5419131334567881E-2</v>
      </c>
      <c r="AW327" s="10">
        <f t="shared" si="170"/>
        <v>0.36633994057774544</v>
      </c>
      <c r="AX327" s="10">
        <f t="shared" si="161"/>
        <v>0.16819668188691139</v>
      </c>
      <c r="AY327" s="1">
        <f t="shared" si="162"/>
        <v>43.100000000000342</v>
      </c>
      <c r="AZ327" s="1">
        <f t="shared" si="163"/>
        <v>42.60542597845231</v>
      </c>
      <c r="BA327" s="1">
        <f t="shared" si="171"/>
        <v>3.1611968737281426E-3</v>
      </c>
      <c r="BB327" s="10">
        <f t="shared" si="172"/>
        <v>0.17520475760102272</v>
      </c>
      <c r="BC327" s="10">
        <f t="shared" si="164"/>
        <v>0.85367207601666451</v>
      </c>
      <c r="BD327" s="1">
        <f t="shared" si="165"/>
        <v>31.300000000000175</v>
      </c>
      <c r="BE327" s="1">
        <f t="shared" si="166"/>
        <v>31.657903633266862</v>
      </c>
      <c r="BF327" s="1">
        <f t="shared" si="167"/>
        <v>1.099855419519646E-2</v>
      </c>
      <c r="BU327" s="1">
        <f t="shared" si="150"/>
        <v>0</v>
      </c>
      <c r="BV327" s="1">
        <f>IF($BY$12=1,NORMDIST(BY327,$Y$6,$Y$8,TRUE),IF($BY$12=2,IF(BY327&lt;=$BX$31,0,IF(BY327&gt;=$BX$32,1,(BY327-$BX$31)*$BX$33)),SUM($BU$42:BU327)/$BV$40))</f>
        <v>0.14118736416513045</v>
      </c>
      <c r="BW327" s="1">
        <f t="shared" si="151"/>
        <v>0.31899520122762004</v>
      </c>
      <c r="BX327" s="1">
        <f>IF($BY$12&lt;3,BV327,SUM($BZ$42:BZ327)/$BX$40)</f>
        <v>0.14118736416513045</v>
      </c>
      <c r="BY327" s="1">
        <f t="shared" si="141"/>
        <v>28.500000000000135</v>
      </c>
      <c r="BZ327" s="1">
        <f t="shared" si="142"/>
        <v>1.1192814078162054E-2</v>
      </c>
      <c r="CA327" s="1">
        <f t="shared" si="152"/>
        <v>25.999973470476206</v>
      </c>
      <c r="CB327" s="1" t="str">
        <f t="shared" si="143"/>
        <v/>
      </c>
      <c r="CC327" s="1" t="e">
        <f>IF(CB327="",NA(),COUNTIF(CB327:$CB$704,CB327))</f>
        <v>#N/A</v>
      </c>
      <c r="CD327" s="1" t="e">
        <f t="shared" si="144"/>
        <v>#N/A</v>
      </c>
      <c r="CE327" s="1" t="e">
        <f t="shared" si="145"/>
        <v>#N/A</v>
      </c>
      <c r="CF327" s="1">
        <f t="shared" si="146"/>
        <v>99</v>
      </c>
      <c r="CG327" s="1">
        <f t="shared" si="147"/>
        <v>0</v>
      </c>
      <c r="CH327" s="1">
        <f t="shared" si="173"/>
        <v>0</v>
      </c>
      <c r="CJ327" s="1" t="e">
        <f t="shared" si="148"/>
        <v>#N/A</v>
      </c>
      <c r="CK327" s="1" t="str">
        <f t="shared" si="149"/>
        <v/>
      </c>
    </row>
    <row r="328" spans="1:89" ht="12" customHeight="1" x14ac:dyDescent="0.15">
      <c r="A328" s="26"/>
      <c r="B328" s="26"/>
      <c r="C328" s="26"/>
      <c r="D328" s="26"/>
      <c r="E328" s="26"/>
      <c r="F328" s="26"/>
      <c r="G328" s="26"/>
      <c r="H328" s="26"/>
      <c r="I328" s="26"/>
      <c r="J328" s="26"/>
      <c r="K328" s="26"/>
      <c r="L328" s="26"/>
      <c r="M328" s="26"/>
      <c r="N328" s="26"/>
      <c r="O328" s="26"/>
      <c r="AM328" s="10">
        <f t="shared" si="168"/>
        <v>0.33373476937413216</v>
      </c>
      <c r="AN328" s="10">
        <f t="shared" si="153"/>
        <v>3.2293323427438736E-2</v>
      </c>
      <c r="AO328" s="1">
        <f t="shared" si="154"/>
        <v>41.400000000000318</v>
      </c>
      <c r="AP328" s="1">
        <f t="shared" si="155"/>
        <v>41.554087591916641</v>
      </c>
      <c r="AQ328" s="1">
        <f t="shared" si="156"/>
        <v>5.8727604659133048E-4</v>
      </c>
      <c r="AR328" s="10">
        <f t="shared" si="169"/>
        <v>0.43566370382905006</v>
      </c>
      <c r="AS328" s="10">
        <f t="shared" si="157"/>
        <v>0.70191865041851997</v>
      </c>
      <c r="AT328" s="125">
        <f t="shared" si="158"/>
        <v>46.700000000000394</v>
      </c>
      <c r="AU328" s="1">
        <f t="shared" si="159"/>
        <v>46.829127655178702</v>
      </c>
      <c r="AV328" s="1">
        <f t="shared" si="160"/>
        <v>1.3811950669560452E-2</v>
      </c>
      <c r="AW328" s="10">
        <f t="shared" si="170"/>
        <v>5.4259784519672394E-3</v>
      </c>
      <c r="AX328" s="10">
        <f t="shared" si="161"/>
        <v>0.85505739226937294</v>
      </c>
      <c r="AY328" s="1" t="e">
        <f t="shared" si="162"/>
        <v>#N/A</v>
      </c>
      <c r="AZ328" s="1" t="e">
        <f t="shared" si="163"/>
        <v>#N/A</v>
      </c>
      <c r="BA328" s="1" t="e">
        <f t="shared" si="171"/>
        <v>#N/A</v>
      </c>
      <c r="BB328" s="10">
        <f t="shared" si="172"/>
        <v>0.85790363326668739</v>
      </c>
      <c r="BC328" s="10">
        <f t="shared" si="164"/>
        <v>0.48541410639882088</v>
      </c>
      <c r="BD328" s="1">
        <f t="shared" si="165"/>
        <v>71.400000000000219</v>
      </c>
      <c r="BE328" s="1">
        <f t="shared" si="166"/>
        <v>71.274371591955642</v>
      </c>
      <c r="BF328" s="1">
        <f t="shared" si="167"/>
        <v>5.4623633686337186E-3</v>
      </c>
      <c r="BU328" s="1">
        <f t="shared" si="150"/>
        <v>0</v>
      </c>
      <c r="BV328" s="1">
        <f>IF($BY$12=1,NORMDIST(BY328,$Y$6,$Y$8,TRUE),IF($BY$12=2,IF(BY328&lt;=$BX$31,0,IF(BY328&gt;=$BX$32,1,(BY328-$BX$31)*$BX$33)),SUM($BU$42:BU328)/$BV$40))</f>
        <v>0.14230965435594076</v>
      </c>
      <c r="BW328" s="1">
        <f t="shared" si="151"/>
        <v>0.32183570745793949</v>
      </c>
      <c r="BX328" s="1">
        <f>IF($BY$12&lt;3,BV328,SUM($BZ$42:BZ328)/$BX$40)</f>
        <v>0.14230965435594076</v>
      </c>
      <c r="BY328" s="1">
        <f t="shared" si="141"/>
        <v>28.600000000000136</v>
      </c>
      <c r="BZ328" s="1">
        <f t="shared" si="142"/>
        <v>1.1252996764263565E-2</v>
      </c>
      <c r="CA328" s="1">
        <f t="shared" si="152"/>
        <v>25.999970467001887</v>
      </c>
      <c r="CB328" s="1" t="str">
        <f t="shared" si="143"/>
        <v/>
      </c>
      <c r="CC328" s="1" t="e">
        <f>IF(CB328="",NA(),COUNTIF(CB328:$CB$704,CB328))</f>
        <v>#N/A</v>
      </c>
      <c r="CD328" s="1" t="e">
        <f t="shared" si="144"/>
        <v>#N/A</v>
      </c>
      <c r="CE328" s="1" t="e">
        <f t="shared" si="145"/>
        <v>#N/A</v>
      </c>
      <c r="CF328" s="1">
        <f t="shared" si="146"/>
        <v>99</v>
      </c>
      <c r="CG328" s="1">
        <f t="shared" si="147"/>
        <v>0</v>
      </c>
      <c r="CH328" s="1">
        <f t="shared" si="173"/>
        <v>0</v>
      </c>
      <c r="CJ328" s="1" t="e">
        <f t="shared" si="148"/>
        <v>#N/A</v>
      </c>
      <c r="CK328" s="1" t="str">
        <f t="shared" si="149"/>
        <v/>
      </c>
    </row>
    <row r="329" spans="1:89" ht="12" customHeight="1" x14ac:dyDescent="0.15">
      <c r="A329" s="26"/>
      <c r="B329" s="26"/>
      <c r="C329" s="26"/>
      <c r="D329" s="26"/>
      <c r="E329" s="26"/>
      <c r="F329" s="26"/>
      <c r="G329" s="26"/>
      <c r="H329" s="26"/>
      <c r="I329" s="26"/>
      <c r="J329" s="26"/>
      <c r="K329" s="26"/>
      <c r="L329" s="26"/>
      <c r="M329" s="26"/>
      <c r="N329" s="26"/>
      <c r="O329" s="26"/>
      <c r="AM329" s="10">
        <f t="shared" si="168"/>
        <v>0.65408759191632271</v>
      </c>
      <c r="AN329" s="10">
        <f t="shared" si="153"/>
        <v>0.42230192199349403</v>
      </c>
      <c r="AO329" s="1">
        <f t="shared" si="154"/>
        <v>57.900000000000553</v>
      </c>
      <c r="AP329" s="1">
        <f t="shared" si="155"/>
        <v>58.10985992625411</v>
      </c>
      <c r="AQ329" s="1">
        <f t="shared" si="156"/>
        <v>7.7915296897137975E-3</v>
      </c>
      <c r="AR329" s="10">
        <f t="shared" si="169"/>
        <v>0.62912765517830849</v>
      </c>
      <c r="AS329" s="10">
        <f t="shared" si="157"/>
        <v>0.7304426021873951</v>
      </c>
      <c r="AT329" s="125">
        <f t="shared" si="158"/>
        <v>56.500000000000533</v>
      </c>
      <c r="AU329" s="1">
        <f t="shared" si="159"/>
        <v>56.517627779394921</v>
      </c>
      <c r="AV329" s="1">
        <f t="shared" si="160"/>
        <v>1.3820698337852671E-2</v>
      </c>
      <c r="AW329" s="10">
        <f t="shared" si="170"/>
        <v>3.8439828902482986E-2</v>
      </c>
      <c r="AX329" s="10">
        <f t="shared" si="161"/>
        <v>0.78874260559678078</v>
      </c>
      <c r="AY329" s="1">
        <f t="shared" si="162"/>
        <v>14.599999999999964</v>
      </c>
      <c r="AZ329" s="1">
        <f t="shared" si="163"/>
        <v>14.40962168052789</v>
      </c>
      <c r="BA329" s="1">
        <f t="shared" si="171"/>
        <v>3.2848442299083834E-3</v>
      </c>
      <c r="BB329" s="10">
        <f t="shared" si="172"/>
        <v>0.37437159195542336</v>
      </c>
      <c r="BC329" s="10">
        <f t="shared" si="164"/>
        <v>0.78638492897152901</v>
      </c>
      <c r="BD329" s="1">
        <f t="shared" si="165"/>
        <v>43.500000000000348</v>
      </c>
      <c r="BE329" s="1">
        <f t="shared" si="166"/>
        <v>43.512719366699805</v>
      </c>
      <c r="BF329" s="1">
        <f t="shared" si="167"/>
        <v>1.4879182632834812E-2</v>
      </c>
      <c r="BU329" s="1">
        <f t="shared" si="150"/>
        <v>0</v>
      </c>
      <c r="BV329" s="1">
        <f>IF($BY$12=1,NORMDIST(BY329,$Y$6,$Y$8,TRUE),IF($BY$12=2,IF(BY329&lt;=$BX$31,0,IF(BY329&gt;=$BX$32,1,(BY329-$BX$31)*$BX$33)),SUM($BU$42:BU329)/$BV$40))</f>
        <v>0.14343796487675259</v>
      </c>
      <c r="BW329" s="1">
        <f t="shared" si="151"/>
        <v>0.32468942010868984</v>
      </c>
      <c r="BX329" s="1">
        <f>IF($BY$12&lt;3,BV329,SUM($BZ$42:BZ329)/$BX$40)</f>
        <v>0.14343796487675259</v>
      </c>
      <c r="BY329" s="1">
        <f t="shared" si="141"/>
        <v>28.700000000000138</v>
      </c>
      <c r="BZ329" s="1">
        <f t="shared" si="142"/>
        <v>1.1313220212846281E-2</v>
      </c>
      <c r="CA329" s="1">
        <f t="shared" si="152"/>
        <v>25.999967139930806</v>
      </c>
      <c r="CB329" s="1" t="str">
        <f t="shared" si="143"/>
        <v/>
      </c>
      <c r="CC329" s="1" t="e">
        <f>IF(CB329="",NA(),COUNTIF(CB329:$CB$704,CB329))</f>
        <v>#N/A</v>
      </c>
      <c r="CD329" s="1" t="e">
        <f t="shared" si="144"/>
        <v>#N/A</v>
      </c>
      <c r="CE329" s="1" t="e">
        <f t="shared" si="145"/>
        <v>#N/A</v>
      </c>
      <c r="CF329" s="1">
        <f t="shared" si="146"/>
        <v>99</v>
      </c>
      <c r="CG329" s="1">
        <f t="shared" si="147"/>
        <v>0</v>
      </c>
      <c r="CH329" s="1">
        <f t="shared" si="173"/>
        <v>0</v>
      </c>
      <c r="CJ329" s="1" t="e">
        <f t="shared" si="148"/>
        <v>#N/A</v>
      </c>
      <c r="CK329" s="1" t="str">
        <f t="shared" si="149"/>
        <v/>
      </c>
    </row>
    <row r="330" spans="1:89" ht="12" customHeight="1" x14ac:dyDescent="0.15">
      <c r="A330" s="26"/>
      <c r="B330" s="26"/>
      <c r="C330" s="26"/>
      <c r="D330" s="26"/>
      <c r="E330" s="26"/>
      <c r="F330" s="26"/>
      <c r="G330" s="26"/>
      <c r="H330" s="26"/>
      <c r="I330" s="26"/>
      <c r="J330" s="26"/>
      <c r="K330" s="26"/>
      <c r="L330" s="26"/>
      <c r="M330" s="26"/>
      <c r="N330" s="26"/>
      <c r="O330" s="26"/>
      <c r="AM330" s="10">
        <f t="shared" si="168"/>
        <v>0.70985992625355721</v>
      </c>
      <c r="AN330" s="10">
        <f t="shared" si="153"/>
        <v>0.49071461334824562</v>
      </c>
      <c r="AO330" s="1">
        <f t="shared" si="154"/>
        <v>61.000000000000597</v>
      </c>
      <c r="AP330" s="1">
        <f t="shared" si="155"/>
        <v>61.012772429735065</v>
      </c>
      <c r="AQ330" s="1">
        <f t="shared" si="156"/>
        <v>8.4143780607995513E-3</v>
      </c>
      <c r="AR330" s="10">
        <f t="shared" si="169"/>
        <v>0.5176277793943882</v>
      </c>
      <c r="AS330" s="10">
        <f t="shared" si="157"/>
        <v>0.52310501411557198</v>
      </c>
      <c r="AT330" s="125">
        <f t="shared" si="158"/>
        <v>50.800000000000452</v>
      </c>
      <c r="AU330" s="1">
        <f t="shared" si="159"/>
        <v>51.241520903259968</v>
      </c>
      <c r="AV330" s="1">
        <f t="shared" si="160"/>
        <v>1.0426091150874749E-2</v>
      </c>
      <c r="AW330" s="10">
        <f t="shared" si="170"/>
        <v>0.30962168052792549</v>
      </c>
      <c r="AX330" s="10">
        <f t="shared" si="161"/>
        <v>0.83036110177636147</v>
      </c>
      <c r="AY330" s="1">
        <f t="shared" si="162"/>
        <v>40.000000000000298</v>
      </c>
      <c r="AZ330" s="1">
        <f t="shared" si="163"/>
        <v>40.312457937747538</v>
      </c>
      <c r="BA330" s="1">
        <f t="shared" si="171"/>
        <v>1.4617067631463034E-2</v>
      </c>
      <c r="BB330" s="10">
        <f t="shared" si="172"/>
        <v>0.51271936669945717</v>
      </c>
      <c r="BC330" s="10">
        <f t="shared" si="164"/>
        <v>0.33234633877873421</v>
      </c>
      <c r="BD330" s="1">
        <f t="shared" si="165"/>
        <v>50.600000000000449</v>
      </c>
      <c r="BE330" s="1">
        <f t="shared" si="166"/>
        <v>50.808289746195527</v>
      </c>
      <c r="BF330" s="1">
        <f t="shared" si="167"/>
        <v>6.6263677772526114E-3</v>
      </c>
      <c r="BU330" s="1">
        <f t="shared" si="150"/>
        <v>0</v>
      </c>
      <c r="BV330" s="1">
        <f>IF($BY$12=1,NORMDIST(BY330,$Y$6,$Y$8,TRUE),IF($BY$12=2,IF(BY330&lt;=$BX$31,0,IF(BY330&gt;=$BX$32,1,(BY330-$BX$31)*$BX$33)),SUM($BU$42:BU330)/$BV$40))</f>
        <v>0.14457229966391122</v>
      </c>
      <c r="BW330" s="1">
        <f t="shared" si="151"/>
        <v>0.32755627073863969</v>
      </c>
      <c r="BX330" s="1">
        <f>IF($BY$12&lt;3,BV330,SUM($BZ$42:BZ330)/$BX$40)</f>
        <v>0.14457229966391122</v>
      </c>
      <c r="BY330" s="1">
        <f t="shared" si="141"/>
        <v>28.800000000000139</v>
      </c>
      <c r="BZ330" s="1">
        <f t="shared" si="142"/>
        <v>1.1373481622869379E-2</v>
      </c>
      <c r="CA330" s="1">
        <f t="shared" si="152"/>
        <v>25.999963456321428</v>
      </c>
      <c r="CB330" s="1" t="str">
        <f t="shared" si="143"/>
        <v/>
      </c>
      <c r="CC330" s="1" t="e">
        <f>IF(CB330="",NA(),COUNTIF(CB330:$CB$704,CB330))</f>
        <v>#N/A</v>
      </c>
      <c r="CD330" s="1" t="e">
        <f t="shared" si="144"/>
        <v>#N/A</v>
      </c>
      <c r="CE330" s="1" t="e">
        <f t="shared" si="145"/>
        <v>#N/A</v>
      </c>
      <c r="CF330" s="1">
        <f t="shared" si="146"/>
        <v>99</v>
      </c>
      <c r="CG330" s="1">
        <f t="shared" si="147"/>
        <v>0</v>
      </c>
      <c r="CH330" s="1">
        <f t="shared" si="173"/>
        <v>0</v>
      </c>
      <c r="CJ330" s="1" t="e">
        <f t="shared" si="148"/>
        <v>#N/A</v>
      </c>
      <c r="CK330" s="1" t="str">
        <f t="shared" si="149"/>
        <v/>
      </c>
    </row>
    <row r="331" spans="1:89" ht="12" customHeight="1" x14ac:dyDescent="0.15">
      <c r="A331" s="26"/>
      <c r="B331" s="26"/>
      <c r="C331" s="26"/>
      <c r="D331" s="26"/>
      <c r="E331" s="26"/>
      <c r="F331" s="26"/>
      <c r="G331" s="26"/>
      <c r="H331" s="26"/>
      <c r="I331" s="26"/>
      <c r="J331" s="26"/>
      <c r="K331" s="26"/>
      <c r="L331" s="26"/>
      <c r="M331" s="26"/>
      <c r="N331" s="26"/>
      <c r="O331" s="26"/>
      <c r="AM331" s="10">
        <f t="shared" si="168"/>
        <v>0.51277242973446846</v>
      </c>
      <c r="AN331" s="10">
        <f t="shared" si="153"/>
        <v>0.96338627114892006</v>
      </c>
      <c r="AO331" s="1">
        <f t="shared" si="154"/>
        <v>50.600000000000449</v>
      </c>
      <c r="AP331" s="1">
        <f t="shared" si="155"/>
        <v>50.335510725528451</v>
      </c>
      <c r="AQ331" s="1">
        <f t="shared" si="156"/>
        <v>1.920813019227768E-2</v>
      </c>
      <c r="AR331" s="10">
        <f t="shared" si="169"/>
        <v>0.94152090325951576</v>
      </c>
      <c r="AS331" s="10">
        <f t="shared" si="157"/>
        <v>0.27236689999699593</v>
      </c>
      <c r="AT331" s="125">
        <f t="shared" si="158"/>
        <v>81.299999999999656</v>
      </c>
      <c r="AU331" s="1">
        <f t="shared" si="159"/>
        <v>81.340739659219636</v>
      </c>
      <c r="AV331" s="1">
        <f t="shared" si="160"/>
        <v>1.5965846398418809E-3</v>
      </c>
      <c r="AW331" s="10">
        <f t="shared" si="170"/>
        <v>0.81245793774724007</v>
      </c>
      <c r="AX331" s="10">
        <f t="shared" si="161"/>
        <v>0.93942559137940407</v>
      </c>
      <c r="AY331" s="1">
        <f t="shared" si="162"/>
        <v>67.700000000000429</v>
      </c>
      <c r="AZ331" s="1">
        <f t="shared" si="163"/>
        <v>67.326326728612614</v>
      </c>
      <c r="BA331" s="1">
        <f t="shared" si="171"/>
        <v>1.2666811544588433E-2</v>
      </c>
      <c r="BB331" s="10">
        <f t="shared" si="172"/>
        <v>0.7082897461950779</v>
      </c>
      <c r="BC331" s="10">
        <f t="shared" si="164"/>
        <v>0.66971747949719429</v>
      </c>
      <c r="BD331" s="1">
        <f t="shared" si="165"/>
        <v>60.900000000000595</v>
      </c>
      <c r="BE331" s="1">
        <f t="shared" si="166"/>
        <v>60.901299176365733</v>
      </c>
      <c r="BF331" s="1">
        <f t="shared" si="167"/>
        <v>1.1515254611355616E-2</v>
      </c>
      <c r="BU331" s="1">
        <f t="shared" si="150"/>
        <v>0</v>
      </c>
      <c r="BV331" s="1">
        <f>IF($BY$12=1,NORMDIST(BY331,$Y$6,$Y$8,TRUE),IF($BY$12=2,IF(BY331&lt;=$BX$31,0,IF(BY331&gt;=$BX$32,1,(BY331-$BX$31)*$BX$33)),SUM($BU$42:BU331)/$BV$40))</f>
        <v>0.14571266237276573</v>
      </c>
      <c r="BW331" s="1">
        <f t="shared" si="151"/>
        <v>0.33043618927143559</v>
      </c>
      <c r="BX331" s="1">
        <f>IF($BY$12&lt;3,BV331,SUM($BZ$42:BZ331)/$BX$40)</f>
        <v>0.14571266237276573</v>
      </c>
      <c r="BY331" s="1">
        <f t="shared" si="141"/>
        <v>28.900000000000141</v>
      </c>
      <c r="BZ331" s="1">
        <f t="shared" si="142"/>
        <v>1.1433778175482145E-2</v>
      </c>
      <c r="CA331" s="1">
        <f t="shared" si="152"/>
        <v>25.999959380094964</v>
      </c>
      <c r="CB331" s="1" t="str">
        <f t="shared" si="143"/>
        <v/>
      </c>
      <c r="CC331" s="1" t="e">
        <f>IF(CB331="",NA(),COUNTIF(CB331:$CB$704,CB331))</f>
        <v>#N/A</v>
      </c>
      <c r="CD331" s="1" t="e">
        <f t="shared" si="144"/>
        <v>#N/A</v>
      </c>
      <c r="CE331" s="1" t="e">
        <f t="shared" si="145"/>
        <v>#N/A</v>
      </c>
      <c r="CF331" s="1">
        <f t="shared" si="146"/>
        <v>99</v>
      </c>
      <c r="CG331" s="1">
        <f t="shared" si="147"/>
        <v>0</v>
      </c>
      <c r="CH331" s="1">
        <f t="shared" si="173"/>
        <v>0</v>
      </c>
      <c r="CJ331" s="1" t="e">
        <f t="shared" si="148"/>
        <v>#N/A</v>
      </c>
      <c r="CK331" s="1" t="str">
        <f t="shared" si="149"/>
        <v/>
      </c>
    </row>
    <row r="332" spans="1:89" ht="12" customHeight="1" x14ac:dyDescent="0.15">
      <c r="A332" s="26"/>
      <c r="B332" s="26"/>
      <c r="C332" s="26"/>
      <c r="D332" s="26"/>
      <c r="E332" s="26"/>
      <c r="F332" s="26"/>
      <c r="G332" s="26"/>
      <c r="H332" s="26"/>
      <c r="I332" s="26"/>
      <c r="J332" s="26"/>
      <c r="K332" s="26"/>
      <c r="L332" s="26"/>
      <c r="M332" s="26"/>
      <c r="N332" s="26"/>
      <c r="O332" s="26"/>
      <c r="AM332" s="10">
        <f t="shared" si="168"/>
        <v>0.23551072552800179</v>
      </c>
      <c r="AN332" s="10">
        <f t="shared" si="153"/>
        <v>0.31691944971680641</v>
      </c>
      <c r="AO332" s="1">
        <f t="shared" si="154"/>
        <v>35.500000000000234</v>
      </c>
      <c r="AP332" s="1">
        <f t="shared" si="155"/>
        <v>35.617120910436149</v>
      </c>
      <c r="AQ332" s="1">
        <f t="shared" si="156"/>
        <v>4.8606118885910366E-3</v>
      </c>
      <c r="AR332" s="10">
        <f t="shared" si="169"/>
        <v>0.54073965921998024</v>
      </c>
      <c r="AS332" s="10">
        <f t="shared" si="157"/>
        <v>0.62181537225842476</v>
      </c>
      <c r="AT332" s="125">
        <f t="shared" si="158"/>
        <v>52.000000000000469</v>
      </c>
      <c r="AU332" s="1">
        <f t="shared" si="159"/>
        <v>52.306184086949102</v>
      </c>
      <c r="AV332" s="1">
        <f t="shared" si="160"/>
        <v>1.2341559803917377E-2</v>
      </c>
      <c r="AW332" s="10">
        <f t="shared" si="170"/>
        <v>0.12632672861218452</v>
      </c>
      <c r="AX332" s="10">
        <f t="shared" si="161"/>
        <v>0.92836931720376015</v>
      </c>
      <c r="AY332" s="1">
        <f t="shared" si="162"/>
        <v>27.100000000000115</v>
      </c>
      <c r="AZ332" s="1">
        <f t="shared" si="163"/>
        <v>26.840838725119944</v>
      </c>
      <c r="BA332" s="1">
        <f t="shared" si="171"/>
        <v>9.6142494722215727E-3</v>
      </c>
      <c r="BB332" s="10">
        <f t="shared" si="172"/>
        <v>0.5012991763651371</v>
      </c>
      <c r="BC332" s="10">
        <f t="shared" si="164"/>
        <v>0.28054066374897957</v>
      </c>
      <c r="BD332" s="1">
        <f t="shared" si="165"/>
        <v>50.000000000000441</v>
      </c>
      <c r="BE332" s="1">
        <f t="shared" si="166"/>
        <v>49.784518424421989</v>
      </c>
      <c r="BF332" s="1">
        <f t="shared" si="167"/>
        <v>5.5959766070674734E-3</v>
      </c>
      <c r="BU332" s="1">
        <f t="shared" si="150"/>
        <v>0</v>
      </c>
      <c r="BV332" s="1">
        <f>IF($BY$12=1,NORMDIST(BY332,$Y$6,$Y$8,TRUE),IF($BY$12=2,IF(BY332&lt;=$BX$31,0,IF(BY332&gt;=$BX$32,1,(BY332-$BX$31)*$BX$33)),SUM($BU$42:BU332)/$BV$40))</f>
        <v>0.14685905637589752</v>
      </c>
      <c r="BW332" s="1">
        <f t="shared" si="151"/>
        <v>0.333329103992142</v>
      </c>
      <c r="BX332" s="1">
        <f>IF($BY$12&lt;3,BV332,SUM($BZ$42:BZ332)/$BX$40)</f>
        <v>0.14685905637589752</v>
      </c>
      <c r="BY332" s="1">
        <f t="shared" si="141"/>
        <v>29.000000000000142</v>
      </c>
      <c r="BZ332" s="1">
        <f t="shared" si="142"/>
        <v>1.1494107034211736E-2</v>
      </c>
      <c r="CA332" s="1">
        <f t="shared" si="152"/>
        <v>25.999954871759833</v>
      </c>
      <c r="CB332" s="1" t="str">
        <f t="shared" si="143"/>
        <v/>
      </c>
      <c r="CC332" s="1" t="e">
        <f>IF(CB332="",NA(),COUNTIF(CB332:$CB$704,CB332))</f>
        <v>#N/A</v>
      </c>
      <c r="CD332" s="1" t="e">
        <f t="shared" si="144"/>
        <v>#N/A</v>
      </c>
      <c r="CE332" s="1" t="e">
        <f t="shared" si="145"/>
        <v>#N/A</v>
      </c>
      <c r="CF332" s="1">
        <f t="shared" si="146"/>
        <v>99</v>
      </c>
      <c r="CG332" s="1">
        <f t="shared" si="147"/>
        <v>0</v>
      </c>
      <c r="CH332" s="1">
        <f t="shared" si="173"/>
        <v>0</v>
      </c>
      <c r="CJ332" s="1" t="e">
        <f t="shared" si="148"/>
        <v>#N/A</v>
      </c>
      <c r="CK332" s="1" t="str">
        <f t="shared" si="149"/>
        <v/>
      </c>
    </row>
    <row r="333" spans="1:89" ht="12" customHeight="1" x14ac:dyDescent="0.15">
      <c r="A333" s="26"/>
      <c r="B333" s="26"/>
      <c r="C333" s="26"/>
      <c r="D333" s="26"/>
      <c r="E333" s="26"/>
      <c r="F333" s="26"/>
      <c r="G333" s="26"/>
      <c r="H333" s="26"/>
      <c r="I333" s="26"/>
      <c r="J333" s="26"/>
      <c r="K333" s="26"/>
      <c r="L333" s="26"/>
      <c r="M333" s="26"/>
      <c r="N333" s="26"/>
      <c r="O333" s="26"/>
      <c r="AM333" s="10">
        <f t="shared" si="168"/>
        <v>0.61712091043591499</v>
      </c>
      <c r="AN333" s="10">
        <f t="shared" si="153"/>
        <v>0.12693098559975624</v>
      </c>
      <c r="AO333" s="1">
        <f t="shared" si="154"/>
        <v>55.900000000000524</v>
      </c>
      <c r="AP333" s="1">
        <f t="shared" si="155"/>
        <v>55.906100375205803</v>
      </c>
      <c r="AQ333" s="1">
        <f t="shared" si="156"/>
        <v>2.4240997334401305E-3</v>
      </c>
      <c r="AR333" s="10">
        <f t="shared" si="169"/>
        <v>0.80618408694863319</v>
      </c>
      <c r="AS333" s="10">
        <f t="shared" si="157"/>
        <v>0.34987946227192879</v>
      </c>
      <c r="AT333" s="125">
        <f t="shared" si="158"/>
        <v>67.200000000000458</v>
      </c>
      <c r="AU333" s="1">
        <f t="shared" si="159"/>
        <v>66.871152297407846</v>
      </c>
      <c r="AV333" s="1">
        <f t="shared" si="160"/>
        <v>4.8216582053190547E-3</v>
      </c>
      <c r="AW333" s="10">
        <f t="shared" si="170"/>
        <v>0.24083872511982918</v>
      </c>
      <c r="AX333" s="10">
        <f t="shared" si="161"/>
        <v>0.38210171833634377</v>
      </c>
      <c r="AY333" s="1">
        <f t="shared" si="162"/>
        <v>35.90000000000024</v>
      </c>
      <c r="AZ333" s="1">
        <f t="shared" si="163"/>
        <v>35.550685776025297</v>
      </c>
      <c r="BA333" s="1">
        <f t="shared" si="171"/>
        <v>5.9447206785182378E-3</v>
      </c>
      <c r="BB333" s="10">
        <f t="shared" si="172"/>
        <v>0.28451842442154884</v>
      </c>
      <c r="BC333" s="10">
        <f t="shared" si="164"/>
        <v>0.94295500591397285</v>
      </c>
      <c r="BD333" s="1">
        <f t="shared" si="165"/>
        <v>38.600000000000279</v>
      </c>
      <c r="BE333" s="1">
        <f t="shared" si="166"/>
        <v>38.417554805428068</v>
      </c>
      <c r="BF333" s="1">
        <f t="shared" si="167"/>
        <v>1.5988948438151674E-2</v>
      </c>
      <c r="BU333" s="1">
        <f t="shared" si="150"/>
        <v>0</v>
      </c>
      <c r="BV333" s="1">
        <f>IF($BY$12=1,NORMDIST(BY333,$Y$6,$Y$8,TRUE),IF($BY$12=2,IF(BY333&lt;=$BX$31,0,IF(BY333&gt;=$BX$32,1,(BY333-$BX$31)*$BX$33)),SUM($BU$42:BU333)/$BV$40))</f>
        <v>0.14801148476136769</v>
      </c>
      <c r="BW333" s="1">
        <f t="shared" si="151"/>
        <v>0.33623494154398753</v>
      </c>
      <c r="BX333" s="1">
        <f>IF($BY$12&lt;3,BV333,SUM($BZ$42:BZ333)/$BX$40)</f>
        <v>0.14801148476136769</v>
      </c>
      <c r="BY333" s="1">
        <f t="shared" si="141"/>
        <v>29.100000000000144</v>
      </c>
      <c r="BZ333" s="1">
        <f t="shared" si="142"/>
        <v>1.1554465345154153E-2</v>
      </c>
      <c r="CA333" s="1">
        <f t="shared" si="152"/>
        <v>25.999949888114358</v>
      </c>
      <c r="CB333" s="1" t="str">
        <f t="shared" si="143"/>
        <v/>
      </c>
      <c r="CC333" s="1" t="e">
        <f>IF(CB333="",NA(),COUNTIF(CB333:$CB$704,CB333))</f>
        <v>#N/A</v>
      </c>
      <c r="CD333" s="1" t="e">
        <f t="shared" si="144"/>
        <v>#N/A</v>
      </c>
      <c r="CE333" s="1" t="e">
        <f t="shared" si="145"/>
        <v>#N/A</v>
      </c>
      <c r="CF333" s="1">
        <f t="shared" si="146"/>
        <v>99</v>
      </c>
      <c r="CG333" s="1">
        <f t="shared" si="147"/>
        <v>0</v>
      </c>
      <c r="CH333" s="1">
        <f t="shared" si="173"/>
        <v>0</v>
      </c>
      <c r="CJ333" s="1" t="e">
        <f t="shared" si="148"/>
        <v>#N/A</v>
      </c>
      <c r="CK333" s="1" t="str">
        <f t="shared" si="149"/>
        <v/>
      </c>
    </row>
    <row r="334" spans="1:89" ht="12" customHeight="1" x14ac:dyDescent="0.15">
      <c r="A334" s="26"/>
      <c r="B334" s="26"/>
      <c r="C334" s="26"/>
      <c r="D334" s="26"/>
      <c r="E334" s="26"/>
      <c r="F334" s="26"/>
      <c r="G334" s="26"/>
      <c r="H334" s="26"/>
      <c r="I334" s="26"/>
      <c r="J334" s="26"/>
      <c r="K334" s="26"/>
      <c r="L334" s="26"/>
      <c r="M334" s="26"/>
      <c r="N334" s="26"/>
      <c r="O334" s="26"/>
      <c r="AM334" s="10">
        <f t="shared" si="168"/>
        <v>0.5061003752052784</v>
      </c>
      <c r="AN334" s="10">
        <f t="shared" si="153"/>
        <v>0.33135766163468361</v>
      </c>
      <c r="AO334" s="1">
        <f t="shared" si="154"/>
        <v>50.300000000000445</v>
      </c>
      <c r="AP334" s="1">
        <f t="shared" si="155"/>
        <v>50.72399643734142</v>
      </c>
      <c r="AQ334" s="1">
        <f t="shared" si="156"/>
        <v>6.6088855166073083E-3</v>
      </c>
      <c r="AR334" s="10">
        <f t="shared" si="169"/>
        <v>0.17115229740738869</v>
      </c>
      <c r="AS334" s="10">
        <f t="shared" si="157"/>
        <v>0.19905375316739082</v>
      </c>
      <c r="AT334" s="125">
        <f t="shared" si="158"/>
        <v>31.000000000000171</v>
      </c>
      <c r="AU334" s="1">
        <f t="shared" si="159"/>
        <v>30.619372699409894</v>
      </c>
      <c r="AV334" s="1">
        <f t="shared" si="160"/>
        <v>2.5285704358179281E-3</v>
      </c>
      <c r="AW334" s="10">
        <f t="shared" si="170"/>
        <v>0.15068577602505684</v>
      </c>
      <c r="AX334" s="10">
        <f t="shared" si="161"/>
        <v>0.71916565671563148</v>
      </c>
      <c r="AY334" s="1">
        <f t="shared" si="162"/>
        <v>29.300000000000146</v>
      </c>
      <c r="AZ334" s="1">
        <f t="shared" si="163"/>
        <v>29.716309852153209</v>
      </c>
      <c r="BA334" s="1">
        <f t="shared" si="171"/>
        <v>8.3964451781016955E-3</v>
      </c>
      <c r="BB334" s="10">
        <f t="shared" si="172"/>
        <v>0.31755480542778969</v>
      </c>
      <c r="BC334" s="10">
        <f t="shared" si="164"/>
        <v>0.18249036744236946</v>
      </c>
      <c r="BD334" s="1">
        <f t="shared" si="165"/>
        <v>40.500000000000306</v>
      </c>
      <c r="BE334" s="1">
        <f t="shared" si="166"/>
        <v>40.046798471361704</v>
      </c>
      <c r="BF334" s="1">
        <f t="shared" si="167"/>
        <v>3.2518175420576793E-3</v>
      </c>
      <c r="BU334" s="1">
        <f t="shared" si="150"/>
        <v>0</v>
      </c>
      <c r="BV334" s="1">
        <f>IF($BY$12=1,NORMDIST(BY334,$Y$6,$Y$8,TRUE),IF($BY$12=2,IF(BY334&lt;=$BX$31,0,IF(BY334&gt;=$BX$32,1,(BY334-$BX$31)*$BX$33)),SUM($BU$42:BU334)/$BV$40))</f>
        <v>0.14916995033098313</v>
      </c>
      <c r="BW334" s="1">
        <f t="shared" si="151"/>
        <v>0.33915362692531892</v>
      </c>
      <c r="BX334" s="1">
        <f>IF($BY$12&lt;3,BV334,SUM($BZ$42:BZ334)/$BX$40)</f>
        <v>0.14916995033098313</v>
      </c>
      <c r="BY334" s="1">
        <f t="shared" si="141"/>
        <v>29.200000000000145</v>
      </c>
      <c r="BZ334" s="1">
        <f t="shared" si="142"/>
        <v>1.1614850237168399E-2</v>
      </c>
      <c r="CA334" s="1">
        <f t="shared" si="152"/>
        <v>25.999944381926113</v>
      </c>
      <c r="CB334" s="1" t="str">
        <f t="shared" si="143"/>
        <v/>
      </c>
      <c r="CC334" s="1" t="e">
        <f>IF(CB334="",NA(),COUNTIF(CB334:$CB$704,CB334))</f>
        <v>#N/A</v>
      </c>
      <c r="CD334" s="1" t="e">
        <f t="shared" si="144"/>
        <v>#N/A</v>
      </c>
      <c r="CE334" s="1" t="e">
        <f t="shared" si="145"/>
        <v>#N/A</v>
      </c>
      <c r="CF334" s="1">
        <f t="shared" si="146"/>
        <v>99</v>
      </c>
      <c r="CG334" s="1">
        <f t="shared" si="147"/>
        <v>0</v>
      </c>
      <c r="CH334" s="1">
        <f t="shared" si="173"/>
        <v>0</v>
      </c>
      <c r="CJ334" s="1" t="e">
        <f t="shared" si="148"/>
        <v>#N/A</v>
      </c>
      <c r="CK334" s="1" t="str">
        <f t="shared" si="149"/>
        <v/>
      </c>
    </row>
    <row r="335" spans="1:89" ht="12" customHeight="1" x14ac:dyDescent="0.15">
      <c r="A335" s="26"/>
      <c r="B335" s="26"/>
      <c r="C335" s="26"/>
      <c r="D335" s="26"/>
      <c r="E335" s="26"/>
      <c r="F335" s="26"/>
      <c r="G335" s="26"/>
      <c r="H335" s="26"/>
      <c r="I335" s="26"/>
      <c r="J335" s="26"/>
      <c r="K335" s="26"/>
      <c r="L335" s="26"/>
      <c r="M335" s="26"/>
      <c r="N335" s="26"/>
      <c r="O335" s="26"/>
      <c r="AM335" s="10">
        <f t="shared" si="168"/>
        <v>0.92399643734097481</v>
      </c>
      <c r="AN335" s="10">
        <f t="shared" si="153"/>
        <v>0.38536343351006508</v>
      </c>
      <c r="AO335" s="1">
        <f t="shared" si="154"/>
        <v>78.59999999999981</v>
      </c>
      <c r="AP335" s="1">
        <f t="shared" si="155"/>
        <v>78.444825286418009</v>
      </c>
      <c r="AQ335" s="1">
        <f t="shared" si="156"/>
        <v>2.7650703160218937E-3</v>
      </c>
      <c r="AR335" s="10">
        <f t="shared" si="169"/>
        <v>0.11937269940972328</v>
      </c>
      <c r="AS335" s="10">
        <f t="shared" si="157"/>
        <v>0.54594232514500618</v>
      </c>
      <c r="AT335" s="125">
        <f t="shared" si="158"/>
        <v>26.400000000000105</v>
      </c>
      <c r="AU335" s="1">
        <f t="shared" si="159"/>
        <v>26.248700288683281</v>
      </c>
      <c r="AV335" s="1">
        <f t="shared" si="160"/>
        <v>5.4283896891939507E-3</v>
      </c>
      <c r="AW335" s="10">
        <f t="shared" si="170"/>
        <v>0.91630985215306282</v>
      </c>
      <c r="AX335" s="10">
        <f t="shared" si="161"/>
        <v>0.43355870619416237</v>
      </c>
      <c r="AY335" s="1">
        <f t="shared" si="162"/>
        <v>77.599999999999866</v>
      </c>
      <c r="AZ335" s="1">
        <f t="shared" si="163"/>
        <v>77.798204804211721</v>
      </c>
      <c r="BA335" s="1">
        <f t="shared" si="171"/>
        <v>3.3372810014807991E-3</v>
      </c>
      <c r="BB335" s="10">
        <f t="shared" si="172"/>
        <v>4.6798471361398697E-2</v>
      </c>
      <c r="BC335" s="10">
        <f t="shared" si="164"/>
        <v>0.3219941146671772</v>
      </c>
      <c r="BD335" s="1">
        <f t="shared" si="165"/>
        <v>16.399999999999963</v>
      </c>
      <c r="BE335" s="1">
        <f t="shared" si="166"/>
        <v>16.23259526267644</v>
      </c>
      <c r="BF335" s="1">
        <f t="shared" si="167"/>
        <v>1.5662159093099829E-3</v>
      </c>
      <c r="BU335" s="1">
        <f t="shared" si="150"/>
        <v>0</v>
      </c>
      <c r="BV335" s="1">
        <f>IF($BY$12=1,NORMDIST(BY335,$Y$6,$Y$8,TRUE),IF($BY$12=2,IF(BY335&lt;=$BX$31,0,IF(BY335&gt;=$BX$32,1,(BY335-$BX$31)*$BX$33)),SUM($BU$42:BU335)/$BV$40))</f>
        <v>0.15033445559858316</v>
      </c>
      <c r="BW335" s="1">
        <f t="shared" si="151"/>
        <v>0.34208508348676492</v>
      </c>
      <c r="BX335" s="1">
        <f>IF($BY$12&lt;3,BV335,SUM($BZ$42:BZ335)/$BX$40)</f>
        <v>0.15033445559858316</v>
      </c>
      <c r="BY335" s="1">
        <f t="shared" si="141"/>
        <v>29.300000000000146</v>
      </c>
      <c r="BZ335" s="1">
        <f t="shared" si="142"/>
        <v>1.167525882207383E-2</v>
      </c>
      <c r="CA335" s="1">
        <f t="shared" si="152"/>
        <v>25.999938301586447</v>
      </c>
      <c r="CB335" s="1" t="str">
        <f t="shared" si="143"/>
        <v/>
      </c>
      <c r="CC335" s="1" t="e">
        <f>IF(CB335="",NA(),COUNTIF(CB335:$CB$704,CB335))</f>
        <v>#N/A</v>
      </c>
      <c r="CD335" s="1" t="e">
        <f t="shared" si="144"/>
        <v>#N/A</v>
      </c>
      <c r="CE335" s="1" t="e">
        <f t="shared" si="145"/>
        <v>#N/A</v>
      </c>
      <c r="CF335" s="1">
        <f t="shared" si="146"/>
        <v>99</v>
      </c>
      <c r="CG335" s="1">
        <f t="shared" si="147"/>
        <v>0</v>
      </c>
      <c r="CH335" s="1">
        <f t="shared" si="173"/>
        <v>0</v>
      </c>
      <c r="CJ335" s="1" t="e">
        <f t="shared" si="148"/>
        <v>#N/A</v>
      </c>
      <c r="CK335" s="1" t="str">
        <f t="shared" si="149"/>
        <v/>
      </c>
    </row>
    <row r="336" spans="1:89" ht="12" customHeight="1" x14ac:dyDescent="0.15">
      <c r="A336" s="26"/>
      <c r="B336" s="26"/>
      <c r="C336" s="26"/>
      <c r="D336" s="26"/>
      <c r="E336" s="26"/>
      <c r="F336" s="26"/>
      <c r="G336" s="26"/>
      <c r="H336" s="26"/>
      <c r="I336" s="26"/>
      <c r="J336" s="26"/>
      <c r="K336" s="26"/>
      <c r="L336" s="26"/>
      <c r="M336" s="26"/>
      <c r="N336" s="26"/>
      <c r="O336" s="26"/>
      <c r="AM336" s="10">
        <f t="shared" si="168"/>
        <v>0.34482528641819954</v>
      </c>
      <c r="AN336" s="10">
        <f t="shared" si="153"/>
        <v>0.34691071882843971</v>
      </c>
      <c r="AO336" s="1">
        <f t="shared" si="154"/>
        <v>42.000000000000327</v>
      </c>
      <c r="AP336" s="1">
        <f t="shared" si="155"/>
        <v>42.198123741895287</v>
      </c>
      <c r="AQ336" s="1">
        <f t="shared" si="156"/>
        <v>6.3878429547838539E-3</v>
      </c>
      <c r="AR336" s="10">
        <f t="shared" si="169"/>
        <v>0.34870028868317604</v>
      </c>
      <c r="AS336" s="10">
        <f t="shared" si="157"/>
        <v>0.41993551328778267</v>
      </c>
      <c r="AT336" s="125">
        <f t="shared" si="158"/>
        <v>42.20000000000033</v>
      </c>
      <c r="AU336" s="1">
        <f t="shared" si="159"/>
        <v>42.292039499432178</v>
      </c>
      <c r="AV336" s="1">
        <f t="shared" si="160"/>
        <v>7.7630892402019251E-3</v>
      </c>
      <c r="AW336" s="10">
        <f t="shared" si="170"/>
        <v>0.69820480421185493</v>
      </c>
      <c r="AX336" s="10">
        <f t="shared" si="161"/>
        <v>0.11878100410103798</v>
      </c>
      <c r="AY336" s="1">
        <f t="shared" si="162"/>
        <v>60.300000000000587</v>
      </c>
      <c r="AZ336" s="1">
        <f t="shared" si="163"/>
        <v>60.38516343310534</v>
      </c>
      <c r="BA336" s="1">
        <f t="shared" si="171"/>
        <v>2.0750768502157367E-3</v>
      </c>
      <c r="BB336" s="10">
        <f t="shared" si="172"/>
        <v>0.33259526267647743</v>
      </c>
      <c r="BC336" s="10">
        <f t="shared" si="164"/>
        <v>0.95050318911671638</v>
      </c>
      <c r="BD336" s="1">
        <f t="shared" si="165"/>
        <v>41.300000000000317</v>
      </c>
      <c r="BE336" s="1">
        <f t="shared" si="166"/>
        <v>41.047708622366507</v>
      </c>
      <c r="BF336" s="1">
        <f t="shared" si="167"/>
        <v>1.7248207246946593E-2</v>
      </c>
      <c r="BU336" s="1">
        <f t="shared" si="150"/>
        <v>0</v>
      </c>
      <c r="BV336" s="1">
        <f>IF($BY$12=1,NORMDIST(BY336,$Y$6,$Y$8,TRUE),IF($BY$12=2,IF(BY336&lt;=$BX$31,0,IF(BY336&gt;=$BX$32,1,(BY336-$BX$31)*$BX$33)),SUM($BU$42:BU336)/$BV$40))</f>
        <v>0.15150500278834536</v>
      </c>
      <c r="BW336" s="1">
        <f t="shared" si="151"/>
        <v>0.34502923292861171</v>
      </c>
      <c r="BX336" s="1">
        <f>IF($BY$12&lt;3,BV336,SUM($BZ$42:BZ336)/$BX$40)</f>
        <v>0.15150500278834536</v>
      </c>
      <c r="BY336" s="1">
        <f t="shared" si="141"/>
        <v>29.400000000000148</v>
      </c>
      <c r="BZ336" s="1">
        <f t="shared" si="142"/>
        <v>1.173568819485068E-2</v>
      </c>
      <c r="CA336" s="1">
        <f t="shared" si="152"/>
        <v>25.999931590738445</v>
      </c>
      <c r="CB336" s="1" t="str">
        <f t="shared" si="143"/>
        <v/>
      </c>
      <c r="CC336" s="1" t="e">
        <f>IF(CB336="",NA(),COUNTIF(CB336:$CB$704,CB336))</f>
        <v>#N/A</v>
      </c>
      <c r="CD336" s="1" t="e">
        <f t="shared" si="144"/>
        <v>#N/A</v>
      </c>
      <c r="CE336" s="1" t="e">
        <f t="shared" si="145"/>
        <v>#N/A</v>
      </c>
      <c r="CF336" s="1">
        <f t="shared" si="146"/>
        <v>99</v>
      </c>
      <c r="CG336" s="1">
        <f t="shared" si="147"/>
        <v>0</v>
      </c>
      <c r="CH336" s="1">
        <f t="shared" si="173"/>
        <v>0</v>
      </c>
      <c r="CJ336" s="1" t="e">
        <f t="shared" si="148"/>
        <v>#N/A</v>
      </c>
      <c r="CK336" s="1" t="str">
        <f t="shared" si="149"/>
        <v/>
      </c>
    </row>
    <row r="337" spans="1:89" ht="12" customHeight="1" x14ac:dyDescent="0.15">
      <c r="A337" s="26"/>
      <c r="B337" s="26"/>
      <c r="C337" s="26"/>
      <c r="D337" s="26"/>
      <c r="E337" s="26"/>
      <c r="F337" s="26"/>
      <c r="G337" s="26"/>
      <c r="H337" s="26"/>
      <c r="I337" s="26"/>
      <c r="J337" s="26"/>
      <c r="K337" s="26"/>
      <c r="L337" s="26"/>
      <c r="M337" s="26"/>
      <c r="N337" s="26"/>
      <c r="O337" s="26"/>
      <c r="AM337" s="10">
        <f t="shared" si="168"/>
        <v>0.6981237418949604</v>
      </c>
      <c r="AN337" s="10">
        <f t="shared" si="153"/>
        <v>0.49455824866890907</v>
      </c>
      <c r="AO337" s="1">
        <f t="shared" si="154"/>
        <v>60.300000000000587</v>
      </c>
      <c r="AP337" s="1">
        <f t="shared" si="155"/>
        <v>60.715946323425165</v>
      </c>
      <c r="AQ337" s="1">
        <f t="shared" si="156"/>
        <v>8.6398189732690006E-3</v>
      </c>
      <c r="AR337" s="10">
        <f t="shared" si="169"/>
        <v>0.59203949943184853</v>
      </c>
      <c r="AS337" s="10">
        <f t="shared" si="157"/>
        <v>0.6908319778740406</v>
      </c>
      <c r="AT337" s="125">
        <f t="shared" si="158"/>
        <v>54.600000000000506</v>
      </c>
      <c r="AU337" s="1">
        <f t="shared" si="159"/>
        <v>54.859556118399411</v>
      </c>
      <c r="AV337" s="1">
        <f t="shared" si="160"/>
        <v>1.3420398552717011E-2</v>
      </c>
      <c r="AW337" s="10">
        <f t="shared" si="170"/>
        <v>0.58516343310475349</v>
      </c>
      <c r="AX337" s="10">
        <f t="shared" si="161"/>
        <v>0.93817216530442238</v>
      </c>
      <c r="AY337" s="1">
        <f t="shared" si="162"/>
        <v>54.300000000000502</v>
      </c>
      <c r="AZ337" s="1">
        <f t="shared" si="163"/>
        <v>54.649282372743393</v>
      </c>
      <c r="BA337" s="1">
        <f t="shared" si="171"/>
        <v>1.8286263882847986E-2</v>
      </c>
      <c r="BB337" s="10">
        <f t="shared" si="172"/>
        <v>0.24770862236618996</v>
      </c>
      <c r="BC337" s="10">
        <f t="shared" si="164"/>
        <v>0.44387399032711983</v>
      </c>
      <c r="BD337" s="1">
        <f t="shared" si="165"/>
        <v>36.300000000000246</v>
      </c>
      <c r="BE337" s="1">
        <f t="shared" si="166"/>
        <v>36.473633072525509</v>
      </c>
      <c r="BF337" s="1">
        <f t="shared" si="167"/>
        <v>7.0024312474919938E-3</v>
      </c>
      <c r="BU337" s="1">
        <f t="shared" si="150"/>
        <v>0</v>
      </c>
      <c r="BV337" s="1">
        <f>IF($BY$12=1,NORMDIST(BY337,$Y$6,$Y$8,TRUE),IF($BY$12=2,IF(BY337&lt;=$BX$31,0,IF(BY337&gt;=$BX$32,1,(BY337-$BX$31)*$BX$33)),SUM($BU$42:BU337)/$BV$40))</f>
        <v>0.15268159383311206</v>
      </c>
      <c r="BW337" s="1">
        <f t="shared" si="151"/>
        <v>0.34798599529839142</v>
      </c>
      <c r="BX337" s="1">
        <f>IF($BY$12&lt;3,BV337,SUM($BZ$42:BZ337)/$BX$40)</f>
        <v>0.15268159383311206</v>
      </c>
      <c r="BY337" s="1">
        <f t="shared" si="141"/>
        <v>29.500000000000149</v>
      </c>
      <c r="BZ337" s="1">
        <f t="shared" si="142"/>
        <v>1.1796135433843717E-2</v>
      </c>
      <c r="CA337" s="1">
        <f t="shared" si="152"/>
        <v>25.999924187876665</v>
      </c>
      <c r="CB337" s="1" t="str">
        <f t="shared" si="143"/>
        <v/>
      </c>
      <c r="CC337" s="1" t="e">
        <f>IF(CB337="",NA(),COUNTIF(CB337:$CB$704,CB337))</f>
        <v>#N/A</v>
      </c>
      <c r="CD337" s="1" t="e">
        <f t="shared" si="144"/>
        <v>#N/A</v>
      </c>
      <c r="CE337" s="1" t="e">
        <f t="shared" si="145"/>
        <v>#N/A</v>
      </c>
      <c r="CF337" s="1">
        <f t="shared" si="146"/>
        <v>99</v>
      </c>
      <c r="CG337" s="1">
        <f t="shared" si="147"/>
        <v>0</v>
      </c>
      <c r="CH337" s="1">
        <f t="shared" si="173"/>
        <v>0</v>
      </c>
      <c r="CJ337" s="1" t="e">
        <f t="shared" si="148"/>
        <v>#N/A</v>
      </c>
      <c r="CK337" s="1" t="str">
        <f t="shared" si="149"/>
        <v/>
      </c>
    </row>
    <row r="338" spans="1:89" ht="12" customHeight="1" x14ac:dyDescent="0.15">
      <c r="A338" s="26"/>
      <c r="B338" s="26"/>
      <c r="C338" s="26"/>
      <c r="D338" s="26"/>
      <c r="E338" s="26"/>
      <c r="F338" s="26"/>
      <c r="G338" s="26"/>
      <c r="H338" s="26"/>
      <c r="I338" s="26"/>
      <c r="J338" s="26"/>
      <c r="K338" s="26"/>
      <c r="L338" s="26"/>
      <c r="M338" s="26"/>
      <c r="N338" s="26"/>
      <c r="O338" s="26"/>
      <c r="AM338" s="10">
        <f t="shared" si="168"/>
        <v>0.91594632342457771</v>
      </c>
      <c r="AN338" s="10">
        <f t="shared" si="153"/>
        <v>0.14154798164963722</v>
      </c>
      <c r="AO338" s="1">
        <f t="shared" si="154"/>
        <v>77.499999999999872</v>
      </c>
      <c r="AP338" s="1">
        <f t="shared" si="155"/>
        <v>77.656620133668056</v>
      </c>
      <c r="AQ338" s="1">
        <f t="shared" si="156"/>
        <v>1.0970836653279687E-3</v>
      </c>
      <c r="AR338" s="10">
        <f t="shared" si="169"/>
        <v>0.7595561183989048</v>
      </c>
      <c r="AS338" s="10">
        <f t="shared" si="157"/>
        <v>5.8218587189912796E-2</v>
      </c>
      <c r="AT338" s="125">
        <f t="shared" si="158"/>
        <v>64.000000000000639</v>
      </c>
      <c r="AU338" s="1">
        <f t="shared" si="159"/>
        <v>64.128740761429711</v>
      </c>
      <c r="AV338" s="1">
        <f t="shared" si="160"/>
        <v>9.089491422552803E-4</v>
      </c>
      <c r="AW338" s="10">
        <f t="shared" si="170"/>
        <v>0.84928237274289131</v>
      </c>
      <c r="AX338" s="10">
        <f t="shared" si="161"/>
        <v>0.76809975877404213</v>
      </c>
      <c r="AY338" s="1">
        <f t="shared" si="162"/>
        <v>70.600000000000264</v>
      </c>
      <c r="AZ338" s="1">
        <f t="shared" si="163"/>
        <v>70.673037285357978</v>
      </c>
      <c r="BA338" s="1">
        <f t="shared" si="171"/>
        <v>9.0141792715119906E-3</v>
      </c>
      <c r="BB338" s="10">
        <f t="shared" si="172"/>
        <v>0.67363307252526283</v>
      </c>
      <c r="BC338" s="10">
        <f t="shared" si="164"/>
        <v>0.48248257115483284</v>
      </c>
      <c r="BD338" s="1">
        <f t="shared" si="165"/>
        <v>58.900000000000567</v>
      </c>
      <c r="BE338" s="1">
        <f t="shared" si="166"/>
        <v>59.383821753413052</v>
      </c>
      <c r="BF338" s="1">
        <f t="shared" si="167"/>
        <v>8.7168810083542679E-3</v>
      </c>
      <c r="BU338" s="1">
        <f t="shared" si="150"/>
        <v>0</v>
      </c>
      <c r="BV338" s="1">
        <f>IF($BY$12=1,NORMDIST(BY338,$Y$6,$Y$8,TRUE),IF($BY$12=2,IF(BY338&lt;=$BX$31,0,IF(BY338&gt;=$BX$32,1,(BY338-$BX$31)*$BX$33)),SUM($BU$42:BU338)/$BV$40))</f>
        <v>0.15386423037273661</v>
      </c>
      <c r="BW338" s="1">
        <f t="shared" si="151"/>
        <v>0.35095528898868622</v>
      </c>
      <c r="BX338" s="1">
        <f>IF($BY$12&lt;3,BV338,SUM($BZ$42:BZ338)/$BX$40)</f>
        <v>0.15386423037273661</v>
      </c>
      <c r="BY338" s="1">
        <f t="shared" si="141"/>
        <v>29.600000000000151</v>
      </c>
      <c r="BZ338" s="1">
        <f t="shared" si="142"/>
        <v>1.185659760096907E-2</v>
      </c>
      <c r="CA338" s="1">
        <f t="shared" si="152"/>
        <v>25.999916025916765</v>
      </c>
      <c r="CB338" s="1" t="str">
        <f t="shared" si="143"/>
        <v/>
      </c>
      <c r="CC338" s="1" t="e">
        <f>IF(CB338="",NA(),COUNTIF(CB338:$CB$704,CB338))</f>
        <v>#N/A</v>
      </c>
      <c r="CD338" s="1" t="e">
        <f t="shared" si="144"/>
        <v>#N/A</v>
      </c>
      <c r="CE338" s="1" t="e">
        <f t="shared" si="145"/>
        <v>#N/A</v>
      </c>
      <c r="CF338" s="1">
        <f t="shared" si="146"/>
        <v>99</v>
      </c>
      <c r="CG338" s="1">
        <f t="shared" si="147"/>
        <v>0</v>
      </c>
      <c r="CH338" s="1">
        <f t="shared" si="173"/>
        <v>0</v>
      </c>
      <c r="CJ338" s="1" t="e">
        <f t="shared" si="148"/>
        <v>#N/A</v>
      </c>
      <c r="CK338" s="1" t="str">
        <f t="shared" si="149"/>
        <v/>
      </c>
    </row>
    <row r="339" spans="1:89" ht="12" customHeight="1" x14ac:dyDescent="0.15">
      <c r="A339" s="26"/>
      <c r="B339" s="26"/>
      <c r="C339" s="26"/>
      <c r="D339" s="26"/>
      <c r="E339" s="26"/>
      <c r="F339" s="26"/>
      <c r="G339" s="26"/>
      <c r="H339" s="26"/>
      <c r="I339" s="26"/>
      <c r="J339" s="26"/>
      <c r="K339" s="26"/>
      <c r="L339" s="26"/>
      <c r="M339" s="26"/>
      <c r="N339" s="26"/>
      <c r="O339" s="26"/>
      <c r="AM339" s="10">
        <f t="shared" si="168"/>
        <v>0.65662013366818428</v>
      </c>
      <c r="AN339" s="10">
        <f t="shared" si="153"/>
        <v>0.87274358049035072</v>
      </c>
      <c r="AO339" s="1">
        <f t="shared" si="154"/>
        <v>58.000000000000554</v>
      </c>
      <c r="AP339" s="1">
        <f t="shared" si="155"/>
        <v>57.65057005360778</v>
      </c>
      <c r="AQ339" s="1">
        <f t="shared" si="156"/>
        <v>1.607027004180013E-2</v>
      </c>
      <c r="AR339" s="10">
        <f t="shared" si="169"/>
        <v>0.62874076142907143</v>
      </c>
      <c r="AS339" s="10">
        <f t="shared" si="157"/>
        <v>0.78792061284184456</v>
      </c>
      <c r="AT339" s="125">
        <f t="shared" si="158"/>
        <v>56.500000000000533</v>
      </c>
      <c r="AU339" s="1">
        <f t="shared" si="159"/>
        <v>56.37138641253167</v>
      </c>
      <c r="AV339" s="1">
        <f t="shared" si="160"/>
        <v>1.4908239294440014E-2</v>
      </c>
      <c r="AW339" s="10">
        <f t="shared" si="170"/>
        <v>0.5730372853577137</v>
      </c>
      <c r="AX339" s="10">
        <f t="shared" si="161"/>
        <v>0.30306184664368629</v>
      </c>
      <c r="AY339" s="1">
        <f t="shared" si="162"/>
        <v>53.600000000000492</v>
      </c>
      <c r="AZ339" s="1">
        <f t="shared" si="163"/>
        <v>53.50624086931397</v>
      </c>
      <c r="BA339" s="1">
        <f t="shared" si="171"/>
        <v>5.9480658070130811E-3</v>
      </c>
      <c r="BB339" s="10">
        <f t="shared" si="172"/>
        <v>0.98382175341248512</v>
      </c>
      <c r="BC339" s="10">
        <f t="shared" si="164"/>
        <v>0.32380764558911324</v>
      </c>
      <c r="BD339" s="1">
        <f t="shared" si="165"/>
        <v>92.699999999999008</v>
      </c>
      <c r="BE339" s="1">
        <f t="shared" si="166"/>
        <v>92.865390525012216</v>
      </c>
      <c r="BF339" s="1">
        <f t="shared" si="167"/>
        <v>6.6124315086646607E-4</v>
      </c>
      <c r="BU339" s="1">
        <f t="shared" si="150"/>
        <v>0</v>
      </c>
      <c r="BV339" s="1">
        <f>IF($BY$12=1,NORMDIST(BY339,$Y$6,$Y$8,TRUE),IF($BY$12=2,IF(BY339&lt;=$BX$31,0,IF(BY339&gt;=$BX$32,1,(BY339-$BX$31)*$BX$33)),SUM($BU$42:BU339)/$BV$40))</f>
        <v>0.15505291375245139</v>
      </c>
      <c r="BW339" s="1">
        <f t="shared" si="151"/>
        <v>0.35393703073514943</v>
      </c>
      <c r="BX339" s="1">
        <f>IF($BY$12&lt;3,BV339,SUM($BZ$42:BZ339)/$BX$40)</f>
        <v>0.15505291375245139</v>
      </c>
      <c r="BY339" s="1">
        <f t="shared" si="141"/>
        <v>29.700000000000152</v>
      </c>
      <c r="BZ339" s="1">
        <f t="shared" si="142"/>
        <v>1.1917071741924162E-2</v>
      </c>
      <c r="CA339" s="1">
        <f t="shared" si="152"/>
        <v>25.999907031733144</v>
      </c>
      <c r="CB339" s="1" t="str">
        <f t="shared" si="143"/>
        <v/>
      </c>
      <c r="CC339" s="1" t="e">
        <f>IF(CB339="",NA(),COUNTIF(CB339:$CB$704,CB339))</f>
        <v>#N/A</v>
      </c>
      <c r="CD339" s="1" t="e">
        <f t="shared" si="144"/>
        <v>#N/A</v>
      </c>
      <c r="CE339" s="1" t="e">
        <f t="shared" si="145"/>
        <v>#N/A</v>
      </c>
      <c r="CF339" s="1">
        <f t="shared" si="146"/>
        <v>99</v>
      </c>
      <c r="CG339" s="1">
        <f t="shared" si="147"/>
        <v>0</v>
      </c>
      <c r="CH339" s="1">
        <f t="shared" si="173"/>
        <v>0</v>
      </c>
      <c r="CJ339" s="1" t="e">
        <f t="shared" si="148"/>
        <v>#N/A</v>
      </c>
      <c r="CK339" s="1" t="str">
        <f t="shared" si="149"/>
        <v/>
      </c>
    </row>
    <row r="340" spans="1:89" ht="12" customHeight="1" x14ac:dyDescent="0.15">
      <c r="A340" s="26"/>
      <c r="B340" s="26"/>
      <c r="C340" s="26"/>
      <c r="D340" s="26"/>
      <c r="E340" s="26"/>
      <c r="F340" s="26"/>
      <c r="G340" s="26"/>
      <c r="H340" s="26"/>
      <c r="I340" s="26"/>
      <c r="J340" s="26"/>
      <c r="K340" s="26"/>
      <c r="L340" s="26"/>
      <c r="M340" s="26"/>
      <c r="N340" s="26"/>
      <c r="O340" s="26"/>
      <c r="AM340" s="10">
        <f t="shared" si="168"/>
        <v>0.15057005360722542</v>
      </c>
      <c r="AN340" s="10">
        <f t="shared" si="153"/>
        <v>0.49348295107483864</v>
      </c>
      <c r="AO340" s="1">
        <f t="shared" si="154"/>
        <v>29.300000000000146</v>
      </c>
      <c r="AP340" s="1">
        <f t="shared" si="155"/>
        <v>29.726026750356105</v>
      </c>
      <c r="AQ340" s="1">
        <f t="shared" si="156"/>
        <v>5.7615411780795383E-3</v>
      </c>
      <c r="AR340" s="10">
        <f t="shared" si="169"/>
        <v>0.37138641253113747</v>
      </c>
      <c r="AS340" s="10">
        <f t="shared" si="157"/>
        <v>0.9533347375690937</v>
      </c>
      <c r="AT340" s="125">
        <f t="shared" si="158"/>
        <v>43.400000000000347</v>
      </c>
      <c r="AU340" s="1">
        <f t="shared" si="159"/>
        <v>43.669042525440801</v>
      </c>
      <c r="AV340" s="1">
        <f t="shared" si="160"/>
        <v>1.8008525440698996E-2</v>
      </c>
      <c r="AW340" s="10">
        <f t="shared" si="170"/>
        <v>0.40624086931347847</v>
      </c>
      <c r="AX340" s="10">
        <f t="shared" si="161"/>
        <v>0.97426608577370644</v>
      </c>
      <c r="AY340" s="1">
        <f t="shared" si="162"/>
        <v>45.200000000000372</v>
      </c>
      <c r="AZ340" s="1">
        <f t="shared" si="163"/>
        <v>45.223196179420128</v>
      </c>
      <c r="BA340" s="1">
        <f t="shared" si="171"/>
        <v>1.8882086119935124E-2</v>
      </c>
      <c r="BB340" s="10">
        <f t="shared" si="172"/>
        <v>0.66539052501320839</v>
      </c>
      <c r="BC340" s="10">
        <f t="shared" si="164"/>
        <v>0.90020890906453133</v>
      </c>
      <c r="BD340" s="1">
        <f t="shared" si="165"/>
        <v>58.500000000000561</v>
      </c>
      <c r="BE340" s="1">
        <f t="shared" si="166"/>
        <v>58.793361131102408</v>
      </c>
      <c r="BF340" s="1">
        <f t="shared" si="167"/>
        <v>1.6405941418083735E-2</v>
      </c>
      <c r="BU340" s="1">
        <f t="shared" si="150"/>
        <v>0</v>
      </c>
      <c r="BV340" s="1">
        <f>IF($BY$12=1,NORMDIST(BY340,$Y$6,$Y$8,TRUE),IF($BY$12=2,IF(BY340&lt;=$BX$31,0,IF(BY340&gt;=$BX$32,1,(BY340-$BX$31)*$BX$33)),SUM($BU$42:BU340)/$BV$40))</f>
        <v>0.15624764502125643</v>
      </c>
      <c r="BW340" s="1">
        <f t="shared" si="151"/>
        <v>0.3569311356147446</v>
      </c>
      <c r="BX340" s="1">
        <f>IF($BY$12&lt;3,BV340,SUM($BZ$42:BZ340)/$BX$40)</f>
        <v>0.15624764502125643</v>
      </c>
      <c r="BY340" s="1">
        <f t="shared" si="141"/>
        <v>29.800000000000153</v>
      </c>
      <c r="BZ340" s="1">
        <f t="shared" si="142"/>
        <v>1.1977554886400763E-2</v>
      </c>
      <c r="CA340" s="1">
        <f t="shared" si="152"/>
        <v>25.999897125662581</v>
      </c>
      <c r="CB340" s="1" t="str">
        <f t="shared" si="143"/>
        <v/>
      </c>
      <c r="CC340" s="1" t="e">
        <f>IF(CB340="",NA(),COUNTIF(CB340:$CB$704,CB340))</f>
        <v>#N/A</v>
      </c>
      <c r="CD340" s="1" t="e">
        <f t="shared" si="144"/>
        <v>#N/A</v>
      </c>
      <c r="CE340" s="1" t="e">
        <f t="shared" si="145"/>
        <v>#N/A</v>
      </c>
      <c r="CF340" s="1">
        <f t="shared" si="146"/>
        <v>99</v>
      </c>
      <c r="CG340" s="1">
        <f t="shared" si="147"/>
        <v>0</v>
      </c>
      <c r="CH340" s="1">
        <f t="shared" si="173"/>
        <v>0</v>
      </c>
      <c r="CJ340" s="1" t="e">
        <f t="shared" si="148"/>
        <v>#N/A</v>
      </c>
      <c r="CK340" s="1" t="str">
        <f t="shared" si="149"/>
        <v/>
      </c>
    </row>
    <row r="341" spans="1:89" ht="12" customHeight="1" x14ac:dyDescent="0.15">
      <c r="A341" s="26"/>
      <c r="B341" s="26"/>
      <c r="C341" s="26"/>
      <c r="D341" s="26"/>
      <c r="E341" s="26"/>
      <c r="F341" s="26"/>
      <c r="G341" s="26"/>
      <c r="H341" s="26"/>
      <c r="I341" s="26"/>
      <c r="J341" s="26"/>
      <c r="K341" s="26"/>
      <c r="L341" s="26"/>
      <c r="M341" s="26"/>
      <c r="N341" s="26"/>
      <c r="O341" s="26"/>
      <c r="AM341" s="10">
        <f t="shared" si="168"/>
        <v>0.92602675035595894</v>
      </c>
      <c r="AN341" s="10">
        <f t="shared" si="153"/>
        <v>0.54190734401345253</v>
      </c>
      <c r="AO341" s="1">
        <f t="shared" si="154"/>
        <v>78.899999999999793</v>
      </c>
      <c r="AP341" s="1">
        <f t="shared" si="155"/>
        <v>78.884929997473748</v>
      </c>
      <c r="AQ341" s="1">
        <f t="shared" si="156"/>
        <v>3.8053642957667296E-3</v>
      </c>
      <c r="AR341" s="10">
        <f t="shared" si="169"/>
        <v>0.76904252544045448</v>
      </c>
      <c r="AS341" s="10">
        <f t="shared" si="157"/>
        <v>0.25195737555623055</v>
      </c>
      <c r="AT341" s="125">
        <f t="shared" si="158"/>
        <v>64.7000000000006</v>
      </c>
      <c r="AU341" s="1">
        <f t="shared" si="159"/>
        <v>64.231008187682036</v>
      </c>
      <c r="AV341" s="1">
        <f t="shared" si="160"/>
        <v>3.8361782431400558E-3</v>
      </c>
      <c r="AW341" s="10">
        <f t="shared" si="170"/>
        <v>0.52319617941975594</v>
      </c>
      <c r="AX341" s="10">
        <f t="shared" si="161"/>
        <v>0.59574789181351662</v>
      </c>
      <c r="AY341" s="1">
        <f t="shared" si="162"/>
        <v>51.100000000000456</v>
      </c>
      <c r="AZ341" s="1">
        <f t="shared" si="163"/>
        <v>51.262857759744385</v>
      </c>
      <c r="BA341" s="1">
        <f t="shared" si="171"/>
        <v>1.1865490991169866E-2</v>
      </c>
      <c r="BB341" s="10">
        <f t="shared" si="172"/>
        <v>0.79336113110184669</v>
      </c>
      <c r="BC341" s="10">
        <f t="shared" si="164"/>
        <v>0.62471317127346992</v>
      </c>
      <c r="BD341" s="1">
        <f t="shared" si="165"/>
        <v>66.300000000000509</v>
      </c>
      <c r="BE341" s="1">
        <f t="shared" si="166"/>
        <v>66.634005925804885</v>
      </c>
      <c r="BF341" s="1">
        <f t="shared" si="167"/>
        <v>8.9397650821569467E-3</v>
      </c>
      <c r="BU341" s="1">
        <f t="shared" si="150"/>
        <v>0</v>
      </c>
      <c r="BV341" s="1">
        <f>IF($BY$12=1,NORMDIST(BY341,$Y$6,$Y$8,TRUE),IF($BY$12=2,IF(BY341&lt;=$BX$31,0,IF(BY341&gt;=$BX$32,1,(BY341-$BX$31)*$BX$33)),SUM($BU$42:BU341)/$BV$40))</f>
        <v>0.15744842493032965</v>
      </c>
      <c r="BW341" s="1">
        <f t="shared" si="151"/>
        <v>0.35993751704420568</v>
      </c>
      <c r="BX341" s="1">
        <f>IF($BY$12&lt;3,BV341,SUM($BZ$42:BZ341)/$BX$40)</f>
        <v>0.15744842493032965</v>
      </c>
      <c r="BY341" s="1">
        <f t="shared" si="141"/>
        <v>29.900000000000155</v>
      </c>
      <c r="BZ341" s="1">
        <f t="shared" si="142"/>
        <v>1.2038044048301132E-2</v>
      </c>
      <c r="CA341" s="1">
        <f t="shared" si="152"/>
        <v>25.999886220971792</v>
      </c>
      <c r="CB341" s="1" t="str">
        <f t="shared" si="143"/>
        <v/>
      </c>
      <c r="CC341" s="1" t="e">
        <f>IF(CB341="",NA(),COUNTIF(CB341:$CB$704,CB341))</f>
        <v>#N/A</v>
      </c>
      <c r="CD341" s="1" t="e">
        <f t="shared" si="144"/>
        <v>#N/A</v>
      </c>
      <c r="CE341" s="1" t="e">
        <f t="shared" si="145"/>
        <v>#N/A</v>
      </c>
      <c r="CF341" s="1">
        <f t="shared" si="146"/>
        <v>99</v>
      </c>
      <c r="CG341" s="1">
        <f t="shared" si="147"/>
        <v>0</v>
      </c>
      <c r="CH341" s="1">
        <f t="shared" si="173"/>
        <v>0</v>
      </c>
      <c r="CJ341" s="1" t="e">
        <f t="shared" si="148"/>
        <v>#N/A</v>
      </c>
      <c r="CK341" s="1" t="str">
        <f t="shared" si="149"/>
        <v/>
      </c>
    </row>
    <row r="342" spans="1:89" ht="12" customHeight="1" x14ac:dyDescent="0.15">
      <c r="A342" s="26"/>
      <c r="B342" s="26"/>
      <c r="C342" s="26"/>
      <c r="D342" s="26"/>
      <c r="E342" s="26"/>
      <c r="F342" s="26"/>
      <c r="G342" s="26"/>
      <c r="H342" s="26"/>
      <c r="I342" s="26"/>
      <c r="J342" s="26"/>
      <c r="K342" s="26"/>
      <c r="L342" s="26"/>
      <c r="M342" s="26"/>
      <c r="N342" s="26"/>
      <c r="O342" s="26"/>
      <c r="AM342" s="10">
        <f t="shared" si="168"/>
        <v>0.48492999747395515</v>
      </c>
      <c r="AN342" s="10">
        <f t="shared" si="153"/>
        <v>0.27882951870560646</v>
      </c>
      <c r="AO342" s="1">
        <f t="shared" si="154"/>
        <v>49.200000000000429</v>
      </c>
      <c r="AP342" s="1">
        <f t="shared" si="155"/>
        <v>49.511839807779026</v>
      </c>
      <c r="AQ342" s="1">
        <f t="shared" si="156"/>
        <v>5.5573965057366358E-3</v>
      </c>
      <c r="AR342" s="10">
        <f t="shared" si="169"/>
        <v>3.1008187681436539E-2</v>
      </c>
      <c r="AS342" s="10">
        <f t="shared" si="157"/>
        <v>0.27992080524563789</v>
      </c>
      <c r="AT342" s="125">
        <f t="shared" si="158"/>
        <v>12.599999999999971</v>
      </c>
      <c r="AU342" s="1">
        <f t="shared" si="159"/>
        <v>12.791426847130031</v>
      </c>
      <c r="AV342" s="1">
        <f t="shared" si="160"/>
        <v>9.7179142390882358E-4</v>
      </c>
      <c r="AW342" s="10">
        <f t="shared" si="170"/>
        <v>0.66285775974392891</v>
      </c>
      <c r="AX342" s="10">
        <f t="shared" si="161"/>
        <v>0.2145901657640934</v>
      </c>
      <c r="AY342" s="1">
        <f t="shared" si="162"/>
        <v>58.40000000000056</v>
      </c>
      <c r="AZ342" s="1">
        <f t="shared" si="163"/>
        <v>58.347313088924253</v>
      </c>
      <c r="BA342" s="1">
        <f t="shared" si="171"/>
        <v>3.919088873271144E-3</v>
      </c>
      <c r="BB342" s="10">
        <f t="shared" si="172"/>
        <v>0.8340059258043766</v>
      </c>
      <c r="BC342" s="10">
        <f t="shared" si="164"/>
        <v>0.10012080147862434</v>
      </c>
      <c r="BD342" s="1">
        <f t="shared" si="165"/>
        <v>69.400000000000333</v>
      </c>
      <c r="BE342" s="1">
        <f t="shared" si="166"/>
        <v>69.21635666266117</v>
      </c>
      <c r="BF342" s="1">
        <f t="shared" si="167"/>
        <v>1.247643615862011E-3</v>
      </c>
      <c r="BU342" s="1">
        <f t="shared" si="150"/>
        <v>0</v>
      </c>
      <c r="BV342" s="1">
        <f>IF($BY$12=1,NORMDIST(BY342,$Y$6,$Y$8,TRUE),IF($BY$12=2,IF(BY342&lt;=$BX$31,0,IF(BY342&gt;=$BX$32,1,(BY342-$BX$31)*$BX$33)),SUM($BU$42:BU342)/$BV$40))</f>
        <v>0.15865525393145891</v>
      </c>
      <c r="BW342" s="1">
        <f t="shared" si="151"/>
        <v>0.36295608677871977</v>
      </c>
      <c r="BX342" s="1">
        <f>IF($BY$12&lt;3,BV342,SUM($BZ$42:BZ342)/$BX$40)</f>
        <v>0.15865525393145891</v>
      </c>
      <c r="BY342" s="1">
        <f t="shared" ref="BY342:BY405" si="174">BY341+$BZ$1</f>
        <v>30.000000000000156</v>
      </c>
      <c r="BZ342" s="1">
        <f t="shared" si="142"/>
        <v>1.2098536225957262E-2</v>
      </c>
      <c r="CA342" s="1">
        <f t="shared" si="152"/>
        <v>25.999874223286689</v>
      </c>
      <c r="CB342" s="1" t="str">
        <f t="shared" si="143"/>
        <v/>
      </c>
      <c r="CC342" s="1" t="e">
        <f>IF(CB342="",NA(),COUNTIF(CB342:$CB$704,CB342))</f>
        <v>#N/A</v>
      </c>
      <c r="CD342" s="1" t="e">
        <f t="shared" si="144"/>
        <v>#N/A</v>
      </c>
      <c r="CE342" s="1" t="e">
        <f t="shared" si="145"/>
        <v>#N/A</v>
      </c>
      <c r="CF342" s="1">
        <f t="shared" si="146"/>
        <v>99</v>
      </c>
      <c r="CG342" s="1">
        <f t="shared" si="147"/>
        <v>0</v>
      </c>
      <c r="CH342" s="1">
        <f t="shared" si="173"/>
        <v>0</v>
      </c>
      <c r="CJ342" s="1" t="e">
        <f t="shared" si="148"/>
        <v>#N/A</v>
      </c>
      <c r="CK342" s="1" t="str">
        <f t="shared" si="149"/>
        <v/>
      </c>
    </row>
    <row r="343" spans="1:89" ht="12" customHeight="1" x14ac:dyDescent="0.15">
      <c r="A343" s="26"/>
      <c r="B343" s="26"/>
      <c r="C343" s="26"/>
      <c r="D343" s="26"/>
      <c r="E343" s="26"/>
      <c r="F343" s="26"/>
      <c r="G343" s="26"/>
      <c r="H343" s="26"/>
      <c r="I343" s="26"/>
      <c r="J343" s="26"/>
      <c r="K343" s="26"/>
      <c r="L343" s="26"/>
      <c r="M343" s="26"/>
      <c r="N343" s="26"/>
      <c r="O343" s="26"/>
      <c r="AM343" s="10">
        <f t="shared" si="168"/>
        <v>0.81183980777859688</v>
      </c>
      <c r="AN343" s="10">
        <f t="shared" si="153"/>
        <v>0.63170346990227699</v>
      </c>
      <c r="AO343" s="1">
        <f t="shared" si="154"/>
        <v>67.600000000000435</v>
      </c>
      <c r="AP343" s="1">
        <f t="shared" si="155"/>
        <v>68.011167878658014</v>
      </c>
      <c r="AQ343" s="1">
        <f t="shared" si="156"/>
        <v>8.5552855428259675E-3</v>
      </c>
      <c r="AR343" s="10">
        <f t="shared" si="169"/>
        <v>0.6914268471300602</v>
      </c>
      <c r="AS343" s="10">
        <f t="shared" si="157"/>
        <v>0.45984961465001106</v>
      </c>
      <c r="AT343" s="125">
        <f t="shared" si="158"/>
        <v>59.900000000000581</v>
      </c>
      <c r="AU343" s="1">
        <f t="shared" si="159"/>
        <v>59.524545101076946</v>
      </c>
      <c r="AV343" s="1">
        <f t="shared" si="160"/>
        <v>8.1150162594940071E-3</v>
      </c>
      <c r="AW343" s="10">
        <f t="shared" si="170"/>
        <v>0.4473130889236927</v>
      </c>
      <c r="AX343" s="10">
        <f t="shared" si="161"/>
        <v>0.70430708304047585</v>
      </c>
      <c r="AY343" s="1">
        <f t="shared" si="162"/>
        <v>47.300000000000402</v>
      </c>
      <c r="AZ343" s="1">
        <f t="shared" si="163"/>
        <v>47.786396837979957</v>
      </c>
      <c r="BA343" s="1">
        <f t="shared" si="171"/>
        <v>1.3921454672674411E-2</v>
      </c>
      <c r="BB343" s="10">
        <f t="shared" si="172"/>
        <v>0.31635666266083717</v>
      </c>
      <c r="BC343" s="10">
        <f t="shared" si="164"/>
        <v>0.7392449863255024</v>
      </c>
      <c r="BD343" s="1">
        <f t="shared" si="165"/>
        <v>40.400000000000304</v>
      </c>
      <c r="BE343" s="1">
        <f t="shared" si="166"/>
        <v>40.373439846188134</v>
      </c>
      <c r="BF343" s="1">
        <f t="shared" si="167"/>
        <v>1.3141281958684452E-2</v>
      </c>
      <c r="BU343" s="1">
        <f t="shared" si="150"/>
        <v>0</v>
      </c>
      <c r="BV343" s="1">
        <f>IF($BY$12=1,NORMDIST(BY343,$Y$6,$Y$8,TRUE),IF($BY$12=2,IF(BY343&lt;=$BX$31,0,IF(BY343&gt;=$BX$32,1,(BY343-$BX$31)*$BX$33)),SUM($BU$42:BU343)/$BV$40))</f>
        <v>0.15986813217549595</v>
      </c>
      <c r="BW343" s="1">
        <f t="shared" si="151"/>
        <v>0.36598675491083132</v>
      </c>
      <c r="BX343" s="1">
        <f>IF($BY$12&lt;3,BV343,SUM($BZ$42:BZ343)/$BX$40)</f>
        <v>0.15986813217549595</v>
      </c>
      <c r="BY343" s="1">
        <f t="shared" si="174"/>
        <v>30.100000000000158</v>
      </c>
      <c r="BZ343" s="1">
        <f t="shared" si="142"/>
        <v>1.2159028402353136E-2</v>
      </c>
      <c r="CA343" s="1">
        <f t="shared" si="152"/>
        <v>25.999861029981126</v>
      </c>
      <c r="CB343" s="1" t="str">
        <f t="shared" si="143"/>
        <v/>
      </c>
      <c r="CC343" s="1" t="e">
        <f>IF(CB343="",NA(),COUNTIF(CB343:$CB$704,CB343))</f>
        <v>#N/A</v>
      </c>
      <c r="CD343" s="1" t="e">
        <f t="shared" si="144"/>
        <v>#N/A</v>
      </c>
      <c r="CE343" s="1" t="e">
        <f t="shared" si="145"/>
        <v>#N/A</v>
      </c>
      <c r="CF343" s="1">
        <f t="shared" si="146"/>
        <v>99</v>
      </c>
      <c r="CG343" s="1">
        <f t="shared" si="147"/>
        <v>0</v>
      </c>
      <c r="CH343" s="1">
        <f t="shared" si="173"/>
        <v>0</v>
      </c>
      <c r="CJ343" s="1" t="e">
        <f t="shared" si="148"/>
        <v>#N/A</v>
      </c>
      <c r="CK343" s="1" t="str">
        <f t="shared" si="149"/>
        <v/>
      </c>
    </row>
    <row r="344" spans="1:89" ht="12" customHeight="1" x14ac:dyDescent="0.15">
      <c r="A344" s="26"/>
      <c r="B344" s="26"/>
      <c r="C344" s="26"/>
      <c r="D344" s="26"/>
      <c r="E344" s="26"/>
      <c r="F344" s="26"/>
      <c r="G344" s="26"/>
      <c r="H344" s="26"/>
      <c r="I344" s="26"/>
      <c r="J344" s="26"/>
      <c r="K344" s="26"/>
      <c r="L344" s="26"/>
      <c r="M344" s="26"/>
      <c r="N344" s="26"/>
      <c r="O344" s="26"/>
      <c r="AM344" s="10">
        <f t="shared" si="168"/>
        <v>0.91116787865757942</v>
      </c>
      <c r="AN344" s="10">
        <f t="shared" si="153"/>
        <v>0.63175821676850319</v>
      </c>
      <c r="AO344" s="1">
        <f t="shared" si="154"/>
        <v>76.899999999999906</v>
      </c>
      <c r="AP344" s="1">
        <f t="shared" si="155"/>
        <v>76.780541849881317</v>
      </c>
      <c r="AQ344" s="1">
        <f t="shared" si="156"/>
        <v>5.1004228384117171E-3</v>
      </c>
      <c r="AR344" s="10">
        <f t="shared" si="169"/>
        <v>0.12454510107636452</v>
      </c>
      <c r="AS344" s="10">
        <f t="shared" si="157"/>
        <v>0.62984995916485786</v>
      </c>
      <c r="AT344" s="125">
        <f t="shared" si="158"/>
        <v>26.900000000000112</v>
      </c>
      <c r="AU344" s="1">
        <f t="shared" si="159"/>
        <v>27.179698047787063</v>
      </c>
      <c r="AV344" s="1">
        <f t="shared" si="160"/>
        <v>6.4481826035117677E-3</v>
      </c>
      <c r="AW344" s="10">
        <f t="shared" si="170"/>
        <v>0.98639683797955513</v>
      </c>
      <c r="AX344" s="10">
        <f t="shared" si="161"/>
        <v>0.20295444503426552</v>
      </c>
      <c r="AY344" s="1">
        <f t="shared" si="162"/>
        <v>94.099999999998929</v>
      </c>
      <c r="AZ344" s="1">
        <f t="shared" si="163"/>
        <v>93.688750440626265</v>
      </c>
      <c r="BA344" s="1">
        <f t="shared" si="171"/>
        <v>3.5604371468903539E-4</v>
      </c>
      <c r="BB344" s="10">
        <f t="shared" si="172"/>
        <v>0.47343984618782997</v>
      </c>
      <c r="BC344" s="10">
        <f t="shared" si="164"/>
        <v>0.61659630015492439</v>
      </c>
      <c r="BD344" s="1">
        <f t="shared" si="165"/>
        <v>48.600000000000421</v>
      </c>
      <c r="BE344" s="1">
        <f t="shared" si="166"/>
        <v>48.11730114594144</v>
      </c>
      <c r="BF344" s="1">
        <f t="shared" si="167"/>
        <v>1.2269220260817755E-2</v>
      </c>
      <c r="BU344" s="1">
        <f t="shared" si="150"/>
        <v>0</v>
      </c>
      <c r="BV344" s="1">
        <f>IF($BY$12=1,NORMDIST(BY344,$Y$6,$Y$8,TRUE),IF($BY$12=2,IF(BY344&lt;=$BX$31,0,IF(BY344&gt;=$BX$32,1,(BY344-$BX$31)*$BX$33)),SUM($BU$42:BU344)/$BV$40))</f>
        <v>0.16108705951083285</v>
      </c>
      <c r="BW344" s="1">
        <f t="shared" si="151"/>
        <v>0.36902942986957427</v>
      </c>
      <c r="BX344" s="1">
        <f>IF($BY$12&lt;3,BV344,SUM($BZ$42:BZ344)/$BX$40)</f>
        <v>0.16108705951083285</v>
      </c>
      <c r="BY344" s="1">
        <f t="shared" si="174"/>
        <v>30.200000000000159</v>
      </c>
      <c r="BZ344" s="1">
        <f t="shared" si="142"/>
        <v>1.2219517545350077E-2</v>
      </c>
      <c r="CA344" s="1">
        <f t="shared" si="152"/>
        <v>25.999846529522685</v>
      </c>
      <c r="CB344" s="1" t="str">
        <f t="shared" si="143"/>
        <v/>
      </c>
      <c r="CC344" s="1" t="e">
        <f>IF(CB344="",NA(),COUNTIF(CB344:$CB$704,CB344))</f>
        <v>#N/A</v>
      </c>
      <c r="CD344" s="1" t="e">
        <f t="shared" si="144"/>
        <v>#N/A</v>
      </c>
      <c r="CE344" s="1" t="e">
        <f t="shared" si="145"/>
        <v>#N/A</v>
      </c>
      <c r="CF344" s="1">
        <f t="shared" si="146"/>
        <v>99</v>
      </c>
      <c r="CG344" s="1">
        <f t="shared" si="147"/>
        <v>0</v>
      </c>
      <c r="CH344" s="1">
        <f t="shared" si="173"/>
        <v>0</v>
      </c>
      <c r="CJ344" s="1" t="e">
        <f t="shared" si="148"/>
        <v>#N/A</v>
      </c>
      <c r="CK344" s="1" t="str">
        <f t="shared" si="149"/>
        <v/>
      </c>
    </row>
    <row r="345" spans="1:89" ht="12" customHeight="1" x14ac:dyDescent="0.15">
      <c r="A345" s="26"/>
      <c r="B345" s="26"/>
      <c r="C345" s="26"/>
      <c r="D345" s="26"/>
      <c r="E345" s="26"/>
      <c r="F345" s="26"/>
      <c r="G345" s="26"/>
      <c r="H345" s="26"/>
      <c r="I345" s="26"/>
      <c r="J345" s="26"/>
      <c r="K345" s="26"/>
      <c r="L345" s="26"/>
      <c r="M345" s="26"/>
      <c r="N345" s="26"/>
      <c r="O345" s="26"/>
      <c r="AM345" s="10">
        <f t="shared" si="168"/>
        <v>0.3805418498814106</v>
      </c>
      <c r="AN345" s="10">
        <f t="shared" si="153"/>
        <v>0.44585815444588661</v>
      </c>
      <c r="AO345" s="1">
        <f t="shared" si="154"/>
        <v>43.900000000000354</v>
      </c>
      <c r="AP345" s="1">
        <f t="shared" si="155"/>
        <v>43.740614873916265</v>
      </c>
      <c r="AQ345" s="1">
        <f t="shared" si="156"/>
        <v>8.489393453565898E-3</v>
      </c>
      <c r="AR345" s="10">
        <f t="shared" si="169"/>
        <v>0.77969804778695107</v>
      </c>
      <c r="AS345" s="10">
        <f t="shared" si="157"/>
        <v>0.61394413188099861</v>
      </c>
      <c r="AT345" s="125">
        <f t="shared" si="158"/>
        <v>65.40000000000056</v>
      </c>
      <c r="AU345" s="1">
        <f t="shared" si="159"/>
        <v>65.200083700568044</v>
      </c>
      <c r="AV345" s="1">
        <f t="shared" si="160"/>
        <v>9.1046304687565881E-3</v>
      </c>
      <c r="AW345" s="10">
        <f t="shared" si="170"/>
        <v>8.8750440627336502E-2</v>
      </c>
      <c r="AX345" s="10">
        <f t="shared" si="161"/>
        <v>0.56002909317612648</v>
      </c>
      <c r="AY345" s="1">
        <f t="shared" si="162"/>
        <v>23.000000000000057</v>
      </c>
      <c r="AZ345" s="1">
        <f t="shared" si="163"/>
        <v>22.712139476090726</v>
      </c>
      <c r="BA345" s="1">
        <f t="shared" si="171"/>
        <v>4.4909664685932717E-3</v>
      </c>
      <c r="BB345" s="10">
        <f t="shared" si="172"/>
        <v>1.7301145941019058E-2</v>
      </c>
      <c r="BC345" s="10">
        <f t="shared" si="164"/>
        <v>0.68432508781552315</v>
      </c>
      <c r="BD345" s="1">
        <f t="shared" si="165"/>
        <v>7.6999999999999886</v>
      </c>
      <c r="BE345" s="1">
        <f t="shared" si="166"/>
        <v>7.9743813730776196</v>
      </c>
      <c r="BF345" s="1">
        <f t="shared" si="167"/>
        <v>1.458122679756407E-3</v>
      </c>
      <c r="BU345" s="1">
        <f t="shared" si="150"/>
        <v>0</v>
      </c>
      <c r="BV345" s="1">
        <f>IF($BY$12=1,NORMDIST(BY345,$Y$6,$Y$8,TRUE),IF($BY$12=2,IF(BY345&lt;=$BX$31,0,IF(BY345&gt;=$BX$32,1,(BY345-$BX$31)*$BX$33)),SUM($BU$42:BU345)/$BV$40))</f>
        <v>0.16231203548190123</v>
      </c>
      <c r="BW345" s="1">
        <f t="shared" si="151"/>
        <v>0.37208401841982919</v>
      </c>
      <c r="BX345" s="1">
        <f>IF($BY$12&lt;3,BV345,SUM($BZ$42:BZ345)/$BX$40)</f>
        <v>0.16231203548190123</v>
      </c>
      <c r="BY345" s="1">
        <f t="shared" si="174"/>
        <v>30.300000000000161</v>
      </c>
      <c r="BZ345" s="1">
        <f t="shared" si="142"/>
        <v>1.2280000607915089E-2</v>
      </c>
      <c r="CA345" s="1">
        <f t="shared" si="152"/>
        <v>25.999830600773123</v>
      </c>
      <c r="CB345" s="1" t="str">
        <f t="shared" si="143"/>
        <v/>
      </c>
      <c r="CC345" s="1" t="e">
        <f>IF(CB345="",NA(),COUNTIF(CB345:$CB$704,CB345))</f>
        <v>#N/A</v>
      </c>
      <c r="CD345" s="1" t="e">
        <f t="shared" si="144"/>
        <v>#N/A</v>
      </c>
      <c r="CE345" s="1" t="e">
        <f t="shared" si="145"/>
        <v>#N/A</v>
      </c>
      <c r="CF345" s="1">
        <f t="shared" si="146"/>
        <v>99</v>
      </c>
      <c r="CG345" s="1">
        <f t="shared" si="147"/>
        <v>0</v>
      </c>
      <c r="CH345" s="1">
        <f t="shared" si="173"/>
        <v>0</v>
      </c>
      <c r="CJ345" s="1" t="e">
        <f t="shared" si="148"/>
        <v>#N/A</v>
      </c>
      <c r="CK345" s="1" t="str">
        <f t="shared" si="149"/>
        <v/>
      </c>
    </row>
    <row r="346" spans="1:89" ht="12" customHeight="1" x14ac:dyDescent="0.15">
      <c r="A346" s="26"/>
      <c r="B346" s="26"/>
      <c r="C346" s="26"/>
      <c r="D346" s="26"/>
      <c r="E346" s="26"/>
      <c r="F346" s="26"/>
      <c r="G346" s="26"/>
      <c r="H346" s="26"/>
      <c r="I346" s="26"/>
      <c r="J346" s="26"/>
      <c r="K346" s="26"/>
      <c r="L346" s="26"/>
      <c r="M346" s="26"/>
      <c r="N346" s="26"/>
      <c r="O346" s="26"/>
      <c r="AM346" s="10">
        <f t="shared" si="168"/>
        <v>0.34061487391591072</v>
      </c>
      <c r="AN346" s="10">
        <f t="shared" si="153"/>
        <v>0.16715246811509132</v>
      </c>
      <c r="AO346" s="1">
        <f t="shared" si="154"/>
        <v>41.700000000000323</v>
      </c>
      <c r="AP346" s="1">
        <f t="shared" si="155"/>
        <v>42.054132998735035</v>
      </c>
      <c r="AQ346" s="1">
        <f t="shared" si="156"/>
        <v>3.0591070873672182E-3</v>
      </c>
      <c r="AR346" s="10">
        <f t="shared" si="169"/>
        <v>0.3000837005674839</v>
      </c>
      <c r="AS346" s="10">
        <f t="shared" si="157"/>
        <v>0.90676294639706612</v>
      </c>
      <c r="AT346" s="125">
        <f t="shared" si="158"/>
        <v>39.500000000000291</v>
      </c>
      <c r="AU346" s="1">
        <f t="shared" si="159"/>
        <v>39.251888964325481</v>
      </c>
      <c r="AV346" s="1">
        <f t="shared" si="160"/>
        <v>1.5758781242402105E-2</v>
      </c>
      <c r="AW346" s="10">
        <f t="shared" si="170"/>
        <v>0.21213947609066963</v>
      </c>
      <c r="AX346" s="10">
        <f t="shared" si="161"/>
        <v>0.51871988549828529</v>
      </c>
      <c r="AY346" s="1">
        <f t="shared" si="162"/>
        <v>34.000000000000213</v>
      </c>
      <c r="AZ346" s="1">
        <f t="shared" si="163"/>
        <v>34.098341364413713</v>
      </c>
      <c r="BA346" s="1">
        <f t="shared" si="171"/>
        <v>7.5134384539129028E-3</v>
      </c>
      <c r="BB346" s="10">
        <f t="shared" si="172"/>
        <v>0.774381373077631</v>
      </c>
      <c r="BC346" s="10">
        <f t="shared" si="164"/>
        <v>0.79773415997624397</v>
      </c>
      <c r="BD346" s="1">
        <f t="shared" si="165"/>
        <v>65.000000000000583</v>
      </c>
      <c r="BE346" s="1">
        <f t="shared" si="166"/>
        <v>65.470306519419537</v>
      </c>
      <c r="BF346" s="1">
        <f t="shared" si="167"/>
        <v>1.2011380823870543E-2</v>
      </c>
      <c r="BU346" s="1">
        <f t="shared" si="150"/>
        <v>0</v>
      </c>
      <c r="BV346" s="1">
        <f>IF($BY$12=1,NORMDIST(BY346,$Y$6,$Y$8,TRUE),IF($BY$12=2,IF(BY346&lt;=$BX$31,0,IF(BY346&gt;=$BX$32,1,(BY346-$BX$31)*$BX$33)),SUM($BU$42:BU346)/$BV$40))</f>
        <v>0.16354305932769436</v>
      </c>
      <c r="BW346" s="1">
        <f t="shared" si="151"/>
        <v>0.37515042566190993</v>
      </c>
      <c r="BX346" s="1">
        <f>IF($BY$12&lt;3,BV346,SUM($BZ$42:BZ346)/$BX$40)</f>
        <v>0.16354305932769436</v>
      </c>
      <c r="BY346" s="1">
        <f t="shared" si="174"/>
        <v>30.400000000000162</v>
      </c>
      <c r="BZ346" s="1">
        <f t="shared" si="142"/>
        <v>1.2340474528352234E-2</v>
      </c>
      <c r="CA346" s="1">
        <f t="shared" si="152"/>
        <v>25.999813112240826</v>
      </c>
      <c r="CB346" s="1" t="str">
        <f t="shared" si="143"/>
        <v/>
      </c>
      <c r="CC346" s="1" t="e">
        <f>IF(CB346="",NA(),COUNTIF(CB346:$CB$704,CB346))</f>
        <v>#N/A</v>
      </c>
      <c r="CD346" s="1" t="e">
        <f t="shared" si="144"/>
        <v>#N/A</v>
      </c>
      <c r="CE346" s="1" t="e">
        <f t="shared" si="145"/>
        <v>#N/A</v>
      </c>
      <c r="CF346" s="1">
        <f t="shared" si="146"/>
        <v>99</v>
      </c>
      <c r="CG346" s="1">
        <f t="shared" si="147"/>
        <v>0</v>
      </c>
      <c r="CH346" s="1">
        <f t="shared" si="173"/>
        <v>0</v>
      </c>
      <c r="CJ346" s="1" t="e">
        <f t="shared" si="148"/>
        <v>#N/A</v>
      </c>
      <c r="CK346" s="1" t="str">
        <f t="shared" si="149"/>
        <v/>
      </c>
    </row>
    <row r="347" spans="1:89" ht="12" customHeight="1" x14ac:dyDescent="0.15">
      <c r="A347" s="26"/>
      <c r="B347" s="26"/>
      <c r="C347" s="26"/>
      <c r="D347" s="26"/>
      <c r="E347" s="26"/>
      <c r="F347" s="26"/>
      <c r="G347" s="26"/>
      <c r="H347" s="26"/>
      <c r="I347" s="26"/>
      <c r="J347" s="26"/>
      <c r="K347" s="26"/>
      <c r="L347" s="26"/>
      <c r="M347" s="26"/>
      <c r="N347" s="26"/>
      <c r="O347" s="26"/>
      <c r="AM347" s="10">
        <f t="shared" si="168"/>
        <v>0.8541329987347126</v>
      </c>
      <c r="AN347" s="10">
        <f t="shared" si="153"/>
        <v>9.1076109558343887E-2</v>
      </c>
      <c r="AO347" s="1">
        <f t="shared" si="154"/>
        <v>71.000000000000242</v>
      </c>
      <c r="AP347" s="1">
        <f t="shared" si="155"/>
        <v>70.779572863132003</v>
      </c>
      <c r="AQ347" s="1">
        <f t="shared" si="156"/>
        <v>1.0468385515231783E-3</v>
      </c>
      <c r="AR347" s="10">
        <f t="shared" si="169"/>
        <v>0.25188896432518959</v>
      </c>
      <c r="AS347" s="10">
        <f t="shared" si="157"/>
        <v>0.91780843213200569</v>
      </c>
      <c r="AT347" s="125">
        <f t="shared" si="158"/>
        <v>36.60000000000025</v>
      </c>
      <c r="AU347" s="1">
        <f t="shared" si="159"/>
        <v>36.352829674631607</v>
      </c>
      <c r="AV347" s="1">
        <f t="shared" si="160"/>
        <v>1.4626981666317635E-2</v>
      </c>
      <c r="AW347" s="10">
        <f t="shared" si="170"/>
        <v>0.59834136441349983</v>
      </c>
      <c r="AX347" s="10">
        <f t="shared" si="161"/>
        <v>0.42257273569703102</v>
      </c>
      <c r="AY347" s="1">
        <f t="shared" si="162"/>
        <v>54.90000000000051</v>
      </c>
      <c r="AZ347" s="1">
        <f t="shared" si="163"/>
        <v>55.250415874273095</v>
      </c>
      <c r="BA347" s="1">
        <f t="shared" si="171"/>
        <v>8.1798865450275256E-3</v>
      </c>
      <c r="BB347" s="10">
        <f t="shared" si="172"/>
        <v>0.97030651941895485</v>
      </c>
      <c r="BC347" s="10">
        <f t="shared" si="164"/>
        <v>0.80817430093884468</v>
      </c>
      <c r="BD347" s="1">
        <f t="shared" si="165"/>
        <v>87.699999999999292</v>
      </c>
      <c r="BE347" s="1">
        <f t="shared" si="166"/>
        <v>87.715654359012134</v>
      </c>
      <c r="BF347" s="1">
        <f t="shared" si="167"/>
        <v>2.7277973375909878E-3</v>
      </c>
      <c r="BU347" s="1">
        <f t="shared" si="150"/>
        <v>0</v>
      </c>
      <c r="BV347" s="1">
        <f>IF($BY$12=1,NORMDIST(BY347,$Y$6,$Y$8,TRUE),IF($BY$12=2,IF(BY347&lt;=$BX$31,0,IF(BY347&gt;=$BX$32,1,(BY347-$BX$31)*$BX$33)),SUM($BU$42:BU347)/$BV$40))</f>
        <v>0.16478012998031241</v>
      </c>
      <c r="BW347" s="1">
        <f t="shared" si="151"/>
        <v>0.37822855503137909</v>
      </c>
      <c r="BX347" s="1">
        <f>IF($BY$12&lt;3,BV347,SUM($BZ$42:BZ347)/$BX$40)</f>
        <v>0.16478012998031241</v>
      </c>
      <c r="BY347" s="1">
        <f t="shared" si="174"/>
        <v>30.500000000000163</v>
      </c>
      <c r="BZ347" s="1">
        <f t="shared" si="142"/>
        <v>1.2400936230536954E-2</v>
      </c>
      <c r="CA347" s="1">
        <f t="shared" si="152"/>
        <v>25.999793921282759</v>
      </c>
      <c r="CB347" s="1" t="str">
        <f t="shared" si="143"/>
        <v/>
      </c>
      <c r="CC347" s="1" t="e">
        <f>IF(CB347="",NA(),COUNTIF(CB347:$CB$704,CB347))</f>
        <v>#N/A</v>
      </c>
      <c r="CD347" s="1" t="e">
        <f t="shared" si="144"/>
        <v>#N/A</v>
      </c>
      <c r="CE347" s="1" t="e">
        <f t="shared" si="145"/>
        <v>#N/A</v>
      </c>
      <c r="CF347" s="1">
        <f t="shared" si="146"/>
        <v>99</v>
      </c>
      <c r="CG347" s="1">
        <f t="shared" si="147"/>
        <v>0</v>
      </c>
      <c r="CH347" s="1">
        <f t="shared" si="173"/>
        <v>0</v>
      </c>
      <c r="CJ347" s="1" t="e">
        <f t="shared" si="148"/>
        <v>#N/A</v>
      </c>
      <c r="CK347" s="1" t="str">
        <f t="shared" si="149"/>
        <v/>
      </c>
    </row>
    <row r="348" spans="1:89" ht="12" customHeight="1" x14ac:dyDescent="0.15">
      <c r="A348" s="26"/>
      <c r="B348" s="26"/>
      <c r="C348" s="26"/>
      <c r="D348" s="26"/>
      <c r="E348" s="26"/>
      <c r="F348" s="26"/>
      <c r="G348" s="26"/>
      <c r="H348" s="26"/>
      <c r="I348" s="26"/>
      <c r="J348" s="26"/>
      <c r="K348" s="26"/>
      <c r="L348" s="26"/>
      <c r="M348" s="26"/>
      <c r="N348" s="26"/>
      <c r="O348" s="26"/>
      <c r="AM348" s="10">
        <f t="shared" si="168"/>
        <v>0.27957286313176155</v>
      </c>
      <c r="AN348" s="10">
        <f t="shared" si="153"/>
        <v>0.26576483622193336</v>
      </c>
      <c r="AO348" s="1">
        <f t="shared" si="154"/>
        <v>38.300000000000274</v>
      </c>
      <c r="AP348" s="1">
        <f t="shared" si="155"/>
        <v>38.61716220453409</v>
      </c>
      <c r="AQ348" s="1">
        <f t="shared" si="156"/>
        <v>4.4674980726930021E-3</v>
      </c>
      <c r="AR348" s="10">
        <f t="shared" si="169"/>
        <v>0.25282967463135719</v>
      </c>
      <c r="AS348" s="10">
        <f t="shared" si="157"/>
        <v>3.309934213757515E-2</v>
      </c>
      <c r="AT348" s="125">
        <f t="shared" si="158"/>
        <v>36.60000000000025</v>
      </c>
      <c r="AU348" s="1">
        <f t="shared" si="159"/>
        <v>36.951667199284088</v>
      </c>
      <c r="AV348" s="1">
        <f t="shared" si="160"/>
        <v>5.274994799174535E-4</v>
      </c>
      <c r="AW348" s="10">
        <f t="shared" si="170"/>
        <v>0.85041587427258492</v>
      </c>
      <c r="AX348" s="10">
        <f t="shared" si="161"/>
        <v>0.79813221469521523</v>
      </c>
      <c r="AY348" s="1">
        <f t="shared" si="162"/>
        <v>70.700000000000259</v>
      </c>
      <c r="AZ348" s="1">
        <f t="shared" si="163"/>
        <v>70.722670943290254</v>
      </c>
      <c r="BA348" s="1">
        <f t="shared" si="171"/>
        <v>9.3184001808014408E-3</v>
      </c>
      <c r="BB348" s="10">
        <f t="shared" si="172"/>
        <v>0.51565435901284218</v>
      </c>
      <c r="BC348" s="10">
        <f t="shared" si="164"/>
        <v>0.29363508895039558</v>
      </c>
      <c r="BD348" s="1">
        <f t="shared" si="165"/>
        <v>50.70000000000045</v>
      </c>
      <c r="BE348" s="1">
        <f t="shared" si="166"/>
        <v>50.906760112196658</v>
      </c>
      <c r="BF348" s="1">
        <f t="shared" si="167"/>
        <v>5.8535861798233403E-3</v>
      </c>
      <c r="BU348" s="1">
        <f t="shared" si="150"/>
        <v>0</v>
      </c>
      <c r="BV348" s="1">
        <f>IF($BY$12=1,NORMDIST(BY348,$Y$6,$Y$8,TRUE),IF($BY$12=2,IF(BY348&lt;=$BX$31,0,IF(BY348&gt;=$BX$32,1,(BY348-$BX$31)*$BX$33)),SUM($BU$42:BU348)/$BV$40))</f>
        <v>0.16602324606353164</v>
      </c>
      <c r="BW348" s="1">
        <f t="shared" si="151"/>
        <v>0.38131830829909602</v>
      </c>
      <c r="BX348" s="1">
        <f>IF($BY$12&lt;3,BV348,SUM($BZ$42:BZ348)/$BX$40)</f>
        <v>0.16602324606353164</v>
      </c>
      <c r="BY348" s="1">
        <f t="shared" si="174"/>
        <v>30.600000000000165</v>
      </c>
      <c r="BZ348" s="1">
        <f t="shared" si="142"/>
        <v>1.2461382624153397E-2</v>
      </c>
      <c r="CA348" s="1">
        <f t="shared" si="152"/>
        <v>25.999772873253036</v>
      </c>
      <c r="CB348" s="1" t="str">
        <f t="shared" si="143"/>
        <v/>
      </c>
      <c r="CC348" s="1" t="e">
        <f>IF(CB348="",NA(),COUNTIF(CB348:$CB$704,CB348))</f>
        <v>#N/A</v>
      </c>
      <c r="CD348" s="1" t="e">
        <f t="shared" si="144"/>
        <v>#N/A</v>
      </c>
      <c r="CE348" s="1" t="e">
        <f t="shared" si="145"/>
        <v>#N/A</v>
      </c>
      <c r="CF348" s="1">
        <f t="shared" si="146"/>
        <v>99</v>
      </c>
      <c r="CG348" s="1">
        <f t="shared" si="147"/>
        <v>0</v>
      </c>
      <c r="CH348" s="1">
        <f t="shared" si="173"/>
        <v>0</v>
      </c>
      <c r="CJ348" s="1" t="e">
        <f t="shared" si="148"/>
        <v>#N/A</v>
      </c>
      <c r="CK348" s="1" t="str">
        <f t="shared" si="149"/>
        <v/>
      </c>
    </row>
    <row r="349" spans="1:89" ht="12" customHeight="1" x14ac:dyDescent="0.15">
      <c r="A349" s="26"/>
      <c r="B349" s="26"/>
      <c r="C349" s="26"/>
      <c r="D349" s="26"/>
      <c r="E349" s="26"/>
      <c r="F349" s="26"/>
      <c r="G349" s="26"/>
      <c r="H349" s="26"/>
      <c r="I349" s="26"/>
      <c r="J349" s="26"/>
      <c r="K349" s="26"/>
      <c r="L349" s="26"/>
      <c r="M349" s="26"/>
      <c r="N349" s="26"/>
      <c r="O349" s="26"/>
      <c r="AM349" s="10">
        <f t="shared" si="168"/>
        <v>0.81716220453381538</v>
      </c>
      <c r="AN349" s="10">
        <f t="shared" si="153"/>
        <v>0.66844681277871132</v>
      </c>
      <c r="AO349" s="1">
        <f t="shared" si="154"/>
        <v>68.000000000000412</v>
      </c>
      <c r="AP349" s="1">
        <f t="shared" si="155"/>
        <v>68.317595679313357</v>
      </c>
      <c r="AQ349" s="1">
        <f t="shared" si="156"/>
        <v>8.8931918611123133E-3</v>
      </c>
      <c r="AR349" s="10">
        <f t="shared" si="169"/>
        <v>0.85166719928383827</v>
      </c>
      <c r="AS349" s="10">
        <f t="shared" si="157"/>
        <v>6.4511973410844803E-2</v>
      </c>
      <c r="AT349" s="125">
        <f t="shared" si="158"/>
        <v>70.800000000000253</v>
      </c>
      <c r="AU349" s="1">
        <f t="shared" si="159"/>
        <v>70.8727641023698</v>
      </c>
      <c r="AV349" s="1">
        <f t="shared" si="160"/>
        <v>7.4929690967113658E-4</v>
      </c>
      <c r="AW349" s="10">
        <f t="shared" si="170"/>
        <v>0.52267094328999519</v>
      </c>
      <c r="AX349" s="10">
        <f t="shared" si="161"/>
        <v>0.22762221470475197</v>
      </c>
      <c r="AY349" s="1">
        <f t="shared" si="162"/>
        <v>51.100000000000456</v>
      </c>
      <c r="AZ349" s="1">
        <f t="shared" si="163"/>
        <v>50.70613631084607</v>
      </c>
      <c r="BA349" s="1">
        <f t="shared" si="171"/>
        <v>4.5335440965602238E-3</v>
      </c>
      <c r="BB349" s="10">
        <f t="shared" si="172"/>
        <v>0.70676011219620705</v>
      </c>
      <c r="BC349" s="10">
        <f t="shared" si="164"/>
        <v>0.3098435290157795</v>
      </c>
      <c r="BD349" s="1">
        <f t="shared" si="165"/>
        <v>60.800000000000594</v>
      </c>
      <c r="BE349" s="1">
        <f t="shared" si="166"/>
        <v>60.61812367215812</v>
      </c>
      <c r="BF349" s="1">
        <f t="shared" si="167"/>
        <v>5.3419813217064731E-3</v>
      </c>
      <c r="BU349" s="1">
        <f t="shared" si="150"/>
        <v>0</v>
      </c>
      <c r="BV349" s="1">
        <f>IF($BY$12=1,NORMDIST(BY349,$Y$6,$Y$8,TRUE),IF($BY$12=2,IF(BY349&lt;=$BX$31,0,IF(BY349&gt;=$BX$32,1,(BY349-$BX$31)*$BX$33)),SUM($BU$42:BU349)/$BV$40))</f>
        <v>0.16727240589139714</v>
      </c>
      <c r="BW349" s="1">
        <f t="shared" si="151"/>
        <v>0.38441958557149603</v>
      </c>
      <c r="BX349" s="1">
        <f>IF($BY$12&lt;3,BV349,SUM($BZ$42:BZ349)/$BX$40)</f>
        <v>0.16727240589139714</v>
      </c>
      <c r="BY349" s="1">
        <f t="shared" si="174"/>
        <v>30.700000000000166</v>
      </c>
      <c r="BZ349" s="1">
        <f t="shared" si="142"/>
        <v>1.2521810604934656E-2</v>
      </c>
      <c r="CA349" s="1">
        <f t="shared" si="152"/>
        <v>25.999749800595403</v>
      </c>
      <c r="CB349" s="1" t="str">
        <f t="shared" si="143"/>
        <v/>
      </c>
      <c r="CC349" s="1" t="e">
        <f>IF(CB349="",NA(),COUNTIF(CB349:$CB$704,CB349))</f>
        <v>#N/A</v>
      </c>
      <c r="CD349" s="1" t="e">
        <f t="shared" si="144"/>
        <v>#N/A</v>
      </c>
      <c r="CE349" s="1" t="e">
        <f t="shared" si="145"/>
        <v>#N/A</v>
      </c>
      <c r="CF349" s="1">
        <f t="shared" si="146"/>
        <v>99</v>
      </c>
      <c r="CG349" s="1">
        <f t="shared" si="147"/>
        <v>0</v>
      </c>
      <c r="CH349" s="1">
        <f t="shared" si="173"/>
        <v>0</v>
      </c>
      <c r="CJ349" s="1" t="e">
        <f t="shared" si="148"/>
        <v>#N/A</v>
      </c>
      <c r="CK349" s="1" t="str">
        <f t="shared" si="149"/>
        <v/>
      </c>
    </row>
    <row r="350" spans="1:89" ht="12" customHeight="1" x14ac:dyDescent="0.15">
      <c r="A350" s="26"/>
      <c r="B350" s="26"/>
      <c r="C350" s="26"/>
      <c r="D350" s="26"/>
      <c r="E350" s="26"/>
      <c r="F350" s="26"/>
      <c r="G350" s="26"/>
      <c r="H350" s="26"/>
      <c r="I350" s="26"/>
      <c r="J350" s="26"/>
      <c r="K350" s="26"/>
      <c r="L350" s="26"/>
      <c r="M350" s="26"/>
      <c r="N350" s="26"/>
      <c r="O350" s="26"/>
      <c r="AM350" s="10">
        <f t="shared" si="168"/>
        <v>0.81759567931294441</v>
      </c>
      <c r="AN350" s="10">
        <f t="shared" si="153"/>
        <v>0.42187327519059181</v>
      </c>
      <c r="AO350" s="1">
        <f t="shared" si="154"/>
        <v>68.100000000000406</v>
      </c>
      <c r="AP350" s="1">
        <f t="shared" si="155"/>
        <v>67.836258495599438</v>
      </c>
      <c r="AQ350" s="1">
        <f t="shared" si="156"/>
        <v>5.5874424852695066E-3</v>
      </c>
      <c r="AR350" s="10">
        <f t="shared" si="169"/>
        <v>0.57276410236954689</v>
      </c>
      <c r="AS350" s="10">
        <f t="shared" si="157"/>
        <v>0.46962879970669746</v>
      </c>
      <c r="AT350" s="125">
        <f t="shared" si="158"/>
        <v>53.600000000000492</v>
      </c>
      <c r="AU350" s="1">
        <f t="shared" si="159"/>
        <v>53.202241370827451</v>
      </c>
      <c r="AV350" s="1">
        <f t="shared" si="160"/>
        <v>9.2172044632467982E-3</v>
      </c>
      <c r="AW350" s="10">
        <f t="shared" si="170"/>
        <v>0.10613631084561348</v>
      </c>
      <c r="AX350" s="10">
        <f t="shared" si="161"/>
        <v>0.48822817578911781</v>
      </c>
      <c r="AY350" s="1">
        <f t="shared" si="162"/>
        <v>25.000000000000085</v>
      </c>
      <c r="AZ350" s="1">
        <f t="shared" si="163"/>
        <v>24.60485746338972</v>
      </c>
      <c r="BA350" s="1">
        <f t="shared" si="171"/>
        <v>4.458721488451672E-3</v>
      </c>
      <c r="BB350" s="10">
        <f t="shared" si="172"/>
        <v>0.31812367215752602</v>
      </c>
      <c r="BC350" s="10">
        <f t="shared" si="164"/>
        <v>0.85718299821019173</v>
      </c>
      <c r="BD350" s="1">
        <f t="shared" si="165"/>
        <v>40.500000000000306</v>
      </c>
      <c r="BE350" s="1">
        <f t="shared" si="166"/>
        <v>40.125480893999644</v>
      </c>
      <c r="BF350" s="1">
        <f t="shared" si="167"/>
        <v>1.5274245700742319E-2</v>
      </c>
      <c r="BU350" s="1">
        <f t="shared" si="150"/>
        <v>0</v>
      </c>
      <c r="BV350" s="1">
        <f>IF($BY$12=1,NORMDIST(BY350,$Y$6,$Y$8,TRUE),IF($BY$12=2,IF(BY350&lt;=$BX$31,0,IF(BY350&gt;=$BX$32,1,(BY350-$BX$31)*$BX$33)),SUM($BU$42:BU350)/$BV$40))</f>
        <v>0.16852760746683992</v>
      </c>
      <c r="BW350" s="1">
        <f t="shared" si="151"/>
        <v>0.3875322852911055</v>
      </c>
      <c r="BX350" s="1">
        <f>IF($BY$12&lt;3,BV350,SUM($BZ$42:BZ350)/$BX$40)</f>
        <v>0.16852760746683992</v>
      </c>
      <c r="BY350" s="1">
        <f t="shared" si="174"/>
        <v>30.800000000000168</v>
      </c>
      <c r="BZ350" s="1">
        <f t="shared" si="142"/>
        <v>1.2582217054905954E-2</v>
      </c>
      <c r="CA350" s="1">
        <f t="shared" si="152"/>
        <v>25.999724521876661</v>
      </c>
      <c r="CB350" s="1" t="str">
        <f t="shared" si="143"/>
        <v/>
      </c>
      <c r="CC350" s="1" t="e">
        <f>IF(CB350="",NA(),COUNTIF(CB350:$CB$704,CB350))</f>
        <v>#N/A</v>
      </c>
      <c r="CD350" s="1" t="e">
        <f t="shared" si="144"/>
        <v>#N/A</v>
      </c>
      <c r="CE350" s="1" t="e">
        <f t="shared" si="145"/>
        <v>#N/A</v>
      </c>
      <c r="CF350" s="1">
        <f t="shared" si="146"/>
        <v>99</v>
      </c>
      <c r="CG350" s="1">
        <f t="shared" si="147"/>
        <v>0</v>
      </c>
      <c r="CH350" s="1">
        <f t="shared" si="173"/>
        <v>0</v>
      </c>
      <c r="CJ350" s="1" t="e">
        <f t="shared" si="148"/>
        <v>#N/A</v>
      </c>
      <c r="CK350" s="1" t="str">
        <f t="shared" si="149"/>
        <v/>
      </c>
    </row>
    <row r="351" spans="1:89" ht="12" customHeight="1" x14ac:dyDescent="0.15">
      <c r="A351" s="26"/>
      <c r="B351" s="26"/>
      <c r="C351" s="26"/>
      <c r="D351" s="26"/>
      <c r="E351" s="26"/>
      <c r="F351" s="26"/>
      <c r="G351" s="26"/>
      <c r="H351" s="26"/>
      <c r="I351" s="26"/>
      <c r="J351" s="26"/>
      <c r="K351" s="26"/>
      <c r="L351" s="26"/>
      <c r="M351" s="26"/>
      <c r="N351" s="26"/>
      <c r="O351" s="26"/>
      <c r="AM351" s="10">
        <f t="shared" si="168"/>
        <v>0.23625849559903145</v>
      </c>
      <c r="AN351" s="10">
        <f t="shared" si="153"/>
        <v>2.7350757271051407E-2</v>
      </c>
      <c r="AO351" s="1">
        <f t="shared" si="154"/>
        <v>35.600000000000236</v>
      </c>
      <c r="AP351" s="1">
        <f t="shared" si="155"/>
        <v>36.028270358592508</v>
      </c>
      <c r="AQ351" s="1">
        <f t="shared" si="156"/>
        <v>4.2099825503491214E-4</v>
      </c>
      <c r="AR351" s="10">
        <f t="shared" si="169"/>
        <v>0.10224137082695961</v>
      </c>
      <c r="AS351" s="10">
        <f t="shared" si="157"/>
        <v>3.7407416850328445E-2</v>
      </c>
      <c r="AT351" s="125">
        <f t="shared" si="158"/>
        <v>24.60000000000008</v>
      </c>
      <c r="AU351" s="1">
        <f t="shared" si="159"/>
        <v>24.754799703508695</v>
      </c>
      <c r="AV351" s="1">
        <f t="shared" si="160"/>
        <v>3.3312022754180491E-4</v>
      </c>
      <c r="AW351" s="10">
        <f t="shared" si="170"/>
        <v>0.10485746338963509</v>
      </c>
      <c r="AX351" s="10">
        <f t="shared" si="161"/>
        <v>0.99704337492585182</v>
      </c>
      <c r="AY351" s="1">
        <f t="shared" si="162"/>
        <v>24.900000000000084</v>
      </c>
      <c r="AZ351" s="1">
        <f t="shared" si="163"/>
        <v>25.110822392255152</v>
      </c>
      <c r="BA351" s="1" t="e">
        <f t="shared" si="171"/>
        <v>#N/A</v>
      </c>
      <c r="BB351" s="10">
        <f t="shared" si="172"/>
        <v>0.12548089399933815</v>
      </c>
      <c r="BC351" s="10">
        <f t="shared" si="164"/>
        <v>0.57124500349164009</v>
      </c>
      <c r="BD351" s="1">
        <f t="shared" si="165"/>
        <v>27.000000000000114</v>
      </c>
      <c r="BE351" s="1">
        <f t="shared" si="166"/>
        <v>26.961101446300859</v>
      </c>
      <c r="BF351" s="1">
        <f t="shared" si="167"/>
        <v>5.8820032271999032E-3</v>
      </c>
      <c r="BU351" s="1">
        <f t="shared" si="150"/>
        <v>0</v>
      </c>
      <c r="BV351" s="1">
        <f>IF($BY$12=1,NORMDIST(BY351,$Y$6,$Y$8,TRUE),IF($BY$12=2,IF(BY351&lt;=$BX$31,0,IF(BY351&gt;=$BX$32,1,(BY351-$BX$31)*$BX$33)),SUM($BU$42:BU351)/$BV$40))</f>
        <v>0.16978884848031822</v>
      </c>
      <c r="BW351" s="1">
        <f t="shared" si="151"/>
        <v>0.39065630423729164</v>
      </c>
      <c r="BX351" s="1">
        <f>IF($BY$12&lt;3,BV351,SUM($BZ$42:BZ351)/$BX$40)</f>
        <v>0.16978884848031822</v>
      </c>
      <c r="BY351" s="1">
        <f t="shared" si="174"/>
        <v>30.900000000000169</v>
      </c>
      <c r="BZ351" s="1">
        <f t="shared" si="142"/>
        <v>1.2642598842630729E-2</v>
      </c>
      <c r="CA351" s="1">
        <f t="shared" si="152"/>
        <v>25.999696840758087</v>
      </c>
      <c r="CB351" s="1" t="str">
        <f t="shared" si="143"/>
        <v/>
      </c>
      <c r="CC351" s="1" t="e">
        <f>IF(CB351="",NA(),COUNTIF(CB351:$CB$704,CB351))</f>
        <v>#N/A</v>
      </c>
      <c r="CD351" s="1" t="e">
        <f t="shared" si="144"/>
        <v>#N/A</v>
      </c>
      <c r="CE351" s="1" t="e">
        <f t="shared" si="145"/>
        <v>#N/A</v>
      </c>
      <c r="CF351" s="1">
        <f t="shared" si="146"/>
        <v>99</v>
      </c>
      <c r="CG351" s="1">
        <f t="shared" si="147"/>
        <v>0</v>
      </c>
      <c r="CH351" s="1">
        <f t="shared" si="173"/>
        <v>0</v>
      </c>
      <c r="CJ351" s="1" t="e">
        <f t="shared" si="148"/>
        <v>#N/A</v>
      </c>
      <c r="CK351" s="1" t="str">
        <f t="shared" si="149"/>
        <v/>
      </c>
    </row>
    <row r="352" spans="1:89" ht="12" customHeight="1" x14ac:dyDescent="0.15">
      <c r="A352" s="26"/>
      <c r="B352" s="26"/>
      <c r="C352" s="26"/>
      <c r="D352" s="26"/>
      <c r="E352" s="26"/>
      <c r="F352" s="26"/>
      <c r="G352" s="26"/>
      <c r="H352" s="26"/>
      <c r="I352" s="26"/>
      <c r="J352" s="26"/>
      <c r="K352" s="26"/>
      <c r="L352" s="26"/>
      <c r="M352" s="26"/>
      <c r="N352" s="26"/>
      <c r="O352" s="26"/>
      <c r="AM352" s="10">
        <f t="shared" si="168"/>
        <v>0.9282703585922718</v>
      </c>
      <c r="AN352" s="10">
        <f t="shared" si="153"/>
        <v>0.65343737974762917</v>
      </c>
      <c r="AO352" s="1">
        <f t="shared" si="154"/>
        <v>79.199999999999775</v>
      </c>
      <c r="AP352" s="1">
        <f t="shared" si="155"/>
        <v>78.992162228375449</v>
      </c>
      <c r="AQ352" s="1">
        <f t="shared" si="156"/>
        <v>4.4896551681301404E-3</v>
      </c>
      <c r="AR352" s="10">
        <f t="shared" si="169"/>
        <v>0.65479970350861549</v>
      </c>
      <c r="AS352" s="10">
        <f t="shared" si="157"/>
        <v>0.54748230054974556</v>
      </c>
      <c r="AT352" s="125">
        <f t="shared" si="158"/>
        <v>57.900000000000553</v>
      </c>
      <c r="AU352" s="1">
        <f t="shared" si="159"/>
        <v>57.522767362744169</v>
      </c>
      <c r="AV352" s="1">
        <f t="shared" si="160"/>
        <v>1.0101125230947618E-2</v>
      </c>
      <c r="AW352" s="10">
        <f t="shared" si="170"/>
        <v>0.71082239225506783</v>
      </c>
      <c r="AX352" s="10">
        <f t="shared" si="161"/>
        <v>0.16324177756905556</v>
      </c>
      <c r="AY352" s="1">
        <f t="shared" si="162"/>
        <v>61.100000000000598</v>
      </c>
      <c r="AZ352" s="1">
        <f t="shared" si="163"/>
        <v>61.49783366397083</v>
      </c>
      <c r="BA352" s="1">
        <f t="shared" si="171"/>
        <v>2.7914162764929957E-3</v>
      </c>
      <c r="BB352" s="10">
        <f t="shared" si="172"/>
        <v>0.46110144630074501</v>
      </c>
      <c r="BC352" s="10">
        <f t="shared" si="164"/>
        <v>0.4573262520134449</v>
      </c>
      <c r="BD352" s="1">
        <f t="shared" si="165"/>
        <v>48.000000000000412</v>
      </c>
      <c r="BE352" s="1">
        <f t="shared" si="166"/>
        <v>47.965375725180323</v>
      </c>
      <c r="BF352" s="1">
        <f t="shared" si="167"/>
        <v>9.0768410382425588E-3</v>
      </c>
      <c r="BU352" s="1">
        <f t="shared" si="150"/>
        <v>0</v>
      </c>
      <c r="BV352" s="1">
        <f>IF($BY$12=1,NORMDIST(BY352,$Y$6,$Y$8,TRUE),IF($BY$12=2,IF(BY352&lt;=$BX$31,0,IF(BY352&gt;=$BX$32,1,(BY352-$BX$31)*$BX$33)),SUM($BU$42:BU352)/$BV$40))</f>
        <v>0.17105612630848396</v>
      </c>
      <c r="BW352" s="1">
        <f t="shared" si="151"/>
        <v>0.39379153752724827</v>
      </c>
      <c r="BX352" s="1">
        <f>IF($BY$12&lt;3,BV352,SUM($BZ$42:BZ352)/$BX$40)</f>
        <v>0.17105612630848396</v>
      </c>
      <c r="BY352" s="1">
        <f t="shared" si="174"/>
        <v>31.000000000000171</v>
      </c>
      <c r="BZ352" s="1">
        <f t="shared" si="142"/>
        <v>1.2702952823459552E-2</v>
      </c>
      <c r="CA352" s="1">
        <f t="shared" si="152"/>
        <v>25.999666544901761</v>
      </c>
      <c r="CB352" s="1" t="str">
        <f t="shared" si="143"/>
        <v/>
      </c>
      <c r="CC352" s="1" t="e">
        <f>IF(CB352="",NA(),COUNTIF(CB352:$CB$704,CB352))</f>
        <v>#N/A</v>
      </c>
      <c r="CD352" s="1" t="e">
        <f t="shared" si="144"/>
        <v>#N/A</v>
      </c>
      <c r="CE352" s="1" t="e">
        <f t="shared" si="145"/>
        <v>#N/A</v>
      </c>
      <c r="CF352" s="1">
        <f t="shared" si="146"/>
        <v>99</v>
      </c>
      <c r="CG352" s="1">
        <f t="shared" si="147"/>
        <v>0</v>
      </c>
      <c r="CH352" s="1">
        <f t="shared" si="173"/>
        <v>0</v>
      </c>
      <c r="CJ352" s="1" t="e">
        <f t="shared" si="148"/>
        <v>#N/A</v>
      </c>
      <c r="CK352" s="1" t="str">
        <f t="shared" si="149"/>
        <v/>
      </c>
    </row>
    <row r="353" spans="1:89" ht="12" customHeight="1" x14ac:dyDescent="0.15">
      <c r="A353" s="26"/>
      <c r="B353" s="26"/>
      <c r="C353" s="26"/>
      <c r="D353" s="26"/>
      <c r="E353" s="26"/>
      <c r="F353" s="26"/>
      <c r="G353" s="26"/>
      <c r="H353" s="26"/>
      <c r="I353" s="26"/>
      <c r="J353" s="26"/>
      <c r="K353" s="26"/>
      <c r="L353" s="26"/>
      <c r="M353" s="26"/>
      <c r="N353" s="26"/>
      <c r="O353" s="26"/>
      <c r="AM353" s="10">
        <f t="shared" si="168"/>
        <v>0.29216222837567329</v>
      </c>
      <c r="AN353" s="10">
        <f t="shared" si="153"/>
        <v>8.1865701824426651E-2</v>
      </c>
      <c r="AO353" s="1">
        <f t="shared" si="154"/>
        <v>39.000000000000284</v>
      </c>
      <c r="AP353" s="1">
        <f t="shared" si="155"/>
        <v>38.58249839022784</v>
      </c>
      <c r="AQ353" s="1">
        <f t="shared" si="156"/>
        <v>1.403766968876825E-3</v>
      </c>
      <c r="AR353" s="10">
        <f t="shared" si="169"/>
        <v>0.1227673627436161</v>
      </c>
      <c r="AS353" s="10">
        <f t="shared" si="157"/>
        <v>0.22341187670826912</v>
      </c>
      <c r="AT353" s="125">
        <f t="shared" si="158"/>
        <v>26.700000000000109</v>
      </c>
      <c r="AU353" s="1">
        <f t="shared" si="159"/>
        <v>26.871437088400235</v>
      </c>
      <c r="AV353" s="1">
        <f t="shared" si="160"/>
        <v>2.260833932457768E-3</v>
      </c>
      <c r="AW353" s="10">
        <f t="shared" si="170"/>
        <v>0.89783366397023201</v>
      </c>
      <c r="AX353" s="10">
        <f t="shared" si="161"/>
        <v>0.31153995171189308</v>
      </c>
      <c r="AY353" s="1">
        <f t="shared" si="162"/>
        <v>75.3</v>
      </c>
      <c r="AZ353" s="1">
        <f t="shared" si="163"/>
        <v>75.367138303071258</v>
      </c>
      <c r="BA353" s="1">
        <f t="shared" si="171"/>
        <v>2.7919611753923841E-3</v>
      </c>
      <c r="BB353" s="10">
        <f t="shared" si="172"/>
        <v>0.46537572517991066</v>
      </c>
      <c r="BC353" s="10">
        <f t="shared" si="164"/>
        <v>0.30168353393673897</v>
      </c>
      <c r="BD353" s="1">
        <f t="shared" si="165"/>
        <v>48.200000000000415</v>
      </c>
      <c r="BE353" s="1">
        <f t="shared" si="166"/>
        <v>47.961253330856977</v>
      </c>
      <c r="BF353" s="1">
        <f t="shared" si="167"/>
        <v>5.9933933864574108E-3</v>
      </c>
      <c r="BU353" s="1">
        <f t="shared" si="150"/>
        <v>0</v>
      </c>
      <c r="BV353" s="1">
        <f>IF($BY$12=1,NORMDIST(BY353,$Y$6,$Y$8,TRUE),IF($BY$12=2,IF(BY353&lt;=$BX$31,0,IF(BY353&gt;=$BX$32,1,(BY353-$BX$31)*$BX$33)),SUM($BU$42:BU353)/$BV$40))</f>
        <v>0.17232943801287404</v>
      </c>
      <c r="BW353" s="1">
        <f t="shared" si="151"/>
        <v>0.39693787861722152</v>
      </c>
      <c r="BX353" s="1">
        <f>IF($BY$12&lt;3,BV353,SUM($BZ$42:BZ353)/$BX$40)</f>
        <v>0.17232943801287404</v>
      </c>
      <c r="BY353" s="1">
        <f t="shared" si="174"/>
        <v>31.100000000000172</v>
      </c>
      <c r="BZ353" s="1">
        <f t="shared" si="142"/>
        <v>1.2763275839781972E-2</v>
      </c>
      <c r="CA353" s="1">
        <f t="shared" si="152"/>
        <v>25.999633404808691</v>
      </c>
      <c r="CB353" s="1" t="str">
        <f t="shared" si="143"/>
        <v/>
      </c>
      <c r="CC353" s="1" t="e">
        <f>IF(CB353="",NA(),COUNTIF(CB353:$CB$704,CB353))</f>
        <v>#N/A</v>
      </c>
      <c r="CD353" s="1" t="e">
        <f t="shared" si="144"/>
        <v>#N/A</v>
      </c>
      <c r="CE353" s="1" t="e">
        <f t="shared" si="145"/>
        <v>#N/A</v>
      </c>
      <c r="CF353" s="1">
        <f t="shared" si="146"/>
        <v>99</v>
      </c>
      <c r="CG353" s="1">
        <f t="shared" si="147"/>
        <v>0</v>
      </c>
      <c r="CH353" s="1">
        <f t="shared" si="173"/>
        <v>0</v>
      </c>
      <c r="CJ353" s="1" t="e">
        <f t="shared" si="148"/>
        <v>#N/A</v>
      </c>
      <c r="CK353" s="1" t="str">
        <f t="shared" si="149"/>
        <v/>
      </c>
    </row>
    <row r="354" spans="1:89" ht="12" customHeight="1" x14ac:dyDescent="0.15">
      <c r="A354" s="26"/>
      <c r="B354" s="26"/>
      <c r="C354" s="26"/>
      <c r="D354" s="26"/>
      <c r="E354" s="26"/>
      <c r="F354" s="26"/>
      <c r="G354" s="26"/>
      <c r="H354" s="26"/>
      <c r="I354" s="26"/>
      <c r="J354" s="26"/>
      <c r="K354" s="26"/>
      <c r="L354" s="26"/>
      <c r="M354" s="26"/>
      <c r="N354" s="26"/>
      <c r="O354" s="26"/>
      <c r="AM354" s="10">
        <f t="shared" si="168"/>
        <v>8.2498390227556229E-2</v>
      </c>
      <c r="AN354" s="10">
        <f t="shared" si="153"/>
        <v>0.97475463524460793</v>
      </c>
      <c r="AO354" s="1">
        <f t="shared" si="154"/>
        <v>22.200000000000045</v>
      </c>
      <c r="AP354" s="1">
        <f t="shared" si="155"/>
        <v>21.724256337434099</v>
      </c>
      <c r="AQ354" s="1" t="e">
        <f t="shared" si="156"/>
        <v>#N/A</v>
      </c>
      <c r="AR354" s="10">
        <f t="shared" si="169"/>
        <v>0.6714370884001255</v>
      </c>
      <c r="AS354" s="10">
        <f t="shared" si="157"/>
        <v>0.61268340423703194</v>
      </c>
      <c r="AT354" s="125">
        <f t="shared" si="158"/>
        <v>58.800000000000566</v>
      </c>
      <c r="AU354" s="1">
        <f t="shared" si="159"/>
        <v>58.307254574448436</v>
      </c>
      <c r="AV354" s="1">
        <f t="shared" si="160"/>
        <v>1.1093701627491391E-2</v>
      </c>
      <c r="AW354" s="10">
        <f t="shared" si="170"/>
        <v>0.56713830307126045</v>
      </c>
      <c r="AX354" s="10">
        <f t="shared" si="161"/>
        <v>0.40351054444909096</v>
      </c>
      <c r="AY354" s="1">
        <f t="shared" si="162"/>
        <v>53.300000000000487</v>
      </c>
      <c r="AZ354" s="1">
        <f t="shared" si="163"/>
        <v>53.490127987415086</v>
      </c>
      <c r="BA354" s="1">
        <f t="shared" si="171"/>
        <v>7.9400479403919748E-3</v>
      </c>
      <c r="BB354" s="10">
        <f t="shared" si="172"/>
        <v>0.26125333085656166</v>
      </c>
      <c r="BC354" s="10">
        <f t="shared" si="164"/>
        <v>0.70485891774296761</v>
      </c>
      <c r="BD354" s="1">
        <f t="shared" si="165"/>
        <v>37.200000000000259</v>
      </c>
      <c r="BE354" s="1">
        <f t="shared" si="166"/>
        <v>37.040595606714746</v>
      </c>
      <c r="BF354" s="1">
        <f t="shared" si="167"/>
        <v>1.1456151783069336E-2</v>
      </c>
      <c r="BU354" s="1">
        <f t="shared" si="150"/>
        <v>0</v>
      </c>
      <c r="BV354" s="1">
        <f>IF($BY$12=1,NORMDIST(BY354,$Y$6,$Y$8,TRUE),IF($BY$12=2,IF(BY354&lt;=$BX$31,0,IF(BY354&gt;=$BX$32,1,(BY354-$BX$31)*$BX$33)),SUM($BU$42:BU354)/$BV$40))</f>
        <v>0.17360878033862678</v>
      </c>
      <c r="BW354" s="1">
        <f t="shared" si="151"/>
        <v>0.40009521930397329</v>
      </c>
      <c r="BX354" s="1">
        <f>IF($BY$12&lt;3,BV354,SUM($BZ$42:BZ354)/$BX$40)</f>
        <v>0.17360878033862678</v>
      </c>
      <c r="BY354" s="1">
        <f t="shared" si="174"/>
        <v>31.200000000000173</v>
      </c>
      <c r="BZ354" s="1">
        <f t="shared" si="142"/>
        <v>1.2823564721281124E-2</v>
      </c>
      <c r="CA354" s="1">
        <f t="shared" si="152"/>
        <v>25.999597172585514</v>
      </c>
      <c r="CB354" s="1" t="str">
        <f t="shared" si="143"/>
        <v/>
      </c>
      <c r="CC354" s="1" t="e">
        <f>IF(CB354="",NA(),COUNTIF(CB354:$CB$704,CB354))</f>
        <v>#N/A</v>
      </c>
      <c r="CD354" s="1" t="e">
        <f t="shared" si="144"/>
        <v>#N/A</v>
      </c>
      <c r="CE354" s="1" t="e">
        <f t="shared" si="145"/>
        <v>#N/A</v>
      </c>
      <c r="CF354" s="1">
        <f t="shared" si="146"/>
        <v>99</v>
      </c>
      <c r="CG354" s="1">
        <f t="shared" si="147"/>
        <v>0</v>
      </c>
      <c r="CH354" s="1">
        <f t="shared" si="173"/>
        <v>0</v>
      </c>
      <c r="CJ354" s="1" t="e">
        <f t="shared" si="148"/>
        <v>#N/A</v>
      </c>
      <c r="CK354" s="1" t="str">
        <f t="shared" si="149"/>
        <v/>
      </c>
    </row>
    <row r="355" spans="1:89" ht="12" customHeight="1" x14ac:dyDescent="0.15">
      <c r="A355" s="26"/>
      <c r="B355" s="26"/>
      <c r="C355" s="26"/>
      <c r="D355" s="26"/>
      <c r="E355" s="26"/>
      <c r="F355" s="26"/>
      <c r="G355" s="26"/>
      <c r="H355" s="26"/>
      <c r="I355" s="26"/>
      <c r="J355" s="26"/>
      <c r="K355" s="26"/>
      <c r="L355" s="26"/>
      <c r="M355" s="26"/>
      <c r="N355" s="26"/>
      <c r="O355" s="26"/>
      <c r="AM355" s="10">
        <f t="shared" si="168"/>
        <v>2.4256337434053421E-2</v>
      </c>
      <c r="AN355" s="10">
        <f t="shared" si="153"/>
        <v>0.68967292085289955</v>
      </c>
      <c r="AO355" s="1">
        <f t="shared" si="154"/>
        <v>10.499999999999979</v>
      </c>
      <c r="AP355" s="1">
        <f t="shared" si="155"/>
        <v>10.174276966601589</v>
      </c>
      <c r="AQ355" s="1">
        <f t="shared" si="156"/>
        <v>1.9566506328755964E-3</v>
      </c>
      <c r="AR355" s="10">
        <f t="shared" si="169"/>
        <v>7.2545744478702545E-3</v>
      </c>
      <c r="AS355" s="10">
        <f t="shared" si="157"/>
        <v>0.83878817036747932</v>
      </c>
      <c r="AT355" s="125">
        <f t="shared" si="158"/>
        <v>1.0999999999999999</v>
      </c>
      <c r="AU355" s="1">
        <f t="shared" si="159"/>
        <v>1.2079210080206393</v>
      </c>
      <c r="AV355" s="1" t="e">
        <f t="shared" si="160"/>
        <v>#N/A</v>
      </c>
      <c r="AW355" s="10">
        <f t="shared" si="170"/>
        <v>0.69012798741459846</v>
      </c>
      <c r="AX355" s="10">
        <f t="shared" si="161"/>
        <v>0.84580982103943825</v>
      </c>
      <c r="AY355" s="1">
        <f t="shared" si="162"/>
        <v>59.900000000000581</v>
      </c>
      <c r="AZ355" s="1">
        <f t="shared" si="163"/>
        <v>59.605922055990085</v>
      </c>
      <c r="BA355" s="1">
        <f t="shared" si="171"/>
        <v>1.4926098079692265E-2</v>
      </c>
      <c r="BB355" s="10">
        <f t="shared" si="172"/>
        <v>0.34059560671448708</v>
      </c>
      <c r="BC355" s="10">
        <f t="shared" si="164"/>
        <v>0.49488775804638863</v>
      </c>
      <c r="BD355" s="1">
        <f t="shared" si="165"/>
        <v>41.700000000000323</v>
      </c>
      <c r="BE355" s="1">
        <f t="shared" si="166"/>
        <v>41.214004740864361</v>
      </c>
      <c r="BF355" s="1">
        <f t="shared" si="167"/>
        <v>9.0570882091228714E-3</v>
      </c>
      <c r="BU355" s="1">
        <f t="shared" si="150"/>
        <v>0</v>
      </c>
      <c r="BV355" s="1">
        <f>IF($BY$12=1,NORMDIST(BY355,$Y$6,$Y$8,TRUE),IF($BY$12=2,IF(BY355&lt;=$BX$31,0,IF(BY355&gt;=$BX$32,1,(BY355-$BX$31)*$BX$33)),SUM($BU$42:BU355)/$BV$40))</f>
        <v>0.17489414971322426</v>
      </c>
      <c r="BW355" s="1">
        <f t="shared" si="151"/>
        <v>0.40326344972648598</v>
      </c>
      <c r="BX355" s="1">
        <f>IF($BY$12&lt;3,BV355,SUM($BZ$42:BZ355)/$BX$40)</f>
        <v>0.17489414971322426</v>
      </c>
      <c r="BY355" s="1">
        <f t="shared" si="174"/>
        <v>31.300000000000175</v>
      </c>
      <c r="BZ355" s="1">
        <f t="shared" si="142"/>
        <v>1.2883816285191174E-2</v>
      </c>
      <c r="CA355" s="1">
        <f t="shared" si="152"/>
        <v>25.999557580636562</v>
      </c>
      <c r="CB355" s="1" t="str">
        <f t="shared" si="143"/>
        <v/>
      </c>
      <c r="CC355" s="1" t="e">
        <f>IF(CB355="",NA(),COUNTIF(CB355:$CB$704,CB355))</f>
        <v>#N/A</v>
      </c>
      <c r="CD355" s="1" t="e">
        <f t="shared" si="144"/>
        <v>#N/A</v>
      </c>
      <c r="CE355" s="1" t="e">
        <f t="shared" si="145"/>
        <v>#N/A</v>
      </c>
      <c r="CF355" s="1">
        <f t="shared" si="146"/>
        <v>99</v>
      </c>
      <c r="CG355" s="1">
        <f t="shared" si="147"/>
        <v>0</v>
      </c>
      <c r="CH355" s="1">
        <f t="shared" si="173"/>
        <v>0</v>
      </c>
      <c r="CJ355" s="1" t="e">
        <f t="shared" si="148"/>
        <v>#N/A</v>
      </c>
      <c r="CK355" s="1" t="str">
        <f t="shared" si="149"/>
        <v/>
      </c>
    </row>
    <row r="356" spans="1:89" ht="12" customHeight="1" x14ac:dyDescent="0.15">
      <c r="A356" s="26"/>
      <c r="B356" s="26"/>
      <c r="C356" s="26"/>
      <c r="D356" s="26"/>
      <c r="E356" s="26"/>
      <c r="F356" s="26"/>
      <c r="G356" s="26"/>
      <c r="H356" s="26"/>
      <c r="I356" s="26"/>
      <c r="J356" s="26"/>
      <c r="K356" s="26"/>
      <c r="L356" s="26"/>
      <c r="M356" s="26"/>
      <c r="N356" s="26"/>
      <c r="O356" s="26"/>
      <c r="AM356" s="10">
        <f t="shared" si="168"/>
        <v>0.17427696660161018</v>
      </c>
      <c r="AN356" s="10">
        <f t="shared" si="153"/>
        <v>0.93161666765809059</v>
      </c>
      <c r="AO356" s="1">
        <f t="shared" si="154"/>
        <v>31.200000000000173</v>
      </c>
      <c r="AP356" s="1">
        <f t="shared" si="155"/>
        <v>31.487597585469658</v>
      </c>
      <c r="AQ356" s="1">
        <f t="shared" si="156"/>
        <v>1.1946646633137771E-2</v>
      </c>
      <c r="AR356" s="10">
        <f t="shared" si="169"/>
        <v>0.60792100802063942</v>
      </c>
      <c r="AS356" s="10">
        <f t="shared" si="157"/>
        <v>0.98317949846386909</v>
      </c>
      <c r="AT356" s="125">
        <f t="shared" si="158"/>
        <v>55.400000000000517</v>
      </c>
      <c r="AU356" s="1">
        <f t="shared" si="159"/>
        <v>55.665972170979302</v>
      </c>
      <c r="AV356" s="1" t="e">
        <f t="shared" si="160"/>
        <v>#N/A</v>
      </c>
      <c r="AW356" s="10">
        <f t="shared" si="170"/>
        <v>0.20592205598950386</v>
      </c>
      <c r="AX356" s="10">
        <f t="shared" si="161"/>
        <v>0.23688176646828651</v>
      </c>
      <c r="AY356" s="1">
        <f t="shared" si="162"/>
        <v>33.500000000000206</v>
      </c>
      <c r="AZ356" s="1">
        <f t="shared" si="163"/>
        <v>33.744145829230753</v>
      </c>
      <c r="BA356" s="1">
        <f t="shared" si="171"/>
        <v>3.3621405320120134E-3</v>
      </c>
      <c r="BB356" s="10">
        <f t="shared" si="172"/>
        <v>1.4004740864038467E-2</v>
      </c>
      <c r="BC356" s="10">
        <f t="shared" si="164"/>
        <v>0.59070201590657234</v>
      </c>
      <c r="BD356" s="1">
        <f t="shared" si="165"/>
        <v>5.9999999999999947</v>
      </c>
      <c r="BE356" s="1">
        <f t="shared" si="166"/>
        <v>6.3381919302046246</v>
      </c>
      <c r="BF356" s="1">
        <f t="shared" si="167"/>
        <v>1.0477456753866885E-3</v>
      </c>
      <c r="BU356" s="1">
        <f t="shared" si="150"/>
        <v>0</v>
      </c>
      <c r="BV356" s="1">
        <f>IF($BY$12=1,NORMDIST(BY356,$Y$6,$Y$8,TRUE),IF($BY$12=2,IF(BY356&lt;=$BX$31,0,IF(BY356&gt;=$BX$32,1,(BY356-$BX$31)*$BX$33)),SUM($BU$42:BU356)/$BV$40))</f>
        <v>0.17618554224526017</v>
      </c>
      <c r="BW356" s="1">
        <f t="shared" si="151"/>
        <v>0.40644245836790932</v>
      </c>
      <c r="BX356" s="1">
        <f>IF($BY$12&lt;3,BV356,SUM($BZ$42:BZ356)/$BX$40)</f>
        <v>0.17618554224526017</v>
      </c>
      <c r="BY356" s="1">
        <f t="shared" si="174"/>
        <v>31.400000000000176</v>
      </c>
      <c r="BZ356" s="1">
        <f t="shared" si="142"/>
        <v>1.294402733655755E-2</v>
      </c>
      <c r="CA356" s="1">
        <f t="shared" si="152"/>
        <v>25.99951434027793</v>
      </c>
      <c r="CB356" s="1" t="str">
        <f t="shared" si="143"/>
        <v/>
      </c>
      <c r="CC356" s="1" t="e">
        <f>IF(CB356="",NA(),COUNTIF(CB356:$CB$704,CB356))</f>
        <v>#N/A</v>
      </c>
      <c r="CD356" s="1" t="e">
        <f t="shared" si="144"/>
        <v>#N/A</v>
      </c>
      <c r="CE356" s="1" t="e">
        <f t="shared" si="145"/>
        <v>#N/A</v>
      </c>
      <c r="CF356" s="1">
        <f t="shared" si="146"/>
        <v>99</v>
      </c>
      <c r="CG356" s="1">
        <f t="shared" si="147"/>
        <v>0</v>
      </c>
      <c r="CH356" s="1">
        <f t="shared" si="173"/>
        <v>0</v>
      </c>
      <c r="CJ356" s="1" t="e">
        <f t="shared" si="148"/>
        <v>#N/A</v>
      </c>
      <c r="CK356" s="1" t="str">
        <f t="shared" si="149"/>
        <v/>
      </c>
    </row>
    <row r="357" spans="1:89" ht="12" customHeight="1" x14ac:dyDescent="0.15">
      <c r="A357" s="26"/>
      <c r="B357" s="26"/>
      <c r="C357" s="26"/>
      <c r="D357" s="26"/>
      <c r="E357" s="26"/>
      <c r="F357" s="26"/>
      <c r="G357" s="26"/>
      <c r="H357" s="26"/>
      <c r="I357" s="26"/>
      <c r="J357" s="26"/>
      <c r="K357" s="26"/>
      <c r="L357" s="26"/>
      <c r="M357" s="26"/>
      <c r="N357" s="26"/>
      <c r="O357" s="26"/>
      <c r="AM357" s="10">
        <f t="shared" si="168"/>
        <v>0.78759758546948433</v>
      </c>
      <c r="AN357" s="10">
        <f t="shared" si="153"/>
        <v>9.3463454395532608E-2</v>
      </c>
      <c r="AO357" s="1">
        <f t="shared" si="154"/>
        <v>65.900000000000531</v>
      </c>
      <c r="AP357" s="1">
        <f t="shared" si="155"/>
        <v>66.158980233222778</v>
      </c>
      <c r="AQ357" s="1">
        <f t="shared" si="156"/>
        <v>1.3591876308932003E-3</v>
      </c>
      <c r="AR357" s="10">
        <f t="shared" si="169"/>
        <v>0.76597217097878456</v>
      </c>
      <c r="AS357" s="10">
        <f t="shared" si="157"/>
        <v>0.66742606833577156</v>
      </c>
      <c r="AT357" s="125">
        <f t="shared" si="158"/>
        <v>64.500000000000611</v>
      </c>
      <c r="AU357" s="1">
        <f t="shared" si="159"/>
        <v>64.359896603972331</v>
      </c>
      <c r="AV357" s="1">
        <f t="shared" si="160"/>
        <v>1.0236352124829181E-2</v>
      </c>
      <c r="AW357" s="10">
        <f t="shared" si="170"/>
        <v>0.74414582923054695</v>
      </c>
      <c r="AX357" s="10">
        <f t="shared" si="161"/>
        <v>0.96620124951004982</v>
      </c>
      <c r="AY357" s="1">
        <f t="shared" si="162"/>
        <v>63.100000000000627</v>
      </c>
      <c r="AZ357" s="1">
        <f t="shared" si="163"/>
        <v>62.655716741830737</v>
      </c>
      <c r="BA357" s="1">
        <f t="shared" si="171"/>
        <v>1.5551993637112309E-2</v>
      </c>
      <c r="BB357" s="10">
        <f t="shared" si="172"/>
        <v>0.8381919302046299</v>
      </c>
      <c r="BC357" s="10">
        <f t="shared" si="164"/>
        <v>0.19854139164090157</v>
      </c>
      <c r="BD357" s="1">
        <f t="shared" si="165"/>
        <v>69.700000000000315</v>
      </c>
      <c r="BE357" s="1">
        <f t="shared" si="166"/>
        <v>69.697447106987553</v>
      </c>
      <c r="BF357" s="1">
        <f t="shared" si="167"/>
        <v>2.4380884100465216E-3</v>
      </c>
      <c r="BU357" s="1">
        <f t="shared" si="150"/>
        <v>0</v>
      </c>
      <c r="BV357" s="1">
        <f>IF($BY$12=1,NORMDIST(BY357,$Y$6,$Y$8,TRUE),IF($BY$12=2,IF(BY357&lt;=$BX$31,0,IF(BY357&gt;=$BX$32,1,(BY357-$BX$31)*$BX$33)),SUM($BU$42:BU357)/$BV$40))</f>
        <v>0.17748295372323455</v>
      </c>
      <c r="BW357" s="1">
        <f t="shared" si="151"/>
        <v>0.4096321320577489</v>
      </c>
      <c r="BX357" s="1">
        <f>IF($BY$12&lt;3,BV357,SUM($BZ$42:BZ357)/$BX$40)</f>
        <v>0.17748295372323455</v>
      </c>
      <c r="BY357" s="1">
        <f t="shared" si="174"/>
        <v>31.500000000000178</v>
      </c>
      <c r="BZ357" s="1">
        <f t="shared" si="142"/>
        <v>1.3004194668499891E-2</v>
      </c>
      <c r="CA357" s="1">
        <f t="shared" si="152"/>
        <v>25.999467140270252</v>
      </c>
      <c r="CB357" s="1" t="str">
        <f t="shared" si="143"/>
        <v/>
      </c>
      <c r="CC357" s="1" t="e">
        <f>IF(CB357="",NA(),COUNTIF(CB357:$CB$704,CB357))</f>
        <v>#N/A</v>
      </c>
      <c r="CD357" s="1" t="e">
        <f t="shared" si="144"/>
        <v>#N/A</v>
      </c>
      <c r="CE357" s="1" t="e">
        <f t="shared" si="145"/>
        <v>#N/A</v>
      </c>
      <c r="CF357" s="1">
        <f t="shared" si="146"/>
        <v>99</v>
      </c>
      <c r="CG357" s="1">
        <f t="shared" si="147"/>
        <v>0</v>
      </c>
      <c r="CH357" s="1">
        <f t="shared" si="173"/>
        <v>0</v>
      </c>
      <c r="CJ357" s="1" t="e">
        <f t="shared" si="148"/>
        <v>#N/A</v>
      </c>
      <c r="CK357" s="1" t="str">
        <f t="shared" si="149"/>
        <v/>
      </c>
    </row>
    <row r="358" spans="1:89" ht="12" customHeight="1" x14ac:dyDescent="0.15">
      <c r="A358" s="26"/>
      <c r="B358" s="26"/>
      <c r="C358" s="26"/>
      <c r="D358" s="26"/>
      <c r="E358" s="26"/>
      <c r="F358" s="26"/>
      <c r="G358" s="26"/>
      <c r="H358" s="26"/>
      <c r="I358" s="26"/>
      <c r="J358" s="26"/>
      <c r="K358" s="26"/>
      <c r="L358" s="26"/>
      <c r="M358" s="26"/>
      <c r="N358" s="26"/>
      <c r="O358" s="26"/>
      <c r="AM358" s="10">
        <f t="shared" si="168"/>
        <v>0.75898023322224617</v>
      </c>
      <c r="AN358" s="10">
        <f t="shared" si="153"/>
        <v>0.19896549358963966</v>
      </c>
      <c r="AO358" s="1">
        <f t="shared" si="154"/>
        <v>64.000000000000639</v>
      </c>
      <c r="AP358" s="1">
        <f t="shared" si="155"/>
        <v>64.022447813302918</v>
      </c>
      <c r="AQ358" s="1">
        <f t="shared" si="156"/>
        <v>3.1063878988811361E-3</v>
      </c>
      <c r="AR358" s="10">
        <f t="shared" si="169"/>
        <v>0.35989660397171974</v>
      </c>
      <c r="AS358" s="10">
        <f t="shared" si="157"/>
        <v>0.71837304905056953</v>
      </c>
      <c r="AT358" s="125">
        <f t="shared" si="158"/>
        <v>42.800000000000338</v>
      </c>
      <c r="AU358" s="1">
        <f t="shared" si="159"/>
        <v>43.12935533300076</v>
      </c>
      <c r="AV358" s="1">
        <f t="shared" si="160"/>
        <v>1.3430365082712007E-2</v>
      </c>
      <c r="AW358" s="10">
        <f t="shared" si="170"/>
        <v>5.571674183011055E-2</v>
      </c>
      <c r="AX358" s="10">
        <f t="shared" si="161"/>
        <v>0.14261874929070473</v>
      </c>
      <c r="AY358" s="1">
        <f t="shared" si="162"/>
        <v>18.099999999999987</v>
      </c>
      <c r="AZ358" s="1">
        <f t="shared" si="163"/>
        <v>17.946950788050877</v>
      </c>
      <c r="BA358" s="1">
        <f t="shared" si="171"/>
        <v>7.9731270408347783E-4</v>
      </c>
      <c r="BB358" s="10">
        <f t="shared" si="172"/>
        <v>0.49744710698723793</v>
      </c>
      <c r="BC358" s="10">
        <f t="shared" si="164"/>
        <v>0.53668477013707161</v>
      </c>
      <c r="BD358" s="1">
        <f t="shared" si="165"/>
        <v>49.800000000000438</v>
      </c>
      <c r="BE358" s="1">
        <f t="shared" si="166"/>
        <v>49.978272727877339</v>
      </c>
      <c r="BF358" s="1">
        <f t="shared" si="167"/>
        <v>1.0704777050526384E-2</v>
      </c>
      <c r="BU358" s="1">
        <f t="shared" si="150"/>
        <v>0</v>
      </c>
      <c r="BV358" s="1">
        <f>IF($BY$12=1,NORMDIST(BY358,$Y$6,$Y$8,TRUE),IF($BY$12=2,IF(BY358&lt;=$BX$31,0,IF(BY358&gt;=$BX$32,1,(BY358-$BX$31)*$BX$33)),SUM($BU$42:BU358)/$BV$40))</f>
        <v>0.17878637961437402</v>
      </c>
      <c r="BW358" s="1">
        <f t="shared" si="151"/>
        <v>0.41283235597429968</v>
      </c>
      <c r="BX358" s="1">
        <f>IF($BY$12&lt;3,BV358,SUM($BZ$42:BZ358)/$BX$40)</f>
        <v>0.17878637961437402</v>
      </c>
      <c r="BY358" s="1">
        <f t="shared" si="174"/>
        <v>31.600000000000179</v>
      </c>
      <c r="BZ358" s="1">
        <f t="shared" si="142"/>
        <v>1.3064315062477764E-2</v>
      </c>
      <c r="CA358" s="1">
        <f t="shared" si="152"/>
        <v>25.99941564526678</v>
      </c>
      <c r="CB358" s="1" t="str">
        <f t="shared" si="143"/>
        <v/>
      </c>
      <c r="CC358" s="1" t="e">
        <f>IF(CB358="",NA(),COUNTIF(CB358:$CB$704,CB358))</f>
        <v>#N/A</v>
      </c>
      <c r="CD358" s="1" t="e">
        <f t="shared" si="144"/>
        <v>#N/A</v>
      </c>
      <c r="CE358" s="1" t="e">
        <f t="shared" si="145"/>
        <v>#N/A</v>
      </c>
      <c r="CF358" s="1">
        <f t="shared" si="146"/>
        <v>99</v>
      </c>
      <c r="CG358" s="1">
        <f t="shared" si="147"/>
        <v>0</v>
      </c>
      <c r="CH358" s="1">
        <f t="shared" si="173"/>
        <v>0</v>
      </c>
      <c r="CJ358" s="1" t="e">
        <f t="shared" si="148"/>
        <v>#N/A</v>
      </c>
      <c r="CK358" s="1" t="str">
        <f t="shared" si="149"/>
        <v/>
      </c>
    </row>
    <row r="359" spans="1:89" ht="12" customHeight="1" x14ac:dyDescent="0.15">
      <c r="A359" s="26"/>
      <c r="B359" s="26"/>
      <c r="C359" s="26"/>
      <c r="D359" s="26"/>
      <c r="E359" s="26"/>
      <c r="F359" s="26"/>
      <c r="G359" s="26"/>
      <c r="H359" s="26"/>
      <c r="I359" s="26"/>
      <c r="J359" s="26"/>
      <c r="K359" s="26"/>
      <c r="L359" s="26"/>
      <c r="M359" s="26"/>
      <c r="N359" s="26"/>
      <c r="O359" s="26"/>
      <c r="AM359" s="10">
        <f t="shared" si="168"/>
        <v>0.52244781330227852</v>
      </c>
      <c r="AN359" s="10">
        <f t="shared" si="153"/>
        <v>0.92484435811638832</v>
      </c>
      <c r="AO359" s="1">
        <f t="shared" si="154"/>
        <v>51.100000000000456</v>
      </c>
      <c r="AP359" s="1">
        <f t="shared" si="155"/>
        <v>51.204140538722733</v>
      </c>
      <c r="AQ359" s="1">
        <f t="shared" si="156"/>
        <v>1.8420094389355095E-2</v>
      </c>
      <c r="AR359" s="10">
        <f t="shared" si="169"/>
        <v>0.82935533300042152</v>
      </c>
      <c r="AS359" s="10">
        <f t="shared" si="157"/>
        <v>0.11162354424595833</v>
      </c>
      <c r="AT359" s="125">
        <f t="shared" si="158"/>
        <v>69.000000000000355</v>
      </c>
      <c r="AU359" s="1">
        <f t="shared" si="159"/>
        <v>69.393565658480284</v>
      </c>
      <c r="AV359" s="1">
        <f t="shared" si="160"/>
        <v>1.4179486165437234E-3</v>
      </c>
      <c r="AW359" s="10">
        <f t="shared" si="170"/>
        <v>0.34695078805088997</v>
      </c>
      <c r="AX359" s="10">
        <f t="shared" si="161"/>
        <v>0.3908691443502903</v>
      </c>
      <c r="AY359" s="1">
        <f t="shared" si="162"/>
        <v>42.100000000000328</v>
      </c>
      <c r="AZ359" s="1">
        <f t="shared" si="163"/>
        <v>42.124801779538721</v>
      </c>
      <c r="BA359" s="1">
        <f t="shared" si="171"/>
        <v>7.2115905336686721E-3</v>
      </c>
      <c r="BB359" s="10">
        <f t="shared" si="172"/>
        <v>0.67827272787690163</v>
      </c>
      <c r="BC359" s="10">
        <f t="shared" si="164"/>
        <v>9.6314478665590286E-2</v>
      </c>
      <c r="BD359" s="1">
        <f t="shared" si="165"/>
        <v>59.200000000000571</v>
      </c>
      <c r="BE359" s="1">
        <f t="shared" si="166"/>
        <v>58.738744125515794</v>
      </c>
      <c r="BF359" s="1">
        <f t="shared" si="167"/>
        <v>1.7283165639518682E-3</v>
      </c>
      <c r="BU359" s="1">
        <f t="shared" si="150"/>
        <v>0</v>
      </c>
      <c r="BV359" s="1">
        <f>IF($BY$12=1,NORMDIST(BY359,$Y$6,$Y$8,TRUE),IF($BY$12=2,IF(BY359&lt;=$BX$31,0,IF(BY359&gt;=$BX$32,1,(BY359-$BX$31)*$BX$33)),SUM($BU$42:BU359)/$BV$40))</f>
        <v>0.18009581506347933</v>
      </c>
      <c r="BW359" s="1">
        <f t="shared" si="151"/>
        <v>0.41604301364732432</v>
      </c>
      <c r="BX359" s="1">
        <f>IF($BY$12&lt;3,BV359,SUM($BZ$42:BZ359)/$BX$40)</f>
        <v>0.18009581506347933</v>
      </c>
      <c r="BY359" s="1">
        <f t="shared" si="174"/>
        <v>31.70000000000018</v>
      </c>
      <c r="BZ359" s="1">
        <f t="shared" si="142"/>
        <v>1.3124385288559052E-2</v>
      </c>
      <c r="CA359" s="1">
        <f t="shared" si="152"/>
        <v>25.999359494173355</v>
      </c>
      <c r="CB359" s="1" t="str">
        <f t="shared" si="143"/>
        <v/>
      </c>
      <c r="CC359" s="1" t="e">
        <f>IF(CB359="",NA(),COUNTIF(CB359:$CB$704,CB359))</f>
        <v>#N/A</v>
      </c>
      <c r="CD359" s="1" t="e">
        <f t="shared" si="144"/>
        <v>#N/A</v>
      </c>
      <c r="CE359" s="1" t="e">
        <f t="shared" si="145"/>
        <v>#N/A</v>
      </c>
      <c r="CF359" s="1">
        <f t="shared" si="146"/>
        <v>99</v>
      </c>
      <c r="CG359" s="1">
        <f t="shared" si="147"/>
        <v>0</v>
      </c>
      <c r="CH359" s="1">
        <f t="shared" si="173"/>
        <v>0</v>
      </c>
      <c r="CJ359" s="1" t="e">
        <f t="shared" si="148"/>
        <v>#N/A</v>
      </c>
      <c r="CK359" s="1" t="str">
        <f t="shared" si="149"/>
        <v/>
      </c>
    </row>
    <row r="360" spans="1:89" ht="12" customHeight="1" x14ac:dyDescent="0.15">
      <c r="A360" s="26"/>
      <c r="B360" s="26"/>
      <c r="C360" s="26"/>
      <c r="D360" s="26"/>
      <c r="E360" s="26"/>
      <c r="F360" s="26"/>
      <c r="G360" s="26"/>
      <c r="H360" s="26"/>
      <c r="I360" s="26"/>
      <c r="J360" s="26"/>
      <c r="K360" s="26"/>
      <c r="L360" s="26"/>
      <c r="M360" s="26"/>
      <c r="N360" s="26"/>
      <c r="O360" s="26"/>
      <c r="AM360" s="10">
        <f t="shared" si="168"/>
        <v>0.60414053872227669</v>
      </c>
      <c r="AN360" s="10">
        <f t="shared" si="153"/>
        <v>0.24104977026581764</v>
      </c>
      <c r="AO360" s="1">
        <f t="shared" si="154"/>
        <v>55.200000000000514</v>
      </c>
      <c r="AP360" s="1">
        <f t="shared" si="155"/>
        <v>55.536305189878263</v>
      </c>
      <c r="AQ360" s="1">
        <f t="shared" si="156"/>
        <v>4.648444376951659E-3</v>
      </c>
      <c r="AR360" s="10">
        <f t="shared" si="169"/>
        <v>0.89356565847992897</v>
      </c>
      <c r="AS360" s="10">
        <f t="shared" si="157"/>
        <v>0.20115284994244576</v>
      </c>
      <c r="AT360" s="125">
        <f t="shared" si="158"/>
        <v>74.90000000000002</v>
      </c>
      <c r="AU360" s="1">
        <f t="shared" si="159"/>
        <v>74.514411506801864</v>
      </c>
      <c r="AV360" s="1">
        <f t="shared" si="160"/>
        <v>1.8485134208741547E-3</v>
      </c>
      <c r="AW360" s="10">
        <f t="shared" si="170"/>
        <v>0.52480177953839302</v>
      </c>
      <c r="AX360" s="10">
        <f t="shared" si="161"/>
        <v>0.6178070642054081</v>
      </c>
      <c r="AY360" s="1">
        <f t="shared" si="162"/>
        <v>51.200000000000458</v>
      </c>
      <c r="AZ360" s="1">
        <f t="shared" si="163"/>
        <v>51.373545915633898</v>
      </c>
      <c r="BA360" s="1">
        <f t="shared" si="171"/>
        <v>1.2301305661842236E-2</v>
      </c>
      <c r="BB360" s="10">
        <f t="shared" si="172"/>
        <v>3.8744125515222549E-2</v>
      </c>
      <c r="BC360" s="10">
        <f t="shared" si="164"/>
        <v>0.75882585719227791</v>
      </c>
      <c r="BD360" s="1">
        <f t="shared" si="165"/>
        <v>14.599999999999964</v>
      </c>
      <c r="BE360" s="1">
        <f t="shared" si="166"/>
        <v>14.536658922582829</v>
      </c>
      <c r="BF360" s="1">
        <f t="shared" si="167"/>
        <v>3.160251165356232E-3</v>
      </c>
      <c r="BU360" s="1">
        <f t="shared" si="150"/>
        <v>0</v>
      </c>
      <c r="BV360" s="1">
        <f>IF($BY$12=1,NORMDIST(BY360,$Y$6,$Y$8,TRUE),IF($BY$12=2,IF(BY360&lt;=$BX$31,0,IF(BY360&gt;=$BX$32,1,(BY360-$BX$31)*$BX$33)),SUM($BU$42:BU360)/$BV$40))</f>
        <v>0.1814112548917996</v>
      </c>
      <c r="BW360" s="1">
        <f t="shared" si="151"/>
        <v>0.41926398696097672</v>
      </c>
      <c r="BX360" s="1">
        <f>IF($BY$12&lt;3,BV360,SUM($BZ$42:BZ360)/$BX$40)</f>
        <v>0.1814112548917996</v>
      </c>
      <c r="BY360" s="1">
        <f t="shared" si="174"/>
        <v>31.800000000000182</v>
      </c>
      <c r="BZ360" s="1">
        <f t="shared" si="142"/>
        <v>1.3184402105691016E-2</v>
      </c>
      <c r="CA360" s="1">
        <f t="shared" si="152"/>
        <v>25.999298298416917</v>
      </c>
      <c r="CB360" s="1" t="str">
        <f t="shared" si="143"/>
        <v/>
      </c>
      <c r="CC360" s="1" t="e">
        <f>IF(CB360="",NA(),COUNTIF(CB360:$CB$704,CB360))</f>
        <v>#N/A</v>
      </c>
      <c r="CD360" s="1" t="e">
        <f t="shared" si="144"/>
        <v>#N/A</v>
      </c>
      <c r="CE360" s="1" t="e">
        <f t="shared" si="145"/>
        <v>#N/A</v>
      </c>
      <c r="CF360" s="1">
        <f t="shared" si="146"/>
        <v>99</v>
      </c>
      <c r="CG360" s="1">
        <f t="shared" si="147"/>
        <v>0</v>
      </c>
      <c r="CH360" s="1">
        <f t="shared" si="173"/>
        <v>0</v>
      </c>
      <c r="CJ360" s="1" t="e">
        <f t="shared" si="148"/>
        <v>#N/A</v>
      </c>
      <c r="CK360" s="1" t="str">
        <f t="shared" si="149"/>
        <v/>
      </c>
    </row>
    <row r="361" spans="1:89" ht="12" customHeight="1" x14ac:dyDescent="0.15">
      <c r="A361" s="26"/>
      <c r="B361" s="26"/>
      <c r="C361" s="26"/>
      <c r="D361" s="26"/>
      <c r="E361" s="26"/>
      <c r="F361" s="26"/>
      <c r="G361" s="26"/>
      <c r="H361" s="26"/>
      <c r="I361" s="26"/>
      <c r="J361" s="26"/>
      <c r="K361" s="26"/>
      <c r="L361" s="26"/>
      <c r="M361" s="26"/>
      <c r="N361" s="26"/>
      <c r="O361" s="26"/>
      <c r="AM361" s="10">
        <f t="shared" si="168"/>
        <v>0.83630518987774849</v>
      </c>
      <c r="AN361" s="10">
        <f t="shared" si="153"/>
        <v>0.77074495330452919</v>
      </c>
      <c r="AO361" s="1">
        <f t="shared" si="154"/>
        <v>69.500000000000327</v>
      </c>
      <c r="AP361" s="1">
        <f t="shared" si="155"/>
        <v>69.552729684859841</v>
      </c>
      <c r="AQ361" s="1">
        <f t="shared" si="156"/>
        <v>9.5579590159374211E-3</v>
      </c>
      <c r="AR361" s="10">
        <f t="shared" si="169"/>
        <v>0.11441150680184364</v>
      </c>
      <c r="AS361" s="10">
        <f t="shared" si="157"/>
        <v>0.55536802485585213</v>
      </c>
      <c r="AT361" s="125">
        <f t="shared" si="158"/>
        <v>25.900000000000098</v>
      </c>
      <c r="AU361" s="1">
        <f t="shared" si="159"/>
        <v>25.868342844396928</v>
      </c>
      <c r="AV361" s="1">
        <f t="shared" si="160"/>
        <v>5.3599127398812636E-3</v>
      </c>
      <c r="AW361" s="10">
        <f t="shared" si="170"/>
        <v>0.67354591563344002</v>
      </c>
      <c r="AX361" s="10">
        <f t="shared" si="161"/>
        <v>0.91243130341172218</v>
      </c>
      <c r="AY361" s="1">
        <f t="shared" si="162"/>
        <v>58.900000000000567</v>
      </c>
      <c r="AZ361" s="1">
        <f t="shared" si="163"/>
        <v>59.295724166185231</v>
      </c>
      <c r="BA361" s="1">
        <f t="shared" si="171"/>
        <v>1.6484647478769151E-2</v>
      </c>
      <c r="BB361" s="10">
        <f t="shared" si="172"/>
        <v>0.43665892258286476</v>
      </c>
      <c r="BC361" s="10">
        <f t="shared" si="164"/>
        <v>0.90239464119076729</v>
      </c>
      <c r="BD361" s="1">
        <f t="shared" si="165"/>
        <v>46.800000000000395</v>
      </c>
      <c r="BE361" s="1">
        <f t="shared" si="166"/>
        <v>46.44303800836245</v>
      </c>
      <c r="BF361" s="1">
        <f t="shared" si="167"/>
        <v>1.7771234940701996E-2</v>
      </c>
      <c r="BU361" s="1">
        <f t="shared" si="150"/>
        <v>0</v>
      </c>
      <c r="BV361" s="1">
        <f>IF($BY$12=1,NORMDIST(BY361,$Y$6,$Y$8,TRUE),IF($BY$12=2,IF(BY361&lt;=$BX$31,0,IF(BY361&gt;=$BX$32,1,(BY361-$BX$31)*$BX$33)),SUM($BU$42:BU361)/$BV$40))</f>
        <v>0.18273269359593433</v>
      </c>
      <c r="BW361" s="1">
        <f t="shared" si="151"/>
        <v>0.42249515615697375</v>
      </c>
      <c r="BX361" s="1">
        <f>IF($BY$12&lt;3,BV361,SUM($BZ$42:BZ361)/$BX$40)</f>
        <v>0.18273269359593433</v>
      </c>
      <c r="BY361" s="1">
        <f t="shared" si="174"/>
        <v>31.900000000000183</v>
      </c>
      <c r="BZ361" s="1">
        <f t="shared" si="142"/>
        <v>1.3244362261974023E-2</v>
      </c>
      <c r="CA361" s="1">
        <f t="shared" si="152"/>
        <v>25.999231640119092</v>
      </c>
      <c r="CB361" s="1" t="str">
        <f t="shared" si="143"/>
        <v/>
      </c>
      <c r="CC361" s="1" t="e">
        <f>IF(CB361="",NA(),COUNTIF(CB361:$CB$704,CB361))</f>
        <v>#N/A</v>
      </c>
      <c r="CD361" s="1" t="e">
        <f t="shared" si="144"/>
        <v>#N/A</v>
      </c>
      <c r="CE361" s="1" t="e">
        <f t="shared" si="145"/>
        <v>#N/A</v>
      </c>
      <c r="CF361" s="1">
        <f t="shared" si="146"/>
        <v>99</v>
      </c>
      <c r="CG361" s="1">
        <f t="shared" si="147"/>
        <v>0</v>
      </c>
      <c r="CH361" s="1">
        <f t="shared" si="173"/>
        <v>0</v>
      </c>
      <c r="CJ361" s="1" t="e">
        <f t="shared" si="148"/>
        <v>#N/A</v>
      </c>
      <c r="CK361" s="1" t="str">
        <f t="shared" si="149"/>
        <v/>
      </c>
    </row>
    <row r="362" spans="1:89" ht="12" customHeight="1" x14ac:dyDescent="0.15">
      <c r="A362" s="26"/>
      <c r="B362" s="26"/>
      <c r="C362" s="26"/>
      <c r="D362" s="26"/>
      <c r="E362" s="26"/>
      <c r="F362" s="26"/>
      <c r="G362" s="26"/>
      <c r="H362" s="26"/>
      <c r="I362" s="26"/>
      <c r="J362" s="26"/>
      <c r="K362" s="26"/>
      <c r="L362" s="26"/>
      <c r="M362" s="26"/>
      <c r="N362" s="26"/>
      <c r="O362" s="26"/>
      <c r="AM362" s="10">
        <f t="shared" si="168"/>
        <v>0.55272968485951424</v>
      </c>
      <c r="AN362" s="10">
        <f t="shared" si="153"/>
        <v>3.4081045538187027E-2</v>
      </c>
      <c r="AO362" s="1">
        <f t="shared" si="154"/>
        <v>52.600000000000477</v>
      </c>
      <c r="AP362" s="1">
        <f t="shared" si="155"/>
        <v>52.998435462266684</v>
      </c>
      <c r="AQ362" s="1">
        <f t="shared" si="156"/>
        <v>6.7409823709060315E-4</v>
      </c>
      <c r="AR362" s="10">
        <f t="shared" si="169"/>
        <v>0.46834284439682961</v>
      </c>
      <c r="AS362" s="10">
        <f t="shared" si="157"/>
        <v>0.53242527320981026</v>
      </c>
      <c r="AT362" s="125">
        <f t="shared" si="158"/>
        <v>48.400000000000418</v>
      </c>
      <c r="AU362" s="1">
        <f t="shared" si="159"/>
        <v>48.553626654297531</v>
      </c>
      <c r="AV362" s="1">
        <f t="shared" si="160"/>
        <v>1.0586416837686853E-2</v>
      </c>
      <c r="AW362" s="10">
        <f t="shared" si="170"/>
        <v>0.89572416618466377</v>
      </c>
      <c r="AX362" s="10">
        <f t="shared" si="161"/>
        <v>0.30626079812645912</v>
      </c>
      <c r="AY362" s="1">
        <f t="shared" si="162"/>
        <v>75.100000000000009</v>
      </c>
      <c r="AZ362" s="1">
        <f t="shared" si="163"/>
        <v>75.562654966861018</v>
      </c>
      <c r="BA362" s="1">
        <f t="shared" si="171"/>
        <v>2.7794517990397554E-3</v>
      </c>
      <c r="BB362" s="10">
        <f t="shared" si="172"/>
        <v>0.14303800836205482</v>
      </c>
      <c r="BC362" s="10">
        <f t="shared" si="164"/>
        <v>0.94311465695500374</v>
      </c>
      <c r="BD362" s="1">
        <f t="shared" si="165"/>
        <v>28.600000000000136</v>
      </c>
      <c r="BE362" s="1">
        <f t="shared" si="166"/>
        <v>28.930040577799218</v>
      </c>
      <c r="BF362" s="1">
        <f t="shared" si="167"/>
        <v>1.06128661830442E-2</v>
      </c>
      <c r="BU362" s="1">
        <f t="shared" si="150"/>
        <v>0</v>
      </c>
      <c r="BV362" s="1">
        <f>IF($BY$12=1,NORMDIST(BY362,$Y$6,$Y$8,TRUE),IF($BY$12=2,IF(BY362&lt;=$BX$31,0,IF(BY362&gt;=$BX$32,1,(BY362-$BX$31)*$BX$33)),SUM($BU$42:BU362)/$BV$40))</f>
        <v>0.18406012534676194</v>
      </c>
      <c r="BW362" s="1">
        <f t="shared" si="151"/>
        <v>0.4257363998380137</v>
      </c>
      <c r="BX362" s="1">
        <f>IF($BY$12&lt;3,BV362,SUM($BZ$42:BZ362)/$BX$40)</f>
        <v>0.18406012534676194</v>
      </c>
      <c r="BY362" s="1">
        <f t="shared" si="174"/>
        <v>32.000000000000185</v>
      </c>
      <c r="BZ362" s="1">
        <f t="shared" ref="BZ362:BZ425" si="175">IF($BZ$5,IF($BY$12=1,NORMDIST(BY362,$Y$6,$Y$8,FALSE),IF($BY$12=2,IF(AND(BY362&gt;=$BX$31,BY362&lt;=$BX$32),$BX$33,0),IF(BY362&lt;=$BX$13,0,NORMDIST(LN((BY362-$BX$13)/$BX$12),0,$BW$8,FALSE)/((BY362-$BX$13)/$BX$12)))),-999)</f>
        <v>1.3304262494937852E-2</v>
      </c>
      <c r="CA362" s="1">
        <f t="shared" si="152"/>
        <v>25.999159070171501</v>
      </c>
      <c r="CB362" s="1" t="str">
        <f t="shared" ref="CB362:CB425" si="176">IF(M261="","",ROUND(M261/$P$24,0))</f>
        <v/>
      </c>
      <c r="CC362" s="1" t="e">
        <f>IF(CB362="",NA(),COUNTIF(CB362:$CB$704,CB362))</f>
        <v>#N/A</v>
      </c>
      <c r="CD362" s="1" t="e">
        <f t="shared" ref="CD362:CD425" si="177">IF(CB362&lt;&gt;"",CB362*$P$24,NA())</f>
        <v>#N/A</v>
      </c>
      <c r="CE362" s="1" t="e">
        <f t="shared" ref="CE362:CE425" si="178">IF(AND($CB$7,$CD$2,$CD$1),26+$P$23/2-CC362*$P$23,NA())</f>
        <v>#N/A</v>
      </c>
      <c r="CF362" s="1">
        <f t="shared" ref="CF362:CF425" si="179">IF(ISNA(CJ362),99,CJ362)</f>
        <v>99</v>
      </c>
      <c r="CG362" s="1">
        <f t="shared" ref="CG362:CG425" si="180">IF(ISNA(CJ362),0,CJ362)</f>
        <v>0</v>
      </c>
      <c r="CH362" s="1">
        <f t="shared" si="173"/>
        <v>0</v>
      </c>
      <c r="CJ362" s="1" t="e">
        <f t="shared" ref="CJ362:CJ425" si="181">IF(CH362=1,CE362,NA())</f>
        <v>#N/A</v>
      </c>
      <c r="CK362" s="1" t="str">
        <f t="shared" ref="CK362:CK425" si="182">IF(CH362=1,M261,"")</f>
        <v/>
      </c>
    </row>
    <row r="363" spans="1:89" ht="12" customHeight="1" x14ac:dyDescent="0.15">
      <c r="A363" s="26"/>
      <c r="B363" s="26"/>
      <c r="C363" s="26"/>
      <c r="D363" s="26"/>
      <c r="E363" s="26"/>
      <c r="F363" s="26"/>
      <c r="G363" s="26"/>
      <c r="H363" s="26"/>
      <c r="I363" s="26"/>
      <c r="J363" s="26"/>
      <c r="K363" s="26"/>
      <c r="L363" s="26"/>
      <c r="M363" s="26"/>
      <c r="N363" s="26"/>
      <c r="O363" s="26"/>
      <c r="AM363" s="10">
        <f t="shared" si="168"/>
        <v>0.89843546226620674</v>
      </c>
      <c r="AN363" s="10">
        <f t="shared" si="153"/>
        <v>0.30232307687401772</v>
      </c>
      <c r="AO363" s="1">
        <f t="shared" si="154"/>
        <v>75.399999999999991</v>
      </c>
      <c r="AP363" s="1">
        <f t="shared" si="155"/>
        <v>75.598940176516763</v>
      </c>
      <c r="AQ363" s="1">
        <f t="shared" si="156"/>
        <v>2.6922450315765823E-3</v>
      </c>
      <c r="AR363" s="10">
        <f t="shared" si="169"/>
        <v>0.65362665429711342</v>
      </c>
      <c r="AS363" s="10">
        <f t="shared" si="157"/>
        <v>4.0117640048265457E-2</v>
      </c>
      <c r="AT363" s="125">
        <f t="shared" si="158"/>
        <v>57.900000000000553</v>
      </c>
      <c r="AU363" s="1">
        <f t="shared" si="159"/>
        <v>58.322011975199537</v>
      </c>
      <c r="AV363" s="1">
        <f t="shared" si="160"/>
        <v>7.4017608549299273E-4</v>
      </c>
      <c r="AW363" s="10">
        <f t="shared" si="170"/>
        <v>0.9626549668610096</v>
      </c>
      <c r="AX363" s="10">
        <f t="shared" si="161"/>
        <v>0.18312466517090797</v>
      </c>
      <c r="AY363" s="1">
        <f t="shared" si="162"/>
        <v>85.599999999999412</v>
      </c>
      <c r="AZ363" s="1">
        <f t="shared" si="163"/>
        <v>85.132329726963647</v>
      </c>
      <c r="BA363" s="1">
        <f t="shared" si="171"/>
        <v>7.4923420401210006E-4</v>
      </c>
      <c r="BB363" s="10">
        <f t="shared" si="172"/>
        <v>0.8300405777990818</v>
      </c>
      <c r="BC363" s="10">
        <f t="shared" si="164"/>
        <v>0.56851832941174507</v>
      </c>
      <c r="BD363" s="1">
        <f t="shared" si="165"/>
        <v>69.000000000000355</v>
      </c>
      <c r="BE363" s="1">
        <f t="shared" si="166"/>
        <v>69.184855733067153</v>
      </c>
      <c r="BF363" s="1">
        <f t="shared" si="167"/>
        <v>7.2218615177892555E-3</v>
      </c>
      <c r="BU363" s="1">
        <f t="shared" ref="BU363:BU426" si="183">IF($BY$12&lt;3,0,IF(BY363&lt;=$BX$13,0,NORMDIST(LN((BY363-$BX$13)/$BX$12),0,$BW$8,FALSE)/((BY363-$BX$13)/$BX$12)))</f>
        <v>0</v>
      </c>
      <c r="BV363" s="1">
        <f>IF($BY$12=1,NORMDIST(BY363,$Y$6,$Y$8,TRUE),IF($BY$12=2,IF(BY363&lt;=$BX$31,0,IF(BY363&gt;=$BX$32,1,(BY363-$BX$31)*$BX$33)),SUM($BU$42:BU363)/$BV$40))</f>
        <v>0.18539354398839702</v>
      </c>
      <c r="BW363" s="1">
        <f t="shared" ref="BW363:BW426" si="184">BY363*BZ363</f>
        <v>0.42898759497144434</v>
      </c>
      <c r="BX363" s="1">
        <f>IF($BY$12&lt;3,BV363,SUM($BZ$42:BZ363)/$BX$40)</f>
        <v>0.18539354398839702</v>
      </c>
      <c r="BY363" s="1">
        <f t="shared" si="174"/>
        <v>32.100000000000186</v>
      </c>
      <c r="BZ363" s="1">
        <f t="shared" si="175"/>
        <v>1.3364099531820618E-2</v>
      </c>
      <c r="CA363" s="1">
        <f t="shared" ref="CA363:CA426" si="185">IF(AND($CD$1,$CD$3),26-$CD$40*NORMDIST(BY363,$Y$6,$Y$8/SQRT($T$18),FALSE),-999)</f>
        <v>25.999080106209451</v>
      </c>
      <c r="CB363" s="1" t="str">
        <f t="shared" si="176"/>
        <v/>
      </c>
      <c r="CC363" s="1" t="e">
        <f>IF(CB363="",NA(),COUNTIF(CB363:$CB$704,CB363))</f>
        <v>#N/A</v>
      </c>
      <c r="CD363" s="1" t="e">
        <f t="shared" si="177"/>
        <v>#N/A</v>
      </c>
      <c r="CE363" s="1" t="e">
        <f t="shared" si="178"/>
        <v>#N/A</v>
      </c>
      <c r="CF363" s="1">
        <f t="shared" si="179"/>
        <v>99</v>
      </c>
      <c r="CG363" s="1">
        <f t="shared" si="180"/>
        <v>0</v>
      </c>
      <c r="CH363" s="1">
        <f t="shared" si="173"/>
        <v>0</v>
      </c>
      <c r="CJ363" s="1" t="e">
        <f t="shared" si="181"/>
        <v>#N/A</v>
      </c>
      <c r="CK363" s="1" t="str">
        <f t="shared" si="182"/>
        <v/>
      </c>
    </row>
    <row r="364" spans="1:89" ht="12" customHeight="1" x14ac:dyDescent="0.15">
      <c r="A364" s="26"/>
      <c r="B364" s="26"/>
      <c r="C364" s="26"/>
      <c r="D364" s="26"/>
      <c r="E364" s="26"/>
      <c r="F364" s="26"/>
      <c r="G364" s="26"/>
      <c r="H364" s="26"/>
      <c r="I364" s="26"/>
      <c r="J364" s="26"/>
      <c r="K364" s="26"/>
      <c r="L364" s="26"/>
      <c r="M364" s="26"/>
      <c r="N364" s="26"/>
      <c r="O364" s="26"/>
      <c r="AM364" s="10">
        <f t="shared" si="168"/>
        <v>0.69894017651677132</v>
      </c>
      <c r="AN364" s="10">
        <f t="shared" si="153"/>
        <v>0.85139000788331032</v>
      </c>
      <c r="AO364" s="1">
        <f t="shared" si="154"/>
        <v>60.400000000000588</v>
      </c>
      <c r="AP364" s="1">
        <f t="shared" si="155"/>
        <v>60.046903205663554</v>
      </c>
      <c r="AQ364" s="1">
        <f t="shared" si="156"/>
        <v>1.4835152159256671E-2</v>
      </c>
      <c r="AR364" s="10">
        <f t="shared" si="169"/>
        <v>0.92201197519898415</v>
      </c>
      <c r="AS364" s="10">
        <f t="shared" si="157"/>
        <v>0.73814551904797554</v>
      </c>
      <c r="AT364" s="125">
        <f t="shared" si="158"/>
        <v>78.299999999999827</v>
      </c>
      <c r="AU364" s="1">
        <f t="shared" si="159"/>
        <v>78.58637150302512</v>
      </c>
      <c r="AV364" s="1">
        <f t="shared" si="160"/>
        <v>5.4105874812236925E-3</v>
      </c>
      <c r="AW364" s="10">
        <f t="shared" si="170"/>
        <v>3.2329726964235306E-2</v>
      </c>
      <c r="AX364" s="10">
        <f t="shared" si="161"/>
        <v>0.6899288035929203</v>
      </c>
      <c r="AY364" s="1">
        <f t="shared" si="162"/>
        <v>12.99999999999997</v>
      </c>
      <c r="AZ364" s="1">
        <f t="shared" si="163"/>
        <v>12.505003649741381</v>
      </c>
      <c r="BA364" s="1">
        <f t="shared" si="171"/>
        <v>2.4859816265930452E-3</v>
      </c>
      <c r="BB364" s="10">
        <f t="shared" si="172"/>
        <v>0.68485573306679726</v>
      </c>
      <c r="BC364" s="10">
        <f t="shared" si="164"/>
        <v>0.2337925024330616</v>
      </c>
      <c r="BD364" s="1">
        <f t="shared" si="165"/>
        <v>59.600000000000577</v>
      </c>
      <c r="BE364" s="1">
        <f t="shared" si="166"/>
        <v>59.163633147627692</v>
      </c>
      <c r="BF364" s="1">
        <f t="shared" si="167"/>
        <v>4.1560419767884861E-3</v>
      </c>
      <c r="BU364" s="1">
        <f t="shared" si="183"/>
        <v>0</v>
      </c>
      <c r="BV364" s="1">
        <f>IF($BY$12=1,NORMDIST(BY364,$Y$6,$Y$8,TRUE),IF($BY$12=2,IF(BY364&lt;=$BX$31,0,IF(BY364&gt;=$BX$32,1,(BY364-$BX$31)*$BX$33)),SUM($BU$42:BU364)/$BV$40))</f>
        <v>0.18673294303717514</v>
      </c>
      <c r="BW364" s="1">
        <f t="shared" si="184"/>
        <v>0.43224861689318006</v>
      </c>
      <c r="BX364" s="1">
        <f>IF($BY$12&lt;3,BV364,SUM($BZ$42:BZ364)/$BX$40)</f>
        <v>0.18673294303717514</v>
      </c>
      <c r="BY364" s="1">
        <f t="shared" si="174"/>
        <v>32.200000000000188</v>
      </c>
      <c r="BZ364" s="1">
        <f t="shared" si="175"/>
        <v>1.3423870089850234E-2</v>
      </c>
      <c r="CA364" s="1">
        <f t="shared" si="185"/>
        <v>25.998994230480726</v>
      </c>
      <c r="CB364" s="1" t="str">
        <f t="shared" si="176"/>
        <v/>
      </c>
      <c r="CC364" s="1" t="e">
        <f>IF(CB364="",NA(),COUNTIF(CB364:$CB$704,CB364))</f>
        <v>#N/A</v>
      </c>
      <c r="CD364" s="1" t="e">
        <f t="shared" si="177"/>
        <v>#N/A</v>
      </c>
      <c r="CE364" s="1" t="e">
        <f t="shared" si="178"/>
        <v>#N/A</v>
      </c>
      <c r="CF364" s="1">
        <f t="shared" si="179"/>
        <v>99</v>
      </c>
      <c r="CG364" s="1">
        <f t="shared" si="180"/>
        <v>0</v>
      </c>
      <c r="CH364" s="1">
        <f t="shared" si="173"/>
        <v>0</v>
      </c>
      <c r="CJ364" s="1" t="e">
        <f t="shared" si="181"/>
        <v>#N/A</v>
      </c>
      <c r="CK364" s="1" t="str">
        <f t="shared" si="182"/>
        <v/>
      </c>
    </row>
    <row r="365" spans="1:89" ht="12" customHeight="1" x14ac:dyDescent="0.15">
      <c r="A365" s="26"/>
      <c r="B365" s="26"/>
      <c r="C365" s="26"/>
      <c r="D365" s="26"/>
      <c r="E365" s="26"/>
      <c r="F365" s="26"/>
      <c r="G365" s="26"/>
      <c r="H365" s="26"/>
      <c r="I365" s="26"/>
      <c r="J365" s="26"/>
      <c r="K365" s="26"/>
      <c r="L365" s="26"/>
      <c r="M365" s="26"/>
      <c r="N365" s="26"/>
      <c r="O365" s="26"/>
      <c r="AM365" s="10">
        <f t="shared" si="168"/>
        <v>0.14690320566296577</v>
      </c>
      <c r="AN365" s="10">
        <f t="shared" si="153"/>
        <v>0.9663713313639164</v>
      </c>
      <c r="AO365" s="1">
        <f t="shared" si="154"/>
        <v>29.000000000000142</v>
      </c>
      <c r="AP365" s="1">
        <f t="shared" si="155"/>
        <v>29.376466471702003</v>
      </c>
      <c r="AQ365" s="1" t="e">
        <f t="shared" si="156"/>
        <v>#N/A</v>
      </c>
      <c r="AR365" s="10">
        <f t="shared" si="169"/>
        <v>0.78637150302529335</v>
      </c>
      <c r="AS365" s="10">
        <f t="shared" si="157"/>
        <v>0.25308247283101082</v>
      </c>
      <c r="AT365" s="125">
        <f t="shared" si="158"/>
        <v>65.800000000000537</v>
      </c>
      <c r="AU365" s="1">
        <f t="shared" si="159"/>
        <v>65.318382254988492</v>
      </c>
      <c r="AV365" s="1">
        <f t="shared" si="160"/>
        <v>3.6950519299617421E-3</v>
      </c>
      <c r="AW365" s="10">
        <f t="shared" si="170"/>
        <v>5.0036497414112091E-3</v>
      </c>
      <c r="AX365" s="10">
        <f t="shared" si="161"/>
        <v>0.56246155872941017</v>
      </c>
      <c r="AY365" s="1" t="e">
        <f t="shared" si="162"/>
        <v>#N/A</v>
      </c>
      <c r="AZ365" s="1" t="e">
        <f t="shared" si="163"/>
        <v>#N/A</v>
      </c>
      <c r="BA365" s="1" t="e">
        <f t="shared" si="171"/>
        <v>#N/A</v>
      </c>
      <c r="BB365" s="10">
        <f t="shared" si="172"/>
        <v>6.363314762711525E-2</v>
      </c>
      <c r="BC365" s="10">
        <f t="shared" si="164"/>
        <v>0.30350207164883614</v>
      </c>
      <c r="BD365" s="1">
        <f t="shared" si="165"/>
        <v>19.500000000000007</v>
      </c>
      <c r="BE365" s="1">
        <f t="shared" si="166"/>
        <v>19.662015292793519</v>
      </c>
      <c r="BF365" s="1">
        <f t="shared" si="167"/>
        <v>1.8925121560381545E-3</v>
      </c>
      <c r="BU365" s="1">
        <f t="shared" si="183"/>
        <v>0</v>
      </c>
      <c r="BV365" s="1">
        <f>IF($BY$12=1,NORMDIST(BY365,$Y$6,$Y$8,TRUE),IF($BY$12=2,IF(BY365&lt;=$BX$31,0,IF(BY365&gt;=$BX$32,1,(BY365-$BX$31)*$BX$33)),SUM($BU$42:BU365)/$BV$40))</f>
        <v>0.18807831568066585</v>
      </c>
      <c r="BW365" s="1">
        <f t="shared" si="184"/>
        <v>0.4355193393118692</v>
      </c>
      <c r="BX365" s="1">
        <f>IF($BY$12&lt;3,BV365,SUM($BZ$42:BZ365)/$BX$40)</f>
        <v>0.18807831568066585</v>
      </c>
      <c r="BY365" s="1">
        <f t="shared" si="174"/>
        <v>32.300000000000189</v>
      </c>
      <c r="BZ365" s="1">
        <f t="shared" si="175"/>
        <v>1.348357087652838E-2</v>
      </c>
      <c r="CA365" s="1">
        <f t="shared" si="185"/>
        <v>25.998900887606204</v>
      </c>
      <c r="CB365" s="1" t="str">
        <f t="shared" si="176"/>
        <v/>
      </c>
      <c r="CC365" s="1" t="e">
        <f>IF(CB365="",NA(),COUNTIF(CB365:$CB$704,CB365))</f>
        <v>#N/A</v>
      </c>
      <c r="CD365" s="1" t="e">
        <f t="shared" si="177"/>
        <v>#N/A</v>
      </c>
      <c r="CE365" s="1" t="e">
        <f t="shared" si="178"/>
        <v>#N/A</v>
      </c>
      <c r="CF365" s="1">
        <f t="shared" si="179"/>
        <v>99</v>
      </c>
      <c r="CG365" s="1">
        <f t="shared" si="180"/>
        <v>0</v>
      </c>
      <c r="CH365" s="1">
        <f t="shared" si="173"/>
        <v>0</v>
      </c>
      <c r="CJ365" s="1" t="e">
        <f t="shared" si="181"/>
        <v>#N/A</v>
      </c>
      <c r="CK365" s="1" t="str">
        <f t="shared" si="182"/>
        <v/>
      </c>
    </row>
    <row r="366" spans="1:89" ht="12" customHeight="1" x14ac:dyDescent="0.15">
      <c r="A366" s="26"/>
      <c r="B366" s="26"/>
      <c r="C366" s="26"/>
      <c r="D366" s="26"/>
      <c r="E366" s="26"/>
      <c r="F366" s="26"/>
      <c r="G366" s="26"/>
      <c r="H366" s="26"/>
      <c r="I366" s="26"/>
      <c r="J366" s="26"/>
      <c r="K366" s="26"/>
      <c r="L366" s="26"/>
      <c r="M366" s="26"/>
      <c r="N366" s="26"/>
      <c r="O366" s="26"/>
      <c r="AM366" s="10">
        <f t="shared" si="168"/>
        <v>0.87646647170186043</v>
      </c>
      <c r="AN366" s="10">
        <f t="shared" si="153"/>
        <v>0.11108273640275002</v>
      </c>
      <c r="AO366" s="1">
        <f t="shared" si="154"/>
        <v>73.100000000000122</v>
      </c>
      <c r="AP366" s="1">
        <f t="shared" si="155"/>
        <v>73.40810307338846</v>
      </c>
      <c r="AQ366" s="1">
        <f t="shared" si="156"/>
        <v>1.1372260297872082E-3</v>
      </c>
      <c r="AR366" s="10">
        <f t="shared" si="169"/>
        <v>1.8382254987955093E-2</v>
      </c>
      <c r="AS366" s="10">
        <f t="shared" si="157"/>
        <v>0.7888488657772541</v>
      </c>
      <c r="AT366" s="125">
        <f t="shared" si="158"/>
        <v>8.1999999999999869</v>
      </c>
      <c r="AU366" s="1">
        <f t="shared" si="159"/>
        <v>8.6128077961504328</v>
      </c>
      <c r="AV366" s="1" t="e">
        <f t="shared" si="160"/>
        <v>#N/A</v>
      </c>
      <c r="AW366" s="10">
        <f t="shared" si="170"/>
        <v>0.89929436519742012</v>
      </c>
      <c r="AX366" s="10">
        <f t="shared" si="161"/>
        <v>0.34280094876885414</v>
      </c>
      <c r="AY366" s="1">
        <f t="shared" si="162"/>
        <v>75.499999999999986</v>
      </c>
      <c r="AZ366" s="1">
        <f t="shared" si="163"/>
        <v>75.944100875407443</v>
      </c>
      <c r="BA366" s="1">
        <f t="shared" si="171"/>
        <v>3.0333470525553356E-3</v>
      </c>
      <c r="BB366" s="10">
        <f t="shared" si="172"/>
        <v>0.66201529279351234</v>
      </c>
      <c r="BC366" s="10">
        <f t="shared" si="164"/>
        <v>0.53413392975926399</v>
      </c>
      <c r="BD366" s="1">
        <f t="shared" si="165"/>
        <v>58.300000000000558</v>
      </c>
      <c r="BE366" s="1">
        <f t="shared" si="166"/>
        <v>58.041333726794086</v>
      </c>
      <c r="BF366" s="1">
        <f t="shared" si="167"/>
        <v>9.775344082893116E-3</v>
      </c>
      <c r="BU366" s="1">
        <f t="shared" si="183"/>
        <v>0</v>
      </c>
      <c r="BV366" s="1">
        <f>IF($BY$12=1,NORMDIST(BY366,$Y$6,$Y$8,TRUE),IF($BY$12=2,IF(BY366&lt;=$BX$31,0,IF(BY366&gt;=$BX$32,1,(BY366-$BX$31)*$BX$33)),SUM($BU$42:BU366)/$BV$40))</f>
        <v>0.18942965477671472</v>
      </c>
      <c r="BW366" s="1">
        <f t="shared" si="184"/>
        <v>0.43879963431331387</v>
      </c>
      <c r="BX366" s="1">
        <f>IF($BY$12&lt;3,BV366,SUM($BZ$42:BZ366)/$BX$40)</f>
        <v>0.18942965477671472</v>
      </c>
      <c r="BY366" s="1">
        <f t="shared" si="174"/>
        <v>32.40000000000019</v>
      </c>
      <c r="BZ366" s="1">
        <f t="shared" si="175"/>
        <v>1.3543198589917016E-2</v>
      </c>
      <c r="CA366" s="1">
        <f t="shared" si="185"/>
        <v>25.998799482229273</v>
      </c>
      <c r="CB366" s="1" t="str">
        <f t="shared" si="176"/>
        <v/>
      </c>
      <c r="CC366" s="1" t="e">
        <f>IF(CB366="",NA(),COUNTIF(CB366:$CB$704,CB366))</f>
        <v>#N/A</v>
      </c>
      <c r="CD366" s="1" t="e">
        <f t="shared" si="177"/>
        <v>#N/A</v>
      </c>
      <c r="CE366" s="1" t="e">
        <f t="shared" si="178"/>
        <v>#N/A</v>
      </c>
      <c r="CF366" s="1">
        <f t="shared" si="179"/>
        <v>99</v>
      </c>
      <c r="CG366" s="1">
        <f t="shared" si="180"/>
        <v>0</v>
      </c>
      <c r="CH366" s="1">
        <f t="shared" si="173"/>
        <v>0</v>
      </c>
      <c r="CJ366" s="1" t="e">
        <f t="shared" si="181"/>
        <v>#N/A</v>
      </c>
      <c r="CK366" s="1" t="str">
        <f t="shared" si="182"/>
        <v/>
      </c>
    </row>
    <row r="367" spans="1:89" ht="12" customHeight="1" x14ac:dyDescent="0.15">
      <c r="A367" s="26"/>
      <c r="B367" s="26"/>
      <c r="C367" s="26"/>
      <c r="D367" s="26"/>
      <c r="E367" s="26"/>
      <c r="F367" s="26"/>
      <c r="G367" s="26"/>
      <c r="H367" s="26"/>
      <c r="I367" s="26"/>
      <c r="J367" s="26"/>
      <c r="K367" s="26"/>
      <c r="L367" s="26"/>
      <c r="M367" s="26"/>
      <c r="N367" s="26"/>
      <c r="O367" s="26"/>
      <c r="AM367" s="10">
        <f t="shared" si="168"/>
        <v>0.80810307338833809</v>
      </c>
      <c r="AN367" s="10">
        <f t="shared" si="153"/>
        <v>0.23922333493828773</v>
      </c>
      <c r="AO367" s="1">
        <f t="shared" si="154"/>
        <v>67.400000000000446</v>
      </c>
      <c r="AP367" s="1">
        <f t="shared" si="155"/>
        <v>67.35928623154804</v>
      </c>
      <c r="AQ367" s="1">
        <f t="shared" si="156"/>
        <v>3.2683222003282368E-3</v>
      </c>
      <c r="AR367" s="10">
        <f t="shared" si="169"/>
        <v>0.91280779615044594</v>
      </c>
      <c r="AS367" s="10">
        <f t="shared" si="157"/>
        <v>0.82800580933690071</v>
      </c>
      <c r="AT367" s="125">
        <f t="shared" si="158"/>
        <v>77.099999999999895</v>
      </c>
      <c r="AU367" s="1">
        <f t="shared" si="159"/>
        <v>77.4574445284902</v>
      </c>
      <c r="AV367" s="1">
        <f t="shared" si="160"/>
        <v>6.5951653884505903E-3</v>
      </c>
      <c r="AW367" s="10">
        <f t="shared" si="170"/>
        <v>0.94410087540745735</v>
      </c>
      <c r="AX367" s="10">
        <f t="shared" si="161"/>
        <v>2.7385953813791275E-2</v>
      </c>
      <c r="AY367" s="1">
        <f t="shared" si="162"/>
        <v>81.799999999999628</v>
      </c>
      <c r="AZ367" s="1">
        <f t="shared" si="163"/>
        <v>82.194155312329158</v>
      </c>
      <c r="BA367" s="1">
        <f t="shared" si="171"/>
        <v>1.5432560979520673E-4</v>
      </c>
      <c r="BB367" s="10">
        <f t="shared" si="172"/>
        <v>0.2413337267935276</v>
      </c>
      <c r="BC367" s="10">
        <f t="shared" si="164"/>
        <v>0.40527372434735298</v>
      </c>
      <c r="BD367" s="1">
        <f t="shared" si="165"/>
        <v>35.90000000000024</v>
      </c>
      <c r="BE367" s="1">
        <f t="shared" si="166"/>
        <v>35.912031946331503</v>
      </c>
      <c r="BF367" s="1">
        <f t="shared" si="167"/>
        <v>6.305229665225124E-3</v>
      </c>
      <c r="BU367" s="1">
        <f t="shared" si="183"/>
        <v>0</v>
      </c>
      <c r="BV367" s="1">
        <f>IF($BY$12=1,NORMDIST(BY367,$Y$6,$Y$8,TRUE),IF($BY$12=2,IF(BY367&lt;=$BX$31,0,IF(BY367&gt;=$BX$32,1,(BY367-$BX$31)*$BX$33)),SUM($BU$42:BU367)/$BV$40))</f>
        <v>0.19078695285251321</v>
      </c>
      <c r="BW367" s="1">
        <f t="shared" si="184"/>
        <v>0.44208937236513951</v>
      </c>
      <c r="BX367" s="1">
        <f>IF($BY$12&lt;3,BV367,SUM($BZ$42:BZ367)/$BX$40)</f>
        <v>0.19078695285251321</v>
      </c>
      <c r="BY367" s="1">
        <f t="shared" si="174"/>
        <v>32.500000000000192</v>
      </c>
      <c r="BZ367" s="1">
        <f t="shared" si="175"/>
        <v>1.3602749918927289E-2</v>
      </c>
      <c r="CA367" s="1">
        <f t="shared" si="185"/>
        <v>25.998689376550903</v>
      </c>
      <c r="CB367" s="1" t="str">
        <f t="shared" si="176"/>
        <v/>
      </c>
      <c r="CC367" s="1" t="e">
        <f>IF(CB367="",NA(),COUNTIF(CB367:$CB$704,CB367))</f>
        <v>#N/A</v>
      </c>
      <c r="CD367" s="1" t="e">
        <f t="shared" si="177"/>
        <v>#N/A</v>
      </c>
      <c r="CE367" s="1" t="e">
        <f t="shared" si="178"/>
        <v>#N/A</v>
      </c>
      <c r="CF367" s="1">
        <f t="shared" si="179"/>
        <v>99</v>
      </c>
      <c r="CG367" s="1">
        <f t="shared" si="180"/>
        <v>0</v>
      </c>
      <c r="CH367" s="1">
        <f t="shared" si="173"/>
        <v>0</v>
      </c>
      <c r="CJ367" s="1" t="e">
        <f t="shared" si="181"/>
        <v>#N/A</v>
      </c>
      <c r="CK367" s="1" t="str">
        <f t="shared" si="182"/>
        <v/>
      </c>
    </row>
    <row r="368" spans="1:89" ht="12" customHeight="1" x14ac:dyDescent="0.15">
      <c r="A368" s="26"/>
      <c r="B368" s="26"/>
      <c r="C368" s="26"/>
      <c r="D368" s="26"/>
      <c r="E368" s="26"/>
      <c r="F368" s="26"/>
      <c r="G368" s="26"/>
      <c r="H368" s="26"/>
      <c r="I368" s="26"/>
      <c r="J368" s="26"/>
      <c r="K368" s="26"/>
      <c r="L368" s="26"/>
      <c r="M368" s="26"/>
      <c r="N368" s="26"/>
      <c r="O368" s="26"/>
      <c r="AM368" s="10">
        <f t="shared" si="168"/>
        <v>0.45928623154759407</v>
      </c>
      <c r="AN368" s="10">
        <f t="shared" si="153"/>
        <v>0.28619695082306862</v>
      </c>
      <c r="AO368" s="1">
        <f t="shared" si="154"/>
        <v>47.900000000000411</v>
      </c>
      <c r="AP368" s="1">
        <f t="shared" si="155"/>
        <v>47.628791046888047</v>
      </c>
      <c r="AQ368" s="1">
        <f t="shared" si="156"/>
        <v>5.6774200119800644E-3</v>
      </c>
      <c r="AR368" s="10">
        <f t="shared" si="169"/>
        <v>0.85744452849030495</v>
      </c>
      <c r="AS368" s="10">
        <f t="shared" si="157"/>
        <v>0.43168191984295845</v>
      </c>
      <c r="AT368" s="125">
        <f t="shared" si="158"/>
        <v>71.300000000000225</v>
      </c>
      <c r="AU368" s="1">
        <f t="shared" si="159"/>
        <v>71.610294542461858</v>
      </c>
      <c r="AV368" s="1">
        <f t="shared" si="160"/>
        <v>4.8837126210875496E-3</v>
      </c>
      <c r="AW368" s="10">
        <f t="shared" si="170"/>
        <v>0.89415531232953072</v>
      </c>
      <c r="AX368" s="10">
        <f t="shared" si="161"/>
        <v>0.74731436744332314</v>
      </c>
      <c r="AY368" s="1">
        <f t="shared" si="162"/>
        <v>74.90000000000002</v>
      </c>
      <c r="AZ368" s="1">
        <f t="shared" si="163"/>
        <v>74.78952000811698</v>
      </c>
      <c r="BA368" s="1">
        <f t="shared" si="171"/>
        <v>6.8675171056553118E-3</v>
      </c>
      <c r="BB368" s="10">
        <f t="shared" si="172"/>
        <v>0.51203194633126259</v>
      </c>
      <c r="BC368" s="10">
        <f t="shared" si="164"/>
        <v>0.11972792819142342</v>
      </c>
      <c r="BD368" s="1">
        <f t="shared" si="165"/>
        <v>50.600000000000449</v>
      </c>
      <c r="BE368" s="1">
        <f t="shared" si="166"/>
        <v>50.93837730065033</v>
      </c>
      <c r="BF368" s="1">
        <f t="shared" si="167"/>
        <v>2.3871521748071904E-3</v>
      </c>
      <c r="BU368" s="1">
        <f t="shared" si="183"/>
        <v>0</v>
      </c>
      <c r="BV368" s="1">
        <f>IF($BY$12=1,NORMDIST(BY368,$Y$6,$Y$8,TRUE),IF($BY$12=2,IF(BY368&lt;=$BX$31,0,IF(BY368&gt;=$BX$32,1,(BY368-$BX$31)*$BX$33)),SUM($BU$42:BU368)/$BV$40))</f>
        <v>0.19215020210369885</v>
      </c>
      <c r="BW368" s="1">
        <f t="shared" si="184"/>
        <v>0.44538842232171882</v>
      </c>
      <c r="BX368" s="1">
        <f>IF($BY$12&lt;3,BV368,SUM($BZ$42:BZ368)/$BX$40)</f>
        <v>0.19215020210369885</v>
      </c>
      <c r="BY368" s="1">
        <f t="shared" si="174"/>
        <v>32.600000000000193</v>
      </c>
      <c r="BZ368" s="1">
        <f t="shared" si="175"/>
        <v>1.3662221543610926E-2</v>
      </c>
      <c r="CA368" s="1">
        <f t="shared" si="185"/>
        <v>25.998569887747646</v>
      </c>
      <c r="CB368" s="1" t="str">
        <f t="shared" si="176"/>
        <v/>
      </c>
      <c r="CC368" s="1" t="e">
        <f>IF(CB368="",NA(),COUNTIF(CB368:$CB$704,CB368))</f>
        <v>#N/A</v>
      </c>
      <c r="CD368" s="1" t="e">
        <f t="shared" si="177"/>
        <v>#N/A</v>
      </c>
      <c r="CE368" s="1" t="e">
        <f t="shared" si="178"/>
        <v>#N/A</v>
      </c>
      <c r="CF368" s="1">
        <f t="shared" si="179"/>
        <v>99</v>
      </c>
      <c r="CG368" s="1">
        <f t="shared" si="180"/>
        <v>0</v>
      </c>
      <c r="CH368" s="1">
        <f t="shared" si="173"/>
        <v>0</v>
      </c>
      <c r="CJ368" s="1" t="e">
        <f t="shared" si="181"/>
        <v>#N/A</v>
      </c>
      <c r="CK368" s="1" t="str">
        <f t="shared" si="182"/>
        <v/>
      </c>
    </row>
    <row r="369" spans="1:89" ht="12" customHeight="1" x14ac:dyDescent="0.15">
      <c r="A369" s="26"/>
      <c r="B369" s="26"/>
      <c r="C369" s="26"/>
      <c r="D369" s="26"/>
      <c r="E369" s="26"/>
      <c r="F369" s="26"/>
      <c r="G369" s="26"/>
      <c r="H369" s="26"/>
      <c r="I369" s="26"/>
      <c r="J369" s="26"/>
      <c r="K369" s="26"/>
      <c r="L369" s="26"/>
      <c r="M369" s="26"/>
      <c r="N369" s="26"/>
      <c r="O369" s="26"/>
      <c r="AM369" s="10">
        <f t="shared" si="168"/>
        <v>0.22879104688763618</v>
      </c>
      <c r="AN369" s="10">
        <f t="shared" si="153"/>
        <v>0.44315997138619423</v>
      </c>
      <c r="AO369" s="1">
        <f t="shared" si="154"/>
        <v>35.100000000000229</v>
      </c>
      <c r="AP369" s="1">
        <f t="shared" si="155"/>
        <v>35.074941570312014</v>
      </c>
      <c r="AQ369" s="1">
        <f t="shared" si="156"/>
        <v>6.6975883063797445E-3</v>
      </c>
      <c r="AR369" s="10">
        <f t="shared" si="169"/>
        <v>0.81029454246163368</v>
      </c>
      <c r="AS369" s="10">
        <f t="shared" si="157"/>
        <v>0.95844538882374763</v>
      </c>
      <c r="AT369" s="125">
        <f t="shared" si="158"/>
        <v>67.500000000000441</v>
      </c>
      <c r="AU369" s="1">
        <f t="shared" si="159"/>
        <v>67.348027531058037</v>
      </c>
      <c r="AV369" s="1">
        <f t="shared" si="160"/>
        <v>1.3037492935118106E-2</v>
      </c>
      <c r="AW369" s="10">
        <f t="shared" si="170"/>
        <v>0.38952000811696053</v>
      </c>
      <c r="AX369" s="10">
        <f t="shared" si="161"/>
        <v>0.14492971077561378</v>
      </c>
      <c r="AY369" s="1">
        <f t="shared" si="162"/>
        <v>44.30000000000036</v>
      </c>
      <c r="AZ369" s="1">
        <f t="shared" si="163"/>
        <v>44.791842377931239</v>
      </c>
      <c r="BA369" s="1">
        <f t="shared" si="171"/>
        <v>2.7758737565391585E-3</v>
      </c>
      <c r="BB369" s="10">
        <f t="shared" si="172"/>
        <v>0.83837730064988136</v>
      </c>
      <c r="BC369" s="10">
        <f t="shared" si="164"/>
        <v>0.90540372207760811</v>
      </c>
      <c r="BD369" s="1">
        <f t="shared" si="165"/>
        <v>69.700000000000315</v>
      </c>
      <c r="BE369" s="1">
        <f t="shared" si="166"/>
        <v>70.191024468094426</v>
      </c>
      <c r="BF369" s="1">
        <f t="shared" si="167"/>
        <v>1.1118358257521352E-2</v>
      </c>
      <c r="BU369" s="1">
        <f t="shared" si="183"/>
        <v>0</v>
      </c>
      <c r="BV369" s="1">
        <f>IF($BY$12=1,NORMDIST(BY369,$Y$6,$Y$8,TRUE),IF($BY$12=2,IF(BY369&lt;=$BX$31,0,IF(BY369&gt;=$BX$32,1,(BY369-$BX$31)*$BX$33)),SUM($BU$42:BU369)/$BV$40))</f>
        <v>0.19351939439348334</v>
      </c>
      <c r="BW369" s="1">
        <f t="shared" si="184"/>
        <v>0.44869665142934778</v>
      </c>
      <c r="BX369" s="1">
        <f>IF($BY$12&lt;3,BV369,SUM($BZ$42:BZ369)/$BX$40)</f>
        <v>0.19351939439348334</v>
      </c>
      <c r="BY369" s="1">
        <f t="shared" si="174"/>
        <v>32.700000000000195</v>
      </c>
      <c r="BZ369" s="1">
        <f t="shared" si="175"/>
        <v>1.3721610135453978E-2</v>
      </c>
      <c r="CA369" s="1">
        <f t="shared" si="185"/>
        <v>25.998440285269709</v>
      </c>
      <c r="CB369" s="1" t="str">
        <f t="shared" si="176"/>
        <v/>
      </c>
      <c r="CC369" s="1" t="e">
        <f>IF(CB369="",NA(),COUNTIF(CB369:$CB$704,CB369))</f>
        <v>#N/A</v>
      </c>
      <c r="CD369" s="1" t="e">
        <f t="shared" si="177"/>
        <v>#N/A</v>
      </c>
      <c r="CE369" s="1" t="e">
        <f t="shared" si="178"/>
        <v>#N/A</v>
      </c>
      <c r="CF369" s="1">
        <f t="shared" si="179"/>
        <v>99</v>
      </c>
      <c r="CG369" s="1">
        <f t="shared" si="180"/>
        <v>0</v>
      </c>
      <c r="CH369" s="1">
        <f t="shared" si="173"/>
        <v>0</v>
      </c>
      <c r="CJ369" s="1" t="e">
        <f t="shared" si="181"/>
        <v>#N/A</v>
      </c>
      <c r="CK369" s="1" t="str">
        <f t="shared" si="182"/>
        <v/>
      </c>
    </row>
    <row r="370" spans="1:89" ht="12" customHeight="1" x14ac:dyDescent="0.15">
      <c r="A370" s="26"/>
      <c r="B370" s="26"/>
      <c r="C370" s="26"/>
      <c r="D370" s="26"/>
      <c r="E370" s="26"/>
      <c r="F370" s="26"/>
      <c r="G370" s="26"/>
      <c r="H370" s="26"/>
      <c r="I370" s="26"/>
      <c r="J370" s="26"/>
      <c r="K370" s="26"/>
      <c r="L370" s="26"/>
      <c r="M370" s="26"/>
      <c r="N370" s="26"/>
      <c r="O370" s="26"/>
      <c r="AM370" s="10">
        <f t="shared" si="168"/>
        <v>0.47494157031178474</v>
      </c>
      <c r="AN370" s="10">
        <f t="shared" si="153"/>
        <v>0.87735826149582863</v>
      </c>
      <c r="AO370" s="1">
        <f t="shared" si="154"/>
        <v>48.700000000000422</v>
      </c>
      <c r="AP370" s="1">
        <f t="shared" si="155"/>
        <v>48.220615685731595</v>
      </c>
      <c r="AQ370" s="1">
        <f t="shared" si="156"/>
        <v>1.7463833934324911E-2</v>
      </c>
      <c r="AR370" s="10">
        <f t="shared" si="169"/>
        <v>0.34802753105759621</v>
      </c>
      <c r="AS370" s="10">
        <f t="shared" si="157"/>
        <v>0.83493386581540108</v>
      </c>
      <c r="AT370" s="125">
        <f t="shared" si="158"/>
        <v>42.100000000000328</v>
      </c>
      <c r="AU370" s="1">
        <f t="shared" si="159"/>
        <v>42.112294266373247</v>
      </c>
      <c r="AV370" s="1">
        <f t="shared" si="160"/>
        <v>1.5404646925922701E-2</v>
      </c>
      <c r="AW370" s="10">
        <f t="shared" si="170"/>
        <v>0.99184237793087959</v>
      </c>
      <c r="AX370" s="10">
        <f t="shared" si="161"/>
        <v>0.67325970903038979</v>
      </c>
      <c r="AY370" s="1">
        <f t="shared" si="162"/>
        <v>97.999999999998707</v>
      </c>
      <c r="AZ370" s="1">
        <f t="shared" si="163"/>
        <v>98.34268011525144</v>
      </c>
      <c r="BA370" s="1" t="e">
        <f t="shared" si="171"/>
        <v>#N/A</v>
      </c>
      <c r="BB370" s="10">
        <f t="shared" si="172"/>
        <v>0.99102446809411049</v>
      </c>
      <c r="BC370" s="10">
        <f t="shared" si="164"/>
        <v>0.56425919011235237</v>
      </c>
      <c r="BD370" s="1">
        <f t="shared" si="165"/>
        <v>97.299999999998747</v>
      </c>
      <c r="BE370" s="1">
        <f t="shared" si="166"/>
        <v>97.036492995171486</v>
      </c>
      <c r="BF370" s="1">
        <f t="shared" si="167"/>
        <v>6.8676054177523071E-4</v>
      </c>
      <c r="BU370" s="1">
        <f t="shared" si="183"/>
        <v>0</v>
      </c>
      <c r="BV370" s="1">
        <f>IF($BY$12=1,NORMDIST(BY370,$Y$6,$Y$8,TRUE),IF($BY$12=2,IF(BY370&lt;=$BX$31,0,IF(BY370&gt;=$BX$32,1,(BY370-$BX$31)*$BX$33)),SUM($BU$42:BU370)/$BV$40))</f>
        <v>0.19489452125181109</v>
      </c>
      <c r="BW370" s="1">
        <f t="shared" si="184"/>
        <v>0.45201392533167545</v>
      </c>
      <c r="BX370" s="1">
        <f>IF($BY$12&lt;3,BV370,SUM($BZ$42:BZ370)/$BX$40)</f>
        <v>0.19489452125181109</v>
      </c>
      <c r="BY370" s="1">
        <f t="shared" si="174"/>
        <v>32.800000000000196</v>
      </c>
      <c r="BZ370" s="1">
        <f t="shared" si="175"/>
        <v>1.378091235767295E-2</v>
      </c>
      <c r="CA370" s="1">
        <f t="shared" si="185"/>
        <v>25.998299788016709</v>
      </c>
      <c r="CB370" s="1" t="str">
        <f t="shared" si="176"/>
        <v/>
      </c>
      <c r="CC370" s="1" t="e">
        <f>IF(CB370="",NA(),COUNTIF(CB370:$CB$704,CB370))</f>
        <v>#N/A</v>
      </c>
      <c r="CD370" s="1" t="e">
        <f t="shared" si="177"/>
        <v>#N/A</v>
      </c>
      <c r="CE370" s="1" t="e">
        <f t="shared" si="178"/>
        <v>#N/A</v>
      </c>
      <c r="CF370" s="1">
        <f t="shared" si="179"/>
        <v>99</v>
      </c>
      <c r="CG370" s="1">
        <f t="shared" si="180"/>
        <v>0</v>
      </c>
      <c r="CH370" s="1">
        <f t="shared" si="173"/>
        <v>0</v>
      </c>
      <c r="CJ370" s="1" t="e">
        <f t="shared" si="181"/>
        <v>#N/A</v>
      </c>
      <c r="CK370" s="1" t="str">
        <f t="shared" si="182"/>
        <v/>
      </c>
    </row>
    <row r="371" spans="1:89" ht="12" customHeight="1" x14ac:dyDescent="0.15">
      <c r="A371" s="26"/>
      <c r="B371" s="26"/>
      <c r="C371" s="26"/>
      <c r="D371" s="26"/>
      <c r="E371" s="26"/>
      <c r="F371" s="26"/>
      <c r="G371" s="26"/>
      <c r="H371" s="26"/>
      <c r="I371" s="26"/>
      <c r="J371" s="26"/>
      <c r="K371" s="26"/>
      <c r="L371" s="26"/>
      <c r="M371" s="26"/>
      <c r="N371" s="26"/>
      <c r="O371" s="26"/>
      <c r="AM371" s="10">
        <f t="shared" si="168"/>
        <v>2.0615685731172562E-2</v>
      </c>
      <c r="AN371" s="10">
        <f t="shared" ref="AN371:AN434" si="186">MOD(AM371*10000013,1)</f>
        <v>0.12531564012169838</v>
      </c>
      <c r="AO371" s="1">
        <f t="shared" ref="AO371:AO434" si="187">IF(VLOOKUP(AM371,$BX$42:$BY$4042,2)&gt;=$AO$112,NA(),VLOOKUP(AM371,$BX$42:$BY$4042,2))</f>
        <v>9.0999999999999837</v>
      </c>
      <c r="AP371" s="1">
        <f t="shared" ref="AP371:AP434" si="188">IF(AND(AO371&lt;100,$P$16),AO371+AM372+$AU$113,NA())</f>
        <v>8.6303203053772286</v>
      </c>
      <c r="AQ371" s="1">
        <f t="shared" ref="AQ371:AQ434" si="189">IF(AN371*VLOOKUP(AO371,$BY$42:$BZ$1042,2)&lt;VLOOKUP(AO371,$BY$42:$BZ$1042,2)-$BZ$40/$CB$40,AN371*VLOOKUP(AO371,$BY$42:$BZ$1042,2),NA())</f>
        <v>3.0886603763678478E-4</v>
      </c>
      <c r="AR371" s="10">
        <f t="shared" si="169"/>
        <v>0.51229426637291908</v>
      </c>
      <c r="AS371" s="10">
        <f t="shared" ref="AS371:AS434" si="190">MOD(AR371*10000013,1)</f>
        <v>0.32355465367436409</v>
      </c>
      <c r="AT371" s="125">
        <f t="shared" ref="AT371:AT434" si="191">IF(VLOOKUP(AR371,$BX$42:$BY$4042,2)&gt;=$AO$112,NA(),VLOOKUP(AR371,$BX$42:$BY$4042,2))</f>
        <v>50.600000000000449</v>
      </c>
      <c r="AU371" s="1">
        <f t="shared" ref="AU371:AU434" si="192">IF(AND(AT371&lt;100,$P$16),AT371+AR372+$AU$113,NA())</f>
        <v>50.84295413866684</v>
      </c>
      <c r="AV371" s="1">
        <f t="shared" ref="AV371:AV434" si="193">IF(AS371*VLOOKUP(AT371,$BY$42:$BZ$1042,2)&lt;VLOOKUP(AT371,$BY$42:$BZ$1042,2)-$BZ$40/$CB$40,AS371*VLOOKUP(AT371,$BY$42:$BZ$1042,2),NA())</f>
        <v>6.4510779302290955E-3</v>
      </c>
      <c r="AW371" s="10">
        <f t="shared" si="170"/>
        <v>0.84268011525273323</v>
      </c>
      <c r="AX371" s="10">
        <f t="shared" ref="AX371:AX434" si="194">MOD(AW371*10000013,1)</f>
        <v>0.1073688305914402</v>
      </c>
      <c r="AY371" s="1">
        <f t="shared" ref="AY371:AY434" si="195">IF(VLOOKUP(AW371,$BX$42:$BY$4042,2)&gt;=$AO$112,NA(),VLOOKUP(AW371,$BX$42:$BY$4042,2))</f>
        <v>70.100000000000293</v>
      </c>
      <c r="AZ371" s="1">
        <f t="shared" ref="AZ371:AZ434" si="196">IF(AND(AY371&lt;100,$P$16),AY371+AW372+$AU$113,NA())</f>
        <v>70.301709199697072</v>
      </c>
      <c r="BA371" s="1">
        <f t="shared" si="171"/>
        <v>1.2925107120743105E-3</v>
      </c>
      <c r="BB371" s="10">
        <f t="shared" si="172"/>
        <v>0.23649299517273903</v>
      </c>
      <c r="BC371" s="10">
        <f t="shared" ref="BC371:BC434" si="197">MOD(BB371*10000013,1)</f>
        <v>2.6136327534914017E-2</v>
      </c>
      <c r="BD371" s="1">
        <f t="shared" ref="BD371:BD434" si="198">IF(VLOOKUP(BB371,$BX$42:$BY$4042,2)&gt;=$AO$112,NA(),VLOOKUP(BB371,$BX$42:$BY$4042,2))</f>
        <v>35.600000000000236</v>
      </c>
      <c r="BE371" s="1">
        <f t="shared" ref="BE371:BE434" si="199">IF(AND(BD371&lt;100,$P$16),BD371+BB372+$AU$113,NA())</f>
        <v>35.715121398121354</v>
      </c>
      <c r="BF371" s="1">
        <f t="shared" ref="BF371:BF434" si="200">IF(BC371*VLOOKUP(BD371,$BY$42:$BZ$1042,2)&lt;VLOOKUP(BD371,$BY$42:$BZ$1042,2)-$BZ$40/$CB$40,BC371*VLOOKUP(BD371,$BY$42:$BZ$1042,2),NA())</f>
        <v>4.0230506878381365E-4</v>
      </c>
      <c r="BU371" s="1">
        <f t="shared" si="183"/>
        <v>0</v>
      </c>
      <c r="BV371" s="1">
        <f>IF($BY$12=1,NORMDIST(BY371,$Y$6,$Y$8,TRUE),IF($BY$12=2,IF(BY371&lt;=$BX$31,0,IF(BY371&gt;=$BX$32,1,(BY371-$BX$31)*$BX$33)),SUM($BU$42:BU371)/$BV$40))</f>
        <v>0.19627557387454714</v>
      </c>
      <c r="BW371" s="1">
        <f t="shared" si="184"/>
        <v>0.45534010807538872</v>
      </c>
      <c r="BX371" s="1">
        <f>IF($BY$12&lt;3,BV371,SUM($BZ$42:BZ371)/$BX$40)</f>
        <v>0.19627557387454714</v>
      </c>
      <c r="BY371" s="1">
        <f t="shared" si="174"/>
        <v>32.900000000000198</v>
      </c>
      <c r="BZ371" s="1">
        <f t="shared" si="175"/>
        <v>1.3840124865513252E-2</v>
      </c>
      <c r="CA371" s="1">
        <f t="shared" si="185"/>
        <v>25.998147561388695</v>
      </c>
      <c r="CB371" s="1" t="str">
        <f t="shared" si="176"/>
        <v/>
      </c>
      <c r="CC371" s="1" t="e">
        <f>IF(CB371="",NA(),COUNTIF(CB371:$CB$704,CB371))</f>
        <v>#N/A</v>
      </c>
      <c r="CD371" s="1" t="e">
        <f t="shared" si="177"/>
        <v>#N/A</v>
      </c>
      <c r="CE371" s="1" t="e">
        <f t="shared" si="178"/>
        <v>#N/A</v>
      </c>
      <c r="CF371" s="1">
        <f t="shared" si="179"/>
        <v>99</v>
      </c>
      <c r="CG371" s="1">
        <f t="shared" si="180"/>
        <v>0</v>
      </c>
      <c r="CH371" s="1">
        <f t="shared" si="173"/>
        <v>0</v>
      </c>
      <c r="CJ371" s="1" t="e">
        <f t="shared" si="181"/>
        <v>#N/A</v>
      </c>
      <c r="CK371" s="1" t="str">
        <f t="shared" si="182"/>
        <v/>
      </c>
    </row>
    <row r="372" spans="1:89" ht="12" customHeight="1" x14ac:dyDescent="0.15">
      <c r="A372" s="26"/>
      <c r="B372" s="26"/>
      <c r="C372" s="26"/>
      <c r="D372" s="26"/>
      <c r="E372" s="26"/>
      <c r="F372" s="26"/>
      <c r="G372" s="26"/>
      <c r="H372" s="26"/>
      <c r="I372" s="26"/>
      <c r="J372" s="26"/>
      <c r="K372" s="26"/>
      <c r="L372" s="26"/>
      <c r="M372" s="26"/>
      <c r="N372" s="26"/>
      <c r="O372" s="26"/>
      <c r="AM372" s="10">
        <f t="shared" ref="AM372:AM435" si="201">MOD(AN371*10000013,1)</f>
        <v>3.0320305377244949E-2</v>
      </c>
      <c r="AN372" s="10">
        <f t="shared" si="186"/>
        <v>0.44793641939759254</v>
      </c>
      <c r="AO372" s="1">
        <f t="shared" si="187"/>
        <v>12.399999999999972</v>
      </c>
      <c r="AP372" s="1">
        <f t="shared" si="188"/>
        <v>11.917149377614232</v>
      </c>
      <c r="AQ372" s="1">
        <f t="shared" si="189"/>
        <v>1.5261992502142495E-3</v>
      </c>
      <c r="AR372" s="10">
        <f t="shared" ref="AR372:AR435" si="202">MOD(AS371*10000013,1)</f>
        <v>0.74295413866639137</v>
      </c>
      <c r="AS372" s="10">
        <f t="shared" si="190"/>
        <v>4.5067716389894485E-2</v>
      </c>
      <c r="AT372" s="125">
        <f t="shared" si="191"/>
        <v>63.000000000000625</v>
      </c>
      <c r="AU372" s="1">
        <f t="shared" si="192"/>
        <v>63.24977925792399</v>
      </c>
      <c r="AV372" s="1">
        <f t="shared" si="193"/>
        <v>7.2778133536441304E-4</v>
      </c>
      <c r="AW372" s="10">
        <f t="shared" ref="AW372:AW435" si="203">MOD(AX371*10000013,1)</f>
        <v>0.70170919969677925</v>
      </c>
      <c r="AX372" s="10">
        <f t="shared" si="194"/>
        <v>0.11918738856911659</v>
      </c>
      <c r="AY372" s="1">
        <f t="shared" si="195"/>
        <v>60.50000000000059</v>
      </c>
      <c r="AZ372" s="1">
        <f t="shared" si="196"/>
        <v>60.435127217323178</v>
      </c>
      <c r="BA372" s="1">
        <f t="shared" ref="BA372:BA435" si="204">IF(AX372*VLOOKUP(AY372,$BY$42:$BZ$1042,2)&lt;VLOOKUP(AY372,$BY$42:$BZ$1042,2)-$BZ$40/$CB$40,AX372*VLOOKUP(AY372,$BY$42:$BZ$1042,2),NA())</f>
        <v>2.0713770790666696E-3</v>
      </c>
      <c r="BB372" s="10">
        <f t="shared" ref="BB372:BB435" si="205">MOD(BC371*10000013,1)</f>
        <v>0.61512139812111855</v>
      </c>
      <c r="BC372" s="10">
        <f t="shared" si="197"/>
        <v>0.97778936102986336</v>
      </c>
      <c r="BD372" s="1">
        <f t="shared" si="198"/>
        <v>55.800000000000523</v>
      </c>
      <c r="BE372" s="1">
        <f t="shared" si="199"/>
        <v>55.621560326964186</v>
      </c>
      <c r="BF372" s="1" t="e">
        <f t="shared" si="200"/>
        <v>#N/A</v>
      </c>
      <c r="BU372" s="1">
        <f t="shared" si="183"/>
        <v>0</v>
      </c>
      <c r="BV372" s="1">
        <f>IF($BY$12=1,NORMDIST(BY372,$Y$6,$Y$8,TRUE),IF($BY$12=2,IF(BY372&lt;=$BX$31,0,IF(BY372&gt;=$BX$32,1,(BY372-$BX$31)*$BX$33)),SUM($BU$42:BU372)/$BV$40))</f>
        <v>0.19766254312269513</v>
      </c>
      <c r="BW372" s="1">
        <f t="shared" si="184"/>
        <v>0.45867506211615089</v>
      </c>
      <c r="BX372" s="1">
        <f>IF($BY$12&lt;3,BV372,SUM($BZ$42:BZ372)/$BX$40)</f>
        <v>0.19766254312269513</v>
      </c>
      <c r="BY372" s="1">
        <f t="shared" si="174"/>
        <v>33.000000000000199</v>
      </c>
      <c r="BZ372" s="1">
        <f t="shared" si="175"/>
        <v>1.3899244306549943E-2</v>
      </c>
      <c r="CA372" s="1">
        <f t="shared" si="185"/>
        <v>25.997982714210451</v>
      </c>
      <c r="CB372" s="1" t="str">
        <f t="shared" si="176"/>
        <v/>
      </c>
      <c r="CC372" s="1" t="e">
        <f>IF(CB372="",NA(),COUNTIF(CB372:$CB$704,CB372))</f>
        <v>#N/A</v>
      </c>
      <c r="CD372" s="1" t="e">
        <f t="shared" si="177"/>
        <v>#N/A</v>
      </c>
      <c r="CE372" s="1" t="e">
        <f t="shared" si="178"/>
        <v>#N/A</v>
      </c>
      <c r="CF372" s="1">
        <f t="shared" si="179"/>
        <v>99</v>
      </c>
      <c r="CG372" s="1">
        <f t="shared" si="180"/>
        <v>0</v>
      </c>
      <c r="CH372" s="1">
        <f t="shared" si="173"/>
        <v>0</v>
      </c>
      <c r="CJ372" s="1" t="e">
        <f t="shared" si="181"/>
        <v>#N/A</v>
      </c>
      <c r="CK372" s="1" t="str">
        <f t="shared" si="182"/>
        <v/>
      </c>
    </row>
    <row r="373" spans="1:89" ht="12" customHeight="1" x14ac:dyDescent="0.15">
      <c r="A373" s="26"/>
      <c r="B373" s="26"/>
      <c r="C373" s="26"/>
      <c r="D373" s="26"/>
      <c r="E373" s="26"/>
      <c r="F373" s="26"/>
      <c r="G373" s="26"/>
      <c r="H373" s="26"/>
      <c r="I373" s="26"/>
      <c r="J373" s="26"/>
      <c r="K373" s="26"/>
      <c r="L373" s="26"/>
      <c r="M373" s="26"/>
      <c r="N373" s="26"/>
      <c r="O373" s="26"/>
      <c r="AM373" s="10">
        <f t="shared" si="201"/>
        <v>1.714937761425972E-2</v>
      </c>
      <c r="AN373" s="10">
        <f t="shared" si="186"/>
        <v>0.99908450618386269</v>
      </c>
      <c r="AO373" s="1">
        <f t="shared" si="187"/>
        <v>7.599999999999989</v>
      </c>
      <c r="AP373" s="1">
        <f t="shared" si="188"/>
        <v>7.1499372072517762</v>
      </c>
      <c r="AQ373" s="1" t="e">
        <f t="shared" si="189"/>
        <v>#N/A</v>
      </c>
      <c r="AR373" s="10">
        <f t="shared" si="202"/>
        <v>0.74977925792336464</v>
      </c>
      <c r="AS373" s="10">
        <f t="shared" si="190"/>
        <v>0.32636399939656258</v>
      </c>
      <c r="AT373" s="125">
        <f t="shared" si="191"/>
        <v>63.400000000000631</v>
      </c>
      <c r="AU373" s="1">
        <f t="shared" si="192"/>
        <v>63.136697617918884</v>
      </c>
      <c r="AV373" s="1">
        <f t="shared" si="193"/>
        <v>5.2012163634522915E-3</v>
      </c>
      <c r="AW373" s="10">
        <f t="shared" si="203"/>
        <v>0.43512721732258797</v>
      </c>
      <c r="AX373" s="10">
        <f t="shared" si="194"/>
        <v>0.82987970486283302</v>
      </c>
      <c r="AY373" s="1">
        <f t="shared" si="195"/>
        <v>46.700000000000394</v>
      </c>
      <c r="AZ373" s="1">
        <f t="shared" si="196"/>
        <v>47.037064493447936</v>
      </c>
      <c r="BA373" s="1">
        <f t="shared" si="204"/>
        <v>1.6329894551741074E-2</v>
      </c>
      <c r="BB373" s="10">
        <f t="shared" si="205"/>
        <v>0.3215603269636631</v>
      </c>
      <c r="BC373" s="10">
        <f t="shared" si="197"/>
        <v>0.44992088153958321</v>
      </c>
      <c r="BD373" s="1">
        <f t="shared" si="198"/>
        <v>40.700000000000308</v>
      </c>
      <c r="BE373" s="1">
        <f t="shared" si="199"/>
        <v>40.864367292076658</v>
      </c>
      <c r="BF373" s="1">
        <f t="shared" si="200"/>
        <v>8.0549631494090407E-3</v>
      </c>
      <c r="BU373" s="1">
        <f t="shared" si="183"/>
        <v>0</v>
      </c>
      <c r="BV373" s="1">
        <f>IF($BY$12=1,NORMDIST(BY373,$Y$6,$Y$8,TRUE),IF($BY$12=2,IF(BY373&lt;=$BX$31,0,IF(BY373&gt;=$BX$32,1,(BY373-$BX$31)*$BX$33)),SUM($BU$42:BU373)/$BV$40))</f>
        <v>0.19905541952164515</v>
      </c>
      <c r="BW373" s="1">
        <f t="shared" si="184"/>
        <v>0.46201864832479556</v>
      </c>
      <c r="BX373" s="1">
        <f>IF($BY$12&lt;3,BV373,SUM($BZ$42:BZ373)/$BX$40)</f>
        <v>0.19905541952164515</v>
      </c>
      <c r="BY373" s="1">
        <f t="shared" si="174"/>
        <v>33.1000000000002</v>
      </c>
      <c r="BZ373" s="1">
        <f t="shared" si="175"/>
        <v>1.3958267320990718E-2</v>
      </c>
      <c r="CA373" s="1">
        <f t="shared" si="185"/>
        <v>25.997804295527249</v>
      </c>
      <c r="CB373" s="1" t="str">
        <f t="shared" si="176"/>
        <v/>
      </c>
      <c r="CC373" s="1" t="e">
        <f>IF(CB373="",NA(),COUNTIF(CB373:$CB$704,CB373))</f>
        <v>#N/A</v>
      </c>
      <c r="CD373" s="1" t="e">
        <f t="shared" si="177"/>
        <v>#N/A</v>
      </c>
      <c r="CE373" s="1" t="e">
        <f t="shared" si="178"/>
        <v>#N/A</v>
      </c>
      <c r="CF373" s="1">
        <f t="shared" si="179"/>
        <v>99</v>
      </c>
      <c r="CG373" s="1">
        <f t="shared" si="180"/>
        <v>0</v>
      </c>
      <c r="CH373" s="1">
        <f t="shared" si="173"/>
        <v>0</v>
      </c>
      <c r="CJ373" s="1" t="e">
        <f t="shared" si="181"/>
        <v>#N/A</v>
      </c>
      <c r="CK373" s="1" t="str">
        <f t="shared" si="182"/>
        <v/>
      </c>
    </row>
    <row r="374" spans="1:89" ht="12" customHeight="1" x14ac:dyDescent="0.15">
      <c r="A374" s="26"/>
      <c r="B374" s="26"/>
      <c r="C374" s="26"/>
      <c r="D374" s="26"/>
      <c r="E374" s="26"/>
      <c r="F374" s="26"/>
      <c r="G374" s="26"/>
      <c r="H374" s="26"/>
      <c r="I374" s="26"/>
      <c r="J374" s="26"/>
      <c r="K374" s="26"/>
      <c r="L374" s="26"/>
      <c r="M374" s="26"/>
      <c r="N374" s="26"/>
      <c r="O374" s="26"/>
      <c r="AM374" s="10">
        <f t="shared" si="201"/>
        <v>4.9937207251787186E-2</v>
      </c>
      <c r="AN374" s="10">
        <f t="shared" si="186"/>
        <v>0.72170156612992287</v>
      </c>
      <c r="AO374" s="1">
        <f t="shared" si="187"/>
        <v>16.999999999999972</v>
      </c>
      <c r="AP374" s="1">
        <f t="shared" si="188"/>
        <v>16.543419588357182</v>
      </c>
      <c r="AQ374" s="1">
        <f t="shared" si="189"/>
        <v>3.6902378108990583E-3</v>
      </c>
      <c r="AR374" s="10">
        <f t="shared" si="202"/>
        <v>0.23669761791825294</v>
      </c>
      <c r="AS374" s="10">
        <f t="shared" si="190"/>
        <v>0.25625156238675117</v>
      </c>
      <c r="AT374" s="125">
        <f t="shared" si="191"/>
        <v>35.600000000000236</v>
      </c>
      <c r="AU374" s="1">
        <f t="shared" si="192"/>
        <v>36.055137822777269</v>
      </c>
      <c r="AV374" s="1">
        <f t="shared" si="193"/>
        <v>3.9443683239065589E-3</v>
      </c>
      <c r="AW374" s="10">
        <f t="shared" si="203"/>
        <v>0.83706449344754219</v>
      </c>
      <c r="AX374" s="10">
        <f t="shared" si="194"/>
        <v>0.81631383672356606</v>
      </c>
      <c r="AY374" s="1">
        <f t="shared" si="195"/>
        <v>69.600000000000321</v>
      </c>
      <c r="AZ374" s="1">
        <f t="shared" si="196"/>
        <v>70.079315537959658</v>
      </c>
      <c r="BA374" s="1">
        <f t="shared" si="204"/>
        <v>1.0073700109228414E-2</v>
      </c>
      <c r="BB374" s="10">
        <f t="shared" si="205"/>
        <v>0.66436729207634926</v>
      </c>
      <c r="BC374" s="10">
        <f t="shared" si="197"/>
        <v>0.55753828957676888</v>
      </c>
      <c r="BD374" s="1">
        <f t="shared" si="198"/>
        <v>58.40000000000056</v>
      </c>
      <c r="BE374" s="1">
        <f t="shared" si="199"/>
        <v>58.043765453249776</v>
      </c>
      <c r="BF374" s="1">
        <f t="shared" si="200"/>
        <v>1.018239628699963E-2</v>
      </c>
      <c r="BU374" s="1">
        <f t="shared" si="183"/>
        <v>0</v>
      </c>
      <c r="BV374" s="1">
        <f>IF($BY$12=1,NORMDIST(BY374,$Y$6,$Y$8,TRUE),IF($BY$12=2,IF(BY374&lt;=$BX$31,0,IF(BY374&gt;=$BX$32,1,(BY374-$BX$31)*$BX$33)),SUM($BU$42:BU374)/$BV$40))</f>
        <v>0.20045419326045252</v>
      </c>
      <c r="BW374" s="1">
        <f t="shared" si="184"/>
        <v>0.46537072599377693</v>
      </c>
      <c r="BX374" s="1">
        <f>IF($BY$12&lt;3,BV374,SUM($BZ$42:BZ374)/$BX$40)</f>
        <v>0.20045419326045252</v>
      </c>
      <c r="BY374" s="1">
        <f t="shared" si="174"/>
        <v>33.200000000000202</v>
      </c>
      <c r="BZ374" s="1">
        <f t="shared" si="175"/>
        <v>1.4017190541981148E-2</v>
      </c>
      <c r="CA374" s="1">
        <f t="shared" si="185"/>
        <v>25.99761129127063</v>
      </c>
      <c r="CB374" s="1" t="str">
        <f t="shared" si="176"/>
        <v/>
      </c>
      <c r="CC374" s="1" t="e">
        <f>IF(CB374="",NA(),COUNTIF(CB374:$CB$704,CB374))</f>
        <v>#N/A</v>
      </c>
      <c r="CD374" s="1" t="e">
        <f t="shared" si="177"/>
        <v>#N/A</v>
      </c>
      <c r="CE374" s="1" t="e">
        <f t="shared" si="178"/>
        <v>#N/A</v>
      </c>
      <c r="CF374" s="1">
        <f t="shared" si="179"/>
        <v>99</v>
      </c>
      <c r="CG374" s="1">
        <f t="shared" si="180"/>
        <v>0</v>
      </c>
      <c r="CH374" s="1">
        <f t="shared" si="173"/>
        <v>0</v>
      </c>
      <c r="CJ374" s="1" t="e">
        <f t="shared" si="181"/>
        <v>#N/A</v>
      </c>
      <c r="CK374" s="1" t="str">
        <f t="shared" si="182"/>
        <v/>
      </c>
    </row>
    <row r="375" spans="1:89" ht="12" customHeight="1" x14ac:dyDescent="0.15">
      <c r="A375" s="26"/>
      <c r="B375" s="26"/>
      <c r="C375" s="26"/>
      <c r="D375" s="26"/>
      <c r="E375" s="26"/>
      <c r="F375" s="26"/>
      <c r="G375" s="26"/>
      <c r="H375" s="26"/>
      <c r="I375" s="26"/>
      <c r="J375" s="26"/>
      <c r="K375" s="26"/>
      <c r="L375" s="26"/>
      <c r="M375" s="26"/>
      <c r="N375" s="26"/>
      <c r="O375" s="26"/>
      <c r="AM375" s="10">
        <f t="shared" si="201"/>
        <v>4.3419588357210159E-2</v>
      </c>
      <c r="AN375" s="10">
        <f t="shared" si="186"/>
        <v>0.44802675023674965</v>
      </c>
      <c r="AO375" s="1">
        <f t="shared" si="187"/>
        <v>15.69999999999996</v>
      </c>
      <c r="AP375" s="1">
        <f t="shared" si="188"/>
        <v>15.526715249568184</v>
      </c>
      <c r="AQ375" s="1">
        <f t="shared" si="189"/>
        <v>2.0535492431284813E-3</v>
      </c>
      <c r="AR375" s="10">
        <f t="shared" si="202"/>
        <v>0.95513782277703285</v>
      </c>
      <c r="AS375" s="10">
        <f t="shared" si="190"/>
        <v>0.64456202462315559</v>
      </c>
      <c r="AT375" s="125">
        <f t="shared" si="191"/>
        <v>83.899999999999508</v>
      </c>
      <c r="AU375" s="1">
        <f t="shared" si="192"/>
        <v>84.025537876039252</v>
      </c>
      <c r="AV375" s="1">
        <f t="shared" si="193"/>
        <v>3.0568584791248561E-3</v>
      </c>
      <c r="AW375" s="10">
        <f t="shared" si="203"/>
        <v>0.97931553795933723</v>
      </c>
      <c r="AX375" s="10">
        <f t="shared" si="194"/>
        <v>0.11069536581635475</v>
      </c>
      <c r="AY375" s="1">
        <f t="shared" si="195"/>
        <v>90.699999999999122</v>
      </c>
      <c r="AZ375" s="1">
        <f t="shared" si="196"/>
        <v>90.297203303127603</v>
      </c>
      <c r="BA375" s="1">
        <f t="shared" si="204"/>
        <v>2.7845429887849533E-4</v>
      </c>
      <c r="BB375" s="10">
        <f t="shared" si="205"/>
        <v>0.14376545324921608</v>
      </c>
      <c r="BC375" s="10">
        <f t="shared" si="197"/>
        <v>0.40144305303692818</v>
      </c>
      <c r="BD375" s="1">
        <f t="shared" si="198"/>
        <v>28.700000000000138</v>
      </c>
      <c r="BE375" s="1">
        <f t="shared" si="199"/>
        <v>28.949128971249003</v>
      </c>
      <c r="BF375" s="1">
        <f t="shared" si="200"/>
        <v>4.5416136619240979E-3</v>
      </c>
      <c r="BU375" s="1">
        <f t="shared" si="183"/>
        <v>0</v>
      </c>
      <c r="BV375" s="1">
        <f>IF($BY$12=1,NORMDIST(BY375,$Y$6,$Y$8,TRUE),IF($BY$12=2,IF(BY375&lt;=$BX$31,0,IF(BY375&gt;=$BX$32,1,(BY375-$BX$31)*$BX$33)),SUM($BU$42:BU375)/$BV$40))</f>
        <v>0.2018588541911466</v>
      </c>
      <c r="BW375" s="1">
        <f t="shared" si="184"/>
        <v>0.46873115284387468</v>
      </c>
      <c r="BX375" s="1">
        <f>IF($BY$12&lt;3,BV375,SUM($BZ$42:BZ375)/$BX$40)</f>
        <v>0.2018588541911466</v>
      </c>
      <c r="BY375" s="1">
        <f t="shared" si="174"/>
        <v>33.300000000000203</v>
      </c>
      <c r="BZ375" s="1">
        <f t="shared" si="175"/>
        <v>1.4076010595912066E-2</v>
      </c>
      <c r="CA375" s="1">
        <f t="shared" si="185"/>
        <v>25.997402620793018</v>
      </c>
      <c r="CB375" s="1" t="str">
        <f t="shared" si="176"/>
        <v/>
      </c>
      <c r="CC375" s="1" t="e">
        <f>IF(CB375="",NA(),COUNTIF(CB375:$CB$704,CB375))</f>
        <v>#N/A</v>
      </c>
      <c r="CD375" s="1" t="e">
        <f t="shared" si="177"/>
        <v>#N/A</v>
      </c>
      <c r="CE375" s="1" t="e">
        <f t="shared" si="178"/>
        <v>#N/A</v>
      </c>
      <c r="CF375" s="1">
        <f t="shared" si="179"/>
        <v>99</v>
      </c>
      <c r="CG375" s="1">
        <f t="shared" si="180"/>
        <v>0</v>
      </c>
      <c r="CH375" s="1">
        <f t="shared" si="173"/>
        <v>0</v>
      </c>
      <c r="CJ375" s="1" t="e">
        <f t="shared" si="181"/>
        <v>#N/A</v>
      </c>
      <c r="CK375" s="1" t="str">
        <f t="shared" si="182"/>
        <v/>
      </c>
    </row>
    <row r="376" spans="1:89" ht="12" customHeight="1" x14ac:dyDescent="0.15">
      <c r="A376" s="26"/>
      <c r="B376" s="26"/>
      <c r="C376" s="26"/>
      <c r="D376" s="26"/>
      <c r="E376" s="26"/>
      <c r="F376" s="26"/>
      <c r="G376" s="26"/>
      <c r="H376" s="26"/>
      <c r="I376" s="26"/>
      <c r="J376" s="26"/>
      <c r="K376" s="26"/>
      <c r="L376" s="26"/>
      <c r="M376" s="26"/>
      <c r="N376" s="26"/>
      <c r="O376" s="26"/>
      <c r="AM376" s="10">
        <f t="shared" si="201"/>
        <v>0.32671524956822395</v>
      </c>
      <c r="AN376" s="10">
        <f t="shared" si="186"/>
        <v>0.7429804839193821</v>
      </c>
      <c r="AO376" s="1">
        <f t="shared" si="187"/>
        <v>41.000000000000313</v>
      </c>
      <c r="AP376" s="1">
        <f t="shared" si="188"/>
        <v>40.997940111905649</v>
      </c>
      <c r="AQ376" s="1">
        <f t="shared" si="189"/>
        <v>1.33932248517871E-2</v>
      </c>
      <c r="AR376" s="10">
        <f t="shared" si="202"/>
        <v>0.62553787603974342</v>
      </c>
      <c r="AS376" s="10">
        <f t="shared" si="190"/>
        <v>0.89238982275128365</v>
      </c>
      <c r="AT376" s="125">
        <f t="shared" si="191"/>
        <v>56.400000000000531</v>
      </c>
      <c r="AU376" s="1">
        <f t="shared" si="192"/>
        <v>56.728580532223518</v>
      </c>
      <c r="AV376" s="1">
        <f t="shared" si="193"/>
        <v>1.6912149202536617E-2</v>
      </c>
      <c r="AW376" s="10">
        <f t="shared" si="203"/>
        <v>9.7203303128480911E-2</v>
      </c>
      <c r="AX376" s="10">
        <f t="shared" si="194"/>
        <v>0.29492774978280067</v>
      </c>
      <c r="AY376" s="1">
        <f t="shared" si="195"/>
        <v>24.000000000000071</v>
      </c>
      <c r="AZ376" s="1">
        <f t="shared" si="196"/>
        <v>23.831888753920865</v>
      </c>
      <c r="BA376" s="1">
        <f t="shared" si="204"/>
        <v>2.5270676618053402E-3</v>
      </c>
      <c r="BB376" s="10">
        <f t="shared" si="205"/>
        <v>0.74912897124886513</v>
      </c>
      <c r="BC376" s="10">
        <f t="shared" si="197"/>
        <v>0.45116527751088142</v>
      </c>
      <c r="BD376" s="1">
        <f t="shared" si="198"/>
        <v>63.400000000000631</v>
      </c>
      <c r="BE376" s="1">
        <f t="shared" si="199"/>
        <v>63.540257421881591</v>
      </c>
      <c r="BF376" s="1">
        <f t="shared" si="200"/>
        <v>7.1901564766637871E-3</v>
      </c>
      <c r="BU376" s="1">
        <f t="shared" si="183"/>
        <v>0</v>
      </c>
      <c r="BV376" s="1">
        <f>IF($BY$12=1,NORMDIST(BY376,$Y$6,$Y$8,TRUE),IF($BY$12=2,IF(BY376&lt;=$BX$31,0,IF(BY376&gt;=$BX$32,1,(BY376-$BX$31)*$BX$33)),SUM($BU$42:BU376)/$BV$40))</f>
        <v>0.2032693918280713</v>
      </c>
      <c r="BW376" s="1">
        <f t="shared" si="184"/>
        <v>0.47209978503115596</v>
      </c>
      <c r="BX376" s="1">
        <f>IF($BY$12&lt;3,BV376,SUM($BZ$42:BZ376)/$BX$40)</f>
        <v>0.2032693918280713</v>
      </c>
      <c r="BY376" s="1">
        <f t="shared" si="174"/>
        <v>33.400000000000205</v>
      </c>
      <c r="BZ376" s="1">
        <f t="shared" si="175"/>
        <v>1.4134724102729134E-2</v>
      </c>
      <c r="CA376" s="1">
        <f t="shared" si="185"/>
        <v>25.997177133270487</v>
      </c>
      <c r="CB376" s="1" t="str">
        <f t="shared" si="176"/>
        <v/>
      </c>
      <c r="CC376" s="1" t="e">
        <f>IF(CB376="",NA(),COUNTIF(CB376:$CB$704,CB376))</f>
        <v>#N/A</v>
      </c>
      <c r="CD376" s="1" t="e">
        <f t="shared" si="177"/>
        <v>#N/A</v>
      </c>
      <c r="CE376" s="1" t="e">
        <f t="shared" si="178"/>
        <v>#N/A</v>
      </c>
      <c r="CF376" s="1">
        <f t="shared" si="179"/>
        <v>99</v>
      </c>
      <c r="CG376" s="1">
        <f t="shared" si="180"/>
        <v>0</v>
      </c>
      <c r="CH376" s="1">
        <f t="shared" si="173"/>
        <v>0</v>
      </c>
      <c r="CJ376" s="1" t="e">
        <f t="shared" si="181"/>
        <v>#N/A</v>
      </c>
      <c r="CK376" s="1" t="str">
        <f t="shared" si="182"/>
        <v/>
      </c>
    </row>
    <row r="377" spans="1:89" ht="12" customHeight="1" x14ac:dyDescent="0.15">
      <c r="A377" s="26"/>
      <c r="B377" s="26"/>
      <c r="C377" s="26"/>
      <c r="D377" s="26"/>
      <c r="E377" s="26"/>
      <c r="F377" s="26"/>
      <c r="G377" s="26"/>
      <c r="H377" s="26"/>
      <c r="I377" s="26"/>
      <c r="J377" s="26"/>
      <c r="K377" s="26"/>
      <c r="L377" s="26"/>
      <c r="M377" s="26"/>
      <c r="N377" s="26"/>
      <c r="O377" s="26"/>
      <c r="AM377" s="10">
        <f t="shared" si="201"/>
        <v>0.49794011190533638</v>
      </c>
      <c r="AN377" s="10">
        <f t="shared" si="186"/>
        <v>0.59227481856942177</v>
      </c>
      <c r="AO377" s="1">
        <f t="shared" si="187"/>
        <v>49.800000000000438</v>
      </c>
      <c r="AP377" s="1">
        <f t="shared" si="188"/>
        <v>50.185266859084805</v>
      </c>
      <c r="AQ377" s="1">
        <f t="shared" si="189"/>
        <v>1.1813582643322107E-2</v>
      </c>
      <c r="AR377" s="10">
        <f t="shared" si="202"/>
        <v>0.82858053222298622</v>
      </c>
      <c r="AS377" s="10">
        <f t="shared" si="190"/>
        <v>9.3776781111955643E-2</v>
      </c>
      <c r="AT377" s="125">
        <f t="shared" si="191"/>
        <v>68.900000000000361</v>
      </c>
      <c r="AU377" s="1">
        <f t="shared" si="192"/>
        <v>68.430217710882786</v>
      </c>
      <c r="AV377" s="1">
        <f t="shared" si="193"/>
        <v>1.1968989246987157E-3</v>
      </c>
      <c r="AW377" s="10">
        <f t="shared" si="203"/>
        <v>0.33188875392079353</v>
      </c>
      <c r="AX377" s="10">
        <f t="shared" si="194"/>
        <v>0.85376173630356789</v>
      </c>
      <c r="AY377" s="1">
        <f t="shared" si="195"/>
        <v>41.300000000000317</v>
      </c>
      <c r="AZ377" s="1">
        <f t="shared" si="196"/>
        <v>41.261938250810225</v>
      </c>
      <c r="BA377" s="1">
        <f t="shared" si="204"/>
        <v>1.5492698536825902E-2</v>
      </c>
      <c r="BB377" s="10">
        <f t="shared" si="205"/>
        <v>0.64025742188096046</v>
      </c>
      <c r="BC377" s="10">
        <f t="shared" si="197"/>
        <v>0.54215608909726143</v>
      </c>
      <c r="BD377" s="1">
        <f t="shared" si="198"/>
        <v>57.100000000000541</v>
      </c>
      <c r="BE377" s="1">
        <f t="shared" si="199"/>
        <v>57.53900177255327</v>
      </c>
      <c r="BF377" s="1">
        <f t="shared" si="200"/>
        <v>1.0154029689930384E-2</v>
      </c>
      <c r="BU377" s="1">
        <f t="shared" si="183"/>
        <v>0</v>
      </c>
      <c r="BV377" s="1">
        <f>IF($BY$12=1,NORMDIST(BY377,$Y$6,$Y$8,TRUE),IF($BY$12=2,IF(BY377&lt;=$BX$31,0,IF(BY377&gt;=$BX$32,1,(BY377-$BX$31)*$BX$33)),SUM($BU$42:BU377)/$BV$40))</f>
        <v>0.20468579534725556</v>
      </c>
      <c r="BW377" s="1">
        <f t="shared" si="184"/>
        <v>0.47547647715419317</v>
      </c>
      <c r="BX377" s="1">
        <f>IF($BY$12&lt;3,BV377,SUM($BZ$42:BZ377)/$BX$40)</f>
        <v>0.20468579534725556</v>
      </c>
      <c r="BY377" s="1">
        <f t="shared" si="174"/>
        <v>33.500000000000206</v>
      </c>
      <c r="BZ377" s="1">
        <f t="shared" si="175"/>
        <v>1.4193327676244484E-2</v>
      </c>
      <c r="CA377" s="1">
        <f t="shared" si="185"/>
        <v>25.996933603973265</v>
      </c>
      <c r="CB377" s="1" t="str">
        <f t="shared" si="176"/>
        <v/>
      </c>
      <c r="CC377" s="1" t="e">
        <f>IF(CB377="",NA(),COUNTIF(CB377:$CB$704,CB377))</f>
        <v>#N/A</v>
      </c>
      <c r="CD377" s="1" t="e">
        <f t="shared" si="177"/>
        <v>#N/A</v>
      </c>
      <c r="CE377" s="1" t="e">
        <f t="shared" si="178"/>
        <v>#N/A</v>
      </c>
      <c r="CF377" s="1">
        <f t="shared" si="179"/>
        <v>99</v>
      </c>
      <c r="CG377" s="1">
        <f t="shared" si="180"/>
        <v>0</v>
      </c>
      <c r="CH377" s="1">
        <f t="shared" si="173"/>
        <v>0</v>
      </c>
      <c r="CJ377" s="1" t="e">
        <f t="shared" si="181"/>
        <v>#N/A</v>
      </c>
      <c r="CK377" s="1" t="str">
        <f t="shared" si="182"/>
        <v/>
      </c>
    </row>
    <row r="378" spans="1:89" ht="12" customHeight="1" x14ac:dyDescent="0.15">
      <c r="A378" s="26"/>
      <c r="B378" s="26"/>
      <c r="C378" s="26"/>
      <c r="D378" s="26"/>
      <c r="E378" s="26"/>
      <c r="F378" s="26"/>
      <c r="G378" s="26"/>
      <c r="H378" s="26"/>
      <c r="I378" s="26"/>
      <c r="J378" s="26"/>
      <c r="K378" s="26"/>
      <c r="L378" s="26"/>
      <c r="M378" s="26"/>
      <c r="N378" s="26"/>
      <c r="O378" s="26"/>
      <c r="AM378" s="10">
        <f t="shared" si="201"/>
        <v>0.88526685908436775</v>
      </c>
      <c r="AN378" s="10">
        <f t="shared" si="186"/>
        <v>9.931284561753273E-2</v>
      </c>
      <c r="AO378" s="1">
        <f t="shared" si="187"/>
        <v>74.000000000000071</v>
      </c>
      <c r="AP378" s="1">
        <f t="shared" si="188"/>
        <v>74.247242320329022</v>
      </c>
      <c r="AQ378" s="1">
        <f t="shared" si="189"/>
        <v>9.6425848498127363E-4</v>
      </c>
      <c r="AR378" s="10">
        <f t="shared" si="202"/>
        <v>3.0217710882425308E-2</v>
      </c>
      <c r="AS378" s="10">
        <f t="shared" si="190"/>
        <v>0.5016544945538044</v>
      </c>
      <c r="AT378" s="125">
        <f t="shared" si="191"/>
        <v>12.399999999999972</v>
      </c>
      <c r="AU378" s="1">
        <f t="shared" si="192"/>
        <v>12.367046473175259</v>
      </c>
      <c r="AV378" s="1">
        <f t="shared" si="193"/>
        <v>1.7092263104756592E-3</v>
      </c>
      <c r="AW378" s="10">
        <f t="shared" si="203"/>
        <v>0.46193825080990791</v>
      </c>
      <c r="AX378" s="10">
        <f t="shared" si="194"/>
        <v>0.51329633966088295</v>
      </c>
      <c r="AY378" s="1">
        <f t="shared" si="195"/>
        <v>48.000000000000412</v>
      </c>
      <c r="AZ378" s="1">
        <f t="shared" si="196"/>
        <v>47.569461245090181</v>
      </c>
      <c r="BA378" s="1">
        <f t="shared" si="204"/>
        <v>1.0187714481950669E-2</v>
      </c>
      <c r="BB378" s="10">
        <f t="shared" si="205"/>
        <v>0.93900177255272865</v>
      </c>
      <c r="BC378" s="10">
        <f t="shared" si="197"/>
        <v>0.9325503297150135</v>
      </c>
      <c r="BD378" s="1">
        <f t="shared" si="198"/>
        <v>80.899999999999679</v>
      </c>
      <c r="BE378" s="1">
        <f t="shared" si="199"/>
        <v>80.820304421335138</v>
      </c>
      <c r="BF378" s="1" t="e">
        <f t="shared" si="200"/>
        <v>#N/A</v>
      </c>
      <c r="BU378" s="1">
        <f t="shared" si="183"/>
        <v>0</v>
      </c>
      <c r="BV378" s="1">
        <f>IF($BY$12=1,NORMDIST(BY378,$Y$6,$Y$8,TRUE),IF($BY$12=2,IF(BY378&lt;=$BX$31,0,IF(BY378&gt;=$BX$32,1,(BY378-$BX$31)*$BX$33)),SUM($BU$42:BU378)/$BV$40))</f>
        <v>0.20610805358581608</v>
      </c>
      <c r="BW378" s="1">
        <f t="shared" si="184"/>
        <v>0.47886108226153917</v>
      </c>
      <c r="BX378" s="1">
        <f>IF($BY$12&lt;3,BV378,SUM($BZ$42:BZ378)/$BX$40)</f>
        <v>0.20610805358581608</v>
      </c>
      <c r="BY378" s="1">
        <f t="shared" si="174"/>
        <v>33.600000000000207</v>
      </c>
      <c r="BZ378" s="1">
        <f t="shared" si="175"/>
        <v>1.4251817924450483E-2</v>
      </c>
      <c r="CA378" s="1">
        <f t="shared" si="185"/>
        <v>25.996670730404173</v>
      </c>
      <c r="CB378" s="1" t="str">
        <f t="shared" si="176"/>
        <v/>
      </c>
      <c r="CC378" s="1" t="e">
        <f>IF(CB378="",NA(),COUNTIF(CB378:$CB$704,CB378))</f>
        <v>#N/A</v>
      </c>
      <c r="CD378" s="1" t="e">
        <f t="shared" si="177"/>
        <v>#N/A</v>
      </c>
      <c r="CE378" s="1" t="e">
        <f t="shared" si="178"/>
        <v>#N/A</v>
      </c>
      <c r="CF378" s="1">
        <f t="shared" si="179"/>
        <v>99</v>
      </c>
      <c r="CG378" s="1">
        <f t="shared" si="180"/>
        <v>0</v>
      </c>
      <c r="CH378" s="1">
        <f t="shared" si="173"/>
        <v>0</v>
      </c>
      <c r="CJ378" s="1" t="e">
        <f t="shared" si="181"/>
        <v>#N/A</v>
      </c>
      <c r="CK378" s="1" t="str">
        <f t="shared" si="182"/>
        <v/>
      </c>
    </row>
    <row r="379" spans="1:89" ht="12" customHeight="1" x14ac:dyDescent="0.15">
      <c r="A379" s="26"/>
      <c r="B379" s="26"/>
      <c r="C379" s="26"/>
      <c r="D379" s="26"/>
      <c r="E379" s="26"/>
      <c r="F379" s="26"/>
      <c r="G379" s="26"/>
      <c r="H379" s="26"/>
      <c r="I379" s="26"/>
      <c r="J379" s="26"/>
      <c r="K379" s="26"/>
      <c r="L379" s="26"/>
      <c r="M379" s="26"/>
      <c r="N379" s="26"/>
      <c r="O379" s="26"/>
      <c r="AM379" s="10">
        <f t="shared" si="201"/>
        <v>0.74724232032895088</v>
      </c>
      <c r="AN379" s="10">
        <f t="shared" si="186"/>
        <v>0.91743967309594154</v>
      </c>
      <c r="AO379" s="1">
        <f t="shared" si="187"/>
        <v>63.30000000000063</v>
      </c>
      <c r="AP379" s="1">
        <f t="shared" si="188"/>
        <v>63.457675165683661</v>
      </c>
      <c r="AQ379" s="1">
        <f t="shared" si="189"/>
        <v>1.4669984265837304E-2</v>
      </c>
      <c r="AR379" s="10">
        <f t="shared" si="202"/>
        <v>0.46704647317528725</v>
      </c>
      <c r="AS379" s="10">
        <f t="shared" si="190"/>
        <v>0.80335702374577522</v>
      </c>
      <c r="AT379" s="125">
        <f t="shared" si="191"/>
        <v>48.300000000000416</v>
      </c>
      <c r="AU379" s="1">
        <f t="shared" si="192"/>
        <v>48.481099060923277</v>
      </c>
      <c r="AV379" s="1">
        <f t="shared" si="193"/>
        <v>1.596686952468385E-2</v>
      </c>
      <c r="AW379" s="10">
        <f t="shared" si="203"/>
        <v>6.9461245089769363E-2</v>
      </c>
      <c r="AX379" s="10">
        <f t="shared" si="194"/>
        <v>0.35389387980103493</v>
      </c>
      <c r="AY379" s="1">
        <f t="shared" si="195"/>
        <v>20.40000000000002</v>
      </c>
      <c r="AZ379" s="1">
        <f t="shared" si="196"/>
        <v>20.298630786687156</v>
      </c>
      <c r="BA379" s="1">
        <f t="shared" si="204"/>
        <v>2.3610968708825319E-3</v>
      </c>
      <c r="BB379" s="10">
        <f t="shared" si="205"/>
        <v>0.42030442133545876</v>
      </c>
      <c r="BC379" s="10">
        <f t="shared" si="197"/>
        <v>0.67731206491589546</v>
      </c>
      <c r="BD379" s="1">
        <f t="shared" si="198"/>
        <v>45.900000000000382</v>
      </c>
      <c r="BE379" s="1">
        <f t="shared" si="199"/>
        <v>45.854215798527385</v>
      </c>
      <c r="BF379" s="1">
        <f t="shared" si="200"/>
        <v>1.322949507913296E-2</v>
      </c>
      <c r="BU379" s="1">
        <f t="shared" si="183"/>
        <v>0</v>
      </c>
      <c r="BV379" s="1">
        <f>IF($BY$12=1,NORMDIST(BY379,$Y$6,$Y$8,TRUE),IF($BY$12=2,IF(BY379&lt;=$BX$31,0,IF(BY379&gt;=$BX$32,1,(BY379-$BX$31)*$BX$33)),SUM($BU$42:BU379)/$BV$40))</f>
        <v>0.20753615504139078</v>
      </c>
      <c r="BW379" s="1">
        <f t="shared" si="184"/>
        <v>0.48225345185945828</v>
      </c>
      <c r="BX379" s="1">
        <f>IF($BY$12&lt;3,BV379,SUM($BZ$42:BZ379)/$BX$40)</f>
        <v>0.20753615504139078</v>
      </c>
      <c r="BY379" s="1">
        <f t="shared" si="174"/>
        <v>33.700000000000209</v>
      </c>
      <c r="BZ379" s="1">
        <f t="shared" si="175"/>
        <v>1.4310191449835469E-2</v>
      </c>
      <c r="CA379" s="1">
        <f t="shared" si="185"/>
        <v>25.996387128305557</v>
      </c>
      <c r="CB379" s="1" t="str">
        <f t="shared" si="176"/>
        <v/>
      </c>
      <c r="CC379" s="1" t="e">
        <f>IF(CB379="",NA(),COUNTIF(CB379:$CB$704,CB379))</f>
        <v>#N/A</v>
      </c>
      <c r="CD379" s="1" t="e">
        <f t="shared" si="177"/>
        <v>#N/A</v>
      </c>
      <c r="CE379" s="1" t="e">
        <f t="shared" si="178"/>
        <v>#N/A</v>
      </c>
      <c r="CF379" s="1">
        <f t="shared" si="179"/>
        <v>99</v>
      </c>
      <c r="CG379" s="1">
        <f t="shared" si="180"/>
        <v>0</v>
      </c>
      <c r="CH379" s="1">
        <f t="shared" si="173"/>
        <v>0</v>
      </c>
      <c r="CJ379" s="1" t="e">
        <f t="shared" si="181"/>
        <v>#N/A</v>
      </c>
      <c r="CK379" s="1" t="str">
        <f t="shared" si="182"/>
        <v/>
      </c>
    </row>
    <row r="380" spans="1:89" ht="12" customHeight="1" x14ac:dyDescent="0.15">
      <c r="A380" s="26"/>
      <c r="B380" s="26"/>
      <c r="C380" s="26"/>
      <c r="D380" s="26"/>
      <c r="E380" s="26"/>
      <c r="F380" s="26"/>
      <c r="G380" s="26"/>
      <c r="H380" s="26"/>
      <c r="I380" s="26"/>
      <c r="J380" s="26"/>
      <c r="K380" s="26"/>
      <c r="L380" s="26"/>
      <c r="M380" s="26"/>
      <c r="N380" s="26"/>
      <c r="O380" s="26"/>
      <c r="AM380" s="10">
        <f t="shared" si="201"/>
        <v>0.65767516568303108</v>
      </c>
      <c r="AN380" s="10">
        <f t="shared" si="186"/>
        <v>0.20660746470093727</v>
      </c>
      <c r="AO380" s="1">
        <f t="shared" si="187"/>
        <v>58.100000000000556</v>
      </c>
      <c r="AP380" s="1">
        <f t="shared" si="188"/>
        <v>57.932906413823922</v>
      </c>
      <c r="AQ380" s="1">
        <f t="shared" si="189"/>
        <v>3.7967194090318622E-3</v>
      </c>
      <c r="AR380" s="10">
        <f t="shared" si="202"/>
        <v>0.6810990609228611</v>
      </c>
      <c r="AS380" s="10">
        <f t="shared" si="190"/>
        <v>0.46351640298962593</v>
      </c>
      <c r="AT380" s="125">
        <f t="shared" si="191"/>
        <v>59.400000000000574</v>
      </c>
      <c r="AU380" s="1">
        <f t="shared" si="192"/>
        <v>58.955609498173573</v>
      </c>
      <c r="AV380" s="1">
        <f t="shared" si="193"/>
        <v>8.278989890273012E-3</v>
      </c>
      <c r="AW380" s="10">
        <f t="shared" si="203"/>
        <v>0.3986307866871357</v>
      </c>
      <c r="AX380" s="10">
        <f t="shared" si="194"/>
        <v>4.9071583896875381E-2</v>
      </c>
      <c r="AY380" s="1">
        <f t="shared" si="195"/>
        <v>44.800000000000367</v>
      </c>
      <c r="AZ380" s="1">
        <f t="shared" si="196"/>
        <v>44.776899344474444</v>
      </c>
      <c r="BA380" s="1">
        <f t="shared" si="204"/>
        <v>9.4630469044629283E-4</v>
      </c>
      <c r="BB380" s="10">
        <f t="shared" si="205"/>
        <v>0.45421579852700233</v>
      </c>
      <c r="BC380" s="10">
        <f t="shared" si="197"/>
        <v>0.89007540419697762</v>
      </c>
      <c r="BD380" s="1">
        <f t="shared" si="198"/>
        <v>47.600000000000406</v>
      </c>
      <c r="BE380" s="1">
        <f t="shared" si="199"/>
        <v>47.71295003071468</v>
      </c>
      <c r="BF380" s="1">
        <f t="shared" si="200"/>
        <v>1.7627062730333189E-2</v>
      </c>
      <c r="BU380" s="1">
        <f t="shared" si="183"/>
        <v>0</v>
      </c>
      <c r="BV380" s="1">
        <f>IF($BY$12=1,NORMDIST(BY380,$Y$6,$Y$8,TRUE),IF($BY$12=2,IF(BY380&lt;=$BX$31,0,IF(BY380&gt;=$BX$32,1,(BY380-$BX$31)*$BX$33)),SUM($BU$42:BU380)/$BV$40))</f>
        <v>0.20897008787160459</v>
      </c>
      <c r="BW380" s="1">
        <f t="shared" si="184"/>
        <v>0.48565343591991506</v>
      </c>
      <c r="BX380" s="1">
        <f>IF($BY$12&lt;3,BV380,SUM($BZ$42:BZ380)/$BX$40)</f>
        <v>0.20897008787160459</v>
      </c>
      <c r="BY380" s="1">
        <f t="shared" si="174"/>
        <v>33.80000000000021</v>
      </c>
      <c r="BZ380" s="1">
        <f t="shared" si="175"/>
        <v>1.4368444849701539E-2</v>
      </c>
      <c r="CA380" s="1">
        <f t="shared" si="185"/>
        <v>25.996081327535848</v>
      </c>
      <c r="CB380" s="1" t="str">
        <f t="shared" si="176"/>
        <v/>
      </c>
      <c r="CC380" s="1" t="e">
        <f>IF(CB380="",NA(),COUNTIF(CB380:$CB$704,CB380))</f>
        <v>#N/A</v>
      </c>
      <c r="CD380" s="1" t="e">
        <f t="shared" si="177"/>
        <v>#N/A</v>
      </c>
      <c r="CE380" s="1" t="e">
        <f t="shared" si="178"/>
        <v>#N/A</v>
      </c>
      <c r="CF380" s="1">
        <f t="shared" si="179"/>
        <v>99</v>
      </c>
      <c r="CG380" s="1">
        <f t="shared" si="180"/>
        <v>0</v>
      </c>
      <c r="CH380" s="1">
        <f t="shared" si="173"/>
        <v>0</v>
      </c>
      <c r="CJ380" s="1" t="e">
        <f t="shared" si="181"/>
        <v>#N/A</v>
      </c>
      <c r="CK380" s="1" t="str">
        <f t="shared" si="182"/>
        <v/>
      </c>
    </row>
    <row r="381" spans="1:89" ht="12" customHeight="1" x14ac:dyDescent="0.15">
      <c r="A381" s="26"/>
      <c r="B381" s="26"/>
      <c r="C381" s="26"/>
      <c r="D381" s="26"/>
      <c r="E381" s="26"/>
      <c r="F381" s="26"/>
      <c r="G381" s="26"/>
      <c r="H381" s="26"/>
      <c r="I381" s="26"/>
      <c r="J381" s="26"/>
      <c r="K381" s="26"/>
      <c r="L381" s="26"/>
      <c r="M381" s="26"/>
      <c r="N381" s="26"/>
      <c r="O381" s="26"/>
      <c r="AM381" s="10">
        <f t="shared" si="201"/>
        <v>0.33290641382336617</v>
      </c>
      <c r="AN381" s="10">
        <f t="shared" si="186"/>
        <v>0.46601704135537148</v>
      </c>
      <c r="AO381" s="1">
        <f t="shared" si="187"/>
        <v>41.300000000000317</v>
      </c>
      <c r="AP381" s="1">
        <f t="shared" si="188"/>
        <v>41.271775252372343</v>
      </c>
      <c r="AQ381" s="1">
        <f t="shared" si="189"/>
        <v>8.4565297643828443E-3</v>
      </c>
      <c r="AR381" s="10">
        <f t="shared" si="202"/>
        <v>5.5609498172998428E-2</v>
      </c>
      <c r="AS381" s="10">
        <f t="shared" si="190"/>
        <v>0.70465346053242683</v>
      </c>
      <c r="AT381" s="125">
        <f t="shared" si="191"/>
        <v>18.099999999999987</v>
      </c>
      <c r="AU381" s="1">
        <f t="shared" si="192"/>
        <v>18.365819255262601</v>
      </c>
      <c r="AV381" s="1">
        <f t="shared" si="193"/>
        <v>3.9393779489237677E-3</v>
      </c>
      <c r="AW381" s="10">
        <f t="shared" si="203"/>
        <v>0.47689934447407722</v>
      </c>
      <c r="AX381" s="10">
        <f t="shared" si="194"/>
        <v>0.64443225041031837</v>
      </c>
      <c r="AY381" s="1">
        <f t="shared" si="195"/>
        <v>48.800000000000423</v>
      </c>
      <c r="AZ381" s="1">
        <f t="shared" si="196"/>
        <v>49.1817224390809</v>
      </c>
      <c r="BA381" s="1">
        <f t="shared" si="204"/>
        <v>1.283144617461111E-2</v>
      </c>
      <c r="BB381" s="10">
        <f t="shared" si="205"/>
        <v>0.61295003071427345</v>
      </c>
      <c r="BC381" s="10">
        <f t="shared" si="197"/>
        <v>0.27549313381314278</v>
      </c>
      <c r="BD381" s="1">
        <f t="shared" si="198"/>
        <v>55.700000000000522</v>
      </c>
      <c r="BE381" s="1">
        <f t="shared" si="199"/>
        <v>56.11954216733627</v>
      </c>
      <c r="BF381" s="1">
        <f t="shared" si="200"/>
        <v>5.2765865340241892E-3</v>
      </c>
      <c r="BU381" s="1">
        <f t="shared" si="183"/>
        <v>0</v>
      </c>
      <c r="BV381" s="1">
        <f>IF($BY$12=1,NORMDIST(BY381,$Y$6,$Y$8,TRUE),IF($BY$12=2,IF(BY381&lt;=$BX$31,0,IF(BY381&gt;=$BX$32,1,(BY381-$BX$31)*$BX$33)),SUM($BU$42:BU381)/$BV$40))</f>
        <v>0.21040983989356674</v>
      </c>
      <c r="BW381" s="1">
        <f t="shared" si="184"/>
        <v>0.4890608828888191</v>
      </c>
      <c r="BX381" s="1">
        <f>IF($BY$12&lt;3,BV381,SUM($BZ$42:BZ381)/$BX$40)</f>
        <v>0.21040983989356674</v>
      </c>
      <c r="BY381" s="1">
        <f t="shared" si="174"/>
        <v>33.900000000000212</v>
      </c>
      <c r="BZ381" s="1">
        <f t="shared" si="175"/>
        <v>1.442657471648425E-2</v>
      </c>
      <c r="CA381" s="1">
        <f t="shared" si="185"/>
        <v>25.995751767817509</v>
      </c>
      <c r="CB381" s="1" t="str">
        <f t="shared" si="176"/>
        <v/>
      </c>
      <c r="CC381" s="1" t="e">
        <f>IF(CB381="",NA(),COUNTIF(CB381:$CB$704,CB381))</f>
        <v>#N/A</v>
      </c>
      <c r="CD381" s="1" t="e">
        <f t="shared" si="177"/>
        <v>#N/A</v>
      </c>
      <c r="CE381" s="1" t="e">
        <f t="shared" si="178"/>
        <v>#N/A</v>
      </c>
      <c r="CF381" s="1">
        <f t="shared" si="179"/>
        <v>99</v>
      </c>
      <c r="CG381" s="1">
        <f t="shared" si="180"/>
        <v>0</v>
      </c>
      <c r="CH381" s="1">
        <f t="shared" si="173"/>
        <v>0</v>
      </c>
      <c r="CJ381" s="1" t="e">
        <f t="shared" si="181"/>
        <v>#N/A</v>
      </c>
      <c r="CK381" s="1" t="str">
        <f t="shared" si="182"/>
        <v/>
      </c>
    </row>
    <row r="382" spans="1:89" ht="12" customHeight="1" x14ac:dyDescent="0.15">
      <c r="A382" s="26"/>
      <c r="B382" s="26"/>
      <c r="C382" s="26"/>
      <c r="D382" s="26"/>
      <c r="E382" s="26"/>
      <c r="F382" s="26"/>
      <c r="G382" s="26"/>
      <c r="H382" s="26"/>
      <c r="I382" s="26"/>
      <c r="J382" s="26"/>
      <c r="K382" s="26"/>
      <c r="L382" s="26"/>
      <c r="M382" s="26"/>
      <c r="N382" s="26"/>
      <c r="O382" s="26"/>
      <c r="AM382" s="10">
        <f t="shared" si="201"/>
        <v>0.47177525237202644</v>
      </c>
      <c r="AN382" s="10">
        <f t="shared" si="186"/>
        <v>0.65679854527115822</v>
      </c>
      <c r="AO382" s="1">
        <f t="shared" si="187"/>
        <v>48.500000000000419</v>
      </c>
      <c r="AP382" s="1">
        <f t="shared" si="188"/>
        <v>48.991092670709314</v>
      </c>
      <c r="AQ382" s="1">
        <f t="shared" si="189"/>
        <v>1.3064440013845611E-2</v>
      </c>
      <c r="AR382" s="10">
        <f t="shared" si="202"/>
        <v>0.7658192552626133</v>
      </c>
      <c r="AS382" s="10">
        <f t="shared" si="190"/>
        <v>0.50827645137906075</v>
      </c>
      <c r="AT382" s="125">
        <f t="shared" si="191"/>
        <v>64.500000000000611</v>
      </c>
      <c r="AU382" s="1">
        <f t="shared" si="192"/>
        <v>64.121384475380793</v>
      </c>
      <c r="AV382" s="1">
        <f t="shared" si="193"/>
        <v>7.7954652656107943E-3</v>
      </c>
      <c r="AW382" s="10">
        <f t="shared" si="203"/>
        <v>0.88172243908047676</v>
      </c>
      <c r="AX382" s="10">
        <f t="shared" si="194"/>
        <v>0.85319647565484047</v>
      </c>
      <c r="AY382" s="1">
        <f t="shared" si="195"/>
        <v>73.600000000000094</v>
      </c>
      <c r="AZ382" s="1">
        <f t="shared" si="196"/>
        <v>73.948102588206623</v>
      </c>
      <c r="BA382" s="1">
        <f t="shared" si="204"/>
        <v>8.4834656299475324E-3</v>
      </c>
      <c r="BB382" s="10">
        <f t="shared" si="205"/>
        <v>0.91954216733574867</v>
      </c>
      <c r="BC382" s="10">
        <f t="shared" si="197"/>
        <v>0.62740566208958626</v>
      </c>
      <c r="BD382" s="1">
        <f t="shared" si="198"/>
        <v>77.999999999999844</v>
      </c>
      <c r="BE382" s="1">
        <f t="shared" si="199"/>
        <v>78.277169469743811</v>
      </c>
      <c r="BF382" s="1">
        <f t="shared" si="200"/>
        <v>4.696992985509566E-3</v>
      </c>
      <c r="BU382" s="1">
        <f t="shared" si="183"/>
        <v>0</v>
      </c>
      <c r="BV382" s="1">
        <f>IF($BY$12=1,NORMDIST(BY382,$Y$6,$Y$8,TRUE),IF($BY$12=2,IF(BY382&lt;=$BX$31,0,IF(BY382&gt;=$BX$32,1,(BY382-$BX$31)*$BX$33)),SUM($BU$42:BU382)/$BV$40))</f>
        <v>0.21185539858339972</v>
      </c>
      <c r="BW382" s="1">
        <f t="shared" si="184"/>
        <v>0.4924756396945279</v>
      </c>
      <c r="BX382" s="1">
        <f>IF($BY$12&lt;3,BV382,SUM($BZ$42:BZ382)/$BX$40)</f>
        <v>0.21185539858339972</v>
      </c>
      <c r="BY382" s="1">
        <f t="shared" si="174"/>
        <v>34.000000000000213</v>
      </c>
      <c r="BZ382" s="1">
        <f t="shared" si="175"/>
        <v>1.4484577638074259E-2</v>
      </c>
      <c r="CA382" s="1">
        <f t="shared" si="185"/>
        <v>25.995396794358655</v>
      </c>
      <c r="CB382" s="1" t="str">
        <f t="shared" si="176"/>
        <v/>
      </c>
      <c r="CC382" s="1" t="e">
        <f>IF(CB382="",NA(),COUNTIF(CB382:$CB$704,CB382))</f>
        <v>#N/A</v>
      </c>
      <c r="CD382" s="1" t="e">
        <f t="shared" si="177"/>
        <v>#N/A</v>
      </c>
      <c r="CE382" s="1" t="e">
        <f t="shared" si="178"/>
        <v>#N/A</v>
      </c>
      <c r="CF382" s="1">
        <f t="shared" si="179"/>
        <v>99</v>
      </c>
      <c r="CG382" s="1">
        <f t="shared" si="180"/>
        <v>0</v>
      </c>
      <c r="CH382" s="1">
        <f t="shared" si="173"/>
        <v>0</v>
      </c>
      <c r="CJ382" s="1" t="e">
        <f t="shared" si="181"/>
        <v>#N/A</v>
      </c>
      <c r="CK382" s="1" t="str">
        <f t="shared" si="182"/>
        <v/>
      </c>
    </row>
    <row r="383" spans="1:89" ht="12" customHeight="1" x14ac:dyDescent="0.15">
      <c r="A383" s="26"/>
      <c r="B383" s="26"/>
      <c r="C383" s="26"/>
      <c r="D383" s="26"/>
      <c r="E383" s="26"/>
      <c r="F383" s="26"/>
      <c r="G383" s="26"/>
      <c r="H383" s="26"/>
      <c r="I383" s="26"/>
      <c r="J383" s="26"/>
      <c r="K383" s="26"/>
      <c r="L383" s="26"/>
      <c r="M383" s="26"/>
      <c r="N383" s="26"/>
      <c r="O383" s="26"/>
      <c r="AM383" s="10">
        <f t="shared" si="201"/>
        <v>0.99109267070889473</v>
      </c>
      <c r="AN383" s="10">
        <f t="shared" si="186"/>
        <v>0.59129366651177406</v>
      </c>
      <c r="AO383" s="1">
        <f t="shared" si="187"/>
        <v>97.299999999998747</v>
      </c>
      <c r="AP383" s="1">
        <f t="shared" si="188"/>
        <v>97.151935405282913</v>
      </c>
      <c r="AQ383" s="1" t="e">
        <f t="shared" si="189"/>
        <v>#N/A</v>
      </c>
      <c r="AR383" s="10">
        <f t="shared" si="202"/>
        <v>0.12138447538018227</v>
      </c>
      <c r="AS383" s="10">
        <f t="shared" si="190"/>
        <v>0.33180000260472298</v>
      </c>
      <c r="AT383" s="125">
        <f t="shared" si="191"/>
        <v>26.600000000000108</v>
      </c>
      <c r="AU383" s="1">
        <f t="shared" si="192"/>
        <v>26.439447263628352</v>
      </c>
      <c r="AV383" s="1">
        <f t="shared" si="193"/>
        <v>3.3381327001822223E-3</v>
      </c>
      <c r="AW383" s="10">
        <f t="shared" si="203"/>
        <v>0.84810258820652962</v>
      </c>
      <c r="AX383" s="10">
        <f t="shared" si="194"/>
        <v>0.90739894285798073</v>
      </c>
      <c r="AY383" s="1">
        <f t="shared" si="195"/>
        <v>70.50000000000027</v>
      </c>
      <c r="AZ383" s="1">
        <f t="shared" si="196"/>
        <v>70.224766064435514</v>
      </c>
      <c r="BA383" s="1">
        <f t="shared" si="204"/>
        <v>1.0703800822479128E-2</v>
      </c>
      <c r="BB383" s="10">
        <f t="shared" si="205"/>
        <v>0.77716946974396706</v>
      </c>
      <c r="BC383" s="10">
        <f t="shared" si="197"/>
        <v>0.80064277723431587</v>
      </c>
      <c r="BD383" s="1">
        <f t="shared" si="198"/>
        <v>65.200000000000571</v>
      </c>
      <c r="BE383" s="1">
        <f t="shared" si="199"/>
        <v>64.880699262768601</v>
      </c>
      <c r="BF383" s="1">
        <f t="shared" si="200"/>
        <v>1.1964501649957751E-2</v>
      </c>
      <c r="BU383" s="1">
        <f t="shared" si="183"/>
        <v>0</v>
      </c>
      <c r="BV383" s="1">
        <f>IF($BY$12=1,NORMDIST(BY383,$Y$6,$Y$8,TRUE),IF($BY$12=2,IF(BY383&lt;=$BX$31,0,IF(BY383&gt;=$BX$32,1,(BY383-$BX$31)*$BX$33)),SUM($BU$42:BU383)/$BV$40))</f>
        <v>0.2133067510758018</v>
      </c>
      <c r="BW383" s="1">
        <f t="shared" si="184"/>
        <v>0.49589755175660577</v>
      </c>
      <c r="BX383" s="1">
        <f>IF($BY$12&lt;3,BV383,SUM($BZ$42:BZ383)/$BX$40)</f>
        <v>0.2133067510758018</v>
      </c>
      <c r="BY383" s="1">
        <f t="shared" si="174"/>
        <v>34.100000000000215</v>
      </c>
      <c r="BZ383" s="1">
        <f t="shared" si="175"/>
        <v>1.4542450198140841E-2</v>
      </c>
      <c r="CA383" s="1">
        <f t="shared" si="185"/>
        <v>25.995014653351351</v>
      </c>
      <c r="CB383" s="1" t="str">
        <f t="shared" si="176"/>
        <v/>
      </c>
      <c r="CC383" s="1" t="e">
        <f>IF(CB383="",NA(),COUNTIF(CB383:$CB$704,CB383))</f>
        <v>#N/A</v>
      </c>
      <c r="CD383" s="1" t="e">
        <f t="shared" si="177"/>
        <v>#N/A</v>
      </c>
      <c r="CE383" s="1" t="e">
        <f t="shared" si="178"/>
        <v>#N/A</v>
      </c>
      <c r="CF383" s="1">
        <f t="shared" si="179"/>
        <v>99</v>
      </c>
      <c r="CG383" s="1">
        <f t="shared" si="180"/>
        <v>0</v>
      </c>
      <c r="CH383" s="1">
        <f t="shared" si="173"/>
        <v>0</v>
      </c>
      <c r="CJ383" s="1" t="e">
        <f t="shared" si="181"/>
        <v>#N/A</v>
      </c>
      <c r="CK383" s="1" t="str">
        <f t="shared" si="182"/>
        <v/>
      </c>
    </row>
    <row r="384" spans="1:89" ht="12" customHeight="1" x14ac:dyDescent="0.15">
      <c r="A384" s="26"/>
      <c r="B384" s="26"/>
      <c r="C384" s="26"/>
      <c r="D384" s="26"/>
      <c r="E384" s="26"/>
      <c r="F384" s="26"/>
      <c r="G384" s="26"/>
      <c r="H384" s="26"/>
      <c r="I384" s="26"/>
      <c r="J384" s="26"/>
      <c r="K384" s="26"/>
      <c r="L384" s="26"/>
      <c r="M384" s="26"/>
      <c r="N384" s="26"/>
      <c r="O384" s="26"/>
      <c r="AM384" s="10">
        <f t="shared" si="201"/>
        <v>0.35193540528416634</v>
      </c>
      <c r="AN384" s="10">
        <f t="shared" si="186"/>
        <v>0.62800193205475807</v>
      </c>
      <c r="AO384" s="1">
        <f t="shared" si="187"/>
        <v>42.300000000000331</v>
      </c>
      <c r="AP384" s="1">
        <f t="shared" si="188"/>
        <v>42.28457269743118</v>
      </c>
      <c r="AQ384" s="1">
        <f t="shared" si="189"/>
        <v>1.1632000179527832E-2</v>
      </c>
      <c r="AR384" s="10">
        <f t="shared" si="202"/>
        <v>0.3394472636282444</v>
      </c>
      <c r="AS384" s="10">
        <f t="shared" si="190"/>
        <v>4.9096871167421341E-2</v>
      </c>
      <c r="AT384" s="125">
        <f t="shared" si="191"/>
        <v>41.700000000000323</v>
      </c>
      <c r="AU384" s="1">
        <f t="shared" si="192"/>
        <v>41.549933538586224</v>
      </c>
      <c r="AV384" s="1">
        <f t="shared" si="193"/>
        <v>8.9853645745990472E-4</v>
      </c>
      <c r="AW384" s="10">
        <f t="shared" si="203"/>
        <v>0.22476606443524361</v>
      </c>
      <c r="AX384" s="10">
        <f t="shared" si="194"/>
        <v>0.56631127372384071</v>
      </c>
      <c r="AY384" s="1">
        <f t="shared" si="195"/>
        <v>34.800000000000225</v>
      </c>
      <c r="AZ384" s="1">
        <f t="shared" si="196"/>
        <v>34.399284965545164</v>
      </c>
      <c r="BA384" s="1">
        <f t="shared" si="204"/>
        <v>8.4627406397944915E-3</v>
      </c>
      <c r="BB384" s="10">
        <f t="shared" si="205"/>
        <v>0.18069926276803017</v>
      </c>
      <c r="BC384" s="10">
        <f t="shared" si="197"/>
        <v>0.97677071765065193</v>
      </c>
      <c r="BD384" s="1">
        <f t="shared" si="198"/>
        <v>31.70000000000018</v>
      </c>
      <c r="BE384" s="1">
        <f t="shared" si="199"/>
        <v>32.074525848776283</v>
      </c>
      <c r="BF384" s="1" t="e">
        <f t="shared" si="200"/>
        <v>#N/A</v>
      </c>
      <c r="BU384" s="1">
        <f t="shared" si="183"/>
        <v>0</v>
      </c>
      <c r="BV384" s="1">
        <f>IF($BY$12=1,NORMDIST(BY384,$Y$6,$Y$8,TRUE),IF($BY$12=2,IF(BY384&lt;=$BX$31,0,IF(BY384&gt;=$BX$32,1,(BY384-$BX$31)*$BX$33)),SUM($BU$42:BU384)/$BV$40))</f>
        <v>0.21476388416364026</v>
      </c>
      <c r="BW384" s="1">
        <f t="shared" si="184"/>
        <v>0.49932646299483935</v>
      </c>
      <c r="BX384" s="1">
        <f>IF($BY$12&lt;3,BV384,SUM($BZ$42:BZ384)/$BX$40)</f>
        <v>0.21476388416364026</v>
      </c>
      <c r="BY384" s="1">
        <f t="shared" si="174"/>
        <v>34.200000000000216</v>
      </c>
      <c r="BZ384" s="1">
        <f t="shared" si="175"/>
        <v>1.4600188976457198E-2</v>
      </c>
      <c r="CA384" s="1">
        <f t="shared" si="185"/>
        <v>25.994603487350275</v>
      </c>
      <c r="CB384" s="1" t="str">
        <f t="shared" si="176"/>
        <v/>
      </c>
      <c r="CC384" s="1" t="e">
        <f>IF(CB384="",NA(),COUNTIF(CB384:$CB$704,CB384))</f>
        <v>#N/A</v>
      </c>
      <c r="CD384" s="1" t="e">
        <f t="shared" si="177"/>
        <v>#N/A</v>
      </c>
      <c r="CE384" s="1" t="e">
        <f t="shared" si="178"/>
        <v>#N/A</v>
      </c>
      <c r="CF384" s="1">
        <f t="shared" si="179"/>
        <v>99</v>
      </c>
      <c r="CG384" s="1">
        <f t="shared" si="180"/>
        <v>0</v>
      </c>
      <c r="CH384" s="1">
        <f t="shared" si="173"/>
        <v>0</v>
      </c>
      <c r="CJ384" s="1" t="e">
        <f t="shared" si="181"/>
        <v>#N/A</v>
      </c>
      <c r="CK384" s="1" t="str">
        <f t="shared" si="182"/>
        <v/>
      </c>
    </row>
    <row r="385" spans="1:89" ht="12" customHeight="1" x14ac:dyDescent="0.15">
      <c r="A385" s="26"/>
      <c r="B385" s="26"/>
      <c r="C385" s="26"/>
      <c r="D385" s="26"/>
      <c r="E385" s="26"/>
      <c r="F385" s="26"/>
      <c r="G385" s="26"/>
      <c r="H385" s="26"/>
      <c r="I385" s="26"/>
      <c r="J385" s="26"/>
      <c r="K385" s="26"/>
      <c r="L385" s="26"/>
      <c r="M385" s="26"/>
      <c r="N385" s="26"/>
      <c r="O385" s="26"/>
      <c r="AM385" s="10">
        <f t="shared" si="201"/>
        <v>0.48457269743084908</v>
      </c>
      <c r="AN385" s="10">
        <f t="shared" si="186"/>
        <v>0.27375355735421181</v>
      </c>
      <c r="AO385" s="1">
        <f t="shared" si="187"/>
        <v>49.200000000000429</v>
      </c>
      <c r="AP385" s="1">
        <f t="shared" si="188"/>
        <v>48.832338363677692</v>
      </c>
      <c r="AQ385" s="1">
        <f t="shared" si="189"/>
        <v>5.456226694131149E-3</v>
      </c>
      <c r="AR385" s="10">
        <f t="shared" si="202"/>
        <v>0.34993353858590126</v>
      </c>
      <c r="AS385" s="10">
        <f t="shared" si="190"/>
        <v>0.93499501422047615</v>
      </c>
      <c r="AT385" s="125">
        <f t="shared" si="191"/>
        <v>42.20000000000033</v>
      </c>
      <c r="AU385" s="1">
        <f t="shared" si="192"/>
        <v>41.997139946371647</v>
      </c>
      <c r="AV385" s="1">
        <f t="shared" si="193"/>
        <v>1.7284677063173728E-2</v>
      </c>
      <c r="AW385" s="10">
        <f t="shared" si="203"/>
        <v>9.9284965544939041E-2</v>
      </c>
      <c r="AX385" s="10">
        <f t="shared" si="194"/>
        <v>0.94615394249558449</v>
      </c>
      <c r="AY385" s="1">
        <f t="shared" si="195"/>
        <v>24.200000000000074</v>
      </c>
      <c r="AZ385" s="1">
        <f t="shared" si="196"/>
        <v>24.424957097321823</v>
      </c>
      <c r="BA385" s="1" t="e">
        <f t="shared" si="204"/>
        <v>#N/A</v>
      </c>
      <c r="BB385" s="10">
        <f t="shared" si="205"/>
        <v>0.87452584877610207</v>
      </c>
      <c r="BC385" s="10">
        <f t="shared" si="197"/>
        <v>0.85659705474972725</v>
      </c>
      <c r="BD385" s="1">
        <f t="shared" si="198"/>
        <v>72.900000000000134</v>
      </c>
      <c r="BE385" s="1">
        <f t="shared" si="199"/>
        <v>73.083258984238043</v>
      </c>
      <c r="BF385" s="1">
        <f t="shared" si="200"/>
        <v>8.8709715292394267E-3</v>
      </c>
      <c r="BU385" s="1">
        <f t="shared" si="183"/>
        <v>0</v>
      </c>
      <c r="BV385" s="1">
        <f>IF($BY$12=1,NORMDIST(BY385,$Y$6,$Y$8,TRUE),IF($BY$12=2,IF(BY385&lt;=$BX$31,0,IF(BY385&gt;=$BX$32,1,(BY385-$BX$31)*$BX$33)),SUM($BU$42:BU385)/$BV$40))</f>
        <v>0.21622678429757869</v>
      </c>
      <c r="BW385" s="1">
        <f t="shared" si="184"/>
        <v>0.50276221583851066</v>
      </c>
      <c r="BX385" s="1">
        <f>IF($BY$12&lt;3,BV385,SUM($BZ$42:BZ385)/$BX$40)</f>
        <v>0.21622678429757869</v>
      </c>
      <c r="BY385" s="1">
        <f t="shared" si="174"/>
        <v>34.300000000000217</v>
      </c>
      <c r="BZ385" s="1">
        <f t="shared" si="175"/>
        <v>1.4657790549227624E-2</v>
      </c>
      <c r="CA385" s="1">
        <f t="shared" si="185"/>
        <v>25.994161330536201</v>
      </c>
      <c r="CB385" s="1" t="str">
        <f t="shared" si="176"/>
        <v/>
      </c>
      <c r="CC385" s="1" t="e">
        <f>IF(CB385="",NA(),COUNTIF(CB385:$CB$704,CB385))</f>
        <v>#N/A</v>
      </c>
      <c r="CD385" s="1" t="e">
        <f t="shared" si="177"/>
        <v>#N/A</v>
      </c>
      <c r="CE385" s="1" t="e">
        <f t="shared" si="178"/>
        <v>#N/A</v>
      </c>
      <c r="CF385" s="1">
        <f t="shared" si="179"/>
        <v>99</v>
      </c>
      <c r="CG385" s="1">
        <f t="shared" si="180"/>
        <v>0</v>
      </c>
      <c r="CH385" s="1">
        <f t="shared" si="173"/>
        <v>0</v>
      </c>
      <c r="CJ385" s="1" t="e">
        <f t="shared" si="181"/>
        <v>#N/A</v>
      </c>
      <c r="CK385" s="1" t="str">
        <f t="shared" si="182"/>
        <v/>
      </c>
    </row>
    <row r="386" spans="1:89" ht="12" customHeight="1" x14ac:dyDescent="0.15">
      <c r="A386" s="26"/>
      <c r="B386" s="26"/>
      <c r="C386" s="26"/>
      <c r="D386" s="26"/>
      <c r="E386" s="26"/>
      <c r="F386" s="26"/>
      <c r="G386" s="26"/>
      <c r="H386" s="26"/>
      <c r="I386" s="26"/>
      <c r="J386" s="26"/>
      <c r="K386" s="26"/>
      <c r="L386" s="26"/>
      <c r="M386" s="26"/>
      <c r="N386" s="26"/>
      <c r="O386" s="26"/>
      <c r="AM386" s="10">
        <f t="shared" si="201"/>
        <v>0.13233836367726326</v>
      </c>
      <c r="AN386" s="10">
        <f t="shared" si="186"/>
        <v>0.35717136040329933</v>
      </c>
      <c r="AO386" s="1">
        <f t="shared" si="187"/>
        <v>27.600000000000122</v>
      </c>
      <c r="AP386" s="1">
        <f t="shared" si="188"/>
        <v>27.347260678559664</v>
      </c>
      <c r="AQ386" s="1">
        <f t="shared" si="189"/>
        <v>3.8051098506926969E-3</v>
      </c>
      <c r="AR386" s="10">
        <f t="shared" si="202"/>
        <v>0.29713994637131691</v>
      </c>
      <c r="AS386" s="10">
        <f t="shared" si="190"/>
        <v>0.32653247192502022</v>
      </c>
      <c r="AT386" s="125">
        <f t="shared" si="191"/>
        <v>39.300000000000288</v>
      </c>
      <c r="AU386" s="1">
        <f t="shared" si="192"/>
        <v>39.764172337204506</v>
      </c>
      <c r="AV386" s="1">
        <f t="shared" si="193"/>
        <v>5.644863923299305E-3</v>
      </c>
      <c r="AW386" s="10">
        <f t="shared" si="203"/>
        <v>0.72495709732174873</v>
      </c>
      <c r="AX386" s="10">
        <f t="shared" si="194"/>
        <v>0.39765975251793861</v>
      </c>
      <c r="AY386" s="1">
        <f t="shared" si="195"/>
        <v>61.90000000000061</v>
      </c>
      <c r="AZ386" s="1">
        <f t="shared" si="196"/>
        <v>62.094756168872728</v>
      </c>
      <c r="BA386" s="1">
        <f t="shared" si="204"/>
        <v>6.6453239354314951E-3</v>
      </c>
      <c r="BB386" s="10">
        <f t="shared" si="205"/>
        <v>0.68325898423790932</v>
      </c>
      <c r="BC386" s="10">
        <f t="shared" si="197"/>
        <v>0.72474588826298714</v>
      </c>
      <c r="BD386" s="1">
        <f t="shared" si="198"/>
        <v>59.500000000000576</v>
      </c>
      <c r="BE386" s="1">
        <f t="shared" si="199"/>
        <v>59.304326418787817</v>
      </c>
      <c r="BF386" s="1">
        <f t="shared" si="200"/>
        <v>1.2914333101619548E-2</v>
      </c>
      <c r="BU386" s="1">
        <f t="shared" si="183"/>
        <v>0</v>
      </c>
      <c r="BV386" s="1">
        <f>IF($BY$12=1,NORMDIST(BY386,$Y$6,$Y$8,TRUE),IF($BY$12=2,IF(BY386&lt;=$BX$31,0,IF(BY386&gt;=$BX$32,1,(BY386-$BX$31)*$BX$33)),SUM($BU$42:BU386)/$BV$40))</f>
        <v>0.21769543758573634</v>
      </c>
      <c r="BW386" s="1">
        <f t="shared" si="184"/>
        <v>0.50620465123592684</v>
      </c>
      <c r="BX386" s="1">
        <f>IF($BY$12&lt;3,BV386,SUM($BZ$42:BZ386)/$BX$40)</f>
        <v>0.21769543758573634</v>
      </c>
      <c r="BY386" s="1">
        <f t="shared" si="174"/>
        <v>34.400000000000219</v>
      </c>
      <c r="BZ386" s="1">
        <f t="shared" si="175"/>
        <v>1.4715251489416385E-2</v>
      </c>
      <c r="CA386" s="1">
        <f t="shared" si="185"/>
        <v>25.993686103869461</v>
      </c>
      <c r="CB386" s="1" t="str">
        <f t="shared" si="176"/>
        <v/>
      </c>
      <c r="CC386" s="1" t="e">
        <f>IF(CB386="",NA(),COUNTIF(CB386:$CB$704,CB386))</f>
        <v>#N/A</v>
      </c>
      <c r="CD386" s="1" t="e">
        <f t="shared" si="177"/>
        <v>#N/A</v>
      </c>
      <c r="CE386" s="1" t="e">
        <f t="shared" si="178"/>
        <v>#N/A</v>
      </c>
      <c r="CF386" s="1">
        <f t="shared" si="179"/>
        <v>99</v>
      </c>
      <c r="CG386" s="1">
        <f t="shared" si="180"/>
        <v>0</v>
      </c>
      <c r="CH386" s="1">
        <f t="shared" si="173"/>
        <v>0</v>
      </c>
      <c r="CJ386" s="1" t="e">
        <f t="shared" si="181"/>
        <v>#N/A</v>
      </c>
      <c r="CK386" s="1" t="str">
        <f t="shared" si="182"/>
        <v/>
      </c>
    </row>
    <row r="387" spans="1:89" ht="12" customHeight="1" x14ac:dyDescent="0.15">
      <c r="A387" s="26"/>
      <c r="B387" s="26"/>
      <c r="C387" s="26"/>
      <c r="D387" s="26"/>
      <c r="E387" s="26"/>
      <c r="F387" s="26"/>
      <c r="G387" s="26"/>
      <c r="H387" s="26"/>
      <c r="I387" s="26"/>
      <c r="J387" s="26"/>
      <c r="K387" s="26"/>
      <c r="L387" s="26"/>
      <c r="M387" s="26"/>
      <c r="N387" s="26"/>
      <c r="O387" s="26"/>
      <c r="AM387" s="10">
        <f t="shared" si="201"/>
        <v>0.2472606785595417</v>
      </c>
      <c r="AN387" s="10">
        <f t="shared" si="186"/>
        <v>0.99998423829674721</v>
      </c>
      <c r="AO387" s="1">
        <f t="shared" si="187"/>
        <v>36.300000000000246</v>
      </c>
      <c r="AP387" s="1">
        <f t="shared" si="188"/>
        <v>36.182762569934376</v>
      </c>
      <c r="AQ387" s="1" t="e">
        <f t="shared" si="189"/>
        <v>#N/A</v>
      </c>
      <c r="AR387" s="10">
        <f t="shared" si="202"/>
        <v>0.96417233720421791</v>
      </c>
      <c r="AS387" s="10">
        <f t="shared" si="190"/>
        <v>0.90628256276249886</v>
      </c>
      <c r="AT387" s="125">
        <f t="shared" si="191"/>
        <v>85.999999999999389</v>
      </c>
      <c r="AU387" s="1">
        <f t="shared" si="192"/>
        <v>85.909298304467782</v>
      </c>
      <c r="AV387" s="1" t="e">
        <f t="shared" si="193"/>
        <v>#N/A</v>
      </c>
      <c r="AW387" s="10">
        <f t="shared" si="203"/>
        <v>0.694756168872118</v>
      </c>
      <c r="AX387" s="10">
        <f t="shared" si="194"/>
        <v>0.72055137529969215</v>
      </c>
      <c r="AY387" s="1">
        <f t="shared" si="195"/>
        <v>60.100000000000584</v>
      </c>
      <c r="AZ387" s="1">
        <f t="shared" si="196"/>
        <v>59.720164800435889</v>
      </c>
      <c r="BA387" s="1">
        <f t="shared" si="204"/>
        <v>1.2652229076160823E-2</v>
      </c>
      <c r="BB387" s="10">
        <f t="shared" si="205"/>
        <v>0.30432641878724098</v>
      </c>
      <c r="BC387" s="10">
        <f t="shared" si="197"/>
        <v>0.14411585405468941</v>
      </c>
      <c r="BD387" s="1">
        <f t="shared" si="198"/>
        <v>39.700000000000294</v>
      </c>
      <c r="BE387" s="1">
        <f t="shared" si="199"/>
        <v>39.614052996784743</v>
      </c>
      <c r="BF387" s="1">
        <f t="shared" si="200"/>
        <v>2.5176708579057144E-3</v>
      </c>
      <c r="BU387" s="1">
        <f t="shared" si="183"/>
        <v>0</v>
      </c>
      <c r="BV387" s="1">
        <f>IF($BY$12=1,NORMDIST(BY387,$Y$6,$Y$8,TRUE),IF($BY$12=2,IF(BY387&lt;=$BX$31,0,IF(BY387&gt;=$BX$32,1,(BY387-$BX$31)*$BX$33)),SUM($BU$42:BU387)/$BV$40))</f>
        <v>0.21916982979338065</v>
      </c>
      <c r="BW387" s="1">
        <f t="shared" si="184"/>
        <v>0.50965360866420362</v>
      </c>
      <c r="BX387" s="1">
        <f>IF($BY$12&lt;3,BV387,SUM($BZ$42:BZ387)/$BX$40)</f>
        <v>0.21916982979338065</v>
      </c>
      <c r="BY387" s="1">
        <f t="shared" si="174"/>
        <v>34.50000000000022</v>
      </c>
      <c r="BZ387" s="1">
        <f t="shared" si="175"/>
        <v>1.4772568367078272E-2</v>
      </c>
      <c r="CA387" s="1">
        <f t="shared" si="185"/>
        <v>25.993175610139531</v>
      </c>
      <c r="CB387" s="1" t="str">
        <f t="shared" si="176"/>
        <v/>
      </c>
      <c r="CC387" s="1" t="e">
        <f>IF(CB387="",NA(),COUNTIF(CB387:$CB$704,CB387))</f>
        <v>#N/A</v>
      </c>
      <c r="CD387" s="1" t="e">
        <f t="shared" si="177"/>
        <v>#N/A</v>
      </c>
      <c r="CE387" s="1" t="e">
        <f t="shared" si="178"/>
        <v>#N/A</v>
      </c>
      <c r="CF387" s="1">
        <f t="shared" si="179"/>
        <v>99</v>
      </c>
      <c r="CG387" s="1">
        <f t="shared" si="180"/>
        <v>0</v>
      </c>
      <c r="CH387" s="1">
        <f t="shared" ref="CH387:CH450" si="206">IF(CB387="",0,1)</f>
        <v>0</v>
      </c>
      <c r="CJ387" s="1" t="e">
        <f t="shared" si="181"/>
        <v>#N/A</v>
      </c>
      <c r="CK387" s="1" t="str">
        <f t="shared" si="182"/>
        <v/>
      </c>
    </row>
    <row r="388" spans="1:89" ht="12" customHeight="1" x14ac:dyDescent="0.15">
      <c r="A388" s="26"/>
      <c r="B388" s="26"/>
      <c r="C388" s="26"/>
      <c r="D388" s="26"/>
      <c r="E388" s="26"/>
      <c r="F388" s="26"/>
      <c r="G388" s="26"/>
      <c r="H388" s="26"/>
      <c r="I388" s="26"/>
      <c r="J388" s="26"/>
      <c r="K388" s="26"/>
      <c r="L388" s="26"/>
      <c r="M388" s="26"/>
      <c r="N388" s="26"/>
      <c r="O388" s="26"/>
      <c r="AM388" s="10">
        <f t="shared" si="201"/>
        <v>0.38276256993412971</v>
      </c>
      <c r="AN388" s="10">
        <f t="shared" si="186"/>
        <v>0.6752547062933445</v>
      </c>
      <c r="AO388" s="1">
        <f t="shared" si="187"/>
        <v>44.000000000000355</v>
      </c>
      <c r="AP388" s="1">
        <f t="shared" si="188"/>
        <v>44.34124462679064</v>
      </c>
      <c r="AQ388" s="1">
        <f t="shared" si="189"/>
        <v>1.2876695865632891E-2</v>
      </c>
      <c r="AR388" s="10">
        <f t="shared" si="202"/>
        <v>0.40929830446839333</v>
      </c>
      <c r="AS388" s="10">
        <f t="shared" si="190"/>
        <v>0.36556189134716988</v>
      </c>
      <c r="AT388" s="125">
        <f t="shared" si="191"/>
        <v>45.400000000000375</v>
      </c>
      <c r="AU388" s="1">
        <f t="shared" si="192"/>
        <v>45.56577628627457</v>
      </c>
      <c r="AV388" s="1">
        <f t="shared" si="193"/>
        <v>7.1015622245248922E-3</v>
      </c>
      <c r="AW388" s="10">
        <f t="shared" si="203"/>
        <v>0.12016480043530464</v>
      </c>
      <c r="AX388" s="10">
        <f t="shared" si="194"/>
        <v>0.56649545207619667</v>
      </c>
      <c r="AY388" s="1">
        <f t="shared" si="195"/>
        <v>26.500000000000107</v>
      </c>
      <c r="AZ388" s="1">
        <f t="shared" si="196"/>
        <v>26.885202843695986</v>
      </c>
      <c r="BA388" s="1">
        <f t="shared" si="204"/>
        <v>5.6660132820247483E-3</v>
      </c>
      <c r="BB388" s="10">
        <f t="shared" si="205"/>
        <v>0.41405299678444862</v>
      </c>
      <c r="BC388" s="10">
        <f t="shared" si="197"/>
        <v>0.35053344443440437</v>
      </c>
      <c r="BD388" s="1">
        <f t="shared" si="198"/>
        <v>45.600000000000378</v>
      </c>
      <c r="BE388" s="1">
        <f t="shared" si="199"/>
        <v>45.101278821379324</v>
      </c>
      <c r="BF388" s="1">
        <f t="shared" si="200"/>
        <v>6.8249520429856615E-3</v>
      </c>
      <c r="BU388" s="1">
        <f t="shared" si="183"/>
        <v>0</v>
      </c>
      <c r="BV388" s="1">
        <f>IF($BY$12=1,NORMDIST(BY388,$Y$6,$Y$8,TRUE),IF($BY$12=2,IF(BY388&lt;=$BX$31,0,IF(BY388&gt;=$BX$32,1,(BY388-$BX$31)*$BX$33)),SUM($BU$42:BU388)/$BV$40))</f>
        <v>0.22064994634265289</v>
      </c>
      <c r="BW388" s="1">
        <f t="shared" si="184"/>
        <v>0.51310892613930892</v>
      </c>
      <c r="BX388" s="1">
        <f>IF($BY$12&lt;3,BV388,SUM($BZ$42:BZ388)/$BX$40)</f>
        <v>0.22064994634265289</v>
      </c>
      <c r="BY388" s="1">
        <f t="shared" si="174"/>
        <v>34.600000000000222</v>
      </c>
      <c r="BZ388" s="1">
        <f t="shared" si="175"/>
        <v>1.4829737749690914E-2</v>
      </c>
      <c r="CA388" s="1">
        <f t="shared" si="185"/>
        <v>25.992627528917588</v>
      </c>
      <c r="CB388" s="1" t="str">
        <f t="shared" si="176"/>
        <v/>
      </c>
      <c r="CC388" s="1" t="e">
        <f>IF(CB388="",NA(),COUNTIF(CB388:$CB$704,CB388))</f>
        <v>#N/A</v>
      </c>
      <c r="CD388" s="1" t="e">
        <f t="shared" si="177"/>
        <v>#N/A</v>
      </c>
      <c r="CE388" s="1" t="e">
        <f t="shared" si="178"/>
        <v>#N/A</v>
      </c>
      <c r="CF388" s="1">
        <f t="shared" si="179"/>
        <v>99</v>
      </c>
      <c r="CG388" s="1">
        <f t="shared" si="180"/>
        <v>0</v>
      </c>
      <c r="CH388" s="1">
        <f t="shared" si="206"/>
        <v>0</v>
      </c>
      <c r="CJ388" s="1" t="e">
        <f t="shared" si="181"/>
        <v>#N/A</v>
      </c>
      <c r="CK388" s="1" t="str">
        <f t="shared" si="182"/>
        <v/>
      </c>
    </row>
    <row r="389" spans="1:89" ht="12" customHeight="1" x14ac:dyDescent="0.15">
      <c r="A389" s="26"/>
      <c r="B389" s="26"/>
      <c r="C389" s="26"/>
      <c r="D389" s="26"/>
      <c r="E389" s="26"/>
      <c r="F389" s="26"/>
      <c r="G389" s="26"/>
      <c r="H389" s="26"/>
      <c r="I389" s="26"/>
      <c r="J389" s="26"/>
      <c r="K389" s="26"/>
      <c r="L389" s="26"/>
      <c r="M389" s="26"/>
      <c r="N389" s="26"/>
      <c r="O389" s="26"/>
      <c r="AM389" s="10">
        <f t="shared" si="201"/>
        <v>0.84124462679028511</v>
      </c>
      <c r="AN389" s="10">
        <f t="shared" si="186"/>
        <v>0.20408299937844276</v>
      </c>
      <c r="AO389" s="1">
        <f t="shared" si="187"/>
        <v>69.900000000000304</v>
      </c>
      <c r="AP389" s="1">
        <f t="shared" si="188"/>
        <v>70.046863419562882</v>
      </c>
      <c r="AQ389" s="1">
        <f t="shared" si="189"/>
        <v>2.4814509858798457E-3</v>
      </c>
      <c r="AR389" s="10">
        <f t="shared" si="202"/>
        <v>0.66577628627419472</v>
      </c>
      <c r="AS389" s="10">
        <f t="shared" si="190"/>
        <v>0.51783366873860359</v>
      </c>
      <c r="AT389" s="125">
        <f t="shared" si="191"/>
        <v>58.500000000000561</v>
      </c>
      <c r="AU389" s="1">
        <f t="shared" si="192"/>
        <v>58.419223729521597</v>
      </c>
      <c r="AV389" s="1">
        <f t="shared" si="193"/>
        <v>9.4373081049211292E-3</v>
      </c>
      <c r="AW389" s="10">
        <f t="shared" si="203"/>
        <v>0.88520284369587898</v>
      </c>
      <c r="AX389" s="10">
        <f t="shared" si="194"/>
        <v>0.94459575787186623</v>
      </c>
      <c r="AY389" s="1">
        <f t="shared" si="195"/>
        <v>74.000000000000071</v>
      </c>
      <c r="AZ389" s="1">
        <f t="shared" si="196"/>
        <v>74.358463514596295</v>
      </c>
      <c r="BA389" s="1">
        <f t="shared" si="204"/>
        <v>9.1713661887507583E-3</v>
      </c>
      <c r="BB389" s="10">
        <f t="shared" si="205"/>
        <v>1.2788213789463043E-3</v>
      </c>
      <c r="BC389" s="10">
        <f t="shared" si="197"/>
        <v>0.23041414096951485</v>
      </c>
      <c r="BD389" s="1" t="e">
        <f t="shared" si="198"/>
        <v>#N/A</v>
      </c>
      <c r="BE389" s="1" t="e">
        <f t="shared" si="199"/>
        <v>#N/A</v>
      </c>
      <c r="BF389" s="1" t="e">
        <f t="shared" si="200"/>
        <v>#N/A</v>
      </c>
      <c r="BU389" s="1">
        <f t="shared" si="183"/>
        <v>0</v>
      </c>
      <c r="BV389" s="1">
        <f>IF($BY$12=1,NORMDIST(BY389,$Y$6,$Y$8,TRUE),IF($BY$12=2,IF(BY389&lt;=$BX$31,0,IF(BY389&gt;=$BX$32,1,(BY389-$BX$31)*$BX$33)),SUM($BU$42:BU389)/$BV$40))</f>
        <v>0.22213577231232717</v>
      </c>
      <c r="BW389" s="1">
        <f t="shared" si="184"/>
        <v>0.51657044022635779</v>
      </c>
      <c r="BX389" s="1">
        <f>IF($BY$12&lt;3,BV389,SUM($BZ$42:BZ389)/$BX$40)</f>
        <v>0.22213577231232717</v>
      </c>
      <c r="BY389" s="1">
        <f t="shared" si="174"/>
        <v>34.700000000000223</v>
      </c>
      <c r="BZ389" s="1">
        <f t="shared" si="175"/>
        <v>1.48867562024886E-2</v>
      </c>
      <c r="CA389" s="1">
        <f t="shared" si="185"/>
        <v>25.992039411419942</v>
      </c>
      <c r="CB389" s="1" t="str">
        <f t="shared" si="176"/>
        <v/>
      </c>
      <c r="CC389" s="1" t="e">
        <f>IF(CB389="",NA(),COUNTIF(CB389:$CB$704,CB389))</f>
        <v>#N/A</v>
      </c>
      <c r="CD389" s="1" t="e">
        <f t="shared" si="177"/>
        <v>#N/A</v>
      </c>
      <c r="CE389" s="1" t="e">
        <f t="shared" si="178"/>
        <v>#N/A</v>
      </c>
      <c r="CF389" s="1">
        <f t="shared" si="179"/>
        <v>99</v>
      </c>
      <c r="CG389" s="1">
        <f t="shared" si="180"/>
        <v>0</v>
      </c>
      <c r="CH389" s="1">
        <f t="shared" si="206"/>
        <v>0</v>
      </c>
      <c r="CJ389" s="1" t="e">
        <f t="shared" si="181"/>
        <v>#N/A</v>
      </c>
      <c r="CK389" s="1" t="str">
        <f t="shared" si="182"/>
        <v/>
      </c>
    </row>
    <row r="390" spans="1:89" ht="12" customHeight="1" x14ac:dyDescent="0.15">
      <c r="A390" s="26"/>
      <c r="B390" s="26"/>
      <c r="C390" s="26"/>
      <c r="D390" s="26"/>
      <c r="E390" s="26"/>
      <c r="F390" s="26"/>
      <c r="G390" s="26"/>
      <c r="H390" s="26"/>
      <c r="I390" s="26"/>
      <c r="J390" s="26"/>
      <c r="K390" s="26"/>
      <c r="L390" s="26"/>
      <c r="M390" s="26"/>
      <c r="N390" s="26"/>
      <c r="O390" s="26"/>
      <c r="AM390" s="10">
        <f t="shared" si="201"/>
        <v>0.6468634195625782</v>
      </c>
      <c r="AN390" s="10">
        <f t="shared" si="186"/>
        <v>0.60485023632645607</v>
      </c>
      <c r="AO390" s="1">
        <f t="shared" si="187"/>
        <v>57.500000000000547</v>
      </c>
      <c r="AP390" s="1">
        <f t="shared" si="188"/>
        <v>57.226317632943939</v>
      </c>
      <c r="AQ390" s="1">
        <f t="shared" si="189"/>
        <v>1.1245832070316196E-2</v>
      </c>
      <c r="AR390" s="10">
        <f t="shared" si="202"/>
        <v>0.41922372952103615</v>
      </c>
      <c r="AS390" s="10">
        <f t="shared" si="190"/>
        <v>0.74511884525418282</v>
      </c>
      <c r="AT390" s="125">
        <f t="shared" si="191"/>
        <v>45.900000000000382</v>
      </c>
      <c r="AU390" s="1">
        <f t="shared" si="192"/>
        <v>45.539086816460276</v>
      </c>
      <c r="AV390" s="1">
        <f t="shared" si="193"/>
        <v>1.4553920721733334E-2</v>
      </c>
      <c r="AW390" s="10">
        <f t="shared" si="203"/>
        <v>0.85846351459622383</v>
      </c>
      <c r="AX390" s="10">
        <f t="shared" si="194"/>
        <v>0.30598792806267738</v>
      </c>
      <c r="AY390" s="1">
        <f t="shared" si="195"/>
        <v>71.400000000000219</v>
      </c>
      <c r="AZ390" s="1">
        <f t="shared" si="196"/>
        <v>71.158469838649253</v>
      </c>
      <c r="BA390" s="1">
        <f t="shared" si="204"/>
        <v>3.4432811643929566E-3</v>
      </c>
      <c r="BB390" s="10">
        <f t="shared" si="205"/>
        <v>0.40507898107171059</v>
      </c>
      <c r="BC390" s="10">
        <f t="shared" si="197"/>
        <v>7.6743859797716141E-2</v>
      </c>
      <c r="BD390" s="1">
        <f t="shared" si="198"/>
        <v>45.100000000000371</v>
      </c>
      <c r="BE390" s="1">
        <f t="shared" si="199"/>
        <v>45.195647338778151</v>
      </c>
      <c r="BF390" s="1">
        <f t="shared" si="200"/>
        <v>1.4855574274978821E-3</v>
      </c>
      <c r="BU390" s="1">
        <f t="shared" si="183"/>
        <v>0</v>
      </c>
      <c r="BV390" s="1">
        <f>IF($BY$12=1,NORMDIST(BY390,$Y$6,$Y$8,TRUE),IF($BY$12=2,IF(BY390&lt;=$BX$31,0,IF(BY390&gt;=$BX$32,1,(BY390-$BX$31)*$BX$33)),SUM($BU$42:BU390)/$BV$40))</f>
        <v>0.22362729243760276</v>
      </c>
      <c r="BW390" s="1">
        <f t="shared" si="184"/>
        <v>0.5200379860501656</v>
      </c>
      <c r="BX390" s="1">
        <f>IF($BY$12&lt;3,BV390,SUM($BZ$42:BZ390)/$BX$40)</f>
        <v>0.22362729243760276</v>
      </c>
      <c r="BY390" s="1">
        <f t="shared" si="174"/>
        <v>34.800000000000225</v>
      </c>
      <c r="BZ390" s="1">
        <f t="shared" si="175"/>
        <v>1.4943620288797766E-2</v>
      </c>
      <c r="CA390" s="1">
        <f t="shared" si="185"/>
        <v>25.99140867529113</v>
      </c>
      <c r="CB390" s="1" t="str">
        <f t="shared" si="176"/>
        <v/>
      </c>
      <c r="CC390" s="1" t="e">
        <f>IF(CB390="",NA(),COUNTIF(CB390:$CB$704,CB390))</f>
        <v>#N/A</v>
      </c>
      <c r="CD390" s="1" t="e">
        <f t="shared" si="177"/>
        <v>#N/A</v>
      </c>
      <c r="CE390" s="1" t="e">
        <f t="shared" si="178"/>
        <v>#N/A</v>
      </c>
      <c r="CF390" s="1">
        <f t="shared" si="179"/>
        <v>99</v>
      </c>
      <c r="CG390" s="1">
        <f t="shared" si="180"/>
        <v>0</v>
      </c>
      <c r="CH390" s="1">
        <f t="shared" si="206"/>
        <v>0</v>
      </c>
      <c r="CJ390" s="1" t="e">
        <f t="shared" si="181"/>
        <v>#N/A</v>
      </c>
      <c r="CK390" s="1" t="str">
        <f t="shared" si="182"/>
        <v/>
      </c>
    </row>
    <row r="391" spans="1:89" ht="12" customHeight="1" x14ac:dyDescent="0.15">
      <c r="A391" s="26"/>
      <c r="B391" s="26"/>
      <c r="C391" s="26"/>
      <c r="D391" s="26"/>
      <c r="E391" s="26"/>
      <c r="F391" s="26"/>
      <c r="G391" s="26"/>
      <c r="H391" s="26"/>
      <c r="I391" s="26"/>
      <c r="J391" s="26"/>
      <c r="K391" s="26"/>
      <c r="L391" s="26"/>
      <c r="M391" s="26"/>
      <c r="N391" s="26"/>
      <c r="O391" s="26"/>
      <c r="AM391" s="10">
        <f t="shared" si="201"/>
        <v>0.2263176329433918</v>
      </c>
      <c r="AN391" s="10">
        <f t="shared" si="186"/>
        <v>0.27156314626336098</v>
      </c>
      <c r="AO391" s="1">
        <f t="shared" si="187"/>
        <v>34.900000000000226</v>
      </c>
      <c r="AP391" s="1">
        <f t="shared" si="188"/>
        <v>35.392954511195647</v>
      </c>
      <c r="AQ391" s="1">
        <f t="shared" si="189"/>
        <v>4.0735358784286455E-3</v>
      </c>
      <c r="AR391" s="10">
        <f t="shared" si="202"/>
        <v>0.13908681645989418</v>
      </c>
      <c r="AS391" s="10">
        <f t="shared" si="190"/>
        <v>0.97272755578160286</v>
      </c>
      <c r="AT391" s="125">
        <f t="shared" si="191"/>
        <v>28.300000000000132</v>
      </c>
      <c r="AU391" s="1">
        <f t="shared" si="192"/>
        <v>28.00327425375594</v>
      </c>
      <c r="AV391" s="1" t="e">
        <f t="shared" si="193"/>
        <v>#N/A</v>
      </c>
      <c r="AW391" s="10">
        <f t="shared" si="203"/>
        <v>0.2584698386490345</v>
      </c>
      <c r="AX391" s="10">
        <f t="shared" si="194"/>
        <v>0.7465982474386692</v>
      </c>
      <c r="AY391" s="1">
        <f t="shared" si="195"/>
        <v>37.000000000000256</v>
      </c>
      <c r="AZ391" s="1">
        <f t="shared" si="196"/>
        <v>36.680163908750075</v>
      </c>
      <c r="BA391" s="1">
        <f t="shared" si="204"/>
        <v>1.2056529884959916E-2</v>
      </c>
      <c r="BB391" s="10">
        <f t="shared" si="205"/>
        <v>0.59564733877778053</v>
      </c>
      <c r="BC391" s="10">
        <f t="shared" si="197"/>
        <v>0.13119320943951607</v>
      </c>
      <c r="BD391" s="1">
        <f t="shared" si="198"/>
        <v>54.800000000000509</v>
      </c>
      <c r="BE391" s="1">
        <f t="shared" si="199"/>
        <v>55.099906883389266</v>
      </c>
      <c r="BF391" s="1">
        <f t="shared" si="200"/>
        <v>2.5426333885165981E-3</v>
      </c>
      <c r="BU391" s="1">
        <f t="shared" si="183"/>
        <v>0</v>
      </c>
      <c r="BV391" s="1">
        <f>IF($BY$12=1,NORMDIST(BY391,$Y$6,$Y$8,TRUE),IF($BY$12=2,IF(BY391&lt;=$BX$31,0,IF(BY391&gt;=$BX$32,1,(BY391-$BX$31)*$BX$33)),SUM($BU$42:BU391)/$BV$40))</f>
        <v>0.22512449110993035</v>
      </c>
      <c r="BW391" s="1">
        <f t="shared" si="184"/>
        <v>0.52351139730605478</v>
      </c>
      <c r="BX391" s="1">
        <f>IF($BY$12&lt;3,BV391,SUM($BZ$42:BZ391)/$BX$40)</f>
        <v>0.22512449110993035</v>
      </c>
      <c r="BY391" s="1">
        <f t="shared" si="174"/>
        <v>34.900000000000226</v>
      </c>
      <c r="BZ391" s="1">
        <f t="shared" si="175"/>
        <v>1.5000326570373966E-2</v>
      </c>
      <c r="CA391" s="1">
        <f t="shared" si="185"/>
        <v>25.990732599316498</v>
      </c>
      <c r="CB391" s="1" t="str">
        <f t="shared" si="176"/>
        <v/>
      </c>
      <c r="CC391" s="1" t="e">
        <f>IF(CB391="",NA(),COUNTIF(CB391:$CB$704,CB391))</f>
        <v>#N/A</v>
      </c>
      <c r="CD391" s="1" t="e">
        <f t="shared" si="177"/>
        <v>#N/A</v>
      </c>
      <c r="CE391" s="1" t="e">
        <f t="shared" si="178"/>
        <v>#N/A</v>
      </c>
      <c r="CF391" s="1">
        <f t="shared" si="179"/>
        <v>99</v>
      </c>
      <c r="CG391" s="1">
        <f t="shared" si="180"/>
        <v>0</v>
      </c>
      <c r="CH391" s="1">
        <f t="shared" si="206"/>
        <v>0</v>
      </c>
      <c r="CJ391" s="1" t="e">
        <f t="shared" si="181"/>
        <v>#N/A</v>
      </c>
      <c r="CK391" s="1" t="str">
        <f t="shared" si="182"/>
        <v/>
      </c>
    </row>
    <row r="392" spans="1:89" ht="12" customHeight="1" x14ac:dyDescent="0.15">
      <c r="A392" s="26"/>
      <c r="B392" s="26"/>
      <c r="C392" s="26"/>
      <c r="D392" s="26"/>
      <c r="E392" s="26"/>
      <c r="F392" s="26"/>
      <c r="G392" s="26"/>
      <c r="H392" s="26"/>
      <c r="I392" s="26"/>
      <c r="J392" s="26"/>
      <c r="K392" s="26"/>
      <c r="L392" s="26"/>
      <c r="M392" s="26"/>
      <c r="N392" s="26"/>
      <c r="O392" s="26"/>
      <c r="AM392" s="10">
        <f t="shared" si="201"/>
        <v>0.99295451119542122</v>
      </c>
      <c r="AN392" s="10">
        <f t="shared" si="186"/>
        <v>2.0362857729196548E-2</v>
      </c>
      <c r="AO392" s="1">
        <f t="shared" si="187"/>
        <v>98.99999999999865</v>
      </c>
      <c r="AP392" s="1">
        <f t="shared" si="188"/>
        <v>99.342009115962824</v>
      </c>
      <c r="AQ392" s="1">
        <f t="shared" si="189"/>
        <v>2.0197261260192361E-5</v>
      </c>
      <c r="AR392" s="10">
        <f t="shared" si="202"/>
        <v>0.20327425375580788</v>
      </c>
      <c r="AS392" s="10">
        <f t="shared" si="190"/>
        <v>0.18012337759137154</v>
      </c>
      <c r="AT392" s="125">
        <f t="shared" si="191"/>
        <v>33.400000000000205</v>
      </c>
      <c r="AU392" s="1">
        <f t="shared" si="192"/>
        <v>33.017517624050583</v>
      </c>
      <c r="AV392" s="1">
        <f t="shared" si="193"/>
        <v>2.5459942467057398E-3</v>
      </c>
      <c r="AW392" s="10">
        <f t="shared" si="203"/>
        <v>0.1801639087498188</v>
      </c>
      <c r="AX392" s="10">
        <f t="shared" si="194"/>
        <v>0.42962900176644325</v>
      </c>
      <c r="AY392" s="1">
        <f t="shared" si="195"/>
        <v>31.70000000000018</v>
      </c>
      <c r="AZ392" s="1">
        <f t="shared" si="196"/>
        <v>31.802841455489578</v>
      </c>
      <c r="BA392" s="1">
        <f t="shared" si="204"/>
        <v>5.6386165503218193E-3</v>
      </c>
      <c r="BB392" s="10">
        <f t="shared" si="205"/>
        <v>0.79990688338875771</v>
      </c>
      <c r="BC392" s="10">
        <f t="shared" si="197"/>
        <v>0.23267706111073494</v>
      </c>
      <c r="BD392" s="1">
        <f t="shared" si="198"/>
        <v>66.80000000000048</v>
      </c>
      <c r="BE392" s="1">
        <f t="shared" si="199"/>
        <v>66.935909143835786</v>
      </c>
      <c r="BF392" s="1">
        <f t="shared" si="200"/>
        <v>3.2614787003372695E-3</v>
      </c>
      <c r="BU392" s="1">
        <f t="shared" si="183"/>
        <v>0</v>
      </c>
      <c r="BV392" s="1">
        <f>IF($BY$12=1,NORMDIST(BY392,$Y$6,$Y$8,TRUE),IF($BY$12=2,IF(BY392&lt;=$BX$31,0,IF(BY392&gt;=$BX$32,1,(BY392-$BX$31)*$BX$33)),SUM($BU$42:BU392)/$BV$40))</f>
        <v>0.22662735237687157</v>
      </c>
      <c r="BW392" s="1">
        <f t="shared" si="184"/>
        <v>0.5269905062709157</v>
      </c>
      <c r="BX392" s="1">
        <f>IF($BY$12&lt;3,BV392,SUM($BZ$42:BZ392)/$BX$40)</f>
        <v>0.22662735237687157</v>
      </c>
      <c r="BY392" s="1">
        <f t="shared" si="174"/>
        <v>35.000000000000227</v>
      </c>
      <c r="BZ392" s="1">
        <f t="shared" si="175"/>
        <v>1.5056871607740351E-2</v>
      </c>
      <c r="CA392" s="1">
        <f t="shared" si="185"/>
        <v>25.990008318075091</v>
      </c>
      <c r="CB392" s="1" t="str">
        <f t="shared" si="176"/>
        <v/>
      </c>
      <c r="CC392" s="1" t="e">
        <f>IF(CB392="",NA(),COUNTIF(CB392:$CB$704,CB392))</f>
        <v>#N/A</v>
      </c>
      <c r="CD392" s="1" t="e">
        <f t="shared" si="177"/>
        <v>#N/A</v>
      </c>
      <c r="CE392" s="1" t="e">
        <f t="shared" si="178"/>
        <v>#N/A</v>
      </c>
      <c r="CF392" s="1">
        <f t="shared" si="179"/>
        <v>99</v>
      </c>
      <c r="CG392" s="1">
        <f t="shared" si="180"/>
        <v>0</v>
      </c>
      <c r="CH392" s="1">
        <f t="shared" si="206"/>
        <v>0</v>
      </c>
      <c r="CJ392" s="1" t="e">
        <f t="shared" si="181"/>
        <v>#N/A</v>
      </c>
      <c r="CK392" s="1" t="str">
        <f t="shared" si="182"/>
        <v/>
      </c>
    </row>
    <row r="393" spans="1:89" ht="12" customHeight="1" x14ac:dyDescent="0.15">
      <c r="A393" s="26"/>
      <c r="B393" s="26"/>
      <c r="C393" s="26"/>
      <c r="D393" s="26"/>
      <c r="E393" s="26"/>
      <c r="F393" s="26"/>
      <c r="G393" s="26"/>
      <c r="H393" s="26"/>
      <c r="I393" s="26"/>
      <c r="J393" s="26"/>
      <c r="K393" s="26"/>
      <c r="L393" s="26"/>
      <c r="M393" s="26"/>
      <c r="N393" s="26"/>
      <c r="O393" s="26"/>
      <c r="AM393" s="10">
        <f t="shared" si="201"/>
        <v>0.84200911596417427</v>
      </c>
      <c r="AN393" s="10">
        <f t="shared" si="186"/>
        <v>0.10576025024056435</v>
      </c>
      <c r="AO393" s="1">
        <f t="shared" si="187"/>
        <v>70.000000000000298</v>
      </c>
      <c r="AP393" s="1">
        <f t="shared" si="188"/>
        <v>70.37728889659077</v>
      </c>
      <c r="AQ393" s="1">
        <f t="shared" si="189"/>
        <v>1.2795442188017442E-3</v>
      </c>
      <c r="AR393" s="10">
        <f t="shared" si="202"/>
        <v>0.1175176240503788</v>
      </c>
      <c r="AS393" s="10">
        <f t="shared" si="190"/>
        <v>0.76823290064930916</v>
      </c>
      <c r="AT393" s="125">
        <f t="shared" si="191"/>
        <v>26.200000000000102</v>
      </c>
      <c r="AU393" s="1">
        <f t="shared" si="192"/>
        <v>26.693520800024373</v>
      </c>
      <c r="AV393" s="1">
        <f t="shared" si="193"/>
        <v>7.5486756438954668E-3</v>
      </c>
      <c r="AW393" s="10">
        <f t="shared" si="203"/>
        <v>0.60284145548939705</v>
      </c>
      <c r="AX393" s="10">
        <f t="shared" si="194"/>
        <v>0.39183289185166359</v>
      </c>
      <c r="AY393" s="1">
        <f t="shared" si="195"/>
        <v>55.200000000000514</v>
      </c>
      <c r="AZ393" s="1">
        <f t="shared" si="196"/>
        <v>54.712344229966916</v>
      </c>
      <c r="BA393" s="1">
        <f t="shared" si="204"/>
        <v>7.5561714944760551E-3</v>
      </c>
      <c r="BB393" s="10">
        <f t="shared" si="205"/>
        <v>0.63590914383530617</v>
      </c>
      <c r="BC393" s="10">
        <f t="shared" si="197"/>
        <v>0.70517193153500557</v>
      </c>
      <c r="BD393" s="1">
        <f t="shared" si="198"/>
        <v>56.900000000000539</v>
      </c>
      <c r="BE393" s="1">
        <f t="shared" si="199"/>
        <v>56.882585165650191</v>
      </c>
      <c r="BF393" s="1">
        <f t="shared" si="200"/>
        <v>1.3253455896996093E-2</v>
      </c>
      <c r="BU393" s="1">
        <f t="shared" si="183"/>
        <v>0</v>
      </c>
      <c r="BV393" s="1">
        <f>IF($BY$12=1,NORMDIST(BY393,$Y$6,$Y$8,TRUE),IF($BY$12=2,IF(BY393&lt;=$BX$31,0,IF(BY393&gt;=$BX$32,1,(BY393-$BX$31)*$BX$33)),SUM($BU$42:BU393)/$BV$40))</f>
        <v>0.22813585994199317</v>
      </c>
      <c r="BW393" s="1">
        <f t="shared" si="184"/>
        <v>0.53047514381452143</v>
      </c>
      <c r="BX393" s="1">
        <f>IF($BY$12&lt;3,BV393,SUM($BZ$42:BZ393)/$BX$40)</f>
        <v>0.22813585994199317</v>
      </c>
      <c r="BY393" s="1">
        <f t="shared" si="174"/>
        <v>35.100000000000229</v>
      </c>
      <c r="BZ393" s="1">
        <f t="shared" si="175"/>
        <v>1.5113251960527577E-2</v>
      </c>
      <c r="CA393" s="1">
        <f t="shared" si="185"/>
        <v>25.989232816544824</v>
      </c>
      <c r="CB393" s="1" t="str">
        <f t="shared" si="176"/>
        <v/>
      </c>
      <c r="CC393" s="1" t="e">
        <f>IF(CB393="",NA(),COUNTIF(CB393:$CB$704,CB393))</f>
        <v>#N/A</v>
      </c>
      <c r="CD393" s="1" t="e">
        <f t="shared" si="177"/>
        <v>#N/A</v>
      </c>
      <c r="CE393" s="1" t="e">
        <f t="shared" si="178"/>
        <v>#N/A</v>
      </c>
      <c r="CF393" s="1">
        <f t="shared" si="179"/>
        <v>99</v>
      </c>
      <c r="CG393" s="1">
        <f t="shared" si="180"/>
        <v>0</v>
      </c>
      <c r="CH393" s="1">
        <f t="shared" si="206"/>
        <v>0</v>
      </c>
      <c r="CJ393" s="1" t="e">
        <f t="shared" si="181"/>
        <v>#N/A</v>
      </c>
      <c r="CK393" s="1" t="str">
        <f t="shared" si="182"/>
        <v/>
      </c>
    </row>
    <row r="394" spans="1:89" ht="12" customHeight="1" x14ac:dyDescent="0.15">
      <c r="A394" s="26"/>
      <c r="B394" s="26"/>
      <c r="C394" s="26"/>
      <c r="D394" s="26"/>
      <c r="E394" s="26"/>
      <c r="F394" s="26"/>
      <c r="G394" s="26"/>
      <c r="H394" s="26"/>
      <c r="I394" s="26"/>
      <c r="J394" s="26"/>
      <c r="K394" s="26"/>
      <c r="L394" s="26"/>
      <c r="M394" s="26"/>
      <c r="N394" s="26"/>
      <c r="O394" s="26"/>
      <c r="AM394" s="10">
        <f t="shared" si="201"/>
        <v>0.87728889659047127</v>
      </c>
      <c r="AN394" s="10">
        <f t="shared" si="186"/>
        <v>0.37066036835312843</v>
      </c>
      <c r="AO394" s="1">
        <f t="shared" si="187"/>
        <v>73.200000000000117</v>
      </c>
      <c r="AP394" s="1">
        <f t="shared" si="188"/>
        <v>73.202116072923062</v>
      </c>
      <c r="AQ394" s="1">
        <f t="shared" si="189"/>
        <v>3.7727922885005057E-3</v>
      </c>
      <c r="AR394" s="10">
        <f t="shared" si="202"/>
        <v>0.99352080002427101</v>
      </c>
      <c r="AS394" s="10">
        <f t="shared" si="190"/>
        <v>0.91601311042904854</v>
      </c>
      <c r="AT394" s="125">
        <f t="shared" si="191"/>
        <v>99.599999999998616</v>
      </c>
      <c r="AU394" s="1">
        <f t="shared" si="192"/>
        <v>99.112460920958327</v>
      </c>
      <c r="AV394" s="1" t="e">
        <f t="shared" si="193"/>
        <v>#N/A</v>
      </c>
      <c r="AW394" s="10">
        <f t="shared" si="203"/>
        <v>1.2344229966402054E-2</v>
      </c>
      <c r="AX394" s="10">
        <f t="shared" si="194"/>
        <v>0.46013901010155678</v>
      </c>
      <c r="AY394" s="1">
        <f t="shared" si="195"/>
        <v>4.9999999999999982</v>
      </c>
      <c r="AZ394" s="1">
        <f t="shared" si="196"/>
        <v>4.5828226990997774</v>
      </c>
      <c r="BA394" s="1">
        <f t="shared" si="204"/>
        <v>7.3023259883160327E-4</v>
      </c>
      <c r="BB394" s="10">
        <f t="shared" si="205"/>
        <v>0.48258516564965248</v>
      </c>
      <c r="BC394" s="10">
        <f t="shared" si="197"/>
        <v>0.93010367825627327</v>
      </c>
      <c r="BD394" s="1">
        <f t="shared" si="198"/>
        <v>49.100000000000428</v>
      </c>
      <c r="BE394" s="1">
        <f t="shared" si="199"/>
        <v>49.473910550028513</v>
      </c>
      <c r="BF394" s="1">
        <f t="shared" si="200"/>
        <v>1.8534108832087559E-2</v>
      </c>
      <c r="BU394" s="1">
        <f t="shared" si="183"/>
        <v>0</v>
      </c>
      <c r="BV394" s="1">
        <f>IF($BY$12=1,NORMDIST(BY394,$Y$6,$Y$8,TRUE),IF($BY$12=2,IF(BY394&lt;=$BX$31,0,IF(BY394&gt;=$BX$32,1,(BY394-$BX$31)*$BX$33)),SUM($BU$42:BU394)/$BV$40))</f>
        <v>0.22964999716479409</v>
      </c>
      <c r="BW394" s="1">
        <f t="shared" si="184"/>
        <v>0.53396513941109625</v>
      </c>
      <c r="BX394" s="1">
        <f>IF($BY$12&lt;3,BV394,SUM($BZ$42:BZ394)/$BX$40)</f>
        <v>0.22964999716479409</v>
      </c>
      <c r="BY394" s="1">
        <f t="shared" si="174"/>
        <v>35.20000000000023</v>
      </c>
      <c r="BZ394" s="1">
        <f t="shared" si="175"/>
        <v>1.5169464187815134E-2</v>
      </c>
      <c r="CA394" s="1">
        <f t="shared" si="185"/>
        <v>25.98840292467299</v>
      </c>
      <c r="CB394" s="1" t="str">
        <f t="shared" si="176"/>
        <v/>
      </c>
      <c r="CC394" s="1" t="e">
        <f>IF(CB394="",NA(),COUNTIF(CB394:$CB$704,CB394))</f>
        <v>#N/A</v>
      </c>
      <c r="CD394" s="1" t="e">
        <f t="shared" si="177"/>
        <v>#N/A</v>
      </c>
      <c r="CE394" s="1" t="e">
        <f t="shared" si="178"/>
        <v>#N/A</v>
      </c>
      <c r="CF394" s="1">
        <f t="shared" si="179"/>
        <v>99</v>
      </c>
      <c r="CG394" s="1">
        <f t="shared" si="180"/>
        <v>0</v>
      </c>
      <c r="CH394" s="1">
        <f t="shared" si="206"/>
        <v>0</v>
      </c>
      <c r="CJ394" s="1" t="e">
        <f t="shared" si="181"/>
        <v>#N/A</v>
      </c>
      <c r="CK394" s="1" t="str">
        <f t="shared" si="182"/>
        <v/>
      </c>
    </row>
    <row r="395" spans="1:89" ht="12" customHeight="1" x14ac:dyDescent="0.15">
      <c r="A395" s="26"/>
      <c r="B395" s="26"/>
      <c r="C395" s="26"/>
      <c r="D395" s="26"/>
      <c r="E395" s="26"/>
      <c r="F395" s="26"/>
      <c r="G395" s="26"/>
      <c r="H395" s="26"/>
      <c r="I395" s="26"/>
      <c r="J395" s="26"/>
      <c r="K395" s="26"/>
      <c r="L395" s="26"/>
      <c r="M395" s="26"/>
      <c r="N395" s="26"/>
      <c r="O395" s="26"/>
      <c r="AM395" s="10">
        <f t="shared" si="201"/>
        <v>0.50211607292294502</v>
      </c>
      <c r="AN395" s="10">
        <f t="shared" si="186"/>
        <v>0.25673839822411537</v>
      </c>
      <c r="AO395" s="1">
        <f t="shared" si="187"/>
        <v>50.100000000000442</v>
      </c>
      <c r="AP395" s="1">
        <f t="shared" si="188"/>
        <v>49.919840330630983</v>
      </c>
      <c r="AQ395" s="1">
        <f t="shared" si="189"/>
        <v>5.1211260882307935E-3</v>
      </c>
      <c r="AR395" s="10">
        <f t="shared" si="202"/>
        <v>1.2460920959711075E-2</v>
      </c>
      <c r="AS395" s="10">
        <f t="shared" si="190"/>
        <v>0.37158908322453499</v>
      </c>
      <c r="AT395" s="125">
        <f t="shared" si="191"/>
        <v>5.0999999999999979</v>
      </c>
      <c r="AU395" s="1">
        <f t="shared" si="192"/>
        <v>5.2629034318029859</v>
      </c>
      <c r="AV395" s="1">
        <f t="shared" si="193"/>
        <v>5.9636959515882871E-4</v>
      </c>
      <c r="AW395" s="10">
        <f t="shared" si="203"/>
        <v>8.2822699099779129E-2</v>
      </c>
      <c r="AX395" s="10">
        <f t="shared" si="194"/>
        <v>6.769287958741188E-2</v>
      </c>
      <c r="AY395" s="1">
        <f t="shared" si="195"/>
        <v>22.200000000000045</v>
      </c>
      <c r="AZ395" s="1">
        <f t="shared" si="196"/>
        <v>22.375881553441332</v>
      </c>
      <c r="BA395" s="1">
        <f t="shared" si="204"/>
        <v>5.1389320456573585E-4</v>
      </c>
      <c r="BB395" s="10">
        <f t="shared" si="205"/>
        <v>0.87391055002808571</v>
      </c>
      <c r="BC395" s="10">
        <f t="shared" si="197"/>
        <v>0.86111800745129585</v>
      </c>
      <c r="BD395" s="1">
        <f t="shared" si="198"/>
        <v>72.900000000000134</v>
      </c>
      <c r="BE395" s="1">
        <f t="shared" si="199"/>
        <v>72.669047055393591</v>
      </c>
      <c r="BF395" s="1">
        <f t="shared" si="200"/>
        <v>8.9177907921335429E-3</v>
      </c>
      <c r="BU395" s="1">
        <f t="shared" si="183"/>
        <v>0</v>
      </c>
      <c r="BV395" s="1">
        <f>IF($BY$12=1,NORMDIST(BY395,$Y$6,$Y$8,TRUE),IF($BY$12=2,IF(BY395&lt;=$BX$31,0,IF(BY395&gt;=$BX$32,1,(BY395-$BX$31)*$BX$33)),SUM($BU$42:BU395)/$BV$40))</f>
        <v>0.23116974706066842</v>
      </c>
      <c r="BW395" s="1">
        <f t="shared" si="184"/>
        <v>0.53746032115113584</v>
      </c>
      <c r="BX395" s="1">
        <f>IF($BY$12&lt;3,BV395,SUM($BZ$42:BZ395)/$BX$40)</f>
        <v>0.23116974706066842</v>
      </c>
      <c r="BY395" s="1">
        <f t="shared" si="174"/>
        <v>35.300000000000232</v>
      </c>
      <c r="BZ395" s="1">
        <f t="shared" si="175"/>
        <v>1.5225504848474004E-2</v>
      </c>
      <c r="CA395" s="1">
        <f t="shared" si="185"/>
        <v>25.98751531192622</v>
      </c>
      <c r="CB395" s="1" t="str">
        <f t="shared" si="176"/>
        <v/>
      </c>
      <c r="CC395" s="1" t="e">
        <f>IF(CB395="",NA(),COUNTIF(CB395:$CB$704,CB395))</f>
        <v>#N/A</v>
      </c>
      <c r="CD395" s="1" t="e">
        <f t="shared" si="177"/>
        <v>#N/A</v>
      </c>
      <c r="CE395" s="1" t="e">
        <f t="shared" si="178"/>
        <v>#N/A</v>
      </c>
      <c r="CF395" s="1">
        <f t="shared" si="179"/>
        <v>99</v>
      </c>
      <c r="CG395" s="1">
        <f t="shared" si="180"/>
        <v>0</v>
      </c>
      <c r="CH395" s="1">
        <f t="shared" si="206"/>
        <v>0</v>
      </c>
      <c r="CJ395" s="1" t="e">
        <f t="shared" si="181"/>
        <v>#N/A</v>
      </c>
      <c r="CK395" s="1" t="str">
        <f t="shared" si="182"/>
        <v/>
      </c>
    </row>
    <row r="396" spans="1:89" ht="12" customHeight="1" x14ac:dyDescent="0.15">
      <c r="A396" s="26"/>
      <c r="B396" s="26"/>
      <c r="C396" s="26"/>
      <c r="D396" s="26"/>
      <c r="E396" s="26"/>
      <c r="F396" s="26"/>
      <c r="G396" s="26"/>
      <c r="H396" s="26"/>
      <c r="I396" s="26"/>
      <c r="J396" s="26"/>
      <c r="K396" s="26"/>
      <c r="L396" s="26"/>
      <c r="M396" s="26"/>
      <c r="N396" s="26"/>
      <c r="O396" s="26"/>
      <c r="AM396" s="10">
        <f t="shared" si="201"/>
        <v>0.31984033063054085</v>
      </c>
      <c r="AN396" s="10">
        <f t="shared" si="186"/>
        <v>0.46422970667481422</v>
      </c>
      <c r="AO396" s="1">
        <f t="shared" si="187"/>
        <v>40.600000000000307</v>
      </c>
      <c r="AP396" s="1">
        <f t="shared" si="188"/>
        <v>40.201734329015324</v>
      </c>
      <c r="AQ396" s="1">
        <f t="shared" si="189"/>
        <v>8.2917303973194922E-3</v>
      </c>
      <c r="AR396" s="10">
        <f t="shared" si="202"/>
        <v>0.66290343180298805</v>
      </c>
      <c r="AS396" s="10">
        <f t="shared" si="190"/>
        <v>0.93577449396252632</v>
      </c>
      <c r="AT396" s="125">
        <f t="shared" si="191"/>
        <v>58.40000000000056</v>
      </c>
      <c r="AU396" s="1">
        <f t="shared" si="192"/>
        <v>58.004693684727513</v>
      </c>
      <c r="AV396" s="1">
        <f t="shared" si="193"/>
        <v>1.70901746318196E-2</v>
      </c>
      <c r="AW396" s="10">
        <f t="shared" si="203"/>
        <v>0.67588155344128609</v>
      </c>
      <c r="AX396" s="10">
        <f t="shared" si="194"/>
        <v>0.32087305560708046</v>
      </c>
      <c r="AY396" s="1">
        <f t="shared" si="195"/>
        <v>59.10000000000057</v>
      </c>
      <c r="AZ396" s="1">
        <f t="shared" si="196"/>
        <v>59.327420527488563</v>
      </c>
      <c r="BA396" s="1">
        <f t="shared" si="204"/>
        <v>5.7710975135663355E-3</v>
      </c>
      <c r="BB396" s="10">
        <f t="shared" si="205"/>
        <v>0.26904705539345741</v>
      </c>
      <c r="BC396" s="10">
        <f t="shared" si="197"/>
        <v>5.1546294242143631E-2</v>
      </c>
      <c r="BD396" s="1">
        <f t="shared" si="198"/>
        <v>37.600000000000264</v>
      </c>
      <c r="BE396" s="1">
        <f t="shared" si="199"/>
        <v>37.712523261457946</v>
      </c>
      <c r="BF396" s="1">
        <f t="shared" si="200"/>
        <v>8.4841066508421238E-4</v>
      </c>
      <c r="BU396" s="1">
        <f t="shared" si="183"/>
        <v>0</v>
      </c>
      <c r="BV396" s="1">
        <f>IF($BY$12=1,NORMDIST(BY396,$Y$6,$Y$8,TRUE),IF($BY$12=2,IF(BY396&lt;=$BX$31,0,IF(BY396&gt;=$BX$32,1,(BY396-$BX$31)*$BX$33)),SUM($BU$42:BU396)/$BV$40))</f>
        <v>0.23269509230090096</v>
      </c>
      <c r="BW396" s="1">
        <f t="shared" si="184"/>
        <v>0.54096051575347981</v>
      </c>
      <c r="BX396" s="1">
        <f>IF($BY$12&lt;3,BV396,SUM($BZ$42:BZ396)/$BX$40)</f>
        <v>0.23269509230090096</v>
      </c>
      <c r="BY396" s="1">
        <f t="shared" si="174"/>
        <v>35.400000000000233</v>
      </c>
      <c r="BZ396" s="1">
        <f t="shared" si="175"/>
        <v>1.5281370501510627E-2</v>
      </c>
      <c r="CA396" s="1">
        <f t="shared" si="185"/>
        <v>25.9865664818354</v>
      </c>
      <c r="CB396" s="1" t="str">
        <f t="shared" si="176"/>
        <v/>
      </c>
      <c r="CC396" s="1" t="e">
        <f>IF(CB396="",NA(),COUNTIF(CB396:$CB$704,CB396))</f>
        <v>#N/A</v>
      </c>
      <c r="CD396" s="1" t="e">
        <f t="shared" si="177"/>
        <v>#N/A</v>
      </c>
      <c r="CE396" s="1" t="e">
        <f t="shared" si="178"/>
        <v>#N/A</v>
      </c>
      <c r="CF396" s="1">
        <f t="shared" si="179"/>
        <v>99</v>
      </c>
      <c r="CG396" s="1">
        <f t="shared" si="180"/>
        <v>0</v>
      </c>
      <c r="CH396" s="1">
        <f t="shared" si="206"/>
        <v>0</v>
      </c>
      <c r="CJ396" s="1" t="e">
        <f t="shared" si="181"/>
        <v>#N/A</v>
      </c>
      <c r="CK396" s="1" t="str">
        <f t="shared" si="182"/>
        <v/>
      </c>
    </row>
    <row r="397" spans="1:89" ht="12" customHeight="1" x14ac:dyDescent="0.15">
      <c r="A397" s="26"/>
      <c r="B397" s="26"/>
      <c r="C397" s="26"/>
      <c r="D397" s="26"/>
      <c r="E397" s="26"/>
      <c r="F397" s="26"/>
      <c r="G397" s="26"/>
      <c r="H397" s="26"/>
      <c r="I397" s="26"/>
      <c r="J397" s="26"/>
      <c r="K397" s="26"/>
      <c r="L397" s="26"/>
      <c r="M397" s="26"/>
      <c r="N397" s="26"/>
      <c r="O397" s="26"/>
      <c r="AM397" s="10">
        <f t="shared" si="201"/>
        <v>0.10173432901501656</v>
      </c>
      <c r="AN397" s="10">
        <f t="shared" si="186"/>
        <v>0.61269644275307655</v>
      </c>
      <c r="AO397" s="1">
        <f t="shared" si="187"/>
        <v>24.500000000000078</v>
      </c>
      <c r="AP397" s="1">
        <f t="shared" si="188"/>
        <v>24.392584521323521</v>
      </c>
      <c r="AQ397" s="1">
        <f t="shared" si="189"/>
        <v>5.4215746934509392E-3</v>
      </c>
      <c r="AR397" s="10">
        <f t="shared" si="202"/>
        <v>0.10469368472695351</v>
      </c>
      <c r="AS397" s="10">
        <f t="shared" si="190"/>
        <v>0.20828743651509285</v>
      </c>
      <c r="AT397" s="125">
        <f t="shared" si="191"/>
        <v>24.800000000000082</v>
      </c>
      <c r="AU397" s="1">
        <f t="shared" si="192"/>
        <v>24.372887603193604</v>
      </c>
      <c r="AV397" s="1">
        <f t="shared" si="193"/>
        <v>1.8784523604907072E-3</v>
      </c>
      <c r="AW397" s="10">
        <f t="shared" si="203"/>
        <v>0.72742052748799324</v>
      </c>
      <c r="AX397" s="10">
        <f t="shared" si="194"/>
        <v>0.73134678974747658</v>
      </c>
      <c r="AY397" s="1">
        <f t="shared" si="195"/>
        <v>62.100000000000612</v>
      </c>
      <c r="AZ397" s="1">
        <f t="shared" si="196"/>
        <v>62.004983032495396</v>
      </c>
      <c r="BA397" s="1">
        <f t="shared" si="204"/>
        <v>1.2148484689268645E-2</v>
      </c>
      <c r="BB397" s="10">
        <f t="shared" si="205"/>
        <v>0.61252326145768166</v>
      </c>
      <c r="BC397" s="10">
        <f t="shared" si="197"/>
        <v>0.57737921550869942</v>
      </c>
      <c r="BD397" s="1">
        <f t="shared" si="198"/>
        <v>55.700000000000522</v>
      </c>
      <c r="BE397" s="1">
        <f t="shared" si="199"/>
        <v>55.861016795784757</v>
      </c>
      <c r="BF397" s="1">
        <f t="shared" si="200"/>
        <v>1.1058683573743979E-2</v>
      </c>
      <c r="BU397" s="1">
        <f t="shared" si="183"/>
        <v>0</v>
      </c>
      <c r="BV397" s="1">
        <f>IF($BY$12=1,NORMDIST(BY397,$Y$6,$Y$8,TRUE),IF($BY$12=2,IF(BY397&lt;=$BX$31,0,IF(BY397&gt;=$BX$32,1,(BY397-$BX$31)*$BX$33)),SUM($BU$42:BU397)/$BV$40))</f>
        <v>0.2342260152126984</v>
      </c>
      <c r="BW397" s="1">
        <f t="shared" si="184"/>
        <v>0.54446554857763418</v>
      </c>
      <c r="BX397" s="1">
        <f>IF($BY$12&lt;3,BV397,SUM($BZ$42:BZ397)/$BX$40)</f>
        <v>0.2342260152126984</v>
      </c>
      <c r="BY397" s="1">
        <f t="shared" si="174"/>
        <v>35.500000000000234</v>
      </c>
      <c r="BZ397" s="1">
        <f t="shared" si="175"/>
        <v>1.5337057706412128E-2</v>
      </c>
      <c r="CA397" s="1">
        <f t="shared" si="185"/>
        <v>25.985552766552019</v>
      </c>
      <c r="CB397" s="1" t="str">
        <f t="shared" si="176"/>
        <v/>
      </c>
      <c r="CC397" s="1" t="e">
        <f>IF(CB397="",NA(),COUNTIF(CB397:$CB$704,CB397))</f>
        <v>#N/A</v>
      </c>
      <c r="CD397" s="1" t="e">
        <f t="shared" si="177"/>
        <v>#N/A</v>
      </c>
      <c r="CE397" s="1" t="e">
        <f t="shared" si="178"/>
        <v>#N/A</v>
      </c>
      <c r="CF397" s="1">
        <f t="shared" si="179"/>
        <v>99</v>
      </c>
      <c r="CG397" s="1">
        <f t="shared" si="180"/>
        <v>0</v>
      </c>
      <c r="CH397" s="1">
        <f t="shared" si="206"/>
        <v>0</v>
      </c>
      <c r="CJ397" s="1" t="e">
        <f t="shared" si="181"/>
        <v>#N/A</v>
      </c>
      <c r="CK397" s="1" t="str">
        <f t="shared" si="182"/>
        <v/>
      </c>
    </row>
    <row r="398" spans="1:89" ht="12" customHeight="1" x14ac:dyDescent="0.15">
      <c r="A398" s="26"/>
      <c r="B398" s="26"/>
      <c r="C398" s="26"/>
      <c r="D398" s="26"/>
      <c r="E398" s="26"/>
      <c r="F398" s="26"/>
      <c r="G398" s="26"/>
      <c r="H398" s="26"/>
      <c r="I398" s="26"/>
      <c r="J398" s="26"/>
      <c r="K398" s="26"/>
      <c r="L398" s="26"/>
      <c r="M398" s="26"/>
      <c r="N398" s="26"/>
      <c r="O398" s="26"/>
      <c r="AM398" s="10">
        <f t="shared" si="201"/>
        <v>0.39258452132344246</v>
      </c>
      <c r="AN398" s="10">
        <f t="shared" si="186"/>
        <v>0.31683320179581642</v>
      </c>
      <c r="AO398" s="1">
        <f t="shared" si="187"/>
        <v>44.500000000000362</v>
      </c>
      <c r="AP398" s="1">
        <f t="shared" si="188"/>
        <v>44.136789787561064</v>
      </c>
      <c r="AQ398" s="1">
        <f t="shared" si="189"/>
        <v>6.0853981235339501E-3</v>
      </c>
      <c r="AR398" s="10">
        <f t="shared" si="202"/>
        <v>7.28876031935215E-2</v>
      </c>
      <c r="AS398" s="10">
        <f t="shared" si="190"/>
        <v>0.97947405651211739</v>
      </c>
      <c r="AT398" s="125">
        <f t="shared" si="191"/>
        <v>20.900000000000027</v>
      </c>
      <c r="AU398" s="1">
        <f t="shared" si="192"/>
        <v>20.698283908516196</v>
      </c>
      <c r="AV398" s="1" t="e">
        <f t="shared" si="193"/>
        <v>#N/A</v>
      </c>
      <c r="AW398" s="10">
        <f t="shared" si="203"/>
        <v>0.4049830324947834</v>
      </c>
      <c r="AX398" s="10">
        <f t="shared" si="194"/>
        <v>0.5897272564470768</v>
      </c>
      <c r="AY398" s="1">
        <f t="shared" si="195"/>
        <v>45.100000000000371</v>
      </c>
      <c r="AZ398" s="1">
        <f t="shared" si="196"/>
        <v>44.830925101787223</v>
      </c>
      <c r="BA398" s="1">
        <f t="shared" si="204"/>
        <v>1.141555439512797E-2</v>
      </c>
      <c r="BB398" s="10">
        <f t="shared" si="205"/>
        <v>0.661016795784235</v>
      </c>
      <c r="BC398" s="10">
        <f t="shared" si="197"/>
        <v>0.55106069520115852</v>
      </c>
      <c r="BD398" s="1">
        <f t="shared" si="198"/>
        <v>58.300000000000558</v>
      </c>
      <c r="BE398" s="1">
        <f t="shared" si="199"/>
        <v>57.915800622851215</v>
      </c>
      <c r="BF398" s="1">
        <f t="shared" si="200"/>
        <v>1.00851258570626E-2</v>
      </c>
      <c r="BU398" s="1">
        <f t="shared" si="183"/>
        <v>0</v>
      </c>
      <c r="BV398" s="1">
        <f>IF($BY$12=1,NORMDIST(BY398,$Y$6,$Y$8,TRUE),IF($BY$12=2,IF(BY398&lt;=$BX$31,0,IF(BY398&gt;=$BX$32,1,(BY398-$BX$31)*$BX$33)),SUM($BU$42:BU398)/$BV$40))</f>
        <v>0.23576249777925484</v>
      </c>
      <c r="BW398" s="1">
        <f t="shared" si="184"/>
        <v>0.54797524363634653</v>
      </c>
      <c r="BX398" s="1">
        <f>IF($BY$12&lt;3,BV398,SUM($BZ$42:BZ398)/$BX$40)</f>
        <v>0.23576249777925484</v>
      </c>
      <c r="BY398" s="1">
        <f t="shared" si="174"/>
        <v>35.600000000000236</v>
      </c>
      <c r="BZ398" s="1">
        <f t="shared" si="175"/>
        <v>1.5392563023492779E-2</v>
      </c>
      <c r="CA398" s="1">
        <f t="shared" si="185"/>
        <v>25.984470321433808</v>
      </c>
      <c r="CB398" s="1" t="str">
        <f t="shared" si="176"/>
        <v/>
      </c>
      <c r="CC398" s="1" t="e">
        <f>IF(CB398="",NA(),COUNTIF(CB398:$CB$704,CB398))</f>
        <v>#N/A</v>
      </c>
      <c r="CD398" s="1" t="e">
        <f t="shared" si="177"/>
        <v>#N/A</v>
      </c>
      <c r="CE398" s="1" t="e">
        <f t="shared" si="178"/>
        <v>#N/A</v>
      </c>
      <c r="CF398" s="1">
        <f t="shared" si="179"/>
        <v>99</v>
      </c>
      <c r="CG398" s="1">
        <f t="shared" si="180"/>
        <v>0</v>
      </c>
      <c r="CH398" s="1">
        <f t="shared" si="206"/>
        <v>0</v>
      </c>
      <c r="CJ398" s="1" t="e">
        <f t="shared" si="181"/>
        <v>#N/A</v>
      </c>
      <c r="CK398" s="1" t="str">
        <f t="shared" si="182"/>
        <v/>
      </c>
    </row>
    <row r="399" spans="1:89" ht="12" customHeight="1" x14ac:dyDescent="0.15">
      <c r="A399" s="26"/>
      <c r="B399" s="26"/>
      <c r="C399" s="26"/>
      <c r="D399" s="26"/>
      <c r="E399" s="26"/>
      <c r="F399" s="26"/>
      <c r="G399" s="26"/>
      <c r="H399" s="26"/>
      <c r="I399" s="26"/>
      <c r="J399" s="26"/>
      <c r="K399" s="26"/>
      <c r="L399" s="26"/>
      <c r="M399" s="26"/>
      <c r="N399" s="26"/>
      <c r="O399" s="26"/>
      <c r="AM399" s="10">
        <f t="shared" si="201"/>
        <v>0.13678978756070137</v>
      </c>
      <c r="AN399" s="10">
        <f t="shared" si="186"/>
        <v>0.65387425199151039</v>
      </c>
      <c r="AO399" s="1">
        <f t="shared" si="187"/>
        <v>28.100000000000129</v>
      </c>
      <c r="AP399" s="1">
        <f t="shared" si="188"/>
        <v>27.620280379802118</v>
      </c>
      <c r="AQ399" s="1">
        <f t="shared" si="189"/>
        <v>7.1615880492585183E-3</v>
      </c>
      <c r="AR399" s="10">
        <f t="shared" si="202"/>
        <v>0.29828390851616859</v>
      </c>
      <c r="AS399" s="10">
        <f t="shared" si="190"/>
        <v>0.96285249665379524</v>
      </c>
      <c r="AT399" s="125">
        <f t="shared" si="191"/>
        <v>39.40000000000029</v>
      </c>
      <c r="AU399" s="1">
        <f t="shared" si="192"/>
        <v>39.383620408922724</v>
      </c>
      <c r="AV399" s="1">
        <f t="shared" si="193"/>
        <v>1.6689494049872584E-2</v>
      </c>
      <c r="AW399" s="10">
        <f t="shared" si="203"/>
        <v>0.23092510178685188</v>
      </c>
      <c r="AX399" s="10">
        <f t="shared" si="194"/>
        <v>1.9894842058420181E-2</v>
      </c>
      <c r="AY399" s="1">
        <f t="shared" si="195"/>
        <v>35.20000000000023</v>
      </c>
      <c r="AZ399" s="1">
        <f t="shared" si="196"/>
        <v>35.379217148572437</v>
      </c>
      <c r="BA399" s="1">
        <f t="shared" si="204"/>
        <v>3.0179409412744328E-4</v>
      </c>
      <c r="BB399" s="10">
        <f t="shared" si="205"/>
        <v>0.11580062285065651</v>
      </c>
      <c r="BC399" s="10">
        <f t="shared" si="197"/>
        <v>0.73391466215252876</v>
      </c>
      <c r="BD399" s="1">
        <f t="shared" si="198"/>
        <v>26.000000000000099</v>
      </c>
      <c r="BE399" s="1">
        <f t="shared" si="199"/>
        <v>25.662415895611147</v>
      </c>
      <c r="BF399" s="1">
        <f t="shared" si="200"/>
        <v>7.125799646886896E-3</v>
      </c>
      <c r="BU399" s="1">
        <f t="shared" si="183"/>
        <v>0</v>
      </c>
      <c r="BV399" s="1">
        <f>IF($BY$12=1,NORMDIST(BY399,$Y$6,$Y$8,TRUE),IF($BY$12=2,IF(BY399&lt;=$BX$31,0,IF(BY399&gt;=$BX$32,1,(BY399-$BX$31)*$BX$33)),SUM($BU$42:BU399)/$BV$40))</f>
        <v>0.23730452163985105</v>
      </c>
      <c r="BW399" s="1">
        <f t="shared" si="184"/>
        <v>0.55148942360842756</v>
      </c>
      <c r="BX399" s="1">
        <f>IF($BY$12&lt;3,BV399,SUM($BZ$42:BZ399)/$BX$40)</f>
        <v>0.23730452163985105</v>
      </c>
      <c r="BY399" s="1">
        <f t="shared" si="174"/>
        <v>35.700000000000237</v>
      </c>
      <c r="BZ399" s="1">
        <f t="shared" si="175"/>
        <v>1.5447883014241565E-2</v>
      </c>
      <c r="CA399" s="1">
        <f t="shared" si="185"/>
        <v>25.983315119678775</v>
      </c>
      <c r="CB399" s="1" t="str">
        <f t="shared" si="176"/>
        <v/>
      </c>
      <c r="CC399" s="1" t="e">
        <f>IF(CB399="",NA(),COUNTIF(CB399:$CB$704,CB399))</f>
        <v>#N/A</v>
      </c>
      <c r="CD399" s="1" t="e">
        <f t="shared" si="177"/>
        <v>#N/A</v>
      </c>
      <c r="CE399" s="1" t="e">
        <f t="shared" si="178"/>
        <v>#N/A</v>
      </c>
      <c r="CF399" s="1">
        <f t="shared" si="179"/>
        <v>99</v>
      </c>
      <c r="CG399" s="1">
        <f t="shared" si="180"/>
        <v>0</v>
      </c>
      <c r="CH399" s="1">
        <f t="shared" si="206"/>
        <v>0</v>
      </c>
      <c r="CJ399" s="1" t="e">
        <f t="shared" si="181"/>
        <v>#N/A</v>
      </c>
      <c r="CK399" s="1" t="str">
        <f t="shared" si="182"/>
        <v/>
      </c>
    </row>
    <row r="400" spans="1:89" ht="12" customHeight="1" x14ac:dyDescent="0.15">
      <c r="A400" s="26"/>
      <c r="B400" s="26"/>
      <c r="C400" s="26"/>
      <c r="D400" s="26"/>
      <c r="E400" s="26"/>
      <c r="F400" s="26"/>
      <c r="G400" s="26"/>
      <c r="H400" s="26"/>
      <c r="I400" s="26"/>
      <c r="J400" s="26"/>
      <c r="K400" s="26"/>
      <c r="L400" s="26"/>
      <c r="M400" s="26"/>
      <c r="N400" s="26"/>
      <c r="O400" s="26"/>
      <c r="AM400" s="10">
        <f t="shared" si="201"/>
        <v>2.0280379801988602E-2</v>
      </c>
      <c r="AN400" s="10">
        <f t="shared" si="186"/>
        <v>6.1664823442697525E-2</v>
      </c>
      <c r="AO400" s="1">
        <f t="shared" si="187"/>
        <v>8.999999999999984</v>
      </c>
      <c r="AP400" s="1">
        <f t="shared" si="188"/>
        <v>8.536069680005296</v>
      </c>
      <c r="AQ400" s="1">
        <f t="shared" si="189"/>
        <v>1.5043756055490586E-4</v>
      </c>
      <c r="AR400" s="10">
        <f t="shared" si="202"/>
        <v>0.48362040892243385</v>
      </c>
      <c r="AS400" s="10">
        <f t="shared" si="190"/>
        <v>0.37628965452313423</v>
      </c>
      <c r="AT400" s="125">
        <f t="shared" si="191"/>
        <v>49.100000000000428</v>
      </c>
      <c r="AU400" s="1">
        <f t="shared" si="192"/>
        <v>49.036996851116847</v>
      </c>
      <c r="AV400" s="1">
        <f t="shared" si="193"/>
        <v>7.4982967731031655E-3</v>
      </c>
      <c r="AW400" s="10">
        <f t="shared" si="203"/>
        <v>0.6792171485722065</v>
      </c>
      <c r="AX400" s="10">
        <f t="shared" si="194"/>
        <v>0.31554499641060829</v>
      </c>
      <c r="AY400" s="1">
        <f t="shared" si="195"/>
        <v>59.300000000000573</v>
      </c>
      <c r="AZ400" s="1">
        <f t="shared" si="196"/>
        <v>58.86619103625474</v>
      </c>
      <c r="BA400" s="1">
        <f t="shared" si="204"/>
        <v>5.6492228352913003E-3</v>
      </c>
      <c r="BB400" s="10">
        <f t="shared" si="205"/>
        <v>0.16241589561104774</v>
      </c>
      <c r="BC400" s="10">
        <f t="shared" si="197"/>
        <v>6.7517120391130447E-2</v>
      </c>
      <c r="BD400" s="1">
        <f t="shared" si="198"/>
        <v>30.300000000000161</v>
      </c>
      <c r="BE400" s="1">
        <f t="shared" si="199"/>
        <v>29.881633869558733</v>
      </c>
      <c r="BF400" s="1">
        <f t="shared" si="200"/>
        <v>8.291102794477581E-4</v>
      </c>
      <c r="BU400" s="1">
        <f t="shared" si="183"/>
        <v>0</v>
      </c>
      <c r="BV400" s="1">
        <f>IF($BY$12=1,NORMDIST(BY400,$Y$6,$Y$8,TRUE),IF($BY$12=2,IF(BY400&lt;=$BX$31,0,IF(BY400&gt;=$BX$32,1,(BY400-$BX$31)*$BX$33)),SUM($BU$42:BU400)/$BV$40))</f>
        <v>0.23885206808999038</v>
      </c>
      <c r="BW400" s="1">
        <f t="shared" si="184"/>
        <v>0.55500790985182336</v>
      </c>
      <c r="BX400" s="1">
        <f>IF($BY$12&lt;3,BV400,SUM($BZ$42:BZ400)/$BX$40)</f>
        <v>0.23885206808999038</v>
      </c>
      <c r="BY400" s="1">
        <f t="shared" si="174"/>
        <v>35.800000000000239</v>
      </c>
      <c r="BZ400" s="1">
        <f t="shared" si="175"/>
        <v>1.5503014241670939E-2</v>
      </c>
      <c r="CA400" s="1">
        <f t="shared" si="185"/>
        <v>25.982082947027891</v>
      </c>
      <c r="CB400" s="1" t="str">
        <f t="shared" si="176"/>
        <v/>
      </c>
      <c r="CC400" s="1" t="e">
        <f>IF(CB400="",NA(),COUNTIF(CB400:$CB$704,CB400))</f>
        <v>#N/A</v>
      </c>
      <c r="CD400" s="1" t="e">
        <f t="shared" si="177"/>
        <v>#N/A</v>
      </c>
      <c r="CE400" s="1" t="e">
        <f t="shared" si="178"/>
        <v>#N/A</v>
      </c>
      <c r="CF400" s="1">
        <f t="shared" si="179"/>
        <v>99</v>
      </c>
      <c r="CG400" s="1">
        <f t="shared" si="180"/>
        <v>0</v>
      </c>
      <c r="CH400" s="1">
        <f t="shared" si="206"/>
        <v>0</v>
      </c>
      <c r="CJ400" s="1" t="e">
        <f t="shared" si="181"/>
        <v>#N/A</v>
      </c>
      <c r="CK400" s="1" t="str">
        <f t="shared" si="182"/>
        <v/>
      </c>
    </row>
    <row r="401" spans="1:89" ht="12" customHeight="1" x14ac:dyDescent="0.15">
      <c r="A401" s="26"/>
      <c r="B401" s="26"/>
      <c r="C401" s="26"/>
      <c r="D401" s="26"/>
      <c r="E401" s="26"/>
      <c r="F401" s="26"/>
      <c r="G401" s="26"/>
      <c r="H401" s="26"/>
      <c r="I401" s="26"/>
      <c r="J401" s="26"/>
      <c r="K401" s="26"/>
      <c r="L401" s="26"/>
      <c r="M401" s="26"/>
      <c r="N401" s="26"/>
      <c r="O401" s="26"/>
      <c r="AM401" s="10">
        <f t="shared" si="201"/>
        <v>3.6069680005311966E-2</v>
      </c>
      <c r="AN401" s="10">
        <f t="shared" si="186"/>
        <v>0.26895895972847939</v>
      </c>
      <c r="AO401" s="1">
        <f t="shared" si="187"/>
        <v>13.999999999999966</v>
      </c>
      <c r="AP401" s="1">
        <f t="shared" si="188"/>
        <v>13.593751270323958</v>
      </c>
      <c r="AQ401" s="1">
        <f t="shared" si="189"/>
        <v>1.0617176223503598E-3</v>
      </c>
      <c r="AR401" s="10">
        <f t="shared" si="202"/>
        <v>0.43699685111641884</v>
      </c>
      <c r="AS401" s="10">
        <f t="shared" si="190"/>
        <v>0.19212325289845467</v>
      </c>
      <c r="AT401" s="125">
        <f t="shared" si="191"/>
        <v>46.800000000000395</v>
      </c>
      <c r="AU401" s="1">
        <f t="shared" si="192"/>
        <v>46.326586834341683</v>
      </c>
      <c r="AV401" s="1">
        <f t="shared" si="193"/>
        <v>3.7835635419166493E-3</v>
      </c>
      <c r="AW401" s="10">
        <f t="shared" si="203"/>
        <v>6.6191036254167557E-2</v>
      </c>
      <c r="AX401" s="10">
        <f t="shared" si="194"/>
        <v>0.22302514687180519</v>
      </c>
      <c r="AY401" s="1">
        <f t="shared" si="195"/>
        <v>19.900000000000013</v>
      </c>
      <c r="AZ401" s="1">
        <f t="shared" si="196"/>
        <v>19.768044961243881</v>
      </c>
      <c r="BA401" s="1">
        <f t="shared" si="204"/>
        <v>1.433474510079134E-3</v>
      </c>
      <c r="BB401" s="10">
        <f t="shared" si="205"/>
        <v>8.1633869558572769E-2</v>
      </c>
      <c r="BC401" s="10">
        <f t="shared" si="197"/>
        <v>0.75682603195309639</v>
      </c>
      <c r="BD401" s="1">
        <f t="shared" si="198"/>
        <v>22.100000000000044</v>
      </c>
      <c r="BE401" s="1">
        <f t="shared" si="199"/>
        <v>21.758269379288002</v>
      </c>
      <c r="BF401" s="1">
        <f t="shared" si="200"/>
        <v>5.705611177862023E-3</v>
      </c>
      <c r="BU401" s="1">
        <f t="shared" si="183"/>
        <v>0</v>
      </c>
      <c r="BV401" s="1">
        <f>IF($BY$12=1,NORMDIST(BY401,$Y$6,$Y$8,TRUE),IF($BY$12=2,IF(BY401&lt;=$BX$31,0,IF(BY401&gt;=$BX$32,1,(BY401-$BX$31)*$BX$33)),SUM($BU$42:BU401)/$BV$40))</f>
        <v>0.24040511808156828</v>
      </c>
      <c r="BW401" s="1">
        <f t="shared" si="184"/>
        <v>0.55853052241693379</v>
      </c>
      <c r="BX401" s="1">
        <f>IF($BY$12&lt;3,BV401,SUM($BZ$42:BZ401)/$BX$40)</f>
        <v>0.24040511808156828</v>
      </c>
      <c r="BY401" s="1">
        <f t="shared" si="174"/>
        <v>35.90000000000024</v>
      </c>
      <c r="BZ401" s="1">
        <f t="shared" si="175"/>
        <v>1.5557953270666575E-2</v>
      </c>
      <c r="CA401" s="1">
        <f t="shared" si="185"/>
        <v>25.98076939655812</v>
      </c>
      <c r="CB401" s="1" t="str">
        <f t="shared" si="176"/>
        <v/>
      </c>
      <c r="CC401" s="1" t="e">
        <f>IF(CB401="",NA(),COUNTIF(CB401:$CB$704,CB401))</f>
        <v>#N/A</v>
      </c>
      <c r="CD401" s="1" t="e">
        <f t="shared" si="177"/>
        <v>#N/A</v>
      </c>
      <c r="CE401" s="1" t="e">
        <f t="shared" si="178"/>
        <v>#N/A</v>
      </c>
      <c r="CF401" s="1">
        <f t="shared" si="179"/>
        <v>99</v>
      </c>
      <c r="CG401" s="1">
        <f t="shared" si="180"/>
        <v>0</v>
      </c>
      <c r="CH401" s="1">
        <f t="shared" si="206"/>
        <v>0</v>
      </c>
      <c r="CJ401" s="1" t="e">
        <f t="shared" si="181"/>
        <v>#N/A</v>
      </c>
      <c r="CK401" s="1" t="str">
        <f t="shared" si="182"/>
        <v/>
      </c>
    </row>
    <row r="402" spans="1:89" ht="12" customHeight="1" x14ac:dyDescent="0.15">
      <c r="A402" s="26"/>
      <c r="B402" s="26"/>
      <c r="C402" s="26"/>
      <c r="D402" s="26"/>
      <c r="E402" s="26"/>
      <c r="F402" s="26"/>
      <c r="G402" s="26"/>
      <c r="H402" s="26"/>
      <c r="I402" s="26"/>
      <c r="J402" s="26"/>
      <c r="K402" s="26"/>
      <c r="L402" s="26"/>
      <c r="M402" s="26"/>
      <c r="N402" s="26"/>
      <c r="O402" s="26"/>
      <c r="AM402" s="10">
        <f t="shared" si="201"/>
        <v>9.3751270323991776E-2</v>
      </c>
      <c r="AN402" s="10">
        <f t="shared" si="186"/>
        <v>0.92200643196702003</v>
      </c>
      <c r="AO402" s="1">
        <f t="shared" si="187"/>
        <v>23.600000000000065</v>
      </c>
      <c r="AP402" s="1">
        <f t="shared" si="188"/>
        <v>23.405753815919226</v>
      </c>
      <c r="AQ402" s="1">
        <f t="shared" si="189"/>
        <v>7.6958513109703858E-3</v>
      </c>
      <c r="AR402" s="10">
        <f t="shared" si="202"/>
        <v>2.6586834341287613E-2</v>
      </c>
      <c r="AS402" s="10">
        <f t="shared" si="190"/>
        <v>0.68904172256588936</v>
      </c>
      <c r="AT402" s="125">
        <f t="shared" si="191"/>
        <v>11.299999999999976</v>
      </c>
      <c r="AU402" s="1">
        <f t="shared" si="192"/>
        <v>10.983201286941743</v>
      </c>
      <c r="AV402" s="1">
        <f t="shared" si="193"/>
        <v>2.1138660405329497E-3</v>
      </c>
      <c r="AW402" s="10">
        <f t="shared" si="203"/>
        <v>0.36804496124386787</v>
      </c>
      <c r="AX402" s="10">
        <f t="shared" si="194"/>
        <v>0.39702317491173744</v>
      </c>
      <c r="AY402" s="1">
        <f t="shared" si="195"/>
        <v>43.200000000000344</v>
      </c>
      <c r="AZ402" s="1">
        <f t="shared" si="196"/>
        <v>43.610418648273097</v>
      </c>
      <c r="BA402" s="1">
        <f t="shared" si="204"/>
        <v>7.4746989731647026E-3</v>
      </c>
      <c r="BB402" s="10">
        <f t="shared" si="205"/>
        <v>0.15826937928795815</v>
      </c>
      <c r="BC402" s="10">
        <f t="shared" si="197"/>
        <v>0.8503815121948719</v>
      </c>
      <c r="BD402" s="1">
        <f t="shared" si="198"/>
        <v>29.900000000000155</v>
      </c>
      <c r="BE402" s="1">
        <f t="shared" si="199"/>
        <v>29.576908377558148</v>
      </c>
      <c r="BF402" s="1">
        <f t="shared" si="200"/>
        <v>1.0236930101662794E-2</v>
      </c>
      <c r="BU402" s="1">
        <f t="shared" si="183"/>
        <v>0</v>
      </c>
      <c r="BV402" s="1">
        <f>IF($BY$12=1,NORMDIST(BY402,$Y$6,$Y$8,TRUE),IF($BY$12=2,IF(BY402&lt;=$BX$31,0,IF(BY402&gt;=$BX$32,1,(BY402-$BX$31)*$BX$33)),SUM($BU$42:BU402)/$BV$40))</f>
        <v>0.2419636522230767</v>
      </c>
      <c r="BW402" s="1">
        <f t="shared" si="184"/>
        <v>0.56205708006017885</v>
      </c>
      <c r="BX402" s="1">
        <f>IF($BY$12&lt;3,BV402,SUM($BZ$42:BZ402)/$BX$40)</f>
        <v>0.2419636522230767</v>
      </c>
      <c r="BY402" s="1">
        <f t="shared" si="174"/>
        <v>36.000000000000242</v>
      </c>
      <c r="BZ402" s="1">
        <f t="shared" si="175"/>
        <v>1.5612696668338198E-2</v>
      </c>
      <c r="CA402" s="1">
        <f t="shared" si="185"/>
        <v>25.979369863588666</v>
      </c>
      <c r="CB402" s="1" t="str">
        <f t="shared" si="176"/>
        <v/>
      </c>
      <c r="CC402" s="1" t="e">
        <f>IF(CB402="",NA(),COUNTIF(CB402:$CB$704,CB402))</f>
        <v>#N/A</v>
      </c>
      <c r="CD402" s="1" t="e">
        <f t="shared" si="177"/>
        <v>#N/A</v>
      </c>
      <c r="CE402" s="1" t="e">
        <f t="shared" si="178"/>
        <v>#N/A</v>
      </c>
      <c r="CF402" s="1">
        <f t="shared" si="179"/>
        <v>99</v>
      </c>
      <c r="CG402" s="1">
        <f t="shared" si="180"/>
        <v>0</v>
      </c>
      <c r="CH402" s="1">
        <f t="shared" si="206"/>
        <v>0</v>
      </c>
      <c r="CJ402" s="1" t="e">
        <f t="shared" si="181"/>
        <v>#N/A</v>
      </c>
      <c r="CK402" s="1" t="str">
        <f t="shared" si="182"/>
        <v/>
      </c>
    </row>
    <row r="403" spans="1:89" ht="12" customHeight="1" x14ac:dyDescent="0.15">
      <c r="A403" s="26"/>
      <c r="B403" s="26"/>
      <c r="C403" s="26"/>
      <c r="D403" s="26"/>
      <c r="E403" s="26"/>
      <c r="F403" s="26"/>
      <c r="G403" s="26"/>
      <c r="H403" s="26"/>
      <c r="I403" s="26"/>
      <c r="J403" s="26"/>
      <c r="K403" s="26"/>
      <c r="L403" s="26"/>
      <c r="M403" s="26"/>
      <c r="N403" s="26"/>
      <c r="O403" s="26"/>
      <c r="AM403" s="10">
        <f t="shared" si="201"/>
        <v>0.30575381591916084</v>
      </c>
      <c r="AN403" s="10">
        <f t="shared" si="186"/>
        <v>0.13399121537804604</v>
      </c>
      <c r="AO403" s="1">
        <f t="shared" si="187"/>
        <v>39.800000000000296</v>
      </c>
      <c r="AP403" s="1">
        <f t="shared" si="188"/>
        <v>40.19566626027256</v>
      </c>
      <c r="AQ403" s="1">
        <f t="shared" si="189"/>
        <v>2.3468017274648331E-3</v>
      </c>
      <c r="AR403" s="10">
        <f t="shared" si="202"/>
        <v>0.18320128694176674</v>
      </c>
      <c r="AS403" s="10">
        <f t="shared" si="190"/>
        <v>0.25103439763188362</v>
      </c>
      <c r="AT403" s="125">
        <f t="shared" si="191"/>
        <v>31.900000000000183</v>
      </c>
      <c r="AU403" s="1">
        <f t="shared" si="192"/>
        <v>31.639766005426829</v>
      </c>
      <c r="AV403" s="1">
        <f t="shared" si="193"/>
        <v>3.3247905024531006E-3</v>
      </c>
      <c r="AW403" s="10">
        <f t="shared" si="203"/>
        <v>0.91041864827275276</v>
      </c>
      <c r="AX403" s="10">
        <f t="shared" si="194"/>
        <v>0.31816995516419411</v>
      </c>
      <c r="AY403" s="1">
        <f t="shared" si="195"/>
        <v>76.799999999999912</v>
      </c>
      <c r="AZ403" s="1">
        <f t="shared" si="196"/>
        <v>76.987851358204992</v>
      </c>
      <c r="BA403" s="1">
        <f t="shared" si="204"/>
        <v>2.5860067316410803E-3</v>
      </c>
      <c r="BB403" s="10">
        <f t="shared" si="205"/>
        <v>0.17690837755799294</v>
      </c>
      <c r="BC403" s="10">
        <f t="shared" si="197"/>
        <v>7.5388837605714798E-2</v>
      </c>
      <c r="BD403" s="1">
        <f t="shared" si="198"/>
        <v>31.400000000000176</v>
      </c>
      <c r="BE403" s="1">
        <f t="shared" si="199"/>
        <v>31.256112036854205</v>
      </c>
      <c r="BF403" s="1">
        <f t="shared" si="200"/>
        <v>9.7583517483967018E-4</v>
      </c>
      <c r="BU403" s="1">
        <f t="shared" si="183"/>
        <v>0</v>
      </c>
      <c r="BV403" s="1">
        <f>IF($BY$12=1,NORMDIST(BY403,$Y$6,$Y$8,TRUE),IF($BY$12=2,IF(BY403&lt;=$BX$31,0,IF(BY403&gt;=$BX$32,1,(BY403-$BX$31)*$BX$33)),SUM($BU$42:BU403)/$BV$40))</f>
        <v>0.24352765077984478</v>
      </c>
      <c r="BW403" s="1">
        <f t="shared" si="184"/>
        <v>0.56558740025780874</v>
      </c>
      <c r="BX403" s="1">
        <f>IF($BY$12&lt;3,BV403,SUM($BZ$42:BZ403)/$BX$40)</f>
        <v>0.24352765077984478</v>
      </c>
      <c r="BY403" s="1">
        <f t="shared" si="174"/>
        <v>36.100000000000243</v>
      </c>
      <c r="BZ403" s="1">
        <f t="shared" si="175"/>
        <v>1.5667241004371328E-2</v>
      </c>
      <c r="CA403" s="1">
        <f t="shared" si="185"/>
        <v>25.977879540724594</v>
      </c>
      <c r="CB403" s="1" t="str">
        <f t="shared" si="176"/>
        <v/>
      </c>
      <c r="CC403" s="1" t="e">
        <f>IF(CB403="",NA(),COUNTIF(CB403:$CB$704,CB403))</f>
        <v>#N/A</v>
      </c>
      <c r="CD403" s="1" t="e">
        <f t="shared" si="177"/>
        <v>#N/A</v>
      </c>
      <c r="CE403" s="1" t="e">
        <f t="shared" si="178"/>
        <v>#N/A</v>
      </c>
      <c r="CF403" s="1">
        <f t="shared" si="179"/>
        <v>99</v>
      </c>
      <c r="CG403" s="1">
        <f t="shared" si="180"/>
        <v>0</v>
      </c>
      <c r="CH403" s="1">
        <f t="shared" si="206"/>
        <v>0</v>
      </c>
      <c r="CJ403" s="1" t="e">
        <f t="shared" si="181"/>
        <v>#N/A</v>
      </c>
      <c r="CK403" s="1" t="str">
        <f t="shared" si="182"/>
        <v/>
      </c>
    </row>
    <row r="404" spans="1:89" ht="12" customHeight="1" x14ac:dyDescent="0.15">
      <c r="A404" s="26"/>
      <c r="B404" s="26"/>
      <c r="C404" s="26"/>
      <c r="D404" s="26"/>
      <c r="E404" s="26"/>
      <c r="F404" s="26"/>
      <c r="G404" s="26"/>
      <c r="H404" s="26"/>
      <c r="I404" s="26"/>
      <c r="J404" s="26"/>
      <c r="K404" s="26"/>
      <c r="L404" s="26"/>
      <c r="M404" s="26"/>
      <c r="N404" s="26"/>
      <c r="O404" s="26"/>
      <c r="AM404" s="10">
        <f t="shared" si="201"/>
        <v>0.89566626027226448</v>
      </c>
      <c r="AN404" s="10">
        <f t="shared" si="186"/>
        <v>0.24638402834534645</v>
      </c>
      <c r="AO404" s="1">
        <f t="shared" si="187"/>
        <v>75.100000000000009</v>
      </c>
      <c r="AP404" s="1">
        <f t="shared" si="188"/>
        <v>75.086445832997569</v>
      </c>
      <c r="AQ404" s="1">
        <f t="shared" si="189"/>
        <v>2.2360437085923324E-3</v>
      </c>
      <c r="AR404" s="10">
        <f t="shared" si="202"/>
        <v>0.23976600542664528</v>
      </c>
      <c r="AS404" s="10">
        <f t="shared" si="190"/>
        <v>0.17122452333569527</v>
      </c>
      <c r="AT404" s="125">
        <f t="shared" si="191"/>
        <v>35.800000000000239</v>
      </c>
      <c r="AU404" s="1">
        <f t="shared" si="192"/>
        <v>35.759275756031514</v>
      </c>
      <c r="AV404" s="1">
        <f t="shared" si="193"/>
        <v>2.6544962237966016E-3</v>
      </c>
      <c r="AW404" s="10">
        <f t="shared" si="203"/>
        <v>0.68785135820508003</v>
      </c>
      <c r="AX404" s="10">
        <f t="shared" si="194"/>
        <v>0.52411845698952675</v>
      </c>
      <c r="AY404" s="1">
        <f t="shared" si="195"/>
        <v>59.700000000000578</v>
      </c>
      <c r="AZ404" s="1">
        <f t="shared" si="196"/>
        <v>59.583435208350998</v>
      </c>
      <c r="BA404" s="1">
        <f t="shared" si="204"/>
        <v>9.2946077016282918E-3</v>
      </c>
      <c r="BB404" s="10">
        <f t="shared" si="205"/>
        <v>0.3561120368540287</v>
      </c>
      <c r="BC404" s="10">
        <f t="shared" si="197"/>
        <v>0.99799676612019539</v>
      </c>
      <c r="BD404" s="1">
        <f t="shared" si="198"/>
        <v>42.600000000000335</v>
      </c>
      <c r="BE404" s="1">
        <f t="shared" si="199"/>
        <v>42.735159913450815</v>
      </c>
      <c r="BF404" s="1" t="e">
        <f t="shared" si="200"/>
        <v>#N/A</v>
      </c>
      <c r="BU404" s="1">
        <f t="shared" si="183"/>
        <v>0</v>
      </c>
      <c r="BV404" s="1">
        <f>IF($BY$12=1,NORMDIST(BY404,$Y$6,$Y$8,TRUE),IF($BY$12=2,IF(BY404&lt;=$BX$31,0,IF(BY404&gt;=$BX$32,1,(BY404-$BX$31)*$BX$33)),SUM($BU$42:BU404)/$BV$40))</f>
        <v>0.24509709367431332</v>
      </c>
      <c r="BW404" s="1">
        <f t="shared" si="184"/>
        <v>0.5691212992199598</v>
      </c>
      <c r="BX404" s="1">
        <f>IF($BY$12&lt;3,BV404,SUM($BZ$42:BZ404)/$BX$40)</f>
        <v>0.24509709367431332</v>
      </c>
      <c r="BY404" s="1">
        <f t="shared" si="174"/>
        <v>36.200000000000244</v>
      </c>
      <c r="BZ404" s="1">
        <f t="shared" si="175"/>
        <v>1.5721582851379999E-2</v>
      </c>
      <c r="CA404" s="1">
        <f t="shared" si="185"/>
        <v>25.976293413063374</v>
      </c>
      <c r="CB404" s="1" t="str">
        <f t="shared" si="176"/>
        <v/>
      </c>
      <c r="CC404" s="1" t="e">
        <f>IF(CB404="",NA(),COUNTIF(CB404:$CB$704,CB404))</f>
        <v>#N/A</v>
      </c>
      <c r="CD404" s="1" t="e">
        <f t="shared" si="177"/>
        <v>#N/A</v>
      </c>
      <c r="CE404" s="1" t="e">
        <f t="shared" si="178"/>
        <v>#N/A</v>
      </c>
      <c r="CF404" s="1">
        <f t="shared" si="179"/>
        <v>99</v>
      </c>
      <c r="CG404" s="1">
        <f t="shared" si="180"/>
        <v>0</v>
      </c>
      <c r="CH404" s="1">
        <f t="shared" si="206"/>
        <v>0</v>
      </c>
      <c r="CJ404" s="1" t="e">
        <f t="shared" si="181"/>
        <v>#N/A</v>
      </c>
      <c r="CK404" s="1" t="str">
        <f t="shared" si="182"/>
        <v/>
      </c>
    </row>
    <row r="405" spans="1:89" ht="12" customHeight="1" x14ac:dyDescent="0.15">
      <c r="A405" s="26"/>
      <c r="B405" s="26"/>
      <c r="C405" s="26"/>
      <c r="D405" s="26"/>
      <c r="E405" s="26"/>
      <c r="F405" s="26"/>
      <c r="G405" s="26"/>
      <c r="H405" s="26"/>
      <c r="I405" s="26"/>
      <c r="J405" s="26"/>
      <c r="K405" s="26"/>
      <c r="L405" s="26"/>
      <c r="M405" s="26"/>
      <c r="N405" s="26"/>
      <c r="O405" s="26"/>
      <c r="AM405" s="10">
        <f t="shared" si="201"/>
        <v>0.4864458329975605</v>
      </c>
      <c r="AN405" s="10">
        <f t="shared" si="186"/>
        <v>0.65377143397927284</v>
      </c>
      <c r="AO405" s="1">
        <f t="shared" si="187"/>
        <v>49.300000000000431</v>
      </c>
      <c r="AP405" s="1">
        <f t="shared" si="188"/>
        <v>49.63882137015505</v>
      </c>
      <c r="AQ405" s="1">
        <f t="shared" si="189"/>
        <v>1.3032868259661068E-2</v>
      </c>
      <c r="AR405" s="10">
        <f t="shared" si="202"/>
        <v>0.4592757560312748</v>
      </c>
      <c r="AS405" s="10">
        <f t="shared" si="190"/>
        <v>0.53089757636189461</v>
      </c>
      <c r="AT405" s="125">
        <f t="shared" si="191"/>
        <v>47.900000000000411</v>
      </c>
      <c r="AU405" s="1">
        <f t="shared" si="192"/>
        <v>48.06528743878048</v>
      </c>
      <c r="AV405" s="1">
        <f t="shared" si="193"/>
        <v>1.0531658411036376E-2</v>
      </c>
      <c r="AW405" s="10">
        <f t="shared" si="203"/>
        <v>0.38343520835042</v>
      </c>
      <c r="AX405" s="10">
        <f t="shared" si="194"/>
        <v>6.8161908537149429E-2</v>
      </c>
      <c r="AY405" s="1">
        <f t="shared" si="195"/>
        <v>44.000000000000355</v>
      </c>
      <c r="AZ405" s="1">
        <f t="shared" si="196"/>
        <v>44.471476305276511</v>
      </c>
      <c r="BA405" s="1">
        <f t="shared" si="204"/>
        <v>1.2998060697301803E-3</v>
      </c>
      <c r="BB405" s="10">
        <f t="shared" si="205"/>
        <v>0.63515991345047951</v>
      </c>
      <c r="BC405" s="10">
        <f t="shared" si="197"/>
        <v>0.39158366993069649</v>
      </c>
      <c r="BD405" s="1">
        <f t="shared" si="198"/>
        <v>56.900000000000539</v>
      </c>
      <c r="BE405" s="1">
        <f t="shared" si="199"/>
        <v>57.189894673973861</v>
      </c>
      <c r="BF405" s="1">
        <f t="shared" si="200"/>
        <v>7.3596759418844389E-3</v>
      </c>
      <c r="BU405" s="1">
        <f t="shared" si="183"/>
        <v>0</v>
      </c>
      <c r="BV405" s="1">
        <f>IF($BY$12=1,NORMDIST(BY405,$Y$6,$Y$8,TRUE),IF($BY$12=2,IF(BY405&lt;=$BX$31,0,IF(BY405&gt;=$BX$32,1,(BY405-$BX$31)*$BX$33)),SUM($BU$42:BU405)/$BV$40))</f>
        <v>0.24667196048634582</v>
      </c>
      <c r="BW405" s="1">
        <f t="shared" si="184"/>
        <v>0.57265859190495283</v>
      </c>
      <c r="BX405" s="1">
        <f>IF($BY$12&lt;3,BV405,SUM($BZ$42:BZ405)/$BX$40)</f>
        <v>0.24667196048634582</v>
      </c>
      <c r="BY405" s="1">
        <f t="shared" si="174"/>
        <v>36.300000000000246</v>
      </c>
      <c r="BZ405" s="1">
        <f t="shared" si="175"/>
        <v>1.5775718785260302E-2</v>
      </c>
      <c r="CA405" s="1">
        <f t="shared" si="185"/>
        <v>25.974606253590999</v>
      </c>
      <c r="CB405" s="1" t="str">
        <f t="shared" si="176"/>
        <v/>
      </c>
      <c r="CC405" s="1" t="e">
        <f>IF(CB405="",NA(),COUNTIF(CB405:$CB$704,CB405))</f>
        <v>#N/A</v>
      </c>
      <c r="CD405" s="1" t="e">
        <f t="shared" si="177"/>
        <v>#N/A</v>
      </c>
      <c r="CE405" s="1" t="e">
        <f t="shared" si="178"/>
        <v>#N/A</v>
      </c>
      <c r="CF405" s="1">
        <f t="shared" si="179"/>
        <v>99</v>
      </c>
      <c r="CG405" s="1">
        <f t="shared" si="180"/>
        <v>0</v>
      </c>
      <c r="CH405" s="1">
        <f t="shared" si="206"/>
        <v>0</v>
      </c>
      <c r="CJ405" s="1" t="e">
        <f t="shared" si="181"/>
        <v>#N/A</v>
      </c>
      <c r="CK405" s="1" t="str">
        <f t="shared" si="182"/>
        <v/>
      </c>
    </row>
    <row r="406" spans="1:89" ht="12" customHeight="1" x14ac:dyDescent="0.15">
      <c r="A406" s="26"/>
      <c r="B406" s="26"/>
      <c r="C406" s="26"/>
      <c r="D406" s="26"/>
      <c r="E406" s="26"/>
      <c r="F406" s="26"/>
      <c r="G406" s="26"/>
      <c r="H406" s="26"/>
      <c r="I406" s="26"/>
      <c r="J406" s="26"/>
      <c r="K406" s="26"/>
      <c r="L406" s="26"/>
      <c r="M406" s="26"/>
      <c r="N406" s="26"/>
      <c r="O406" s="26"/>
      <c r="AM406" s="10">
        <f t="shared" si="201"/>
        <v>0.83882137015461922</v>
      </c>
      <c r="AN406" s="10">
        <f t="shared" si="186"/>
        <v>0.60622400417923927</v>
      </c>
      <c r="AO406" s="1">
        <f t="shared" si="187"/>
        <v>69.700000000000315</v>
      </c>
      <c r="AP406" s="1">
        <f t="shared" si="188"/>
        <v>70.122704447061139</v>
      </c>
      <c r="AQ406" s="1">
        <f t="shared" si="189"/>
        <v>7.4444311398536031E-3</v>
      </c>
      <c r="AR406" s="10">
        <f t="shared" si="202"/>
        <v>0.66528743878006935</v>
      </c>
      <c r="AS406" s="10">
        <f t="shared" si="190"/>
        <v>3.6537397652864456E-2</v>
      </c>
      <c r="AT406" s="125">
        <f t="shared" si="191"/>
        <v>58.500000000000561</v>
      </c>
      <c r="AU406" s="1">
        <f t="shared" si="192"/>
        <v>58.451514814049567</v>
      </c>
      <c r="AV406" s="1">
        <f t="shared" si="193"/>
        <v>6.6587921917483971E-4</v>
      </c>
      <c r="AW406" s="10">
        <f t="shared" si="203"/>
        <v>0.97147630527615547</v>
      </c>
      <c r="AX406" s="10">
        <f t="shared" si="194"/>
        <v>0.68195352330803871</v>
      </c>
      <c r="AY406" s="1">
        <f t="shared" si="195"/>
        <v>87.999999999999275</v>
      </c>
      <c r="AZ406" s="1">
        <f t="shared" si="196"/>
        <v>87.598476190119257</v>
      </c>
      <c r="BA406" s="1">
        <f t="shared" si="204"/>
        <v>2.2373468035160726E-3</v>
      </c>
      <c r="BB406" s="10">
        <f t="shared" si="205"/>
        <v>0.78989467397332191</v>
      </c>
      <c r="BC406" s="10">
        <f t="shared" si="197"/>
        <v>8.3639807999134064E-3</v>
      </c>
      <c r="BD406" s="1">
        <f t="shared" si="198"/>
        <v>66.10000000000052</v>
      </c>
      <c r="BE406" s="1">
        <f t="shared" si="199"/>
        <v>66.516730884463115</v>
      </c>
      <c r="BF406" s="1">
        <f t="shared" si="200"/>
        <v>1.2066359393718689E-4</v>
      </c>
      <c r="BU406" s="1">
        <f t="shared" si="183"/>
        <v>0</v>
      </c>
      <c r="BV406" s="1">
        <f>IF($BY$12=1,NORMDIST(BY406,$Y$6,$Y$8,TRUE),IF($BY$12=2,IF(BY406&lt;=$BX$31,0,IF(BY406&gt;=$BX$32,1,(BY406-$BX$31)*$BX$33)),SUM($BU$42:BU406)/$BV$40))</f>
        <v>0.24825223045357442</v>
      </c>
      <c r="BW406" s="1">
        <f t="shared" si="184"/>
        <v>0.57619909203383368</v>
      </c>
      <c r="BX406" s="1">
        <f>IF($BY$12&lt;3,BV406,SUM($BZ$42:BZ406)/$BX$40)</f>
        <v>0.24825223045357442</v>
      </c>
      <c r="BY406" s="1">
        <f t="shared" ref="BY406:BY469" si="207">BY405+$BZ$1</f>
        <v>36.400000000000247</v>
      </c>
      <c r="BZ406" s="1">
        <f t="shared" si="175"/>
        <v>1.5829645385544773E-2</v>
      </c>
      <c r="CA406" s="1">
        <f t="shared" si="185"/>
        <v>25.972812618795729</v>
      </c>
      <c r="CB406" s="1" t="str">
        <f t="shared" si="176"/>
        <v/>
      </c>
      <c r="CC406" s="1" t="e">
        <f>IF(CB406="",NA(),COUNTIF(CB406:$CB$704,CB406))</f>
        <v>#N/A</v>
      </c>
      <c r="CD406" s="1" t="e">
        <f t="shared" si="177"/>
        <v>#N/A</v>
      </c>
      <c r="CE406" s="1" t="e">
        <f t="shared" si="178"/>
        <v>#N/A</v>
      </c>
      <c r="CF406" s="1">
        <f t="shared" si="179"/>
        <v>99</v>
      </c>
      <c r="CG406" s="1">
        <f t="shared" si="180"/>
        <v>0</v>
      </c>
      <c r="CH406" s="1">
        <f t="shared" si="206"/>
        <v>0</v>
      </c>
      <c r="CJ406" s="1" t="e">
        <f t="shared" si="181"/>
        <v>#N/A</v>
      </c>
      <c r="CK406" s="1" t="str">
        <f t="shared" si="182"/>
        <v/>
      </c>
    </row>
    <row r="407" spans="1:89" ht="12" customHeight="1" x14ac:dyDescent="0.15">
      <c r="A407" s="26"/>
      <c r="B407" s="26"/>
      <c r="C407" s="26"/>
      <c r="D407" s="26"/>
      <c r="E407" s="26"/>
      <c r="F407" s="26"/>
      <c r="G407" s="26"/>
      <c r="H407" s="26"/>
      <c r="I407" s="26"/>
      <c r="J407" s="26"/>
      <c r="K407" s="26"/>
      <c r="L407" s="26"/>
      <c r="M407" s="26"/>
      <c r="N407" s="26"/>
      <c r="O407" s="26"/>
      <c r="AM407" s="10">
        <f t="shared" si="201"/>
        <v>0.92270444706082344</v>
      </c>
      <c r="AN407" s="10">
        <f t="shared" si="186"/>
        <v>0.46576604619622231</v>
      </c>
      <c r="AO407" s="1">
        <f t="shared" si="187"/>
        <v>78.399999999999821</v>
      </c>
      <c r="AP407" s="1">
        <f t="shared" si="188"/>
        <v>78.416920823603689</v>
      </c>
      <c r="AQ407" s="1">
        <f t="shared" si="189"/>
        <v>3.3899414657744503E-3</v>
      </c>
      <c r="AR407" s="10">
        <f t="shared" si="202"/>
        <v>0.45151481404900551</v>
      </c>
      <c r="AS407" s="10">
        <f t="shared" si="190"/>
        <v>1.0182637721300125E-2</v>
      </c>
      <c r="AT407" s="125">
        <f t="shared" si="191"/>
        <v>47.500000000000405</v>
      </c>
      <c r="AU407" s="1">
        <f t="shared" si="192"/>
        <v>47.509587291628527</v>
      </c>
      <c r="AV407" s="1">
        <f t="shared" si="193"/>
        <v>2.0153358812979033E-4</v>
      </c>
      <c r="AW407" s="10">
        <f t="shared" si="203"/>
        <v>9.8476190119981766E-2</v>
      </c>
      <c r="AX407" s="10">
        <f t="shared" si="194"/>
        <v>0.18139028921723366</v>
      </c>
      <c r="AY407" s="1">
        <f t="shared" si="195"/>
        <v>24.100000000000072</v>
      </c>
      <c r="AZ407" s="1">
        <f t="shared" si="196"/>
        <v>23.850246096402479</v>
      </c>
      <c r="BA407" s="1">
        <f t="shared" si="204"/>
        <v>1.5643457681362217E-3</v>
      </c>
      <c r="BB407" s="10">
        <f t="shared" si="205"/>
        <v>0.91673088446259499</v>
      </c>
      <c r="BC407" s="10">
        <f t="shared" si="197"/>
        <v>0.76212744787335396</v>
      </c>
      <c r="BD407" s="1">
        <f t="shared" si="198"/>
        <v>77.599999999999866</v>
      </c>
      <c r="BE407" s="1">
        <f t="shared" si="199"/>
        <v>77.486390361934767</v>
      </c>
      <c r="BF407" s="1">
        <f t="shared" si="200"/>
        <v>5.8664107447441178E-3</v>
      </c>
      <c r="BU407" s="1">
        <f t="shared" si="183"/>
        <v>0</v>
      </c>
      <c r="BV407" s="1">
        <f>IF($BY$12=1,NORMDIST(BY407,$Y$6,$Y$8,TRUE),IF($BY$12=2,IF(BY407&lt;=$BX$31,0,IF(BY407&gt;=$BX$32,1,(BY407-$BX$31)*$BX$33)),SUM($BU$42:BU407)/$BV$40))</f>
        <v>0.2498378824717809</v>
      </c>
      <c r="BW407" s="1">
        <f t="shared" si="184"/>
        <v>0.57974261210515432</v>
      </c>
      <c r="BX407" s="1">
        <f>IF($BY$12&lt;3,BV407,SUM($BZ$42:BZ407)/$BX$40)</f>
        <v>0.2498378824717809</v>
      </c>
      <c r="BY407" s="1">
        <f t="shared" si="207"/>
        <v>36.500000000000249</v>
      </c>
      <c r="BZ407" s="1">
        <f t="shared" si="175"/>
        <v>1.5883359235757545E-2</v>
      </c>
      <c r="CA407" s="1">
        <f t="shared" si="185"/>
        <v>25.970906844528667</v>
      </c>
      <c r="CB407" s="1" t="str">
        <f t="shared" si="176"/>
        <v/>
      </c>
      <c r="CC407" s="1" t="e">
        <f>IF(CB407="",NA(),COUNTIF(CB407:$CB$704,CB407))</f>
        <v>#N/A</v>
      </c>
      <c r="CD407" s="1" t="e">
        <f t="shared" si="177"/>
        <v>#N/A</v>
      </c>
      <c r="CE407" s="1" t="e">
        <f t="shared" si="178"/>
        <v>#N/A</v>
      </c>
      <c r="CF407" s="1">
        <f t="shared" si="179"/>
        <v>99</v>
      </c>
      <c r="CG407" s="1">
        <f t="shared" si="180"/>
        <v>0</v>
      </c>
      <c r="CH407" s="1">
        <f t="shared" si="206"/>
        <v>0</v>
      </c>
      <c r="CJ407" s="1" t="e">
        <f t="shared" si="181"/>
        <v>#N/A</v>
      </c>
      <c r="CK407" s="1" t="str">
        <f t="shared" si="182"/>
        <v/>
      </c>
    </row>
    <row r="408" spans="1:89" ht="12" customHeight="1" x14ac:dyDescent="0.15">
      <c r="A408" s="26"/>
      <c r="B408" s="26"/>
      <c r="C408" s="26"/>
      <c r="D408" s="26"/>
      <c r="E408" s="26"/>
      <c r="F408" s="26"/>
      <c r="G408" s="26"/>
      <c r="H408" s="26"/>
      <c r="I408" s="26"/>
      <c r="J408" s="26"/>
      <c r="K408" s="26"/>
      <c r="L408" s="26"/>
      <c r="M408" s="26"/>
      <c r="N408" s="26"/>
      <c r="O408" s="26"/>
      <c r="AM408" s="10">
        <f t="shared" si="201"/>
        <v>0.51692082360386848</v>
      </c>
      <c r="AN408" s="10">
        <f t="shared" si="186"/>
        <v>0.956009391695261</v>
      </c>
      <c r="AO408" s="1">
        <f t="shared" si="187"/>
        <v>50.800000000000452</v>
      </c>
      <c r="AP408" s="1">
        <f t="shared" si="188"/>
        <v>50.645074702054714</v>
      </c>
      <c r="AQ408" s="1">
        <f t="shared" si="189"/>
        <v>1.9054378738386477E-2</v>
      </c>
      <c r="AR408" s="10">
        <f t="shared" si="202"/>
        <v>0.50958729162812233</v>
      </c>
      <c r="AS408" s="10">
        <f t="shared" si="190"/>
        <v>0.54091601446270943</v>
      </c>
      <c r="AT408" s="125">
        <f t="shared" si="191"/>
        <v>50.400000000000446</v>
      </c>
      <c r="AU408" s="1">
        <f t="shared" si="192"/>
        <v>50.076535282284468</v>
      </c>
      <c r="AV408" s="1">
        <f t="shared" si="193"/>
        <v>1.0787555688867106E-2</v>
      </c>
      <c r="AW408" s="10">
        <f t="shared" si="203"/>
        <v>0.25024609640240669</v>
      </c>
      <c r="AX408" s="10">
        <f t="shared" si="194"/>
        <v>0.21722332015633583</v>
      </c>
      <c r="AY408" s="1">
        <f t="shared" si="195"/>
        <v>36.500000000000249</v>
      </c>
      <c r="AZ408" s="1">
        <f t="shared" si="196"/>
        <v>36.025466520339499</v>
      </c>
      <c r="BA408" s="1">
        <f t="shared" si="204"/>
        <v>3.4502360284270547E-3</v>
      </c>
      <c r="BB408" s="10">
        <f t="shared" si="205"/>
        <v>0.38639036193490028</v>
      </c>
      <c r="BC408" s="10">
        <f t="shared" si="197"/>
        <v>0.64242370799183846</v>
      </c>
      <c r="BD408" s="1">
        <f t="shared" si="198"/>
        <v>44.200000000000358</v>
      </c>
      <c r="BE408" s="1">
        <f t="shared" si="199"/>
        <v>44.13142658844626</v>
      </c>
      <c r="BF408" s="1">
        <f t="shared" si="200"/>
        <v>1.2286821442309153E-2</v>
      </c>
      <c r="BU408" s="1">
        <f t="shared" si="183"/>
        <v>0</v>
      </c>
      <c r="BV408" s="1">
        <f>IF($BY$12=1,NORMDIST(BY408,$Y$6,$Y$8,TRUE),IF($BY$12=2,IF(BY408&lt;=$BX$31,0,IF(BY408&gt;=$BX$32,1,(BY408-$BX$31)*$BX$33)),SUM($BU$42:BU408)/$BV$40))</f>
        <v>0.25142889509531408</v>
      </c>
      <c r="BW408" s="1">
        <f t="shared" si="184"/>
        <v>0.58328896340999359</v>
      </c>
      <c r="BX408" s="1">
        <f>IF($BY$12&lt;3,BV408,SUM($BZ$42:BZ408)/$BX$40)</f>
        <v>0.25142889509531408</v>
      </c>
      <c r="BY408" s="1">
        <f t="shared" si="207"/>
        <v>36.60000000000025</v>
      </c>
      <c r="BZ408" s="1">
        <f t="shared" si="175"/>
        <v>1.5936856923770209E-2</v>
      </c>
      <c r="CA408" s="1">
        <f t="shared" si="185"/>
        <v>25.968883042141531</v>
      </c>
      <c r="CB408" s="1" t="str">
        <f t="shared" si="176"/>
        <v/>
      </c>
      <c r="CC408" s="1" t="e">
        <f>IF(CB408="",NA(),COUNTIF(CB408:$CB$704,CB408))</f>
        <v>#N/A</v>
      </c>
      <c r="CD408" s="1" t="e">
        <f t="shared" si="177"/>
        <v>#N/A</v>
      </c>
      <c r="CE408" s="1" t="e">
        <f t="shared" si="178"/>
        <v>#N/A</v>
      </c>
      <c r="CF408" s="1">
        <f t="shared" si="179"/>
        <v>99</v>
      </c>
      <c r="CG408" s="1">
        <f t="shared" si="180"/>
        <v>0</v>
      </c>
      <c r="CH408" s="1">
        <f t="shared" si="206"/>
        <v>0</v>
      </c>
      <c r="CJ408" s="1" t="e">
        <f t="shared" si="181"/>
        <v>#N/A</v>
      </c>
      <c r="CK408" s="1" t="str">
        <f t="shared" si="182"/>
        <v/>
      </c>
    </row>
    <row r="409" spans="1:89" ht="12" customHeight="1" x14ac:dyDescent="0.15">
      <c r="A409" s="26"/>
      <c r="B409" s="26"/>
      <c r="C409" s="26"/>
      <c r="D409" s="26"/>
      <c r="E409" s="26"/>
      <c r="F409" s="26"/>
      <c r="G409" s="26"/>
      <c r="H409" s="26"/>
      <c r="I409" s="26"/>
      <c r="J409" s="26"/>
      <c r="K409" s="26"/>
      <c r="L409" s="26"/>
      <c r="M409" s="26"/>
      <c r="N409" s="26"/>
      <c r="O409" s="26"/>
      <c r="AM409" s="10">
        <f t="shared" si="201"/>
        <v>0.34507470205426216</v>
      </c>
      <c r="AN409" s="10">
        <f t="shared" si="186"/>
        <v>0.50651374831795692</v>
      </c>
      <c r="AO409" s="1">
        <f t="shared" si="187"/>
        <v>42.000000000000327</v>
      </c>
      <c r="AP409" s="1">
        <f t="shared" si="188"/>
        <v>41.567858297378152</v>
      </c>
      <c r="AQ409" s="1">
        <f t="shared" si="189"/>
        <v>9.326694457930872E-3</v>
      </c>
      <c r="AR409" s="10">
        <f t="shared" si="202"/>
        <v>0.17653528228402138</v>
      </c>
      <c r="AS409" s="10">
        <f t="shared" si="190"/>
        <v>0.11779888346791267</v>
      </c>
      <c r="AT409" s="125">
        <f t="shared" si="191"/>
        <v>31.400000000000176</v>
      </c>
      <c r="AU409" s="1">
        <f t="shared" si="192"/>
        <v>31.266064611822543</v>
      </c>
      <c r="AV409" s="1">
        <f t="shared" si="193"/>
        <v>1.5247919678246188E-3</v>
      </c>
      <c r="AW409" s="10">
        <f t="shared" si="203"/>
        <v>2.5466520339250565E-2</v>
      </c>
      <c r="AX409" s="10">
        <f t="shared" si="194"/>
        <v>0.53445727005600929</v>
      </c>
      <c r="AY409" s="1">
        <f t="shared" si="195"/>
        <v>10.899999999999977</v>
      </c>
      <c r="AZ409" s="1">
        <f t="shared" si="196"/>
        <v>11.048504603654123</v>
      </c>
      <c r="BA409" s="1">
        <f t="shared" si="204"/>
        <v>1.5770696556757589E-3</v>
      </c>
      <c r="BB409" s="10">
        <f t="shared" si="205"/>
        <v>0.43142658844590187</v>
      </c>
      <c r="BC409" s="10">
        <f t="shared" si="197"/>
        <v>0.49300466850399971</v>
      </c>
      <c r="BD409" s="1">
        <f t="shared" si="198"/>
        <v>46.500000000000391</v>
      </c>
      <c r="BE409" s="1">
        <f t="shared" si="199"/>
        <v>46.094100687653217</v>
      </c>
      <c r="BF409" s="1">
        <f t="shared" si="200"/>
        <v>9.6845839409727078E-3</v>
      </c>
      <c r="BU409" s="1">
        <f t="shared" si="183"/>
        <v>0</v>
      </c>
      <c r="BV409" s="1">
        <f>IF($BY$12=1,NORMDIST(BY409,$Y$6,$Y$8,TRUE),IF($BY$12=2,IF(BY409&lt;=$BX$31,0,IF(BY409&gt;=$BX$32,1,(BY409-$BX$31)*$BX$33)),SUM($BU$42:BU409)/$BV$40))</f>
        <v>0.25302524653754188</v>
      </c>
      <c r="BW409" s="1">
        <f t="shared" si="184"/>
        <v>0.58683795604721611</v>
      </c>
      <c r="BX409" s="1">
        <f>IF($BY$12&lt;3,BV409,SUM($BZ$42:BZ409)/$BX$40)</f>
        <v>0.25302524653754188</v>
      </c>
      <c r="BY409" s="1">
        <f t="shared" si="207"/>
        <v>36.700000000000252</v>
      </c>
      <c r="BZ409" s="1">
        <f t="shared" si="175"/>
        <v>1.5990135042158366E-2</v>
      </c>
      <c r="CA409" s="1">
        <f t="shared" si="185"/>
        <v>25.966735094933274</v>
      </c>
      <c r="CB409" s="1" t="str">
        <f t="shared" si="176"/>
        <v/>
      </c>
      <c r="CC409" s="1" t="e">
        <f>IF(CB409="",NA(),COUNTIF(CB409:$CB$704,CB409))</f>
        <v>#N/A</v>
      </c>
      <c r="CD409" s="1" t="e">
        <f t="shared" si="177"/>
        <v>#N/A</v>
      </c>
      <c r="CE409" s="1" t="e">
        <f t="shared" si="178"/>
        <v>#N/A</v>
      </c>
      <c r="CF409" s="1">
        <f t="shared" si="179"/>
        <v>99</v>
      </c>
      <c r="CG409" s="1">
        <f t="shared" si="180"/>
        <v>0</v>
      </c>
      <c r="CH409" s="1">
        <f t="shared" si="206"/>
        <v>0</v>
      </c>
      <c r="CJ409" s="1" t="e">
        <f t="shared" si="181"/>
        <v>#N/A</v>
      </c>
      <c r="CK409" s="1" t="str">
        <f t="shared" si="182"/>
        <v/>
      </c>
    </row>
    <row r="410" spans="1:89" ht="12" customHeight="1" x14ac:dyDescent="0.15">
      <c r="A410" s="26"/>
      <c r="B410" s="26"/>
      <c r="C410" s="26"/>
      <c r="D410" s="26"/>
      <c r="E410" s="26"/>
      <c r="F410" s="26"/>
      <c r="G410" s="26"/>
      <c r="H410" s="26"/>
      <c r="I410" s="26"/>
      <c r="J410" s="26"/>
      <c r="K410" s="26"/>
      <c r="L410" s="26"/>
      <c r="M410" s="26"/>
      <c r="N410" s="26"/>
      <c r="O410" s="26"/>
      <c r="AM410" s="10">
        <f t="shared" si="201"/>
        <v>6.7858297377824783E-2</v>
      </c>
      <c r="AN410" s="10">
        <f t="shared" si="186"/>
        <v>0.85593611374497414</v>
      </c>
      <c r="AO410" s="1">
        <f t="shared" si="187"/>
        <v>20.100000000000016</v>
      </c>
      <c r="AP410" s="1">
        <f t="shared" si="188"/>
        <v>19.864619220048205</v>
      </c>
      <c r="AQ410" s="1">
        <f t="shared" si="189"/>
        <v>5.5845978978334423E-3</v>
      </c>
      <c r="AR410" s="10">
        <f t="shared" si="202"/>
        <v>0.36606461182236671</v>
      </c>
      <c r="AS410" s="10">
        <f t="shared" si="190"/>
        <v>0.87706362083554268</v>
      </c>
      <c r="AT410" s="125">
        <f t="shared" si="191"/>
        <v>43.100000000000342</v>
      </c>
      <c r="AU410" s="1">
        <f t="shared" si="192"/>
        <v>43.210182497650727</v>
      </c>
      <c r="AV410" s="1">
        <f t="shared" si="193"/>
        <v>1.6484099122182246E-2</v>
      </c>
      <c r="AW410" s="10">
        <f t="shared" si="203"/>
        <v>0.64850460365414619</v>
      </c>
      <c r="AX410" s="10">
        <f t="shared" si="194"/>
        <v>0.46710130944848061</v>
      </c>
      <c r="AY410" s="1">
        <f t="shared" si="195"/>
        <v>57.600000000000549</v>
      </c>
      <c r="AZ410" s="1">
        <f t="shared" si="196"/>
        <v>57.266801828891587</v>
      </c>
      <c r="BA410" s="1">
        <f t="shared" si="204"/>
        <v>8.6683231527844087E-3</v>
      </c>
      <c r="BB410" s="10">
        <f t="shared" si="205"/>
        <v>9.4100687652826309E-2</v>
      </c>
      <c r="BC410" s="10">
        <f t="shared" si="197"/>
        <v>9.9837202578783035E-2</v>
      </c>
      <c r="BD410" s="1">
        <f t="shared" si="198"/>
        <v>23.600000000000065</v>
      </c>
      <c r="BE410" s="1">
        <f t="shared" si="199"/>
        <v>23.423671463877028</v>
      </c>
      <c r="BF410" s="1">
        <f t="shared" si="200"/>
        <v>8.3332636271351581E-4</v>
      </c>
      <c r="BU410" s="1">
        <f t="shared" si="183"/>
        <v>0</v>
      </c>
      <c r="BV410" s="1">
        <f>IF($BY$12=1,NORMDIST(BY410,$Y$6,$Y$8,TRUE),IF($BY$12=2,IF(BY410&lt;=$BX$31,0,IF(BY410&gt;=$BX$32,1,(BY410-$BX$31)*$BX$33)),SUM($BU$42:BU410)/$BV$40))</f>
        <v>0.25462691467134013</v>
      </c>
      <c r="BW410" s="1">
        <f t="shared" si="184"/>
        <v>0.59038939893896636</v>
      </c>
      <c r="BX410" s="1">
        <f>IF($BY$12&lt;3,BV410,SUM($BZ$42:BZ410)/$BX$40)</f>
        <v>0.25462691467134013</v>
      </c>
      <c r="BY410" s="1">
        <f t="shared" si="207"/>
        <v>36.800000000000253</v>
      </c>
      <c r="BZ410" s="1">
        <f t="shared" si="175"/>
        <v>1.6043190188558758E-2</v>
      </c>
      <c r="CA410" s="1">
        <f t="shared" si="185"/>
        <v>25.9644566549381</v>
      </c>
      <c r="CB410" s="1" t="str">
        <f t="shared" si="176"/>
        <v/>
      </c>
      <c r="CC410" s="1" t="e">
        <f>IF(CB410="",NA(),COUNTIF(CB410:$CB$704,CB410))</f>
        <v>#N/A</v>
      </c>
      <c r="CD410" s="1" t="e">
        <f t="shared" si="177"/>
        <v>#N/A</v>
      </c>
      <c r="CE410" s="1" t="e">
        <f t="shared" si="178"/>
        <v>#N/A</v>
      </c>
      <c r="CF410" s="1">
        <f t="shared" si="179"/>
        <v>99</v>
      </c>
      <c r="CG410" s="1">
        <f t="shared" si="180"/>
        <v>0</v>
      </c>
      <c r="CH410" s="1">
        <f t="shared" si="206"/>
        <v>0</v>
      </c>
      <c r="CJ410" s="1" t="e">
        <f t="shared" si="181"/>
        <v>#N/A</v>
      </c>
      <c r="CK410" s="1" t="str">
        <f t="shared" si="182"/>
        <v/>
      </c>
    </row>
    <row r="411" spans="1:89" ht="12" customHeight="1" x14ac:dyDescent="0.15">
      <c r="A411" s="26"/>
      <c r="B411" s="26"/>
      <c r="C411" s="26"/>
      <c r="D411" s="26"/>
      <c r="E411" s="26"/>
      <c r="F411" s="26"/>
      <c r="G411" s="26"/>
      <c r="H411" s="26"/>
      <c r="I411" s="26"/>
      <c r="J411" s="26"/>
      <c r="K411" s="26"/>
      <c r="L411" s="26"/>
      <c r="M411" s="26"/>
      <c r="N411" s="26"/>
      <c r="O411" s="26"/>
      <c r="AM411" s="10">
        <f t="shared" si="201"/>
        <v>0.26461922004818916</v>
      </c>
      <c r="AN411" s="10">
        <f t="shared" si="186"/>
        <v>0.6405317522585392</v>
      </c>
      <c r="AO411" s="1">
        <f t="shared" si="187"/>
        <v>37.400000000000261</v>
      </c>
      <c r="AP411" s="1">
        <f t="shared" si="188"/>
        <v>37.749498171359562</v>
      </c>
      <c r="AQ411" s="1">
        <f t="shared" si="189"/>
        <v>1.0476952949498391E-2</v>
      </c>
      <c r="AR411" s="10">
        <f t="shared" si="202"/>
        <v>0.6101824976503849</v>
      </c>
      <c r="AS411" s="10">
        <f t="shared" si="190"/>
        <v>0.90887631848454475</v>
      </c>
      <c r="AT411" s="125">
        <f t="shared" si="191"/>
        <v>55.500000000000519</v>
      </c>
      <c r="AU411" s="1">
        <f t="shared" si="192"/>
        <v>55.000237587839884</v>
      </c>
      <c r="AV411" s="1">
        <f t="shared" si="193"/>
        <v>1.7456738156484641E-2</v>
      </c>
      <c r="AW411" s="10">
        <f t="shared" si="203"/>
        <v>0.16680182889103889</v>
      </c>
      <c r="AX411" s="10">
        <f t="shared" si="194"/>
        <v>0.45733416453003883</v>
      </c>
      <c r="AY411" s="1">
        <f t="shared" si="195"/>
        <v>30.600000000000165</v>
      </c>
      <c r="AZ411" s="1">
        <f t="shared" si="196"/>
        <v>30.690644527226851</v>
      </c>
      <c r="BA411" s="1">
        <f t="shared" si="204"/>
        <v>5.6990160113063373E-3</v>
      </c>
      <c r="BB411" s="10">
        <f t="shared" si="205"/>
        <v>0.32367146387696266</v>
      </c>
      <c r="BC411" s="10">
        <f t="shared" si="197"/>
        <v>0.84649865701794624</v>
      </c>
      <c r="BD411" s="1">
        <f t="shared" si="198"/>
        <v>40.80000000000031</v>
      </c>
      <c r="BE411" s="1">
        <f t="shared" si="199"/>
        <v>40.874662003666472</v>
      </c>
      <c r="BF411" s="1">
        <f t="shared" si="200"/>
        <v>1.519000746883388E-2</v>
      </c>
      <c r="BU411" s="1">
        <f t="shared" si="183"/>
        <v>0</v>
      </c>
      <c r="BV411" s="1">
        <f>IF($BY$12=1,NORMDIST(BY411,$Y$6,$Y$8,TRUE),IF($BY$12=2,IF(BY411&lt;=$BX$31,0,IF(BY411&gt;=$BX$32,1,(BY411-$BX$31)*$BX$33)),SUM($BU$42:BU411)/$BV$40))</f>
        <v>0.25623387702961625</v>
      </c>
      <c r="BW411" s="1">
        <f t="shared" si="184"/>
        <v>0.59394309984640081</v>
      </c>
      <c r="BX411" s="1">
        <f>IF($BY$12&lt;3,BV411,SUM($BZ$42:BZ411)/$BX$40)</f>
        <v>0.25623387702961625</v>
      </c>
      <c r="BY411" s="1">
        <f t="shared" si="207"/>
        <v>36.900000000000254</v>
      </c>
      <c r="BZ411" s="1">
        <f t="shared" si="175"/>
        <v>1.6096018966027012E-2</v>
      </c>
      <c r="CA411" s="1">
        <f t="shared" si="185"/>
        <v>25.962041140088722</v>
      </c>
      <c r="CB411" s="1" t="str">
        <f t="shared" si="176"/>
        <v/>
      </c>
      <c r="CC411" s="1" t="e">
        <f>IF(CB411="",NA(),COUNTIF(CB411:$CB$704,CB411))</f>
        <v>#N/A</v>
      </c>
      <c r="CD411" s="1" t="e">
        <f t="shared" si="177"/>
        <v>#N/A</v>
      </c>
      <c r="CE411" s="1" t="e">
        <f t="shared" si="178"/>
        <v>#N/A</v>
      </c>
      <c r="CF411" s="1">
        <f t="shared" si="179"/>
        <v>99</v>
      </c>
      <c r="CG411" s="1">
        <f t="shared" si="180"/>
        <v>0</v>
      </c>
      <c r="CH411" s="1">
        <f t="shared" si="206"/>
        <v>0</v>
      </c>
      <c r="CJ411" s="1" t="e">
        <f t="shared" si="181"/>
        <v>#N/A</v>
      </c>
      <c r="CK411" s="1" t="str">
        <f t="shared" si="182"/>
        <v/>
      </c>
    </row>
    <row r="412" spans="1:89" ht="12" customHeight="1" x14ac:dyDescent="0.15">
      <c r="A412" s="26"/>
      <c r="B412" s="26"/>
      <c r="C412" s="26"/>
      <c r="D412" s="26"/>
      <c r="E412" s="26"/>
      <c r="F412" s="26"/>
      <c r="G412" s="26"/>
      <c r="H412" s="26"/>
      <c r="I412" s="26"/>
      <c r="J412" s="26"/>
      <c r="K412" s="26"/>
      <c r="L412" s="26"/>
      <c r="M412" s="26"/>
      <c r="N412" s="26"/>
      <c r="O412" s="26"/>
      <c r="AM412" s="10">
        <f t="shared" si="201"/>
        <v>0.84949817135930061</v>
      </c>
      <c r="AN412" s="10">
        <f t="shared" si="186"/>
        <v>0.75706923380494118</v>
      </c>
      <c r="AO412" s="1">
        <f t="shared" si="187"/>
        <v>70.600000000000264</v>
      </c>
      <c r="AP412" s="1">
        <f t="shared" si="188"/>
        <v>70.279949451238181</v>
      </c>
      <c r="AQ412" s="1">
        <f t="shared" si="189"/>
        <v>8.884728469849109E-3</v>
      </c>
      <c r="AR412" s="10">
        <f t="shared" si="202"/>
        <v>2.3758783936500549E-4</v>
      </c>
      <c r="AS412" s="10">
        <f t="shared" si="190"/>
        <v>0.88148229196667671</v>
      </c>
      <c r="AT412" s="125" t="e">
        <f t="shared" si="191"/>
        <v>#N/A</v>
      </c>
      <c r="AU412" s="1" t="e">
        <f t="shared" si="192"/>
        <v>#N/A</v>
      </c>
      <c r="AV412" s="1" t="e">
        <f t="shared" si="193"/>
        <v>#N/A</v>
      </c>
      <c r="AW412" s="10">
        <f t="shared" si="203"/>
        <v>0.59064452722668648</v>
      </c>
      <c r="AX412" s="10">
        <f t="shared" si="194"/>
        <v>0.95064571872353554</v>
      </c>
      <c r="AY412" s="1">
        <f t="shared" si="195"/>
        <v>54.500000000000504</v>
      </c>
      <c r="AZ412" s="1">
        <f t="shared" si="196"/>
        <v>54.545629698783664</v>
      </c>
      <c r="BA412" s="1">
        <f t="shared" si="204"/>
        <v>1.8488670717782676E-2</v>
      </c>
      <c r="BB412" s="10">
        <f t="shared" si="205"/>
        <v>0.57466200366616249</v>
      </c>
      <c r="BC412" s="10">
        <f t="shared" si="197"/>
        <v>0.50726767256855965</v>
      </c>
      <c r="BD412" s="1">
        <f t="shared" si="198"/>
        <v>53.700000000000493</v>
      </c>
      <c r="BE412" s="1">
        <f t="shared" si="199"/>
        <v>53.520165339857833</v>
      </c>
      <c r="BF412" s="1">
        <f t="shared" si="200"/>
        <v>9.9468459532752202E-3</v>
      </c>
      <c r="BU412" s="1">
        <f t="shared" si="183"/>
        <v>0</v>
      </c>
      <c r="BV412" s="1">
        <f>IF($BY$12=1,NORMDIST(BY412,$Y$6,$Y$8,TRUE),IF($BY$12=2,IF(BY412&lt;=$BX$31,0,IF(BY412&gt;=$BX$32,1,(BY412-$BX$31)*$BX$33)),SUM($BU$42:BU412)/$BV$40))</f>
        <v>0.25784611080586878</v>
      </c>
      <c r="BW412" s="1">
        <f t="shared" si="184"/>
        <v>0.59749886538565056</v>
      </c>
      <c r="BX412" s="1">
        <f>IF($BY$12&lt;3,BV412,SUM($BZ$42:BZ412)/$BX$40)</f>
        <v>0.25784611080586878</v>
      </c>
      <c r="BY412" s="1">
        <f t="shared" si="207"/>
        <v>37.000000000000256</v>
      </c>
      <c r="BZ412" s="1">
        <f t="shared" si="175"/>
        <v>1.6148617983395848E-2</v>
      </c>
      <c r="CA412" s="1">
        <f t="shared" si="185"/>
        <v>25.959481731789381</v>
      </c>
      <c r="CB412" s="1" t="str">
        <f t="shared" si="176"/>
        <v/>
      </c>
      <c r="CC412" s="1" t="e">
        <f>IF(CB412="",NA(),COUNTIF(CB412:$CB$704,CB412))</f>
        <v>#N/A</v>
      </c>
      <c r="CD412" s="1" t="e">
        <f t="shared" si="177"/>
        <v>#N/A</v>
      </c>
      <c r="CE412" s="1" t="e">
        <f t="shared" si="178"/>
        <v>#N/A</v>
      </c>
      <c r="CF412" s="1">
        <f t="shared" si="179"/>
        <v>99</v>
      </c>
      <c r="CG412" s="1">
        <f t="shared" si="180"/>
        <v>0</v>
      </c>
      <c r="CH412" s="1">
        <f t="shared" si="206"/>
        <v>0</v>
      </c>
      <c r="CJ412" s="1" t="e">
        <f t="shared" si="181"/>
        <v>#N/A</v>
      </c>
      <c r="CK412" s="1" t="str">
        <f t="shared" si="182"/>
        <v/>
      </c>
    </row>
    <row r="413" spans="1:89" ht="12" customHeight="1" x14ac:dyDescent="0.15">
      <c r="A413" s="26"/>
      <c r="B413" s="26"/>
      <c r="C413" s="26"/>
      <c r="D413" s="26"/>
      <c r="E413" s="26"/>
      <c r="F413" s="26"/>
      <c r="G413" s="26"/>
      <c r="H413" s="26"/>
      <c r="I413" s="26"/>
      <c r="J413" s="26"/>
      <c r="K413" s="26"/>
      <c r="L413" s="26"/>
      <c r="M413" s="26"/>
      <c r="N413" s="26"/>
      <c r="O413" s="26"/>
      <c r="AM413" s="10">
        <f t="shared" si="201"/>
        <v>0.17994945123791695</v>
      </c>
      <c r="AN413" s="10">
        <f t="shared" si="186"/>
        <v>0.85172203555703163</v>
      </c>
      <c r="AO413" s="1">
        <f t="shared" si="187"/>
        <v>31.600000000000179</v>
      </c>
      <c r="AP413" s="1">
        <f t="shared" si="188"/>
        <v>31.527956778556288</v>
      </c>
      <c r="AQ413" s="1">
        <f t="shared" si="189"/>
        <v>1.112716501817195E-2</v>
      </c>
      <c r="AR413" s="10">
        <f t="shared" si="202"/>
        <v>0.37893656268715858</v>
      </c>
      <c r="AS413" s="10">
        <f t="shared" si="190"/>
        <v>0.55304690077900887</v>
      </c>
      <c r="AT413" s="125">
        <f t="shared" si="191"/>
        <v>43.800000000000352</v>
      </c>
      <c r="AU413" s="1">
        <f t="shared" si="192"/>
        <v>43.497399798781032</v>
      </c>
      <c r="AV413" s="1">
        <f t="shared" si="193"/>
        <v>1.0514150354486067E-2</v>
      </c>
      <c r="AW413" s="10">
        <f t="shared" si="203"/>
        <v>0.54562969878315926</v>
      </c>
      <c r="AX413" s="10">
        <f t="shared" si="194"/>
        <v>8.1017676740884781E-2</v>
      </c>
      <c r="AY413" s="1">
        <f t="shared" si="195"/>
        <v>52.200000000000472</v>
      </c>
      <c r="AZ413" s="1">
        <f t="shared" si="196"/>
        <v>52.520638645440812</v>
      </c>
      <c r="BA413" s="1">
        <f t="shared" si="204"/>
        <v>1.6063211356611875E-3</v>
      </c>
      <c r="BB413" s="10">
        <f t="shared" si="205"/>
        <v>0.32016533985733986</v>
      </c>
      <c r="BC413" s="10">
        <f t="shared" si="197"/>
        <v>0.56072281673550606</v>
      </c>
      <c r="BD413" s="1">
        <f t="shared" si="198"/>
        <v>40.600000000000307</v>
      </c>
      <c r="BE413" s="1">
        <f t="shared" si="199"/>
        <v>40.556751678139278</v>
      </c>
      <c r="BF413" s="1">
        <f t="shared" si="200"/>
        <v>1.0015219528493486E-2</v>
      </c>
      <c r="BU413" s="1">
        <f t="shared" si="183"/>
        <v>0</v>
      </c>
      <c r="BV413" s="1">
        <f>IF($BY$12=1,NORMDIST(BY413,$Y$6,$Y$8,TRUE),IF($BY$12=2,IF(BY413&lt;=$BX$31,0,IF(BY413&gt;=$BX$32,1,(BY413-$BX$31)*$BX$33)),SUM($BU$42:BU413)/$BV$40))</f>
        <v>0.25946359285478382</v>
      </c>
      <c r="BW413" s="1">
        <f t="shared" si="184"/>
        <v>0.60105650104401775</v>
      </c>
      <c r="BX413" s="1">
        <f>IF($BY$12&lt;3,BV413,SUM($BZ$42:BZ413)/$BX$40)</f>
        <v>0.25946359285478382</v>
      </c>
      <c r="BY413" s="1">
        <f t="shared" si="207"/>
        <v>37.100000000000257</v>
      </c>
      <c r="BZ413" s="1">
        <f t="shared" si="175"/>
        <v>1.6200983855633788E-2</v>
      </c>
      <c r="CA413" s="1">
        <f t="shared" si="185"/>
        <v>25.956771372934394</v>
      </c>
      <c r="CB413" s="1" t="str">
        <f t="shared" si="176"/>
        <v/>
      </c>
      <c r="CC413" s="1" t="e">
        <f>IF(CB413="",NA(),COUNTIF(CB413:$CB$704,CB413))</f>
        <v>#N/A</v>
      </c>
      <c r="CD413" s="1" t="e">
        <f t="shared" si="177"/>
        <v>#N/A</v>
      </c>
      <c r="CE413" s="1" t="e">
        <f t="shared" si="178"/>
        <v>#N/A</v>
      </c>
      <c r="CF413" s="1">
        <f t="shared" si="179"/>
        <v>99</v>
      </c>
      <c r="CG413" s="1">
        <f t="shared" si="180"/>
        <v>0</v>
      </c>
      <c r="CH413" s="1">
        <f t="shared" si="206"/>
        <v>0</v>
      </c>
      <c r="CJ413" s="1" t="e">
        <f t="shared" si="181"/>
        <v>#N/A</v>
      </c>
      <c r="CK413" s="1" t="str">
        <f t="shared" si="182"/>
        <v/>
      </c>
    </row>
    <row r="414" spans="1:89" ht="12" customHeight="1" x14ac:dyDescent="0.15">
      <c r="A414" s="26"/>
      <c r="B414" s="26"/>
      <c r="C414" s="26"/>
      <c r="D414" s="26"/>
      <c r="E414" s="26"/>
      <c r="F414" s="26"/>
      <c r="G414" s="26"/>
      <c r="H414" s="26"/>
      <c r="I414" s="26"/>
      <c r="J414" s="26"/>
      <c r="K414" s="26"/>
      <c r="L414" s="26"/>
      <c r="M414" s="26"/>
      <c r="N414" s="26"/>
      <c r="O414" s="26"/>
      <c r="AM414" s="10">
        <f t="shared" si="201"/>
        <v>0.42795677855610847</v>
      </c>
      <c r="AN414" s="10">
        <f t="shared" si="186"/>
        <v>0.34899920597672462</v>
      </c>
      <c r="AO414" s="1">
        <f t="shared" si="187"/>
        <v>46.300000000000388</v>
      </c>
      <c r="AP414" s="1">
        <f t="shared" si="188"/>
        <v>46.396756923944146</v>
      </c>
      <c r="AQ414" s="1">
        <f t="shared" si="189"/>
        <v>6.8434113336814199E-3</v>
      </c>
      <c r="AR414" s="10">
        <f t="shared" si="202"/>
        <v>0.1973997987806797</v>
      </c>
      <c r="AS414" s="10">
        <f t="shared" si="190"/>
        <v>0.55400418117642403</v>
      </c>
      <c r="AT414" s="125">
        <f t="shared" si="191"/>
        <v>32.900000000000198</v>
      </c>
      <c r="AU414" s="1">
        <f t="shared" si="192"/>
        <v>32.413818595558602</v>
      </c>
      <c r="AV414" s="1">
        <f t="shared" si="193"/>
        <v>7.6674870434981345E-3</v>
      </c>
      <c r="AW414" s="10">
        <f t="shared" si="203"/>
        <v>0.82063864544034004</v>
      </c>
      <c r="AX414" s="10">
        <f t="shared" si="194"/>
        <v>0.12270579114556313</v>
      </c>
      <c r="AY414" s="1">
        <f t="shared" si="195"/>
        <v>68.300000000000395</v>
      </c>
      <c r="AZ414" s="1">
        <f t="shared" si="196"/>
        <v>68.306630916148819</v>
      </c>
      <c r="BA414" s="1">
        <f t="shared" si="204"/>
        <v>1.610438080131786E-3</v>
      </c>
      <c r="BB414" s="10">
        <f t="shared" si="205"/>
        <v>0.45675167813897133</v>
      </c>
      <c r="BC414" s="10">
        <f t="shared" si="197"/>
        <v>0.71916152909398079</v>
      </c>
      <c r="BD414" s="1">
        <f t="shared" si="198"/>
        <v>47.800000000000409</v>
      </c>
      <c r="BE414" s="1">
        <f t="shared" si="199"/>
        <v>47.940039686114005</v>
      </c>
      <c r="BF414" s="1">
        <f t="shared" si="200"/>
        <v>1.4258670584108745E-2</v>
      </c>
      <c r="BU414" s="1">
        <f t="shared" si="183"/>
        <v>0</v>
      </c>
      <c r="BV414" s="1">
        <f>IF($BY$12=1,NORMDIST(BY414,$Y$6,$Y$8,TRUE),IF($BY$12=2,IF(BY414&lt;=$BX$31,0,IF(BY414&gt;=$BX$32,1,(BY414-$BX$31)*$BX$33)),SUM($BU$42:BU414)/$BV$40))</f>
        <v>0.26108629969286579</v>
      </c>
      <c r="BW414" s="1">
        <f t="shared" si="184"/>
        <v>0.60461581119640195</v>
      </c>
      <c r="BX414" s="1">
        <f>IF($BY$12&lt;3,BV414,SUM($BZ$42:BZ414)/$BX$40)</f>
        <v>0.26108629969286579</v>
      </c>
      <c r="BY414" s="1">
        <f t="shared" si="207"/>
        <v>37.200000000000259</v>
      </c>
      <c r="BZ414" s="1">
        <f t="shared" si="175"/>
        <v>1.625311320420424E-2</v>
      </c>
      <c r="CA414" s="1">
        <f t="shared" si="185"/>
        <v>25.953902766408483</v>
      </c>
      <c r="CB414" s="1" t="str">
        <f t="shared" si="176"/>
        <v/>
      </c>
      <c r="CC414" s="1" t="e">
        <f>IF(CB414="",NA(),COUNTIF(CB414:$CB$704,CB414))</f>
        <v>#N/A</v>
      </c>
      <c r="CD414" s="1" t="e">
        <f t="shared" si="177"/>
        <v>#N/A</v>
      </c>
      <c r="CE414" s="1" t="e">
        <f t="shared" si="178"/>
        <v>#N/A</v>
      </c>
      <c r="CF414" s="1">
        <f t="shared" si="179"/>
        <v>99</v>
      </c>
      <c r="CG414" s="1">
        <f t="shared" si="180"/>
        <v>0</v>
      </c>
      <c r="CH414" s="1">
        <f t="shared" si="206"/>
        <v>0</v>
      </c>
      <c r="CJ414" s="1" t="e">
        <f t="shared" si="181"/>
        <v>#N/A</v>
      </c>
      <c r="CK414" s="1" t="str">
        <f t="shared" si="182"/>
        <v/>
      </c>
    </row>
    <row r="415" spans="1:89" ht="12" customHeight="1" x14ac:dyDescent="0.15">
      <c r="A415" s="26"/>
      <c r="B415" s="26"/>
      <c r="C415" s="26"/>
      <c r="D415" s="26"/>
      <c r="E415" s="26"/>
      <c r="F415" s="26"/>
      <c r="G415" s="26"/>
      <c r="H415" s="26"/>
      <c r="I415" s="26"/>
      <c r="J415" s="26"/>
      <c r="K415" s="26"/>
      <c r="L415" s="26"/>
      <c r="M415" s="26"/>
      <c r="N415" s="26"/>
      <c r="O415" s="26"/>
      <c r="AM415" s="10">
        <f t="shared" si="201"/>
        <v>0.59675692394375801</v>
      </c>
      <c r="AN415" s="10">
        <f t="shared" si="186"/>
        <v>0.99727759137749672</v>
      </c>
      <c r="AO415" s="1">
        <f t="shared" si="187"/>
        <v>54.800000000000509</v>
      </c>
      <c r="AP415" s="1">
        <f t="shared" si="188"/>
        <v>55.17838365510157</v>
      </c>
      <c r="AQ415" s="1" t="e">
        <f t="shared" si="189"/>
        <v>#N/A</v>
      </c>
      <c r="AR415" s="10">
        <f t="shared" si="202"/>
        <v>1.3818595558404922E-2</v>
      </c>
      <c r="AS415" s="10">
        <f t="shared" si="190"/>
        <v>0.13522579148411751</v>
      </c>
      <c r="AT415" s="125">
        <f t="shared" si="191"/>
        <v>5.899999999999995</v>
      </c>
      <c r="AU415" s="1">
        <f t="shared" si="192"/>
        <v>6.0727764643728683</v>
      </c>
      <c r="AV415" s="1">
        <f t="shared" si="193"/>
        <v>2.3722709356592642E-4</v>
      </c>
      <c r="AW415" s="10">
        <f t="shared" si="203"/>
        <v>0.50663091614842415</v>
      </c>
      <c r="AX415" s="10">
        <f t="shared" si="194"/>
        <v>0.74768615141510963</v>
      </c>
      <c r="AY415" s="1">
        <f t="shared" si="195"/>
        <v>50.300000000000445</v>
      </c>
      <c r="AZ415" s="1">
        <f t="shared" si="196"/>
        <v>50.034071064740864</v>
      </c>
      <c r="BA415" s="1">
        <f t="shared" si="204"/>
        <v>1.4912503162528226E-2</v>
      </c>
      <c r="BB415" s="10">
        <f t="shared" si="205"/>
        <v>0.64003968611359596</v>
      </c>
      <c r="BC415" s="10">
        <f t="shared" si="197"/>
        <v>0.18165187910199165</v>
      </c>
      <c r="BD415" s="1">
        <f t="shared" si="198"/>
        <v>57.100000000000541</v>
      </c>
      <c r="BE415" s="1">
        <f t="shared" si="199"/>
        <v>56.752494344860857</v>
      </c>
      <c r="BF415" s="1">
        <f t="shared" si="200"/>
        <v>3.4021541226338038E-3</v>
      </c>
      <c r="BU415" s="1">
        <f t="shared" si="183"/>
        <v>0</v>
      </c>
      <c r="BV415" s="1">
        <f>IF($BY$12=1,NORMDIST(BY415,$Y$6,$Y$8,TRUE),IF($BY$12=2,IF(BY415&lt;=$BX$31,0,IF(BY415&gt;=$BX$32,1,(BY415-$BX$31)*$BX$33)),SUM($BU$42:BU415)/$BV$40))</f>
        <v>0.26271420749910512</v>
      </c>
      <c r="BW415" s="1">
        <f t="shared" si="184"/>
        <v>0.60817659912195576</v>
      </c>
      <c r="BX415" s="1">
        <f>IF($BY$12&lt;3,BV415,SUM($BZ$42:BZ415)/$BX$40)</f>
        <v>0.26271420749910512</v>
      </c>
      <c r="BY415" s="1">
        <f t="shared" si="207"/>
        <v>37.30000000000026</v>
      </c>
      <c r="BZ415" s="1">
        <f t="shared" si="175"/>
        <v>1.6305002657424975E-2</v>
      </c>
      <c r="CA415" s="1">
        <f t="shared" si="185"/>
        <v>25.950868374106115</v>
      </c>
      <c r="CB415" s="1" t="str">
        <f t="shared" si="176"/>
        <v/>
      </c>
      <c r="CC415" s="1" t="e">
        <f>IF(CB415="",NA(),COUNTIF(CB415:$CB$704,CB415))</f>
        <v>#N/A</v>
      </c>
      <c r="CD415" s="1" t="e">
        <f t="shared" si="177"/>
        <v>#N/A</v>
      </c>
      <c r="CE415" s="1" t="e">
        <f t="shared" si="178"/>
        <v>#N/A</v>
      </c>
      <c r="CF415" s="1">
        <f t="shared" si="179"/>
        <v>99</v>
      </c>
      <c r="CG415" s="1">
        <f t="shared" si="180"/>
        <v>0</v>
      </c>
      <c r="CH415" s="1">
        <f t="shared" si="206"/>
        <v>0</v>
      </c>
      <c r="CJ415" s="1" t="e">
        <f t="shared" si="181"/>
        <v>#N/A</v>
      </c>
      <c r="CK415" s="1" t="str">
        <f t="shared" si="182"/>
        <v/>
      </c>
    </row>
    <row r="416" spans="1:89" ht="12" customHeight="1" x14ac:dyDescent="0.15">
      <c r="A416" s="26"/>
      <c r="B416" s="26"/>
      <c r="C416" s="26"/>
      <c r="D416" s="26"/>
      <c r="E416" s="26"/>
      <c r="F416" s="26"/>
      <c r="G416" s="26"/>
      <c r="H416" s="26"/>
      <c r="I416" s="26"/>
      <c r="J416" s="26"/>
      <c r="K416" s="26"/>
      <c r="L416" s="26"/>
      <c r="M416" s="26"/>
      <c r="N416" s="26"/>
      <c r="O416" s="26"/>
      <c r="AM416" s="10">
        <f t="shared" si="201"/>
        <v>0.87838365510106087</v>
      </c>
      <c r="AN416" s="10">
        <f t="shared" si="186"/>
        <v>0.96999812498688698</v>
      </c>
      <c r="AO416" s="1">
        <f t="shared" si="187"/>
        <v>73.300000000000111</v>
      </c>
      <c r="AP416" s="1">
        <f t="shared" si="188"/>
        <v>73.659844494611136</v>
      </c>
      <c r="AQ416" s="1" t="e">
        <f t="shared" si="189"/>
        <v>#N/A</v>
      </c>
      <c r="AR416" s="10">
        <f t="shared" si="202"/>
        <v>0.67277646437287331</v>
      </c>
      <c r="AS416" s="10">
        <f t="shared" si="190"/>
        <v>0.38982276991009712</v>
      </c>
      <c r="AT416" s="125">
        <f t="shared" si="191"/>
        <v>58.900000000000567</v>
      </c>
      <c r="AU416" s="1">
        <f t="shared" si="192"/>
        <v>59.166796980053753</v>
      </c>
      <c r="AV416" s="1">
        <f t="shared" si="193"/>
        <v>7.0428216536819136E-3</v>
      </c>
      <c r="AW416" s="10">
        <f t="shared" si="203"/>
        <v>0.23407106474041939</v>
      </c>
      <c r="AX416" s="10">
        <f t="shared" si="194"/>
        <v>0.69032803550362587</v>
      </c>
      <c r="AY416" s="1">
        <f t="shared" si="195"/>
        <v>35.400000000000233</v>
      </c>
      <c r="AZ416" s="1">
        <f t="shared" si="196"/>
        <v>35.229300720244879</v>
      </c>
      <c r="BA416" s="1">
        <f t="shared" si="204"/>
        <v>1.0549158478110889E-2</v>
      </c>
      <c r="BB416" s="10">
        <f t="shared" si="205"/>
        <v>0.15249434486031532</v>
      </c>
      <c r="BC416" s="10">
        <f t="shared" si="197"/>
        <v>0.43102963641285896</v>
      </c>
      <c r="BD416" s="1">
        <f t="shared" si="198"/>
        <v>29.400000000000148</v>
      </c>
      <c r="BE416" s="1">
        <f t="shared" si="199"/>
        <v>29.867513862997441</v>
      </c>
      <c r="BF416" s="1">
        <f t="shared" si="200"/>
        <v>5.0584294156811697E-3</v>
      </c>
      <c r="BU416" s="1">
        <f t="shared" si="183"/>
        <v>0</v>
      </c>
      <c r="BV416" s="1">
        <f>IF($BY$12=1,NORMDIST(BY416,$Y$6,$Y$8,TRUE),IF($BY$12=2,IF(BY416&lt;=$BX$31,0,IF(BY416&gt;=$BX$32,1,(BY416-$BX$31)*$BX$33)),SUM($BU$42:BU416)/$BV$40))</f>
        <v>0.26434729211568175</v>
      </c>
      <c r="BW416" s="1">
        <f t="shared" si="184"/>
        <v>0.61173866702096624</v>
      </c>
      <c r="BX416" s="1">
        <f>IF($BY$12&lt;3,BV416,SUM($BZ$42:BZ416)/$BX$40)</f>
        <v>0.26434729211568175</v>
      </c>
      <c r="BY416" s="1">
        <f t="shared" si="207"/>
        <v>37.400000000000261</v>
      </c>
      <c r="BZ416" s="1">
        <f t="shared" si="175"/>
        <v>1.6356648850827861E-2</v>
      </c>
      <c r="CA416" s="1">
        <f t="shared" si="185"/>
        <v>25.947660416507542</v>
      </c>
      <c r="CB416" s="1" t="str">
        <f t="shared" si="176"/>
        <v/>
      </c>
      <c r="CC416" s="1" t="e">
        <f>IF(CB416="",NA(),COUNTIF(CB416:$CB$704,CB416))</f>
        <v>#N/A</v>
      </c>
      <c r="CD416" s="1" t="e">
        <f t="shared" si="177"/>
        <v>#N/A</v>
      </c>
      <c r="CE416" s="1" t="e">
        <f t="shared" si="178"/>
        <v>#N/A</v>
      </c>
      <c r="CF416" s="1">
        <f t="shared" si="179"/>
        <v>99</v>
      </c>
      <c r="CG416" s="1">
        <f t="shared" si="180"/>
        <v>0</v>
      </c>
      <c r="CH416" s="1">
        <f t="shared" si="206"/>
        <v>0</v>
      </c>
      <c r="CJ416" s="1" t="e">
        <f t="shared" si="181"/>
        <v>#N/A</v>
      </c>
      <c r="CK416" s="1" t="str">
        <f t="shared" si="182"/>
        <v/>
      </c>
    </row>
    <row r="417" spans="1:89" ht="12" customHeight="1" x14ac:dyDescent="0.15">
      <c r="A417" s="26"/>
      <c r="B417" s="26"/>
      <c r="C417" s="26"/>
      <c r="D417" s="26"/>
      <c r="E417" s="26"/>
      <c r="F417" s="26"/>
      <c r="G417" s="26"/>
      <c r="H417" s="26"/>
      <c r="I417" s="26"/>
      <c r="J417" s="26"/>
      <c r="K417" s="26"/>
      <c r="L417" s="26"/>
      <c r="M417" s="26"/>
      <c r="N417" s="26"/>
      <c r="O417" s="26"/>
      <c r="AM417" s="10">
        <f t="shared" si="201"/>
        <v>0.85984449461102486</v>
      </c>
      <c r="AN417" s="10">
        <f t="shared" si="186"/>
        <v>0.12408867850899696</v>
      </c>
      <c r="AO417" s="1">
        <f t="shared" si="187"/>
        <v>71.500000000000213</v>
      </c>
      <c r="AP417" s="1">
        <f t="shared" si="188"/>
        <v>71.398242790252183</v>
      </c>
      <c r="AQ417" s="1">
        <f t="shared" si="189"/>
        <v>1.388901507756001E-3</v>
      </c>
      <c r="AR417" s="10">
        <f t="shared" si="202"/>
        <v>0.76679698005318642</v>
      </c>
      <c r="AS417" s="10">
        <f t="shared" si="190"/>
        <v>0.76889260485768318</v>
      </c>
      <c r="AT417" s="125">
        <f t="shared" si="191"/>
        <v>64.500000000000611</v>
      </c>
      <c r="AU417" s="1">
        <f t="shared" si="192"/>
        <v>64.044180694968119</v>
      </c>
      <c r="AV417" s="1">
        <f t="shared" si="193"/>
        <v>1.1792550250735464E-2</v>
      </c>
      <c r="AW417" s="10">
        <f t="shared" si="203"/>
        <v>0.32930072024464607</v>
      </c>
      <c r="AX417" s="10">
        <f t="shared" si="194"/>
        <v>0.48335582390427589</v>
      </c>
      <c r="AY417" s="1">
        <f t="shared" si="195"/>
        <v>41.100000000000314</v>
      </c>
      <c r="AZ417" s="1">
        <f t="shared" si="196"/>
        <v>41.122668469697551</v>
      </c>
      <c r="BA417" s="1">
        <f t="shared" si="204"/>
        <v>8.7326578275852239E-3</v>
      </c>
      <c r="BB417" s="10">
        <f t="shared" si="205"/>
        <v>0.96751386299729347</v>
      </c>
      <c r="BC417" s="10">
        <f t="shared" si="197"/>
        <v>0.20765315368771553</v>
      </c>
      <c r="BD417" s="1">
        <f t="shared" si="198"/>
        <v>86.899999999999338</v>
      </c>
      <c r="BE417" s="1">
        <f t="shared" si="199"/>
        <v>86.636368153243595</v>
      </c>
      <c r="BF417" s="1">
        <f t="shared" si="200"/>
        <v>7.5516867107949261E-4</v>
      </c>
      <c r="BU417" s="1">
        <f t="shared" si="183"/>
        <v>0</v>
      </c>
      <c r="BV417" s="1">
        <f>IF($BY$12=1,NORMDIST(BY417,$Y$6,$Y$8,TRUE),IF($BY$12=2,IF(BY417&lt;=$BX$31,0,IF(BY417&gt;=$BX$32,1,(BY417-$BX$31)*$BX$33)),SUM($BU$42:BU417)/$BV$40))</f>
        <v>0.26598552904870482</v>
      </c>
      <c r="BW417" s="1">
        <f t="shared" si="184"/>
        <v>0.61530181603196255</v>
      </c>
      <c r="BX417" s="1">
        <f>IF($BY$12&lt;3,BV417,SUM($BZ$42:BZ417)/$BX$40)</f>
        <v>0.26598552904870482</v>
      </c>
      <c r="BY417" s="1">
        <f t="shared" si="207"/>
        <v>37.500000000000263</v>
      </c>
      <c r="BZ417" s="1">
        <f t="shared" si="175"/>
        <v>1.6408048427518886E-2</v>
      </c>
      <c r="CA417" s="1">
        <f t="shared" si="185"/>
        <v>25.944270872849813</v>
      </c>
      <c r="CB417" s="1" t="str">
        <f t="shared" si="176"/>
        <v/>
      </c>
      <c r="CC417" s="1" t="e">
        <f>IF(CB417="",NA(),COUNTIF(CB417:$CB$704,CB417))</f>
        <v>#N/A</v>
      </c>
      <c r="CD417" s="1" t="e">
        <f t="shared" si="177"/>
        <v>#N/A</v>
      </c>
      <c r="CE417" s="1" t="e">
        <f t="shared" si="178"/>
        <v>#N/A</v>
      </c>
      <c r="CF417" s="1">
        <f t="shared" si="179"/>
        <v>99</v>
      </c>
      <c r="CG417" s="1">
        <f t="shared" si="180"/>
        <v>0</v>
      </c>
      <c r="CH417" s="1">
        <f t="shared" si="206"/>
        <v>0</v>
      </c>
      <c r="CJ417" s="1" t="e">
        <f t="shared" si="181"/>
        <v>#N/A</v>
      </c>
      <c r="CK417" s="1" t="str">
        <f t="shared" si="182"/>
        <v/>
      </c>
    </row>
    <row r="418" spans="1:89" ht="12" customHeight="1" x14ac:dyDescent="0.15">
      <c r="A418" s="26"/>
      <c r="B418" s="26"/>
      <c r="C418" s="26"/>
      <c r="D418" s="26"/>
      <c r="E418" s="26"/>
      <c r="F418" s="26"/>
      <c r="G418" s="26"/>
      <c r="H418" s="26"/>
      <c r="I418" s="26"/>
      <c r="J418" s="26"/>
      <c r="K418" s="26"/>
      <c r="L418" s="26"/>
      <c r="M418" s="26"/>
      <c r="N418" s="26"/>
      <c r="O418" s="26"/>
      <c r="AM418" s="10">
        <f t="shared" si="201"/>
        <v>0.39824279025197029</v>
      </c>
      <c r="AN418" s="10">
        <f t="shared" si="186"/>
        <v>7.9675976186990738E-2</v>
      </c>
      <c r="AO418" s="1">
        <f t="shared" si="187"/>
        <v>44.800000000000367</v>
      </c>
      <c r="AP418" s="1">
        <f t="shared" si="188"/>
        <v>45.097657597810397</v>
      </c>
      <c r="AQ418" s="1">
        <f t="shared" si="189"/>
        <v>1.5364849469722821E-3</v>
      </c>
      <c r="AR418" s="10">
        <f t="shared" si="202"/>
        <v>4.4180694967508316E-2</v>
      </c>
      <c r="AS418" s="10">
        <f t="shared" si="190"/>
        <v>0.5240241177380085</v>
      </c>
      <c r="AT418" s="125">
        <f t="shared" si="191"/>
        <v>15.899999999999959</v>
      </c>
      <c r="AU418" s="1">
        <f t="shared" si="192"/>
        <v>16.389693615585525</v>
      </c>
      <c r="AV418" s="1">
        <f t="shared" si="193"/>
        <v>2.4433117722098266E-3</v>
      </c>
      <c r="AW418" s="10">
        <f t="shared" si="203"/>
        <v>0.52266846969723701</v>
      </c>
      <c r="AX418" s="10">
        <f t="shared" si="194"/>
        <v>0.49166247621178627</v>
      </c>
      <c r="AY418" s="1">
        <f t="shared" si="195"/>
        <v>51.100000000000456</v>
      </c>
      <c r="AZ418" s="1">
        <f t="shared" si="196"/>
        <v>50.753730053455094</v>
      </c>
      <c r="BA418" s="1">
        <f t="shared" si="204"/>
        <v>9.7924252227372423E-3</v>
      </c>
      <c r="BB418" s="10">
        <f t="shared" si="205"/>
        <v>0.23636815324425697</v>
      </c>
      <c r="BC418" s="10">
        <f t="shared" si="197"/>
        <v>0.60522856190800667</v>
      </c>
      <c r="BD418" s="1">
        <f t="shared" si="198"/>
        <v>35.600000000000236</v>
      </c>
      <c r="BE418" s="1">
        <f t="shared" si="199"/>
        <v>35.587051371485231</v>
      </c>
      <c r="BF418" s="1">
        <f t="shared" si="200"/>
        <v>9.3160187827868932E-3</v>
      </c>
      <c r="BU418" s="1">
        <f t="shared" si="183"/>
        <v>0</v>
      </c>
      <c r="BV418" s="1">
        <f>IF($BY$12=1,NORMDIST(BY418,$Y$6,$Y$8,TRUE),IF($BY$12=2,IF(BY418&lt;=$BX$31,0,IF(BY418&gt;=$BX$32,1,(BY418-$BX$31)*$BX$33)),SUM($BU$42:BU418)/$BV$40))</f>
        <v>0.26762889346898733</v>
      </c>
      <c r="BW418" s="1">
        <f t="shared" si="184"/>
        <v>0.61886584624904728</v>
      </c>
      <c r="BX418" s="1">
        <f>IF($BY$12&lt;3,BV418,SUM($BZ$42:BZ418)/$BX$40)</f>
        <v>0.26762889346898733</v>
      </c>
      <c r="BY418" s="1">
        <f t="shared" si="207"/>
        <v>37.600000000000264</v>
      </c>
      <c r="BZ418" s="1">
        <f t="shared" si="175"/>
        <v>1.6459198038538375E-2</v>
      </c>
      <c r="CA418" s="1">
        <f t="shared" si="185"/>
        <v>25.94069148193136</v>
      </c>
      <c r="CB418" s="1" t="str">
        <f t="shared" si="176"/>
        <v/>
      </c>
      <c r="CC418" s="1" t="e">
        <f>IF(CB418="",NA(),COUNTIF(CB418:$CB$704,CB418))</f>
        <v>#N/A</v>
      </c>
      <c r="CD418" s="1" t="e">
        <f t="shared" si="177"/>
        <v>#N/A</v>
      </c>
      <c r="CE418" s="1" t="e">
        <f t="shared" si="178"/>
        <v>#N/A</v>
      </c>
      <c r="CF418" s="1">
        <f t="shared" si="179"/>
        <v>99</v>
      </c>
      <c r="CG418" s="1">
        <f t="shared" si="180"/>
        <v>0</v>
      </c>
      <c r="CH418" s="1">
        <f t="shared" si="206"/>
        <v>0</v>
      </c>
      <c r="CJ418" s="1" t="e">
        <f t="shared" si="181"/>
        <v>#N/A</v>
      </c>
      <c r="CK418" s="1" t="str">
        <f t="shared" si="182"/>
        <v/>
      </c>
    </row>
    <row r="419" spans="1:89" ht="12" customHeight="1" x14ac:dyDescent="0.15">
      <c r="A419" s="26"/>
      <c r="B419" s="26"/>
      <c r="C419" s="26"/>
      <c r="D419" s="26"/>
      <c r="E419" s="26"/>
      <c r="F419" s="26"/>
      <c r="G419" s="26"/>
      <c r="H419" s="26"/>
      <c r="I419" s="26"/>
      <c r="J419" s="26"/>
      <c r="K419" s="26"/>
      <c r="L419" s="26"/>
      <c r="M419" s="26"/>
      <c r="N419" s="26"/>
      <c r="O419" s="26"/>
      <c r="AM419" s="10">
        <f t="shared" si="201"/>
        <v>0.79765759781002998</v>
      </c>
      <c r="AN419" s="10">
        <f t="shared" si="186"/>
        <v>0.34764907136559486</v>
      </c>
      <c r="AO419" s="1">
        <f t="shared" si="187"/>
        <v>66.600000000000492</v>
      </c>
      <c r="AP419" s="1">
        <f t="shared" si="188"/>
        <v>66.333093876392141</v>
      </c>
      <c r="AQ419" s="1">
        <f t="shared" si="189"/>
        <v>4.9139237083225323E-3</v>
      </c>
      <c r="AR419" s="10">
        <f t="shared" si="202"/>
        <v>0.98969361558556557</v>
      </c>
      <c r="AS419" s="10">
        <f t="shared" si="190"/>
        <v>2.1872658282518387E-2</v>
      </c>
      <c r="AT419" s="125">
        <f t="shared" si="191"/>
        <v>96.299999999998803</v>
      </c>
      <c r="AU419" s="1">
        <f t="shared" si="192"/>
        <v>96.667169741539951</v>
      </c>
      <c r="AV419" s="1">
        <f t="shared" si="193"/>
        <v>2.9925451791638584E-5</v>
      </c>
      <c r="AW419" s="10">
        <f t="shared" si="203"/>
        <v>0.15373005345463753</v>
      </c>
      <c r="AX419" s="10">
        <f t="shared" si="194"/>
        <v>0.53303707018494606</v>
      </c>
      <c r="AY419" s="1">
        <f t="shared" si="195"/>
        <v>29.500000000000149</v>
      </c>
      <c r="AZ419" s="1">
        <f t="shared" si="196"/>
        <v>29.631331373006255</v>
      </c>
      <c r="BA419" s="1">
        <f t="shared" si="204"/>
        <v>6.2877774711608825E-3</v>
      </c>
      <c r="BB419" s="10">
        <f t="shared" si="205"/>
        <v>0.48705137148499489</v>
      </c>
      <c r="BC419" s="10">
        <f t="shared" si="197"/>
        <v>4.6517778187990189E-2</v>
      </c>
      <c r="BD419" s="1">
        <f t="shared" si="198"/>
        <v>49.300000000000431</v>
      </c>
      <c r="BE419" s="1">
        <f t="shared" si="199"/>
        <v>49.186611018330289</v>
      </c>
      <c r="BF419" s="1">
        <f t="shared" si="200"/>
        <v>9.2732726354549189E-4</v>
      </c>
      <c r="BU419" s="1">
        <f t="shared" si="183"/>
        <v>0</v>
      </c>
      <c r="BV419" s="1">
        <f>IF($BY$12=1,NORMDIST(BY419,$Y$6,$Y$8,TRUE),IF($BY$12=2,IF(BY419&lt;=$BX$31,0,IF(BY419&gt;=$BX$32,1,(BY419-$BX$31)*$BX$33)),SUM($BU$42:BU419)/$BV$40))</f>
        <v>0.26927736021285836</v>
      </c>
      <c r="BW419" s="1">
        <f t="shared" si="184"/>
        <v>0.62243055673944769</v>
      </c>
      <c r="BX419" s="1">
        <f>IF($BY$12&lt;3,BV419,SUM($BZ$42:BZ419)/$BX$40)</f>
        <v>0.26927736021285836</v>
      </c>
      <c r="BY419" s="1">
        <f t="shared" si="207"/>
        <v>37.700000000000266</v>
      </c>
      <c r="BZ419" s="1">
        <f t="shared" si="175"/>
        <v>1.6510094343221308E-2</v>
      </c>
      <c r="CA419" s="1">
        <f t="shared" si="185"/>
        <v>25.936913743589056</v>
      </c>
      <c r="CB419" s="1" t="str">
        <f t="shared" si="176"/>
        <v/>
      </c>
      <c r="CC419" s="1" t="e">
        <f>IF(CB419="",NA(),COUNTIF(CB419:$CB$704,CB419))</f>
        <v>#N/A</v>
      </c>
      <c r="CD419" s="1" t="e">
        <f t="shared" si="177"/>
        <v>#N/A</v>
      </c>
      <c r="CE419" s="1" t="e">
        <f t="shared" si="178"/>
        <v>#N/A</v>
      </c>
      <c r="CF419" s="1">
        <f t="shared" si="179"/>
        <v>99</v>
      </c>
      <c r="CG419" s="1">
        <f t="shared" si="180"/>
        <v>0</v>
      </c>
      <c r="CH419" s="1">
        <f t="shared" si="206"/>
        <v>0</v>
      </c>
      <c r="CJ419" s="1" t="e">
        <f t="shared" si="181"/>
        <v>#N/A</v>
      </c>
      <c r="CK419" s="1" t="str">
        <f t="shared" si="182"/>
        <v/>
      </c>
    </row>
    <row r="420" spans="1:89" ht="12" customHeight="1" x14ac:dyDescent="0.15">
      <c r="A420" s="26"/>
      <c r="B420" s="26"/>
      <c r="C420" s="26"/>
      <c r="D420" s="26"/>
      <c r="E420" s="26"/>
      <c r="F420" s="26"/>
      <c r="G420" s="26"/>
      <c r="H420" s="26"/>
      <c r="I420" s="26"/>
      <c r="J420" s="26"/>
      <c r="K420" s="26"/>
      <c r="L420" s="26"/>
      <c r="M420" s="26"/>
      <c r="N420" s="26"/>
      <c r="O420" s="26"/>
      <c r="AM420" s="10">
        <f t="shared" si="201"/>
        <v>0.23309387639164925</v>
      </c>
      <c r="AN420" s="10">
        <f t="shared" si="186"/>
        <v>0.7941368855535984</v>
      </c>
      <c r="AO420" s="1">
        <f t="shared" si="187"/>
        <v>35.400000000000233</v>
      </c>
      <c r="AP420" s="1">
        <f t="shared" si="188"/>
        <v>35.079315496236319</v>
      </c>
      <c r="AQ420" s="1">
        <f t="shared" si="189"/>
        <v>1.2135499977060279E-2</v>
      </c>
      <c r="AR420" s="10">
        <f t="shared" si="202"/>
        <v>0.86716974154114723</v>
      </c>
      <c r="AS420" s="10">
        <f t="shared" si="190"/>
        <v>0.68861811235547066</v>
      </c>
      <c r="AT420" s="125">
        <f t="shared" si="191"/>
        <v>72.200000000000173</v>
      </c>
      <c r="AU420" s="1">
        <f t="shared" si="192"/>
        <v>71.775590167194778</v>
      </c>
      <c r="AV420" s="1">
        <f t="shared" si="193"/>
        <v>7.4184196324893438E-3</v>
      </c>
      <c r="AW420" s="10">
        <f t="shared" si="203"/>
        <v>0.63133137300610542</v>
      </c>
      <c r="AX420" s="10">
        <f t="shared" si="194"/>
        <v>0.93736890330910683</v>
      </c>
      <c r="AY420" s="1">
        <f t="shared" si="195"/>
        <v>56.700000000000536</v>
      </c>
      <c r="AZ420" s="1">
        <f t="shared" si="196"/>
        <v>56.418886811286747</v>
      </c>
      <c r="BA420" s="1">
        <f t="shared" si="204"/>
        <v>1.7677516976441793E-2</v>
      </c>
      <c r="BB420" s="10">
        <f t="shared" si="205"/>
        <v>0.38661101832985878</v>
      </c>
      <c r="BC420" s="10">
        <f t="shared" si="197"/>
        <v>0.2092418260872364</v>
      </c>
      <c r="BD420" s="1">
        <f t="shared" si="198"/>
        <v>44.200000000000358</v>
      </c>
      <c r="BE420" s="1">
        <f t="shared" si="199"/>
        <v>44.681016103178621</v>
      </c>
      <c r="BF420" s="1">
        <f t="shared" si="200"/>
        <v>4.0019023635242939E-3</v>
      </c>
      <c r="BU420" s="1">
        <f t="shared" si="183"/>
        <v>0</v>
      </c>
      <c r="BV420" s="1">
        <f>IF($BY$12=1,NORMDIST(BY420,$Y$6,$Y$8,TRUE),IF($BY$12=2,IF(BY420&lt;=$BX$31,0,IF(BY420&gt;=$BX$32,1,(BY420-$BX$31)*$BX$33)),SUM($BU$42:BU420)/$BV$40))</f>
        <v>0.2709309037830101</v>
      </c>
      <c r="BW420" s="1">
        <f t="shared" si="184"/>
        <v>0.62599574556128867</v>
      </c>
      <c r="BX420" s="1">
        <f>IF($BY$12&lt;3,BV420,SUM($BZ$42:BZ420)/$BX$40)</f>
        <v>0.2709309037830101</v>
      </c>
      <c r="BY420" s="1">
        <f t="shared" si="207"/>
        <v>37.800000000000267</v>
      </c>
      <c r="BZ420" s="1">
        <f t="shared" si="175"/>
        <v>1.6560734009557786E-2</v>
      </c>
      <c r="CA420" s="1">
        <f t="shared" si="185"/>
        <v>25.932928920886692</v>
      </c>
      <c r="CB420" s="1" t="str">
        <f t="shared" si="176"/>
        <v/>
      </c>
      <c r="CC420" s="1" t="e">
        <f>IF(CB420="",NA(),COUNTIF(CB420:$CB$704,CB420))</f>
        <v>#N/A</v>
      </c>
      <c r="CD420" s="1" t="e">
        <f t="shared" si="177"/>
        <v>#N/A</v>
      </c>
      <c r="CE420" s="1" t="e">
        <f t="shared" si="178"/>
        <v>#N/A</v>
      </c>
      <c r="CF420" s="1">
        <f t="shared" si="179"/>
        <v>99</v>
      </c>
      <c r="CG420" s="1">
        <f t="shared" si="180"/>
        <v>0</v>
      </c>
      <c r="CH420" s="1">
        <f t="shared" si="206"/>
        <v>0</v>
      </c>
      <c r="CJ420" s="1" t="e">
        <f t="shared" si="181"/>
        <v>#N/A</v>
      </c>
      <c r="CK420" s="1" t="str">
        <f t="shared" si="182"/>
        <v/>
      </c>
    </row>
    <row r="421" spans="1:89" ht="12" customHeight="1" x14ac:dyDescent="0.15">
      <c r="A421" s="26"/>
      <c r="B421" s="26"/>
      <c r="C421" s="26"/>
      <c r="D421" s="26"/>
      <c r="E421" s="26"/>
      <c r="F421" s="26"/>
      <c r="G421" s="26"/>
      <c r="H421" s="26"/>
      <c r="I421" s="26"/>
      <c r="J421" s="26"/>
      <c r="K421" s="26"/>
      <c r="L421" s="26"/>
      <c r="M421" s="26"/>
      <c r="N421" s="26"/>
      <c r="O421" s="26"/>
      <c r="AM421" s="10">
        <f t="shared" si="201"/>
        <v>0.17931549623608589</v>
      </c>
      <c r="AN421" s="10">
        <f t="shared" si="186"/>
        <v>0.29346230998635292</v>
      </c>
      <c r="AO421" s="1">
        <f t="shared" si="187"/>
        <v>31.600000000000179</v>
      </c>
      <c r="AP421" s="1">
        <f t="shared" si="188"/>
        <v>32.014873559028089</v>
      </c>
      <c r="AQ421" s="1">
        <f t="shared" si="189"/>
        <v>3.8338840766242292E-3</v>
      </c>
      <c r="AR421" s="10">
        <f t="shared" si="202"/>
        <v>7.5590167194604874E-2</v>
      </c>
      <c r="AS421" s="10">
        <f t="shared" si="190"/>
        <v>0.65461822226643562</v>
      </c>
      <c r="AT421" s="125">
        <f t="shared" si="191"/>
        <v>21.200000000000031</v>
      </c>
      <c r="AU421" s="1">
        <f t="shared" si="192"/>
        <v>21.432701245695384</v>
      </c>
      <c r="AV421" s="1">
        <f t="shared" si="193"/>
        <v>4.6301135478677988E-3</v>
      </c>
      <c r="AW421" s="10">
        <f t="shared" si="203"/>
        <v>0.21888681128621101</v>
      </c>
      <c r="AX421" s="10">
        <f t="shared" si="194"/>
        <v>0.95839065685868263</v>
      </c>
      <c r="AY421" s="1">
        <f t="shared" si="195"/>
        <v>34.400000000000219</v>
      </c>
      <c r="AZ421" s="1">
        <f t="shared" si="196"/>
        <v>33.927665365487556</v>
      </c>
      <c r="BA421" s="1">
        <f t="shared" si="204"/>
        <v>1.4102959540782476E-2</v>
      </c>
      <c r="BB421" s="10">
        <f t="shared" si="205"/>
        <v>0.98101610317826271</v>
      </c>
      <c r="BC421" s="10">
        <f t="shared" si="197"/>
        <v>0.78499196842312813</v>
      </c>
      <c r="BD421" s="1">
        <f t="shared" si="198"/>
        <v>91.499999999999076</v>
      </c>
      <c r="BE421" s="1">
        <f t="shared" si="199"/>
        <v>91.88912687078026</v>
      </c>
      <c r="BF421" s="1" t="e">
        <f t="shared" si="200"/>
        <v>#N/A</v>
      </c>
      <c r="BU421" s="1">
        <f t="shared" si="183"/>
        <v>0</v>
      </c>
      <c r="BV421" s="1">
        <f>IF($BY$12=1,NORMDIST(BY421,$Y$6,$Y$8,TRUE),IF($BY$12=2,IF(BY421&lt;=$BX$31,0,IF(BY421&gt;=$BX$32,1,(BY421-$BX$31)*$BX$33)),SUM($BU$42:BU421)/$BV$40))</f>
        <v>0.27258949834938151</v>
      </c>
      <c r="BW421" s="1">
        <f t="shared" si="184"/>
        <v>0.62956120978158137</v>
      </c>
      <c r="BX421" s="1">
        <f>IF($BY$12&lt;3,BV421,SUM($BZ$42:BZ421)/$BX$40)</f>
        <v>0.27258949834938151</v>
      </c>
      <c r="BY421" s="1">
        <f t="shared" si="207"/>
        <v>37.900000000000269</v>
      </c>
      <c r="BZ421" s="1">
        <f t="shared" si="175"/>
        <v>1.6611113714553479E-2</v>
      </c>
      <c r="CA421" s="1">
        <f t="shared" si="185"/>
        <v>25.92872804305377</v>
      </c>
      <c r="CB421" s="1" t="str">
        <f t="shared" si="176"/>
        <v/>
      </c>
      <c r="CC421" s="1" t="e">
        <f>IF(CB421="",NA(),COUNTIF(CB421:$CB$704,CB421))</f>
        <v>#N/A</v>
      </c>
      <c r="CD421" s="1" t="e">
        <f t="shared" si="177"/>
        <v>#N/A</v>
      </c>
      <c r="CE421" s="1" t="e">
        <f t="shared" si="178"/>
        <v>#N/A</v>
      </c>
      <c r="CF421" s="1">
        <f t="shared" si="179"/>
        <v>99</v>
      </c>
      <c r="CG421" s="1">
        <f t="shared" si="180"/>
        <v>0</v>
      </c>
      <c r="CH421" s="1">
        <f t="shared" si="206"/>
        <v>0</v>
      </c>
      <c r="CJ421" s="1" t="e">
        <f t="shared" si="181"/>
        <v>#N/A</v>
      </c>
      <c r="CK421" s="1" t="str">
        <f t="shared" si="182"/>
        <v/>
      </c>
    </row>
    <row r="422" spans="1:89" ht="12" customHeight="1" x14ac:dyDescent="0.15">
      <c r="A422" s="26"/>
      <c r="B422" s="26"/>
      <c r="C422" s="26"/>
      <c r="D422" s="26"/>
      <c r="E422" s="26"/>
      <c r="F422" s="26"/>
      <c r="G422" s="26"/>
      <c r="H422" s="26"/>
      <c r="I422" s="26"/>
      <c r="J422" s="26"/>
      <c r="K422" s="26"/>
      <c r="L422" s="26"/>
      <c r="M422" s="26"/>
      <c r="N422" s="26"/>
      <c r="O422" s="26"/>
      <c r="AM422" s="10">
        <f t="shared" si="201"/>
        <v>0.91487355902791023</v>
      </c>
      <c r="AN422" s="10">
        <f t="shared" si="186"/>
        <v>0.48363536968827248</v>
      </c>
      <c r="AO422" s="1">
        <f t="shared" si="187"/>
        <v>77.399999999999878</v>
      </c>
      <c r="AP422" s="1">
        <f t="shared" si="188"/>
        <v>77.884142530709383</v>
      </c>
      <c r="AQ422" s="1">
        <f t="shared" si="189"/>
        <v>3.7742830631598903E-3</v>
      </c>
      <c r="AR422" s="10">
        <f t="shared" si="202"/>
        <v>0.73270124569535255</v>
      </c>
      <c r="AS422" s="10">
        <f t="shared" si="190"/>
        <v>0.9820697195827961</v>
      </c>
      <c r="AT422" s="125">
        <f t="shared" si="191"/>
        <v>62.400000000000617</v>
      </c>
      <c r="AU422" s="1">
        <f t="shared" si="192"/>
        <v>62.862734315544984</v>
      </c>
      <c r="AV422" s="1" t="e">
        <f t="shared" si="193"/>
        <v>#N/A</v>
      </c>
      <c r="AW422" s="10">
        <f t="shared" si="203"/>
        <v>2.7665365487337112E-2</v>
      </c>
      <c r="AX422" s="10">
        <f t="shared" si="194"/>
        <v>1.452312245965004E-2</v>
      </c>
      <c r="AY422" s="1">
        <f t="shared" si="195"/>
        <v>11.599999999999975</v>
      </c>
      <c r="AZ422" s="1">
        <f t="shared" si="196"/>
        <v>11.513397092372154</v>
      </c>
      <c r="BA422" s="1">
        <f t="shared" si="204"/>
        <v>4.586152379268994E-5</v>
      </c>
      <c r="BB422" s="10">
        <f t="shared" si="205"/>
        <v>0.88912687078118324</v>
      </c>
      <c r="BC422" s="10">
        <f t="shared" si="197"/>
        <v>0.26646115258336067</v>
      </c>
      <c r="BD422" s="1">
        <f t="shared" si="198"/>
        <v>74.400000000000048</v>
      </c>
      <c r="BE422" s="1">
        <f t="shared" si="199"/>
        <v>74.889828590303708</v>
      </c>
      <c r="BF422" s="1">
        <f t="shared" si="200"/>
        <v>2.5252944184694227E-3</v>
      </c>
      <c r="BU422" s="1">
        <f t="shared" si="183"/>
        <v>0</v>
      </c>
      <c r="BV422" s="1">
        <f>IF($BY$12=1,NORMDIST(BY422,$Y$6,$Y$8,TRUE),IF($BY$12=2,IF(BY422&lt;=$BX$31,0,IF(BY422&gt;=$BX$32,1,(BY422-$BX$31)*$BX$33)),SUM($BU$42:BU422)/$BV$40))</f>
        <v>0.2742531177500781</v>
      </c>
      <c r="BW422" s="1">
        <f t="shared" si="184"/>
        <v>0.63312674549442893</v>
      </c>
      <c r="BX422" s="1">
        <f>IF($BY$12&lt;3,BV422,SUM($BZ$42:BZ422)/$BX$40)</f>
        <v>0.2742531177500781</v>
      </c>
      <c r="BY422" s="1">
        <f t="shared" si="207"/>
        <v>38.00000000000027</v>
      </c>
      <c r="BZ422" s="1">
        <f t="shared" si="175"/>
        <v>1.6661230144590117E-2</v>
      </c>
      <c r="CA422" s="1">
        <f t="shared" si="185"/>
        <v>25.924301909213359</v>
      </c>
      <c r="CB422" s="1" t="str">
        <f t="shared" si="176"/>
        <v/>
      </c>
      <c r="CC422" s="1" t="e">
        <f>IF(CB422="",NA(),COUNTIF(CB422:$CB$704,CB422))</f>
        <v>#N/A</v>
      </c>
      <c r="CD422" s="1" t="e">
        <f t="shared" si="177"/>
        <v>#N/A</v>
      </c>
      <c r="CE422" s="1" t="e">
        <f t="shared" si="178"/>
        <v>#N/A</v>
      </c>
      <c r="CF422" s="1">
        <f t="shared" si="179"/>
        <v>99</v>
      </c>
      <c r="CG422" s="1">
        <f t="shared" si="180"/>
        <v>0</v>
      </c>
      <c r="CH422" s="1">
        <f t="shared" si="206"/>
        <v>0</v>
      </c>
      <c r="CJ422" s="1" t="e">
        <f t="shared" si="181"/>
        <v>#N/A</v>
      </c>
      <c r="CK422" s="1" t="str">
        <f t="shared" si="182"/>
        <v/>
      </c>
    </row>
    <row r="423" spans="1:89" ht="12" customHeight="1" x14ac:dyDescent="0.15">
      <c r="A423" s="26"/>
      <c r="B423" s="26"/>
      <c r="C423" s="26"/>
      <c r="D423" s="26"/>
      <c r="E423" s="26"/>
      <c r="F423" s="26"/>
      <c r="G423" s="26"/>
      <c r="H423" s="26"/>
      <c r="I423" s="26"/>
      <c r="J423" s="26"/>
      <c r="K423" s="26"/>
      <c r="L423" s="26"/>
      <c r="M423" s="26"/>
      <c r="N423" s="26"/>
      <c r="O423" s="26"/>
      <c r="AM423" s="10">
        <f t="shared" si="201"/>
        <v>0.98414253070950508</v>
      </c>
      <c r="AN423" s="10">
        <f t="shared" si="186"/>
        <v>0.10094795003533363</v>
      </c>
      <c r="AO423" s="1">
        <f t="shared" si="187"/>
        <v>92.899999999998997</v>
      </c>
      <c r="AP423" s="1">
        <f t="shared" si="188"/>
        <v>93.212676686792562</v>
      </c>
      <c r="AQ423" s="1">
        <f t="shared" si="189"/>
        <v>2.017798012595719E-4</v>
      </c>
      <c r="AR423" s="10">
        <f t="shared" si="202"/>
        <v>0.96273431554436684</v>
      </c>
      <c r="AS423" s="10">
        <f t="shared" si="190"/>
        <v>0.67098977044224739</v>
      </c>
      <c r="AT423" s="125">
        <f t="shared" si="191"/>
        <v>85.599999999999412</v>
      </c>
      <c r="AU423" s="1">
        <f t="shared" si="192"/>
        <v>85.527289489656098</v>
      </c>
      <c r="AV423" s="1">
        <f t="shared" si="193"/>
        <v>2.7452800314385216E-3</v>
      </c>
      <c r="AW423" s="10">
        <f t="shared" si="203"/>
        <v>0.41339709237217903</v>
      </c>
      <c r="AX423" s="10">
        <f t="shared" si="194"/>
        <v>0.29788399115204811</v>
      </c>
      <c r="AY423" s="1">
        <f t="shared" si="195"/>
        <v>45.600000000000378</v>
      </c>
      <c r="AZ423" s="1">
        <f t="shared" si="196"/>
        <v>45.884012366086623</v>
      </c>
      <c r="BA423" s="1">
        <f t="shared" si="204"/>
        <v>5.7998572925509794E-3</v>
      </c>
      <c r="BB423" s="10">
        <f t="shared" si="205"/>
        <v>0.98982859030365944</v>
      </c>
      <c r="BC423" s="10">
        <f t="shared" si="197"/>
        <v>0.77080826833844185</v>
      </c>
      <c r="BD423" s="1">
        <f t="shared" si="198"/>
        <v>96.299999999998803</v>
      </c>
      <c r="BE423" s="1">
        <f t="shared" si="199"/>
        <v>96.503891906886096</v>
      </c>
      <c r="BF423" s="1" t="e">
        <f t="shared" si="200"/>
        <v>#N/A</v>
      </c>
      <c r="BU423" s="1">
        <f t="shared" si="183"/>
        <v>0</v>
      </c>
      <c r="BV423" s="1">
        <f>IF($BY$12=1,NORMDIST(BY423,$Y$6,$Y$8,TRUE),IF($BY$12=2,IF(BY423&lt;=$BX$31,0,IF(BY423&gt;=$BX$32,1,(BY423-$BX$31)*$BX$33)),SUM($BU$42:BU423)/$BV$40))</f>
        <v>0.27592173549232701</v>
      </c>
      <c r="BW423" s="1">
        <f t="shared" si="184"/>
        <v>0.63669214783944472</v>
      </c>
      <c r="BX423" s="1">
        <f>IF($BY$12&lt;3,BV423,SUM($BZ$42:BZ423)/$BX$40)</f>
        <v>0.27592173549232701</v>
      </c>
      <c r="BY423" s="1">
        <f t="shared" si="207"/>
        <v>38.100000000000271</v>
      </c>
      <c r="BZ423" s="1">
        <f t="shared" si="175"/>
        <v>1.6711079995785832E-2</v>
      </c>
      <c r="CA423" s="1">
        <f t="shared" si="185"/>
        <v>25.919641092937226</v>
      </c>
      <c r="CB423" s="1" t="str">
        <f t="shared" si="176"/>
        <v/>
      </c>
      <c r="CC423" s="1" t="e">
        <f>IF(CB423="",NA(),COUNTIF(CB423:$CB$704,CB423))</f>
        <v>#N/A</v>
      </c>
      <c r="CD423" s="1" t="e">
        <f t="shared" si="177"/>
        <v>#N/A</v>
      </c>
      <c r="CE423" s="1" t="e">
        <f t="shared" si="178"/>
        <v>#N/A</v>
      </c>
      <c r="CF423" s="1">
        <f t="shared" si="179"/>
        <v>99</v>
      </c>
      <c r="CG423" s="1">
        <f t="shared" si="180"/>
        <v>0</v>
      </c>
      <c r="CH423" s="1">
        <f t="shared" si="206"/>
        <v>0</v>
      </c>
      <c r="CJ423" s="1" t="e">
        <f t="shared" si="181"/>
        <v>#N/A</v>
      </c>
      <c r="CK423" s="1" t="str">
        <f t="shared" si="182"/>
        <v/>
      </c>
    </row>
    <row r="424" spans="1:89" ht="12" customHeight="1" x14ac:dyDescent="0.15">
      <c r="A424" s="26"/>
      <c r="B424" s="26"/>
      <c r="C424" s="26"/>
      <c r="D424" s="26"/>
      <c r="E424" s="26"/>
      <c r="F424" s="26"/>
      <c r="G424" s="26"/>
      <c r="H424" s="26"/>
      <c r="I424" s="26"/>
      <c r="J424" s="26"/>
      <c r="K424" s="26"/>
      <c r="L424" s="26"/>
      <c r="M424" s="26"/>
      <c r="N424" s="26"/>
      <c r="O424" s="26"/>
      <c r="AM424" s="10">
        <f t="shared" si="201"/>
        <v>0.81267668679356575</v>
      </c>
      <c r="AN424" s="10">
        <f t="shared" si="186"/>
        <v>0.43273258581757545</v>
      </c>
      <c r="AO424" s="1">
        <f t="shared" si="187"/>
        <v>67.700000000000429</v>
      </c>
      <c r="AP424" s="1">
        <f t="shared" si="188"/>
        <v>67.683699370176029</v>
      </c>
      <c r="AQ424" s="1">
        <f t="shared" si="189"/>
        <v>5.8347804914545172E-3</v>
      </c>
      <c r="AR424" s="10">
        <f t="shared" si="202"/>
        <v>0.42728948965668678</v>
      </c>
      <c r="AS424" s="10">
        <f t="shared" si="190"/>
        <v>0.45133023336529732</v>
      </c>
      <c r="AT424" s="125">
        <f t="shared" si="191"/>
        <v>46.300000000000388</v>
      </c>
      <c r="AU424" s="1">
        <f t="shared" si="192"/>
        <v>46.000946006924302</v>
      </c>
      <c r="AV424" s="1">
        <f t="shared" si="193"/>
        <v>8.8499869952458933E-3</v>
      </c>
      <c r="AW424" s="10">
        <f t="shared" si="203"/>
        <v>0.78401236608624458</v>
      </c>
      <c r="AX424" s="10">
        <f t="shared" si="194"/>
        <v>0.85302320495247841</v>
      </c>
      <c r="AY424" s="1">
        <f t="shared" si="195"/>
        <v>65.700000000000543</v>
      </c>
      <c r="AZ424" s="1">
        <f t="shared" si="196"/>
        <v>65.338826448470897</v>
      </c>
      <c r="BA424" s="1">
        <f t="shared" si="204"/>
        <v>1.2503435471823926E-2</v>
      </c>
      <c r="BB424" s="10">
        <f t="shared" si="205"/>
        <v>0.70389190688729286</v>
      </c>
      <c r="BC424" s="10">
        <f t="shared" si="197"/>
        <v>0.21946771815419197</v>
      </c>
      <c r="BD424" s="1">
        <f t="shared" si="198"/>
        <v>60.700000000000593</v>
      </c>
      <c r="BE424" s="1">
        <f t="shared" si="199"/>
        <v>60.23462225571334</v>
      </c>
      <c r="BF424" s="1">
        <f t="shared" si="200"/>
        <v>3.7940036935189183E-3</v>
      </c>
      <c r="BU424" s="1">
        <f t="shared" si="183"/>
        <v>0</v>
      </c>
      <c r="BV424" s="1">
        <f>IF($BY$12=1,NORMDIST(BY424,$Y$6,$Y$8,TRUE),IF($BY$12=2,IF(BY424&lt;=$BX$31,0,IF(BY424&gt;=$BX$32,1,(BY424-$BX$31)*$BX$33)),SUM($BU$42:BU424)/$BV$40))</f>
        <v>0.27759532475346949</v>
      </c>
      <c r="BW424" s="1">
        <f t="shared" si="184"/>
        <v>0.64025721102038236</v>
      </c>
      <c r="BX424" s="1">
        <f>IF($BY$12&lt;3,BV424,SUM($BZ$42:BZ424)/$BX$40)</f>
        <v>0.27759532475346949</v>
      </c>
      <c r="BY424" s="1">
        <f t="shared" si="207"/>
        <v>38.200000000000273</v>
      </c>
      <c r="BZ424" s="1">
        <f t="shared" si="175"/>
        <v>1.6760659974355441E-2</v>
      </c>
      <c r="CA424" s="1">
        <f t="shared" si="185"/>
        <v>25.914735947666067</v>
      </c>
      <c r="CB424" s="1" t="str">
        <f t="shared" si="176"/>
        <v/>
      </c>
      <c r="CC424" s="1" t="e">
        <f>IF(CB424="",NA(),COUNTIF(CB424:$CB$704,CB424))</f>
        <v>#N/A</v>
      </c>
      <c r="CD424" s="1" t="e">
        <f t="shared" si="177"/>
        <v>#N/A</v>
      </c>
      <c r="CE424" s="1" t="e">
        <f t="shared" si="178"/>
        <v>#N/A</v>
      </c>
      <c r="CF424" s="1">
        <f t="shared" si="179"/>
        <v>99</v>
      </c>
      <c r="CG424" s="1">
        <f t="shared" si="180"/>
        <v>0</v>
      </c>
      <c r="CH424" s="1">
        <f t="shared" si="206"/>
        <v>0</v>
      </c>
      <c r="CJ424" s="1" t="e">
        <f t="shared" si="181"/>
        <v>#N/A</v>
      </c>
      <c r="CK424" s="1" t="str">
        <f t="shared" si="182"/>
        <v/>
      </c>
    </row>
    <row r="425" spans="1:89" ht="12" customHeight="1" x14ac:dyDescent="0.15">
      <c r="A425" s="26"/>
      <c r="B425" s="26"/>
      <c r="C425" s="26"/>
      <c r="D425" s="26"/>
      <c r="E425" s="26"/>
      <c r="F425" s="26"/>
      <c r="G425" s="26"/>
      <c r="H425" s="26"/>
      <c r="I425" s="26"/>
      <c r="J425" s="26"/>
      <c r="K425" s="26"/>
      <c r="L425" s="26"/>
      <c r="M425" s="26"/>
      <c r="N425" s="26"/>
      <c r="O425" s="26"/>
      <c r="AM425" s="10">
        <f t="shared" si="201"/>
        <v>0.48369937017560005</v>
      </c>
      <c r="AN425" s="10">
        <f t="shared" si="186"/>
        <v>0.9898478128015995</v>
      </c>
      <c r="AO425" s="1">
        <f t="shared" si="187"/>
        <v>49.100000000000428</v>
      </c>
      <c r="AP425" s="1">
        <f t="shared" si="188"/>
        <v>49.596037561446856</v>
      </c>
      <c r="AQ425" s="1" t="e">
        <f t="shared" si="189"/>
        <v>#N/A</v>
      </c>
      <c r="AR425" s="10">
        <f t="shared" si="202"/>
        <v>0.20094600692391396</v>
      </c>
      <c r="AS425" s="10">
        <f t="shared" si="190"/>
        <v>0.68153722956776619</v>
      </c>
      <c r="AT425" s="125">
        <f t="shared" si="191"/>
        <v>33.200000000000202</v>
      </c>
      <c r="AU425" s="1">
        <f t="shared" si="192"/>
        <v>32.855661646276914</v>
      </c>
      <c r="AV425" s="1">
        <f t="shared" si="193"/>
        <v>9.553237208305327E-3</v>
      </c>
      <c r="AW425" s="10">
        <f t="shared" si="203"/>
        <v>0.13882644847035408</v>
      </c>
      <c r="AX425" s="10">
        <f t="shared" si="194"/>
        <v>0.289447370916605</v>
      </c>
      <c r="AY425" s="1">
        <f t="shared" si="195"/>
        <v>28.200000000000131</v>
      </c>
      <c r="AZ425" s="1">
        <f t="shared" si="196"/>
        <v>28.171981871873271</v>
      </c>
      <c r="BA425" s="1">
        <f t="shared" si="204"/>
        <v>3.1875502679385506E-3</v>
      </c>
      <c r="BB425" s="10">
        <f t="shared" si="205"/>
        <v>3.4622255712747574E-2</v>
      </c>
      <c r="BC425" s="10">
        <f t="shared" si="197"/>
        <v>7.2168000042438507E-3</v>
      </c>
      <c r="BD425" s="1">
        <f t="shared" si="198"/>
        <v>13.599999999999968</v>
      </c>
      <c r="BE425" s="1">
        <f t="shared" si="199"/>
        <v>13.193860838562218</v>
      </c>
      <c r="BF425" s="1">
        <f t="shared" si="200"/>
        <v>2.7475538896696399E-5</v>
      </c>
      <c r="BU425" s="1">
        <f t="shared" si="183"/>
        <v>0</v>
      </c>
      <c r="BV425" s="1">
        <f>IF($BY$12=1,NORMDIST(BY425,$Y$6,$Y$8,TRUE),IF($BY$12=2,IF(BY425&lt;=$BX$31,0,IF(BY425&gt;=$BX$32,1,(BY425-$BX$31)*$BX$33)),SUM($BU$42:BU425)/$BV$40))</f>
        <v>0.27927385838198771</v>
      </c>
      <c r="BW425" s="1">
        <f t="shared" si="184"/>
        <v>0.64382172832397477</v>
      </c>
      <c r="BX425" s="1">
        <f>IF($BY$12&lt;3,BV425,SUM($BZ$42:BZ425)/$BX$40)</f>
        <v>0.27927385838198771</v>
      </c>
      <c r="BY425" s="1">
        <f t="shared" si="207"/>
        <v>38.300000000000274</v>
      </c>
      <c r="BZ425" s="1">
        <f t="shared" si="175"/>
        <v>1.6809966796970499E-2</v>
      </c>
      <c r="CA425" s="1">
        <f t="shared" si="185"/>
        <v>25.9095766130317</v>
      </c>
      <c r="CB425" s="1" t="str">
        <f t="shared" si="176"/>
        <v/>
      </c>
      <c r="CC425" s="1" t="e">
        <f>IF(CB425="",NA(),COUNTIF(CB425:$CB$704,CB425))</f>
        <v>#N/A</v>
      </c>
      <c r="CD425" s="1" t="e">
        <f t="shared" si="177"/>
        <v>#N/A</v>
      </c>
      <c r="CE425" s="1" t="e">
        <f t="shared" si="178"/>
        <v>#N/A</v>
      </c>
      <c r="CF425" s="1">
        <f t="shared" si="179"/>
        <v>99</v>
      </c>
      <c r="CG425" s="1">
        <f t="shared" si="180"/>
        <v>0</v>
      </c>
      <c r="CH425" s="1">
        <f t="shared" si="206"/>
        <v>0</v>
      </c>
      <c r="CJ425" s="1" t="e">
        <f t="shared" si="181"/>
        <v>#N/A</v>
      </c>
      <c r="CK425" s="1" t="str">
        <f t="shared" si="182"/>
        <v/>
      </c>
    </row>
    <row r="426" spans="1:89" ht="12" customHeight="1" x14ac:dyDescent="0.15">
      <c r="A426" s="26"/>
      <c r="B426" s="26"/>
      <c r="C426" s="26"/>
      <c r="D426" s="26"/>
      <c r="E426" s="26"/>
      <c r="F426" s="26"/>
      <c r="G426" s="26"/>
      <c r="H426" s="26"/>
      <c r="I426" s="26"/>
      <c r="J426" s="26"/>
      <c r="K426" s="26"/>
      <c r="L426" s="26"/>
      <c r="M426" s="26"/>
      <c r="N426" s="26"/>
      <c r="O426" s="26"/>
      <c r="AM426" s="10">
        <f t="shared" si="201"/>
        <v>0.9960375614464283</v>
      </c>
      <c r="AN426" s="10">
        <f t="shared" si="186"/>
        <v>0.56295258179306984</v>
      </c>
      <c r="AO426" s="1" t="e">
        <f t="shared" si="187"/>
        <v>#N/A</v>
      </c>
      <c r="AP426" s="1" t="e">
        <f t="shared" si="188"/>
        <v>#N/A</v>
      </c>
      <c r="AQ426" s="1" t="e">
        <f t="shared" si="189"/>
        <v>#N/A</v>
      </c>
      <c r="AR426" s="10">
        <f t="shared" si="202"/>
        <v>0.15566164627671242</v>
      </c>
      <c r="AS426" s="10">
        <f t="shared" si="190"/>
        <v>0.48636852577328682</v>
      </c>
      <c r="AT426" s="125">
        <f t="shared" si="191"/>
        <v>29.700000000000152</v>
      </c>
      <c r="AU426" s="1">
        <f t="shared" si="192"/>
        <v>29.780523703247461</v>
      </c>
      <c r="AV426" s="1">
        <f t="shared" si="193"/>
        <v>5.7960886146541501E-3</v>
      </c>
      <c r="AW426" s="10">
        <f t="shared" si="203"/>
        <v>0.47198187187314034</v>
      </c>
      <c r="AX426" s="10">
        <f t="shared" si="194"/>
        <v>0.85449573770165443</v>
      </c>
      <c r="AY426" s="1">
        <f t="shared" si="195"/>
        <v>48.500000000000419</v>
      </c>
      <c r="AZ426" s="1">
        <f t="shared" si="196"/>
        <v>48.485461134463968</v>
      </c>
      <c r="BA426" s="1">
        <f t="shared" si="204"/>
        <v>1.6996852973663608E-2</v>
      </c>
      <c r="BB426" s="10">
        <f t="shared" si="205"/>
        <v>9.3860838562250137E-2</v>
      </c>
      <c r="BC426" s="10">
        <f t="shared" si="197"/>
        <v>0.6058134026825428</v>
      </c>
      <c r="BD426" s="1">
        <f t="shared" si="198"/>
        <v>23.600000000000065</v>
      </c>
      <c r="BE426" s="1">
        <f t="shared" si="199"/>
        <v>24.002399662882155</v>
      </c>
      <c r="BF426" s="1">
        <f t="shared" si="200"/>
        <v>5.0566348645652891E-3</v>
      </c>
      <c r="BU426" s="1">
        <f t="shared" si="183"/>
        <v>0</v>
      </c>
      <c r="BV426" s="1">
        <f>IF($BY$12=1,NORMDIST(BY426,$Y$6,$Y$8,TRUE),IF($BY$12=2,IF(BY426&lt;=$BX$31,0,IF(BY426&gt;=$BX$32,1,(BY426-$BX$31)*$BX$33)),SUM($BU$42:BU426)/$BV$40))</f>
        <v>0.28095730889856896</v>
      </c>
      <c r="BW426" s="1">
        <f t="shared" si="184"/>
        <v>0.64738549213898045</v>
      </c>
      <c r="BX426" s="1">
        <f>IF($BY$12&lt;3,BV426,SUM($BZ$42:BZ426)/$BX$40)</f>
        <v>0.28095730889856896</v>
      </c>
      <c r="BY426" s="1">
        <f t="shared" si="207"/>
        <v>38.400000000000276</v>
      </c>
      <c r="BZ426" s="1">
        <f t="shared" ref="BZ426:BZ489" si="208">IF($BZ$5,IF($BY$12=1,NORMDIST(BY426,$Y$6,$Y$8,FALSE),IF($BY$12=2,IF(AND(BY426&gt;=$BX$31,BY426&lt;=$BX$32),$BX$33,0),IF(BY426&lt;=$BX$13,0,NORMDIST(LN((BY426-$BX$13)/$BX$12),0,$BW$8,FALSE)/((BY426-$BX$13)/$BX$12)))),-999)</f>
        <v>1.6858997191119163E-2</v>
      </c>
      <c r="CA426" s="1">
        <f t="shared" si="185"/>
        <v>25.904153022117274</v>
      </c>
      <c r="CB426" s="1" t="str">
        <f t="shared" ref="CB426:CB489" si="209">IF(M325="","",ROUND(M325/$P$24,0))</f>
        <v/>
      </c>
      <c r="CC426" s="1" t="e">
        <f>IF(CB426="",NA(),COUNTIF(CB426:$CB$704,CB426))</f>
        <v>#N/A</v>
      </c>
      <c r="CD426" s="1" t="e">
        <f t="shared" ref="CD426:CD489" si="210">IF(CB426&lt;&gt;"",CB426*$P$24,NA())</f>
        <v>#N/A</v>
      </c>
      <c r="CE426" s="1" t="e">
        <f t="shared" ref="CE426:CE489" si="211">IF(AND($CB$7,$CD$2,$CD$1),26+$P$23/2-CC426*$P$23,NA())</f>
        <v>#N/A</v>
      </c>
      <c r="CF426" s="1">
        <f t="shared" ref="CF426:CF489" si="212">IF(ISNA(CJ426),99,CJ426)</f>
        <v>99</v>
      </c>
      <c r="CG426" s="1">
        <f t="shared" ref="CG426:CG489" si="213">IF(ISNA(CJ426),0,CJ426)</f>
        <v>0</v>
      </c>
      <c r="CH426" s="1">
        <f t="shared" si="206"/>
        <v>0</v>
      </c>
      <c r="CJ426" s="1" t="e">
        <f t="shared" ref="CJ426:CJ489" si="214">IF(CH426=1,CE426,NA())</f>
        <v>#N/A</v>
      </c>
      <c r="CK426" s="1" t="str">
        <f t="shared" ref="CK426:CK489" si="215">IF(CH426=1,M325,"")</f>
        <v/>
      </c>
    </row>
    <row r="427" spans="1:89" ht="12" customHeight="1" x14ac:dyDescent="0.15">
      <c r="A427" s="26"/>
      <c r="B427" s="26"/>
      <c r="C427" s="26"/>
      <c r="D427" s="26"/>
      <c r="E427" s="26"/>
      <c r="F427" s="26"/>
      <c r="G427" s="26"/>
      <c r="H427" s="26"/>
      <c r="I427" s="26"/>
      <c r="J427" s="26"/>
      <c r="K427" s="26"/>
      <c r="L427" s="26"/>
      <c r="M427" s="26"/>
      <c r="N427" s="26"/>
      <c r="O427" s="26"/>
      <c r="AM427" s="10">
        <f t="shared" si="201"/>
        <v>0.1363142617046833</v>
      </c>
      <c r="AN427" s="10">
        <f t="shared" si="186"/>
        <v>0.38913223519921303</v>
      </c>
      <c r="AO427" s="1">
        <f t="shared" si="187"/>
        <v>28.000000000000128</v>
      </c>
      <c r="AP427" s="1">
        <f t="shared" si="188"/>
        <v>27.910711187869438</v>
      </c>
      <c r="AQ427" s="1">
        <f t="shared" si="189"/>
        <v>4.2386652295845831E-3</v>
      </c>
      <c r="AR427" s="10">
        <f t="shared" si="202"/>
        <v>0.58052370324730873</v>
      </c>
      <c r="AS427" s="10">
        <f t="shared" si="190"/>
        <v>0.57928122952580452</v>
      </c>
      <c r="AT427" s="125">
        <f t="shared" si="191"/>
        <v>54.000000000000497</v>
      </c>
      <c r="AU427" s="1">
        <f t="shared" si="192"/>
        <v>54.325914029032489</v>
      </c>
      <c r="AV427" s="1">
        <f t="shared" si="193"/>
        <v>1.1326184628159196E-2</v>
      </c>
      <c r="AW427" s="10">
        <f t="shared" si="203"/>
        <v>0.48546113446354866</v>
      </c>
      <c r="AX427" s="10">
        <f t="shared" si="194"/>
        <v>0.65563023462891579</v>
      </c>
      <c r="AY427" s="1">
        <f t="shared" si="195"/>
        <v>49.200000000000429</v>
      </c>
      <c r="AZ427" s="1">
        <f t="shared" si="196"/>
        <v>49.569482208043766</v>
      </c>
      <c r="BA427" s="1">
        <f t="shared" si="204"/>
        <v>1.3067472884135366E-2</v>
      </c>
      <c r="BB427" s="10">
        <f t="shared" si="205"/>
        <v>0.90239966288208961</v>
      </c>
      <c r="BC427" s="10">
        <f t="shared" si="197"/>
        <v>0.36001651361584663</v>
      </c>
      <c r="BD427" s="1">
        <f t="shared" si="198"/>
        <v>75.899999999999963</v>
      </c>
      <c r="BE427" s="1">
        <f t="shared" si="199"/>
        <v>76.216373143345081</v>
      </c>
      <c r="BF427" s="1">
        <f t="shared" si="200"/>
        <v>3.1048536940123956E-3</v>
      </c>
      <c r="BU427" s="1">
        <f t="shared" ref="BU427:BU490" si="216">IF($BY$12&lt;3,0,IF(BY427&lt;=$BX$13,0,NORMDIST(LN((BY427-$BX$13)/$BX$12),0,$BW$8,FALSE)/((BY427-$BX$13)/$BX$12)))</f>
        <v>0</v>
      </c>
      <c r="BV427" s="1">
        <f>IF($BY$12=1,NORMDIST(BY427,$Y$6,$Y$8,TRUE),IF($BY$12=2,IF(BY427&lt;=$BX$31,0,IF(BY427&gt;=$BX$32,1,(BY427-$BX$31)*$BX$33)),SUM($BU$42:BU427)/$BV$40))</f>
        <v>0.2826456484972053</v>
      </c>
      <c r="BW427" s="1">
        <f t="shared" ref="BW427:BW490" si="217">BY427*BZ427</f>
        <v>0.65094829397543441</v>
      </c>
      <c r="BX427" s="1">
        <f>IF($BY$12&lt;3,BV427,SUM($BZ$42:BZ427)/$BX$40)</f>
        <v>0.2826456484972053</v>
      </c>
      <c r="BY427" s="1">
        <f t="shared" si="207"/>
        <v>38.500000000000277</v>
      </c>
      <c r="BZ427" s="1">
        <f t="shared" si="208"/>
        <v>1.6907747895465706E-2</v>
      </c>
      <c r="CA427" s="1">
        <f t="shared" ref="CA427:CA490" si="218">IF(AND($CD$1,$CD$3),26-$CD$40*NORMDIST(BY427,$Y$6,$Y$8/SQRT($T$18),FALSE),-999)</f>
        <v>25.89845490969029</v>
      </c>
      <c r="CB427" s="1" t="str">
        <f t="shared" si="209"/>
        <v/>
      </c>
      <c r="CC427" s="1" t="e">
        <f>IF(CB427="",NA(),COUNTIF(CB427:$CB$704,CB427))</f>
        <v>#N/A</v>
      </c>
      <c r="CD427" s="1" t="e">
        <f t="shared" si="210"/>
        <v>#N/A</v>
      </c>
      <c r="CE427" s="1" t="e">
        <f t="shared" si="211"/>
        <v>#N/A</v>
      </c>
      <c r="CF427" s="1">
        <f t="shared" si="212"/>
        <v>99</v>
      </c>
      <c r="CG427" s="1">
        <f t="shared" si="213"/>
        <v>0</v>
      </c>
      <c r="CH427" s="1">
        <f t="shared" si="206"/>
        <v>0</v>
      </c>
      <c r="CJ427" s="1" t="e">
        <f t="shared" si="214"/>
        <v>#N/A</v>
      </c>
      <c r="CK427" s="1" t="str">
        <f t="shared" si="215"/>
        <v/>
      </c>
    </row>
    <row r="428" spans="1:89" ht="12" customHeight="1" x14ac:dyDescent="0.15">
      <c r="A428" s="26"/>
      <c r="B428" s="26"/>
      <c r="C428" s="26"/>
      <c r="D428" s="26"/>
      <c r="E428" s="26"/>
      <c r="F428" s="26"/>
      <c r="G428" s="26"/>
      <c r="H428" s="26"/>
      <c r="I428" s="26"/>
      <c r="J428" s="26"/>
      <c r="K428" s="26"/>
      <c r="L428" s="26"/>
      <c r="M428" s="26"/>
      <c r="N428" s="26"/>
      <c r="O428" s="26"/>
      <c r="AM428" s="10">
        <f t="shared" si="201"/>
        <v>0.41071118786931038</v>
      </c>
      <c r="AN428" s="10">
        <f t="shared" si="186"/>
        <v>0.21793854609131813</v>
      </c>
      <c r="AO428" s="1">
        <f t="shared" si="187"/>
        <v>45.400000000000375</v>
      </c>
      <c r="AP428" s="1">
        <f t="shared" si="188"/>
        <v>45.194114280492443</v>
      </c>
      <c r="AQ428" s="1">
        <f t="shared" si="189"/>
        <v>4.2337677499325148E-3</v>
      </c>
      <c r="AR428" s="10">
        <f t="shared" si="202"/>
        <v>0.82591402903199196</v>
      </c>
      <c r="AS428" s="10">
        <f t="shared" si="190"/>
        <v>2.7202297002077103E-2</v>
      </c>
      <c r="AT428" s="125">
        <f t="shared" si="191"/>
        <v>68.700000000000372</v>
      </c>
      <c r="AU428" s="1">
        <f t="shared" si="192"/>
        <v>68.523650632053986</v>
      </c>
      <c r="AV428" s="1">
        <f t="shared" si="193"/>
        <v>3.5046939710995907E-4</v>
      </c>
      <c r="AW428" s="10">
        <f t="shared" si="203"/>
        <v>0.86948220804333687</v>
      </c>
      <c r="AX428" s="10">
        <f t="shared" si="194"/>
        <v>0.38370207324624062</v>
      </c>
      <c r="AY428" s="1">
        <f t="shared" si="195"/>
        <v>72.400000000000162</v>
      </c>
      <c r="AZ428" s="1">
        <f t="shared" si="196"/>
        <v>72.620589358359737</v>
      </c>
      <c r="BA428" s="1">
        <f t="shared" si="204"/>
        <v>4.0877536681324881E-3</v>
      </c>
      <c r="BB428" s="10">
        <f t="shared" si="205"/>
        <v>0.81637314334511757</v>
      </c>
      <c r="BC428" s="10">
        <f t="shared" si="197"/>
        <v>4.6302039176225662E-2</v>
      </c>
      <c r="BD428" s="1">
        <f t="shared" si="198"/>
        <v>68.000000000000412</v>
      </c>
      <c r="BE428" s="1">
        <f t="shared" si="199"/>
        <v>68.49368876591366</v>
      </c>
      <c r="BF428" s="1">
        <f t="shared" si="200"/>
        <v>6.1601448325138565E-4</v>
      </c>
      <c r="BU428" s="1">
        <f t="shared" si="216"/>
        <v>0</v>
      </c>
      <c r="BV428" s="1">
        <f>IF($BY$12=1,NORMDIST(BY428,$Y$6,$Y$8,TRUE),IF($BY$12=2,IF(BY428&lt;=$BX$31,0,IF(BY428&gt;=$BX$32,1,(BY428-$BX$31)*$BX$33)),SUM($BU$42:BU428)/$BV$40))</f>
        <v>0.28433884904632878</v>
      </c>
      <c r="BW428" s="1">
        <f t="shared" si="217"/>
        <v>0.65450992448410072</v>
      </c>
      <c r="BX428" s="1">
        <f>IF($BY$12&lt;3,BV428,SUM($BZ$42:BZ428)/$BX$40)</f>
        <v>0.28433884904632878</v>
      </c>
      <c r="BY428" s="1">
        <f t="shared" si="207"/>
        <v>38.600000000000279</v>
      </c>
      <c r="BZ428" s="1">
        <f t="shared" si="208"/>
        <v>1.6956215660209741E-2</v>
      </c>
      <c r="CA428" s="1">
        <f t="shared" si="218"/>
        <v>25.892471821441823</v>
      </c>
      <c r="CB428" s="1" t="str">
        <f t="shared" si="209"/>
        <v/>
      </c>
      <c r="CC428" s="1" t="e">
        <f>IF(CB428="",NA(),COUNTIF(CB428:$CB$704,CB428))</f>
        <v>#N/A</v>
      </c>
      <c r="CD428" s="1" t="e">
        <f t="shared" si="210"/>
        <v>#N/A</v>
      </c>
      <c r="CE428" s="1" t="e">
        <f t="shared" si="211"/>
        <v>#N/A</v>
      </c>
      <c r="CF428" s="1">
        <f t="shared" si="212"/>
        <v>99</v>
      </c>
      <c r="CG428" s="1">
        <f t="shared" si="213"/>
        <v>0</v>
      </c>
      <c r="CH428" s="1">
        <f t="shared" si="206"/>
        <v>0</v>
      </c>
      <c r="CJ428" s="1" t="e">
        <f t="shared" si="214"/>
        <v>#N/A</v>
      </c>
      <c r="CK428" s="1" t="str">
        <f t="shared" si="215"/>
        <v/>
      </c>
    </row>
    <row r="429" spans="1:89" ht="12" customHeight="1" x14ac:dyDescent="0.15">
      <c r="A429" s="26"/>
      <c r="B429" s="26"/>
      <c r="C429" s="26"/>
      <c r="D429" s="26"/>
      <c r="E429" s="26"/>
      <c r="F429" s="26"/>
      <c r="G429" s="26"/>
      <c r="H429" s="26"/>
      <c r="I429" s="26"/>
      <c r="J429" s="26"/>
      <c r="K429" s="26"/>
      <c r="L429" s="26"/>
      <c r="M429" s="26"/>
      <c r="N429" s="26"/>
      <c r="O429" s="26"/>
      <c r="AM429" s="10">
        <f t="shared" si="201"/>
        <v>0.29411428049206734</v>
      </c>
      <c r="AN429" s="10">
        <f t="shared" si="186"/>
        <v>0.62840631976723671</v>
      </c>
      <c r="AO429" s="1">
        <f t="shared" si="187"/>
        <v>39.100000000000286</v>
      </c>
      <c r="AP429" s="1">
        <f t="shared" si="188"/>
        <v>38.96695452407031</v>
      </c>
      <c r="AQ429" s="1">
        <f t="shared" si="189"/>
        <v>1.080494237202476E-2</v>
      </c>
      <c r="AR429" s="10">
        <f t="shared" si="202"/>
        <v>0.32365063205361366</v>
      </c>
      <c r="AS429" s="10">
        <f t="shared" si="190"/>
        <v>0.52799435332417488</v>
      </c>
      <c r="AT429" s="125">
        <f t="shared" si="191"/>
        <v>40.80000000000031</v>
      </c>
      <c r="AU429" s="1">
        <f t="shared" si="192"/>
        <v>40.697168342024398</v>
      </c>
      <c r="AV429" s="1">
        <f t="shared" si="193"/>
        <v>9.4746023564291348E-3</v>
      </c>
      <c r="AW429" s="10">
        <f t="shared" si="203"/>
        <v>0.72058935835957527</v>
      </c>
      <c r="AX429" s="10">
        <f t="shared" si="194"/>
        <v>0.95125741139054298</v>
      </c>
      <c r="AY429" s="1">
        <f t="shared" si="195"/>
        <v>61.600000000000605</v>
      </c>
      <c r="AZ429" s="1">
        <f t="shared" si="196"/>
        <v>61.580251777917752</v>
      </c>
      <c r="BA429" s="1">
        <f t="shared" si="204"/>
        <v>1.6037246026664037E-2</v>
      </c>
      <c r="BB429" s="10">
        <f t="shared" si="205"/>
        <v>0.99368876591324806</v>
      </c>
      <c r="BC429" s="10">
        <f t="shared" si="197"/>
        <v>0.5770864374935627</v>
      </c>
      <c r="BD429" s="1">
        <f t="shared" si="198"/>
        <v>99.799999999998604</v>
      </c>
      <c r="BE429" s="1">
        <f t="shared" si="199"/>
        <v>100.17705931439856</v>
      </c>
      <c r="BF429" s="1" t="e">
        <f t="shared" si="200"/>
        <v>#N/A</v>
      </c>
      <c r="BU429" s="1">
        <f t="shared" si="216"/>
        <v>0</v>
      </c>
      <c r="BV429" s="1">
        <f>IF($BY$12=1,NORMDIST(BY429,$Y$6,$Y$8,TRUE),IF($BY$12=2,IF(BY429&lt;=$BX$31,0,IF(BY429&gt;=$BX$32,1,(BY429-$BX$31)*$BX$33)),SUM($BU$42:BU429)/$BV$40))</f>
        <v>0.28603688208998346</v>
      </c>
      <c r="BW429" s="1">
        <f t="shared" si="217"/>
        <v>0.65807017347612706</v>
      </c>
      <c r="BX429" s="1">
        <f>IF($BY$12&lt;3,BV429,SUM($BZ$42:BZ429)/$BX$40)</f>
        <v>0.28603688208998346</v>
      </c>
      <c r="BY429" s="1">
        <f t="shared" si="207"/>
        <v>38.70000000000028</v>
      </c>
      <c r="BZ429" s="1">
        <f t="shared" si="208"/>
        <v>1.700439724744502E-2</v>
      </c>
      <c r="CA429" s="1">
        <f t="shared" si="218"/>
        <v>25.886193124263837</v>
      </c>
      <c r="CB429" s="1" t="str">
        <f t="shared" si="209"/>
        <v/>
      </c>
      <c r="CC429" s="1" t="e">
        <f>IF(CB429="",NA(),COUNTIF(CB429:$CB$704,CB429))</f>
        <v>#N/A</v>
      </c>
      <c r="CD429" s="1" t="e">
        <f t="shared" si="210"/>
        <v>#N/A</v>
      </c>
      <c r="CE429" s="1" t="e">
        <f t="shared" si="211"/>
        <v>#N/A</v>
      </c>
      <c r="CF429" s="1">
        <f t="shared" si="212"/>
        <v>99</v>
      </c>
      <c r="CG429" s="1">
        <f t="shared" si="213"/>
        <v>0</v>
      </c>
      <c r="CH429" s="1">
        <f t="shared" si="206"/>
        <v>0</v>
      </c>
      <c r="CJ429" s="1" t="e">
        <f t="shared" si="214"/>
        <v>#N/A</v>
      </c>
      <c r="CK429" s="1" t="str">
        <f t="shared" si="215"/>
        <v/>
      </c>
    </row>
    <row r="430" spans="1:89" ht="12" customHeight="1" x14ac:dyDescent="0.15">
      <c r="A430" s="26"/>
      <c r="B430" s="26"/>
      <c r="C430" s="26"/>
      <c r="D430" s="26"/>
      <c r="E430" s="26"/>
      <c r="F430" s="26"/>
      <c r="G430" s="26"/>
      <c r="H430" s="26"/>
      <c r="I430" s="26"/>
      <c r="J430" s="26"/>
      <c r="K430" s="26"/>
      <c r="L430" s="26"/>
      <c r="M430" s="26"/>
      <c r="N430" s="26"/>
      <c r="O430" s="26"/>
      <c r="AM430" s="10">
        <f t="shared" si="201"/>
        <v>0.36695452407002449</v>
      </c>
      <c r="AN430" s="10">
        <f t="shared" si="186"/>
        <v>1.1109057813882828E-2</v>
      </c>
      <c r="AO430" s="1">
        <f t="shared" si="187"/>
        <v>43.200000000000344</v>
      </c>
      <c r="AP430" s="1">
        <f t="shared" si="188"/>
        <v>43.422556579858409</v>
      </c>
      <c r="AQ430" s="1">
        <f t="shared" si="189"/>
        <v>2.0914865499404987E-4</v>
      </c>
      <c r="AR430" s="10">
        <f t="shared" si="202"/>
        <v>0.39716834202408791</v>
      </c>
      <c r="AS430" s="10">
        <f t="shared" si="190"/>
        <v>0.58342932537198067</v>
      </c>
      <c r="AT430" s="125">
        <f t="shared" si="191"/>
        <v>44.700000000000365</v>
      </c>
      <c r="AU430" s="1">
        <f t="shared" si="192"/>
        <v>45.038301036507256</v>
      </c>
      <c r="AV430" s="1">
        <f t="shared" si="193"/>
        <v>1.1236192210178981E-2</v>
      </c>
      <c r="AW430" s="10">
        <f t="shared" si="203"/>
        <v>0.48025177791714668</v>
      </c>
      <c r="AX430" s="10">
        <f t="shared" si="194"/>
        <v>2.2444579750299454E-2</v>
      </c>
      <c r="AY430" s="1">
        <f t="shared" si="195"/>
        <v>49.000000000000426</v>
      </c>
      <c r="AZ430" s="1">
        <f t="shared" si="196"/>
        <v>48.589282531291673</v>
      </c>
      <c r="BA430" s="1">
        <f t="shared" si="204"/>
        <v>4.4714531029607017E-4</v>
      </c>
      <c r="BB430" s="10">
        <f t="shared" si="205"/>
        <v>0.87705931439995766</v>
      </c>
      <c r="BC430" s="10">
        <f t="shared" si="197"/>
        <v>0.54577066376805305</v>
      </c>
      <c r="BD430" s="1">
        <f t="shared" si="198"/>
        <v>73.200000000000117</v>
      </c>
      <c r="BE430" s="1">
        <f t="shared" si="199"/>
        <v>73.432699159532902</v>
      </c>
      <c r="BF430" s="1">
        <f t="shared" si="200"/>
        <v>5.5551645855815542E-3</v>
      </c>
      <c r="BU430" s="1">
        <f t="shared" si="216"/>
        <v>0</v>
      </c>
      <c r="BV430" s="1">
        <f>IF($BY$12=1,NORMDIST(BY430,$Y$6,$Y$8,TRUE),IF($BY$12=2,IF(BY430&lt;=$BX$31,0,IF(BY430&gt;=$BX$32,1,(BY430-$BX$31)*$BX$33)),SUM($BU$42:BU430)/$BV$40))</f>
        <v>0.28773971884903182</v>
      </c>
      <c r="BW430" s="1">
        <f t="shared" si="217"/>
        <v>0.66162882994289396</v>
      </c>
      <c r="BX430" s="1">
        <f>IF($BY$12&lt;3,BV430,SUM($BZ$42:BZ430)/$BX$40)</f>
        <v>0.28773971884903182</v>
      </c>
      <c r="BY430" s="1">
        <f t="shared" si="207"/>
        <v>38.800000000000281</v>
      </c>
      <c r="BZ430" s="1">
        <f t="shared" si="208"/>
        <v>1.7052289431517761E-2</v>
      </c>
      <c r="CA430" s="1">
        <f t="shared" si="218"/>
        <v>25.879608017594471</v>
      </c>
      <c r="CB430" s="1" t="str">
        <f t="shared" si="209"/>
        <v/>
      </c>
      <c r="CC430" s="1" t="e">
        <f>IF(CB430="",NA(),COUNTIF(CB430:$CB$704,CB430))</f>
        <v>#N/A</v>
      </c>
      <c r="CD430" s="1" t="e">
        <f t="shared" si="210"/>
        <v>#N/A</v>
      </c>
      <c r="CE430" s="1" t="e">
        <f t="shared" si="211"/>
        <v>#N/A</v>
      </c>
      <c r="CF430" s="1">
        <f t="shared" si="212"/>
        <v>99</v>
      </c>
      <c r="CG430" s="1">
        <f t="shared" si="213"/>
        <v>0</v>
      </c>
      <c r="CH430" s="1">
        <f t="shared" si="206"/>
        <v>0</v>
      </c>
      <c r="CJ430" s="1" t="e">
        <f t="shared" si="214"/>
        <v>#N/A</v>
      </c>
      <c r="CK430" s="1" t="str">
        <f t="shared" si="215"/>
        <v/>
      </c>
    </row>
    <row r="431" spans="1:89" ht="12" customHeight="1" x14ac:dyDescent="0.15">
      <c r="A431" s="26"/>
      <c r="B431" s="26"/>
      <c r="C431" s="26"/>
      <c r="D431" s="26"/>
      <c r="E431" s="26"/>
      <c r="F431" s="26"/>
      <c r="G431" s="26"/>
      <c r="H431" s="26"/>
      <c r="I431" s="26"/>
      <c r="J431" s="26"/>
      <c r="K431" s="26"/>
      <c r="L431" s="26"/>
      <c r="M431" s="26"/>
      <c r="N431" s="26"/>
      <c r="O431" s="26"/>
      <c r="AM431" s="10">
        <f t="shared" si="201"/>
        <v>0.72255657985806465</v>
      </c>
      <c r="AN431" s="10">
        <f t="shared" si="186"/>
        <v>0.19181618466973305</v>
      </c>
      <c r="AO431" s="1">
        <f t="shared" si="187"/>
        <v>61.800000000000608</v>
      </c>
      <c r="AP431" s="1">
        <f t="shared" si="188"/>
        <v>61.640307731181991</v>
      </c>
      <c r="AQ431" s="1">
        <f t="shared" si="189"/>
        <v>3.2149658488274833E-3</v>
      </c>
      <c r="AR431" s="10">
        <f t="shared" si="202"/>
        <v>0.83830103650689125</v>
      </c>
      <c r="AS431" s="10">
        <f t="shared" si="190"/>
        <v>0.26298238709568977</v>
      </c>
      <c r="AT431" s="125">
        <f t="shared" si="191"/>
        <v>69.700000000000315</v>
      </c>
      <c r="AU431" s="1">
        <f t="shared" si="192"/>
        <v>69.489727929979878</v>
      </c>
      <c r="AV431" s="1">
        <f t="shared" si="193"/>
        <v>3.229423873405956E-3</v>
      </c>
      <c r="AW431" s="10">
        <f t="shared" si="203"/>
        <v>8.9282531291246414E-2</v>
      </c>
      <c r="AX431" s="10">
        <f t="shared" si="194"/>
        <v>0.47358537092804909</v>
      </c>
      <c r="AY431" s="1">
        <f t="shared" si="195"/>
        <v>23.000000000000057</v>
      </c>
      <c r="AZ431" s="1">
        <f t="shared" si="196"/>
        <v>23.365890312939939</v>
      </c>
      <c r="BA431" s="1">
        <f t="shared" si="204"/>
        <v>3.7977598784949E-3</v>
      </c>
      <c r="BB431" s="10">
        <f t="shared" si="205"/>
        <v>0.73269915953278542</v>
      </c>
      <c r="BC431" s="10">
        <f t="shared" si="197"/>
        <v>0.12041692808270454</v>
      </c>
      <c r="BD431" s="1">
        <f t="shared" si="198"/>
        <v>62.400000000000617</v>
      </c>
      <c r="BE431" s="1">
        <f t="shared" si="199"/>
        <v>62.74624711051645</v>
      </c>
      <c r="BF431" s="1">
        <f t="shared" si="200"/>
        <v>1.981966066505613E-3</v>
      </c>
      <c r="BU431" s="1">
        <f t="shared" si="216"/>
        <v>0</v>
      </c>
      <c r="BV431" s="1">
        <f>IF($BY$12=1,NORMDIST(BY431,$Y$6,$Y$8,TRUE),IF($BY$12=2,IF(BY431&lt;=$BX$31,0,IF(BY431&gt;=$BX$32,1,(BY431-$BX$31)*$BX$33)),SUM($BU$42:BU431)/$BV$40))</f>
        <v>0.2894473302223991</v>
      </c>
      <c r="BW431" s="1">
        <f t="shared" si="217"/>
        <v>0.66518568207606177</v>
      </c>
      <c r="BX431" s="1">
        <f>IF($BY$12&lt;3,BV431,SUM($BZ$42:BZ431)/$BX$40)</f>
        <v>0.2894473302223991</v>
      </c>
      <c r="BY431" s="1">
        <f t="shared" si="207"/>
        <v>38.900000000000283</v>
      </c>
      <c r="BZ431" s="1">
        <f t="shared" si="208"/>
        <v>1.7099888999384496E-2</v>
      </c>
      <c r="CA431" s="1">
        <f t="shared" si="218"/>
        <v>25.872705545859272</v>
      </c>
      <c r="CB431" s="1" t="str">
        <f t="shared" si="209"/>
        <v/>
      </c>
      <c r="CC431" s="1" t="e">
        <f>IF(CB431="",NA(),COUNTIF(CB431:$CB$704,CB431))</f>
        <v>#N/A</v>
      </c>
      <c r="CD431" s="1" t="e">
        <f t="shared" si="210"/>
        <v>#N/A</v>
      </c>
      <c r="CE431" s="1" t="e">
        <f t="shared" si="211"/>
        <v>#N/A</v>
      </c>
      <c r="CF431" s="1">
        <f t="shared" si="212"/>
        <v>99</v>
      </c>
      <c r="CG431" s="1">
        <f t="shared" si="213"/>
        <v>0</v>
      </c>
      <c r="CH431" s="1">
        <f t="shared" si="206"/>
        <v>0</v>
      </c>
      <c r="CJ431" s="1" t="e">
        <f t="shared" si="214"/>
        <v>#N/A</v>
      </c>
      <c r="CK431" s="1" t="str">
        <f t="shared" si="215"/>
        <v/>
      </c>
    </row>
    <row r="432" spans="1:89" ht="12" customHeight="1" x14ac:dyDescent="0.15">
      <c r="A432" s="26"/>
      <c r="B432" s="26"/>
      <c r="C432" s="26"/>
      <c r="D432" s="26"/>
      <c r="E432" s="26"/>
      <c r="F432" s="26"/>
      <c r="G432" s="26"/>
      <c r="H432" s="26"/>
      <c r="I432" s="26"/>
      <c r="J432" s="26"/>
      <c r="K432" s="26"/>
      <c r="L432" s="26"/>
      <c r="M432" s="26"/>
      <c r="N432" s="26"/>
      <c r="O432" s="26"/>
      <c r="AM432" s="10">
        <f t="shared" si="201"/>
        <v>0.34030773118138313</v>
      </c>
      <c r="AN432" s="10">
        <f t="shared" si="186"/>
        <v>0.73581433668732643</v>
      </c>
      <c r="AO432" s="1">
        <f t="shared" si="187"/>
        <v>41.700000000000323</v>
      </c>
      <c r="AP432" s="1">
        <f t="shared" si="188"/>
        <v>42.13245964124831</v>
      </c>
      <c r="AQ432" s="1">
        <f t="shared" si="189"/>
        <v>1.3466357258911354E-2</v>
      </c>
      <c r="AR432" s="10">
        <f t="shared" si="202"/>
        <v>0.28972792997956276</v>
      </c>
      <c r="AS432" s="10">
        <f t="shared" si="190"/>
        <v>6.6258717328310013E-2</v>
      </c>
      <c r="AT432" s="125">
        <f t="shared" si="191"/>
        <v>38.900000000000283</v>
      </c>
      <c r="AU432" s="1">
        <f t="shared" si="192"/>
        <v>38.434646425396487</v>
      </c>
      <c r="AV432" s="1">
        <f t="shared" si="193"/>
        <v>1.1330167115556954E-3</v>
      </c>
      <c r="AW432" s="10">
        <f t="shared" si="203"/>
        <v>0.86589031293988228</v>
      </c>
      <c r="AX432" s="10">
        <f t="shared" si="194"/>
        <v>0.38597289100289345</v>
      </c>
      <c r="AY432" s="1">
        <f t="shared" si="195"/>
        <v>72.100000000000179</v>
      </c>
      <c r="AZ432" s="1">
        <f t="shared" si="196"/>
        <v>72.527676517516554</v>
      </c>
      <c r="BA432" s="1">
        <f t="shared" si="204"/>
        <v>4.1811395528327609E-3</v>
      </c>
      <c r="BB432" s="10">
        <f t="shared" si="205"/>
        <v>0.8462471105158329</v>
      </c>
      <c r="BC432" s="10">
        <f t="shared" si="197"/>
        <v>0.10637076571583748</v>
      </c>
      <c r="BD432" s="1">
        <f t="shared" si="198"/>
        <v>70.400000000000276</v>
      </c>
      <c r="BE432" s="1">
        <f t="shared" si="199"/>
        <v>69.93997832909254</v>
      </c>
      <c r="BF432" s="1">
        <f t="shared" si="200"/>
        <v>1.2611953655996141E-3</v>
      </c>
      <c r="BU432" s="1">
        <f t="shared" si="216"/>
        <v>0</v>
      </c>
      <c r="BV432" s="1">
        <f>IF($BY$12=1,NORMDIST(BY432,$Y$6,$Y$8,TRUE),IF($BY$12=2,IF(BY432&lt;=$BX$31,0,IF(BY432&gt;=$BX$32,1,(BY432-$BX$31)*$BX$33)),SUM($BU$42:BU432)/$BV$40))</f>
        <v>0.29115968678835114</v>
      </c>
      <c r="BW432" s="1">
        <f t="shared" si="217"/>
        <v>0.66874051728780859</v>
      </c>
      <c r="BX432" s="1">
        <f>IF($BY$12&lt;3,BV432,SUM($BZ$42:BZ432)/$BX$40)</f>
        <v>0.29115968678835114</v>
      </c>
      <c r="BY432" s="1">
        <f t="shared" si="207"/>
        <v>39.000000000000284</v>
      </c>
      <c r="BZ432" s="1">
        <f t="shared" si="208"/>
        <v>1.7147192750969327E-2</v>
      </c>
      <c r="CA432" s="1">
        <f t="shared" si="218"/>
        <v>25.86547461203395</v>
      </c>
      <c r="CB432" s="1" t="str">
        <f t="shared" si="209"/>
        <v/>
      </c>
      <c r="CC432" s="1" t="e">
        <f>IF(CB432="",NA(),COUNTIF(CB432:$CB$704,CB432))</f>
        <v>#N/A</v>
      </c>
      <c r="CD432" s="1" t="e">
        <f t="shared" si="210"/>
        <v>#N/A</v>
      </c>
      <c r="CE432" s="1" t="e">
        <f t="shared" si="211"/>
        <v>#N/A</v>
      </c>
      <c r="CF432" s="1">
        <f t="shared" si="212"/>
        <v>99</v>
      </c>
      <c r="CG432" s="1">
        <f t="shared" si="213"/>
        <v>0</v>
      </c>
      <c r="CH432" s="1">
        <f t="shared" si="206"/>
        <v>0</v>
      </c>
      <c r="CJ432" s="1" t="e">
        <f t="shared" si="214"/>
        <v>#N/A</v>
      </c>
      <c r="CK432" s="1" t="str">
        <f t="shared" si="215"/>
        <v/>
      </c>
    </row>
    <row r="433" spans="1:89" ht="12" customHeight="1" x14ac:dyDescent="0.15">
      <c r="A433" s="26"/>
      <c r="B433" s="26"/>
      <c r="C433" s="26"/>
      <c r="D433" s="26"/>
      <c r="E433" s="26"/>
      <c r="F433" s="26"/>
      <c r="G433" s="26"/>
      <c r="H433" s="26"/>
      <c r="I433" s="26"/>
      <c r="J433" s="26"/>
      <c r="K433" s="26"/>
      <c r="L433" s="26"/>
      <c r="M433" s="26"/>
      <c r="N433" s="26"/>
      <c r="O433" s="26"/>
      <c r="AM433" s="10">
        <f t="shared" si="201"/>
        <v>0.93245964124798775</v>
      </c>
      <c r="AN433" s="10">
        <f t="shared" si="186"/>
        <v>0.53445521369576454</v>
      </c>
      <c r="AO433" s="1">
        <f t="shared" si="187"/>
        <v>79.799999999999741</v>
      </c>
      <c r="AP433" s="1">
        <f t="shared" si="188"/>
        <v>79.38487542346094</v>
      </c>
      <c r="AQ433" s="1">
        <f t="shared" si="189"/>
        <v>3.513199389080561E-3</v>
      </c>
      <c r="AR433" s="10">
        <f t="shared" si="202"/>
        <v>3.4646425396203995E-2</v>
      </c>
      <c r="AS433" s="10">
        <f t="shared" si="190"/>
        <v>0.7043655700981617</v>
      </c>
      <c r="AT433" s="125">
        <f t="shared" si="191"/>
        <v>13.599999999999968</v>
      </c>
      <c r="AU433" s="1">
        <f t="shared" si="192"/>
        <v>13.957734028249947</v>
      </c>
      <c r="AV433" s="1">
        <f t="shared" si="193"/>
        <v>2.6816350193084632E-3</v>
      </c>
      <c r="AW433" s="10">
        <f t="shared" si="203"/>
        <v>0.92767651751637459</v>
      </c>
      <c r="AX433" s="10">
        <f t="shared" si="194"/>
        <v>0.2349584735929966</v>
      </c>
      <c r="AY433" s="1">
        <f t="shared" si="195"/>
        <v>79.099999999999781</v>
      </c>
      <c r="AZ433" s="1">
        <f t="shared" si="196"/>
        <v>79.390390122681637</v>
      </c>
      <c r="BA433" s="1">
        <f t="shared" si="204"/>
        <v>1.6261666288715075E-3</v>
      </c>
      <c r="BB433" s="10">
        <f t="shared" si="205"/>
        <v>3.9978329092264175E-2</v>
      </c>
      <c r="BC433" s="10">
        <f t="shared" si="197"/>
        <v>0.81064091995358467</v>
      </c>
      <c r="BD433" s="1">
        <f t="shared" si="198"/>
        <v>14.899999999999963</v>
      </c>
      <c r="BE433" s="1">
        <f t="shared" si="199"/>
        <v>15.137867806106769</v>
      </c>
      <c r="BF433" s="1">
        <f t="shared" si="200"/>
        <v>3.4664876864205405E-3</v>
      </c>
      <c r="BU433" s="1">
        <f t="shared" si="216"/>
        <v>0</v>
      </c>
      <c r="BV433" s="1">
        <f>IF($BY$12=1,NORMDIST(BY433,$Y$6,$Y$8,TRUE),IF($BY$12=2,IF(BY433&lt;=$BX$31,0,IF(BY433&gt;=$BX$32,1,(BY433-$BX$31)*$BX$33)),SUM($BU$42:BU433)/$BV$40))</f>
        <v>0.29287675880580999</v>
      </c>
      <c r="BW433" s="1">
        <f t="shared" si="217"/>
        <v>0.67229312223126014</v>
      </c>
      <c r="BX433" s="1">
        <f>IF($BY$12&lt;3,BV433,SUM($BZ$42:BZ433)/$BX$40)</f>
        <v>0.29287675880580999</v>
      </c>
      <c r="BY433" s="1">
        <f t="shared" si="207"/>
        <v>39.100000000000286</v>
      </c>
      <c r="BZ433" s="1">
        <f t="shared" si="208"/>
        <v>1.7194197499520593E-2</v>
      </c>
      <c r="CA433" s="1">
        <f t="shared" si="218"/>
        <v>25.857903992351673</v>
      </c>
      <c r="CB433" s="1" t="str">
        <f t="shared" si="209"/>
        <v/>
      </c>
      <c r="CC433" s="1" t="e">
        <f>IF(CB433="",NA(),COUNTIF(CB433:$CB$704,CB433))</f>
        <v>#N/A</v>
      </c>
      <c r="CD433" s="1" t="e">
        <f t="shared" si="210"/>
        <v>#N/A</v>
      </c>
      <c r="CE433" s="1" t="e">
        <f t="shared" si="211"/>
        <v>#N/A</v>
      </c>
      <c r="CF433" s="1">
        <f t="shared" si="212"/>
        <v>99</v>
      </c>
      <c r="CG433" s="1">
        <f t="shared" si="213"/>
        <v>0</v>
      </c>
      <c r="CH433" s="1">
        <f t="shared" si="206"/>
        <v>0</v>
      </c>
      <c r="CJ433" s="1" t="e">
        <f t="shared" si="214"/>
        <v>#N/A</v>
      </c>
      <c r="CK433" s="1" t="str">
        <f t="shared" si="215"/>
        <v/>
      </c>
    </row>
    <row r="434" spans="1:89" ht="12" customHeight="1" x14ac:dyDescent="0.15">
      <c r="A434" s="26"/>
      <c r="B434" s="26"/>
      <c r="C434" s="26"/>
      <c r="D434" s="26"/>
      <c r="E434" s="26"/>
      <c r="F434" s="26"/>
      <c r="G434" s="26"/>
      <c r="H434" s="26"/>
      <c r="I434" s="26"/>
      <c r="J434" s="26"/>
      <c r="K434" s="26"/>
      <c r="L434" s="26"/>
      <c r="M434" s="26"/>
      <c r="N434" s="26"/>
      <c r="O434" s="26"/>
      <c r="AM434" s="10">
        <f t="shared" si="201"/>
        <v>8.4875423461198807E-2</v>
      </c>
      <c r="AN434" s="10">
        <f t="shared" si="186"/>
        <v>0.33799249306321144</v>
      </c>
      <c r="AO434" s="1">
        <f t="shared" si="187"/>
        <v>22.50000000000005</v>
      </c>
      <c r="AP434" s="1">
        <f t="shared" si="188"/>
        <v>22.324534524232199</v>
      </c>
      <c r="AQ434" s="1">
        <f t="shared" si="189"/>
        <v>2.6196491028812516E-3</v>
      </c>
      <c r="AR434" s="10">
        <f t="shared" si="202"/>
        <v>0.85773402824997902</v>
      </c>
      <c r="AS434" s="10">
        <f t="shared" si="190"/>
        <v>0.43304215744137764</v>
      </c>
      <c r="AT434" s="125">
        <f t="shared" si="191"/>
        <v>71.400000000000219</v>
      </c>
      <c r="AU434" s="1">
        <f t="shared" si="192"/>
        <v>71.103961823135833</v>
      </c>
      <c r="AV434" s="1">
        <f t="shared" si="193"/>
        <v>4.8730219964774439E-3</v>
      </c>
      <c r="AW434" s="10">
        <f t="shared" si="203"/>
        <v>0.79039012268185616</v>
      </c>
      <c r="AX434" s="10">
        <f t="shared" si="194"/>
        <v>0.5018901564180851</v>
      </c>
      <c r="AY434" s="1">
        <f t="shared" si="195"/>
        <v>66.10000000000052</v>
      </c>
      <c r="AZ434" s="1">
        <f t="shared" si="196"/>
        <v>65.688752884418292</v>
      </c>
      <c r="BA434" s="1">
        <f t="shared" si="204"/>
        <v>7.2405558410332579E-3</v>
      </c>
      <c r="BB434" s="10">
        <f t="shared" si="205"/>
        <v>0.7378678061068058</v>
      </c>
      <c r="BC434" s="10">
        <f t="shared" si="197"/>
        <v>0.65334953740239143</v>
      </c>
      <c r="BD434" s="1">
        <f t="shared" si="198"/>
        <v>62.700000000000621</v>
      </c>
      <c r="BE434" s="1">
        <f t="shared" si="199"/>
        <v>63.067567900568868</v>
      </c>
      <c r="BF434" s="1">
        <f t="shared" si="200"/>
        <v>1.0652865943573071E-2</v>
      </c>
      <c r="BU434" s="1">
        <f t="shared" si="216"/>
        <v>0</v>
      </c>
      <c r="BV434" s="1">
        <f>IF($BY$12=1,NORMDIST(BY434,$Y$6,$Y$8,TRUE),IF($BY$12=2,IF(BY434&lt;=$BX$31,0,IF(BY434&gt;=$BX$32,1,(BY434-$BX$31)*$BX$33)),SUM($BU$42:BU434)/$BV$40))</f>
        <v>0.29459851621570299</v>
      </c>
      <c r="BW434" s="1">
        <f t="shared" si="217"/>
        <v>0.67584328282110362</v>
      </c>
      <c r="BX434" s="1">
        <f>IF($BY$12&lt;3,BV434,SUM($BZ$42:BZ434)/$BX$40)</f>
        <v>0.29459851621570299</v>
      </c>
      <c r="BY434" s="1">
        <f t="shared" si="207"/>
        <v>39.200000000000287</v>
      </c>
      <c r="BZ434" s="1">
        <f t="shared" si="208"/>
        <v>1.7240900071966804E-2</v>
      </c>
      <c r="CA434" s="1">
        <f t="shared" si="218"/>
        <v>25.849982352175186</v>
      </c>
      <c r="CB434" s="1" t="str">
        <f t="shared" si="209"/>
        <v/>
      </c>
      <c r="CC434" s="1" t="e">
        <f>IF(CB434="",NA(),COUNTIF(CB434:$CB$704,CB434))</f>
        <v>#N/A</v>
      </c>
      <c r="CD434" s="1" t="e">
        <f t="shared" si="210"/>
        <v>#N/A</v>
      </c>
      <c r="CE434" s="1" t="e">
        <f t="shared" si="211"/>
        <v>#N/A</v>
      </c>
      <c r="CF434" s="1">
        <f t="shared" si="212"/>
        <v>99</v>
      </c>
      <c r="CG434" s="1">
        <f t="shared" si="213"/>
        <v>0</v>
      </c>
      <c r="CH434" s="1">
        <f t="shared" si="206"/>
        <v>0</v>
      </c>
      <c r="CJ434" s="1" t="e">
        <f t="shared" si="214"/>
        <v>#N/A</v>
      </c>
      <c r="CK434" s="1" t="str">
        <f t="shared" si="215"/>
        <v/>
      </c>
    </row>
    <row r="435" spans="1:89" ht="12" customHeight="1" x14ac:dyDescent="0.15">
      <c r="A435" s="26"/>
      <c r="B435" s="26"/>
      <c r="C435" s="26"/>
      <c r="D435" s="26"/>
      <c r="E435" s="26"/>
      <c r="F435" s="26"/>
      <c r="G435" s="26"/>
      <c r="H435" s="26"/>
      <c r="I435" s="26"/>
      <c r="J435" s="26"/>
      <c r="K435" s="26"/>
      <c r="L435" s="26"/>
      <c r="M435" s="26"/>
      <c r="N435" s="26"/>
      <c r="O435" s="26"/>
      <c r="AM435" s="10">
        <f t="shared" si="201"/>
        <v>0.32453452423214912</v>
      </c>
      <c r="AN435" s="10">
        <f t="shared" ref="AN435:AN498" si="219">MOD(AM435*10000013,1)</f>
        <v>0.46127030625939369</v>
      </c>
      <c r="AO435" s="1">
        <f t="shared" ref="AO435:AO498" si="220">IF(VLOOKUP(AM435,$BX$42:$BY$4042,2)&gt;=$AO$112,NA(),VLOOKUP(AM435,$BX$42:$BY$4042,2))</f>
        <v>40.80000000000031</v>
      </c>
      <c r="AP435" s="1">
        <f t="shared" ref="AP435:AP498" si="221">IF(AND(AO435&lt;100,$P$16),AO435+AM436+$AU$113,NA())</f>
        <v>40.359107918292594</v>
      </c>
      <c r="AQ435" s="1">
        <f t="shared" ref="AQ435:AQ498" si="222">IF(AN435*VLOOKUP(AO435,$BY$42:$BZ$1042,2)&lt;VLOOKUP(AO435,$BY$42:$BZ$1042,2)-$BZ$40/$CB$40,AN435*VLOOKUP(AO435,$BY$42:$BZ$1042,2),NA())</f>
        <v>8.277271722928364E-3</v>
      </c>
      <c r="AR435" s="10">
        <f t="shared" si="202"/>
        <v>0.2039618231356144</v>
      </c>
      <c r="AS435" s="10">
        <f t="shared" ref="AS435:AS498" si="223">MOD(AR435*10000013,1)</f>
        <v>0.88285984471440315</v>
      </c>
      <c r="AT435" s="125">
        <f t="shared" ref="AT435:AT498" si="224">IF(VLOOKUP(AR435,$BX$42:$BY$4042,2)&gt;=$AO$112,NA(),VLOOKUP(AR435,$BX$42:$BY$4042,2))</f>
        <v>33.400000000000205</v>
      </c>
      <c r="AU435" s="1">
        <f t="shared" ref="AU435:AU498" si="225">IF(AND(AT435&lt;100,$P$16),AT435+AR436+$AU$113,NA())</f>
        <v>33.824322012812104</v>
      </c>
      <c r="AV435" s="1">
        <f t="shared" ref="AV435:AV498" si="226">IF(AS435*VLOOKUP(AT435,$BY$42:$BZ$1042,2)&lt;VLOOKUP(AT435,$BY$42:$BZ$1042,2)-$BZ$40/$CB$40,AS435*VLOOKUP(AT435,$BY$42:$BZ$1042,2),NA())</f>
        <v>1.2478980326416374E-2</v>
      </c>
      <c r="AW435" s="10">
        <f t="shared" si="203"/>
        <v>8.8752884417772293E-2</v>
      </c>
      <c r="AX435" s="10">
        <f t="shared" ref="AX435:AX498" si="227">MOD(AW435*10000013,1)</f>
        <v>0.99796522036194801</v>
      </c>
      <c r="AY435" s="1">
        <f t="shared" ref="AY435:AY498" si="228">IF(VLOOKUP(AW435,$BX$42:$BY$4042,2)&gt;=$AO$112,NA(),VLOOKUP(AW435,$BX$42:$BY$4042,2))</f>
        <v>23.000000000000057</v>
      </c>
      <c r="AZ435" s="1">
        <f t="shared" ref="AZ435:AZ498" si="229">IF(AND(AY435&lt;100,$P$16),AY435+AW436+$AU$113,NA())</f>
        <v>22.677167344838438</v>
      </c>
      <c r="BA435" s="1" t="e">
        <f t="shared" si="204"/>
        <v>#N/A</v>
      </c>
      <c r="BB435" s="10">
        <f t="shared" si="205"/>
        <v>0.86756790056824684</v>
      </c>
      <c r="BC435" s="10">
        <f t="shared" ref="BC435:BC498" si="230">MOD(BB435*10000013,1)</f>
        <v>0.28406517580151558</v>
      </c>
      <c r="BD435" s="1">
        <f t="shared" ref="BD435:BD498" si="231">IF(VLOOKUP(BB435,$BX$42:$BY$4042,2)&gt;=$AO$112,NA(),VLOOKUP(BB435,$BX$42:$BY$4042,2))</f>
        <v>72.200000000000173</v>
      </c>
      <c r="BE435" s="1">
        <f t="shared" ref="BE435:BE498" si="232">IF(AND(BD435&lt;100,$P$16),BD435+BB436+$AU$113,NA())</f>
        <v>72.150862441212112</v>
      </c>
      <c r="BF435" s="1">
        <f t="shared" ref="BF435:BF498" si="233">IF(BC435*VLOOKUP(BD435,$BY$42:$BZ$1042,2)&lt;VLOOKUP(BD435,$BY$42:$BZ$1042,2)-$BZ$40/$CB$40,BC435*VLOOKUP(BD435,$BY$42:$BZ$1042,2),NA())</f>
        <v>3.0602080300564122E-3</v>
      </c>
      <c r="BU435" s="1">
        <f t="shared" si="216"/>
        <v>0</v>
      </c>
      <c r="BV435" s="1">
        <f>IF($BY$12=1,NORMDIST(BY435,$Y$6,$Y$8,TRUE),IF($BY$12=2,IF(BY435&lt;=$BX$31,0,IF(BY435&gt;=$BX$32,1,(BY435-$BX$31)*$BX$33)),SUM($BU$42:BU435)/$BV$40))</f>
        <v>0.29632492864234933</v>
      </c>
      <c r="BW435" s="1">
        <f t="shared" si="217"/>
        <v>0.67939078425439081</v>
      </c>
      <c r="BX435" s="1">
        <f>IF($BY$12&lt;3,BV435,SUM($BZ$42:BZ435)/$BX$40)</f>
        <v>0.29632492864234933</v>
      </c>
      <c r="BY435" s="1">
        <f t="shared" si="207"/>
        <v>39.300000000000288</v>
      </c>
      <c r="BZ435" s="1">
        <f t="shared" si="208"/>
        <v>1.7287297309271903E-2</v>
      </c>
      <c r="CA435" s="1">
        <f t="shared" si="218"/>
        <v>25.841698263050962</v>
      </c>
      <c r="CB435" s="1" t="str">
        <f t="shared" si="209"/>
        <v/>
      </c>
      <c r="CC435" s="1" t="e">
        <f>IF(CB435="",NA(),COUNTIF(CB435:$CB$704,CB435))</f>
        <v>#N/A</v>
      </c>
      <c r="CD435" s="1" t="e">
        <f t="shared" si="210"/>
        <v>#N/A</v>
      </c>
      <c r="CE435" s="1" t="e">
        <f t="shared" si="211"/>
        <v>#N/A</v>
      </c>
      <c r="CF435" s="1">
        <f t="shared" si="212"/>
        <v>99</v>
      </c>
      <c r="CG435" s="1">
        <f t="shared" si="213"/>
        <v>0</v>
      </c>
      <c r="CH435" s="1">
        <f t="shared" si="206"/>
        <v>0</v>
      </c>
      <c r="CJ435" s="1" t="e">
        <f t="shared" si="214"/>
        <v>#N/A</v>
      </c>
      <c r="CK435" s="1" t="str">
        <f t="shared" si="215"/>
        <v/>
      </c>
    </row>
    <row r="436" spans="1:89" ht="12" customHeight="1" x14ac:dyDescent="0.15">
      <c r="A436" s="26"/>
      <c r="B436" s="26"/>
      <c r="C436" s="26"/>
      <c r="D436" s="26"/>
      <c r="E436" s="26"/>
      <c r="F436" s="26"/>
      <c r="G436" s="26"/>
      <c r="H436" s="26"/>
      <c r="I436" s="26"/>
      <c r="J436" s="26"/>
      <c r="K436" s="26"/>
      <c r="L436" s="26"/>
      <c r="M436" s="26"/>
      <c r="N436" s="26"/>
      <c r="O436" s="26"/>
      <c r="AM436" s="10">
        <f t="shared" ref="AM436:AM499" si="234">MOD(AN435*10000013,1)</f>
        <v>5.9107918292284012E-2</v>
      </c>
      <c r="AN436" s="10">
        <f t="shared" si="219"/>
        <v>0.95132577791810036</v>
      </c>
      <c r="AO436" s="1">
        <f t="shared" si="220"/>
        <v>18.699999999999996</v>
      </c>
      <c r="AP436" s="1">
        <f t="shared" si="221"/>
        <v>18.346416116505857</v>
      </c>
      <c r="AQ436" s="1" t="e">
        <f t="shared" si="222"/>
        <v>#N/A</v>
      </c>
      <c r="AR436" s="10">
        <f t="shared" ref="AR436:AR499" si="235">MOD(AS435*10000013,1)</f>
        <v>0.92432201281189919</v>
      </c>
      <c r="AS436" s="10">
        <f t="shared" si="223"/>
        <v>0.14430515840649605</v>
      </c>
      <c r="AT436" s="125">
        <f t="shared" si="224"/>
        <v>78.59999999999981</v>
      </c>
      <c r="AU436" s="1">
        <f t="shared" si="225"/>
        <v>78.560032019763995</v>
      </c>
      <c r="AV436" s="1">
        <f t="shared" si="226"/>
        <v>1.0354223448868505E-3</v>
      </c>
      <c r="AW436" s="10">
        <f t="shared" ref="AW436:AW499" si="236">MOD(AX435*10000013,1)</f>
        <v>0.17716734483838081</v>
      </c>
      <c r="AX436" s="10">
        <f t="shared" si="227"/>
        <v>0.7515592910349369</v>
      </c>
      <c r="AY436" s="1">
        <f t="shared" si="228"/>
        <v>31.400000000000176</v>
      </c>
      <c r="AZ436" s="1">
        <f t="shared" si="229"/>
        <v>31.580620152503428</v>
      </c>
      <c r="BA436" s="1">
        <f t="shared" ref="BA436:BA499" si="237">IF(AX436*VLOOKUP(AY436,$BY$42:$BZ$1042,2)&lt;VLOOKUP(AY436,$BY$42:$BZ$1042,2)-$BZ$40/$CB$40,AX436*VLOOKUP(AY436,$BY$42:$BZ$1042,2),NA())</f>
        <v>9.7282040082000351E-3</v>
      </c>
      <c r="BB436" s="10">
        <f t="shared" ref="BB436:BB499" si="238">MOD(BC435*10000013,1)</f>
        <v>0.45086244121193886</v>
      </c>
      <c r="BC436" s="10">
        <f t="shared" si="230"/>
        <v>0.27333112433552742</v>
      </c>
      <c r="BD436" s="1">
        <f t="shared" si="231"/>
        <v>47.500000000000405</v>
      </c>
      <c r="BE436" s="1">
        <f t="shared" si="232"/>
        <v>47.796659890562701</v>
      </c>
      <c r="BF436" s="1">
        <f t="shared" si="233"/>
        <v>5.4097380013491594E-3</v>
      </c>
      <c r="BU436" s="1">
        <f t="shared" si="216"/>
        <v>0</v>
      </c>
      <c r="BV436" s="1">
        <f>IF($BY$12=1,NORMDIST(BY436,$Y$6,$Y$8,TRUE),IF($BY$12=2,IF(BY436&lt;=$BX$31,0,IF(BY436&gt;=$BX$32,1,(BY436-$BX$31)*$BX$33)),SUM($BU$42:BU436)/$BV$40))</f>
        <v>0.29805596539488144</v>
      </c>
      <c r="BW436" s="1">
        <f t="shared" si="217"/>
        <v>0.68293541103151978</v>
      </c>
      <c r="BX436" s="1">
        <f>IF($BY$12&lt;3,BV436,SUM($BZ$42:BZ436)/$BX$40)</f>
        <v>0.29805596539488144</v>
      </c>
      <c r="BY436" s="1">
        <f t="shared" si="207"/>
        <v>39.40000000000029</v>
      </c>
      <c r="BZ436" s="1">
        <f t="shared" si="208"/>
        <v>1.7333386066789715E-2</v>
      </c>
      <c r="CA436" s="1">
        <f t="shared" si="218"/>
        <v>25.833040220959347</v>
      </c>
      <c r="CB436" s="1" t="str">
        <f t="shared" si="209"/>
        <v/>
      </c>
      <c r="CC436" s="1" t="e">
        <f>IF(CB436="",NA(),COUNTIF(CB436:$CB$704,CB436))</f>
        <v>#N/A</v>
      </c>
      <c r="CD436" s="1" t="e">
        <f t="shared" si="210"/>
        <v>#N/A</v>
      </c>
      <c r="CE436" s="1" t="e">
        <f t="shared" si="211"/>
        <v>#N/A</v>
      </c>
      <c r="CF436" s="1">
        <f t="shared" si="212"/>
        <v>99</v>
      </c>
      <c r="CG436" s="1">
        <f t="shared" si="213"/>
        <v>0</v>
      </c>
      <c r="CH436" s="1">
        <f t="shared" si="206"/>
        <v>0</v>
      </c>
      <c r="CJ436" s="1" t="e">
        <f t="shared" si="214"/>
        <v>#N/A</v>
      </c>
      <c r="CK436" s="1" t="str">
        <f t="shared" si="215"/>
        <v/>
      </c>
    </row>
    <row r="437" spans="1:89" ht="12" customHeight="1" x14ac:dyDescent="0.15">
      <c r="A437" s="26"/>
      <c r="B437" s="26"/>
      <c r="C437" s="26"/>
      <c r="D437" s="26"/>
      <c r="E437" s="26"/>
      <c r="F437" s="26"/>
      <c r="G437" s="26"/>
      <c r="H437" s="26"/>
      <c r="I437" s="26"/>
      <c r="J437" s="26"/>
      <c r="K437" s="26"/>
      <c r="L437" s="26"/>
      <c r="M437" s="26"/>
      <c r="N437" s="26"/>
      <c r="O437" s="26"/>
      <c r="AM437" s="10">
        <f t="shared" si="234"/>
        <v>0.14641611650586128</v>
      </c>
      <c r="AN437" s="10">
        <f t="shared" si="219"/>
        <v>6.8468127399682999E-2</v>
      </c>
      <c r="AO437" s="1">
        <f t="shared" si="220"/>
        <v>28.900000000000141</v>
      </c>
      <c r="AP437" s="1">
        <f t="shared" si="221"/>
        <v>28.564082486182592</v>
      </c>
      <c r="AQ437" s="1">
        <f t="shared" si="222"/>
        <v>7.8284938077862647E-4</v>
      </c>
      <c r="AR437" s="10">
        <f t="shared" si="235"/>
        <v>0.46003201976418495</v>
      </c>
      <c r="AS437" s="10">
        <f t="shared" si="223"/>
        <v>0.17805810645222664</v>
      </c>
      <c r="AT437" s="125">
        <f t="shared" si="224"/>
        <v>47.900000000000411</v>
      </c>
      <c r="AU437" s="1">
        <f t="shared" si="225"/>
        <v>47.779277650267296</v>
      </c>
      <c r="AV437" s="1">
        <f t="shared" si="226"/>
        <v>3.5322202209348789E-3</v>
      </c>
      <c r="AW437" s="10">
        <f t="shared" si="236"/>
        <v>0.68062015250325203</v>
      </c>
      <c r="AX437" s="10">
        <f t="shared" si="227"/>
        <v>0.37309450283646584</v>
      </c>
      <c r="AY437" s="1">
        <f t="shared" si="228"/>
        <v>59.300000000000573</v>
      </c>
      <c r="AZ437" s="1">
        <f t="shared" si="229"/>
        <v>59.678593195230341</v>
      </c>
      <c r="BA437" s="1">
        <f t="shared" si="237"/>
        <v>6.6795354358994341E-3</v>
      </c>
      <c r="BB437" s="10">
        <f t="shared" si="238"/>
        <v>0.79665989056229591</v>
      </c>
      <c r="BC437" s="10">
        <f t="shared" si="230"/>
        <v>0.26220153644680977</v>
      </c>
      <c r="BD437" s="1">
        <f t="shared" si="231"/>
        <v>66.500000000000497</v>
      </c>
      <c r="BE437" s="1">
        <f t="shared" si="232"/>
        <v>66.773088071495792</v>
      </c>
      <c r="BF437" s="1">
        <f t="shared" si="233"/>
        <v>3.7215123240042238E-3</v>
      </c>
      <c r="BU437" s="1">
        <f t="shared" si="216"/>
        <v>0</v>
      </c>
      <c r="BV437" s="1">
        <f>IF($BY$12=1,NORMDIST(BY437,$Y$6,$Y$8,TRUE),IF($BY$12=2,IF(BY437&lt;=$BX$31,0,IF(BY437&gt;=$BX$32,1,(BY437-$BX$31)*$BX$33)),SUM($BU$42:BU437)/$BV$40))</f>
        <v>0.29979159546870088</v>
      </c>
      <c r="BW437" s="1">
        <f t="shared" si="217"/>
        <v>0.68647694697739781</v>
      </c>
      <c r="BX437" s="1">
        <f>IF($BY$12&lt;3,BV437,SUM($BZ$42:BZ437)/$BX$40)</f>
        <v>0.29979159546870088</v>
      </c>
      <c r="BY437" s="1">
        <f t="shared" si="207"/>
        <v>39.500000000000291</v>
      </c>
      <c r="BZ437" s="1">
        <f t="shared" si="208"/>
        <v>1.7379163214617539E-2</v>
      </c>
      <c r="CA437" s="1">
        <f t="shared" si="218"/>
        <v>25.823996665771077</v>
      </c>
      <c r="CB437" s="1" t="str">
        <f t="shared" si="209"/>
        <v/>
      </c>
      <c r="CC437" s="1" t="e">
        <f>IF(CB437="",NA(),COUNTIF(CB437:$CB$704,CB437))</f>
        <v>#N/A</v>
      </c>
      <c r="CD437" s="1" t="e">
        <f t="shared" si="210"/>
        <v>#N/A</v>
      </c>
      <c r="CE437" s="1" t="e">
        <f t="shared" si="211"/>
        <v>#N/A</v>
      </c>
      <c r="CF437" s="1">
        <f t="shared" si="212"/>
        <v>99</v>
      </c>
      <c r="CG437" s="1">
        <f t="shared" si="213"/>
        <v>0</v>
      </c>
      <c r="CH437" s="1">
        <f t="shared" si="206"/>
        <v>0</v>
      </c>
      <c r="CJ437" s="1" t="e">
        <f t="shared" si="214"/>
        <v>#N/A</v>
      </c>
      <c r="CK437" s="1" t="str">
        <f t="shared" si="215"/>
        <v/>
      </c>
    </row>
    <row r="438" spans="1:89" ht="12" customHeight="1" x14ac:dyDescent="0.15">
      <c r="A438" s="26"/>
      <c r="B438" s="26"/>
      <c r="C438" s="26"/>
      <c r="D438" s="26"/>
      <c r="E438" s="26"/>
      <c r="F438" s="26"/>
      <c r="G438" s="26"/>
      <c r="H438" s="26"/>
      <c r="I438" s="26"/>
      <c r="J438" s="26"/>
      <c r="K438" s="26"/>
      <c r="L438" s="26"/>
      <c r="M438" s="26"/>
      <c r="N438" s="26"/>
      <c r="O438" s="26"/>
      <c r="AM438" s="10">
        <f t="shared" si="234"/>
        <v>0.16408248618245125</v>
      </c>
      <c r="AN438" s="10">
        <f t="shared" si="219"/>
        <v>0.99489683285355568</v>
      </c>
      <c r="AO438" s="1">
        <f t="shared" si="220"/>
        <v>30.400000000000162</v>
      </c>
      <c r="AP438" s="1">
        <f t="shared" si="221"/>
        <v>30.162194383889599</v>
      </c>
      <c r="AQ438" s="1" t="e">
        <f t="shared" si="222"/>
        <v>#N/A</v>
      </c>
      <c r="AR438" s="10">
        <f t="shared" si="235"/>
        <v>0.37927765026688576</v>
      </c>
      <c r="AS438" s="10">
        <f t="shared" si="223"/>
        <v>0.43327831104397774</v>
      </c>
      <c r="AT438" s="125">
        <f t="shared" si="224"/>
        <v>43.800000000000352</v>
      </c>
      <c r="AU438" s="1">
        <f t="shared" si="225"/>
        <v>44.043057820946331</v>
      </c>
      <c r="AV438" s="1">
        <f t="shared" si="226"/>
        <v>8.2371916400531629E-3</v>
      </c>
      <c r="AW438" s="10">
        <f t="shared" si="236"/>
        <v>0.87859319522976875</v>
      </c>
      <c r="AX438" s="10">
        <f t="shared" si="227"/>
        <v>0.37400922551751137</v>
      </c>
      <c r="AY438" s="1">
        <f t="shared" si="228"/>
        <v>73.300000000000111</v>
      </c>
      <c r="AZ438" s="1">
        <f t="shared" si="229"/>
        <v>72.917295045405737</v>
      </c>
      <c r="BA438" s="1">
        <f t="shared" si="237"/>
        <v>3.7848155637955458E-3</v>
      </c>
      <c r="BB438" s="10">
        <f t="shared" si="238"/>
        <v>0.77308807149529457</v>
      </c>
      <c r="BC438" s="10">
        <f t="shared" si="230"/>
        <v>0.76509787514805794</v>
      </c>
      <c r="BD438" s="1">
        <f t="shared" si="231"/>
        <v>64.900000000000588</v>
      </c>
      <c r="BE438" s="1">
        <f t="shared" si="232"/>
        <v>65.097752956301562</v>
      </c>
      <c r="BF438" s="1">
        <f t="shared" si="233"/>
        <v>1.1563116961576518E-2</v>
      </c>
      <c r="BU438" s="1">
        <f t="shared" si="216"/>
        <v>0</v>
      </c>
      <c r="BV438" s="1">
        <f>IF($BY$12=1,NORMDIST(BY438,$Y$6,$Y$8,TRUE),IF($BY$12=2,IF(BY438&lt;=$BX$31,0,IF(BY438&gt;=$BX$32,1,(BY438-$BX$31)*$BX$33)),SUM($BU$42:BU438)/$BV$40))</f>
        <v>0.3015317875469713</v>
      </c>
      <c r="BW438" s="1">
        <f t="shared" si="217"/>
        <v>0.69001517526277989</v>
      </c>
      <c r="BX438" s="1">
        <f>IF($BY$12&lt;3,BV438,SUM($BZ$42:BZ438)/$BX$40)</f>
        <v>0.3015317875469713</v>
      </c>
      <c r="BY438" s="1">
        <f t="shared" si="207"/>
        <v>39.600000000000293</v>
      </c>
      <c r="BZ438" s="1">
        <f t="shared" si="208"/>
        <v>1.742462563794886E-2</v>
      </c>
      <c r="CA438" s="1">
        <f t="shared" si="218"/>
        <v>25.814556001916902</v>
      </c>
      <c r="CB438" s="1" t="str">
        <f t="shared" si="209"/>
        <v/>
      </c>
      <c r="CC438" s="1" t="e">
        <f>IF(CB438="",NA(),COUNTIF(CB438:$CB$704,CB438))</f>
        <v>#N/A</v>
      </c>
      <c r="CD438" s="1" t="e">
        <f t="shared" si="210"/>
        <v>#N/A</v>
      </c>
      <c r="CE438" s="1" t="e">
        <f t="shared" si="211"/>
        <v>#N/A</v>
      </c>
      <c r="CF438" s="1">
        <f t="shared" si="212"/>
        <v>99</v>
      </c>
      <c r="CG438" s="1">
        <f t="shared" si="213"/>
        <v>0</v>
      </c>
      <c r="CH438" s="1">
        <f t="shared" si="206"/>
        <v>0</v>
      </c>
      <c r="CJ438" s="1" t="e">
        <f t="shared" si="214"/>
        <v>#N/A</v>
      </c>
      <c r="CK438" s="1" t="str">
        <f t="shared" si="215"/>
        <v/>
      </c>
    </row>
    <row r="439" spans="1:89" ht="12" customHeight="1" x14ac:dyDescent="0.15">
      <c r="A439" s="26"/>
      <c r="B439" s="26"/>
      <c r="C439" s="26"/>
      <c r="D439" s="26"/>
      <c r="E439" s="26"/>
      <c r="F439" s="26"/>
      <c r="G439" s="26"/>
      <c r="H439" s="26"/>
      <c r="I439" s="26"/>
      <c r="J439" s="26"/>
      <c r="K439" s="26"/>
      <c r="L439" s="26"/>
      <c r="M439" s="26"/>
      <c r="N439" s="26"/>
      <c r="O439" s="26"/>
      <c r="AM439" s="10">
        <f t="shared" si="234"/>
        <v>0.26219438388943672</v>
      </c>
      <c r="AN439" s="10">
        <f t="shared" si="219"/>
        <v>0.24742135778069496</v>
      </c>
      <c r="AO439" s="1">
        <f t="shared" si="220"/>
        <v>37.200000000000259</v>
      </c>
      <c r="AP439" s="1">
        <f t="shared" si="221"/>
        <v>37.494284600764772</v>
      </c>
      <c r="AQ439" s="1">
        <f t="shared" si="222"/>
        <v>4.0213673371475543E-3</v>
      </c>
      <c r="AR439" s="10">
        <f t="shared" si="235"/>
        <v>0.74305782094597816</v>
      </c>
      <c r="AS439" s="10">
        <f t="shared" si="223"/>
        <v>0.86921145394444466</v>
      </c>
      <c r="AT439" s="125">
        <f t="shared" si="224"/>
        <v>63.000000000000625</v>
      </c>
      <c r="AU439" s="1">
        <f t="shared" si="225"/>
        <v>63.339193347842127</v>
      </c>
      <c r="AV439" s="1">
        <f t="shared" si="226"/>
        <v>1.4036563716540509E-2</v>
      </c>
      <c r="AW439" s="10">
        <f t="shared" si="236"/>
        <v>0.1172950454056263</v>
      </c>
      <c r="AX439" s="10">
        <f t="shared" si="227"/>
        <v>0.97889185324311256</v>
      </c>
      <c r="AY439" s="1">
        <f t="shared" si="228"/>
        <v>26.200000000000102</v>
      </c>
      <c r="AZ439" s="1">
        <f t="shared" si="229"/>
        <v>25.958025217801435</v>
      </c>
      <c r="BA439" s="1" t="e">
        <f t="shared" si="237"/>
        <v>#N/A</v>
      </c>
      <c r="BB439" s="10">
        <f t="shared" si="238"/>
        <v>0.69775295630097389</v>
      </c>
      <c r="BC439" s="10">
        <f t="shared" si="230"/>
        <v>0.63379817083477974</v>
      </c>
      <c r="BD439" s="1">
        <f t="shared" si="231"/>
        <v>60.300000000000587</v>
      </c>
      <c r="BE439" s="1">
        <f t="shared" si="232"/>
        <v>60.747724018246522</v>
      </c>
      <c r="BF439" s="1">
        <f t="shared" si="233"/>
        <v>1.1072308421383662E-2</v>
      </c>
      <c r="BU439" s="1">
        <f t="shared" si="216"/>
        <v>0</v>
      </c>
      <c r="BV439" s="1">
        <f>IF($BY$12=1,NORMDIST(BY439,$Y$6,$Y$8,TRUE),IF($BY$12=2,IF(BY439&lt;=$BX$31,0,IF(BY439&gt;=$BX$32,1,(BY439-$BX$31)*$BX$33)),SUM($BU$42:BU439)/$BV$40))</f>
        <v>0.30327651000214473</v>
      </c>
      <c r="BW439" s="1">
        <f t="shared" si="217"/>
        <v>0.69354987842578208</v>
      </c>
      <c r="BX439" s="1">
        <f>IF($BY$12&lt;3,BV439,SUM($BZ$42:BZ439)/$BX$40)</f>
        <v>0.30327651000214473</v>
      </c>
      <c r="BY439" s="1">
        <f t="shared" si="207"/>
        <v>39.700000000000294</v>
      </c>
      <c r="BZ439" s="1">
        <f t="shared" si="208"/>
        <v>1.7469770237425113E-2</v>
      </c>
      <c r="CA439" s="1">
        <f t="shared" si="218"/>
        <v>25.804706620272928</v>
      </c>
      <c r="CB439" s="1" t="str">
        <f t="shared" si="209"/>
        <v/>
      </c>
      <c r="CC439" s="1" t="e">
        <f>IF(CB439="",NA(),COUNTIF(CB439:$CB$704,CB439))</f>
        <v>#N/A</v>
      </c>
      <c r="CD439" s="1" t="e">
        <f t="shared" si="210"/>
        <v>#N/A</v>
      </c>
      <c r="CE439" s="1" t="e">
        <f t="shared" si="211"/>
        <v>#N/A</v>
      </c>
      <c r="CF439" s="1">
        <f t="shared" si="212"/>
        <v>99</v>
      </c>
      <c r="CG439" s="1">
        <f t="shared" si="213"/>
        <v>0</v>
      </c>
      <c r="CH439" s="1">
        <f t="shared" si="206"/>
        <v>0</v>
      </c>
      <c r="CJ439" s="1" t="e">
        <f t="shared" si="214"/>
        <v>#N/A</v>
      </c>
      <c r="CK439" s="1" t="str">
        <f t="shared" si="215"/>
        <v/>
      </c>
    </row>
    <row r="440" spans="1:89" ht="12" customHeight="1" x14ac:dyDescent="0.15">
      <c r="A440" s="26"/>
      <c r="B440" s="26"/>
      <c r="C440" s="26"/>
      <c r="D440" s="26"/>
      <c r="E440" s="26"/>
      <c r="F440" s="26"/>
      <c r="G440" s="26"/>
      <c r="H440" s="26"/>
      <c r="I440" s="26"/>
      <c r="J440" s="26"/>
      <c r="K440" s="26"/>
      <c r="L440" s="26"/>
      <c r="M440" s="26"/>
      <c r="N440" s="26"/>
      <c r="O440" s="26"/>
      <c r="AM440" s="10">
        <f t="shared" si="234"/>
        <v>0.79428460076451302</v>
      </c>
      <c r="AN440" s="10">
        <f t="shared" si="219"/>
        <v>0.33334494009613991</v>
      </c>
      <c r="AO440" s="1">
        <f t="shared" si="220"/>
        <v>66.400000000000503</v>
      </c>
      <c r="AP440" s="1">
        <f t="shared" si="221"/>
        <v>66.634445620328691</v>
      </c>
      <c r="AQ440" s="1">
        <f t="shared" si="222"/>
        <v>4.7507713922869009E-3</v>
      </c>
      <c r="AR440" s="10">
        <f t="shared" si="235"/>
        <v>0.83919334784150124</v>
      </c>
      <c r="AS440" s="10">
        <f t="shared" si="223"/>
        <v>0.38792853429913521</v>
      </c>
      <c r="AT440" s="125">
        <f t="shared" si="224"/>
        <v>69.80000000000031</v>
      </c>
      <c r="AU440" s="1">
        <f t="shared" si="225"/>
        <v>69.686062297970366</v>
      </c>
      <c r="AV440" s="1">
        <f t="shared" si="226"/>
        <v>4.7402995312101105E-3</v>
      </c>
      <c r="AW440" s="10">
        <f t="shared" si="236"/>
        <v>0.25802521780133247</v>
      </c>
      <c r="AX440" s="10">
        <f t="shared" si="227"/>
        <v>0.53234115615487099</v>
      </c>
      <c r="AY440" s="1">
        <f t="shared" si="228"/>
        <v>37.000000000000256</v>
      </c>
      <c r="AZ440" s="1">
        <f t="shared" si="229"/>
        <v>36.981983739882963</v>
      </c>
      <c r="BA440" s="1">
        <f t="shared" si="237"/>
        <v>8.5965739675842867E-3</v>
      </c>
      <c r="BB440" s="10">
        <f t="shared" si="238"/>
        <v>0.94772401824593544</v>
      </c>
      <c r="BC440" s="10">
        <f t="shared" si="230"/>
        <v>0.50287159159779549</v>
      </c>
      <c r="BD440" s="1">
        <f t="shared" si="231"/>
        <v>82.399999999999594</v>
      </c>
      <c r="BE440" s="1">
        <f t="shared" si="232"/>
        <v>82.353308645635437</v>
      </c>
      <c r="BF440" s="1">
        <f t="shared" si="233"/>
        <v>2.700573196979588E-3</v>
      </c>
      <c r="BU440" s="1">
        <f t="shared" si="216"/>
        <v>0</v>
      </c>
      <c r="BV440" s="1">
        <f>IF($BY$12=1,NORMDIST(BY440,$Y$6,$Y$8,TRUE),IF($BY$12=2,IF(BY440&lt;=$BX$31,0,IF(BY440&gt;=$BX$32,1,(BY440-$BX$31)*$BX$33)),SUM($BU$42:BU440)/$BV$40))</f>
        <v>0.30502573089752461</v>
      </c>
      <c r="BW440" s="1">
        <f t="shared" si="217"/>
        <v>0.69708083839356483</v>
      </c>
      <c r="BX440" s="1">
        <f>IF($BY$12&lt;3,BV440,SUM($BZ$42:BZ440)/$BX$40)</f>
        <v>0.30502573089752461</v>
      </c>
      <c r="BY440" s="1">
        <f t="shared" si="207"/>
        <v>39.800000000000296</v>
      </c>
      <c r="BZ440" s="1">
        <f t="shared" si="208"/>
        <v>1.7514593929486424E-2</v>
      </c>
      <c r="CA440" s="1">
        <f t="shared" si="218"/>
        <v>25.794436921260179</v>
      </c>
      <c r="CB440" s="1" t="str">
        <f t="shared" si="209"/>
        <v/>
      </c>
      <c r="CC440" s="1" t="e">
        <f>IF(CB440="",NA(),COUNTIF(CB440:$CB$704,CB440))</f>
        <v>#N/A</v>
      </c>
      <c r="CD440" s="1" t="e">
        <f t="shared" si="210"/>
        <v>#N/A</v>
      </c>
      <c r="CE440" s="1" t="e">
        <f t="shared" si="211"/>
        <v>#N/A</v>
      </c>
      <c r="CF440" s="1">
        <f t="shared" si="212"/>
        <v>99</v>
      </c>
      <c r="CG440" s="1">
        <f t="shared" si="213"/>
        <v>0</v>
      </c>
      <c r="CH440" s="1">
        <f t="shared" si="206"/>
        <v>0</v>
      </c>
      <c r="CJ440" s="1" t="e">
        <f t="shared" si="214"/>
        <v>#N/A</v>
      </c>
      <c r="CK440" s="1" t="str">
        <f t="shared" si="215"/>
        <v/>
      </c>
    </row>
    <row r="441" spans="1:89" ht="12" customHeight="1" x14ac:dyDescent="0.15">
      <c r="A441" s="26"/>
      <c r="B441" s="26"/>
      <c r="C441" s="26"/>
      <c r="D441" s="26"/>
      <c r="E441" s="26"/>
      <c r="F441" s="26"/>
      <c r="G441" s="26"/>
      <c r="H441" s="26"/>
      <c r="I441" s="26"/>
      <c r="J441" s="26"/>
      <c r="K441" s="26"/>
      <c r="L441" s="26"/>
      <c r="M441" s="26"/>
      <c r="N441" s="26"/>
      <c r="O441" s="26"/>
      <c r="AM441" s="10">
        <f t="shared" si="234"/>
        <v>0.73444562032818794</v>
      </c>
      <c r="AN441" s="10">
        <f t="shared" si="219"/>
        <v>0.75107494369149208</v>
      </c>
      <c r="AO441" s="1">
        <f t="shared" si="220"/>
        <v>62.500000000000618</v>
      </c>
      <c r="AP441" s="1">
        <f t="shared" si="221"/>
        <v>62.2008891887969</v>
      </c>
      <c r="AQ441" s="1">
        <f t="shared" si="222"/>
        <v>1.2323674048785687E-2</v>
      </c>
      <c r="AR441" s="10">
        <f t="shared" si="235"/>
        <v>0.38606229797005653</v>
      </c>
      <c r="AS441" s="10">
        <f t="shared" si="223"/>
        <v>0.99851043894886971</v>
      </c>
      <c r="AT441" s="125">
        <f t="shared" si="224"/>
        <v>44.200000000000358</v>
      </c>
      <c r="AU441" s="1">
        <f t="shared" si="225"/>
        <v>44.070124403387666</v>
      </c>
      <c r="AV441" s="1" t="e">
        <f t="shared" si="226"/>
        <v>#N/A</v>
      </c>
      <c r="AW441" s="10">
        <f t="shared" si="236"/>
        <v>0.4819837398827076</v>
      </c>
      <c r="AX441" s="10">
        <f t="shared" si="227"/>
        <v>0.6646156944334507</v>
      </c>
      <c r="AY441" s="1">
        <f t="shared" si="228"/>
        <v>49.000000000000426</v>
      </c>
      <c r="AZ441" s="1">
        <f t="shared" si="229"/>
        <v>49.084338534623811</v>
      </c>
      <c r="BA441" s="1">
        <f t="shared" si="237"/>
        <v>1.32406039329437E-2</v>
      </c>
      <c r="BB441" s="10">
        <f t="shared" si="238"/>
        <v>0.45330864563584328</v>
      </c>
      <c r="BC441" s="10">
        <f t="shared" si="230"/>
        <v>0.34937082603573799</v>
      </c>
      <c r="BD441" s="1">
        <f t="shared" si="231"/>
        <v>47.600000000000406</v>
      </c>
      <c r="BE441" s="1">
        <f t="shared" si="232"/>
        <v>47.90217811837833</v>
      </c>
      <c r="BF441" s="1">
        <f t="shared" si="233"/>
        <v>6.9189435385380001E-3</v>
      </c>
      <c r="BU441" s="1">
        <f t="shared" si="216"/>
        <v>0</v>
      </c>
      <c r="BV441" s="1">
        <f>IF($BY$12=1,NORMDIST(BY441,$Y$6,$Y$8,TRUE),IF($BY$12=2,IF(BY441&lt;=$BX$31,0,IF(BY441&gt;=$BX$32,1,(BY441-$BX$31)*$BX$33)),SUM($BU$42:BU441)/$BV$40))</f>
        <v>0.30677941798886288</v>
      </c>
      <c r="BW441" s="1">
        <f t="shared" si="217"/>
        <v>0.70060783650418423</v>
      </c>
      <c r="BX441" s="1">
        <f>IF($BY$12&lt;3,BV441,SUM($BZ$42:BZ441)/$BX$40)</f>
        <v>0.30677941798886288</v>
      </c>
      <c r="BY441" s="1">
        <f t="shared" si="207"/>
        <v>39.900000000000297</v>
      </c>
      <c r="BZ441" s="1">
        <f t="shared" si="208"/>
        <v>1.7559093646721279E-2</v>
      </c>
      <c r="CA441" s="1">
        <f t="shared" si="218"/>
        <v>25.783735339152354</v>
      </c>
      <c r="CB441" s="1" t="str">
        <f t="shared" si="209"/>
        <v/>
      </c>
      <c r="CC441" s="1" t="e">
        <f>IF(CB441="",NA(),COUNTIF(CB441:$CB$704,CB441))</f>
        <v>#N/A</v>
      </c>
      <c r="CD441" s="1" t="e">
        <f t="shared" si="210"/>
        <v>#N/A</v>
      </c>
      <c r="CE441" s="1" t="e">
        <f t="shared" si="211"/>
        <v>#N/A</v>
      </c>
      <c r="CF441" s="1">
        <f t="shared" si="212"/>
        <v>99</v>
      </c>
      <c r="CG441" s="1">
        <f t="shared" si="213"/>
        <v>0</v>
      </c>
      <c r="CH441" s="1">
        <f t="shared" si="206"/>
        <v>0</v>
      </c>
      <c r="CJ441" s="1" t="e">
        <f t="shared" si="214"/>
        <v>#N/A</v>
      </c>
      <c r="CK441" s="1" t="str">
        <f t="shared" si="215"/>
        <v/>
      </c>
    </row>
    <row r="442" spans="1:89" ht="12" customHeight="1" x14ac:dyDescent="0.15">
      <c r="A442" s="26"/>
      <c r="B442" s="26"/>
      <c r="C442" s="26"/>
      <c r="D442" s="26"/>
      <c r="E442" s="26"/>
      <c r="F442" s="26"/>
      <c r="G442" s="26"/>
      <c r="H442" s="26"/>
      <c r="I442" s="26"/>
      <c r="J442" s="26"/>
      <c r="K442" s="26"/>
      <c r="L442" s="26"/>
      <c r="M442" s="26"/>
      <c r="N442" s="26"/>
      <c r="O442" s="26"/>
      <c r="AM442" s="10">
        <f t="shared" si="234"/>
        <v>0.20088918879628181</v>
      </c>
      <c r="AN442" s="10">
        <f t="shared" si="219"/>
        <v>0.49952227249741554</v>
      </c>
      <c r="AO442" s="1">
        <f t="shared" si="220"/>
        <v>33.200000000000202</v>
      </c>
      <c r="AP442" s="1">
        <f t="shared" si="221"/>
        <v>32.918763697892629</v>
      </c>
      <c r="AQ442" s="1">
        <f t="shared" si="222"/>
        <v>7.0018988735597032E-3</v>
      </c>
      <c r="AR442" s="10">
        <f t="shared" si="235"/>
        <v>0.37012440338730812</v>
      </c>
      <c r="AS442" s="10">
        <f t="shared" si="223"/>
        <v>0.84549032524228096</v>
      </c>
      <c r="AT442" s="125">
        <f t="shared" si="224"/>
        <v>43.300000000000345</v>
      </c>
      <c r="AU442" s="1">
        <f t="shared" si="225"/>
        <v>43.043797037750828</v>
      </c>
      <c r="AV442" s="1">
        <f t="shared" si="226"/>
        <v>1.5944810549107031E-2</v>
      </c>
      <c r="AW442" s="10">
        <f t="shared" si="236"/>
        <v>0.58433853462338448</v>
      </c>
      <c r="AX442" s="10">
        <f t="shared" si="227"/>
        <v>0.94263479486107826</v>
      </c>
      <c r="AY442" s="1">
        <f t="shared" si="228"/>
        <v>54.2000000000005</v>
      </c>
      <c r="AZ442" s="1">
        <f t="shared" si="229"/>
        <v>53.902863115817809</v>
      </c>
      <c r="BA442" s="1">
        <f t="shared" si="237"/>
        <v>1.8392778610473351E-2</v>
      </c>
      <c r="BB442" s="10">
        <f t="shared" si="238"/>
        <v>0.80217811837792397</v>
      </c>
      <c r="BC442" s="10">
        <f t="shared" si="230"/>
        <v>0.61209477856755257</v>
      </c>
      <c r="BD442" s="1">
        <f t="shared" si="231"/>
        <v>66.900000000000475</v>
      </c>
      <c r="BE442" s="1">
        <f t="shared" si="232"/>
        <v>67.142907647043941</v>
      </c>
      <c r="BF442" s="1">
        <f t="shared" si="233"/>
        <v>8.543782545028274E-3</v>
      </c>
      <c r="BU442" s="1">
        <f t="shared" si="216"/>
        <v>0</v>
      </c>
      <c r="BV442" s="1">
        <f>IF($BY$12=1,NORMDIST(BY442,$Y$6,$Y$8,TRUE),IF($BY$12=2,IF(BY442&lt;=$BX$31,0,IF(BY442&gt;=$BX$32,1,(BY442-$BX$31)*$BX$33)),SUM($BU$42:BU442)/$BV$40))</f>
        <v>0.3085375387259921</v>
      </c>
      <c r="BW442" s="1">
        <f t="shared" si="217"/>
        <v>0.7041306535286096</v>
      </c>
      <c r="BX442" s="1">
        <f>IF($BY$12&lt;3,BV442,SUM($BZ$42:BZ442)/$BX$40)</f>
        <v>0.3085375387259921</v>
      </c>
      <c r="BY442" s="1">
        <f t="shared" si="207"/>
        <v>40.000000000000298</v>
      </c>
      <c r="BZ442" s="1">
        <f t="shared" si="208"/>
        <v>1.7603266338215108E-2</v>
      </c>
      <c r="CA442" s="1">
        <f t="shared" si="218"/>
        <v>25.772590367581163</v>
      </c>
      <c r="CB442" s="1" t="str">
        <f t="shared" si="209"/>
        <v/>
      </c>
      <c r="CC442" s="1" t="e">
        <f>IF(CB442="",NA(),COUNTIF(CB442:$CB$704,CB442))</f>
        <v>#N/A</v>
      </c>
      <c r="CD442" s="1" t="e">
        <f t="shared" si="210"/>
        <v>#N/A</v>
      </c>
      <c r="CE442" s="1" t="e">
        <f t="shared" si="211"/>
        <v>#N/A</v>
      </c>
      <c r="CF442" s="1">
        <f t="shared" si="212"/>
        <v>99</v>
      </c>
      <c r="CG442" s="1">
        <f t="shared" si="213"/>
        <v>0</v>
      </c>
      <c r="CH442" s="1">
        <f t="shared" si="206"/>
        <v>0</v>
      </c>
      <c r="CJ442" s="1" t="e">
        <f t="shared" si="214"/>
        <v>#N/A</v>
      </c>
      <c r="CK442" s="1" t="str">
        <f t="shared" si="215"/>
        <v/>
      </c>
    </row>
    <row r="443" spans="1:89" ht="12" customHeight="1" x14ac:dyDescent="0.15">
      <c r="A443" s="26"/>
      <c r="B443" s="26"/>
      <c r="C443" s="26"/>
      <c r="D443" s="26"/>
      <c r="E443" s="26"/>
      <c r="F443" s="26"/>
      <c r="G443" s="26"/>
      <c r="H443" s="26"/>
      <c r="I443" s="26"/>
      <c r="J443" s="26"/>
      <c r="K443" s="26"/>
      <c r="L443" s="26"/>
      <c r="M443" s="26"/>
      <c r="N443" s="26"/>
      <c r="O443" s="26"/>
      <c r="AM443" s="10">
        <f t="shared" si="234"/>
        <v>0.21876369789242744</v>
      </c>
      <c r="AN443" s="10">
        <f t="shared" si="219"/>
        <v>0.82285234704613686</v>
      </c>
      <c r="AO443" s="1">
        <f t="shared" si="220"/>
        <v>34.400000000000219</v>
      </c>
      <c r="AP443" s="1">
        <f t="shared" si="221"/>
        <v>34.067541880160789</v>
      </c>
      <c r="AQ443" s="1">
        <f t="shared" si="222"/>
        <v>1.2108479225440434E-2</v>
      </c>
      <c r="AR443" s="10">
        <f t="shared" si="235"/>
        <v>0.24379703775048256</v>
      </c>
      <c r="AS443" s="10">
        <f t="shared" si="223"/>
        <v>0.54686631634831429</v>
      </c>
      <c r="AT443" s="125">
        <f t="shared" si="224"/>
        <v>36.100000000000243</v>
      </c>
      <c r="AU443" s="1">
        <f t="shared" si="225"/>
        <v>35.872745255381112</v>
      </c>
      <c r="AV443" s="1">
        <f t="shared" si="226"/>
        <v>8.5678863754018123E-3</v>
      </c>
      <c r="AW443" s="10">
        <f t="shared" si="236"/>
        <v>0.20286311581730843</v>
      </c>
      <c r="AX443" s="10">
        <f t="shared" si="227"/>
        <v>0.79539358988404274</v>
      </c>
      <c r="AY443" s="1">
        <f t="shared" si="228"/>
        <v>33.300000000000203</v>
      </c>
      <c r="AZ443" s="1">
        <f t="shared" si="229"/>
        <v>33.03895709589144</v>
      </c>
      <c r="BA443" s="1">
        <f t="shared" si="237"/>
        <v>1.1195968599128322E-2</v>
      </c>
      <c r="BB443" s="10">
        <f t="shared" si="238"/>
        <v>0.74290764704346657</v>
      </c>
      <c r="BC443" s="10">
        <f t="shared" si="230"/>
        <v>0.12823407724499702</v>
      </c>
      <c r="BD443" s="1">
        <f t="shared" si="231"/>
        <v>63.000000000000625</v>
      </c>
      <c r="BE443" s="1">
        <f t="shared" si="232"/>
        <v>62.939492974430948</v>
      </c>
      <c r="BF443" s="1">
        <f t="shared" si="233"/>
        <v>2.0708031258826719E-3</v>
      </c>
      <c r="BU443" s="1">
        <f t="shared" si="216"/>
        <v>0</v>
      </c>
      <c r="BV443" s="1">
        <f>IF($BY$12=1,NORMDIST(BY443,$Y$6,$Y$8,TRUE),IF($BY$12=2,IF(BY443&lt;=$BX$31,0,IF(BY443&gt;=$BX$32,1,(BY443-$BX$31)*$BX$33)),SUM($BU$42:BU443)/$BV$40))</f>
        <v>0.31030006025449308</v>
      </c>
      <c r="BW443" s="1">
        <f t="shared" si="217"/>
        <v>0.70764906969290087</v>
      </c>
      <c r="BX443" s="1">
        <f>IF($BY$12&lt;3,BV443,SUM($BZ$42:BZ443)/$BX$40)</f>
        <v>0.31030006025449308</v>
      </c>
      <c r="BY443" s="1">
        <f t="shared" si="207"/>
        <v>40.1000000000003</v>
      </c>
      <c r="BZ443" s="1">
        <f t="shared" si="208"/>
        <v>1.7647108969897646E-2</v>
      </c>
      <c r="CA443" s="1">
        <f t="shared" si="218"/>
        <v>25.760990586223691</v>
      </c>
      <c r="CB443" s="1" t="str">
        <f t="shared" si="209"/>
        <v/>
      </c>
      <c r="CC443" s="1" t="e">
        <f>IF(CB443="",NA(),COUNTIF(CB443:$CB$704,CB443))</f>
        <v>#N/A</v>
      </c>
      <c r="CD443" s="1" t="e">
        <f t="shared" si="210"/>
        <v>#N/A</v>
      </c>
      <c r="CE443" s="1" t="e">
        <f t="shared" si="211"/>
        <v>#N/A</v>
      </c>
      <c r="CF443" s="1">
        <f t="shared" si="212"/>
        <v>99</v>
      </c>
      <c r="CG443" s="1">
        <f t="shared" si="213"/>
        <v>0</v>
      </c>
      <c r="CH443" s="1">
        <f t="shared" si="206"/>
        <v>0</v>
      </c>
      <c r="CJ443" s="1" t="e">
        <f t="shared" si="214"/>
        <v>#N/A</v>
      </c>
      <c r="CK443" s="1" t="str">
        <f t="shared" si="215"/>
        <v/>
      </c>
    </row>
    <row r="444" spans="1:89" ht="12" customHeight="1" x14ac:dyDescent="0.15">
      <c r="A444" s="26"/>
      <c r="B444" s="26"/>
      <c r="C444" s="26"/>
      <c r="D444" s="26"/>
      <c r="E444" s="26"/>
      <c r="F444" s="26"/>
      <c r="G444" s="26"/>
      <c r="H444" s="26"/>
      <c r="I444" s="26"/>
      <c r="J444" s="26"/>
      <c r="K444" s="26"/>
      <c r="L444" s="26"/>
      <c r="M444" s="26"/>
      <c r="N444" s="26"/>
      <c r="O444" s="26"/>
      <c r="AM444" s="10">
        <f t="shared" si="234"/>
        <v>0.16754188016057014</v>
      </c>
      <c r="AN444" s="10">
        <f t="shared" si="219"/>
        <v>0.97965014353394508</v>
      </c>
      <c r="AO444" s="1">
        <f t="shared" si="220"/>
        <v>30.700000000000166</v>
      </c>
      <c r="AP444" s="1">
        <f t="shared" si="221"/>
        <v>30.370791316777634</v>
      </c>
      <c r="AQ444" s="1" t="e">
        <f t="shared" si="222"/>
        <v>#N/A</v>
      </c>
      <c r="AR444" s="10">
        <f t="shared" si="235"/>
        <v>0.27274525538086891</v>
      </c>
      <c r="AS444" s="10">
        <f t="shared" si="223"/>
        <v>9.9497009068727493E-2</v>
      </c>
      <c r="AT444" s="125">
        <f t="shared" si="224"/>
        <v>37.900000000000269</v>
      </c>
      <c r="AU444" s="1">
        <f t="shared" si="225"/>
        <v>37.784148392826587</v>
      </c>
      <c r="AV444" s="1">
        <f t="shared" si="226"/>
        <v>1.6527561318985912E-3</v>
      </c>
      <c r="AW444" s="10">
        <f t="shared" si="236"/>
        <v>0.23895709589123726</v>
      </c>
      <c r="AX444" s="10">
        <f t="shared" si="227"/>
        <v>6.5354619175195694E-2</v>
      </c>
      <c r="AY444" s="1">
        <f t="shared" si="228"/>
        <v>35.800000000000239</v>
      </c>
      <c r="AZ444" s="1">
        <f t="shared" si="229"/>
        <v>35.34136200621748</v>
      </c>
      <c r="BA444" s="1">
        <f t="shared" si="237"/>
        <v>1.0131935918320394E-3</v>
      </c>
      <c r="BB444" s="10">
        <f t="shared" si="238"/>
        <v>0.43949297443032265</v>
      </c>
      <c r="BC444" s="10">
        <f t="shared" si="230"/>
        <v>0.45771189406514168</v>
      </c>
      <c r="BD444" s="1">
        <f t="shared" si="231"/>
        <v>46.900000000000396</v>
      </c>
      <c r="BE444" s="1">
        <f t="shared" si="232"/>
        <v>47.290906039625803</v>
      </c>
      <c r="BF444" s="1">
        <f t="shared" si="233"/>
        <v>9.021012940499562E-3</v>
      </c>
      <c r="BU444" s="1">
        <f t="shared" si="216"/>
        <v>0</v>
      </c>
      <c r="BV444" s="1">
        <f>IF($BY$12=1,NORMDIST(BY444,$Y$6,$Y$8,TRUE),IF($BY$12=2,IF(BY444&lt;=$BX$31,0,IF(BY444&gt;=$BX$32,1,(BY444-$BX$31)*$BX$33)),SUM($BU$42:BU444)/$BV$40))</f>
        <v>0.31206694941739582</v>
      </c>
      <c r="BW444" s="1">
        <f t="shared" si="217"/>
        <v>0.71116286470054779</v>
      </c>
      <c r="BX444" s="1">
        <f>IF($BY$12&lt;3,BV444,SUM($BZ$42:BZ444)/$BX$40)</f>
        <v>0.31206694941739582</v>
      </c>
      <c r="BY444" s="1">
        <f t="shared" si="207"/>
        <v>40.200000000000301</v>
      </c>
      <c r="BZ444" s="1">
        <f t="shared" si="208"/>
        <v>1.7690618524889117E-2</v>
      </c>
      <c r="CA444" s="1">
        <f t="shared" si="218"/>
        <v>25.748924688651289</v>
      </c>
      <c r="CB444" s="1" t="str">
        <f t="shared" si="209"/>
        <v/>
      </c>
      <c r="CC444" s="1" t="e">
        <f>IF(CB444="",NA(),COUNTIF(CB444:$CB$704,CB444))</f>
        <v>#N/A</v>
      </c>
      <c r="CD444" s="1" t="e">
        <f t="shared" si="210"/>
        <v>#N/A</v>
      </c>
      <c r="CE444" s="1" t="e">
        <f t="shared" si="211"/>
        <v>#N/A</v>
      </c>
      <c r="CF444" s="1">
        <f t="shared" si="212"/>
        <v>99</v>
      </c>
      <c r="CG444" s="1">
        <f t="shared" si="213"/>
        <v>0</v>
      </c>
      <c r="CH444" s="1">
        <f t="shared" si="206"/>
        <v>0</v>
      </c>
      <c r="CJ444" s="1" t="e">
        <f t="shared" si="214"/>
        <v>#N/A</v>
      </c>
      <c r="CK444" s="1" t="str">
        <f t="shared" si="215"/>
        <v/>
      </c>
    </row>
    <row r="445" spans="1:89" ht="12" customHeight="1" x14ac:dyDescent="0.15">
      <c r="A445" s="26"/>
      <c r="B445" s="26"/>
      <c r="C445" s="26"/>
      <c r="D445" s="26"/>
      <c r="E445" s="26"/>
      <c r="F445" s="26"/>
      <c r="G445" s="26"/>
      <c r="H445" s="26"/>
      <c r="I445" s="26"/>
      <c r="J445" s="26"/>
      <c r="K445" s="26"/>
      <c r="L445" s="26"/>
      <c r="M445" s="26"/>
      <c r="N445" s="26"/>
      <c r="O445" s="26"/>
      <c r="AM445" s="10">
        <f t="shared" si="234"/>
        <v>0.17079131677746773</v>
      </c>
      <c r="AN445" s="10">
        <f t="shared" si="219"/>
        <v>0.38806179538369179</v>
      </c>
      <c r="AO445" s="1">
        <f t="shared" si="220"/>
        <v>30.900000000000169</v>
      </c>
      <c r="AP445" s="1">
        <f t="shared" si="221"/>
        <v>31.39864025786536</v>
      </c>
      <c r="AQ445" s="1">
        <f t="shared" si="222"/>
        <v>4.9061096051870642E-3</v>
      </c>
      <c r="AR445" s="10">
        <f t="shared" si="235"/>
        <v>0.38414839282631874</v>
      </c>
      <c r="AS445" s="10">
        <f t="shared" si="223"/>
        <v>0.9221922941505909</v>
      </c>
      <c r="AT445" s="125">
        <f t="shared" si="224"/>
        <v>44.100000000000357</v>
      </c>
      <c r="AU445" s="1">
        <f t="shared" si="225"/>
        <v>44.530005732924103</v>
      </c>
      <c r="AV445" s="1">
        <f t="shared" si="226"/>
        <v>1.7611823337447655E-2</v>
      </c>
      <c r="AW445" s="10">
        <f t="shared" si="236"/>
        <v>4.1362006217241287E-2</v>
      </c>
      <c r="AX445" s="10">
        <f t="shared" si="227"/>
        <v>0.59987849369645119</v>
      </c>
      <c r="AY445" s="1">
        <f t="shared" si="228"/>
        <v>15.199999999999962</v>
      </c>
      <c r="AZ445" s="1">
        <f t="shared" si="229"/>
        <v>15.435384929925165</v>
      </c>
      <c r="BA445" s="1">
        <f t="shared" si="237"/>
        <v>2.633348729526858E-3</v>
      </c>
      <c r="BB445" s="10">
        <f t="shared" si="238"/>
        <v>0.89090603962540627</v>
      </c>
      <c r="BC445" s="10">
        <f t="shared" si="230"/>
        <v>0.97803257778286934</v>
      </c>
      <c r="BD445" s="1">
        <f t="shared" si="231"/>
        <v>74.600000000000037</v>
      </c>
      <c r="BE445" s="1">
        <f t="shared" si="232"/>
        <v>74.592252204567231</v>
      </c>
      <c r="BF445" s="1" t="e">
        <f t="shared" si="233"/>
        <v>#N/A</v>
      </c>
      <c r="BU445" s="1">
        <f t="shared" si="216"/>
        <v>0</v>
      </c>
      <c r="BV445" s="1">
        <f>IF($BY$12=1,NORMDIST(BY445,$Y$6,$Y$8,TRUE),IF($BY$12=2,IF(BY445&lt;=$BX$31,0,IF(BY445&gt;=$BX$32,1,(BY445-$BX$31)*$BX$33)),SUM($BU$42:BU445)/$BV$40))</f>
        <v>0.31383817275691656</v>
      </c>
      <c r="BW445" s="1">
        <f t="shared" si="217"/>
        <v>0.71467181775496214</v>
      </c>
      <c r="BX445" s="1">
        <f>IF($BY$12&lt;3,BV445,SUM($BZ$42:BZ445)/$BX$40)</f>
        <v>0.31383817275691656</v>
      </c>
      <c r="BY445" s="1">
        <f t="shared" si="207"/>
        <v>40.300000000000303</v>
      </c>
      <c r="BZ445" s="1">
        <f t="shared" si="208"/>
        <v>1.7733792003845082E-2</v>
      </c>
      <c r="CA445" s="1">
        <f t="shared" si="218"/>
        <v>25.736381511314129</v>
      </c>
      <c r="CB445" s="1" t="str">
        <f t="shared" si="209"/>
        <v/>
      </c>
      <c r="CC445" s="1" t="e">
        <f>IF(CB445="",NA(),COUNTIF(CB445:$CB$704,CB445))</f>
        <v>#N/A</v>
      </c>
      <c r="CD445" s="1" t="e">
        <f t="shared" si="210"/>
        <v>#N/A</v>
      </c>
      <c r="CE445" s="1" t="e">
        <f t="shared" si="211"/>
        <v>#N/A</v>
      </c>
      <c r="CF445" s="1">
        <f t="shared" si="212"/>
        <v>99</v>
      </c>
      <c r="CG445" s="1">
        <f t="shared" si="213"/>
        <v>0</v>
      </c>
      <c r="CH445" s="1">
        <f t="shared" si="206"/>
        <v>0</v>
      </c>
      <c r="CJ445" s="1" t="e">
        <f t="shared" si="214"/>
        <v>#N/A</v>
      </c>
      <c r="CK445" s="1" t="str">
        <f t="shared" si="215"/>
        <v/>
      </c>
    </row>
    <row r="446" spans="1:89" ht="12" customHeight="1" x14ac:dyDescent="0.15">
      <c r="A446" s="26"/>
      <c r="B446" s="26"/>
      <c r="C446" s="26"/>
      <c r="D446" s="26"/>
      <c r="E446" s="26"/>
      <c r="F446" s="26"/>
      <c r="G446" s="26"/>
      <c r="H446" s="26"/>
      <c r="I446" s="26"/>
      <c r="J446" s="26"/>
      <c r="K446" s="26"/>
      <c r="L446" s="26"/>
      <c r="M446" s="26"/>
      <c r="N446" s="26"/>
      <c r="O446" s="26"/>
      <c r="AM446" s="10">
        <f t="shared" si="234"/>
        <v>0.99864025786519051</v>
      </c>
      <c r="AN446" s="10">
        <f t="shared" si="219"/>
        <v>0.56097525730729103</v>
      </c>
      <c r="AO446" s="1" t="e">
        <f t="shared" si="220"/>
        <v>#N/A</v>
      </c>
      <c r="AP446" s="1" t="e">
        <f t="shared" si="221"/>
        <v>#N/A</v>
      </c>
      <c r="AQ446" s="1" t="e">
        <f t="shared" si="222"/>
        <v>#N/A</v>
      </c>
      <c r="AR446" s="10">
        <f t="shared" si="235"/>
        <v>0.93000573292374611</v>
      </c>
      <c r="AS446" s="10">
        <f t="shared" si="223"/>
        <v>0.41931198909878731</v>
      </c>
      <c r="AT446" s="125">
        <f t="shared" si="224"/>
        <v>79.499999999999758</v>
      </c>
      <c r="AU446" s="1">
        <f t="shared" si="225"/>
        <v>79.342043731361386</v>
      </c>
      <c r="AV446" s="1">
        <f t="shared" si="226"/>
        <v>2.8182945715266327E-3</v>
      </c>
      <c r="AW446" s="10">
        <f t="shared" si="236"/>
        <v>0.73538492992520332</v>
      </c>
      <c r="AX446" s="10">
        <f t="shared" si="227"/>
        <v>0.85925612226128578</v>
      </c>
      <c r="AY446" s="1">
        <f t="shared" si="228"/>
        <v>62.500000000000618</v>
      </c>
      <c r="AZ446" s="1">
        <f t="shared" si="229"/>
        <v>62.392942447215937</v>
      </c>
      <c r="BA446" s="1">
        <f t="shared" si="237"/>
        <v>1.4098716065704881E-2</v>
      </c>
      <c r="BB446" s="10">
        <f t="shared" si="238"/>
        <v>0.49225220456719398</v>
      </c>
      <c r="BC446" s="10">
        <f t="shared" si="230"/>
        <v>0.44495059922337532</v>
      </c>
      <c r="BD446" s="1">
        <f t="shared" si="231"/>
        <v>49.600000000000435</v>
      </c>
      <c r="BE446" s="1">
        <f t="shared" si="232"/>
        <v>49.87659154310866</v>
      </c>
      <c r="BF446" s="1">
        <f t="shared" si="233"/>
        <v>8.8737054174384405E-3</v>
      </c>
      <c r="BU446" s="1">
        <f t="shared" si="216"/>
        <v>0</v>
      </c>
      <c r="BV446" s="1">
        <f>IF($BY$12=1,NORMDIST(BY446,$Y$6,$Y$8,TRUE),IF($BY$12=2,IF(BY446&lt;=$BX$31,0,IF(BY446&gt;=$BX$32,1,(BY446-$BX$31)*$BX$33)),SUM($BU$42:BU446)/$BV$40))</f>
        <v>0.31561369651622795</v>
      </c>
      <c r="BW446" s="1">
        <f t="shared" si="217"/>
        <v>0.7181757075821249</v>
      </c>
      <c r="BX446" s="1">
        <f>IF($BY$12&lt;3,BV446,SUM($BZ$42:BZ446)/$BX$40)</f>
        <v>0.31561369651622795</v>
      </c>
      <c r="BY446" s="1">
        <f t="shared" si="207"/>
        <v>40.400000000000304</v>
      </c>
      <c r="BZ446" s="1">
        <f t="shared" si="208"/>
        <v>1.7776626425299986E-2</v>
      </c>
      <c r="CA446" s="1">
        <f t="shared" si="218"/>
        <v>25.723350063630296</v>
      </c>
      <c r="CB446" s="1" t="str">
        <f t="shared" si="209"/>
        <v/>
      </c>
      <c r="CC446" s="1" t="e">
        <f>IF(CB446="",NA(),COUNTIF(CB446:$CB$704,CB446))</f>
        <v>#N/A</v>
      </c>
      <c r="CD446" s="1" t="e">
        <f t="shared" si="210"/>
        <v>#N/A</v>
      </c>
      <c r="CE446" s="1" t="e">
        <f t="shared" si="211"/>
        <v>#N/A</v>
      </c>
      <c r="CF446" s="1">
        <f t="shared" si="212"/>
        <v>99</v>
      </c>
      <c r="CG446" s="1">
        <f t="shared" si="213"/>
        <v>0</v>
      </c>
      <c r="CH446" s="1">
        <f t="shared" si="206"/>
        <v>0</v>
      </c>
      <c r="CJ446" s="1" t="e">
        <f t="shared" si="214"/>
        <v>#N/A</v>
      </c>
      <c r="CK446" s="1" t="str">
        <f t="shared" si="215"/>
        <v/>
      </c>
    </row>
    <row r="447" spans="1:89" ht="12" customHeight="1" x14ac:dyDescent="0.15">
      <c r="A447" s="26"/>
      <c r="B447" s="26"/>
      <c r="C447" s="26"/>
      <c r="D447" s="26"/>
      <c r="E447" s="26"/>
      <c r="F447" s="26"/>
      <c r="G447" s="26"/>
      <c r="H447" s="26"/>
      <c r="I447" s="26"/>
      <c r="J447" s="26"/>
      <c r="K447" s="26"/>
      <c r="L447" s="26"/>
      <c r="M447" s="26"/>
      <c r="N447" s="26"/>
      <c r="O447" s="26"/>
      <c r="AM447" s="10">
        <f t="shared" si="234"/>
        <v>0.86575125530362129</v>
      </c>
      <c r="AN447" s="10">
        <f t="shared" si="219"/>
        <v>0.80780253186821938</v>
      </c>
      <c r="AO447" s="1">
        <f t="shared" si="220"/>
        <v>72.100000000000179</v>
      </c>
      <c r="AP447" s="1">
        <f t="shared" si="221"/>
        <v>72.420115108043134</v>
      </c>
      <c r="AQ447" s="1">
        <f t="shared" si="222"/>
        <v>8.7507055433261993E-3</v>
      </c>
      <c r="AR447" s="10">
        <f t="shared" si="235"/>
        <v>0.34204373136162758</v>
      </c>
      <c r="AS447" s="10">
        <f t="shared" si="223"/>
        <v>0.76018478348851204</v>
      </c>
      <c r="AT447" s="125">
        <f t="shared" si="224"/>
        <v>41.800000000000324</v>
      </c>
      <c r="AU447" s="1">
        <f t="shared" si="225"/>
        <v>42.017287305742826</v>
      </c>
      <c r="AV447" s="1">
        <f t="shared" si="226"/>
        <v>1.3941091932374236E-2</v>
      </c>
      <c r="AW447" s="10">
        <f t="shared" si="236"/>
        <v>0.39294244721531868</v>
      </c>
      <c r="AX447" s="10">
        <f t="shared" si="227"/>
        <v>0.58040500059723854</v>
      </c>
      <c r="AY447" s="1">
        <f t="shared" si="228"/>
        <v>44.500000000000362</v>
      </c>
      <c r="AZ447" s="1">
        <f t="shared" si="229"/>
        <v>44.551237393170958</v>
      </c>
      <c r="BA447" s="1">
        <f t="shared" si="237"/>
        <v>1.1147807368371563E-2</v>
      </c>
      <c r="BB447" s="10">
        <f t="shared" si="238"/>
        <v>0.77659154310822487</v>
      </c>
      <c r="BC447" s="10">
        <f t="shared" si="230"/>
        <v>0.52677230909466743</v>
      </c>
      <c r="BD447" s="1">
        <f t="shared" si="231"/>
        <v>65.200000000000571</v>
      </c>
      <c r="BE447" s="1">
        <f t="shared" si="232"/>
        <v>65.638986692578172</v>
      </c>
      <c r="BF447" s="1">
        <f t="shared" si="233"/>
        <v>7.8718853657636836E-3</v>
      </c>
      <c r="BU447" s="1">
        <f t="shared" si="216"/>
        <v>0</v>
      </c>
      <c r="BV447" s="1">
        <f>IF($BY$12=1,NORMDIST(BY447,$Y$6,$Y$8,TRUE),IF($BY$12=2,IF(BY447&lt;=$BX$31,0,IF(BY447&gt;=$BX$32,1,(BY447-$BX$31)*$BX$33)),SUM($BU$42:BU447)/$BV$40))</f>
        <v>0.31739348664126443</v>
      </c>
      <c r="BW447" s="1">
        <f t="shared" si="217"/>
        <v>0.72167431245338187</v>
      </c>
      <c r="BX447" s="1">
        <f>IF($BY$12&lt;3,BV447,SUM($BZ$42:BZ447)/$BX$40)</f>
        <v>0.31739348664126443</v>
      </c>
      <c r="BY447" s="1">
        <f t="shared" si="207"/>
        <v>40.500000000000306</v>
      </c>
      <c r="BZ447" s="1">
        <f t="shared" si="208"/>
        <v>1.7819118826009294E-2</v>
      </c>
      <c r="CA447" s="1">
        <f t="shared" si="218"/>
        <v>25.709819559142634</v>
      </c>
      <c r="CB447" s="1" t="str">
        <f t="shared" si="209"/>
        <v/>
      </c>
      <c r="CC447" s="1" t="e">
        <f>IF(CB447="",NA(),COUNTIF(CB447:$CB$704,CB447))</f>
        <v>#N/A</v>
      </c>
      <c r="CD447" s="1" t="e">
        <f t="shared" si="210"/>
        <v>#N/A</v>
      </c>
      <c r="CE447" s="1" t="e">
        <f t="shared" si="211"/>
        <v>#N/A</v>
      </c>
      <c r="CF447" s="1">
        <f t="shared" si="212"/>
        <v>99</v>
      </c>
      <c r="CG447" s="1">
        <f t="shared" si="213"/>
        <v>0</v>
      </c>
      <c r="CH447" s="1">
        <f t="shared" si="206"/>
        <v>0</v>
      </c>
      <c r="CJ447" s="1" t="e">
        <f t="shared" si="214"/>
        <v>#N/A</v>
      </c>
      <c r="CK447" s="1" t="str">
        <f t="shared" si="215"/>
        <v/>
      </c>
    </row>
    <row r="448" spans="1:89" ht="12" customHeight="1" x14ac:dyDescent="0.15">
      <c r="A448" s="26"/>
      <c r="B448" s="26"/>
      <c r="C448" s="26"/>
      <c r="D448" s="26"/>
      <c r="E448" s="26"/>
      <c r="F448" s="26"/>
      <c r="G448" s="26"/>
      <c r="H448" s="26"/>
      <c r="I448" s="26"/>
      <c r="J448" s="26"/>
      <c r="K448" s="26"/>
      <c r="L448" s="26"/>
      <c r="M448" s="26"/>
      <c r="N448" s="26"/>
      <c r="O448" s="26"/>
      <c r="AM448" s="10">
        <f t="shared" si="234"/>
        <v>0.8201151080429554</v>
      </c>
      <c r="AN448" s="10">
        <f t="shared" si="219"/>
        <v>0.74192595854401588</v>
      </c>
      <c r="AO448" s="1">
        <f t="shared" si="220"/>
        <v>68.300000000000395</v>
      </c>
      <c r="AP448" s="1">
        <f t="shared" si="221"/>
        <v>68.030477619916596</v>
      </c>
      <c r="AQ448" s="1">
        <f t="shared" si="222"/>
        <v>9.7373221355148993E-3</v>
      </c>
      <c r="AR448" s="10">
        <f t="shared" si="235"/>
        <v>0.71728730574250221</v>
      </c>
      <c r="AS448" s="10">
        <f t="shared" si="223"/>
        <v>0.3821599967777729</v>
      </c>
      <c r="AT448" s="125">
        <f t="shared" si="224"/>
        <v>61.400000000000603</v>
      </c>
      <c r="AU448" s="1">
        <f t="shared" si="225"/>
        <v>61.835857687146074</v>
      </c>
      <c r="AV448" s="1">
        <f t="shared" si="226"/>
        <v>6.4799873220688156E-3</v>
      </c>
      <c r="AW448" s="10">
        <f t="shared" si="236"/>
        <v>0.55123739317059517</v>
      </c>
      <c r="AX448" s="10">
        <f t="shared" si="227"/>
        <v>9.7792062908411026E-2</v>
      </c>
      <c r="AY448" s="1">
        <f t="shared" si="228"/>
        <v>52.500000000000476</v>
      </c>
      <c r="AZ448" s="1">
        <f t="shared" si="229"/>
        <v>52.900380928069829</v>
      </c>
      <c r="BA448" s="1">
        <f t="shared" si="237"/>
        <v>1.9354891991610371E-3</v>
      </c>
      <c r="BB448" s="10">
        <f t="shared" si="238"/>
        <v>0.93898669257760048</v>
      </c>
      <c r="BC448" s="10">
        <f t="shared" si="230"/>
        <v>0.13260300830006599</v>
      </c>
      <c r="BD448" s="1">
        <f t="shared" si="231"/>
        <v>80.899999999999679</v>
      </c>
      <c r="BE448" s="1">
        <f t="shared" si="232"/>
        <v>81.206839767843164</v>
      </c>
      <c r="BF448" s="1">
        <f t="shared" si="233"/>
        <v>8.0185816190610562E-4</v>
      </c>
      <c r="BU448" s="1">
        <f t="shared" si="216"/>
        <v>0</v>
      </c>
      <c r="BV448" s="1">
        <f>IF($BY$12=1,NORMDIST(BY448,$Y$6,$Y$8,TRUE),IF($BY$12=2,IF(BY448&lt;=$BX$31,0,IF(BY448&gt;=$BX$32,1,(BY448-$BX$31)*$BX$33)),SUM($BU$42:BU448)/$BV$40))</f>
        <v>0.31917750878256124</v>
      </c>
      <c r="BW448" s="1">
        <f t="shared" si="217"/>
        <v>0.72516741020838638</v>
      </c>
      <c r="BX448" s="1">
        <f>IF($BY$12&lt;3,BV448,SUM($BZ$42:BZ448)/$BX$40)</f>
        <v>0.31917750878256124</v>
      </c>
      <c r="BY448" s="1">
        <f t="shared" si="207"/>
        <v>40.600000000000307</v>
      </c>
      <c r="BZ448" s="1">
        <f t="shared" si="208"/>
        <v>1.7861266261290171E-2</v>
      </c>
      <c r="CA448" s="1">
        <f t="shared" si="218"/>
        <v>25.695779447700982</v>
      </c>
      <c r="CB448" s="1" t="str">
        <f t="shared" si="209"/>
        <v/>
      </c>
      <c r="CC448" s="1" t="e">
        <f>IF(CB448="",NA(),COUNTIF(CB448:$CB$704,CB448))</f>
        <v>#N/A</v>
      </c>
      <c r="CD448" s="1" t="e">
        <f t="shared" si="210"/>
        <v>#N/A</v>
      </c>
      <c r="CE448" s="1" t="e">
        <f t="shared" si="211"/>
        <v>#N/A</v>
      </c>
      <c r="CF448" s="1">
        <f t="shared" si="212"/>
        <v>99</v>
      </c>
      <c r="CG448" s="1">
        <f t="shared" si="213"/>
        <v>0</v>
      </c>
      <c r="CH448" s="1">
        <f t="shared" si="206"/>
        <v>0</v>
      </c>
      <c r="CJ448" s="1" t="e">
        <f t="shared" si="214"/>
        <v>#N/A</v>
      </c>
      <c r="CK448" s="1" t="str">
        <f t="shared" si="215"/>
        <v/>
      </c>
    </row>
    <row r="449" spans="1:89" ht="12" customHeight="1" x14ac:dyDescent="0.15">
      <c r="A449" s="26"/>
      <c r="B449" s="26"/>
      <c r="C449" s="26"/>
      <c r="D449" s="26"/>
      <c r="E449" s="26"/>
      <c r="F449" s="26"/>
      <c r="G449" s="26"/>
      <c r="H449" s="26"/>
      <c r="I449" s="26"/>
      <c r="J449" s="26"/>
      <c r="K449" s="26"/>
      <c r="L449" s="26"/>
      <c r="M449" s="26"/>
      <c r="N449" s="26"/>
      <c r="O449" s="26"/>
      <c r="AM449" s="10">
        <f t="shared" si="234"/>
        <v>0.23047761991620064</v>
      </c>
      <c r="AN449" s="10">
        <f t="shared" si="219"/>
        <v>0.19537106528878212</v>
      </c>
      <c r="AO449" s="1">
        <f t="shared" si="220"/>
        <v>35.20000000000023</v>
      </c>
      <c r="AP449" s="1">
        <f t="shared" si="221"/>
        <v>34.892711669951908</v>
      </c>
      <c r="AQ449" s="1">
        <f t="shared" si="222"/>
        <v>2.9636743782334727E-3</v>
      </c>
      <c r="AR449" s="10">
        <f t="shared" si="235"/>
        <v>0.93585768714547157</v>
      </c>
      <c r="AS449" s="10">
        <f t="shared" si="223"/>
        <v>3.7604648619890213E-2</v>
      </c>
      <c r="AT449" s="125">
        <f t="shared" si="224"/>
        <v>80.399999999999707</v>
      </c>
      <c r="AU449" s="1">
        <f t="shared" si="225"/>
        <v>80.875059334188407</v>
      </c>
      <c r="AV449" s="1">
        <f t="shared" si="226"/>
        <v>2.3627872551999467E-4</v>
      </c>
      <c r="AW449" s="10">
        <f t="shared" si="236"/>
        <v>0.9003809280693531</v>
      </c>
      <c r="AX449" s="10">
        <f t="shared" si="227"/>
        <v>0.9856455959379673</v>
      </c>
      <c r="AY449" s="1">
        <f t="shared" si="228"/>
        <v>75.59999999999998</v>
      </c>
      <c r="AZ449" s="1">
        <f t="shared" si="229"/>
        <v>75.872772420197705</v>
      </c>
      <c r="BA449" s="1" t="e">
        <f t="shared" si="237"/>
        <v>#N/A</v>
      </c>
      <c r="BB449" s="10">
        <f t="shared" si="238"/>
        <v>0.80683976784348488</v>
      </c>
      <c r="BC449" s="10">
        <f t="shared" si="230"/>
        <v>0.16735183075070381</v>
      </c>
      <c r="BD449" s="1">
        <f t="shared" si="231"/>
        <v>67.300000000000452</v>
      </c>
      <c r="BE449" s="1">
        <f t="shared" si="232"/>
        <v>67.283080837876057</v>
      </c>
      <c r="BF449" s="1">
        <f t="shared" si="233"/>
        <v>2.2963365770155716E-3</v>
      </c>
      <c r="BU449" s="1">
        <f t="shared" si="216"/>
        <v>0</v>
      </c>
      <c r="BV449" s="1">
        <f>IF($BY$12=1,NORMDIST(BY449,$Y$6,$Y$8,TRUE),IF($BY$12=2,IF(BY449&lt;=$BX$31,0,IF(BY449&gt;=$BX$32,1,(BY449-$BX$31)*$BX$33)),SUM($BU$42:BU449)/$BV$40))</f>
        <v>0.32096572829712749</v>
      </c>
      <c r="BW449" s="1">
        <f t="shared" si="217"/>
        <v>0.72865477827818481</v>
      </c>
      <c r="BX449" s="1">
        <f>IF($BY$12&lt;3,BV449,SUM($BZ$42:BZ449)/$BX$40)</f>
        <v>0.32096572829712749</v>
      </c>
      <c r="BY449" s="1">
        <f t="shared" si="207"/>
        <v>40.700000000000308</v>
      </c>
      <c r="BZ449" s="1">
        <f t="shared" si="208"/>
        <v>1.790306580536067E-2</v>
      </c>
      <c r="CA449" s="1">
        <f t="shared" si="218"/>
        <v>25.681219448621601</v>
      </c>
      <c r="CB449" s="1" t="str">
        <f t="shared" si="209"/>
        <v/>
      </c>
      <c r="CC449" s="1" t="e">
        <f>IF(CB449="",NA(),COUNTIF(CB449:$CB$704,CB449))</f>
        <v>#N/A</v>
      </c>
      <c r="CD449" s="1" t="e">
        <f t="shared" si="210"/>
        <v>#N/A</v>
      </c>
      <c r="CE449" s="1" t="e">
        <f t="shared" si="211"/>
        <v>#N/A</v>
      </c>
      <c r="CF449" s="1">
        <f t="shared" si="212"/>
        <v>99</v>
      </c>
      <c r="CG449" s="1">
        <f t="shared" si="213"/>
        <v>0</v>
      </c>
      <c r="CH449" s="1">
        <f t="shared" si="206"/>
        <v>0</v>
      </c>
      <c r="CJ449" s="1" t="e">
        <f t="shared" si="214"/>
        <v>#N/A</v>
      </c>
      <c r="CK449" s="1" t="str">
        <f t="shared" si="215"/>
        <v/>
      </c>
    </row>
    <row r="450" spans="1:89" ht="12" customHeight="1" x14ac:dyDescent="0.15">
      <c r="A450" s="26"/>
      <c r="B450" s="26"/>
      <c r="C450" s="26"/>
      <c r="D450" s="26"/>
      <c r="E450" s="26"/>
      <c r="F450" s="26"/>
      <c r="G450" s="26"/>
      <c r="H450" s="26"/>
      <c r="I450" s="26"/>
      <c r="J450" s="26"/>
      <c r="K450" s="26"/>
      <c r="L450" s="26"/>
      <c r="M450" s="26"/>
      <c r="N450" s="26"/>
      <c r="O450" s="26"/>
      <c r="AM450" s="10">
        <f t="shared" si="234"/>
        <v>0.19271166995167732</v>
      </c>
      <c r="AN450" s="10">
        <f t="shared" si="219"/>
        <v>0.20476848259568214</v>
      </c>
      <c r="AO450" s="1">
        <f t="shared" si="220"/>
        <v>32.600000000000193</v>
      </c>
      <c r="AP450" s="1">
        <f t="shared" si="221"/>
        <v>32.587947095185712</v>
      </c>
      <c r="AQ450" s="1">
        <f t="shared" si="222"/>
        <v>2.7975923743712473E-3</v>
      </c>
      <c r="AR450" s="10">
        <f t="shared" si="235"/>
        <v>0.97505933418869972</v>
      </c>
      <c r="AS450" s="10">
        <f t="shared" si="223"/>
        <v>1.765834167599678E-2</v>
      </c>
      <c r="AT450" s="125">
        <f t="shared" si="224"/>
        <v>89.199999999999207</v>
      </c>
      <c r="AU450" s="1">
        <f t="shared" si="225"/>
        <v>89.34631840959112</v>
      </c>
      <c r="AV450" s="1">
        <f t="shared" si="226"/>
        <v>5.1598508145403681E-5</v>
      </c>
      <c r="AW450" s="10">
        <f t="shared" si="236"/>
        <v>0.7727724201977253</v>
      </c>
      <c r="AX450" s="10">
        <f t="shared" si="227"/>
        <v>0.24801871553063393</v>
      </c>
      <c r="AY450" s="1">
        <f t="shared" si="228"/>
        <v>64.900000000000588</v>
      </c>
      <c r="AZ450" s="1">
        <f t="shared" si="229"/>
        <v>64.779549641162745</v>
      </c>
      <c r="BA450" s="1">
        <f t="shared" si="237"/>
        <v>3.7483693387407708E-3</v>
      </c>
      <c r="BB450" s="10">
        <f t="shared" si="238"/>
        <v>0.48308083787560463</v>
      </c>
      <c r="BC450" s="10">
        <f t="shared" si="230"/>
        <v>0.6588069386780262</v>
      </c>
      <c r="BD450" s="1">
        <f t="shared" si="231"/>
        <v>49.100000000000428</v>
      </c>
      <c r="BE450" s="1">
        <f t="shared" si="232"/>
        <v>49.551270464808177</v>
      </c>
      <c r="BF450" s="1">
        <f t="shared" si="233"/>
        <v>1.3127998293356515E-2</v>
      </c>
      <c r="BU450" s="1">
        <f t="shared" si="216"/>
        <v>0</v>
      </c>
      <c r="BV450" s="1">
        <f>IF($BY$12=1,NORMDIST(BY450,$Y$6,$Y$8,TRUE),IF($BY$12=2,IF(BY450&lt;=$BX$31,0,IF(BY450&gt;=$BX$32,1,(BY450-$BX$31)*$BX$33)),SUM($BU$42:BU450)/$BV$40))</f>
        <v>0.32275811025035323</v>
      </c>
      <c r="BW450" s="1">
        <f t="shared" si="217"/>
        <v>0.73213619370844196</v>
      </c>
      <c r="BX450" s="1">
        <f>IF($BY$12&lt;3,BV450,SUM($BZ$42:BZ450)/$BX$40)</f>
        <v>0.32275811025035323</v>
      </c>
      <c r="BY450" s="1">
        <f t="shared" si="207"/>
        <v>40.80000000000031</v>
      </c>
      <c r="BZ450" s="1">
        <f t="shared" si="208"/>
        <v>1.7944514551677362E-2</v>
      </c>
      <c r="CA450" s="1">
        <f t="shared" si="218"/>
        <v>25.666129584769706</v>
      </c>
      <c r="CB450" s="1" t="str">
        <f t="shared" si="209"/>
        <v/>
      </c>
      <c r="CC450" s="1" t="e">
        <f>IF(CB450="",NA(),COUNTIF(CB450:$CB$704,CB450))</f>
        <v>#N/A</v>
      </c>
      <c r="CD450" s="1" t="e">
        <f t="shared" si="210"/>
        <v>#N/A</v>
      </c>
      <c r="CE450" s="1" t="e">
        <f t="shared" si="211"/>
        <v>#N/A</v>
      </c>
      <c r="CF450" s="1">
        <f t="shared" si="212"/>
        <v>99</v>
      </c>
      <c r="CG450" s="1">
        <f t="shared" si="213"/>
        <v>0</v>
      </c>
      <c r="CH450" s="1">
        <f t="shared" si="206"/>
        <v>0</v>
      </c>
      <c r="CJ450" s="1" t="e">
        <f t="shared" si="214"/>
        <v>#N/A</v>
      </c>
      <c r="CK450" s="1" t="str">
        <f t="shared" si="215"/>
        <v/>
      </c>
    </row>
    <row r="451" spans="1:89" ht="12" customHeight="1" x14ac:dyDescent="0.15">
      <c r="A451" s="26"/>
      <c r="B451" s="26"/>
      <c r="C451" s="26"/>
      <c r="D451" s="26"/>
      <c r="E451" s="26"/>
      <c r="F451" s="26"/>
      <c r="G451" s="26"/>
      <c r="H451" s="26"/>
      <c r="I451" s="26"/>
      <c r="J451" s="26"/>
      <c r="K451" s="26"/>
      <c r="L451" s="26"/>
      <c r="M451" s="26"/>
      <c r="N451" s="26"/>
      <c r="O451" s="26"/>
      <c r="AM451" s="10">
        <f t="shared" si="234"/>
        <v>0.48794709518551826</v>
      </c>
      <c r="AN451" s="10">
        <f t="shared" si="219"/>
        <v>0.29516742005944252</v>
      </c>
      <c r="AO451" s="1">
        <f t="shared" si="220"/>
        <v>49.300000000000431</v>
      </c>
      <c r="AP451" s="1">
        <f t="shared" si="221"/>
        <v>48.837770885974599</v>
      </c>
      <c r="AQ451" s="1">
        <f t="shared" si="222"/>
        <v>5.8841330474844753E-3</v>
      </c>
      <c r="AR451" s="10">
        <f t="shared" si="235"/>
        <v>0.64631840959191322</v>
      </c>
      <c r="AS451" s="10">
        <f t="shared" si="223"/>
        <v>0.49805845692753792</v>
      </c>
      <c r="AT451" s="125">
        <f t="shared" si="224"/>
        <v>57.500000000000547</v>
      </c>
      <c r="AU451" s="1">
        <f t="shared" si="225"/>
        <v>57.044035319239448</v>
      </c>
      <c r="AV451" s="1">
        <f t="shared" si="226"/>
        <v>9.2602787126709989E-3</v>
      </c>
      <c r="AW451" s="10">
        <f t="shared" si="236"/>
        <v>0.37954964116215706</v>
      </c>
      <c r="AX451" s="10">
        <f t="shared" si="227"/>
        <v>0.34576690569519997</v>
      </c>
      <c r="AY451" s="1">
        <f t="shared" si="228"/>
        <v>43.800000000000352</v>
      </c>
      <c r="AZ451" s="1">
        <f t="shared" si="229"/>
        <v>43.851921773702259</v>
      </c>
      <c r="BA451" s="1">
        <f t="shared" si="237"/>
        <v>6.5734845073065857E-3</v>
      </c>
      <c r="BB451" s="10">
        <f t="shared" si="238"/>
        <v>0.95127046480774879</v>
      </c>
      <c r="BC451" s="10">
        <f t="shared" si="230"/>
        <v>1.459353044629097E-2</v>
      </c>
      <c r="BD451" s="1">
        <f t="shared" si="231"/>
        <v>83.099999999999554</v>
      </c>
      <c r="BE451" s="1">
        <f t="shared" si="232"/>
        <v>83.094178805499823</v>
      </c>
      <c r="BF451" s="1">
        <f t="shared" si="233"/>
        <v>7.4006304284853725E-5</v>
      </c>
      <c r="BU451" s="1">
        <f t="shared" si="216"/>
        <v>0</v>
      </c>
      <c r="BV451" s="1">
        <f>IF($BY$12=1,NORMDIST(BY451,$Y$6,$Y$8,TRUE),IF($BY$12=2,IF(BY451&lt;=$BX$31,0,IF(BY451&gt;=$BX$32,1,(BY451-$BX$31)*$BX$33)),SUM($BU$42:BU451)/$BV$40))</f>
        <v>0.32455461941795016</v>
      </c>
      <c r="BW451" s="1">
        <f t="shared" si="217"/>
        <v>0.73561143318280264</v>
      </c>
      <c r="BX451" s="1">
        <f>IF($BY$12&lt;3,BV451,SUM($BZ$42:BZ451)/$BX$40)</f>
        <v>0.32455461941795016</v>
      </c>
      <c r="BY451" s="1">
        <f t="shared" si="207"/>
        <v>40.900000000000311</v>
      </c>
      <c r="BZ451" s="1">
        <f t="shared" si="208"/>
        <v>1.7985609613271322E-2</v>
      </c>
      <c r="CA451" s="1">
        <f t="shared" si="218"/>
        <v>25.650500217505197</v>
      </c>
      <c r="CB451" s="1" t="str">
        <f t="shared" si="209"/>
        <v/>
      </c>
      <c r="CC451" s="1" t="e">
        <f>IF(CB451="",NA(),COUNTIF(CB451:$CB$704,CB451))</f>
        <v>#N/A</v>
      </c>
      <c r="CD451" s="1" t="e">
        <f t="shared" si="210"/>
        <v>#N/A</v>
      </c>
      <c r="CE451" s="1" t="e">
        <f t="shared" si="211"/>
        <v>#N/A</v>
      </c>
      <c r="CF451" s="1">
        <f t="shared" si="212"/>
        <v>99</v>
      </c>
      <c r="CG451" s="1">
        <f t="shared" si="213"/>
        <v>0</v>
      </c>
      <c r="CH451" s="1">
        <f t="shared" ref="CH451:CH514" si="239">IF(CB451="",0,1)</f>
        <v>0</v>
      </c>
      <c r="CJ451" s="1" t="e">
        <f t="shared" si="214"/>
        <v>#N/A</v>
      </c>
      <c r="CK451" s="1" t="str">
        <f t="shared" si="215"/>
        <v/>
      </c>
    </row>
    <row r="452" spans="1:89" ht="12" customHeight="1" x14ac:dyDescent="0.15">
      <c r="A452" s="26"/>
      <c r="B452" s="26"/>
      <c r="C452" s="26"/>
      <c r="D452" s="26"/>
      <c r="E452" s="26"/>
      <c r="F452" s="26"/>
      <c r="G452" s="26"/>
      <c r="H452" s="26"/>
      <c r="I452" s="26"/>
      <c r="J452" s="26"/>
      <c r="K452" s="26"/>
      <c r="L452" s="26"/>
      <c r="M452" s="26"/>
      <c r="N452" s="26"/>
      <c r="O452" s="26"/>
      <c r="AM452" s="10">
        <f t="shared" si="234"/>
        <v>3.7770885974168777E-2</v>
      </c>
      <c r="AN452" s="10">
        <f t="shared" si="219"/>
        <v>0.35076320543885231</v>
      </c>
      <c r="AO452" s="1">
        <f t="shared" si="220"/>
        <v>14.399999999999965</v>
      </c>
      <c r="AP452" s="1">
        <f t="shared" si="221"/>
        <v>14.514310193806852</v>
      </c>
      <c r="AQ452" s="1">
        <f t="shared" si="222"/>
        <v>1.4351086500468142E-3</v>
      </c>
      <c r="AR452" s="10">
        <f t="shared" si="235"/>
        <v>4.4035319238901138E-2</v>
      </c>
      <c r="AS452" s="10">
        <f t="shared" si="223"/>
        <v>0.76484816148877144</v>
      </c>
      <c r="AT452" s="125">
        <f t="shared" si="224"/>
        <v>15.79999999999996</v>
      </c>
      <c r="AU452" s="1">
        <f t="shared" si="225"/>
        <v>15.857913813739977</v>
      </c>
      <c r="AV452" s="1">
        <f t="shared" si="226"/>
        <v>3.535859909560977E-3</v>
      </c>
      <c r="AW452" s="10">
        <f t="shared" si="236"/>
        <v>0.5519217737019062</v>
      </c>
      <c r="AX452" s="10">
        <f t="shared" si="227"/>
        <v>0.91200212016701698</v>
      </c>
      <c r="AY452" s="1">
        <f t="shared" si="228"/>
        <v>52.600000000000477</v>
      </c>
      <c r="AZ452" s="1">
        <f t="shared" si="229"/>
        <v>52.157697732002021</v>
      </c>
      <c r="BA452" s="1">
        <f t="shared" si="237"/>
        <v>1.8038737125556575E-2</v>
      </c>
      <c r="BB452" s="10">
        <f t="shared" si="238"/>
        <v>0.49417880550026894</v>
      </c>
      <c r="BC452" s="10">
        <f t="shared" si="230"/>
        <v>0.47932716086506844</v>
      </c>
      <c r="BD452" s="1">
        <f t="shared" si="231"/>
        <v>49.700000000000436</v>
      </c>
      <c r="BE452" s="1">
        <f t="shared" si="232"/>
        <v>50.039903775603015</v>
      </c>
      <c r="BF452" s="1">
        <f t="shared" si="233"/>
        <v>9.560117956922699E-3</v>
      </c>
      <c r="BU452" s="1">
        <f t="shared" si="216"/>
        <v>0</v>
      </c>
      <c r="BV452" s="1">
        <f>IF($BY$12=1,NORMDIST(BY452,$Y$6,$Y$8,TRUE),IF($BY$12=2,IF(BY452&lt;=$BX$31,0,IF(BY452&gt;=$BX$32,1,(BY452-$BX$31)*$BX$33)),SUM($BU$42:BU452)/$BV$40))</f>
        <v>0.32635522028792563</v>
      </c>
      <c r="BW452" s="1">
        <f t="shared" si="217"/>
        <v>0.73908027304638912</v>
      </c>
      <c r="BX452" s="1">
        <f>IF($BY$12&lt;3,BV452,SUM($BZ$42:BZ452)/$BX$40)</f>
        <v>0.32635522028792563</v>
      </c>
      <c r="BY452" s="1">
        <f t="shared" si="207"/>
        <v>41.000000000000313</v>
      </c>
      <c r="BZ452" s="1">
        <f t="shared" si="208"/>
        <v>1.8026348123082524E-2</v>
      </c>
      <c r="CA452" s="1">
        <f t="shared" si="218"/>
        <v>25.634322082425488</v>
      </c>
      <c r="CB452" s="1" t="str">
        <f t="shared" si="209"/>
        <v/>
      </c>
      <c r="CC452" s="1" t="e">
        <f>IF(CB452="",NA(),COUNTIF(CB452:$CB$704,CB452))</f>
        <v>#N/A</v>
      </c>
      <c r="CD452" s="1" t="e">
        <f t="shared" si="210"/>
        <v>#N/A</v>
      </c>
      <c r="CE452" s="1" t="e">
        <f t="shared" si="211"/>
        <v>#N/A</v>
      </c>
      <c r="CF452" s="1">
        <f t="shared" si="212"/>
        <v>99</v>
      </c>
      <c r="CG452" s="1">
        <f t="shared" si="213"/>
        <v>0</v>
      </c>
      <c r="CH452" s="1">
        <f t="shared" si="239"/>
        <v>0</v>
      </c>
      <c r="CJ452" s="1" t="e">
        <f t="shared" si="214"/>
        <v>#N/A</v>
      </c>
      <c r="CK452" s="1" t="str">
        <f t="shared" si="215"/>
        <v/>
      </c>
    </row>
    <row r="453" spans="1:89" ht="12" customHeight="1" x14ac:dyDescent="0.15">
      <c r="A453" s="26"/>
      <c r="B453" s="26"/>
      <c r="C453" s="26"/>
      <c r="D453" s="26"/>
      <c r="E453" s="26"/>
      <c r="F453" s="26"/>
      <c r="G453" s="26"/>
      <c r="H453" s="26"/>
      <c r="I453" s="26"/>
      <c r="J453" s="26"/>
      <c r="K453" s="26"/>
      <c r="L453" s="26"/>
      <c r="M453" s="26"/>
      <c r="N453" s="26"/>
      <c r="O453" s="26"/>
      <c r="AM453" s="10">
        <f t="shared" si="234"/>
        <v>0.61431019380688667</v>
      </c>
      <c r="AN453" s="10">
        <f t="shared" si="219"/>
        <v>0.92410138621926308</v>
      </c>
      <c r="AO453" s="1">
        <f t="shared" si="220"/>
        <v>55.800000000000523</v>
      </c>
      <c r="AP453" s="1">
        <f t="shared" si="221"/>
        <v>56.175510651618765</v>
      </c>
      <c r="AQ453" s="1">
        <f t="shared" si="222"/>
        <v>1.7674112249933586E-2</v>
      </c>
      <c r="AR453" s="10">
        <f t="shared" si="235"/>
        <v>0.55791381374001503</v>
      </c>
      <c r="AS453" s="10">
        <f t="shared" si="223"/>
        <v>0.39027972891926765</v>
      </c>
      <c r="AT453" s="125">
        <f t="shared" si="224"/>
        <v>52.900000000000482</v>
      </c>
      <c r="AU453" s="1">
        <f t="shared" si="225"/>
        <v>52.762829152495151</v>
      </c>
      <c r="AV453" s="1">
        <f t="shared" si="226"/>
        <v>7.7035435854556694E-3</v>
      </c>
      <c r="AW453" s="10">
        <f t="shared" si="236"/>
        <v>5.7697732001543045E-2</v>
      </c>
      <c r="AX453" s="10">
        <f t="shared" si="227"/>
        <v>7.0085946470499039E-2</v>
      </c>
      <c r="AY453" s="1">
        <f t="shared" si="228"/>
        <v>18.499999999999993</v>
      </c>
      <c r="AZ453" s="1">
        <f t="shared" si="229"/>
        <v>18.375822294503443</v>
      </c>
      <c r="BA453" s="1">
        <f t="shared" si="237"/>
        <v>4.0443630894888648E-4</v>
      </c>
      <c r="BB453" s="10">
        <f t="shared" si="238"/>
        <v>0.83990377560257912</v>
      </c>
      <c r="BC453" s="10">
        <f t="shared" si="230"/>
        <v>0.67477487400174141</v>
      </c>
      <c r="BD453" s="1">
        <f t="shared" si="231"/>
        <v>69.80000000000031</v>
      </c>
      <c r="BE453" s="1">
        <f t="shared" si="232"/>
        <v>69.812090776115966</v>
      </c>
      <c r="BF453" s="1">
        <f t="shared" si="233"/>
        <v>8.2454234120254728E-3</v>
      </c>
      <c r="BU453" s="1">
        <f t="shared" si="216"/>
        <v>0</v>
      </c>
      <c r="BV453" s="1">
        <f>IF($BY$12=1,NORMDIST(BY453,$Y$6,$Y$8,TRUE),IF($BY$12=2,IF(BY453&lt;=$BX$31,0,IF(BY453&gt;=$BX$32,1,(BY453-$BX$31)*$BX$33)),SUM($BU$42:BU453)/$BV$40))</f>
        <v>0.32815987706259048</v>
      </c>
      <c r="BW453" s="1">
        <f t="shared" si="217"/>
        <v>0.74254248932942346</v>
      </c>
      <c r="BX453" s="1">
        <f>IF($BY$12&lt;3,BV453,SUM($BZ$42:BZ453)/$BX$40)</f>
        <v>0.32815987706259048</v>
      </c>
      <c r="BY453" s="1">
        <f t="shared" si="207"/>
        <v>41.100000000000314</v>
      </c>
      <c r="BZ453" s="1">
        <f t="shared" si="208"/>
        <v>1.8066727234292403E-2</v>
      </c>
      <c r="CA453" s="1">
        <f t="shared" si="218"/>
        <v>25.617586325833621</v>
      </c>
      <c r="CB453" s="1" t="str">
        <f t="shared" si="209"/>
        <v/>
      </c>
      <c r="CC453" s="1" t="e">
        <f>IF(CB453="",NA(),COUNTIF(CB453:$CB$704,CB453))</f>
        <v>#N/A</v>
      </c>
      <c r="CD453" s="1" t="e">
        <f t="shared" si="210"/>
        <v>#N/A</v>
      </c>
      <c r="CE453" s="1" t="e">
        <f t="shared" si="211"/>
        <v>#N/A</v>
      </c>
      <c r="CF453" s="1">
        <f t="shared" si="212"/>
        <v>99</v>
      </c>
      <c r="CG453" s="1">
        <f t="shared" si="213"/>
        <v>0</v>
      </c>
      <c r="CH453" s="1">
        <f t="shared" si="239"/>
        <v>0</v>
      </c>
      <c r="CJ453" s="1" t="e">
        <f t="shared" si="214"/>
        <v>#N/A</v>
      </c>
      <c r="CK453" s="1" t="str">
        <f t="shared" si="215"/>
        <v/>
      </c>
    </row>
    <row r="454" spans="1:89" ht="12" customHeight="1" x14ac:dyDescent="0.15">
      <c r="A454" s="26"/>
      <c r="B454" s="26"/>
      <c r="C454" s="26"/>
      <c r="D454" s="26"/>
      <c r="E454" s="26"/>
      <c r="F454" s="26"/>
      <c r="G454" s="26"/>
      <c r="H454" s="26"/>
      <c r="I454" s="26"/>
      <c r="J454" s="26"/>
      <c r="K454" s="26"/>
      <c r="L454" s="26"/>
      <c r="M454" s="26"/>
      <c r="N454" s="26"/>
      <c r="O454" s="26"/>
      <c r="AM454" s="10">
        <f t="shared" si="234"/>
        <v>0.87551065161824226</v>
      </c>
      <c r="AN454" s="10">
        <f t="shared" si="219"/>
        <v>0.89782089367508888</v>
      </c>
      <c r="AO454" s="1">
        <f t="shared" si="220"/>
        <v>73.000000000000128</v>
      </c>
      <c r="AP454" s="1">
        <f t="shared" si="221"/>
        <v>73.108422506600746</v>
      </c>
      <c r="AQ454" s="1">
        <f t="shared" si="222"/>
        <v>9.2446942411139807E-3</v>
      </c>
      <c r="AR454" s="10">
        <f t="shared" si="235"/>
        <v>0.36282915249466896</v>
      </c>
      <c r="AS454" s="10">
        <f t="shared" si="223"/>
        <v>0.24172567203640938</v>
      </c>
      <c r="AT454" s="125">
        <f t="shared" si="224"/>
        <v>42.90000000000034</v>
      </c>
      <c r="AU454" s="1">
        <f t="shared" si="225"/>
        <v>43.262797830254179</v>
      </c>
      <c r="AV454" s="1">
        <f t="shared" si="226"/>
        <v>4.5272748937728591E-3</v>
      </c>
      <c r="AW454" s="10">
        <f t="shared" si="236"/>
        <v>0.37582229450345039</v>
      </c>
      <c r="AX454" s="10">
        <f t="shared" si="227"/>
        <v>0.8307243324816227</v>
      </c>
      <c r="AY454" s="1">
        <f t="shared" si="228"/>
        <v>43.60000000000035</v>
      </c>
      <c r="AZ454" s="1">
        <f t="shared" si="229"/>
        <v>43.224232549220673</v>
      </c>
      <c r="BA454" s="1">
        <f t="shared" si="237"/>
        <v>1.5743494041418157E-2</v>
      </c>
      <c r="BB454" s="10">
        <f t="shared" si="238"/>
        <v>0.5120907761156559</v>
      </c>
      <c r="BC454" s="10">
        <f t="shared" si="230"/>
        <v>0.4183366484940052</v>
      </c>
      <c r="BD454" s="1">
        <f t="shared" si="231"/>
        <v>50.600000000000449</v>
      </c>
      <c r="BE454" s="1">
        <f t="shared" si="232"/>
        <v>51.023316482454987</v>
      </c>
      <c r="BF454" s="1">
        <f t="shared" si="233"/>
        <v>8.3408545970776408E-3</v>
      </c>
      <c r="BU454" s="1">
        <f t="shared" si="216"/>
        <v>0</v>
      </c>
      <c r="BV454" s="1">
        <f>IF($BY$12=1,NORMDIST(BY454,$Y$6,$Y$8,TRUE),IF($BY$12=2,IF(BY454&lt;=$BX$31,0,IF(BY454&gt;=$BX$32,1,(BY454-$BX$31)*$BX$33)),SUM($BU$42:BU454)/$BV$40))</f>
        <v>0.32996855366059935</v>
      </c>
      <c r="BW454" s="1">
        <f t="shared" si="217"/>
        <v>0.74599785777098093</v>
      </c>
      <c r="BX454" s="1">
        <f>IF($BY$12&lt;3,BV454,SUM($BZ$42:BZ454)/$BX$40)</f>
        <v>0.32996855366059935</v>
      </c>
      <c r="BY454" s="1">
        <f t="shared" si="207"/>
        <v>41.200000000000315</v>
      </c>
      <c r="BZ454" s="1">
        <f t="shared" si="208"/>
        <v>1.8106744120654737E-2</v>
      </c>
      <c r="CA454" s="1">
        <f t="shared" si="218"/>
        <v>25.600284541853608</v>
      </c>
      <c r="CB454" s="1" t="str">
        <f t="shared" si="209"/>
        <v/>
      </c>
      <c r="CC454" s="1" t="e">
        <f>IF(CB454="",NA(),COUNTIF(CB454:$CB$704,CB454))</f>
        <v>#N/A</v>
      </c>
      <c r="CD454" s="1" t="e">
        <f t="shared" si="210"/>
        <v>#N/A</v>
      </c>
      <c r="CE454" s="1" t="e">
        <f t="shared" si="211"/>
        <v>#N/A</v>
      </c>
      <c r="CF454" s="1">
        <f t="shared" si="212"/>
        <v>99</v>
      </c>
      <c r="CG454" s="1">
        <f t="shared" si="213"/>
        <v>0</v>
      </c>
      <c r="CH454" s="1">
        <f t="shared" si="239"/>
        <v>0</v>
      </c>
      <c r="CJ454" s="1" t="e">
        <f t="shared" si="214"/>
        <v>#N/A</v>
      </c>
      <c r="CK454" s="1" t="str">
        <f t="shared" si="215"/>
        <v/>
      </c>
    </row>
    <row r="455" spans="1:89" ht="12" customHeight="1" x14ac:dyDescent="0.15">
      <c r="A455" s="26"/>
      <c r="B455" s="26"/>
      <c r="C455" s="26"/>
      <c r="D455" s="26"/>
      <c r="E455" s="26"/>
      <c r="F455" s="26"/>
      <c r="G455" s="26"/>
      <c r="H455" s="26"/>
      <c r="I455" s="26"/>
      <c r="J455" s="26"/>
      <c r="K455" s="26"/>
      <c r="L455" s="26"/>
      <c r="M455" s="26"/>
      <c r="N455" s="26"/>
      <c r="O455" s="26"/>
      <c r="AM455" s="10">
        <f t="shared" si="234"/>
        <v>0.60842250660061836</v>
      </c>
      <c r="AN455" s="10">
        <f t="shared" si="219"/>
        <v>0.97549876943230629</v>
      </c>
      <c r="AO455" s="1">
        <f t="shared" si="220"/>
        <v>55.500000000000519</v>
      </c>
      <c r="AP455" s="1">
        <f t="shared" si="221"/>
        <v>55.375807065517229</v>
      </c>
      <c r="AQ455" s="1" t="e">
        <f t="shared" si="222"/>
        <v>#N/A</v>
      </c>
      <c r="AR455" s="10">
        <f t="shared" si="235"/>
        <v>0.86279783025383949</v>
      </c>
      <c r="AS455" s="10">
        <f t="shared" si="223"/>
        <v>0.51891018822789192</v>
      </c>
      <c r="AT455" s="125">
        <f t="shared" si="224"/>
        <v>71.800000000000196</v>
      </c>
      <c r="AU455" s="1">
        <f t="shared" si="225"/>
        <v>71.928111366182762</v>
      </c>
      <c r="AV455" s="1">
        <f t="shared" si="226"/>
        <v>5.7145183398414536E-3</v>
      </c>
      <c r="AW455" s="10">
        <f t="shared" si="236"/>
        <v>0.12423254922032356</v>
      </c>
      <c r="AX455" s="10">
        <f t="shared" si="227"/>
        <v>0.10722637549042702</v>
      </c>
      <c r="AY455" s="1">
        <f t="shared" si="228"/>
        <v>26.900000000000112</v>
      </c>
      <c r="AZ455" s="1">
        <f t="shared" si="229"/>
        <v>26.548847151547783</v>
      </c>
      <c r="BA455" s="1">
        <f t="shared" si="237"/>
        <v>1.0977459615807009E-3</v>
      </c>
      <c r="BB455" s="10">
        <f t="shared" si="238"/>
        <v>0.92331648245453835</v>
      </c>
      <c r="BC455" s="10">
        <f t="shared" si="230"/>
        <v>0.82765965536236763</v>
      </c>
      <c r="BD455" s="1">
        <f t="shared" si="231"/>
        <v>78.499999999999815</v>
      </c>
      <c r="BE455" s="1">
        <f t="shared" si="232"/>
        <v>78.313199196010643</v>
      </c>
      <c r="BF455" s="1">
        <f t="shared" si="233"/>
        <v>5.981185059871455E-3</v>
      </c>
      <c r="BU455" s="1">
        <f t="shared" si="216"/>
        <v>0</v>
      </c>
      <c r="BV455" s="1">
        <f>IF($BY$12=1,NORMDIST(BY455,$Y$6,$Y$8,TRUE),IF($BY$12=2,IF(BY455&lt;=$BX$31,0,IF(BY455&gt;=$BX$32,1,(BY455-$BX$31)*$BX$33)),SUM($BU$42:BU455)/$BV$40))</f>
        <v>0.3317812137190248</v>
      </c>
      <c r="BW455" s="1">
        <f t="shared" si="217"/>
        <v>0.74944615384286428</v>
      </c>
      <c r="BX455" s="1">
        <f>IF($BY$12&lt;3,BV455,SUM($BZ$42:BZ455)/$BX$40)</f>
        <v>0.3317812137190248</v>
      </c>
      <c r="BY455" s="1">
        <f t="shared" si="207"/>
        <v>41.300000000000317</v>
      </c>
      <c r="BZ455" s="1">
        <f t="shared" si="208"/>
        <v>1.8146395976824662E-2</v>
      </c>
      <c r="CA455" s="1">
        <f t="shared" si="218"/>
        <v>25.582408810109154</v>
      </c>
      <c r="CB455" s="1" t="str">
        <f t="shared" si="209"/>
        <v/>
      </c>
      <c r="CC455" s="1" t="e">
        <f>IF(CB455="",NA(),COUNTIF(CB455:$CB$704,CB455))</f>
        <v>#N/A</v>
      </c>
      <c r="CD455" s="1" t="e">
        <f t="shared" si="210"/>
        <v>#N/A</v>
      </c>
      <c r="CE455" s="1" t="e">
        <f t="shared" si="211"/>
        <v>#N/A</v>
      </c>
      <c r="CF455" s="1">
        <f t="shared" si="212"/>
        <v>99</v>
      </c>
      <c r="CG455" s="1">
        <f t="shared" si="213"/>
        <v>0</v>
      </c>
      <c r="CH455" s="1">
        <f t="shared" si="239"/>
        <v>0</v>
      </c>
      <c r="CJ455" s="1" t="e">
        <f t="shared" si="214"/>
        <v>#N/A</v>
      </c>
      <c r="CK455" s="1" t="str">
        <f t="shared" si="215"/>
        <v/>
      </c>
    </row>
    <row r="456" spans="1:89" ht="12" customHeight="1" x14ac:dyDescent="0.15">
      <c r="A456" s="26"/>
      <c r="B456" s="26"/>
      <c r="C456" s="26"/>
      <c r="D456" s="26"/>
      <c r="E456" s="26"/>
      <c r="F456" s="26"/>
      <c r="G456" s="26"/>
      <c r="H456" s="26"/>
      <c r="I456" s="26"/>
      <c r="J456" s="26"/>
      <c r="K456" s="26"/>
      <c r="L456" s="26"/>
      <c r="M456" s="26"/>
      <c r="N456" s="26"/>
      <c r="O456" s="26"/>
      <c r="AM456" s="10">
        <f t="shared" si="234"/>
        <v>0.37580706551671028</v>
      </c>
      <c r="AN456" s="10">
        <f t="shared" si="219"/>
        <v>0.54065895453095436</v>
      </c>
      <c r="AO456" s="1">
        <f t="shared" si="220"/>
        <v>43.60000000000035</v>
      </c>
      <c r="AP456" s="1">
        <f t="shared" si="221"/>
        <v>43.673875952512375</v>
      </c>
      <c r="AQ456" s="1">
        <f t="shared" si="222"/>
        <v>1.0246312400251921E-2</v>
      </c>
      <c r="AR456" s="10">
        <f t="shared" si="235"/>
        <v>0.62811136618256569</v>
      </c>
      <c r="AS456" s="10">
        <f t="shared" si="223"/>
        <v>0.8272734172642231</v>
      </c>
      <c r="AT456" s="125">
        <f t="shared" si="224"/>
        <v>56.500000000000533</v>
      </c>
      <c r="AU456" s="1">
        <f t="shared" si="225"/>
        <v>56.927196655422982</v>
      </c>
      <c r="AV456" s="1">
        <f t="shared" si="226"/>
        <v>1.5652833376222055E-2</v>
      </c>
      <c r="AW456" s="10">
        <f t="shared" si="236"/>
        <v>0.14884715154767036</v>
      </c>
      <c r="AX456" s="10">
        <f t="shared" si="227"/>
        <v>0.45048967376351357</v>
      </c>
      <c r="AY456" s="1">
        <f t="shared" si="228"/>
        <v>29.100000000000144</v>
      </c>
      <c r="AZ456" s="1">
        <f t="shared" si="229"/>
        <v>29.194000894576455</v>
      </c>
      <c r="BA456" s="1">
        <f t="shared" si="237"/>
        <v>5.2051673238503173E-3</v>
      </c>
      <c r="BB456" s="10">
        <f t="shared" si="238"/>
        <v>0.31319919601082802</v>
      </c>
      <c r="BC456" s="10">
        <f t="shared" si="230"/>
        <v>3.1697828322649002E-2</v>
      </c>
      <c r="BD456" s="1">
        <f t="shared" si="231"/>
        <v>40.200000000000301</v>
      </c>
      <c r="BE456" s="1">
        <f t="shared" si="232"/>
        <v>40.39529825821549</v>
      </c>
      <c r="BF456" s="1">
        <f t="shared" si="233"/>
        <v>5.6075418892340937E-4</v>
      </c>
      <c r="BU456" s="1">
        <f t="shared" si="216"/>
        <v>0</v>
      </c>
      <c r="BV456" s="1">
        <f>IF($BY$12=1,NORMDIST(BY456,$Y$6,$Y$8,TRUE),IF($BY$12=2,IF(BY456&lt;=$BX$31,0,IF(BY456&gt;=$BX$32,1,(BY456-$BX$31)*$BX$33)),SUM($BU$42:BU456)/$BV$40))</f>
        <v>0.33359782059546345</v>
      </c>
      <c r="BW456" s="1">
        <f t="shared" si="217"/>
        <v>0.75288715277359775</v>
      </c>
      <c r="BX456" s="1">
        <f>IF($BY$12&lt;3,BV456,SUM($BZ$42:BZ456)/$BX$40)</f>
        <v>0.33359782059546345</v>
      </c>
      <c r="BY456" s="1">
        <f t="shared" si="207"/>
        <v>41.400000000000318</v>
      </c>
      <c r="BZ456" s="1">
        <f t="shared" si="208"/>
        <v>1.8185680018685795E-2</v>
      </c>
      <c r="CA456" s="1">
        <f t="shared" si="218"/>
        <v>25.563951733876031</v>
      </c>
      <c r="CB456" s="1" t="str">
        <f t="shared" si="209"/>
        <v/>
      </c>
      <c r="CC456" s="1" t="e">
        <f>IF(CB456="",NA(),COUNTIF(CB456:$CB$704,CB456))</f>
        <v>#N/A</v>
      </c>
      <c r="CD456" s="1" t="e">
        <f t="shared" si="210"/>
        <v>#N/A</v>
      </c>
      <c r="CE456" s="1" t="e">
        <f t="shared" si="211"/>
        <v>#N/A</v>
      </c>
      <c r="CF456" s="1">
        <f t="shared" si="212"/>
        <v>99</v>
      </c>
      <c r="CG456" s="1">
        <f t="shared" si="213"/>
        <v>0</v>
      </c>
      <c r="CH456" s="1">
        <f t="shared" si="239"/>
        <v>0</v>
      </c>
      <c r="CJ456" s="1" t="e">
        <f t="shared" si="214"/>
        <v>#N/A</v>
      </c>
      <c r="CK456" s="1" t="str">
        <f t="shared" si="215"/>
        <v/>
      </c>
    </row>
    <row r="457" spans="1:89" ht="12" customHeight="1" x14ac:dyDescent="0.15">
      <c r="A457" s="26"/>
      <c r="B457" s="26"/>
      <c r="C457" s="26"/>
      <c r="D457" s="26"/>
      <c r="E457" s="26"/>
      <c r="F457" s="26"/>
      <c r="G457" s="26"/>
      <c r="H457" s="26"/>
      <c r="I457" s="26"/>
      <c r="J457" s="26"/>
      <c r="K457" s="26"/>
      <c r="L457" s="26"/>
      <c r="M457" s="26"/>
      <c r="N457" s="26"/>
      <c r="O457" s="26"/>
      <c r="AM457" s="10">
        <f t="shared" si="234"/>
        <v>0.57387595251202583</v>
      </c>
      <c r="AN457" s="10">
        <f t="shared" si="219"/>
        <v>0.98550764098763466</v>
      </c>
      <c r="AO457" s="1">
        <f t="shared" si="220"/>
        <v>53.700000000000493</v>
      </c>
      <c r="AP457" s="1">
        <f t="shared" si="221"/>
        <v>53.421475679427878</v>
      </c>
      <c r="AQ457" s="1" t="e">
        <f t="shared" si="222"/>
        <v>#N/A</v>
      </c>
      <c r="AR457" s="10">
        <f t="shared" si="235"/>
        <v>0.92719665542244911</v>
      </c>
      <c r="AS457" s="10">
        <f t="shared" si="223"/>
        <v>0.60778101161122322</v>
      </c>
      <c r="AT457" s="125">
        <f t="shared" si="224"/>
        <v>79.099999999999781</v>
      </c>
      <c r="AU457" s="1">
        <f t="shared" si="225"/>
        <v>78.617265383153935</v>
      </c>
      <c r="AV457" s="1">
        <f t="shared" si="226"/>
        <v>4.2065016154982258E-3</v>
      </c>
      <c r="AW457" s="10">
        <f t="shared" si="236"/>
        <v>0.59400089457631111</v>
      </c>
      <c r="AX457" s="10">
        <f t="shared" si="227"/>
        <v>0.6677747406065464</v>
      </c>
      <c r="AY457" s="1">
        <f t="shared" si="228"/>
        <v>54.700000000000507</v>
      </c>
      <c r="AZ457" s="1">
        <f t="shared" si="229"/>
        <v>54.287137091905386</v>
      </c>
      <c r="BA457" s="1">
        <f t="shared" si="237"/>
        <v>1.2957407019461234E-2</v>
      </c>
      <c r="BB457" s="10">
        <f t="shared" si="238"/>
        <v>0.69529825821518898</v>
      </c>
      <c r="BC457" s="10">
        <f t="shared" si="230"/>
        <v>0.62102924659848213</v>
      </c>
      <c r="BD457" s="1">
        <f t="shared" si="231"/>
        <v>60.200000000000585</v>
      </c>
      <c r="BE457" s="1">
        <f t="shared" si="232"/>
        <v>60.239365027100433</v>
      </c>
      <c r="BF457" s="1">
        <f t="shared" si="233"/>
        <v>1.0877075072507058E-2</v>
      </c>
      <c r="BU457" s="1">
        <f t="shared" si="216"/>
        <v>0</v>
      </c>
      <c r="BV457" s="1">
        <f>IF($BY$12=1,NORMDIST(BY457,$Y$6,$Y$8,TRUE),IF($BY$12=2,IF(BY457&lt;=$BX$31,0,IF(BY457&gt;=$BX$32,1,(BY457-$BX$31)*$BX$33)),SUM($BU$42:BU457)/$BV$40))</f>
        <v>0.33541833737017535</v>
      </c>
      <c r="BW457" s="1">
        <f t="shared" si="217"/>
        <v>0.75632062957253687</v>
      </c>
      <c r="BX457" s="1">
        <f>IF($BY$12&lt;3,BV457,SUM($BZ$42:BZ457)/$BX$40)</f>
        <v>0.33541833737017535</v>
      </c>
      <c r="BY457" s="1">
        <f t="shared" si="207"/>
        <v>41.50000000000032</v>
      </c>
      <c r="BZ457" s="1">
        <f t="shared" si="208"/>
        <v>1.8224593483675448E-2</v>
      </c>
      <c r="CA457" s="1">
        <f t="shared" si="218"/>
        <v>25.544906478612489</v>
      </c>
      <c r="CB457" s="1" t="str">
        <f t="shared" si="209"/>
        <v/>
      </c>
      <c r="CC457" s="1" t="e">
        <f>IF(CB457="",NA(),COUNTIF(CB457:$CB$704,CB457))</f>
        <v>#N/A</v>
      </c>
      <c r="CD457" s="1" t="e">
        <f t="shared" si="210"/>
        <v>#N/A</v>
      </c>
      <c r="CE457" s="1" t="e">
        <f t="shared" si="211"/>
        <v>#N/A</v>
      </c>
      <c r="CF457" s="1">
        <f t="shared" si="212"/>
        <v>99</v>
      </c>
      <c r="CG457" s="1">
        <f t="shared" si="213"/>
        <v>0</v>
      </c>
      <c r="CH457" s="1">
        <f t="shared" si="239"/>
        <v>0</v>
      </c>
      <c r="CJ457" s="1" t="e">
        <f t="shared" si="214"/>
        <v>#N/A</v>
      </c>
      <c r="CK457" s="1" t="str">
        <f t="shared" si="215"/>
        <v/>
      </c>
    </row>
    <row r="458" spans="1:89" ht="12" customHeight="1" x14ac:dyDescent="0.15">
      <c r="A458" s="26"/>
      <c r="B458" s="26"/>
      <c r="C458" s="26"/>
      <c r="D458" s="26"/>
      <c r="E458" s="26"/>
      <c r="F458" s="26"/>
      <c r="G458" s="26"/>
      <c r="H458" s="26"/>
      <c r="I458" s="26"/>
      <c r="J458" s="26"/>
      <c r="K458" s="26"/>
      <c r="L458" s="26"/>
      <c r="M458" s="26"/>
      <c r="N458" s="26"/>
      <c r="O458" s="26"/>
      <c r="AM458" s="10">
        <f t="shared" si="234"/>
        <v>0.22147567942738533</v>
      </c>
      <c r="AN458" s="10">
        <f t="shared" si="219"/>
        <v>0.67345768585801125</v>
      </c>
      <c r="AO458" s="1">
        <f t="shared" si="220"/>
        <v>34.600000000000222</v>
      </c>
      <c r="AP458" s="1">
        <f t="shared" si="221"/>
        <v>34.713530028611643</v>
      </c>
      <c r="AQ458" s="1">
        <f t="shared" si="222"/>
        <v>9.9872008667880336E-3</v>
      </c>
      <c r="AR458" s="10">
        <f t="shared" si="235"/>
        <v>1.7265383154153824E-2</v>
      </c>
      <c r="AS458" s="10">
        <f t="shared" si="223"/>
        <v>5.5991519242525101E-2</v>
      </c>
      <c r="AT458" s="125">
        <f t="shared" si="224"/>
        <v>7.6999999999999886</v>
      </c>
      <c r="AU458" s="1">
        <f t="shared" si="225"/>
        <v>8.120315001159895</v>
      </c>
      <c r="AV458" s="1">
        <f t="shared" si="226"/>
        <v>1.1930368407529712E-4</v>
      </c>
      <c r="AW458" s="10">
        <f t="shared" si="236"/>
        <v>8.7137091904878616E-2</v>
      </c>
      <c r="AX458" s="10">
        <f t="shared" si="227"/>
        <v>5.183098092675209E-2</v>
      </c>
      <c r="AY458" s="1">
        <f t="shared" si="228"/>
        <v>22.800000000000054</v>
      </c>
      <c r="AZ458" s="1">
        <f t="shared" si="229"/>
        <v>22.783070272952372</v>
      </c>
      <c r="BA458" s="1">
        <f t="shared" si="237"/>
        <v>4.1004730459133514E-4</v>
      </c>
      <c r="BB458" s="10">
        <f t="shared" si="238"/>
        <v>0.53936502709984779</v>
      </c>
      <c r="BC458" s="10">
        <f t="shared" si="230"/>
        <v>0.28274383023381233</v>
      </c>
      <c r="BD458" s="1">
        <f t="shared" si="231"/>
        <v>51.900000000000468</v>
      </c>
      <c r="BE458" s="1">
        <f t="shared" si="232"/>
        <v>52.378007916361561</v>
      </c>
      <c r="BF458" s="1">
        <f t="shared" si="233"/>
        <v>5.6145306013483786E-3</v>
      </c>
      <c r="BU458" s="1">
        <f t="shared" si="216"/>
        <v>0</v>
      </c>
      <c r="BV458" s="1">
        <f>IF($BY$12=1,NORMDIST(BY458,$Y$6,$Y$8,TRUE),IF($BY$12=2,IF(BY458&lt;=$BX$31,0,IF(BY458&gt;=$BX$32,1,(BY458-$BX$31)*$BX$33)),SUM($BU$42:BU458)/$BV$40))</f>
        <v>0.33724272684825529</v>
      </c>
      <c r="BW458" s="1">
        <f t="shared" si="217"/>
        <v>0.75974635905409105</v>
      </c>
      <c r="BX458" s="1">
        <f>IF($BY$12&lt;3,BV458,SUM($BZ$42:BZ458)/$BX$40)</f>
        <v>0.33724272684825529</v>
      </c>
      <c r="BY458" s="1">
        <f t="shared" si="207"/>
        <v>41.600000000000321</v>
      </c>
      <c r="BZ458" s="1">
        <f t="shared" si="208"/>
        <v>1.8263133631107816E-2</v>
      </c>
      <c r="CA458" s="1">
        <f t="shared" si="218"/>
        <v>25.525266810766592</v>
      </c>
      <c r="CB458" s="1" t="str">
        <f t="shared" si="209"/>
        <v/>
      </c>
      <c r="CC458" s="1" t="e">
        <f>IF(CB458="",NA(),COUNTIF(CB458:$CB$704,CB458))</f>
        <v>#N/A</v>
      </c>
      <c r="CD458" s="1" t="e">
        <f t="shared" si="210"/>
        <v>#N/A</v>
      </c>
      <c r="CE458" s="1" t="e">
        <f t="shared" si="211"/>
        <v>#N/A</v>
      </c>
      <c r="CF458" s="1">
        <f t="shared" si="212"/>
        <v>99</v>
      </c>
      <c r="CG458" s="1">
        <f t="shared" si="213"/>
        <v>0</v>
      </c>
      <c r="CH458" s="1">
        <f t="shared" si="239"/>
        <v>0</v>
      </c>
      <c r="CJ458" s="1" t="e">
        <f t="shared" si="214"/>
        <v>#N/A</v>
      </c>
      <c r="CK458" s="1" t="str">
        <f t="shared" si="215"/>
        <v/>
      </c>
    </row>
    <row r="459" spans="1:89" ht="12" customHeight="1" x14ac:dyDescent="0.15">
      <c r="A459" s="26"/>
      <c r="B459" s="26"/>
      <c r="C459" s="26"/>
      <c r="D459" s="26"/>
      <c r="E459" s="26"/>
      <c r="F459" s="26"/>
      <c r="G459" s="26"/>
      <c r="H459" s="26"/>
      <c r="I459" s="26"/>
      <c r="J459" s="26"/>
      <c r="K459" s="26"/>
      <c r="L459" s="26"/>
      <c r="M459" s="26"/>
      <c r="N459" s="26"/>
      <c r="O459" s="26"/>
      <c r="AM459" s="10">
        <f t="shared" si="234"/>
        <v>0.61353002861142159</v>
      </c>
      <c r="AN459" s="10">
        <f t="shared" si="219"/>
        <v>0.26200458779931068</v>
      </c>
      <c r="AO459" s="1">
        <f t="shared" si="220"/>
        <v>55.700000000000522</v>
      </c>
      <c r="AP459" s="1">
        <f t="shared" si="221"/>
        <v>55.484052748233601</v>
      </c>
      <c r="AQ459" s="1">
        <f t="shared" si="222"/>
        <v>5.0182371542228533E-3</v>
      </c>
      <c r="AR459" s="10">
        <f t="shared" si="235"/>
        <v>0.92031500115990639</v>
      </c>
      <c r="AS459" s="10">
        <f t="shared" si="223"/>
        <v>0.97569407895207405</v>
      </c>
      <c r="AT459" s="125">
        <f t="shared" si="224"/>
        <v>78.099999999999838</v>
      </c>
      <c r="AU459" s="1">
        <f t="shared" si="225"/>
        <v>78.073543766885834</v>
      </c>
      <c r="AV459" s="1" t="e">
        <f t="shared" si="226"/>
        <v>#N/A</v>
      </c>
      <c r="AW459" s="10">
        <f t="shared" si="236"/>
        <v>0.48307027295231819</v>
      </c>
      <c r="AX459" s="10">
        <f t="shared" si="227"/>
        <v>9.436730295419693E-3</v>
      </c>
      <c r="AY459" s="1">
        <f t="shared" si="228"/>
        <v>49.100000000000428</v>
      </c>
      <c r="AZ459" s="1">
        <f t="shared" si="229"/>
        <v>49.025631690770815</v>
      </c>
      <c r="BA459" s="1">
        <f t="shared" si="237"/>
        <v>1.8804504315289404E-4</v>
      </c>
      <c r="BB459" s="10">
        <f t="shared" si="238"/>
        <v>0.97800791636109352</v>
      </c>
      <c r="BC459" s="10">
        <f t="shared" si="230"/>
        <v>0.87771384790539742</v>
      </c>
      <c r="BD459" s="1">
        <f t="shared" si="231"/>
        <v>90.19999999999915</v>
      </c>
      <c r="BE459" s="1">
        <f t="shared" si="232"/>
        <v>90.589333996920928</v>
      </c>
      <c r="BF459" s="1" t="e">
        <f t="shared" si="233"/>
        <v>#N/A</v>
      </c>
      <c r="BU459" s="1">
        <f t="shared" si="216"/>
        <v>0</v>
      </c>
      <c r="BV459" s="1">
        <f>IF($BY$12=1,NORMDIST(BY459,$Y$6,$Y$8,TRUE),IF($BY$12=2,IF(BY459&lt;=$BX$31,0,IF(BY459&gt;=$BX$32,1,(BY459-$BX$31)*$BX$33)),SUM($BU$42:BU459)/$BV$40))</f>
        <v>0.33907095156183709</v>
      </c>
      <c r="BW459" s="1">
        <f t="shared" si="217"/>
        <v>0.76316411586205479</v>
      </c>
      <c r="BX459" s="1">
        <f>IF($BY$12&lt;3,BV459,SUM($BZ$42:BZ459)/$BX$40)</f>
        <v>0.33907095156183709</v>
      </c>
      <c r="BY459" s="1">
        <f t="shared" si="207"/>
        <v>41.700000000000323</v>
      </c>
      <c r="BZ459" s="1">
        <f t="shared" si="208"/>
        <v>1.8301297742495178E-2</v>
      </c>
      <c r="CA459" s="1">
        <f t="shared" si="218"/>
        <v>25.505027136753739</v>
      </c>
      <c r="CB459" s="1" t="str">
        <f t="shared" si="209"/>
        <v/>
      </c>
      <c r="CC459" s="1" t="e">
        <f>IF(CB459="",NA(),COUNTIF(CB459:$CB$704,CB459))</f>
        <v>#N/A</v>
      </c>
      <c r="CD459" s="1" t="e">
        <f t="shared" si="210"/>
        <v>#N/A</v>
      </c>
      <c r="CE459" s="1" t="e">
        <f t="shared" si="211"/>
        <v>#N/A</v>
      </c>
      <c r="CF459" s="1">
        <f t="shared" si="212"/>
        <v>99</v>
      </c>
      <c r="CG459" s="1">
        <f t="shared" si="213"/>
        <v>0</v>
      </c>
      <c r="CH459" s="1">
        <f t="shared" si="239"/>
        <v>0</v>
      </c>
      <c r="CJ459" s="1" t="e">
        <f t="shared" si="214"/>
        <v>#N/A</v>
      </c>
      <c r="CK459" s="1" t="str">
        <f t="shared" si="215"/>
        <v/>
      </c>
    </row>
    <row r="460" spans="1:89" ht="12" customHeight="1" x14ac:dyDescent="0.15">
      <c r="A460" s="26"/>
      <c r="B460" s="26"/>
      <c r="C460" s="26"/>
      <c r="D460" s="26"/>
      <c r="E460" s="26"/>
      <c r="F460" s="26"/>
      <c r="G460" s="26"/>
      <c r="H460" s="26"/>
      <c r="I460" s="26"/>
      <c r="J460" s="26"/>
      <c r="K460" s="26"/>
      <c r="L460" s="26"/>
      <c r="M460" s="26"/>
      <c r="N460" s="26"/>
      <c r="O460" s="26"/>
      <c r="AM460" s="10">
        <f t="shared" si="234"/>
        <v>0.28405274823307991</v>
      </c>
      <c r="AN460" s="10">
        <f t="shared" si="219"/>
        <v>0.17501652613282204</v>
      </c>
      <c r="AO460" s="1">
        <f t="shared" si="220"/>
        <v>38.500000000000277</v>
      </c>
      <c r="AP460" s="1">
        <f t="shared" si="221"/>
        <v>38.536543060094395</v>
      </c>
      <c r="AQ460" s="1">
        <f t="shared" si="222"/>
        <v>2.9591353013939405E-3</v>
      </c>
      <c r="AR460" s="10">
        <f t="shared" si="235"/>
        <v>0.47354376688599586</v>
      </c>
      <c r="AS460" s="10">
        <f t="shared" si="223"/>
        <v>0.82492892816662788</v>
      </c>
      <c r="AT460" s="125">
        <f t="shared" si="224"/>
        <v>48.600000000000421</v>
      </c>
      <c r="AU460" s="1">
        <f t="shared" si="225"/>
        <v>48.105742345005694</v>
      </c>
      <c r="AV460" s="1">
        <f t="shared" si="226"/>
        <v>1.6414686102809294E-2</v>
      </c>
      <c r="AW460" s="10">
        <f t="shared" si="236"/>
        <v>0.42563169077038765</v>
      </c>
      <c r="AX460" s="10">
        <f t="shared" si="227"/>
        <v>0.44091585651040077</v>
      </c>
      <c r="AY460" s="1">
        <f t="shared" si="228"/>
        <v>46.200000000000387</v>
      </c>
      <c r="AZ460" s="1">
        <f t="shared" si="229"/>
        <v>45.997010142356544</v>
      </c>
      <c r="BA460" s="1">
        <f t="shared" si="237"/>
        <v>8.6376732684827467E-3</v>
      </c>
      <c r="BB460" s="10">
        <f t="shared" si="238"/>
        <v>0.88933399692177773</v>
      </c>
      <c r="BC460" s="10">
        <f t="shared" si="230"/>
        <v>0.53055973723530769</v>
      </c>
      <c r="BD460" s="1">
        <f t="shared" si="231"/>
        <v>74.400000000000048</v>
      </c>
      <c r="BE460" s="1">
        <f t="shared" si="232"/>
        <v>74.169629660993863</v>
      </c>
      <c r="BF460" s="1">
        <f t="shared" si="233"/>
        <v>5.0281984075925363E-3</v>
      </c>
      <c r="BU460" s="1">
        <f t="shared" si="216"/>
        <v>0</v>
      </c>
      <c r="BV460" s="1">
        <f>IF($BY$12=1,NORMDIST(BY460,$Y$6,$Y$8,TRUE),IF($BY$12=2,IF(BY460&lt;=$BX$31,0,IF(BY460&gt;=$BX$32,1,(BY460-$BX$31)*$BX$33)),SUM($BU$42:BU460)/$BV$40))</f>
        <v>0.34090297377232853</v>
      </c>
      <c r="BW460" s="1">
        <f t="shared" si="217"/>
        <v>0.76657367449404357</v>
      </c>
      <c r="BX460" s="1">
        <f>IF($BY$12&lt;3,BV460,SUM($BZ$42:BZ460)/$BX$40)</f>
        <v>0.34090297377232853</v>
      </c>
      <c r="BY460" s="1">
        <f t="shared" si="207"/>
        <v>41.800000000000324</v>
      </c>
      <c r="BZ460" s="1">
        <f t="shared" si="208"/>
        <v>1.8339083121866929E-2</v>
      </c>
      <c r="CA460" s="1">
        <f t="shared" si="218"/>
        <v>25.48418254199246</v>
      </c>
      <c r="CB460" s="1" t="str">
        <f t="shared" si="209"/>
        <v/>
      </c>
      <c r="CC460" s="1" t="e">
        <f>IF(CB460="",NA(),COUNTIF(CB460:$CB$704,CB460))</f>
        <v>#N/A</v>
      </c>
      <c r="CD460" s="1" t="e">
        <f t="shared" si="210"/>
        <v>#N/A</v>
      </c>
      <c r="CE460" s="1" t="e">
        <f t="shared" si="211"/>
        <v>#N/A</v>
      </c>
      <c r="CF460" s="1">
        <f t="shared" si="212"/>
        <v>99</v>
      </c>
      <c r="CG460" s="1">
        <f t="shared" si="213"/>
        <v>0</v>
      </c>
      <c r="CH460" s="1">
        <f t="shared" si="239"/>
        <v>0</v>
      </c>
      <c r="CJ460" s="1" t="e">
        <f t="shared" si="214"/>
        <v>#N/A</v>
      </c>
      <c r="CK460" s="1" t="str">
        <f t="shared" si="215"/>
        <v/>
      </c>
    </row>
    <row r="461" spans="1:89" ht="12" customHeight="1" x14ac:dyDescent="0.15">
      <c r="A461" s="26"/>
      <c r="B461" s="26"/>
      <c r="C461" s="26"/>
      <c r="D461" s="26"/>
      <c r="E461" s="26"/>
      <c r="F461" s="26"/>
      <c r="G461" s="26"/>
      <c r="H461" s="26"/>
      <c r="I461" s="26"/>
      <c r="J461" s="26"/>
      <c r="K461" s="26"/>
      <c r="L461" s="26"/>
      <c r="M461" s="26"/>
      <c r="N461" s="26"/>
      <c r="O461" s="26"/>
      <c r="AM461" s="10">
        <f t="shared" si="234"/>
        <v>0.53654306009411812</v>
      </c>
      <c r="AN461" s="10">
        <f t="shared" si="219"/>
        <v>0.57600096240639687</v>
      </c>
      <c r="AO461" s="1">
        <f t="shared" si="220"/>
        <v>51.800000000000466</v>
      </c>
      <c r="AP461" s="1">
        <f t="shared" si="221"/>
        <v>51.412076479942073</v>
      </c>
      <c r="AQ461" s="1">
        <f t="shared" si="222"/>
        <v>1.1443118269104777E-2</v>
      </c>
      <c r="AR461" s="10">
        <f t="shared" si="235"/>
        <v>5.742345005273819E-3</v>
      </c>
      <c r="AS461" s="10">
        <f t="shared" si="223"/>
        <v>0.52470322325825691</v>
      </c>
      <c r="AT461" s="125" t="e">
        <f t="shared" si="224"/>
        <v>#N/A</v>
      </c>
      <c r="AU461" s="1" t="e">
        <f t="shared" si="225"/>
        <v>#N/A</v>
      </c>
      <c r="AV461" s="1" t="e">
        <f t="shared" si="226"/>
        <v>#N/A</v>
      </c>
      <c r="AW461" s="10">
        <f t="shared" si="236"/>
        <v>0.2970101423561573</v>
      </c>
      <c r="AX461" s="10">
        <f t="shared" si="227"/>
        <v>0.28469342365860939</v>
      </c>
      <c r="AY461" s="1">
        <f t="shared" si="228"/>
        <v>39.300000000000288</v>
      </c>
      <c r="AZ461" s="1">
        <f t="shared" si="229"/>
        <v>39.737600601464798</v>
      </c>
      <c r="BA461" s="1">
        <f t="shared" si="237"/>
        <v>4.9215798567808838E-3</v>
      </c>
      <c r="BB461" s="10">
        <f t="shared" si="238"/>
        <v>0.26962966099381447</v>
      </c>
      <c r="BC461" s="10">
        <f t="shared" si="230"/>
        <v>0.11512373760342598</v>
      </c>
      <c r="BD461" s="1">
        <f t="shared" si="231"/>
        <v>37.700000000000266</v>
      </c>
      <c r="BE461" s="1">
        <f t="shared" si="232"/>
        <v>38.072642848640946</v>
      </c>
      <c r="BF461" s="1">
        <f t="shared" si="233"/>
        <v>1.9007037689768174E-3</v>
      </c>
      <c r="BU461" s="1">
        <f t="shared" si="216"/>
        <v>0</v>
      </c>
      <c r="BV461" s="1">
        <f>IF($BY$12=1,NORMDIST(BY461,$Y$6,$Y$8,TRUE),IF($BY$12=2,IF(BY461&lt;=$BX$31,0,IF(BY461&gt;=$BX$32,1,(BY461-$BX$31)*$BX$33)),SUM($BU$42:BU461)/$BV$40))</f>
        <v>0.34273875547267973</v>
      </c>
      <c r="BW461" s="1">
        <f t="shared" si="217"/>
        <v>0.76997480932603213</v>
      </c>
      <c r="BX461" s="1">
        <f>IF($BY$12&lt;3,BV461,SUM($BZ$42:BZ461)/$BX$40)</f>
        <v>0.34273875547267973</v>
      </c>
      <c r="BY461" s="1">
        <f t="shared" si="207"/>
        <v>41.900000000000325</v>
      </c>
      <c r="BZ461" s="1">
        <f t="shared" si="208"/>
        <v>1.8376487096086542E-2</v>
      </c>
      <c r="CA461" s="1">
        <f t="shared" si="218"/>
        <v>25.462728829881382</v>
      </c>
      <c r="CB461" s="1" t="str">
        <f t="shared" si="209"/>
        <v/>
      </c>
      <c r="CC461" s="1" t="e">
        <f>IF(CB461="",NA(),COUNTIF(CB461:$CB$704,CB461))</f>
        <v>#N/A</v>
      </c>
      <c r="CD461" s="1" t="e">
        <f t="shared" si="210"/>
        <v>#N/A</v>
      </c>
      <c r="CE461" s="1" t="e">
        <f t="shared" si="211"/>
        <v>#N/A</v>
      </c>
      <c r="CF461" s="1">
        <f t="shared" si="212"/>
        <v>99</v>
      </c>
      <c r="CG461" s="1">
        <f t="shared" si="213"/>
        <v>0</v>
      </c>
      <c r="CH461" s="1">
        <f t="shared" si="239"/>
        <v>0</v>
      </c>
      <c r="CJ461" s="1" t="e">
        <f t="shared" si="214"/>
        <v>#N/A</v>
      </c>
      <c r="CK461" s="1" t="str">
        <f t="shared" si="215"/>
        <v/>
      </c>
    </row>
    <row r="462" spans="1:89" ht="12" customHeight="1" x14ac:dyDescent="0.15">
      <c r="A462" s="26"/>
      <c r="B462" s="26"/>
      <c r="C462" s="26"/>
      <c r="D462" s="26"/>
      <c r="E462" s="26"/>
      <c r="F462" s="26"/>
      <c r="G462" s="26"/>
      <c r="H462" s="26"/>
      <c r="I462" s="26"/>
      <c r="J462" s="26"/>
      <c r="K462" s="26"/>
      <c r="L462" s="26"/>
      <c r="M462" s="26"/>
      <c r="N462" s="26"/>
      <c r="O462" s="26"/>
      <c r="AM462" s="10">
        <f t="shared" si="234"/>
        <v>0.11207647994160652</v>
      </c>
      <c r="AN462" s="10">
        <f t="shared" si="219"/>
        <v>0.25641030445694923</v>
      </c>
      <c r="AO462" s="1">
        <f t="shared" si="220"/>
        <v>25.600000000000094</v>
      </c>
      <c r="AP462" s="1">
        <f t="shared" si="221"/>
        <v>25.477903450280522</v>
      </c>
      <c r="AQ462" s="1">
        <f t="shared" si="222"/>
        <v>2.4300409437004703E-3</v>
      </c>
      <c r="AR462" s="10">
        <f t="shared" si="235"/>
        <v>5.3724471479654312E-2</v>
      </c>
      <c r="AS462" s="10">
        <f t="shared" si="223"/>
        <v>0.41321467235684395</v>
      </c>
      <c r="AT462" s="125">
        <f t="shared" si="224"/>
        <v>17.799999999999983</v>
      </c>
      <c r="AU462" s="1">
        <f t="shared" si="225"/>
        <v>17.395359180122597</v>
      </c>
      <c r="AV462" s="1">
        <f t="shared" si="226"/>
        <v>2.2552175413085547E-3</v>
      </c>
      <c r="AW462" s="10">
        <f t="shared" si="236"/>
        <v>0.93760060146450996</v>
      </c>
      <c r="AX462" s="10">
        <f t="shared" si="227"/>
        <v>0.20345291867852211</v>
      </c>
      <c r="AY462" s="1">
        <f t="shared" si="228"/>
        <v>80.599999999999696</v>
      </c>
      <c r="AZ462" s="1">
        <f t="shared" si="229"/>
        <v>80.931673163920337</v>
      </c>
      <c r="BA462" s="1">
        <f t="shared" si="237"/>
        <v>1.2589950375975041E-3</v>
      </c>
      <c r="BB462" s="10">
        <f t="shared" si="238"/>
        <v>0.87264284864068031</v>
      </c>
      <c r="BC462" s="10">
        <f t="shared" si="230"/>
        <v>0.83076383545994759</v>
      </c>
      <c r="BD462" s="1">
        <f t="shared" si="231"/>
        <v>72.700000000000145</v>
      </c>
      <c r="BE462" s="1">
        <f t="shared" si="232"/>
        <v>72.354529336840059</v>
      </c>
      <c r="BF462" s="1">
        <f t="shared" si="233"/>
        <v>8.7020815400256635E-3</v>
      </c>
      <c r="BU462" s="1">
        <f t="shared" si="216"/>
        <v>0</v>
      </c>
      <c r="BV462" s="1">
        <f>IF($BY$12=1,NORMDIST(BY462,$Y$6,$Y$8,TRUE),IF($BY$12=2,IF(BY462&lt;=$BX$31,0,IF(BY462&gt;=$BX$32,1,(BY462-$BX$31)*$BX$33)),SUM($BU$42:BU462)/$BV$40))</f>
        <v>0.34457825838968181</v>
      </c>
      <c r="BW462" s="1">
        <f t="shared" si="217"/>
        <v>0.77336729463699005</v>
      </c>
      <c r="BX462" s="1">
        <f>IF($BY$12&lt;3,BV462,SUM($BZ$42:BZ462)/$BX$40)</f>
        <v>0.34457825838968181</v>
      </c>
      <c r="BY462" s="1">
        <f t="shared" si="207"/>
        <v>42.000000000000327</v>
      </c>
      <c r="BZ462" s="1">
        <f t="shared" si="208"/>
        <v>1.8413507015166287E-2</v>
      </c>
      <c r="CA462" s="1">
        <f t="shared" si="218"/>
        <v>25.440662560595577</v>
      </c>
      <c r="CB462" s="1" t="str">
        <f t="shared" si="209"/>
        <v/>
      </c>
      <c r="CC462" s="1" t="e">
        <f>IF(CB462="",NA(),COUNTIF(CB462:$CB$704,CB462))</f>
        <v>#N/A</v>
      </c>
      <c r="CD462" s="1" t="e">
        <f t="shared" si="210"/>
        <v>#N/A</v>
      </c>
      <c r="CE462" s="1" t="e">
        <f t="shared" si="211"/>
        <v>#N/A</v>
      </c>
      <c r="CF462" s="1">
        <f t="shared" si="212"/>
        <v>99</v>
      </c>
      <c r="CG462" s="1">
        <f t="shared" si="213"/>
        <v>0</v>
      </c>
      <c r="CH462" s="1">
        <f t="shared" si="239"/>
        <v>0</v>
      </c>
      <c r="CJ462" s="1" t="e">
        <f t="shared" si="214"/>
        <v>#N/A</v>
      </c>
      <c r="CK462" s="1" t="str">
        <f t="shared" si="215"/>
        <v/>
      </c>
    </row>
    <row r="463" spans="1:89" ht="12" customHeight="1" x14ac:dyDescent="0.15">
      <c r="A463" s="26"/>
      <c r="B463" s="26"/>
      <c r="C463" s="26"/>
      <c r="D463" s="26"/>
      <c r="E463" s="26"/>
      <c r="F463" s="26"/>
      <c r="G463" s="26"/>
      <c r="H463" s="26"/>
      <c r="I463" s="26"/>
      <c r="J463" s="26"/>
      <c r="K463" s="26"/>
      <c r="L463" s="26"/>
      <c r="M463" s="26"/>
      <c r="N463" s="26"/>
      <c r="O463" s="26"/>
      <c r="AM463" s="10">
        <f t="shared" si="234"/>
        <v>0.37790345028042793</v>
      </c>
      <c r="AN463" s="10">
        <f t="shared" si="219"/>
        <v>0.4155491329729557</v>
      </c>
      <c r="AO463" s="1">
        <f t="shared" si="220"/>
        <v>43.700000000000351</v>
      </c>
      <c r="AP463" s="1">
        <f t="shared" si="221"/>
        <v>43.931868285686129</v>
      </c>
      <c r="AQ463" s="1">
        <f t="shared" si="222"/>
        <v>7.8878022777782632E-3</v>
      </c>
      <c r="AR463" s="10">
        <f t="shared" si="235"/>
        <v>9.5359180122613907E-2</v>
      </c>
      <c r="AS463" s="10">
        <f t="shared" si="223"/>
        <v>4.0895480662584305E-2</v>
      </c>
      <c r="AT463" s="125">
        <f t="shared" si="224"/>
        <v>23.800000000000068</v>
      </c>
      <c r="AU463" s="1">
        <f t="shared" si="225"/>
        <v>23.63826709166176</v>
      </c>
      <c r="AV463" s="1">
        <f t="shared" si="226"/>
        <v>3.4586690447965742E-4</v>
      </c>
      <c r="AW463" s="10">
        <f t="shared" si="236"/>
        <v>0.83167316392064095</v>
      </c>
      <c r="AX463" s="10">
        <f t="shared" si="227"/>
        <v>0.45095754042267799</v>
      </c>
      <c r="AY463" s="1">
        <f t="shared" si="228"/>
        <v>69.200000000000344</v>
      </c>
      <c r="AZ463" s="1">
        <f t="shared" si="229"/>
        <v>68.966674805432902</v>
      </c>
      <c r="BA463" s="1">
        <f t="shared" si="237"/>
        <v>5.6740456561445224E-3</v>
      </c>
      <c r="BB463" s="10">
        <f t="shared" si="238"/>
        <v>0.15452933683991432</v>
      </c>
      <c r="BC463" s="10">
        <f t="shared" si="230"/>
        <v>0.37728052213788033</v>
      </c>
      <c r="BD463" s="1">
        <f t="shared" si="231"/>
        <v>29.600000000000151</v>
      </c>
      <c r="BE463" s="1">
        <f t="shared" si="232"/>
        <v>29.226025591045769</v>
      </c>
      <c r="BF463" s="1">
        <f t="shared" si="233"/>
        <v>4.4732633336723501E-3</v>
      </c>
      <c r="BU463" s="1">
        <f t="shared" si="216"/>
        <v>0</v>
      </c>
      <c r="BV463" s="1">
        <f>IF($BY$12=1,NORMDIST(BY463,$Y$6,$Y$8,TRUE),IF($BY$12=2,IF(BY463&lt;=$BX$31,0,IF(BY463&gt;=$BX$32,1,(BY463-$BX$31)*$BX$33)),SUM($BU$42:BU463)/$BV$40))</f>
        <v>0.34642144398629771</v>
      </c>
      <c r="BW463" s="1">
        <f t="shared" si="217"/>
        <v>0.77675090463361096</v>
      </c>
      <c r="BX463" s="1">
        <f>IF($BY$12&lt;3,BV463,SUM($BZ$42:BZ463)/$BX$40)</f>
        <v>0.34642144398629771</v>
      </c>
      <c r="BY463" s="1">
        <f t="shared" si="207"/>
        <v>42.100000000000328</v>
      </c>
      <c r="BZ463" s="1">
        <f t="shared" si="208"/>
        <v>1.845014025257969E-2</v>
      </c>
      <c r="CA463" s="1">
        <f t="shared" si="218"/>
        <v>25.417981089575907</v>
      </c>
      <c r="CB463" s="1" t="str">
        <f t="shared" si="209"/>
        <v/>
      </c>
      <c r="CC463" s="1" t="e">
        <f>IF(CB463="",NA(),COUNTIF(CB463:$CB$704,CB463))</f>
        <v>#N/A</v>
      </c>
      <c r="CD463" s="1" t="e">
        <f t="shared" si="210"/>
        <v>#N/A</v>
      </c>
      <c r="CE463" s="1" t="e">
        <f t="shared" si="211"/>
        <v>#N/A</v>
      </c>
      <c r="CF463" s="1">
        <f t="shared" si="212"/>
        <v>99</v>
      </c>
      <c r="CG463" s="1">
        <f t="shared" si="213"/>
        <v>0</v>
      </c>
      <c r="CH463" s="1">
        <f t="shared" si="239"/>
        <v>0</v>
      </c>
      <c r="CJ463" s="1" t="e">
        <f t="shared" si="214"/>
        <v>#N/A</v>
      </c>
      <c r="CK463" s="1" t="str">
        <f t="shared" si="215"/>
        <v/>
      </c>
    </row>
    <row r="464" spans="1:89" ht="12" customHeight="1" x14ac:dyDescent="0.15">
      <c r="A464" s="26"/>
      <c r="B464" s="26"/>
      <c r="C464" s="26"/>
      <c r="D464" s="26"/>
      <c r="E464" s="26"/>
      <c r="F464" s="26"/>
      <c r="G464" s="26"/>
      <c r="H464" s="26"/>
      <c r="I464" s="26"/>
      <c r="J464" s="26"/>
      <c r="K464" s="26"/>
      <c r="L464" s="26"/>
      <c r="M464" s="26"/>
      <c r="N464" s="26"/>
      <c r="O464" s="26"/>
      <c r="AM464" s="10">
        <f t="shared" si="234"/>
        <v>0.73186828568577766</v>
      </c>
      <c r="AN464" s="10">
        <f t="shared" si="219"/>
        <v>0.37114549055695534</v>
      </c>
      <c r="AO464" s="1">
        <f t="shared" si="220"/>
        <v>62.300000000000615</v>
      </c>
      <c r="AP464" s="1">
        <f t="shared" si="221"/>
        <v>62.530460930616279</v>
      </c>
      <c r="AQ464" s="1">
        <f t="shared" si="222"/>
        <v>6.1276470641563182E-3</v>
      </c>
      <c r="AR464" s="10">
        <f t="shared" si="235"/>
        <v>0.33826709166169167</v>
      </c>
      <c r="AS464" s="10">
        <f t="shared" si="223"/>
        <v>0.31408910825848579</v>
      </c>
      <c r="AT464" s="125">
        <f t="shared" si="224"/>
        <v>41.600000000000321</v>
      </c>
      <c r="AU464" s="1">
        <f t="shared" si="225"/>
        <v>41.26574326530131</v>
      </c>
      <c r="AV464" s="1">
        <f t="shared" si="226"/>
        <v>5.7362513562002155E-3</v>
      </c>
      <c r="AW464" s="10">
        <f t="shared" si="236"/>
        <v>0.26667480543255806</v>
      </c>
      <c r="AX464" s="10">
        <f t="shared" si="227"/>
        <v>0.5210980512201786</v>
      </c>
      <c r="AY464" s="1">
        <f t="shared" si="228"/>
        <v>37.500000000000263</v>
      </c>
      <c r="AZ464" s="1">
        <f t="shared" si="229"/>
        <v>37.286476451903845</v>
      </c>
      <c r="BA464" s="1">
        <f t="shared" si="237"/>
        <v>8.5502020599064078E-3</v>
      </c>
      <c r="BB464" s="10">
        <f t="shared" si="238"/>
        <v>0.12602559104561806</v>
      </c>
      <c r="BC464" s="10">
        <f t="shared" si="230"/>
        <v>0.54878886416554451</v>
      </c>
      <c r="BD464" s="1">
        <f t="shared" si="231"/>
        <v>27.000000000000114</v>
      </c>
      <c r="BE464" s="1">
        <f t="shared" si="232"/>
        <v>27.275910679251069</v>
      </c>
      <c r="BF464" s="1">
        <f t="shared" si="233"/>
        <v>5.6507765500663013E-3</v>
      </c>
      <c r="BU464" s="1">
        <f t="shared" si="216"/>
        <v>0</v>
      </c>
      <c r="BV464" s="1">
        <f>IF($BY$12=1,NORMDIST(BY464,$Y$6,$Y$8,TRUE),IF($BY$12=2,IF(BY464&lt;=$BX$31,0,IF(BY464&gt;=$BX$32,1,(BY464-$BX$31)*$BX$33)),SUM($BU$42:BU464)/$BV$40))</f>
        <v>0.34826827346402367</v>
      </c>
      <c r="BW464" s="1">
        <f t="shared" si="217"/>
        <v>0.78012541347513331</v>
      </c>
      <c r="BX464" s="1">
        <f>IF($BY$12&lt;3,BV464,SUM($BZ$42:BZ464)/$BX$40)</f>
        <v>0.34826827346402367</v>
      </c>
      <c r="BY464" s="1">
        <f t="shared" si="207"/>
        <v>42.20000000000033</v>
      </c>
      <c r="BZ464" s="1">
        <f t="shared" si="208"/>
        <v>1.8486384205571735E-2</v>
      </c>
      <c r="CA464" s="1">
        <f t="shared" si="218"/>
        <v>25.39468260558079</v>
      </c>
      <c r="CB464" s="1" t="str">
        <f t="shared" si="209"/>
        <v/>
      </c>
      <c r="CC464" s="1" t="e">
        <f>IF(CB464="",NA(),COUNTIF(CB464:$CB$704,CB464))</f>
        <v>#N/A</v>
      </c>
      <c r="CD464" s="1" t="e">
        <f t="shared" si="210"/>
        <v>#N/A</v>
      </c>
      <c r="CE464" s="1" t="e">
        <f t="shared" si="211"/>
        <v>#N/A</v>
      </c>
      <c r="CF464" s="1">
        <f t="shared" si="212"/>
        <v>99</v>
      </c>
      <c r="CG464" s="1">
        <f t="shared" si="213"/>
        <v>0</v>
      </c>
      <c r="CH464" s="1">
        <f t="shared" si="239"/>
        <v>0</v>
      </c>
      <c r="CJ464" s="1" t="e">
        <f t="shared" si="214"/>
        <v>#N/A</v>
      </c>
      <c r="CK464" s="1" t="str">
        <f t="shared" si="215"/>
        <v/>
      </c>
    </row>
    <row r="465" spans="1:89" ht="12" customHeight="1" x14ac:dyDescent="0.15">
      <c r="A465" s="26"/>
      <c r="B465" s="26"/>
      <c r="C465" s="26"/>
      <c r="D465" s="26"/>
      <c r="E465" s="26"/>
      <c r="F465" s="26"/>
      <c r="G465" s="26"/>
      <c r="H465" s="26"/>
      <c r="I465" s="26"/>
      <c r="J465" s="26"/>
      <c r="K465" s="26"/>
      <c r="L465" s="26"/>
      <c r="M465" s="26"/>
      <c r="N465" s="26"/>
      <c r="O465" s="26"/>
      <c r="AM465" s="10">
        <f t="shared" si="234"/>
        <v>0.73046093061566353</v>
      </c>
      <c r="AN465" s="10">
        <f t="shared" si="219"/>
        <v>0.8021487332880497</v>
      </c>
      <c r="AO465" s="1">
        <f t="shared" si="220"/>
        <v>62.200000000000614</v>
      </c>
      <c r="AP465" s="1">
        <f t="shared" si="221"/>
        <v>62.46081402972402</v>
      </c>
      <c r="AQ465" s="1">
        <f t="shared" si="222"/>
        <v>1.3284171808086741E-2</v>
      </c>
      <c r="AR465" s="10">
        <f t="shared" si="235"/>
        <v>0.16574326530098915</v>
      </c>
      <c r="AS465" s="10">
        <f t="shared" si="223"/>
        <v>0.80767234042286873</v>
      </c>
      <c r="AT465" s="125">
        <f t="shared" si="224"/>
        <v>30.500000000000163</v>
      </c>
      <c r="AU465" s="1">
        <f t="shared" si="225"/>
        <v>30.903969112783834</v>
      </c>
      <c r="AV465" s="1">
        <f t="shared" si="226"/>
        <v>1.0015893188752529E-2</v>
      </c>
      <c r="AW465" s="10">
        <f t="shared" si="236"/>
        <v>0.28647645190358162</v>
      </c>
      <c r="AX465" s="10">
        <f t="shared" si="227"/>
        <v>0.243229690939188</v>
      </c>
      <c r="AY465" s="1">
        <f t="shared" si="228"/>
        <v>38.70000000000028</v>
      </c>
      <c r="AZ465" s="1">
        <f t="shared" si="229"/>
        <v>38.271377862245124</v>
      </c>
      <c r="BA465" s="1">
        <f t="shared" si="237"/>
        <v>4.1359742871032315E-3</v>
      </c>
      <c r="BB465" s="10">
        <f t="shared" si="238"/>
        <v>0.77591067925095558</v>
      </c>
      <c r="BC465" s="10">
        <f t="shared" si="230"/>
        <v>0.87934838607907295</v>
      </c>
      <c r="BD465" s="1">
        <f t="shared" si="231"/>
        <v>65.100000000000577</v>
      </c>
      <c r="BE465" s="1">
        <f t="shared" si="232"/>
        <v>64.89231974855123</v>
      </c>
      <c r="BF465" s="1">
        <f t="shared" si="233"/>
        <v>1.3190512960316984E-2</v>
      </c>
      <c r="BU465" s="1">
        <f t="shared" si="216"/>
        <v>0</v>
      </c>
      <c r="BV465" s="1">
        <f>IF($BY$12=1,NORMDIST(BY465,$Y$6,$Y$8,TRUE),IF($BY$12=2,IF(BY465&lt;=$BX$31,0,IF(BY465&gt;=$BX$32,1,(BY465-$BX$31)*$BX$33)),SUM($BU$42:BU465)/$BV$40))</f>
        <v>0.35011870776528176</v>
      </c>
      <c r="BW465" s="1">
        <f t="shared" si="217"/>
        <v>0.78349059529824605</v>
      </c>
      <c r="BX465" s="1">
        <f>IF($BY$12&lt;3,BV465,SUM($BZ$42:BZ465)/$BX$40)</f>
        <v>0.35011870776528176</v>
      </c>
      <c r="BY465" s="1">
        <f t="shared" si="207"/>
        <v>42.300000000000331</v>
      </c>
      <c r="BZ465" s="1">
        <f t="shared" si="208"/>
        <v>1.8522236295466666E-2</v>
      </c>
      <c r="CA465" s="1">
        <f t="shared" si="218"/>
        <v>25.370766168166043</v>
      </c>
      <c r="CB465" s="1" t="str">
        <f t="shared" si="209"/>
        <v/>
      </c>
      <c r="CC465" s="1" t="e">
        <f>IF(CB465="",NA(),COUNTIF(CB465:$CB$704,CB465))</f>
        <v>#N/A</v>
      </c>
      <c r="CD465" s="1" t="e">
        <f t="shared" si="210"/>
        <v>#N/A</v>
      </c>
      <c r="CE465" s="1" t="e">
        <f t="shared" si="211"/>
        <v>#N/A</v>
      </c>
      <c r="CF465" s="1">
        <f t="shared" si="212"/>
        <v>99</v>
      </c>
      <c r="CG465" s="1">
        <f t="shared" si="213"/>
        <v>0</v>
      </c>
      <c r="CH465" s="1">
        <f t="shared" si="239"/>
        <v>0</v>
      </c>
      <c r="CJ465" s="1" t="e">
        <f t="shared" si="214"/>
        <v>#N/A</v>
      </c>
      <c r="CK465" s="1" t="str">
        <f t="shared" si="215"/>
        <v/>
      </c>
    </row>
    <row r="466" spans="1:89" ht="12" customHeight="1" x14ac:dyDescent="0.15">
      <c r="A466" s="26"/>
      <c r="B466" s="26"/>
      <c r="C466" s="26"/>
      <c r="D466" s="26"/>
      <c r="E466" s="26"/>
      <c r="F466" s="26"/>
      <c r="G466" s="26"/>
      <c r="H466" s="26"/>
      <c r="I466" s="26"/>
      <c r="J466" s="26"/>
      <c r="K466" s="26"/>
      <c r="L466" s="26"/>
      <c r="M466" s="26"/>
      <c r="N466" s="26"/>
      <c r="O466" s="26"/>
      <c r="AM466" s="10">
        <f t="shared" si="234"/>
        <v>0.76081402972340584</v>
      </c>
      <c r="AN466" s="10">
        <f t="shared" si="219"/>
        <v>0.18781644478440285</v>
      </c>
      <c r="AO466" s="1">
        <f t="shared" si="220"/>
        <v>64.100000000000634</v>
      </c>
      <c r="AP466" s="1">
        <f t="shared" si="221"/>
        <v>64.489457810670771</v>
      </c>
      <c r="AQ466" s="1">
        <f t="shared" si="222"/>
        <v>2.9220394714183787E-3</v>
      </c>
      <c r="AR466" s="10">
        <f t="shared" si="235"/>
        <v>0.90396911278367043</v>
      </c>
      <c r="AS466" s="10">
        <f t="shared" si="223"/>
        <v>0.87943517044186592</v>
      </c>
      <c r="AT466" s="125">
        <f t="shared" si="224"/>
        <v>75.999999999999957</v>
      </c>
      <c r="AU466" s="1">
        <f t="shared" si="225"/>
        <v>75.637075874954419</v>
      </c>
      <c r="AV466" s="1">
        <f t="shared" si="226"/>
        <v>7.5353783477973254E-3</v>
      </c>
      <c r="AW466" s="10">
        <f t="shared" si="236"/>
        <v>7.1377862244844437E-2</v>
      </c>
      <c r="AX466" s="10">
        <f t="shared" si="227"/>
        <v>0.55036065354943275</v>
      </c>
      <c r="AY466" s="1">
        <f t="shared" si="228"/>
        <v>20.600000000000023</v>
      </c>
      <c r="AZ466" s="1">
        <f t="shared" si="229"/>
        <v>20.790182823687815</v>
      </c>
      <c r="BA466" s="1">
        <f t="shared" si="237"/>
        <v>3.726438643515166E-3</v>
      </c>
      <c r="BB466" s="10">
        <f t="shared" si="238"/>
        <v>0.29231974855065346</v>
      </c>
      <c r="BC466" s="10">
        <f t="shared" si="230"/>
        <v>0.28566326573491096</v>
      </c>
      <c r="BD466" s="1">
        <f t="shared" si="231"/>
        <v>39.000000000000284</v>
      </c>
      <c r="BE466" s="1">
        <f t="shared" si="232"/>
        <v>38.870971564203785</v>
      </c>
      <c r="BF466" s="1">
        <f t="shared" si="233"/>
        <v>4.89832307942789E-3</v>
      </c>
      <c r="BU466" s="1">
        <f t="shared" si="216"/>
        <v>0</v>
      </c>
      <c r="BV466" s="1">
        <f>IF($BY$12=1,NORMDIST(BY466,$Y$6,$Y$8,TRUE),IF($BY$12=2,IF(BY466&lt;=$BX$31,0,IF(BY466&gt;=$BX$32,1,(BY466-$BX$31)*$BX$33)),SUM($BU$42:BU466)/$BV$40))</f>
        <v>0.35197270757584337</v>
      </c>
      <c r="BW466" s="1">
        <f t="shared" si="217"/>
        <v>0.78684622424207906</v>
      </c>
      <c r="BX466" s="1">
        <f>IF($BY$12&lt;3,BV466,SUM($BZ$42:BZ466)/$BX$40)</f>
        <v>0.35197270757584337</v>
      </c>
      <c r="BY466" s="1">
        <f t="shared" si="207"/>
        <v>42.400000000000333</v>
      </c>
      <c r="BZ466" s="1">
        <f t="shared" si="208"/>
        <v>1.8557693967973417E-2</v>
      </c>
      <c r="CA466" s="1">
        <f t="shared" si="218"/>
        <v>25.346231744454922</v>
      </c>
      <c r="CB466" s="1" t="str">
        <f t="shared" si="209"/>
        <v/>
      </c>
      <c r="CC466" s="1" t="e">
        <f>IF(CB466="",NA(),COUNTIF(CB466:$CB$704,CB466))</f>
        <v>#N/A</v>
      </c>
      <c r="CD466" s="1" t="e">
        <f t="shared" si="210"/>
        <v>#N/A</v>
      </c>
      <c r="CE466" s="1" t="e">
        <f t="shared" si="211"/>
        <v>#N/A</v>
      </c>
      <c r="CF466" s="1">
        <f t="shared" si="212"/>
        <v>99</v>
      </c>
      <c r="CG466" s="1">
        <f t="shared" si="213"/>
        <v>0</v>
      </c>
      <c r="CH466" s="1">
        <f t="shared" si="239"/>
        <v>0</v>
      </c>
      <c r="CJ466" s="1" t="e">
        <f t="shared" si="214"/>
        <v>#N/A</v>
      </c>
      <c r="CK466" s="1" t="str">
        <f t="shared" si="215"/>
        <v/>
      </c>
    </row>
    <row r="467" spans="1:89" ht="12" customHeight="1" x14ac:dyDescent="0.15">
      <c r="A467" s="26"/>
      <c r="B467" s="26"/>
      <c r="C467" s="26"/>
      <c r="D467" s="26"/>
      <c r="E467" s="26"/>
      <c r="F467" s="26"/>
      <c r="G467" s="26"/>
      <c r="H467" s="26"/>
      <c r="I467" s="26"/>
      <c r="J467" s="26"/>
      <c r="K467" s="26"/>
      <c r="L467" s="26"/>
      <c r="M467" s="26"/>
      <c r="N467" s="26"/>
      <c r="O467" s="26"/>
      <c r="AM467" s="10">
        <f t="shared" si="234"/>
        <v>0.88945781067013741</v>
      </c>
      <c r="AN467" s="10">
        <f t="shared" si="219"/>
        <v>0.66965291276574135</v>
      </c>
      <c r="AO467" s="1">
        <f t="shared" si="220"/>
        <v>74.400000000000048</v>
      </c>
      <c r="AP467" s="1">
        <f t="shared" si="221"/>
        <v>74.733145279437352</v>
      </c>
      <c r="AQ467" s="1">
        <f t="shared" si="222"/>
        <v>6.3464063955441952E-3</v>
      </c>
      <c r="AR467" s="10">
        <f t="shared" si="235"/>
        <v>0.13707587495446205</v>
      </c>
      <c r="AS467" s="10">
        <f t="shared" si="223"/>
        <v>0.53153099492192268</v>
      </c>
      <c r="AT467" s="125">
        <f t="shared" si="224"/>
        <v>28.100000000000129</v>
      </c>
      <c r="AU467" s="1">
        <f t="shared" si="225"/>
        <v>28.459122160822282</v>
      </c>
      <c r="AV467" s="1">
        <f t="shared" si="226"/>
        <v>5.8216178561084474E-3</v>
      </c>
      <c r="AW467" s="10">
        <f t="shared" si="236"/>
        <v>0.69018282368779182</v>
      </c>
      <c r="AX467" s="10">
        <f t="shared" si="227"/>
        <v>0.20925462618470192</v>
      </c>
      <c r="AY467" s="1">
        <f t="shared" si="228"/>
        <v>59.900000000000581</v>
      </c>
      <c r="AZ467" s="1">
        <f t="shared" si="229"/>
        <v>60.382157159597263</v>
      </c>
      <c r="BA467" s="1">
        <f t="shared" si="237"/>
        <v>3.6927391907365507E-3</v>
      </c>
      <c r="BB467" s="10">
        <f t="shared" si="238"/>
        <v>0.37097156420350075</v>
      </c>
      <c r="BC467" s="10">
        <f t="shared" si="230"/>
        <v>0.46466534212231636</v>
      </c>
      <c r="BD467" s="1">
        <f t="shared" si="231"/>
        <v>43.400000000000347</v>
      </c>
      <c r="BE467" s="1">
        <f t="shared" si="232"/>
        <v>43.361872611195196</v>
      </c>
      <c r="BF467" s="1">
        <f t="shared" si="233"/>
        <v>8.7775440307128888E-3</v>
      </c>
      <c r="BU467" s="1">
        <f t="shared" si="216"/>
        <v>0</v>
      </c>
      <c r="BV467" s="1">
        <f>IF($BY$12=1,NORMDIST(BY467,$Y$6,$Y$8,TRUE),IF($BY$12=2,IF(BY467&lt;=$BX$31,0,IF(BY467&gt;=$BX$32,1,(BY467-$BX$31)*$BX$33)),SUM($BU$42:BU467)/$BV$40))</f>
        <v>0.35383023332728236</v>
      </c>
      <c r="BW467" s="1">
        <f t="shared" si="217"/>
        <v>0.79019207447327022</v>
      </c>
      <c r="BX467" s="1">
        <f>IF($BY$12&lt;3,BV467,SUM($BZ$42:BZ467)/$BX$40)</f>
        <v>0.35383023332728236</v>
      </c>
      <c r="BY467" s="1">
        <f t="shared" si="207"/>
        <v>42.500000000000334</v>
      </c>
      <c r="BZ467" s="1">
        <f t="shared" si="208"/>
        <v>1.8592754693488565E-2</v>
      </c>
      <c r="CA467" s="1">
        <f t="shared" si="218"/>
        <v>25.321080245057583</v>
      </c>
      <c r="CB467" s="1" t="str">
        <f t="shared" si="209"/>
        <v/>
      </c>
      <c r="CC467" s="1" t="e">
        <f>IF(CB467="",NA(),COUNTIF(CB467:$CB$704,CB467))</f>
        <v>#N/A</v>
      </c>
      <c r="CD467" s="1" t="e">
        <f t="shared" si="210"/>
        <v>#N/A</v>
      </c>
      <c r="CE467" s="1" t="e">
        <f t="shared" si="211"/>
        <v>#N/A</v>
      </c>
      <c r="CF467" s="1">
        <f t="shared" si="212"/>
        <v>99</v>
      </c>
      <c r="CG467" s="1">
        <f t="shared" si="213"/>
        <v>0</v>
      </c>
      <c r="CH467" s="1">
        <f t="shared" si="239"/>
        <v>0</v>
      </c>
      <c r="CJ467" s="1" t="e">
        <f t="shared" si="214"/>
        <v>#N/A</v>
      </c>
      <c r="CK467" s="1" t="str">
        <f t="shared" si="215"/>
        <v/>
      </c>
    </row>
    <row r="468" spans="1:89" ht="12" customHeight="1" x14ac:dyDescent="0.15">
      <c r="A468" s="26"/>
      <c r="B468" s="26"/>
      <c r="C468" s="26"/>
      <c r="D468" s="26"/>
      <c r="E468" s="26"/>
      <c r="F468" s="26"/>
      <c r="G468" s="26"/>
      <c r="H468" s="26"/>
      <c r="I468" s="26"/>
      <c r="J468" s="26"/>
      <c r="K468" s="26"/>
      <c r="L468" s="26"/>
      <c r="M468" s="26"/>
      <c r="N468" s="26"/>
      <c r="O468" s="26"/>
      <c r="AM468" s="10">
        <f t="shared" si="234"/>
        <v>0.83314527943730354</v>
      </c>
      <c r="AN468" s="10">
        <f t="shared" si="219"/>
        <v>0.62526166811585426</v>
      </c>
      <c r="AO468" s="1">
        <f t="shared" si="220"/>
        <v>69.300000000000338</v>
      </c>
      <c r="AP468" s="1">
        <f t="shared" si="221"/>
        <v>69.6095602281395</v>
      </c>
      <c r="AQ468" s="1">
        <f t="shared" si="222"/>
        <v>7.8294081866720471E-3</v>
      </c>
      <c r="AR468" s="10">
        <f t="shared" si="235"/>
        <v>0.85912216082215309</v>
      </c>
      <c r="AS468" s="10">
        <f t="shared" si="223"/>
        <v>0.77680962160229683</v>
      </c>
      <c r="AT468" s="125">
        <f t="shared" si="224"/>
        <v>71.500000000000213</v>
      </c>
      <c r="AU468" s="1">
        <f t="shared" si="225"/>
        <v>71.314548049122308</v>
      </c>
      <c r="AV468" s="1">
        <f t="shared" si="226"/>
        <v>8.6946856687217661E-3</v>
      </c>
      <c r="AW468" s="10">
        <f t="shared" si="236"/>
        <v>0.98215715959668159</v>
      </c>
      <c r="AX468" s="10">
        <f t="shared" si="227"/>
        <v>0.36400989070534706</v>
      </c>
      <c r="AY468" s="1">
        <f t="shared" si="228"/>
        <v>91.999999999999048</v>
      </c>
      <c r="AZ468" s="1">
        <f t="shared" si="229"/>
        <v>92.139182049780132</v>
      </c>
      <c r="BA468" s="1">
        <f t="shared" si="237"/>
        <v>8.0052319828325183E-4</v>
      </c>
      <c r="BB468" s="10">
        <f t="shared" si="238"/>
        <v>0.46187261119484901</v>
      </c>
      <c r="BC468" s="10">
        <f t="shared" si="230"/>
        <v>0.11629243567585945</v>
      </c>
      <c r="BD468" s="1">
        <f t="shared" si="231"/>
        <v>48.000000000000412</v>
      </c>
      <c r="BE468" s="1">
        <f t="shared" si="232"/>
        <v>48.368560258299524</v>
      </c>
      <c r="BF468" s="1">
        <f t="shared" si="233"/>
        <v>2.3081289296919515E-3</v>
      </c>
      <c r="BU468" s="1">
        <f t="shared" si="216"/>
        <v>0</v>
      </c>
      <c r="BV468" s="1">
        <f>IF($BY$12=1,NORMDIST(BY468,$Y$6,$Y$8,TRUE),IF($BY$12=2,IF(BY468&lt;=$BX$31,0,IF(BY468&gt;=$BX$32,1,(BY468-$BX$31)*$BX$33)),SUM($BU$42:BU468)/$BV$40))</f>
        <v>0.35569124519945949</v>
      </c>
      <c r="BW468" s="1">
        <f t="shared" si="217"/>
        <v>0.79352792021110929</v>
      </c>
      <c r="BX468" s="1">
        <f>IF($BY$12&lt;3,BV468,SUM($BZ$42:BZ468)/$BX$40)</f>
        <v>0.35569124519945949</v>
      </c>
      <c r="BY468" s="1">
        <f t="shared" si="207"/>
        <v>42.600000000000335</v>
      </c>
      <c r="BZ468" s="1">
        <f t="shared" si="208"/>
        <v>1.8627415967396786E-2</v>
      </c>
      <c r="CA468" s="1">
        <f t="shared" si="218"/>
        <v>25.295313558996469</v>
      </c>
      <c r="CB468" s="1" t="str">
        <f t="shared" si="209"/>
        <v/>
      </c>
      <c r="CC468" s="1" t="e">
        <f>IF(CB468="",NA(),COUNTIF(CB468:$CB$704,CB468))</f>
        <v>#N/A</v>
      </c>
      <c r="CD468" s="1" t="e">
        <f t="shared" si="210"/>
        <v>#N/A</v>
      </c>
      <c r="CE468" s="1" t="e">
        <f t="shared" si="211"/>
        <v>#N/A</v>
      </c>
      <c r="CF468" s="1">
        <f t="shared" si="212"/>
        <v>99</v>
      </c>
      <c r="CG468" s="1">
        <f t="shared" si="213"/>
        <v>0</v>
      </c>
      <c r="CH468" s="1">
        <f t="shared" si="239"/>
        <v>0</v>
      </c>
      <c r="CJ468" s="1" t="e">
        <f t="shared" si="214"/>
        <v>#N/A</v>
      </c>
      <c r="CK468" s="1" t="str">
        <f t="shared" si="215"/>
        <v/>
      </c>
    </row>
    <row r="469" spans="1:89" ht="12" customHeight="1" x14ac:dyDescent="0.15">
      <c r="A469" s="26"/>
      <c r="B469" s="26"/>
      <c r="C469" s="26"/>
      <c r="D469" s="26"/>
      <c r="E469" s="26"/>
      <c r="F469" s="26"/>
      <c r="G469" s="26"/>
      <c r="H469" s="26"/>
      <c r="I469" s="26"/>
      <c r="J469" s="26"/>
      <c r="K469" s="26"/>
      <c r="L469" s="26"/>
      <c r="M469" s="26"/>
      <c r="N469" s="26"/>
      <c r="O469" s="26"/>
      <c r="AM469" s="10">
        <f t="shared" si="234"/>
        <v>0.80956022813916206</v>
      </c>
      <c r="AN469" s="10">
        <f t="shared" si="219"/>
        <v>0.80567458644509315</v>
      </c>
      <c r="AO469" s="1">
        <f t="shared" si="220"/>
        <v>67.500000000000441</v>
      </c>
      <c r="AP469" s="1">
        <f t="shared" si="221"/>
        <v>67.338220555335724</v>
      </c>
      <c r="AQ469" s="1">
        <f t="shared" si="222"/>
        <v>1.0959389915447464E-2</v>
      </c>
      <c r="AR469" s="10">
        <f t="shared" si="235"/>
        <v>0.31454804912209511</v>
      </c>
      <c r="AS469" s="10">
        <f t="shared" si="223"/>
        <v>0.58034558966755867</v>
      </c>
      <c r="AT469" s="125">
        <f t="shared" si="224"/>
        <v>40.300000000000303</v>
      </c>
      <c r="AU469" s="1">
        <f t="shared" si="225"/>
        <v>40.241168252379005</v>
      </c>
      <c r="AV469" s="1">
        <f t="shared" si="226"/>
        <v>1.029172797751331E-2</v>
      </c>
      <c r="AW469" s="10">
        <f t="shared" si="236"/>
        <v>0.63918204978108406</v>
      </c>
      <c r="AX469" s="10">
        <f t="shared" si="227"/>
        <v>0.80717748776078224</v>
      </c>
      <c r="AY469" s="1">
        <f t="shared" si="228"/>
        <v>57.100000000000541</v>
      </c>
      <c r="AZ469" s="1">
        <f t="shared" si="229"/>
        <v>56.970915163308923</v>
      </c>
      <c r="BA469" s="1">
        <f t="shared" si="237"/>
        <v>1.5117609744849773E-2</v>
      </c>
      <c r="BB469" s="10">
        <f t="shared" si="238"/>
        <v>0.86856025829911232</v>
      </c>
      <c r="BC469" s="10">
        <f t="shared" si="230"/>
        <v>0.87427448108792305</v>
      </c>
      <c r="BD469" s="1">
        <f t="shared" si="231"/>
        <v>72.300000000000168</v>
      </c>
      <c r="BE469" s="1">
        <f t="shared" si="232"/>
        <v>71.976447484642435</v>
      </c>
      <c r="BF469" s="1">
        <f t="shared" si="233"/>
        <v>9.3662337822080569E-3</v>
      </c>
      <c r="BU469" s="1">
        <f t="shared" si="216"/>
        <v>0</v>
      </c>
      <c r="BV469" s="1">
        <f>IF($BY$12=1,NORMDIST(BY469,$Y$6,$Y$8,TRUE),IF($BY$12=2,IF(BY469&lt;=$BX$31,0,IF(BY469&gt;=$BX$32,1,(BY469-$BX$31)*$BX$33)),SUM($BU$42:BU469)/$BV$40))</f>
        <v>0.35755570312303553</v>
      </c>
      <c r="BW469" s="1">
        <f t="shared" si="217"/>
        <v>0.79685353575275308</v>
      </c>
      <c r="BX469" s="1">
        <f>IF($BY$12&lt;3,BV469,SUM($BZ$42:BZ469)/$BX$40)</f>
        <v>0.35755570312303553</v>
      </c>
      <c r="BY469" s="1">
        <f t="shared" si="207"/>
        <v>42.700000000000337</v>
      </c>
      <c r="BZ469" s="1">
        <f t="shared" si="208"/>
        <v>1.8661675310368778E-2</v>
      </c>
      <c r="CA469" s="1">
        <f t="shared" si="218"/>
        <v>25.268934587492183</v>
      </c>
      <c r="CB469" s="1" t="str">
        <f t="shared" si="209"/>
        <v/>
      </c>
      <c r="CC469" s="1" t="e">
        <f>IF(CB469="",NA(),COUNTIF(CB469:$CB$704,CB469))</f>
        <v>#N/A</v>
      </c>
      <c r="CD469" s="1" t="e">
        <f t="shared" si="210"/>
        <v>#N/A</v>
      </c>
      <c r="CE469" s="1" t="e">
        <f t="shared" si="211"/>
        <v>#N/A</v>
      </c>
      <c r="CF469" s="1">
        <f t="shared" si="212"/>
        <v>99</v>
      </c>
      <c r="CG469" s="1">
        <f t="shared" si="213"/>
        <v>0</v>
      </c>
      <c r="CH469" s="1">
        <f t="shared" si="239"/>
        <v>0</v>
      </c>
      <c r="CJ469" s="1" t="e">
        <f t="shared" si="214"/>
        <v>#N/A</v>
      </c>
      <c r="CK469" s="1" t="str">
        <f t="shared" si="215"/>
        <v/>
      </c>
    </row>
    <row r="470" spans="1:89" ht="12" customHeight="1" x14ac:dyDescent="0.15">
      <c r="A470" s="26"/>
      <c r="B470" s="26"/>
      <c r="C470" s="26"/>
      <c r="D470" s="26"/>
      <c r="E470" s="26"/>
      <c r="F470" s="26"/>
      <c r="G470" s="26"/>
      <c r="H470" s="26"/>
      <c r="I470" s="26"/>
      <c r="J470" s="26"/>
      <c r="K470" s="26"/>
      <c r="L470" s="26"/>
      <c r="M470" s="26"/>
      <c r="N470" s="26"/>
      <c r="O470" s="26"/>
      <c r="AM470" s="10">
        <f t="shared" si="234"/>
        <v>0.33822055533528328</v>
      </c>
      <c r="AN470" s="10">
        <f t="shared" si="219"/>
        <v>0.95022005215287209</v>
      </c>
      <c r="AO470" s="1">
        <f t="shared" si="220"/>
        <v>41.600000000000321</v>
      </c>
      <c r="AP470" s="1">
        <f t="shared" si="221"/>
        <v>41.974389398843371</v>
      </c>
      <c r="AQ470" s="1">
        <f t="shared" si="222"/>
        <v>1.735399579142614E-2</v>
      </c>
      <c r="AR470" s="10">
        <f t="shared" si="235"/>
        <v>0.44116825237870216</v>
      </c>
      <c r="AS470" s="10">
        <f t="shared" si="223"/>
        <v>0.25897430256009102</v>
      </c>
      <c r="AT470" s="125">
        <f t="shared" si="224"/>
        <v>47.000000000000398</v>
      </c>
      <c r="AU470" s="1">
        <f t="shared" si="225"/>
        <v>46.892266843468349</v>
      </c>
      <c r="AV470" s="1">
        <f t="shared" si="226"/>
        <v>5.1080004798121099E-3</v>
      </c>
      <c r="AW470" s="10">
        <f t="shared" si="236"/>
        <v>0.37091516330838203</v>
      </c>
      <c r="AX470" s="10">
        <f t="shared" si="227"/>
        <v>0.45498094335198402</v>
      </c>
      <c r="AY470" s="1">
        <f t="shared" si="228"/>
        <v>43.400000000000347</v>
      </c>
      <c r="AZ470" s="1">
        <f t="shared" si="229"/>
        <v>43.248272103816618</v>
      </c>
      <c r="BA470" s="1">
        <f t="shared" si="237"/>
        <v>8.5946054103515756E-3</v>
      </c>
      <c r="BB470" s="10">
        <f t="shared" si="238"/>
        <v>0.17644748464226723</v>
      </c>
      <c r="BC470" s="10">
        <f t="shared" si="230"/>
        <v>0.14023997262120247</v>
      </c>
      <c r="BD470" s="1">
        <f t="shared" si="231"/>
        <v>31.400000000000176</v>
      </c>
      <c r="BE470" s="1">
        <f t="shared" si="232"/>
        <v>31.449331668764529</v>
      </c>
      <c r="BF470" s="1">
        <f t="shared" si="233"/>
        <v>1.8152700392869271E-3</v>
      </c>
      <c r="BU470" s="1">
        <f t="shared" si="216"/>
        <v>0</v>
      </c>
      <c r="BV470" s="1">
        <f>IF($BY$12=1,NORMDIST(BY470,$Y$6,$Y$8,TRUE),IF($BY$12=2,IF(BY470&lt;=$BX$31,0,IF(BY470&gt;=$BX$32,1,(BY470-$BX$31)*$BX$33)),SUM($BU$42:BU470)/$BV$40))</f>
        <v>0.35942356678201504</v>
      </c>
      <c r="BW470" s="1">
        <f t="shared" si="217"/>
        <v>0.80016869549850589</v>
      </c>
      <c r="BX470" s="1">
        <f>IF($BY$12&lt;3,BV470,SUM($BZ$42:BZ470)/$BX$40)</f>
        <v>0.35942356678201504</v>
      </c>
      <c r="BY470" s="1">
        <f t="shared" ref="BY470:BY533" si="240">BY469+$BZ$1</f>
        <v>42.800000000000338</v>
      </c>
      <c r="BZ470" s="1">
        <f t="shared" si="208"/>
        <v>1.8695530268656533E-2</v>
      </c>
      <c r="CA470" s="1">
        <f t="shared" si="218"/>
        <v>25.24194727646276</v>
      </c>
      <c r="CB470" s="1" t="str">
        <f t="shared" si="209"/>
        <v/>
      </c>
      <c r="CC470" s="1" t="e">
        <f>IF(CB470="",NA(),COUNTIF(CB470:$CB$704,CB470))</f>
        <v>#N/A</v>
      </c>
      <c r="CD470" s="1" t="e">
        <f t="shared" si="210"/>
        <v>#N/A</v>
      </c>
      <c r="CE470" s="1" t="e">
        <f t="shared" si="211"/>
        <v>#N/A</v>
      </c>
      <c r="CF470" s="1">
        <f t="shared" si="212"/>
        <v>99</v>
      </c>
      <c r="CG470" s="1">
        <f t="shared" si="213"/>
        <v>0</v>
      </c>
      <c r="CH470" s="1">
        <f t="shared" si="239"/>
        <v>0</v>
      </c>
      <c r="CJ470" s="1" t="e">
        <f t="shared" si="214"/>
        <v>#N/A</v>
      </c>
      <c r="CK470" s="1" t="str">
        <f t="shared" si="215"/>
        <v/>
      </c>
    </row>
    <row r="471" spans="1:89" ht="12" customHeight="1" x14ac:dyDescent="0.15">
      <c r="A471" s="26"/>
      <c r="B471" s="26"/>
      <c r="C471" s="26"/>
      <c r="D471" s="26"/>
      <c r="E471" s="26"/>
      <c r="F471" s="26"/>
      <c r="G471" s="26"/>
      <c r="H471" s="26"/>
      <c r="I471" s="26"/>
      <c r="J471" s="26"/>
      <c r="K471" s="26"/>
      <c r="L471" s="26"/>
      <c r="M471" s="26"/>
      <c r="N471" s="26"/>
      <c r="O471" s="26"/>
      <c r="AM471" s="10">
        <f t="shared" si="234"/>
        <v>0.87438939884305</v>
      </c>
      <c r="AN471" s="10">
        <f t="shared" si="219"/>
        <v>0.35549268499016762</v>
      </c>
      <c r="AO471" s="1">
        <f t="shared" si="220"/>
        <v>72.900000000000134</v>
      </c>
      <c r="AP471" s="1">
        <f t="shared" si="221"/>
        <v>72.871306581050291</v>
      </c>
      <c r="AQ471" s="1">
        <f t="shared" si="222"/>
        <v>3.681504004612807E-3</v>
      </c>
      <c r="AR471" s="10">
        <f t="shared" si="235"/>
        <v>0.39226684346795082</v>
      </c>
      <c r="AS471" s="10">
        <f t="shared" si="223"/>
        <v>0.53414847329258919</v>
      </c>
      <c r="AT471" s="125">
        <f t="shared" si="224"/>
        <v>44.500000000000362</v>
      </c>
      <c r="AU471" s="1">
        <f t="shared" si="225"/>
        <v>44.676856044680243</v>
      </c>
      <c r="AV471" s="1">
        <f t="shared" si="226"/>
        <v>1.0259360757140722E-2</v>
      </c>
      <c r="AW471" s="10">
        <f t="shared" si="236"/>
        <v>0.34827210381627083</v>
      </c>
      <c r="AX471" s="10">
        <f t="shared" si="227"/>
        <v>0.56570005789399147</v>
      </c>
      <c r="AY471" s="1">
        <f t="shared" si="228"/>
        <v>42.20000000000033</v>
      </c>
      <c r="AZ471" s="1">
        <f t="shared" si="229"/>
        <v>42.633040667325588</v>
      </c>
      <c r="BA471" s="1">
        <f t="shared" si="237"/>
        <v>1.04577486153425E-2</v>
      </c>
      <c r="BB471" s="10">
        <f t="shared" si="238"/>
        <v>0.5493316687643528</v>
      </c>
      <c r="BC471" s="10">
        <f t="shared" si="230"/>
        <v>0.82895522192120552</v>
      </c>
      <c r="BD471" s="1">
        <f t="shared" si="231"/>
        <v>52.400000000000475</v>
      </c>
      <c r="BE471" s="1">
        <f t="shared" si="232"/>
        <v>52.895629940182445</v>
      </c>
      <c r="BF471" s="1">
        <f t="shared" si="233"/>
        <v>1.6416637993300367E-2</v>
      </c>
      <c r="BU471" s="1">
        <f t="shared" si="216"/>
        <v>0</v>
      </c>
      <c r="BV471" s="1">
        <f>IF($BY$12=1,NORMDIST(BY471,$Y$6,$Y$8,TRUE),IF($BY$12=2,IF(BY471&lt;=$BX$31,0,IF(BY471&gt;=$BX$32,1,(BY471-$BX$31)*$BX$33)),SUM($BU$42:BU471)/$BV$40))</f>
        <v>0.36129479561631922</v>
      </c>
      <c r="BW471" s="1">
        <f t="shared" si="217"/>
        <v>0.80347317397716556</v>
      </c>
      <c r="BX471" s="1">
        <f>IF($BY$12&lt;3,BV471,SUM($BZ$42:BZ471)/$BX$40)</f>
        <v>0.36129479561631922</v>
      </c>
      <c r="BY471" s="1">
        <f t="shared" si="240"/>
        <v>42.90000000000034</v>
      </c>
      <c r="BZ471" s="1">
        <f t="shared" si="208"/>
        <v>1.8728978414385995E-2</v>
      </c>
      <c r="CA471" s="1">
        <f t="shared" si="218"/>
        <v>25.214356647588257</v>
      </c>
      <c r="CB471" s="1" t="str">
        <f t="shared" si="209"/>
        <v/>
      </c>
      <c r="CC471" s="1" t="e">
        <f>IF(CB471="",NA(),COUNTIF(CB471:$CB$704,CB471))</f>
        <v>#N/A</v>
      </c>
      <c r="CD471" s="1" t="e">
        <f t="shared" si="210"/>
        <v>#N/A</v>
      </c>
      <c r="CE471" s="1" t="e">
        <f t="shared" si="211"/>
        <v>#N/A</v>
      </c>
      <c r="CF471" s="1">
        <f t="shared" si="212"/>
        <v>99</v>
      </c>
      <c r="CG471" s="1">
        <f t="shared" si="213"/>
        <v>0</v>
      </c>
      <c r="CH471" s="1">
        <f t="shared" si="239"/>
        <v>0</v>
      </c>
      <c r="CJ471" s="1" t="e">
        <f t="shared" si="214"/>
        <v>#N/A</v>
      </c>
      <c r="CK471" s="1" t="str">
        <f t="shared" si="215"/>
        <v/>
      </c>
    </row>
    <row r="472" spans="1:89" ht="12" customHeight="1" x14ac:dyDescent="0.15">
      <c r="A472" s="26"/>
      <c r="B472" s="26"/>
      <c r="C472" s="26"/>
      <c r="D472" s="26"/>
      <c r="E472" s="26"/>
      <c r="F472" s="26"/>
      <c r="G472" s="26"/>
      <c r="H472" s="26"/>
      <c r="I472" s="26"/>
      <c r="J472" s="26"/>
      <c r="K472" s="26"/>
      <c r="L472" s="26"/>
      <c r="M472" s="26"/>
      <c r="N472" s="26"/>
      <c r="O472" s="26"/>
      <c r="AM472" s="10">
        <f t="shared" si="234"/>
        <v>0.47130658105015755</v>
      </c>
      <c r="AN472" s="10">
        <f t="shared" si="219"/>
        <v>0.93748712912201881</v>
      </c>
      <c r="AO472" s="1">
        <f t="shared" si="220"/>
        <v>48.500000000000419</v>
      </c>
      <c r="AP472" s="1">
        <f t="shared" si="221"/>
        <v>48.478552866727533</v>
      </c>
      <c r="AQ472" s="1">
        <f t="shared" si="222"/>
        <v>1.8647642340788816E-2</v>
      </c>
      <c r="AR472" s="10">
        <f t="shared" si="235"/>
        <v>0.67685604467988014</v>
      </c>
      <c r="AS472" s="10">
        <f t="shared" si="223"/>
        <v>0.24592738226056099</v>
      </c>
      <c r="AT472" s="125">
        <f t="shared" si="224"/>
        <v>59.10000000000057</v>
      </c>
      <c r="AU472" s="1">
        <f t="shared" si="225"/>
        <v>58.619661579281662</v>
      </c>
      <c r="AV472" s="1">
        <f t="shared" si="226"/>
        <v>4.4231538905521095E-3</v>
      </c>
      <c r="AW472" s="10">
        <f t="shared" si="236"/>
        <v>0.93304066732525826</v>
      </c>
      <c r="AX472" s="10">
        <f t="shared" si="227"/>
        <v>0.80278125777840614</v>
      </c>
      <c r="AY472" s="1">
        <f t="shared" si="228"/>
        <v>79.899999999999736</v>
      </c>
      <c r="AZ472" s="1">
        <f t="shared" si="229"/>
        <v>79.4139404125509</v>
      </c>
      <c r="BA472" s="1">
        <f t="shared" si="237"/>
        <v>5.2377863868765659E-3</v>
      </c>
      <c r="BB472" s="10">
        <f t="shared" si="238"/>
        <v>0.9956299401819706</v>
      </c>
      <c r="BC472" s="10">
        <f t="shared" si="230"/>
        <v>0.34500892832875252</v>
      </c>
      <c r="BD472" s="1" t="e">
        <f t="shared" si="231"/>
        <v>#N/A</v>
      </c>
      <c r="BE472" s="1" t="e">
        <f t="shared" si="232"/>
        <v>#N/A</v>
      </c>
      <c r="BF472" s="1" t="e">
        <f t="shared" si="233"/>
        <v>#N/A</v>
      </c>
      <c r="BU472" s="1">
        <f t="shared" si="216"/>
        <v>0</v>
      </c>
      <c r="BV472" s="1">
        <f>IF($BY$12=1,NORMDIST(BY472,$Y$6,$Y$8,TRUE),IF($BY$12=2,IF(BY472&lt;=$BX$31,0,IF(BY472&gt;=$BX$32,1,(BY472-$BX$31)*$BX$33)),SUM($BU$42:BU472)/$BV$40))</f>
        <v>0.36316934882438734</v>
      </c>
      <c r="BW472" s="1">
        <f t="shared" si="217"/>
        <v>0.80676674587142772</v>
      </c>
      <c r="BX472" s="1">
        <f>IF($BY$12&lt;3,BV472,SUM($BZ$42:BZ472)/$BX$40)</f>
        <v>0.36316934882438734</v>
      </c>
      <c r="BY472" s="1">
        <f t="shared" si="240"/>
        <v>43.000000000000341</v>
      </c>
      <c r="BZ472" s="1">
        <f t="shared" si="208"/>
        <v>1.8762017345847006E-2</v>
      </c>
      <c r="CA472" s="1">
        <f t="shared" si="218"/>
        <v>25.186168827792045</v>
      </c>
      <c r="CB472" s="1" t="str">
        <f t="shared" si="209"/>
        <v/>
      </c>
      <c r="CC472" s="1" t="e">
        <f>IF(CB472="",NA(),COUNTIF(CB472:$CB$704,CB472))</f>
        <v>#N/A</v>
      </c>
      <c r="CD472" s="1" t="e">
        <f t="shared" si="210"/>
        <v>#N/A</v>
      </c>
      <c r="CE472" s="1" t="e">
        <f t="shared" si="211"/>
        <v>#N/A</v>
      </c>
      <c r="CF472" s="1">
        <f t="shared" si="212"/>
        <v>99</v>
      </c>
      <c r="CG472" s="1">
        <f t="shared" si="213"/>
        <v>0</v>
      </c>
      <c r="CH472" s="1">
        <f t="shared" si="239"/>
        <v>0</v>
      </c>
      <c r="CJ472" s="1" t="e">
        <f t="shared" si="214"/>
        <v>#N/A</v>
      </c>
      <c r="CK472" s="1" t="str">
        <f t="shared" si="215"/>
        <v/>
      </c>
    </row>
    <row r="473" spans="1:89" ht="12" customHeight="1" x14ac:dyDescent="0.15">
      <c r="A473" s="26"/>
      <c r="B473" s="26"/>
      <c r="C473" s="26"/>
      <c r="D473" s="26"/>
      <c r="E473" s="26"/>
      <c r="F473" s="26"/>
      <c r="G473" s="26"/>
      <c r="H473" s="26"/>
      <c r="I473" s="26"/>
      <c r="J473" s="26"/>
      <c r="K473" s="26"/>
      <c r="L473" s="26"/>
      <c r="M473" s="26"/>
      <c r="N473" s="26"/>
      <c r="O473" s="26"/>
      <c r="AM473" s="10">
        <f t="shared" si="234"/>
        <v>0.47855286672711372</v>
      </c>
      <c r="AN473" s="10">
        <f t="shared" si="219"/>
        <v>0.88845840469002724</v>
      </c>
      <c r="AO473" s="1">
        <f t="shared" si="220"/>
        <v>48.900000000000425</v>
      </c>
      <c r="AP473" s="1">
        <f t="shared" si="221"/>
        <v>48.996859533340164</v>
      </c>
      <c r="AQ473" s="1">
        <f t="shared" si="222"/>
        <v>1.7695396562441536E-2</v>
      </c>
      <c r="AR473" s="10">
        <f t="shared" si="235"/>
        <v>1.966157928109169E-2</v>
      </c>
      <c r="AS473" s="10">
        <f t="shared" si="223"/>
        <v>4.8411447554826736E-2</v>
      </c>
      <c r="AT473" s="125">
        <f t="shared" si="224"/>
        <v>8.6999999999999851</v>
      </c>
      <c r="AU473" s="1">
        <f t="shared" si="225"/>
        <v>8.3048970855772346</v>
      </c>
      <c r="AV473" s="1">
        <f t="shared" si="226"/>
        <v>1.1451528158433939E-4</v>
      </c>
      <c r="AW473" s="10">
        <f t="shared" si="236"/>
        <v>1.3940412551164627E-2</v>
      </c>
      <c r="AX473" s="10">
        <f t="shared" si="227"/>
        <v>0.30673700943589211</v>
      </c>
      <c r="AY473" s="1">
        <f t="shared" si="228"/>
        <v>5.9999999999999947</v>
      </c>
      <c r="AZ473" s="1">
        <f t="shared" si="229"/>
        <v>5.5819400437176174</v>
      </c>
      <c r="BA473" s="1">
        <f t="shared" si="237"/>
        <v>5.4406852603044586E-4</v>
      </c>
      <c r="BB473" s="10">
        <f t="shared" si="238"/>
        <v>0.76840359345078468</v>
      </c>
      <c r="BC473" s="10">
        <f t="shared" si="230"/>
        <v>0.92375456169247627</v>
      </c>
      <c r="BD473" s="1">
        <f t="shared" si="231"/>
        <v>64.600000000000605</v>
      </c>
      <c r="BE473" s="1">
        <f t="shared" si="232"/>
        <v>64.725734064728627</v>
      </c>
      <c r="BF473" s="1">
        <f t="shared" si="233"/>
        <v>1.4116235709682852E-2</v>
      </c>
      <c r="BU473" s="1">
        <f t="shared" si="216"/>
        <v>0</v>
      </c>
      <c r="BV473" s="1">
        <f>IF($BY$12=1,NORMDIST(BY473,$Y$6,$Y$8,TRUE),IF($BY$12=2,IF(BY473&lt;=$BX$31,0,IF(BY473&gt;=$BX$32,1,(BY473-$BX$31)*$BX$33)),SUM($BU$42:BU473)/$BV$40))</f>
        <v>0.36504718536580805</v>
      </c>
      <c r="BW473" s="1">
        <f t="shared" si="217"/>
        <v>0.81004918604334519</v>
      </c>
      <c r="BX473" s="1">
        <f>IF($BY$12&lt;3,BV473,SUM($BZ$42:BZ473)/$BX$40)</f>
        <v>0.36504718536580805</v>
      </c>
      <c r="BY473" s="1">
        <f t="shared" si="240"/>
        <v>43.100000000000342</v>
      </c>
      <c r="BZ473" s="1">
        <f t="shared" si="208"/>
        <v>1.8794644687780481E-2</v>
      </c>
      <c r="CA473" s="1">
        <f t="shared" si="218"/>
        <v>25.157391076990418</v>
      </c>
      <c r="CB473" s="1" t="str">
        <f t="shared" si="209"/>
        <v/>
      </c>
      <c r="CC473" s="1" t="e">
        <f>IF(CB473="",NA(),COUNTIF(CB473:$CB$704,CB473))</f>
        <v>#N/A</v>
      </c>
      <c r="CD473" s="1" t="e">
        <f t="shared" si="210"/>
        <v>#N/A</v>
      </c>
      <c r="CE473" s="1" t="e">
        <f t="shared" si="211"/>
        <v>#N/A</v>
      </c>
      <c r="CF473" s="1">
        <f t="shared" si="212"/>
        <v>99</v>
      </c>
      <c r="CG473" s="1">
        <f t="shared" si="213"/>
        <v>0</v>
      </c>
      <c r="CH473" s="1">
        <f t="shared" si="239"/>
        <v>0</v>
      </c>
      <c r="CJ473" s="1" t="e">
        <f t="shared" si="214"/>
        <v>#N/A</v>
      </c>
      <c r="CK473" s="1" t="str">
        <f t="shared" si="215"/>
        <v/>
      </c>
    </row>
    <row r="474" spans="1:89" ht="12" customHeight="1" x14ac:dyDescent="0.15">
      <c r="A474" s="26"/>
      <c r="B474" s="26"/>
      <c r="C474" s="26"/>
      <c r="D474" s="26"/>
      <c r="E474" s="26"/>
      <c r="F474" s="26"/>
      <c r="G474" s="26"/>
      <c r="H474" s="26"/>
      <c r="I474" s="26"/>
      <c r="J474" s="26"/>
      <c r="K474" s="26"/>
      <c r="L474" s="26"/>
      <c r="M474" s="26"/>
      <c r="N474" s="26"/>
      <c r="O474" s="26"/>
      <c r="AM474" s="10">
        <f t="shared" si="234"/>
        <v>0.59685953333973885</v>
      </c>
      <c r="AN474" s="10">
        <f t="shared" si="219"/>
        <v>9.2571321874856949E-2</v>
      </c>
      <c r="AO474" s="1">
        <f t="shared" si="220"/>
        <v>54.90000000000051</v>
      </c>
      <c r="AP474" s="1">
        <f t="shared" si="221"/>
        <v>54.822175753862176</v>
      </c>
      <c r="AQ474" s="1">
        <f t="shared" si="222"/>
        <v>1.7919350831059186E-3</v>
      </c>
      <c r="AR474" s="10">
        <f t="shared" si="235"/>
        <v>0.10489708557724953</v>
      </c>
      <c r="AS474" s="10">
        <f t="shared" si="223"/>
        <v>0.21943460777401924</v>
      </c>
      <c r="AT474" s="125">
        <f t="shared" si="224"/>
        <v>24.900000000000084</v>
      </c>
      <c r="AU474" s="1">
        <f t="shared" si="225"/>
        <v>25.330390093475664</v>
      </c>
      <c r="AV474" s="1">
        <f t="shared" si="226"/>
        <v>1.9914658326503974E-3</v>
      </c>
      <c r="AW474" s="10">
        <f t="shared" si="236"/>
        <v>8.1940043717622757E-2</v>
      </c>
      <c r="AX474" s="10">
        <f t="shared" si="227"/>
        <v>0.50239679589867592</v>
      </c>
      <c r="AY474" s="1">
        <f t="shared" si="228"/>
        <v>22.100000000000044</v>
      </c>
      <c r="AZ474" s="1">
        <f t="shared" si="229"/>
        <v>22.090145105868622</v>
      </c>
      <c r="BA474" s="1">
        <f t="shared" si="237"/>
        <v>3.7875028783090248E-3</v>
      </c>
      <c r="BB474" s="10">
        <f t="shared" si="238"/>
        <v>0.62573406472802162</v>
      </c>
      <c r="BC474" s="10">
        <f t="shared" si="230"/>
        <v>0.7818230576813221</v>
      </c>
      <c r="BD474" s="1">
        <f t="shared" si="231"/>
        <v>56.400000000000531</v>
      </c>
      <c r="BE474" s="1">
        <f t="shared" si="232"/>
        <v>56.640512970835502</v>
      </c>
      <c r="BF474" s="1">
        <f t="shared" si="233"/>
        <v>1.481674024556315E-2</v>
      </c>
      <c r="BU474" s="1">
        <f t="shared" si="216"/>
        <v>0</v>
      </c>
      <c r="BV474" s="1">
        <f>IF($BY$12=1,NORMDIST(BY474,$Y$6,$Y$8,TRUE),IF($BY$12=2,IF(BY474&lt;=$BX$31,0,IF(BY474&gt;=$BX$32,1,(BY474-$BX$31)*$BX$33)),SUM($BU$42:BU474)/$BV$40))</f>
        <v>0.36692826396397837</v>
      </c>
      <c r="BW474" s="1">
        <f t="shared" si="217"/>
        <v>0.81332026955983971</v>
      </c>
      <c r="BX474" s="1">
        <f>IF($BY$12&lt;3,BV474,SUM($BZ$42:BZ474)/$BX$40)</f>
        <v>0.36692826396397837</v>
      </c>
      <c r="BY474" s="1">
        <f t="shared" si="240"/>
        <v>43.200000000000344</v>
      </c>
      <c r="BZ474" s="1">
        <f t="shared" si="208"/>
        <v>1.8826858091662808E-2</v>
      </c>
      <c r="CA474" s="1">
        <f t="shared" si="218"/>
        <v>25.128031813962757</v>
      </c>
      <c r="CB474" s="1" t="str">
        <f t="shared" si="209"/>
        <v/>
      </c>
      <c r="CC474" s="1" t="e">
        <f>IF(CB474="",NA(),COUNTIF(CB474:$CB$704,CB474))</f>
        <v>#N/A</v>
      </c>
      <c r="CD474" s="1" t="e">
        <f t="shared" si="210"/>
        <v>#N/A</v>
      </c>
      <c r="CE474" s="1" t="e">
        <f t="shared" si="211"/>
        <v>#N/A</v>
      </c>
      <c r="CF474" s="1">
        <f t="shared" si="212"/>
        <v>99</v>
      </c>
      <c r="CG474" s="1">
        <f t="shared" si="213"/>
        <v>0</v>
      </c>
      <c r="CH474" s="1">
        <f t="shared" si="239"/>
        <v>0</v>
      </c>
      <c r="CJ474" s="1" t="e">
        <f t="shared" si="214"/>
        <v>#N/A</v>
      </c>
      <c r="CK474" s="1" t="str">
        <f t="shared" si="215"/>
        <v/>
      </c>
    </row>
    <row r="475" spans="1:89" ht="12" customHeight="1" x14ac:dyDescent="0.15">
      <c r="A475" s="26"/>
      <c r="B475" s="26"/>
      <c r="C475" s="26"/>
      <c r="D475" s="26"/>
      <c r="E475" s="26"/>
      <c r="F475" s="26"/>
      <c r="G475" s="26"/>
      <c r="H475" s="26"/>
      <c r="I475" s="26"/>
      <c r="J475" s="26"/>
      <c r="K475" s="26"/>
      <c r="L475" s="26"/>
      <c r="M475" s="26"/>
      <c r="N475" s="26"/>
      <c r="O475" s="26"/>
      <c r="AM475" s="10">
        <f t="shared" si="234"/>
        <v>0.42217575386166573</v>
      </c>
      <c r="AN475" s="10">
        <f t="shared" si="219"/>
        <v>2.6901457458734512E-2</v>
      </c>
      <c r="AO475" s="1">
        <f t="shared" si="220"/>
        <v>46.000000000000384</v>
      </c>
      <c r="AP475" s="1">
        <f t="shared" si="221"/>
        <v>46.424306292087223</v>
      </c>
      <c r="AQ475" s="1">
        <f t="shared" si="222"/>
        <v>5.2598091982648527E-4</v>
      </c>
      <c r="AR475" s="10">
        <f t="shared" si="235"/>
        <v>0.93039009347558022</v>
      </c>
      <c r="AS475" s="10">
        <f t="shared" si="223"/>
        <v>2.9827017337083817E-2</v>
      </c>
      <c r="AT475" s="125">
        <f t="shared" si="224"/>
        <v>79.499999999999758</v>
      </c>
      <c r="AU475" s="1">
        <f t="shared" si="225"/>
        <v>79.561122063547131</v>
      </c>
      <c r="AV475" s="1">
        <f t="shared" si="226"/>
        <v>2.0047440386000923E-4</v>
      </c>
      <c r="AW475" s="10">
        <f t="shared" si="236"/>
        <v>0.49014510586857796</v>
      </c>
      <c r="AX475" s="10">
        <f t="shared" si="227"/>
        <v>0.43057215586304665</v>
      </c>
      <c r="AY475" s="1">
        <f t="shared" si="228"/>
        <v>49.500000000000433</v>
      </c>
      <c r="AZ475" s="1">
        <f t="shared" si="229"/>
        <v>49.156068492681221</v>
      </c>
      <c r="BA475" s="1">
        <f t="shared" si="237"/>
        <v>8.58598834622867E-3</v>
      </c>
      <c r="BB475" s="10">
        <f t="shared" si="238"/>
        <v>0.74051297083497047</v>
      </c>
      <c r="BC475" s="10">
        <f t="shared" si="230"/>
        <v>0.33501832559704781</v>
      </c>
      <c r="BD475" s="1">
        <f t="shared" si="231"/>
        <v>62.800000000000622</v>
      </c>
      <c r="BE475" s="1">
        <f t="shared" si="232"/>
        <v>62.911208710820105</v>
      </c>
      <c r="BF475" s="1">
        <f t="shared" si="233"/>
        <v>5.4450907714116209E-3</v>
      </c>
      <c r="BU475" s="1">
        <f t="shared" si="216"/>
        <v>0</v>
      </c>
      <c r="BV475" s="1">
        <f>IF($BY$12=1,NORMDIST(BY475,$Y$6,$Y$8,TRUE),IF($BY$12=2,IF(BY475&lt;=$BX$31,0,IF(BY475&gt;=$BX$32,1,(BY475-$BX$31)*$BX$33)),SUM($BU$42:BU475)/$BV$40))</f>
        <v>0.36881254310879169</v>
      </c>
      <c r="BW475" s="1">
        <f t="shared" si="217"/>
        <v>0.81657977171826091</v>
      </c>
      <c r="BX475" s="1">
        <f>IF($BY$12&lt;3,BV475,SUM($BZ$42:BZ475)/$BX$40)</f>
        <v>0.36881254310879169</v>
      </c>
      <c r="BY475" s="1">
        <f t="shared" si="240"/>
        <v>43.300000000000345</v>
      </c>
      <c r="BZ475" s="1">
        <f t="shared" si="208"/>
        <v>1.8858655235987398E-2</v>
      </c>
      <c r="CA475" s="1">
        <f t="shared" si="218"/>
        <v>25.098100640195884</v>
      </c>
      <c r="CB475" s="1" t="str">
        <f t="shared" si="209"/>
        <v/>
      </c>
      <c r="CC475" s="1" t="e">
        <f>IF(CB475="",NA(),COUNTIF(CB475:$CB$704,CB475))</f>
        <v>#N/A</v>
      </c>
      <c r="CD475" s="1" t="e">
        <f t="shared" si="210"/>
        <v>#N/A</v>
      </c>
      <c r="CE475" s="1" t="e">
        <f t="shared" si="211"/>
        <v>#N/A</v>
      </c>
      <c r="CF475" s="1">
        <f t="shared" si="212"/>
        <v>99</v>
      </c>
      <c r="CG475" s="1">
        <f t="shared" si="213"/>
        <v>0</v>
      </c>
      <c r="CH475" s="1">
        <f t="shared" si="239"/>
        <v>0</v>
      </c>
      <c r="CJ475" s="1" t="e">
        <f t="shared" si="214"/>
        <v>#N/A</v>
      </c>
      <c r="CK475" s="1" t="str">
        <f t="shared" si="215"/>
        <v/>
      </c>
    </row>
    <row r="476" spans="1:89" ht="12" customHeight="1" x14ac:dyDescent="0.15">
      <c r="A476" s="26"/>
      <c r="B476" s="26"/>
      <c r="C476" s="26"/>
      <c r="D476" s="26"/>
      <c r="E476" s="26"/>
      <c r="F476" s="26"/>
      <c r="G476" s="26"/>
      <c r="H476" s="26"/>
      <c r="I476" s="26"/>
      <c r="J476" s="26"/>
      <c r="K476" s="26"/>
      <c r="L476" s="26"/>
      <c r="M476" s="26"/>
      <c r="N476" s="26"/>
      <c r="O476" s="26"/>
      <c r="AM476" s="10">
        <f t="shared" si="234"/>
        <v>0.92430629208683968</v>
      </c>
      <c r="AN476" s="10">
        <f t="shared" si="219"/>
        <v>0.93685019388794899</v>
      </c>
      <c r="AO476" s="1">
        <f t="shared" si="220"/>
        <v>78.59999999999981</v>
      </c>
      <c r="AP476" s="1">
        <f t="shared" si="221"/>
        <v>78.217932010441828</v>
      </c>
      <c r="AQ476" s="1" t="e">
        <f t="shared" si="222"/>
        <v>#N/A</v>
      </c>
      <c r="AR476" s="10">
        <f t="shared" si="235"/>
        <v>0.56112206354737282</v>
      </c>
      <c r="AS476" s="10">
        <f t="shared" si="223"/>
        <v>0.93006055429577827</v>
      </c>
      <c r="AT476" s="125">
        <f t="shared" si="224"/>
        <v>53.000000000000483</v>
      </c>
      <c r="AU476" s="1">
        <f t="shared" si="225"/>
        <v>53.133744988590962</v>
      </c>
      <c r="AV476" s="1">
        <f t="shared" si="226"/>
        <v>1.8344483258120881E-2</v>
      </c>
      <c r="AW476" s="10">
        <f t="shared" si="236"/>
        <v>0.15606849268078804</v>
      </c>
      <c r="AX476" s="10">
        <f t="shared" si="227"/>
        <v>0.95569828525185585</v>
      </c>
      <c r="AY476" s="1">
        <f t="shared" si="228"/>
        <v>29.700000000000152</v>
      </c>
      <c r="AZ476" s="1">
        <f t="shared" si="229"/>
        <v>29.476596266776475</v>
      </c>
      <c r="BA476" s="1">
        <f t="shared" si="237"/>
        <v>1.138912502898027E-2</v>
      </c>
      <c r="BB476" s="10">
        <f t="shared" si="238"/>
        <v>0.6112087108194828</v>
      </c>
      <c r="BC476" s="10">
        <f t="shared" si="230"/>
        <v>5.3908068686723709E-2</v>
      </c>
      <c r="BD476" s="1">
        <f t="shared" si="231"/>
        <v>55.60000000000052</v>
      </c>
      <c r="BE476" s="1">
        <f t="shared" si="232"/>
        <v>55.487672130018993</v>
      </c>
      <c r="BF476" s="1">
        <f t="shared" si="233"/>
        <v>1.0339737173034485E-3</v>
      </c>
      <c r="BU476" s="1">
        <f t="shared" si="216"/>
        <v>0</v>
      </c>
      <c r="BV476" s="1">
        <f>IF($BY$12=1,NORMDIST(BY476,$Y$6,$Y$8,TRUE),IF($BY$12=2,IF(BY476&lt;=$BX$31,0,IF(BY476&gt;=$BX$32,1,(BY476-$BX$31)*$BX$33)),SUM($BU$42:BU476)/$BV$40))</f>
        <v>0.37069998105935298</v>
      </c>
      <c r="BW476" s="1">
        <f t="shared" si="217"/>
        <v>0.81982746807198736</v>
      </c>
      <c r="BX476" s="1">
        <f>IF($BY$12&lt;3,BV476,SUM($BZ$42:BZ476)/$BX$40)</f>
        <v>0.37069998105935298</v>
      </c>
      <c r="BY476" s="1">
        <f t="shared" si="240"/>
        <v>43.400000000000347</v>
      </c>
      <c r="BZ476" s="1">
        <f t="shared" si="208"/>
        <v>1.8890033826543338E-2</v>
      </c>
      <c r="CA476" s="1">
        <f t="shared" si="218"/>
        <v>25.067608361558268</v>
      </c>
      <c r="CB476" s="1" t="str">
        <f t="shared" si="209"/>
        <v/>
      </c>
      <c r="CC476" s="1" t="e">
        <f>IF(CB476="",NA(),COUNTIF(CB476:$CB$704,CB476))</f>
        <v>#N/A</v>
      </c>
      <c r="CD476" s="1" t="e">
        <f t="shared" si="210"/>
        <v>#N/A</v>
      </c>
      <c r="CE476" s="1" t="e">
        <f t="shared" si="211"/>
        <v>#N/A</v>
      </c>
      <c r="CF476" s="1">
        <f t="shared" si="212"/>
        <v>99</v>
      </c>
      <c r="CG476" s="1">
        <f t="shared" si="213"/>
        <v>0</v>
      </c>
      <c r="CH476" s="1">
        <f t="shared" si="239"/>
        <v>0</v>
      </c>
      <c r="CJ476" s="1" t="e">
        <f t="shared" si="214"/>
        <v>#N/A</v>
      </c>
      <c r="CK476" s="1" t="str">
        <f t="shared" si="215"/>
        <v/>
      </c>
    </row>
    <row r="477" spans="1:89" ht="12" customHeight="1" x14ac:dyDescent="0.15">
      <c r="A477" s="26"/>
      <c r="B477" s="26"/>
      <c r="C477" s="26"/>
      <c r="D477" s="26"/>
      <c r="E477" s="26"/>
      <c r="F477" s="26"/>
      <c r="G477" s="26"/>
      <c r="H477" s="26"/>
      <c r="I477" s="26"/>
      <c r="J477" s="26"/>
      <c r="K477" s="26"/>
      <c r="L477" s="26"/>
      <c r="M477" s="26"/>
      <c r="N477" s="26"/>
      <c r="O477" s="26"/>
      <c r="AM477" s="10">
        <f t="shared" si="234"/>
        <v>0.11793201044201851</v>
      </c>
      <c r="AN477" s="10">
        <f t="shared" si="219"/>
        <v>0.63753632083535194</v>
      </c>
      <c r="AO477" s="1">
        <f t="shared" si="220"/>
        <v>26.200000000000102</v>
      </c>
      <c r="AP477" s="1">
        <f t="shared" si="221"/>
        <v>26.196325690299375</v>
      </c>
      <c r="AQ477" s="1">
        <f t="shared" si="222"/>
        <v>6.2644477906647631E-3</v>
      </c>
      <c r="AR477" s="10">
        <f t="shared" si="235"/>
        <v>0.6337449885904789</v>
      </c>
      <c r="AS477" s="10">
        <f t="shared" si="223"/>
        <v>0.12458964064717293</v>
      </c>
      <c r="AT477" s="125">
        <f t="shared" si="224"/>
        <v>56.800000000000537</v>
      </c>
      <c r="AU477" s="1">
        <f t="shared" si="225"/>
        <v>56.32613705769235</v>
      </c>
      <c r="AV477" s="1">
        <f t="shared" si="226"/>
        <v>2.3456314841555541E-3</v>
      </c>
      <c r="AW477" s="10">
        <f t="shared" si="236"/>
        <v>0.27659626677632332</v>
      </c>
      <c r="AX477" s="10">
        <f t="shared" si="227"/>
        <v>0.26351470127701759</v>
      </c>
      <c r="AY477" s="1">
        <f t="shared" si="228"/>
        <v>38.100000000000271</v>
      </c>
      <c r="AZ477" s="1">
        <f t="shared" si="229"/>
        <v>38.038461292535338</v>
      </c>
      <c r="BA477" s="1">
        <f t="shared" si="237"/>
        <v>4.4036152531058484E-3</v>
      </c>
      <c r="BB477" s="10">
        <f t="shared" si="238"/>
        <v>0.38767213001847267</v>
      </c>
      <c r="BC477" s="10">
        <f t="shared" si="230"/>
        <v>0.33992241695523262</v>
      </c>
      <c r="BD477" s="1">
        <f t="shared" si="231"/>
        <v>44.200000000000358</v>
      </c>
      <c r="BE477" s="1">
        <f t="shared" si="232"/>
        <v>44.288543746620775</v>
      </c>
      <c r="BF477" s="1">
        <f t="shared" si="233"/>
        <v>6.5012638690167468E-3</v>
      </c>
      <c r="BU477" s="1">
        <f t="shared" si="216"/>
        <v>0</v>
      </c>
      <c r="BV477" s="1">
        <f>IF($BY$12=1,NORMDIST(BY477,$Y$6,$Y$8,TRUE),IF($BY$12=2,IF(BY477&lt;=$BX$31,0,IF(BY477&gt;=$BX$32,1,(BY477-$BX$31)*$BX$33)),SUM($BU$42:BU477)/$BV$40))</f>
        <v>0.37259053584672253</v>
      </c>
      <c r="BW477" s="1">
        <f t="shared" si="217"/>
        <v>0.8230631344560686</v>
      </c>
      <c r="BX477" s="1">
        <f>IF($BY$12&lt;3,BV477,SUM($BZ$42:BZ477)/$BX$40)</f>
        <v>0.37259053584672253</v>
      </c>
      <c r="BY477" s="1">
        <f t="shared" si="240"/>
        <v>43.500000000000348</v>
      </c>
      <c r="BZ477" s="1">
        <f t="shared" si="208"/>
        <v>1.892099159669108E-2</v>
      </c>
      <c r="CA477" s="1">
        <f t="shared" si="218"/>
        <v>25.036567007662342</v>
      </c>
      <c r="CB477" s="1" t="str">
        <f t="shared" si="209"/>
        <v/>
      </c>
      <c r="CC477" s="1" t="e">
        <f>IF(CB477="",NA(),COUNTIF(CB477:$CB$704,CB477))</f>
        <v>#N/A</v>
      </c>
      <c r="CD477" s="1" t="e">
        <f t="shared" si="210"/>
        <v>#N/A</v>
      </c>
      <c r="CE477" s="1" t="e">
        <f t="shared" si="211"/>
        <v>#N/A</v>
      </c>
      <c r="CF477" s="1">
        <f t="shared" si="212"/>
        <v>99</v>
      </c>
      <c r="CG477" s="1">
        <f t="shared" si="213"/>
        <v>0</v>
      </c>
      <c r="CH477" s="1">
        <f t="shared" si="239"/>
        <v>0</v>
      </c>
      <c r="CJ477" s="1" t="e">
        <f t="shared" si="214"/>
        <v>#N/A</v>
      </c>
      <c r="CK477" s="1" t="str">
        <f t="shared" si="215"/>
        <v/>
      </c>
    </row>
    <row r="478" spans="1:89" ht="12" customHeight="1" x14ac:dyDescent="0.15">
      <c r="A478" s="26"/>
      <c r="B478" s="26"/>
      <c r="C478" s="26"/>
      <c r="D478" s="26"/>
      <c r="E478" s="26"/>
      <c r="F478" s="26"/>
      <c r="G478" s="26"/>
      <c r="H478" s="26"/>
      <c r="I478" s="26"/>
      <c r="J478" s="26"/>
      <c r="K478" s="26"/>
      <c r="L478" s="26"/>
      <c r="M478" s="26"/>
      <c r="N478" s="26"/>
      <c r="O478" s="26"/>
      <c r="AM478" s="10">
        <f t="shared" si="234"/>
        <v>0.49632569029927254</v>
      </c>
      <c r="AN478" s="10">
        <f t="shared" si="219"/>
        <v>0.35522669926285744</v>
      </c>
      <c r="AO478" s="1">
        <f t="shared" si="220"/>
        <v>49.800000000000438</v>
      </c>
      <c r="AP478" s="1">
        <f t="shared" si="221"/>
        <v>49.910575664788922</v>
      </c>
      <c r="AQ478" s="1">
        <f t="shared" si="222"/>
        <v>7.0853931946532923E-3</v>
      </c>
      <c r="AR478" s="10">
        <f t="shared" si="235"/>
        <v>2.6137057691812515E-2</v>
      </c>
      <c r="AS478" s="10">
        <f t="shared" si="223"/>
        <v>0.91669987514615059</v>
      </c>
      <c r="AT478" s="125">
        <f t="shared" si="224"/>
        <v>11.099999999999977</v>
      </c>
      <c r="AU478" s="1">
        <f t="shared" si="225"/>
        <v>11.268559882789827</v>
      </c>
      <c r="AV478" s="1" t="e">
        <f t="shared" si="226"/>
        <v>#N/A</v>
      </c>
      <c r="AW478" s="10">
        <f t="shared" si="236"/>
        <v>0.4384612925350666</v>
      </c>
      <c r="AX478" s="10">
        <f t="shared" si="227"/>
        <v>0.62534746900200844</v>
      </c>
      <c r="AY478" s="1">
        <f t="shared" si="228"/>
        <v>46.900000000000396</v>
      </c>
      <c r="AZ478" s="1">
        <f t="shared" si="229"/>
        <v>47.21953718140761</v>
      </c>
      <c r="BA478" s="1">
        <f t="shared" si="237"/>
        <v>1.2324931213985231E-2</v>
      </c>
      <c r="BB478" s="10">
        <f t="shared" si="238"/>
        <v>0.58854374662041664</v>
      </c>
      <c r="BC478" s="10">
        <f t="shared" si="230"/>
        <v>0.11727287247776985</v>
      </c>
      <c r="BD478" s="1">
        <f t="shared" si="231"/>
        <v>54.400000000000503</v>
      </c>
      <c r="BE478" s="1">
        <f t="shared" si="232"/>
        <v>54.149325040728357</v>
      </c>
      <c r="BF478" s="1">
        <f t="shared" si="233"/>
        <v>2.283324867603955E-3</v>
      </c>
      <c r="BU478" s="1">
        <f t="shared" si="216"/>
        <v>0</v>
      </c>
      <c r="BV478" s="1">
        <f>IF($BY$12=1,NORMDIST(BY478,$Y$6,$Y$8,TRUE),IF($BY$12=2,IF(BY478&lt;=$BX$31,0,IF(BY478&gt;=$BX$32,1,(BY478-$BX$31)*$BX$33)),SUM($BU$42:BU478)/$BV$40))</f>
        <v>0.3744841652766866</v>
      </c>
      <c r="BW478" s="1">
        <f t="shared" si="217"/>
        <v>0.82628654701290094</v>
      </c>
      <c r="BX478" s="1">
        <f>IF($BY$12&lt;3,BV478,SUM($BZ$42:BZ478)/$BX$40)</f>
        <v>0.3744841652766866</v>
      </c>
      <c r="BY478" s="1">
        <f t="shared" si="240"/>
        <v>43.60000000000035</v>
      </c>
      <c r="BZ478" s="1">
        <f t="shared" si="208"/>
        <v>1.8951526307635191E-2</v>
      </c>
      <c r="CA478" s="1">
        <f t="shared" si="218"/>
        <v>25.004989848776546</v>
      </c>
      <c r="CB478" s="1" t="str">
        <f t="shared" si="209"/>
        <v/>
      </c>
      <c r="CC478" s="1" t="e">
        <f>IF(CB478="",NA(),COUNTIF(CB478:$CB$704,CB478))</f>
        <v>#N/A</v>
      </c>
      <c r="CD478" s="1" t="e">
        <f t="shared" si="210"/>
        <v>#N/A</v>
      </c>
      <c r="CE478" s="1" t="e">
        <f t="shared" si="211"/>
        <v>#N/A</v>
      </c>
      <c r="CF478" s="1">
        <f t="shared" si="212"/>
        <v>99</v>
      </c>
      <c r="CG478" s="1">
        <f t="shared" si="213"/>
        <v>0</v>
      </c>
      <c r="CH478" s="1">
        <f t="shared" si="239"/>
        <v>0</v>
      </c>
      <c r="CJ478" s="1" t="e">
        <f t="shared" si="214"/>
        <v>#N/A</v>
      </c>
      <c r="CK478" s="1" t="str">
        <f t="shared" si="215"/>
        <v/>
      </c>
    </row>
    <row r="479" spans="1:89" ht="12" customHeight="1" x14ac:dyDescent="0.15">
      <c r="A479" s="26"/>
      <c r="B479" s="26"/>
      <c r="C479" s="26"/>
      <c r="D479" s="26"/>
      <c r="E479" s="26"/>
      <c r="F479" s="26"/>
      <c r="G479" s="26"/>
      <c r="H479" s="26"/>
      <c r="I479" s="26"/>
      <c r="J479" s="26"/>
      <c r="K479" s="26"/>
      <c r="L479" s="26"/>
      <c r="M479" s="26"/>
      <c r="N479" s="26"/>
      <c r="O479" s="26"/>
      <c r="AM479" s="10">
        <f t="shared" si="234"/>
        <v>0.61057566478848457</v>
      </c>
      <c r="AN479" s="10">
        <f t="shared" si="219"/>
        <v>0.58536848798394203</v>
      </c>
      <c r="AO479" s="1">
        <f t="shared" si="220"/>
        <v>55.60000000000052</v>
      </c>
      <c r="AP479" s="1">
        <f t="shared" si="221"/>
        <v>55.58962976411037</v>
      </c>
      <c r="AQ479" s="1">
        <f t="shared" si="222"/>
        <v>1.1227551760950321E-2</v>
      </c>
      <c r="AR479" s="10">
        <f t="shared" si="235"/>
        <v>0.66855988278985023</v>
      </c>
      <c r="AS479" s="10">
        <f t="shared" si="223"/>
        <v>0.51917697861790657</v>
      </c>
      <c r="AT479" s="125">
        <f t="shared" si="224"/>
        <v>58.700000000000564</v>
      </c>
      <c r="AU479" s="1">
        <f t="shared" si="225"/>
        <v>58.735479787737695</v>
      </c>
      <c r="AV479" s="1">
        <f t="shared" si="226"/>
        <v>9.4211910360517837E-3</v>
      </c>
      <c r="AW479" s="10">
        <f t="shared" si="236"/>
        <v>0.81953718140721321</v>
      </c>
      <c r="AX479" s="10">
        <f t="shared" si="227"/>
        <v>0.46805549040436745</v>
      </c>
      <c r="AY479" s="1">
        <f t="shared" si="228"/>
        <v>68.200000000000401</v>
      </c>
      <c r="AZ479" s="1">
        <f t="shared" si="229"/>
        <v>68.688765049726172</v>
      </c>
      <c r="BA479" s="1">
        <f t="shared" si="237"/>
        <v>6.1710317932674201E-3</v>
      </c>
      <c r="BB479" s="10">
        <f t="shared" si="238"/>
        <v>0.24932504072785378</v>
      </c>
      <c r="BC479" s="10">
        <f t="shared" si="230"/>
        <v>0.64850406721234322</v>
      </c>
      <c r="BD479" s="1">
        <f t="shared" si="231"/>
        <v>36.400000000000247</v>
      </c>
      <c r="BE479" s="1">
        <f t="shared" si="232"/>
        <v>36.002676305920133</v>
      </c>
      <c r="BF479" s="1">
        <f t="shared" si="233"/>
        <v>1.0265589415054887E-2</v>
      </c>
      <c r="BU479" s="1">
        <f t="shared" si="216"/>
        <v>0</v>
      </c>
      <c r="BV479" s="1">
        <f>IF($BY$12=1,NORMDIST(BY479,$Y$6,$Y$8,TRUE),IF($BY$12=2,IF(BY479&lt;=$BX$31,0,IF(BY479&gt;=$BX$32,1,(BY479-$BX$31)*$BX$33)),SUM($BU$42:BU479)/$BV$40))</f>
        <v>0.37638082693255526</v>
      </c>
      <c r="BW479" s="1">
        <f t="shared" si="217"/>
        <v>0.82949748221793562</v>
      </c>
      <c r="BX479" s="1">
        <f>IF($BY$12&lt;3,BV479,SUM($BZ$42:BZ479)/$BX$40)</f>
        <v>0.37638082693255526</v>
      </c>
      <c r="BY479" s="1">
        <f t="shared" si="240"/>
        <v>43.700000000000351</v>
      </c>
      <c r="BZ479" s="1">
        <f t="shared" si="208"/>
        <v>1.8981635748694027E-2</v>
      </c>
      <c r="CA479" s="1">
        <f t="shared" si="218"/>
        <v>24.972891410152773</v>
      </c>
      <c r="CB479" s="1" t="str">
        <f t="shared" si="209"/>
        <v/>
      </c>
      <c r="CC479" s="1" t="e">
        <f>IF(CB479="",NA(),COUNTIF(CB479:$CB$704,CB479))</f>
        <v>#N/A</v>
      </c>
      <c r="CD479" s="1" t="e">
        <f t="shared" si="210"/>
        <v>#N/A</v>
      </c>
      <c r="CE479" s="1" t="e">
        <f t="shared" si="211"/>
        <v>#N/A</v>
      </c>
      <c r="CF479" s="1">
        <f t="shared" si="212"/>
        <v>99</v>
      </c>
      <c r="CG479" s="1">
        <f t="shared" si="213"/>
        <v>0</v>
      </c>
      <c r="CH479" s="1">
        <f t="shared" si="239"/>
        <v>0</v>
      </c>
      <c r="CJ479" s="1" t="e">
        <f t="shared" si="214"/>
        <v>#N/A</v>
      </c>
      <c r="CK479" s="1" t="str">
        <f t="shared" si="215"/>
        <v/>
      </c>
    </row>
    <row r="480" spans="1:89" ht="12" customHeight="1" x14ac:dyDescent="0.15">
      <c r="A480" s="26"/>
      <c r="B480" s="26"/>
      <c r="C480" s="26"/>
      <c r="D480" s="26"/>
      <c r="E480" s="26"/>
      <c r="F480" s="26"/>
      <c r="G480" s="26"/>
      <c r="H480" s="26"/>
      <c r="I480" s="26"/>
      <c r="J480" s="26"/>
      <c r="K480" s="26"/>
      <c r="L480" s="26"/>
      <c r="M480" s="26"/>
      <c r="N480" s="26"/>
      <c r="O480" s="26"/>
      <c r="AM480" s="10">
        <f t="shared" si="234"/>
        <v>0.48962976410984993</v>
      </c>
      <c r="AN480" s="10">
        <f t="shared" si="219"/>
        <v>6.2854327261447906E-3</v>
      </c>
      <c r="AO480" s="1">
        <f t="shared" si="220"/>
        <v>49.400000000000432</v>
      </c>
      <c r="AP480" s="1">
        <f t="shared" si="221"/>
        <v>49.308972073346808</v>
      </c>
      <c r="AQ480" s="1">
        <f t="shared" si="222"/>
        <v>1.2531983663687635E-4</v>
      </c>
      <c r="AR480" s="10">
        <f t="shared" si="235"/>
        <v>0.53547978773713112</v>
      </c>
      <c r="AS480" s="10">
        <f t="shared" si="223"/>
        <v>0.83860855177044868</v>
      </c>
      <c r="AT480" s="125">
        <f t="shared" si="224"/>
        <v>51.700000000000465</v>
      </c>
      <c r="AU480" s="1">
        <f t="shared" si="225"/>
        <v>51.619615659863221</v>
      </c>
      <c r="AV480" s="1">
        <f t="shared" si="226"/>
        <v>1.6667500168194304E-2</v>
      </c>
      <c r="AW480" s="10">
        <f t="shared" si="236"/>
        <v>0.98876504972577095</v>
      </c>
      <c r="AX480" s="10">
        <f t="shared" si="227"/>
        <v>0.35120335593819618</v>
      </c>
      <c r="AY480" s="1">
        <f t="shared" si="228"/>
        <v>95.599999999998843</v>
      </c>
      <c r="AZ480" s="1">
        <f t="shared" si="229"/>
        <v>95.225025589017903</v>
      </c>
      <c r="BA480" s="1">
        <f t="shared" si="237"/>
        <v>5.2073948586708061E-4</v>
      </c>
      <c r="BB480" s="10">
        <f t="shared" si="238"/>
        <v>0.10267630591988564</v>
      </c>
      <c r="BC480" s="10">
        <f t="shared" si="230"/>
        <v>0.39399083331227303</v>
      </c>
      <c r="BD480" s="1">
        <f t="shared" si="231"/>
        <v>24.60000000000008</v>
      </c>
      <c r="BE480" s="1">
        <f t="shared" si="232"/>
        <v>24.555003563314756</v>
      </c>
      <c r="BF480" s="1">
        <f t="shared" si="233"/>
        <v>3.5085639986182937E-3</v>
      </c>
      <c r="BU480" s="1">
        <f t="shared" si="216"/>
        <v>0</v>
      </c>
      <c r="BV480" s="1">
        <f>IF($BY$12=1,NORMDIST(BY480,$Y$6,$Y$8,TRUE),IF($BY$12=2,IF(BY480&lt;=$BX$31,0,IF(BY480&gt;=$BX$32,1,(BY480-$BX$31)*$BX$33)),SUM($BU$42:BU480)/$BV$40))</f>
        <v>0.37828047817798738</v>
      </c>
      <c r="BW480" s="1">
        <f t="shared" si="217"/>
        <v>0.83269571690541277</v>
      </c>
      <c r="BX480" s="1">
        <f>IF($BY$12&lt;3,BV480,SUM($BZ$42:BZ480)/$BX$40)</f>
        <v>0.37828047817798738</v>
      </c>
      <c r="BY480" s="1">
        <f t="shared" si="240"/>
        <v>43.800000000000352</v>
      </c>
      <c r="BZ480" s="1">
        <f t="shared" si="208"/>
        <v>1.9011317737566348E-2</v>
      </c>
      <c r="CA480" s="1">
        <f t="shared" si="218"/>
        <v>24.940287483639423</v>
      </c>
      <c r="CB480" s="1" t="str">
        <f t="shared" si="209"/>
        <v/>
      </c>
      <c r="CC480" s="1" t="e">
        <f>IF(CB480="",NA(),COUNTIF(CB480:$CB$704,CB480))</f>
        <v>#N/A</v>
      </c>
      <c r="CD480" s="1" t="e">
        <f t="shared" si="210"/>
        <v>#N/A</v>
      </c>
      <c r="CE480" s="1" t="e">
        <f t="shared" si="211"/>
        <v>#N/A</v>
      </c>
      <c r="CF480" s="1">
        <f t="shared" si="212"/>
        <v>99</v>
      </c>
      <c r="CG480" s="1">
        <f t="shared" si="213"/>
        <v>0</v>
      </c>
      <c r="CH480" s="1">
        <f t="shared" si="239"/>
        <v>0</v>
      </c>
      <c r="CJ480" s="1" t="e">
        <f t="shared" si="214"/>
        <v>#N/A</v>
      </c>
      <c r="CK480" s="1" t="str">
        <f t="shared" si="215"/>
        <v/>
      </c>
    </row>
    <row r="481" spans="1:89" ht="12" customHeight="1" x14ac:dyDescent="0.15">
      <c r="A481" s="26"/>
      <c r="B481" s="26"/>
      <c r="C481" s="26"/>
      <c r="D481" s="26"/>
      <c r="E481" s="26"/>
      <c r="F481" s="26"/>
      <c r="G481" s="26"/>
      <c r="H481" s="26"/>
      <c r="I481" s="26"/>
      <c r="J481" s="26"/>
      <c r="K481" s="26"/>
      <c r="L481" s="26"/>
      <c r="M481" s="26"/>
      <c r="N481" s="26"/>
      <c r="O481" s="26"/>
      <c r="AM481" s="10">
        <f t="shared" si="234"/>
        <v>0.40897207334637642</v>
      </c>
      <c r="AN481" s="10">
        <f t="shared" si="219"/>
        <v>5.0100717693567276E-2</v>
      </c>
      <c r="AO481" s="1">
        <f t="shared" si="220"/>
        <v>45.300000000000374</v>
      </c>
      <c r="AP481" s="1">
        <f t="shared" si="221"/>
        <v>45.628245002776758</v>
      </c>
      <c r="AQ481" s="1">
        <f t="shared" si="222"/>
        <v>9.7214727010043619E-4</v>
      </c>
      <c r="AR481" s="10">
        <f t="shared" si="235"/>
        <v>0.41961565986275673</v>
      </c>
      <c r="AS481" s="10">
        <f t="shared" si="223"/>
        <v>5.3631145507097244E-2</v>
      </c>
      <c r="AT481" s="125">
        <f t="shared" si="224"/>
        <v>45.900000000000382</v>
      </c>
      <c r="AU481" s="1">
        <f t="shared" si="225"/>
        <v>45.552275864035273</v>
      </c>
      <c r="AV481" s="1">
        <f t="shared" si="226"/>
        <v>1.0475422073907834E-3</v>
      </c>
      <c r="AW481" s="10">
        <f t="shared" si="236"/>
        <v>0.12502558901906013</v>
      </c>
      <c r="AX481" s="10">
        <f t="shared" si="227"/>
        <v>0.51552325859665871</v>
      </c>
      <c r="AY481" s="1">
        <f t="shared" si="228"/>
        <v>26.900000000000112</v>
      </c>
      <c r="AZ481" s="1">
        <f t="shared" si="229"/>
        <v>26.687768948823326</v>
      </c>
      <c r="BA481" s="1">
        <f t="shared" si="237"/>
        <v>5.2777460082657482E-3</v>
      </c>
      <c r="BB481" s="10">
        <f t="shared" si="238"/>
        <v>0.45500356331467628</v>
      </c>
      <c r="BC481" s="10">
        <f t="shared" si="230"/>
        <v>0.54819308593869209</v>
      </c>
      <c r="BD481" s="1">
        <f t="shared" si="231"/>
        <v>47.700000000000408</v>
      </c>
      <c r="BE481" s="1">
        <f t="shared" si="232"/>
        <v>48.18589703813236</v>
      </c>
      <c r="BF481" s="1">
        <f t="shared" si="233"/>
        <v>1.0862801700805124E-2</v>
      </c>
      <c r="BU481" s="1">
        <f t="shared" si="216"/>
        <v>0</v>
      </c>
      <c r="BV481" s="1">
        <f>IF($BY$12=1,NORMDIST(BY481,$Y$6,$Y$8,TRUE),IF($BY$12=2,IF(BY481&lt;=$BX$31,0,IF(BY481&gt;=$BX$32,1,(BY481-$BX$31)*$BX$33)),SUM($BU$42:BU481)/$BV$40))</f>
        <v>0.3801830761598417</v>
      </c>
      <c r="BW481" s="1">
        <f t="shared" si="217"/>
        <v>0.83588102829411925</v>
      </c>
      <c r="BX481" s="1">
        <f>IF($BY$12&lt;3,BV481,SUM($BZ$42:BZ481)/$BX$40)</f>
        <v>0.3801830761598417</v>
      </c>
      <c r="BY481" s="1">
        <f t="shared" si="240"/>
        <v>43.900000000000354</v>
      </c>
      <c r="BZ481" s="1">
        <f t="shared" si="208"/>
        <v>1.9040570120594819E-2</v>
      </c>
      <c r="CA481" s="1">
        <f t="shared" si="218"/>
        <v>24.907195136455844</v>
      </c>
      <c r="CB481" s="1" t="str">
        <f t="shared" si="209"/>
        <v/>
      </c>
      <c r="CC481" s="1" t="e">
        <f>IF(CB481="",NA(),COUNTIF(CB481:$CB$704,CB481))</f>
        <v>#N/A</v>
      </c>
      <c r="CD481" s="1" t="e">
        <f t="shared" si="210"/>
        <v>#N/A</v>
      </c>
      <c r="CE481" s="1" t="e">
        <f t="shared" si="211"/>
        <v>#N/A</v>
      </c>
      <c r="CF481" s="1">
        <f t="shared" si="212"/>
        <v>99</v>
      </c>
      <c r="CG481" s="1">
        <f t="shared" si="213"/>
        <v>0</v>
      </c>
      <c r="CH481" s="1">
        <f t="shared" si="239"/>
        <v>0</v>
      </c>
      <c r="CJ481" s="1" t="e">
        <f t="shared" si="214"/>
        <v>#N/A</v>
      </c>
      <c r="CK481" s="1" t="str">
        <f t="shared" si="215"/>
        <v/>
      </c>
    </row>
    <row r="482" spans="1:89" ht="12" customHeight="1" x14ac:dyDescent="0.15">
      <c r="A482" s="26"/>
      <c r="B482" s="26"/>
      <c r="C482" s="26"/>
      <c r="D482" s="26"/>
      <c r="E482" s="26"/>
      <c r="F482" s="26"/>
      <c r="G482" s="26"/>
      <c r="H482" s="26"/>
      <c r="I482" s="26"/>
      <c r="J482" s="26"/>
      <c r="K482" s="26"/>
      <c r="L482" s="26"/>
      <c r="M482" s="26"/>
      <c r="N482" s="26"/>
      <c r="O482" s="26"/>
      <c r="AM482" s="10">
        <f t="shared" si="234"/>
        <v>0.82824500277638435</v>
      </c>
      <c r="AN482" s="10">
        <f t="shared" si="219"/>
        <v>0.79494887962937355</v>
      </c>
      <c r="AO482" s="1">
        <f t="shared" si="220"/>
        <v>68.900000000000361</v>
      </c>
      <c r="AP482" s="1">
        <f t="shared" si="221"/>
        <v>68.530629170686368</v>
      </c>
      <c r="AQ482" s="1">
        <f t="shared" si="222"/>
        <v>1.0146151829235074E-2</v>
      </c>
      <c r="AR482" s="10">
        <f t="shared" si="235"/>
        <v>0.15227586403489113</v>
      </c>
      <c r="AS482" s="10">
        <f t="shared" si="223"/>
        <v>0.61993514373898506</v>
      </c>
      <c r="AT482" s="125">
        <f t="shared" si="224"/>
        <v>29.400000000000148</v>
      </c>
      <c r="AU482" s="1">
        <f t="shared" si="225"/>
        <v>29.396546719223409</v>
      </c>
      <c r="AV482" s="1">
        <f t="shared" si="226"/>
        <v>7.2753655479506664E-3</v>
      </c>
      <c r="AW482" s="10">
        <f t="shared" si="236"/>
        <v>0.28776894882321358</v>
      </c>
      <c r="AX482" s="10">
        <f t="shared" si="227"/>
        <v>0.22922847047448158</v>
      </c>
      <c r="AY482" s="1">
        <f t="shared" si="228"/>
        <v>38.800000000000281</v>
      </c>
      <c r="AZ482" s="1">
        <f t="shared" si="229"/>
        <v>38.984714931994958</v>
      </c>
      <c r="BA482" s="1">
        <f t="shared" si="237"/>
        <v>3.9088702244749829E-3</v>
      </c>
      <c r="BB482" s="10">
        <f t="shared" si="238"/>
        <v>0.98589703813195229</v>
      </c>
      <c r="BC482" s="10">
        <f t="shared" si="230"/>
        <v>0.19798101857304573</v>
      </c>
      <c r="BD482" s="1">
        <f t="shared" si="231"/>
        <v>93.799999999998946</v>
      </c>
      <c r="BE482" s="1">
        <f t="shared" si="232"/>
        <v>94.059483698754448</v>
      </c>
      <c r="BF482" s="1">
        <f t="shared" si="233"/>
        <v>3.5895808705782106E-4</v>
      </c>
      <c r="BU482" s="1">
        <f t="shared" si="216"/>
        <v>0</v>
      </c>
      <c r="BV482" s="1">
        <f>IF($BY$12=1,NORMDIST(BY482,$Y$6,$Y$8,TRUE),IF($BY$12=2,IF(BY482&lt;=$BX$31,0,IF(BY482&gt;=$BX$32,1,(BY482-$BX$31)*$BX$33)),SUM($BU$42:BU482)/$BV$40))</f>
        <v>0.3820885778110541</v>
      </c>
      <c r="BW482" s="1">
        <f t="shared" si="217"/>
        <v>0.83905319401316414</v>
      </c>
      <c r="BX482" s="1">
        <f>IF($BY$12&lt;3,BV482,SUM($BZ$42:BZ482)/$BX$40)</f>
        <v>0.3820885778110541</v>
      </c>
      <c r="BY482" s="1">
        <f t="shared" si="240"/>
        <v>44.000000000000355</v>
      </c>
      <c r="BZ482" s="1">
        <f t="shared" si="208"/>
        <v>1.9069390773026305E-2</v>
      </c>
      <c r="CA482" s="1">
        <f t="shared" si="218"/>
        <v>24.873632717009766</v>
      </c>
      <c r="CB482" s="1" t="str">
        <f t="shared" si="209"/>
        <v/>
      </c>
      <c r="CC482" s="1" t="e">
        <f>IF(CB482="",NA(),COUNTIF(CB482:$CB$704,CB482))</f>
        <v>#N/A</v>
      </c>
      <c r="CD482" s="1" t="e">
        <f t="shared" si="210"/>
        <v>#N/A</v>
      </c>
      <c r="CE482" s="1" t="e">
        <f t="shared" si="211"/>
        <v>#N/A</v>
      </c>
      <c r="CF482" s="1">
        <f t="shared" si="212"/>
        <v>99</v>
      </c>
      <c r="CG482" s="1">
        <f t="shared" si="213"/>
        <v>0</v>
      </c>
      <c r="CH482" s="1">
        <f t="shared" si="239"/>
        <v>0</v>
      </c>
      <c r="CJ482" s="1" t="e">
        <f t="shared" si="214"/>
        <v>#N/A</v>
      </c>
      <c r="CK482" s="1" t="str">
        <f t="shared" si="215"/>
        <v/>
      </c>
    </row>
    <row r="483" spans="1:89" ht="12" customHeight="1" x14ac:dyDescent="0.15">
      <c r="A483" s="26"/>
      <c r="B483" s="26"/>
      <c r="C483" s="26"/>
      <c r="D483" s="26"/>
      <c r="E483" s="26"/>
      <c r="F483" s="26"/>
      <c r="G483" s="26"/>
      <c r="H483" s="26"/>
      <c r="I483" s="26"/>
      <c r="J483" s="26"/>
      <c r="K483" s="26"/>
      <c r="L483" s="26"/>
      <c r="M483" s="26"/>
      <c r="N483" s="26"/>
      <c r="O483" s="26"/>
      <c r="AM483" s="10">
        <f t="shared" si="234"/>
        <v>0.13062917068600655</v>
      </c>
      <c r="AN483" s="10">
        <f t="shared" si="219"/>
        <v>0.40503928437829018</v>
      </c>
      <c r="AO483" s="1">
        <f t="shared" si="220"/>
        <v>27.500000000000121</v>
      </c>
      <c r="AP483" s="1">
        <f t="shared" si="221"/>
        <v>27.109293598681809</v>
      </c>
      <c r="AQ483" s="1">
        <f t="shared" si="222"/>
        <v>4.2909182490731184E-3</v>
      </c>
      <c r="AR483" s="10">
        <f t="shared" si="235"/>
        <v>0.49654671922326088</v>
      </c>
      <c r="AS483" s="10">
        <f t="shared" si="223"/>
        <v>0.64733995869755745</v>
      </c>
      <c r="AT483" s="125">
        <f t="shared" si="224"/>
        <v>49.800000000000438</v>
      </c>
      <c r="AU483" s="1">
        <f t="shared" si="225"/>
        <v>49.302395037562093</v>
      </c>
      <c r="AV483" s="1">
        <f t="shared" si="226"/>
        <v>1.2911918353830784E-2</v>
      </c>
      <c r="AW483" s="10">
        <f t="shared" si="236"/>
        <v>0.68471493199467659</v>
      </c>
      <c r="AX483" s="10">
        <f t="shared" si="227"/>
        <v>0.22124088183045387</v>
      </c>
      <c r="AY483" s="1">
        <f t="shared" si="228"/>
        <v>59.600000000000577</v>
      </c>
      <c r="AZ483" s="1">
        <f t="shared" si="229"/>
        <v>59.794436002523284</v>
      </c>
      <c r="BA483" s="1">
        <f t="shared" si="237"/>
        <v>3.9329165063038346E-3</v>
      </c>
      <c r="BB483" s="10">
        <f t="shared" si="238"/>
        <v>0.7594836987555027</v>
      </c>
      <c r="BC483" s="10">
        <f t="shared" si="230"/>
        <v>0.86084311082959175</v>
      </c>
      <c r="BD483" s="1">
        <f t="shared" si="231"/>
        <v>64.000000000000639</v>
      </c>
      <c r="BE483" s="1">
        <f t="shared" si="232"/>
        <v>63.799256358296319</v>
      </c>
      <c r="BF483" s="1">
        <f t="shared" si="233"/>
        <v>1.3440082368410641E-2</v>
      </c>
      <c r="BU483" s="1">
        <f t="shared" si="216"/>
        <v>0</v>
      </c>
      <c r="BV483" s="1">
        <f>IF($BY$12=1,NORMDIST(BY483,$Y$6,$Y$8,TRUE),IF($BY$12=2,IF(BY483&lt;=$BX$31,0,IF(BY483&gt;=$BX$32,1,(BY483-$BX$31)*$BX$33)),SUM($BU$42:BU483)/$BV$40))</f>
        <v>0.38399693985354133</v>
      </c>
      <c r="BW483" s="1">
        <f t="shared" si="217"/>
        <v>0.84221199212777031</v>
      </c>
      <c r="BX483" s="1">
        <f>IF($BY$12&lt;3,BV483,SUM($BZ$42:BZ483)/$BX$40)</f>
        <v>0.38399693985354133</v>
      </c>
      <c r="BY483" s="1">
        <f t="shared" si="240"/>
        <v>44.100000000000357</v>
      </c>
      <c r="BZ483" s="1">
        <f t="shared" si="208"/>
        <v>1.9097777599269013E-2</v>
      </c>
      <c r="CA483" s="1">
        <f t="shared" si="218"/>
        <v>24.839619857646301</v>
      </c>
      <c r="CB483" s="1" t="str">
        <f t="shared" si="209"/>
        <v/>
      </c>
      <c r="CC483" s="1" t="e">
        <f>IF(CB483="",NA(),COUNTIF(CB483:$CB$704,CB483))</f>
        <v>#N/A</v>
      </c>
      <c r="CD483" s="1" t="e">
        <f t="shared" si="210"/>
        <v>#N/A</v>
      </c>
      <c r="CE483" s="1" t="e">
        <f t="shared" si="211"/>
        <v>#N/A</v>
      </c>
      <c r="CF483" s="1">
        <f t="shared" si="212"/>
        <v>99</v>
      </c>
      <c r="CG483" s="1">
        <f t="shared" si="213"/>
        <v>0</v>
      </c>
      <c r="CH483" s="1">
        <f t="shared" si="239"/>
        <v>0</v>
      </c>
      <c r="CJ483" s="1" t="e">
        <f t="shared" si="214"/>
        <v>#N/A</v>
      </c>
      <c r="CK483" s="1" t="str">
        <f t="shared" si="215"/>
        <v/>
      </c>
    </row>
    <row r="484" spans="1:89" ht="12" customHeight="1" x14ac:dyDescent="0.15">
      <c r="A484" s="26"/>
      <c r="B484" s="26"/>
      <c r="C484" s="26"/>
      <c r="D484" s="26"/>
      <c r="E484" s="26"/>
      <c r="F484" s="26"/>
      <c r="G484" s="26"/>
      <c r="H484" s="26"/>
      <c r="I484" s="26"/>
      <c r="J484" s="26"/>
      <c r="K484" s="26"/>
      <c r="L484" s="26"/>
      <c r="M484" s="26"/>
      <c r="N484" s="26"/>
      <c r="O484" s="26"/>
      <c r="AM484" s="10">
        <f t="shared" si="234"/>
        <v>0.10929359868168831</v>
      </c>
      <c r="AN484" s="10">
        <f t="shared" si="219"/>
        <v>0.40763366594910622</v>
      </c>
      <c r="AO484" s="1">
        <f t="shared" si="220"/>
        <v>25.30000000000009</v>
      </c>
      <c r="AP484" s="1">
        <f t="shared" si="221"/>
        <v>25.758728719502777</v>
      </c>
      <c r="AQ484" s="1">
        <f t="shared" si="222"/>
        <v>3.7927281427868388E-3</v>
      </c>
      <c r="AR484" s="10">
        <f t="shared" si="235"/>
        <v>2.3950375616550446E-3</v>
      </c>
      <c r="AS484" s="10">
        <f t="shared" si="223"/>
        <v>0.40675203874707222</v>
      </c>
      <c r="AT484" s="125" t="e">
        <f t="shared" si="224"/>
        <v>#N/A</v>
      </c>
      <c r="AU484" s="1" t="e">
        <f t="shared" si="225"/>
        <v>#N/A</v>
      </c>
      <c r="AV484" s="1" t="e">
        <f t="shared" si="226"/>
        <v>#N/A</v>
      </c>
      <c r="AW484" s="10">
        <f t="shared" si="236"/>
        <v>0.69443600252270699</v>
      </c>
      <c r="AX484" s="10">
        <f t="shared" si="227"/>
        <v>5.2895102649927139E-2</v>
      </c>
      <c r="AY484" s="1">
        <f t="shared" si="228"/>
        <v>60.100000000000584</v>
      </c>
      <c r="AZ484" s="1">
        <f t="shared" si="229"/>
        <v>60.314135605842459</v>
      </c>
      <c r="BA484" s="1">
        <f t="shared" si="237"/>
        <v>9.2879006088298494E-4</v>
      </c>
      <c r="BB484" s="10">
        <f t="shared" si="238"/>
        <v>0.29925635829567909</v>
      </c>
      <c r="BC484" s="10">
        <f t="shared" si="230"/>
        <v>0.47328944876790047</v>
      </c>
      <c r="BD484" s="1">
        <f t="shared" si="231"/>
        <v>39.40000000000029</v>
      </c>
      <c r="BE484" s="1">
        <f t="shared" si="232"/>
        <v>39.540441838652185</v>
      </c>
      <c r="BF484" s="1">
        <f t="shared" si="233"/>
        <v>8.2037087368321115E-3</v>
      </c>
      <c r="BU484" s="1">
        <f t="shared" si="216"/>
        <v>0</v>
      </c>
      <c r="BV484" s="1">
        <f>IF($BY$12=1,NORMDIST(BY484,$Y$6,$Y$8,TRUE),IF($BY$12=2,IF(BY484&lt;=$BX$31,0,IF(BY484&gt;=$BX$32,1,(BY484-$BX$31)*$BX$33)),SUM($BU$42:BU484)/$BV$40))</f>
        <v>0.38590811880112952</v>
      </c>
      <c r="BW484" s="1">
        <f t="shared" si="217"/>
        <v>0.8453572011650734</v>
      </c>
      <c r="BX484" s="1">
        <f>IF($BY$12&lt;3,BV484,SUM($BZ$42:BZ484)/$BX$40)</f>
        <v>0.38590811880112952</v>
      </c>
      <c r="BY484" s="1">
        <f t="shared" si="240"/>
        <v>44.200000000000358</v>
      </c>
      <c r="BZ484" s="1">
        <f t="shared" si="208"/>
        <v>1.9125728533146303E-2</v>
      </c>
      <c r="CA484" s="1">
        <f t="shared" si="218"/>
        <v>24.805177474224202</v>
      </c>
      <c r="CB484" s="1" t="str">
        <f t="shared" si="209"/>
        <v/>
      </c>
      <c r="CC484" s="1" t="e">
        <f>IF(CB484="",NA(),COUNTIF(CB484:$CB$704,CB484))</f>
        <v>#N/A</v>
      </c>
      <c r="CD484" s="1" t="e">
        <f t="shared" si="210"/>
        <v>#N/A</v>
      </c>
      <c r="CE484" s="1" t="e">
        <f t="shared" si="211"/>
        <v>#N/A</v>
      </c>
      <c r="CF484" s="1">
        <f t="shared" si="212"/>
        <v>99</v>
      </c>
      <c r="CG484" s="1">
        <f t="shared" si="213"/>
        <v>0</v>
      </c>
      <c r="CH484" s="1">
        <f t="shared" si="239"/>
        <v>0</v>
      </c>
      <c r="CJ484" s="1" t="e">
        <f t="shared" si="214"/>
        <v>#N/A</v>
      </c>
      <c r="CK484" s="1" t="str">
        <f t="shared" si="215"/>
        <v/>
      </c>
    </row>
    <row r="485" spans="1:89" ht="12" customHeight="1" x14ac:dyDescent="0.15">
      <c r="A485" s="26"/>
      <c r="B485" s="26"/>
      <c r="C485" s="26"/>
      <c r="D485" s="26"/>
      <c r="E485" s="26"/>
      <c r="F485" s="26"/>
      <c r="G485" s="26"/>
      <c r="H485" s="26"/>
      <c r="I485" s="26"/>
      <c r="J485" s="26"/>
      <c r="K485" s="26"/>
      <c r="L485" s="26"/>
      <c r="M485" s="26"/>
      <c r="N485" s="26"/>
      <c r="O485" s="26"/>
      <c r="AM485" s="10">
        <f t="shared" si="234"/>
        <v>0.95872871950268745</v>
      </c>
      <c r="AN485" s="10">
        <f t="shared" si="219"/>
        <v>0.65850022807717323</v>
      </c>
      <c r="AO485" s="1">
        <f t="shared" si="220"/>
        <v>84.699999999999463</v>
      </c>
      <c r="AP485" s="1">
        <f t="shared" si="221"/>
        <v>85.041274697333037</v>
      </c>
      <c r="AQ485" s="1">
        <f t="shared" si="222"/>
        <v>2.9159088666173205E-3</v>
      </c>
      <c r="AR485" s="10">
        <f t="shared" si="235"/>
        <v>0.67524722591042519</v>
      </c>
      <c r="AS485" s="10">
        <f t="shared" si="223"/>
        <v>3.7318188697099686E-2</v>
      </c>
      <c r="AT485" s="125">
        <f t="shared" si="224"/>
        <v>59.000000000000568</v>
      </c>
      <c r="AU485" s="1">
        <f t="shared" si="225"/>
        <v>58.872107449919554</v>
      </c>
      <c r="AV485" s="1">
        <f t="shared" si="226"/>
        <v>6.7271066077678905E-4</v>
      </c>
      <c r="AW485" s="10">
        <f t="shared" si="236"/>
        <v>0.71413560584187508</v>
      </c>
      <c r="AX485" s="10">
        <f t="shared" si="227"/>
        <v>0.34218162670731544</v>
      </c>
      <c r="AY485" s="1">
        <f t="shared" si="228"/>
        <v>61.300000000000601</v>
      </c>
      <c r="AZ485" s="1">
        <f t="shared" si="229"/>
        <v>61.515434301645165</v>
      </c>
      <c r="BA485" s="1">
        <f t="shared" si="237"/>
        <v>5.818592311307989E-3</v>
      </c>
      <c r="BB485" s="10">
        <f t="shared" si="238"/>
        <v>0.64044183865189552</v>
      </c>
      <c r="BC485" s="10">
        <f t="shared" si="230"/>
        <v>0.71226285770535469</v>
      </c>
      <c r="BD485" s="1">
        <f t="shared" si="231"/>
        <v>57.100000000000541</v>
      </c>
      <c r="BE485" s="1">
        <f t="shared" si="232"/>
        <v>57.43647069707567</v>
      </c>
      <c r="BF485" s="1">
        <f t="shared" si="233"/>
        <v>1.3339955687332266E-2</v>
      </c>
      <c r="BU485" s="1">
        <f t="shared" si="216"/>
        <v>0</v>
      </c>
      <c r="BV485" s="1">
        <f>IF($BY$12=1,NORMDIST(BY485,$Y$6,$Y$8,TRUE),IF($BY$12=2,IF(BY485&lt;=$BX$31,0,IF(BY485&gt;=$BX$32,1,(BY485-$BX$31)*$BX$33)),SUM($BU$42:BU485)/$BV$40))</f>
        <v>0.3878220709625082</v>
      </c>
      <c r="BW485" s="1">
        <f t="shared" si="217"/>
        <v>0.84848860013993177</v>
      </c>
      <c r="BX485" s="1">
        <f>IF($BY$12&lt;3,BV485,SUM($BZ$42:BZ485)/$BX$40)</f>
        <v>0.3878220709625082</v>
      </c>
      <c r="BY485" s="1">
        <f t="shared" si="240"/>
        <v>44.30000000000036</v>
      </c>
      <c r="BZ485" s="1">
        <f t="shared" si="208"/>
        <v>1.9153241538147289E-2</v>
      </c>
      <c r="CA485" s="1">
        <f t="shared" si="218"/>
        <v>24.770327762423353</v>
      </c>
      <c r="CB485" s="1" t="str">
        <f t="shared" si="209"/>
        <v/>
      </c>
      <c r="CC485" s="1" t="e">
        <f>IF(CB485="",NA(),COUNTIF(CB485:$CB$704,CB485))</f>
        <v>#N/A</v>
      </c>
      <c r="CD485" s="1" t="e">
        <f t="shared" si="210"/>
        <v>#N/A</v>
      </c>
      <c r="CE485" s="1" t="e">
        <f t="shared" si="211"/>
        <v>#N/A</v>
      </c>
      <c r="CF485" s="1">
        <f t="shared" si="212"/>
        <v>99</v>
      </c>
      <c r="CG485" s="1">
        <f t="shared" si="213"/>
        <v>0</v>
      </c>
      <c r="CH485" s="1">
        <f t="shared" si="239"/>
        <v>0</v>
      </c>
      <c r="CJ485" s="1" t="e">
        <f t="shared" si="214"/>
        <v>#N/A</v>
      </c>
      <c r="CK485" s="1" t="str">
        <f t="shared" si="215"/>
        <v/>
      </c>
    </row>
    <row r="486" spans="1:89" ht="12" customHeight="1" x14ac:dyDescent="0.15">
      <c r="A486" s="26"/>
      <c r="B486" s="26"/>
      <c r="C486" s="26"/>
      <c r="D486" s="26"/>
      <c r="E486" s="26"/>
      <c r="F486" s="26"/>
      <c r="G486" s="26"/>
      <c r="H486" s="26"/>
      <c r="I486" s="26"/>
      <c r="J486" s="26"/>
      <c r="K486" s="26"/>
      <c r="L486" s="26"/>
      <c r="M486" s="26"/>
      <c r="N486" s="26"/>
      <c r="O486" s="26"/>
      <c r="AJ486" s="125"/>
      <c r="AM486" s="10">
        <f t="shared" si="234"/>
        <v>0.8412746973335743</v>
      </c>
      <c r="AN486" s="10">
        <f t="shared" si="219"/>
        <v>0.90990680828690529</v>
      </c>
      <c r="AO486" s="1">
        <f t="shared" si="220"/>
        <v>69.900000000000304</v>
      </c>
      <c r="AP486" s="1">
        <f t="shared" si="221"/>
        <v>70.311657560617036</v>
      </c>
      <c r="AQ486" s="1">
        <f t="shared" si="222"/>
        <v>1.1063582725454716E-2</v>
      </c>
      <c r="AR486" s="10">
        <f t="shared" si="235"/>
        <v>0.37210744991898537</v>
      </c>
      <c r="AS486" s="10">
        <f t="shared" si="223"/>
        <v>0.33658670261502266</v>
      </c>
      <c r="AT486" s="125">
        <f t="shared" si="224"/>
        <v>43.400000000000347</v>
      </c>
      <c r="AU486" s="1">
        <f t="shared" si="225"/>
        <v>43.301777360588659</v>
      </c>
      <c r="AV486" s="1">
        <f t="shared" si="226"/>
        <v>6.3581341979624612E-3</v>
      </c>
      <c r="AW486" s="10">
        <f t="shared" si="236"/>
        <v>0.71543430164456367</v>
      </c>
      <c r="AX486" s="10">
        <f t="shared" si="227"/>
        <v>0.31709155812859535</v>
      </c>
      <c r="AY486" s="1">
        <f t="shared" si="228"/>
        <v>61.300000000000601</v>
      </c>
      <c r="AZ486" s="1">
        <f t="shared" si="229"/>
        <v>61.503476209194069</v>
      </c>
      <c r="BA486" s="1">
        <f t="shared" si="237"/>
        <v>5.3919508182298055E-3</v>
      </c>
      <c r="BB486" s="10">
        <f t="shared" si="238"/>
        <v>0.83647069707512856</v>
      </c>
      <c r="BC486" s="10">
        <f t="shared" si="230"/>
        <v>0.84487034752964973</v>
      </c>
      <c r="BD486" s="1">
        <f t="shared" si="231"/>
        <v>69.600000000000321</v>
      </c>
      <c r="BE486" s="1">
        <f t="shared" si="232"/>
        <v>69.558611015230738</v>
      </c>
      <c r="BF486" s="1">
        <f t="shared" si="233"/>
        <v>1.0426101003449496E-2</v>
      </c>
      <c r="BU486" s="1">
        <f t="shared" si="216"/>
        <v>0</v>
      </c>
      <c r="BV486" s="1">
        <f>IF($BY$12=1,NORMDIST(BY486,$Y$6,$Y$8,TRUE),IF($BY$12=2,IF(BY486&lt;=$BX$31,0,IF(BY486&gt;=$BX$32,1,(BY486-$BX$31)*$BX$33)),SUM($BU$42:BU486)/$BV$40))</f>
        <v>0.38973875244420969</v>
      </c>
      <c r="BW486" s="1">
        <f t="shared" si="217"/>
        <v>0.85160596858073367</v>
      </c>
      <c r="BX486" s="1">
        <f>IF($BY$12&lt;3,BV486,SUM($BZ$42:BZ486)/$BX$40)</f>
        <v>0.38973875244420969</v>
      </c>
      <c r="BY486" s="1">
        <f t="shared" si="240"/>
        <v>44.400000000000361</v>
      </c>
      <c r="BZ486" s="1">
        <f t="shared" si="208"/>
        <v>1.9180314607674026E-2</v>
      </c>
      <c r="CA486" s="1">
        <f t="shared" si="218"/>
        <v>24.735094190696024</v>
      </c>
      <c r="CB486" s="1" t="str">
        <f t="shared" si="209"/>
        <v/>
      </c>
      <c r="CC486" s="1" t="e">
        <f>IF(CB486="",NA(),COUNTIF(CB486:$CB$704,CB486))</f>
        <v>#N/A</v>
      </c>
      <c r="CD486" s="1" t="e">
        <f t="shared" si="210"/>
        <v>#N/A</v>
      </c>
      <c r="CE486" s="1" t="e">
        <f t="shared" si="211"/>
        <v>#N/A</v>
      </c>
      <c r="CF486" s="1">
        <f t="shared" si="212"/>
        <v>99</v>
      </c>
      <c r="CG486" s="1">
        <f t="shared" si="213"/>
        <v>0</v>
      </c>
      <c r="CH486" s="1">
        <f t="shared" si="239"/>
        <v>0</v>
      </c>
      <c r="CJ486" s="1" t="e">
        <f t="shared" si="214"/>
        <v>#N/A</v>
      </c>
      <c r="CK486" s="1" t="str">
        <f t="shared" si="215"/>
        <v/>
      </c>
    </row>
    <row r="487" spans="1:89" ht="12" customHeight="1" x14ac:dyDescent="0.15">
      <c r="A487" s="26"/>
      <c r="B487" s="26"/>
      <c r="C487" s="26"/>
      <c r="D487" s="26"/>
      <c r="E487" s="26"/>
      <c r="F487" s="26"/>
      <c r="G487" s="26"/>
      <c r="H487" s="26"/>
      <c r="I487" s="26"/>
      <c r="J487" s="26"/>
      <c r="K487" s="26"/>
      <c r="L487" s="26"/>
      <c r="M487" s="26"/>
      <c r="N487" s="26"/>
      <c r="O487" s="26"/>
      <c r="AM487" s="10">
        <f t="shared" si="234"/>
        <v>0.91165756061673164</v>
      </c>
      <c r="AN487" s="10">
        <f t="shared" si="219"/>
        <v>0.45771560445427895</v>
      </c>
      <c r="AO487" s="1">
        <f t="shared" si="220"/>
        <v>76.999999999999901</v>
      </c>
      <c r="AP487" s="1">
        <f t="shared" si="221"/>
        <v>77.494845647364755</v>
      </c>
      <c r="AQ487" s="1">
        <f t="shared" si="222"/>
        <v>3.6704975809347851E-3</v>
      </c>
      <c r="AR487" s="10">
        <f t="shared" si="235"/>
        <v>0.40177736058831215</v>
      </c>
      <c r="AS487" s="10">
        <f t="shared" si="223"/>
        <v>0.82898880913853645</v>
      </c>
      <c r="AT487" s="125">
        <f t="shared" si="224"/>
        <v>45.000000000000369</v>
      </c>
      <c r="AU487" s="1">
        <f t="shared" si="225"/>
        <v>45.368239883333814</v>
      </c>
      <c r="AV487" s="1">
        <f t="shared" si="226"/>
        <v>1.6027177084011798E-2</v>
      </c>
      <c r="AW487" s="10">
        <f t="shared" si="236"/>
        <v>0.70347620919346809</v>
      </c>
      <c r="AX487" s="10">
        <f t="shared" si="227"/>
        <v>0.23712540045380592</v>
      </c>
      <c r="AY487" s="1">
        <f t="shared" si="228"/>
        <v>60.600000000000591</v>
      </c>
      <c r="AZ487" s="1">
        <f t="shared" si="229"/>
        <v>60.187168265134687</v>
      </c>
      <c r="BA487" s="1">
        <f t="shared" si="237"/>
        <v>4.110186112307835E-3</v>
      </c>
      <c r="BB487" s="10">
        <f t="shared" si="238"/>
        <v>0.45861101523041725</v>
      </c>
      <c r="BC487" s="10">
        <f t="shared" si="230"/>
        <v>0.11424737051129341</v>
      </c>
      <c r="BD487" s="1">
        <f t="shared" si="231"/>
        <v>47.900000000000411</v>
      </c>
      <c r="BE487" s="1">
        <f t="shared" si="232"/>
        <v>47.590328750759774</v>
      </c>
      <c r="BF487" s="1">
        <f t="shared" si="233"/>
        <v>2.2663774222315583E-3</v>
      </c>
      <c r="BU487" s="1">
        <f t="shared" si="216"/>
        <v>0</v>
      </c>
      <c r="BV487" s="1">
        <f>IF($BY$12=1,NORMDIST(BY487,$Y$6,$Y$8,TRUE),IF($BY$12=2,IF(BY487&lt;=$BX$31,0,IF(BY487&gt;=$BX$32,1,(BY487-$BX$31)*$BX$33)),SUM($BU$42:BU487)/$BV$40))</f>
        <v>0.39165811915361215</v>
      </c>
      <c r="BW487" s="1">
        <f t="shared" si="217"/>
        <v>0.85470908655520439</v>
      </c>
      <c r="BX487" s="1">
        <f>IF($BY$12&lt;3,BV487,SUM($BZ$42:BZ487)/$BX$40)</f>
        <v>0.39165811915361215</v>
      </c>
      <c r="BY487" s="1">
        <f t="shared" si="240"/>
        <v>44.500000000000362</v>
      </c>
      <c r="BZ487" s="1">
        <f t="shared" si="208"/>
        <v>1.9206945765285335E-2</v>
      </c>
      <c r="CA487" s="1">
        <f t="shared" si="218"/>
        <v>24.699501489783724</v>
      </c>
      <c r="CB487" s="1" t="str">
        <f t="shared" si="209"/>
        <v/>
      </c>
      <c r="CC487" s="1" t="e">
        <f>IF(CB487="",NA(),COUNTIF(CB487:$CB$704,CB487))</f>
        <v>#N/A</v>
      </c>
      <c r="CD487" s="1" t="e">
        <f t="shared" si="210"/>
        <v>#N/A</v>
      </c>
      <c r="CE487" s="1" t="e">
        <f t="shared" si="211"/>
        <v>#N/A</v>
      </c>
      <c r="CF487" s="1">
        <f t="shared" si="212"/>
        <v>99</v>
      </c>
      <c r="CG487" s="1">
        <f t="shared" si="213"/>
        <v>0</v>
      </c>
      <c r="CH487" s="1">
        <f t="shared" si="239"/>
        <v>0</v>
      </c>
      <c r="CJ487" s="1" t="e">
        <f t="shared" si="214"/>
        <v>#N/A</v>
      </c>
      <c r="CK487" s="1" t="str">
        <f t="shared" si="215"/>
        <v/>
      </c>
    </row>
    <row r="488" spans="1:89" ht="12" customHeight="1" x14ac:dyDescent="0.15">
      <c r="A488" s="26"/>
      <c r="B488" s="26"/>
      <c r="C488" s="26"/>
      <c r="D488" s="26"/>
      <c r="E488" s="26"/>
      <c r="F488" s="26"/>
      <c r="G488" s="26"/>
      <c r="H488" s="26"/>
      <c r="I488" s="26"/>
      <c r="J488" s="26"/>
      <c r="K488" s="26"/>
      <c r="L488" s="26"/>
      <c r="M488" s="26"/>
      <c r="N488" s="26"/>
      <c r="O488" s="26"/>
      <c r="AM488" s="10">
        <f t="shared" si="234"/>
        <v>0.99484564736485481</v>
      </c>
      <c r="AN488" s="10">
        <f t="shared" si="219"/>
        <v>0.40664196386933327</v>
      </c>
      <c r="AO488" s="1" t="e">
        <f t="shared" si="220"/>
        <v>#N/A</v>
      </c>
      <c r="AP488" s="1" t="e">
        <f t="shared" si="221"/>
        <v>#N/A</v>
      </c>
      <c r="AQ488" s="1" t="e">
        <f t="shared" si="222"/>
        <v>#N/A</v>
      </c>
      <c r="AR488" s="10">
        <f t="shared" si="235"/>
        <v>0.8682398833334446</v>
      </c>
      <c r="AS488" s="10">
        <f t="shared" si="223"/>
        <v>0.12045292928814888</v>
      </c>
      <c r="AT488" s="125">
        <f t="shared" si="224"/>
        <v>72.300000000000168</v>
      </c>
      <c r="AU488" s="1">
        <f t="shared" si="225"/>
        <v>72.658769569546152</v>
      </c>
      <c r="AV488" s="1">
        <f t="shared" si="226"/>
        <v>1.2904303166445959E-3</v>
      </c>
      <c r="AW488" s="10">
        <f t="shared" si="236"/>
        <v>8.7168265134096146E-2</v>
      </c>
      <c r="AX488" s="10">
        <f t="shared" si="227"/>
        <v>0.78452840819954872</v>
      </c>
      <c r="AY488" s="1">
        <f t="shared" si="228"/>
        <v>22.800000000000054</v>
      </c>
      <c r="AZ488" s="1">
        <f t="shared" si="229"/>
        <v>22.580864793807322</v>
      </c>
      <c r="BA488" s="1">
        <f t="shared" si="237"/>
        <v>6.2065921463492187E-3</v>
      </c>
      <c r="BB488" s="10">
        <f t="shared" si="238"/>
        <v>0.19032875075936317</v>
      </c>
      <c r="BC488" s="10">
        <f t="shared" si="230"/>
        <v>0.98186739161610603</v>
      </c>
      <c r="BD488" s="1">
        <f t="shared" si="231"/>
        <v>32.40000000000019</v>
      </c>
      <c r="BE488" s="1">
        <f t="shared" si="232"/>
        <v>32.580437151342821</v>
      </c>
      <c r="BF488" s="1" t="e">
        <f t="shared" si="233"/>
        <v>#N/A</v>
      </c>
      <c r="BU488" s="1">
        <f t="shared" si="216"/>
        <v>0</v>
      </c>
      <c r="BV488" s="1">
        <f>IF($BY$12=1,NORMDIST(BY488,$Y$6,$Y$8,TRUE),IF($BY$12=2,IF(BY488&lt;=$BX$31,0,IF(BY488&gt;=$BX$32,1,(BY488-$BX$31)*$BX$33)),SUM($BU$42:BU488)/$BV$40))</f>
        <v>0.39358012680196747</v>
      </c>
      <c r="BW488" s="1">
        <f t="shared" si="217"/>
        <v>0.85779773469620757</v>
      </c>
      <c r="BX488" s="1">
        <f>IF($BY$12&lt;3,BV488,SUM($BZ$42:BZ488)/$BX$40)</f>
        <v>0.39358012680196747</v>
      </c>
      <c r="BY488" s="1">
        <f t="shared" si="240"/>
        <v>44.600000000000364</v>
      </c>
      <c r="BZ488" s="1">
        <f t="shared" si="208"/>
        <v>1.9233133064937232E-2</v>
      </c>
      <c r="CA488" s="1">
        <f t="shared" si="218"/>
        <v>24.66357563873138</v>
      </c>
      <c r="CB488" s="1" t="str">
        <f t="shared" si="209"/>
        <v/>
      </c>
      <c r="CC488" s="1" t="e">
        <f>IF(CB488="",NA(),COUNTIF(CB488:$CB$704,CB488))</f>
        <v>#N/A</v>
      </c>
      <c r="CD488" s="1" t="e">
        <f t="shared" si="210"/>
        <v>#N/A</v>
      </c>
      <c r="CE488" s="1" t="e">
        <f t="shared" si="211"/>
        <v>#N/A</v>
      </c>
      <c r="CF488" s="1">
        <f t="shared" si="212"/>
        <v>99</v>
      </c>
      <c r="CG488" s="1">
        <f t="shared" si="213"/>
        <v>0</v>
      </c>
      <c r="CH488" s="1">
        <f t="shared" si="239"/>
        <v>0</v>
      </c>
      <c r="CJ488" s="1" t="e">
        <f t="shared" si="214"/>
        <v>#N/A</v>
      </c>
      <c r="CK488" s="1" t="str">
        <f t="shared" si="215"/>
        <v/>
      </c>
    </row>
    <row r="489" spans="1:89" ht="12" customHeight="1" x14ac:dyDescent="0.15">
      <c r="A489" s="26"/>
      <c r="B489" s="26"/>
      <c r="C489" s="26"/>
      <c r="D489" s="26"/>
      <c r="E489" s="26"/>
      <c r="F489" s="26"/>
      <c r="G489" s="26"/>
      <c r="H489" s="26"/>
      <c r="I489" s="26"/>
      <c r="J489" s="26"/>
      <c r="K489" s="26"/>
      <c r="L489" s="26"/>
      <c r="M489" s="26"/>
      <c r="N489" s="26"/>
      <c r="O489" s="26"/>
      <c r="AM489" s="10">
        <f t="shared" si="234"/>
        <v>0.92503886297345161</v>
      </c>
      <c r="AN489" s="10">
        <f t="shared" si="219"/>
        <v>0.65523973479866982</v>
      </c>
      <c r="AO489" s="1">
        <f t="shared" si="220"/>
        <v>78.699999999999804</v>
      </c>
      <c r="AP489" s="1">
        <f t="shared" si="221"/>
        <v>79.066103250533146</v>
      </c>
      <c r="AQ489" s="1">
        <f t="shared" si="222"/>
        <v>4.6679400390576224E-3</v>
      </c>
      <c r="AR489" s="10">
        <f t="shared" si="235"/>
        <v>0.85876956954598427</v>
      </c>
      <c r="AS489" s="10">
        <f t="shared" si="223"/>
        <v>0.85946424677968025</v>
      </c>
      <c r="AT489" s="125">
        <f t="shared" si="224"/>
        <v>71.400000000000219</v>
      </c>
      <c r="AU489" s="1">
        <f t="shared" si="225"/>
        <v>71.540832010656814</v>
      </c>
      <c r="AV489" s="1">
        <f t="shared" si="226"/>
        <v>9.6715483880117827E-3</v>
      </c>
      <c r="AW489" s="10">
        <f t="shared" si="236"/>
        <v>0.28086479380726814</v>
      </c>
      <c r="AX489" s="10">
        <f t="shared" si="227"/>
        <v>0.58931500092148781</v>
      </c>
      <c r="AY489" s="1">
        <f t="shared" si="228"/>
        <v>38.300000000000274</v>
      </c>
      <c r="AZ489" s="1">
        <f t="shared" si="229"/>
        <v>38.470309890061891</v>
      </c>
      <c r="BA489" s="1">
        <f t="shared" si="237"/>
        <v>9.9063655984468497E-3</v>
      </c>
      <c r="BB489" s="10">
        <f t="shared" si="238"/>
        <v>0.68043715134263039</v>
      </c>
      <c r="BC489" s="10">
        <f t="shared" si="230"/>
        <v>0.35910927131772041</v>
      </c>
      <c r="BD489" s="1">
        <f t="shared" si="231"/>
        <v>59.300000000000573</v>
      </c>
      <c r="BE489" s="1">
        <f t="shared" si="232"/>
        <v>59.181597731263018</v>
      </c>
      <c r="BF489" s="1">
        <f t="shared" si="233"/>
        <v>6.4291569157161358E-3</v>
      </c>
      <c r="BU489" s="1">
        <f t="shared" si="216"/>
        <v>0</v>
      </c>
      <c r="BV489" s="1">
        <f>IF($BY$12=1,NORMDIST(BY489,$Y$6,$Y$8,TRUE),IF($BY$12=2,IF(BY489&lt;=$BX$31,0,IF(BY489&gt;=$BX$32,1,(BY489-$BX$31)*$BX$33)),SUM($BU$42:BU489)/$BV$40))</f>
        <v>0.39550473090745303</v>
      </c>
      <c r="BW489" s="1">
        <f t="shared" si="217"/>
        <v>0.86087169422753462</v>
      </c>
      <c r="BX489" s="1">
        <f>IF($BY$12&lt;3,BV489,SUM($BZ$42:BZ489)/$BX$40)</f>
        <v>0.39550473090745303</v>
      </c>
      <c r="BY489" s="1">
        <f t="shared" si="240"/>
        <v>44.700000000000365</v>
      </c>
      <c r="BZ489" s="1">
        <f t="shared" si="208"/>
        <v>1.9258874591219857E-2</v>
      </c>
      <c r="CA489" s="1">
        <f t="shared" si="218"/>
        <v>24.627343847341105</v>
      </c>
      <c r="CB489" s="1" t="str">
        <f t="shared" si="209"/>
        <v/>
      </c>
      <c r="CC489" s="1" t="e">
        <f>IF(CB489="",NA(),COUNTIF(CB489:$CB$704,CB489))</f>
        <v>#N/A</v>
      </c>
      <c r="CD489" s="1" t="e">
        <f t="shared" si="210"/>
        <v>#N/A</v>
      </c>
      <c r="CE489" s="1" t="e">
        <f t="shared" si="211"/>
        <v>#N/A</v>
      </c>
      <c r="CF489" s="1">
        <f t="shared" si="212"/>
        <v>99</v>
      </c>
      <c r="CG489" s="1">
        <f t="shared" si="213"/>
        <v>0</v>
      </c>
      <c r="CH489" s="1">
        <f t="shared" si="239"/>
        <v>0</v>
      </c>
      <c r="CJ489" s="1" t="e">
        <f t="shared" si="214"/>
        <v>#N/A</v>
      </c>
      <c r="CK489" s="1" t="str">
        <f t="shared" si="215"/>
        <v/>
      </c>
    </row>
    <row r="490" spans="1:89" ht="12" customHeight="1" x14ac:dyDescent="0.15">
      <c r="A490" s="26"/>
      <c r="B490" s="26"/>
      <c r="C490" s="26"/>
      <c r="D490" s="26"/>
      <c r="E490" s="26"/>
      <c r="F490" s="26"/>
      <c r="G490" s="26"/>
      <c r="H490" s="26"/>
      <c r="I490" s="26"/>
      <c r="J490" s="26"/>
      <c r="K490" s="26"/>
      <c r="L490" s="26"/>
      <c r="M490" s="26"/>
      <c r="N490" s="26"/>
      <c r="O490" s="26"/>
      <c r="AM490" s="10">
        <f t="shared" si="234"/>
        <v>0.86610325053334236</v>
      </c>
      <c r="AN490" s="10">
        <f t="shared" si="219"/>
        <v>0.76467568054795265</v>
      </c>
      <c r="AO490" s="1">
        <f t="shared" si="220"/>
        <v>72.100000000000179</v>
      </c>
      <c r="AP490" s="1">
        <f t="shared" si="221"/>
        <v>72.346263373643339</v>
      </c>
      <c r="AQ490" s="1">
        <f t="shared" si="222"/>
        <v>8.2835240700994874E-3</v>
      </c>
      <c r="AR490" s="10">
        <f t="shared" si="235"/>
        <v>0.64083201065659523</v>
      </c>
      <c r="AS490" s="10">
        <f t="shared" si="223"/>
        <v>0.43738209083676338</v>
      </c>
      <c r="AT490" s="125">
        <f t="shared" si="224"/>
        <v>57.200000000000543</v>
      </c>
      <c r="AU490" s="1">
        <f t="shared" si="225"/>
        <v>57.294334814698047</v>
      </c>
      <c r="AV490" s="1">
        <f t="shared" si="226"/>
        <v>8.1770901182068607E-3</v>
      </c>
      <c r="AW490" s="10">
        <f t="shared" si="236"/>
        <v>0.6703098900616169</v>
      </c>
      <c r="AX490" s="10">
        <f t="shared" si="227"/>
        <v>0.61464473977684975</v>
      </c>
      <c r="AY490" s="1">
        <f t="shared" si="228"/>
        <v>58.800000000000566</v>
      </c>
      <c r="AZ490" s="1">
        <f t="shared" si="229"/>
        <v>58.688150114566653</v>
      </c>
      <c r="BA490" s="1">
        <f t="shared" si="237"/>
        <v>1.1129215028245617E-2</v>
      </c>
      <c r="BB490" s="10">
        <f t="shared" si="238"/>
        <v>0.38159773126244545</v>
      </c>
      <c r="BC490" s="10">
        <f t="shared" si="230"/>
        <v>0.27339496091008186</v>
      </c>
      <c r="BD490" s="1">
        <f t="shared" si="231"/>
        <v>43.900000000000354</v>
      </c>
      <c r="BE490" s="1">
        <f t="shared" si="232"/>
        <v>43.563235310465451</v>
      </c>
      <c r="BF490" s="1">
        <f t="shared" si="233"/>
        <v>5.2055959238256934E-3</v>
      </c>
      <c r="BU490" s="1">
        <f t="shared" si="216"/>
        <v>0</v>
      </c>
      <c r="BV490" s="1">
        <f>IF($BY$12=1,NORMDIST(BY490,$Y$6,$Y$8,TRUE),IF($BY$12=2,IF(BY490&lt;=$BX$31,0,IF(BY490&gt;=$BX$32,1,(BY490-$BX$31)*$BX$33)),SUM($BU$42:BU490)/$BV$40))</f>
        <v>0.39743188679824654</v>
      </c>
      <c r="BW490" s="1">
        <f t="shared" si="217"/>
        <v>0.86393074698967931</v>
      </c>
      <c r="BX490" s="1">
        <f>IF($BY$12&lt;3,BV490,SUM($BZ$42:BZ490)/$BX$40)</f>
        <v>0.39743188679824654</v>
      </c>
      <c r="BY490" s="1">
        <f t="shared" si="240"/>
        <v>44.800000000000367</v>
      </c>
      <c r="BZ490" s="1">
        <f t="shared" ref="BZ490:BZ553" si="241">IF($BZ$5,IF($BY$12=1,NORMDIST(BY490,$Y$6,$Y$8,FALSE),IF($BY$12=2,IF(AND(BY490&gt;=$BX$31,BY490&lt;=$BX$32),$BX$33,0),IF(BY490&lt;=$BX$13,0,NORMDIST(LN((BY490-$BX$13)/$BX$12),0,$BW$8,FALSE)/((BY490-$BX$13)/$BX$12)))),-999)</f>
        <v>1.9284168459590897E-2</v>
      </c>
      <c r="CA490" s="1">
        <f t="shared" si="218"/>
        <v>24.590834535018672</v>
      </c>
      <c r="CB490" s="1" t="str">
        <f t="shared" ref="CB490:CB553" si="242">IF(M389="","",ROUND(M389/$P$24,0))</f>
        <v/>
      </c>
      <c r="CC490" s="1" t="e">
        <f>IF(CB490="",NA(),COUNTIF(CB490:$CB$704,CB490))</f>
        <v>#N/A</v>
      </c>
      <c r="CD490" s="1" t="e">
        <f t="shared" ref="CD490:CD553" si="243">IF(CB490&lt;&gt;"",CB490*$P$24,NA())</f>
        <v>#N/A</v>
      </c>
      <c r="CE490" s="1" t="e">
        <f t="shared" ref="CE490:CE553" si="244">IF(AND($CB$7,$CD$2,$CD$1),26+$P$23/2-CC490*$P$23,NA())</f>
        <v>#N/A</v>
      </c>
      <c r="CF490" s="1">
        <f t="shared" ref="CF490:CF553" si="245">IF(ISNA(CJ490),99,CJ490)</f>
        <v>99</v>
      </c>
      <c r="CG490" s="1">
        <f t="shared" ref="CG490:CG553" si="246">IF(ISNA(CJ490),0,CJ490)</f>
        <v>0</v>
      </c>
      <c r="CH490" s="1">
        <f t="shared" si="239"/>
        <v>0</v>
      </c>
      <c r="CJ490" s="1" t="e">
        <f t="shared" ref="CJ490:CJ553" si="247">IF(CH490=1,CE490,NA())</f>
        <v>#N/A</v>
      </c>
      <c r="CK490" s="1" t="str">
        <f t="shared" ref="CK490:CK553" si="248">IF(CH490=1,M389,"")</f>
        <v/>
      </c>
    </row>
    <row r="491" spans="1:89" ht="12" customHeight="1" x14ac:dyDescent="0.15">
      <c r="A491" s="26"/>
      <c r="B491" s="26"/>
      <c r="C491" s="26"/>
      <c r="D491" s="26"/>
      <c r="E491" s="26"/>
      <c r="F491" s="26"/>
      <c r="G491" s="26"/>
      <c r="H491" s="26"/>
      <c r="I491" s="26"/>
      <c r="J491" s="26"/>
      <c r="K491" s="26"/>
      <c r="L491" s="26"/>
      <c r="M491" s="26"/>
      <c r="N491" s="26"/>
      <c r="O491" s="26"/>
      <c r="AM491" s="10">
        <f t="shared" si="234"/>
        <v>0.74626337364315987</v>
      </c>
      <c r="AN491" s="10">
        <f t="shared" si="219"/>
        <v>0.43785545602440834</v>
      </c>
      <c r="AO491" s="1">
        <f t="shared" si="220"/>
        <v>63.200000000000628</v>
      </c>
      <c r="AP491" s="1">
        <f t="shared" si="221"/>
        <v>62.952365011722478</v>
      </c>
      <c r="AQ491" s="1">
        <f t="shared" si="222"/>
        <v>7.0245983560975047E-3</v>
      </c>
      <c r="AR491" s="10">
        <f t="shared" si="235"/>
        <v>0.59433481469750404</v>
      </c>
      <c r="AS491" s="10">
        <f t="shared" si="223"/>
        <v>0.87332763150334358</v>
      </c>
      <c r="AT491" s="125">
        <f t="shared" si="224"/>
        <v>54.700000000000507</v>
      </c>
      <c r="AU491" s="1">
        <f t="shared" si="225"/>
        <v>54.868292645365507</v>
      </c>
      <c r="AV491" s="1">
        <f t="shared" si="226"/>
        <v>1.6945926365008038E-2</v>
      </c>
      <c r="AW491" s="10">
        <f t="shared" si="236"/>
        <v>0.38815011456608772</v>
      </c>
      <c r="AX491" s="10">
        <f t="shared" si="227"/>
        <v>0.1916123665869236</v>
      </c>
      <c r="AY491" s="1">
        <f t="shared" si="228"/>
        <v>44.30000000000036</v>
      </c>
      <c r="AZ491" s="1">
        <f t="shared" si="229"/>
        <v>43.956830001622798</v>
      </c>
      <c r="BA491" s="1">
        <f t="shared" si="237"/>
        <v>3.6699979389353708E-3</v>
      </c>
      <c r="BB491" s="10">
        <f t="shared" si="238"/>
        <v>0.16323531046509743</v>
      </c>
      <c r="BC491" s="10">
        <f t="shared" si="230"/>
        <v>0.2267100103199482</v>
      </c>
      <c r="BD491" s="1">
        <f t="shared" si="231"/>
        <v>30.300000000000161</v>
      </c>
      <c r="BE491" s="1">
        <f t="shared" si="232"/>
        <v>29.850429616123598</v>
      </c>
      <c r="BF491" s="1">
        <f t="shared" si="233"/>
        <v>2.7839990645493998E-3</v>
      </c>
      <c r="BU491" s="1">
        <f t="shared" ref="BU491:BU554" si="249">IF($BY$12&lt;3,0,IF(BY491&lt;=$BX$13,0,NORMDIST(LN((BY491-$BX$13)/$BX$12),0,$BW$8,FALSE)/((BY491-$BX$13)/$BX$12)))</f>
        <v>0</v>
      </c>
      <c r="BV491" s="1">
        <f>IF($BY$12=1,NORMDIST(BY491,$Y$6,$Y$8,TRUE),IF($BY$12=2,IF(BY491&lt;=$BX$31,0,IF(BY491&gt;=$BX$32,1,(BY491-$BX$31)*$BX$33)),SUM($BU$42:BU491)/$BV$40))</f>
        <v>0.39936154961562459</v>
      </c>
      <c r="BW491" s="1">
        <f t="shared" ref="BW491:BW554" si="250">BY491*BZ491</f>
        <v>0.86697467546559381</v>
      </c>
      <c r="BX491" s="1">
        <f>IF($BY$12&lt;3,BV491,SUM($BZ$42:BZ491)/$BX$40)</f>
        <v>0.39936154961562459</v>
      </c>
      <c r="BY491" s="1">
        <f t="shared" si="240"/>
        <v>44.900000000000368</v>
      </c>
      <c r="BZ491" s="1">
        <f t="shared" si="241"/>
        <v>1.9309012816605495E-2</v>
      </c>
      <c r="CA491" s="1">
        <f t="shared" ref="CA491:CA554" si="251">IF(AND($CD$1,$CD$3),26-$CD$40*NORMDIST(BY491,$Y$6,$Y$8/SQRT($T$18),FALSE),-999)</f>
        <v>24.554077305977401</v>
      </c>
      <c r="CB491" s="1" t="str">
        <f t="shared" si="242"/>
        <v/>
      </c>
      <c r="CC491" s="1" t="e">
        <f>IF(CB491="",NA(),COUNTIF(CB491:$CB$704,CB491))</f>
        <v>#N/A</v>
      </c>
      <c r="CD491" s="1" t="e">
        <f t="shared" si="243"/>
        <v>#N/A</v>
      </c>
      <c r="CE491" s="1" t="e">
        <f t="shared" si="244"/>
        <v>#N/A</v>
      </c>
      <c r="CF491" s="1">
        <f t="shared" si="245"/>
        <v>99</v>
      </c>
      <c r="CG491" s="1">
        <f t="shared" si="246"/>
        <v>0</v>
      </c>
      <c r="CH491" s="1">
        <f t="shared" si="239"/>
        <v>0</v>
      </c>
      <c r="CJ491" s="1" t="e">
        <f t="shared" si="247"/>
        <v>#N/A</v>
      </c>
      <c r="CK491" s="1" t="str">
        <f t="shared" si="248"/>
        <v/>
      </c>
    </row>
    <row r="492" spans="1:89" ht="12" customHeight="1" x14ac:dyDescent="0.15">
      <c r="A492" s="26"/>
      <c r="B492" s="26"/>
      <c r="C492" s="26"/>
      <c r="D492" s="26"/>
      <c r="E492" s="26"/>
      <c r="F492" s="26"/>
      <c r="G492" s="26"/>
      <c r="H492" s="26"/>
      <c r="I492" s="26"/>
      <c r="J492" s="26"/>
      <c r="K492" s="26"/>
      <c r="L492" s="26"/>
      <c r="M492" s="26"/>
      <c r="N492" s="26"/>
      <c r="O492" s="26"/>
      <c r="AM492" s="10">
        <f t="shared" si="234"/>
        <v>0.25236501172184944</v>
      </c>
      <c r="AN492" s="10">
        <f t="shared" si="219"/>
        <v>0.39796364679932594</v>
      </c>
      <c r="AO492" s="1">
        <f t="shared" si="220"/>
        <v>36.60000000000025</v>
      </c>
      <c r="AP492" s="1">
        <f t="shared" si="221"/>
        <v>36.741520667821419</v>
      </c>
      <c r="AQ492" s="1">
        <f t="shared" si="222"/>
        <v>6.3422896999026793E-3</v>
      </c>
      <c r="AR492" s="10">
        <f t="shared" si="235"/>
        <v>0.66829264536499977</v>
      </c>
      <c r="AS492" s="10">
        <f t="shared" si="223"/>
        <v>0.14145438745617867</v>
      </c>
      <c r="AT492" s="125">
        <f t="shared" si="224"/>
        <v>58.700000000000564</v>
      </c>
      <c r="AU492" s="1">
        <f t="shared" si="225"/>
        <v>58.913468823582498</v>
      </c>
      <c r="AV492" s="1">
        <f t="shared" si="226"/>
        <v>2.5668873274389483E-3</v>
      </c>
      <c r="AW492" s="10">
        <f t="shared" si="236"/>
        <v>0.15683000162243843</v>
      </c>
      <c r="AX492" s="10">
        <f t="shared" si="227"/>
        <v>5.5014405399560928E-2</v>
      </c>
      <c r="AY492" s="1">
        <f t="shared" si="228"/>
        <v>29.800000000000153</v>
      </c>
      <c r="AZ492" s="1">
        <f t="shared" si="229"/>
        <v>30.069182879477893</v>
      </c>
      <c r="BA492" s="1">
        <f t="shared" si="237"/>
        <v>6.5893806021594353E-4</v>
      </c>
      <c r="BB492" s="10">
        <f t="shared" si="238"/>
        <v>5.0429616123437881E-2</v>
      </c>
      <c r="BC492" s="10">
        <f t="shared" si="230"/>
        <v>0.81681938841938972</v>
      </c>
      <c r="BD492" s="1">
        <f t="shared" si="231"/>
        <v>17.099999999999973</v>
      </c>
      <c r="BE492" s="1">
        <f t="shared" si="232"/>
        <v>17.102845946699354</v>
      </c>
      <c r="BF492" s="1">
        <f t="shared" si="233"/>
        <v>4.2111454827789647E-3</v>
      </c>
      <c r="BU492" s="1">
        <f t="shared" si="249"/>
        <v>0</v>
      </c>
      <c r="BV492" s="1">
        <f>IF($BY$12=1,NORMDIST(BY492,$Y$6,$Y$8,TRUE),IF($BY$12=2,IF(BY492&lt;=$BX$31,0,IF(BY492&gt;=$BX$32,1,(BY492-$BX$31)*$BX$33)),SUM($BU$42:BU492)/$BV$40))</f>
        <v>0.4012936743170834</v>
      </c>
      <c r="BW492" s="1">
        <f t="shared" si="250"/>
        <v>0.87000326280642193</v>
      </c>
      <c r="BX492" s="1">
        <f>IF($BY$12&lt;3,BV492,SUM($BZ$42:BZ492)/$BX$40)</f>
        <v>0.4012936743170834</v>
      </c>
      <c r="BY492" s="1">
        <f t="shared" si="240"/>
        <v>45.000000000000369</v>
      </c>
      <c r="BZ492" s="1">
        <f t="shared" si="241"/>
        <v>1.9333405840142551E-2</v>
      </c>
      <c r="CA492" s="1">
        <f t="shared" si="251"/>
        <v>24.517102920776079</v>
      </c>
      <c r="CB492" s="1" t="str">
        <f t="shared" si="242"/>
        <v/>
      </c>
      <c r="CC492" s="1" t="e">
        <f>IF(CB492="",NA(),COUNTIF(CB492:$CB$704,CB492))</f>
        <v>#N/A</v>
      </c>
      <c r="CD492" s="1" t="e">
        <f t="shared" si="243"/>
        <v>#N/A</v>
      </c>
      <c r="CE492" s="1" t="e">
        <f t="shared" si="244"/>
        <v>#N/A</v>
      </c>
      <c r="CF492" s="1">
        <f t="shared" si="245"/>
        <v>99</v>
      </c>
      <c r="CG492" s="1">
        <f t="shared" si="246"/>
        <v>0</v>
      </c>
      <c r="CH492" s="1">
        <f t="shared" si="239"/>
        <v>0</v>
      </c>
      <c r="CJ492" s="1" t="e">
        <f t="shared" si="247"/>
        <v>#N/A</v>
      </c>
      <c r="CK492" s="1" t="str">
        <f t="shared" si="248"/>
        <v/>
      </c>
    </row>
    <row r="493" spans="1:89" ht="12" customHeight="1" x14ac:dyDescent="0.15">
      <c r="A493" s="26"/>
      <c r="B493" s="26"/>
      <c r="C493" s="26"/>
      <c r="D493" s="26"/>
      <c r="E493" s="26"/>
      <c r="F493" s="26"/>
      <c r="G493" s="26"/>
      <c r="H493" s="26"/>
      <c r="I493" s="26"/>
      <c r="J493" s="26"/>
      <c r="K493" s="26"/>
      <c r="L493" s="26"/>
      <c r="M493" s="26"/>
      <c r="N493" s="26"/>
      <c r="O493" s="26"/>
      <c r="AM493" s="10">
        <f t="shared" si="234"/>
        <v>0.6415206678211689</v>
      </c>
      <c r="AN493" s="10">
        <f t="shared" si="219"/>
        <v>1.7980370670557022E-2</v>
      </c>
      <c r="AO493" s="1">
        <f t="shared" si="220"/>
        <v>57.200000000000543</v>
      </c>
      <c r="AP493" s="1">
        <f t="shared" si="221"/>
        <v>57.640450388938731</v>
      </c>
      <c r="AQ493" s="1">
        <f t="shared" si="222"/>
        <v>3.3615256411305758E-4</v>
      </c>
      <c r="AR493" s="10">
        <f t="shared" si="235"/>
        <v>0.71346882358193398</v>
      </c>
      <c r="AS493" s="10">
        <f t="shared" si="223"/>
        <v>0.51091404631733894</v>
      </c>
      <c r="AT493" s="125">
        <f t="shared" si="224"/>
        <v>61.2000000000006</v>
      </c>
      <c r="AU493" s="1">
        <f t="shared" si="225"/>
        <v>60.80505599156082</v>
      </c>
      <c r="AV493" s="1">
        <f t="shared" si="226"/>
        <v>8.7122541924309193E-3</v>
      </c>
      <c r="AW493" s="10">
        <f t="shared" si="236"/>
        <v>0.76918287947773933</v>
      </c>
      <c r="AX493" s="10">
        <f t="shared" si="227"/>
        <v>0.7941548265516758</v>
      </c>
      <c r="AY493" s="1">
        <f t="shared" si="228"/>
        <v>64.7000000000006</v>
      </c>
      <c r="AZ493" s="1">
        <f t="shared" si="229"/>
        <v>64.789529503137473</v>
      </c>
      <c r="BA493" s="1">
        <f t="shared" si="237"/>
        <v>1.20914081621012E-2</v>
      </c>
      <c r="BB493" s="10">
        <f t="shared" si="238"/>
        <v>0.50284594669938087</v>
      </c>
      <c r="BC493" s="10">
        <f t="shared" si="230"/>
        <v>3.9911158382892609E-3</v>
      </c>
      <c r="BD493" s="1">
        <f t="shared" si="231"/>
        <v>50.100000000000442</v>
      </c>
      <c r="BE493" s="1">
        <f t="shared" si="232"/>
        <v>49.810267398506845</v>
      </c>
      <c r="BF493" s="1">
        <f t="shared" si="233"/>
        <v>7.9610247559355602E-5</v>
      </c>
      <c r="BU493" s="1">
        <f t="shared" si="249"/>
        <v>0</v>
      </c>
      <c r="BV493" s="1">
        <f>IF($BY$12=1,NORMDIST(BY493,$Y$6,$Y$8,TRUE),IF($BY$12=2,IF(BY493&lt;=$BX$31,0,IF(BY493&gt;=$BX$32,1,(BY493-$BX$31)*$BX$33)),SUM($BU$42:BU493)/$BV$40))</f>
        <v>0.40322821567948275</v>
      </c>
      <c r="BW493" s="1">
        <f t="shared" si="250"/>
        <v>0.87301629285720239</v>
      </c>
      <c r="BX493" s="1">
        <f>IF($BY$12&lt;3,BV493,SUM($BZ$42:BZ493)/$BX$40)</f>
        <v>0.40322821567948275</v>
      </c>
      <c r="BY493" s="1">
        <f t="shared" si="240"/>
        <v>45.100000000000371</v>
      </c>
      <c r="BZ493" s="1">
        <f t="shared" si="241"/>
        <v>1.9357345739627389E-2</v>
      </c>
      <c r="CA493" s="1">
        <f t="shared" si="251"/>
        <v>24.479943264179891</v>
      </c>
      <c r="CB493" s="1" t="str">
        <f t="shared" si="242"/>
        <v/>
      </c>
      <c r="CC493" s="1" t="e">
        <f>IF(CB493="",NA(),COUNTIF(CB493:$CB$704,CB493))</f>
        <v>#N/A</v>
      </c>
      <c r="CD493" s="1" t="e">
        <f t="shared" si="243"/>
        <v>#N/A</v>
      </c>
      <c r="CE493" s="1" t="e">
        <f t="shared" si="244"/>
        <v>#N/A</v>
      </c>
      <c r="CF493" s="1">
        <f t="shared" si="245"/>
        <v>99</v>
      </c>
      <c r="CG493" s="1">
        <f t="shared" si="246"/>
        <v>0</v>
      </c>
      <c r="CH493" s="1">
        <f t="shared" si="239"/>
        <v>0</v>
      </c>
      <c r="CJ493" s="1" t="e">
        <f t="shared" si="247"/>
        <v>#N/A</v>
      </c>
      <c r="CK493" s="1" t="str">
        <f t="shared" si="248"/>
        <v/>
      </c>
    </row>
    <row r="494" spans="1:89" ht="12" customHeight="1" x14ac:dyDescent="0.15">
      <c r="A494" s="26"/>
      <c r="B494" s="26"/>
      <c r="C494" s="26"/>
      <c r="D494" s="26"/>
      <c r="E494" s="26"/>
      <c r="F494" s="26"/>
      <c r="G494" s="26"/>
      <c r="H494" s="26"/>
      <c r="I494" s="26"/>
      <c r="J494" s="26"/>
      <c r="K494" s="26"/>
      <c r="L494" s="26"/>
      <c r="M494" s="26"/>
      <c r="N494" s="26"/>
      <c r="O494" s="26"/>
      <c r="AM494" s="10">
        <f t="shared" si="234"/>
        <v>0.94045038893818855</v>
      </c>
      <c r="AN494" s="10">
        <f t="shared" si="219"/>
        <v>0.11523694172501564</v>
      </c>
      <c r="AO494" s="1">
        <f t="shared" si="220"/>
        <v>81.099999999999667</v>
      </c>
      <c r="AP494" s="1">
        <f t="shared" si="221"/>
        <v>81.515330398827459</v>
      </c>
      <c r="AQ494" s="1">
        <f t="shared" si="222"/>
        <v>6.8612672691458518E-4</v>
      </c>
      <c r="AR494" s="10">
        <f t="shared" si="235"/>
        <v>0.10505599156022072</v>
      </c>
      <c r="AS494" s="10">
        <f t="shared" si="223"/>
        <v>0.28133009746670723</v>
      </c>
      <c r="AT494" s="125">
        <f t="shared" si="224"/>
        <v>24.900000000000084</v>
      </c>
      <c r="AU494" s="1">
        <f t="shared" si="225"/>
        <v>25.03195833936342</v>
      </c>
      <c r="AV494" s="1">
        <f t="shared" si="226"/>
        <v>2.5531946965180923E-3</v>
      </c>
      <c r="AW494" s="10">
        <f t="shared" si="236"/>
        <v>0.58952950313687325</v>
      </c>
      <c r="AX494" s="10">
        <f t="shared" si="227"/>
        <v>0.69525227323174477</v>
      </c>
      <c r="AY494" s="1">
        <f t="shared" si="228"/>
        <v>54.500000000000504</v>
      </c>
      <c r="AZ494" s="1">
        <f t="shared" si="229"/>
        <v>54.77059699967554</v>
      </c>
      <c r="BA494" s="1">
        <f t="shared" si="237"/>
        <v>1.3521641230164581E-2</v>
      </c>
      <c r="BB494" s="10">
        <f t="shared" si="238"/>
        <v>0.21026739850640297</v>
      </c>
      <c r="BC494" s="10">
        <f t="shared" si="230"/>
        <v>0.71854021027684212</v>
      </c>
      <c r="BD494" s="1">
        <f t="shared" si="231"/>
        <v>33.80000000000021</v>
      </c>
      <c r="BE494" s="1">
        <f t="shared" si="232"/>
        <v>33.743791154772254</v>
      </c>
      <c r="BF494" s="1">
        <f t="shared" si="233"/>
        <v>1.0324305383655754E-2</v>
      </c>
      <c r="BU494" s="1">
        <f t="shared" si="249"/>
        <v>0</v>
      </c>
      <c r="BV494" s="1">
        <f>IF($BY$12=1,NORMDIST(BY494,$Y$6,$Y$8,TRUE),IF($BY$12=2,IF(BY494&lt;=$BX$31,0,IF(BY494&gt;=$BX$32,1,(BY494-$BX$31)*$BX$33)),SUM($BU$42:BU494)/$BV$40))</f>
        <v>0.40516512830221135</v>
      </c>
      <c r="BW494" s="1">
        <f t="shared" si="250"/>
        <v>0.87601355018254301</v>
      </c>
      <c r="BX494" s="1">
        <f>IF($BY$12&lt;3,BV494,SUM($BZ$42:BZ494)/$BX$40)</f>
        <v>0.40516512830221135</v>
      </c>
      <c r="BY494" s="1">
        <f t="shared" si="240"/>
        <v>45.200000000000372</v>
      </c>
      <c r="BZ494" s="1">
        <f t="shared" si="241"/>
        <v>1.9380830756250793E-2</v>
      </c>
      <c r="CA494" s="1">
        <f t="shared" si="251"/>
        <v>24.442631309346098</v>
      </c>
      <c r="CB494" s="1" t="str">
        <f t="shared" si="242"/>
        <v/>
      </c>
      <c r="CC494" s="1" t="e">
        <f>IF(CB494="",NA(),COUNTIF(CB494:$CB$704,CB494))</f>
        <v>#N/A</v>
      </c>
      <c r="CD494" s="1" t="e">
        <f t="shared" si="243"/>
        <v>#N/A</v>
      </c>
      <c r="CE494" s="1" t="e">
        <f t="shared" si="244"/>
        <v>#N/A</v>
      </c>
      <c r="CF494" s="1">
        <f t="shared" si="245"/>
        <v>99</v>
      </c>
      <c r="CG494" s="1">
        <f t="shared" si="246"/>
        <v>0</v>
      </c>
      <c r="CH494" s="1">
        <f t="shared" si="239"/>
        <v>0</v>
      </c>
      <c r="CJ494" s="1" t="e">
        <f t="shared" si="247"/>
        <v>#N/A</v>
      </c>
      <c r="CK494" s="1" t="str">
        <f t="shared" si="248"/>
        <v/>
      </c>
    </row>
    <row r="495" spans="1:89" ht="12" customHeight="1" x14ac:dyDescent="0.15">
      <c r="A495" s="26"/>
      <c r="B495" s="26"/>
      <c r="C495" s="26"/>
      <c r="D495" s="26"/>
      <c r="E495" s="26"/>
      <c r="F495" s="26"/>
      <c r="G495" s="26"/>
      <c r="H495" s="26"/>
      <c r="I495" s="26"/>
      <c r="J495" s="26"/>
      <c r="K495" s="26"/>
      <c r="L495" s="26"/>
      <c r="M495" s="26"/>
      <c r="N495" s="26"/>
      <c r="O495" s="26"/>
      <c r="AM495" s="10">
        <f t="shared" si="234"/>
        <v>0.91533039882779121</v>
      </c>
      <c r="AN495" s="10">
        <f t="shared" si="219"/>
        <v>0.88757309690117836</v>
      </c>
      <c r="AO495" s="1">
        <f t="shared" si="220"/>
        <v>77.399999999999878</v>
      </c>
      <c r="AP495" s="1">
        <f t="shared" si="221"/>
        <v>77.40746204331505</v>
      </c>
      <c r="AQ495" s="1">
        <f t="shared" si="222"/>
        <v>6.926606937597851E-3</v>
      </c>
      <c r="AR495" s="10">
        <f t="shared" si="235"/>
        <v>0.63195833936333656</v>
      </c>
      <c r="AS495" s="10">
        <f t="shared" si="223"/>
        <v>0.60909177735447884</v>
      </c>
      <c r="AT495" s="125">
        <f t="shared" si="224"/>
        <v>56.700000000000536</v>
      </c>
      <c r="AU495" s="1">
        <f t="shared" si="225"/>
        <v>56.891737893969356</v>
      </c>
      <c r="AV495" s="1">
        <f t="shared" si="226"/>
        <v>1.1486651836202745E-2</v>
      </c>
      <c r="AW495" s="10">
        <f t="shared" si="236"/>
        <v>0.77059699967503548</v>
      </c>
      <c r="AX495" s="10">
        <f t="shared" si="227"/>
        <v>1.45113505423069E-2</v>
      </c>
      <c r="AY495" s="1">
        <f t="shared" si="228"/>
        <v>64.800000000000594</v>
      </c>
      <c r="AZ495" s="1">
        <f t="shared" si="229"/>
        <v>64.994070626050828</v>
      </c>
      <c r="BA495" s="1">
        <f t="shared" si="237"/>
        <v>2.2012941236834954E-4</v>
      </c>
      <c r="BB495" s="10">
        <f t="shared" si="238"/>
        <v>0.44379115477204323</v>
      </c>
      <c r="BC495" s="10">
        <f t="shared" si="230"/>
        <v>0.31700544431805611</v>
      </c>
      <c r="BD495" s="1">
        <f t="shared" si="231"/>
        <v>47.100000000000399</v>
      </c>
      <c r="BE495" s="1">
        <f t="shared" si="232"/>
        <v>47.164251337200803</v>
      </c>
      <c r="BF495" s="1">
        <f t="shared" si="233"/>
        <v>6.2572177752948602E-3</v>
      </c>
      <c r="BU495" s="1">
        <f t="shared" si="249"/>
        <v>0</v>
      </c>
      <c r="BV495" s="1">
        <f>IF($BY$12=1,NORMDIST(BY495,$Y$6,$Y$8,TRUE),IF($BY$12=2,IF(BY495&lt;=$BX$31,0,IF(BY495&gt;=$BX$32,1,(BY495-$BX$31)*$BX$33)),SUM($BU$42:BU495)/$BV$40))</f>
        <v>0.40710436661037425</v>
      </c>
      <c r="BW495" s="1">
        <f t="shared" si="250"/>
        <v>0.87899482009225693</v>
      </c>
      <c r="BX495" s="1">
        <f>IF($BY$12&lt;3,BV495,SUM($BZ$42:BZ495)/$BX$40)</f>
        <v>0.40710436661037425</v>
      </c>
      <c r="BY495" s="1">
        <f t="shared" si="240"/>
        <v>45.300000000000374</v>
      </c>
      <c r="BZ495" s="1">
        <f t="shared" si="241"/>
        <v>1.9403859163184319E-2</v>
      </c>
      <c r="CA495" s="1">
        <f t="shared" si="251"/>
        <v>24.405201078349247</v>
      </c>
      <c r="CB495" s="1" t="str">
        <f t="shared" si="242"/>
        <v/>
      </c>
      <c r="CC495" s="1" t="e">
        <f>IF(CB495="",NA(),COUNTIF(CB495:$CB$704,CB495))</f>
        <v>#N/A</v>
      </c>
      <c r="CD495" s="1" t="e">
        <f t="shared" si="243"/>
        <v>#N/A</v>
      </c>
      <c r="CE495" s="1" t="e">
        <f t="shared" si="244"/>
        <v>#N/A</v>
      </c>
      <c r="CF495" s="1">
        <f t="shared" si="245"/>
        <v>99</v>
      </c>
      <c r="CG495" s="1">
        <f t="shared" si="246"/>
        <v>0</v>
      </c>
      <c r="CH495" s="1">
        <f t="shared" si="239"/>
        <v>0</v>
      </c>
      <c r="CJ495" s="1" t="e">
        <f t="shared" si="247"/>
        <v>#N/A</v>
      </c>
      <c r="CK495" s="1" t="str">
        <f t="shared" si="248"/>
        <v/>
      </c>
    </row>
    <row r="496" spans="1:89" ht="12" customHeight="1" x14ac:dyDescent="0.15">
      <c r="A496" s="26"/>
      <c r="B496" s="26"/>
      <c r="C496" s="26"/>
      <c r="D496" s="26"/>
      <c r="E496" s="26"/>
      <c r="F496" s="26"/>
      <c r="G496" s="26"/>
      <c r="H496" s="26"/>
      <c r="I496" s="26"/>
      <c r="J496" s="26"/>
      <c r="K496" s="26"/>
      <c r="L496" s="26"/>
      <c r="M496" s="26"/>
      <c r="N496" s="26"/>
      <c r="O496" s="26"/>
      <c r="AM496" s="10">
        <f t="shared" si="234"/>
        <v>0.5074620433151722</v>
      </c>
      <c r="AN496" s="10">
        <f t="shared" si="219"/>
        <v>3.0158285051584244E-2</v>
      </c>
      <c r="AO496" s="1">
        <f t="shared" si="220"/>
        <v>50.300000000000445</v>
      </c>
      <c r="AP496" s="1">
        <f t="shared" si="221"/>
        <v>50.042573548108784</v>
      </c>
      <c r="AQ496" s="1">
        <f t="shared" si="222"/>
        <v>6.0150307767100535E-4</v>
      </c>
      <c r="AR496" s="10">
        <f t="shared" si="235"/>
        <v>0.69173789396882057</v>
      </c>
      <c r="AS496" s="10">
        <f t="shared" si="223"/>
        <v>0.93228082731366158</v>
      </c>
      <c r="AT496" s="125">
        <f t="shared" si="224"/>
        <v>60.000000000000583</v>
      </c>
      <c r="AU496" s="1">
        <f t="shared" si="225"/>
        <v>59.892787370831357</v>
      </c>
      <c r="AV496" s="1">
        <f t="shared" si="226"/>
        <v>1.6411187705213548E-2</v>
      </c>
      <c r="AW496" s="10">
        <f t="shared" si="236"/>
        <v>0.69407062605023384</v>
      </c>
      <c r="AX496" s="10">
        <f t="shared" si="227"/>
        <v>0.28342047706246376</v>
      </c>
      <c r="AY496" s="1">
        <f t="shared" si="228"/>
        <v>60.100000000000584</v>
      </c>
      <c r="AZ496" s="1">
        <f t="shared" si="229"/>
        <v>60.055090839416373</v>
      </c>
      <c r="BA496" s="1">
        <f t="shared" si="237"/>
        <v>4.9766066981381113E-3</v>
      </c>
      <c r="BB496" s="10">
        <f t="shared" si="238"/>
        <v>0.56425133720040321</v>
      </c>
      <c r="BC496" s="10">
        <f t="shared" si="230"/>
        <v>0.70727141574025154</v>
      </c>
      <c r="BD496" s="1">
        <f t="shared" si="231"/>
        <v>53.200000000000486</v>
      </c>
      <c r="BE496" s="1">
        <f t="shared" si="232"/>
        <v>53.051930920035133</v>
      </c>
      <c r="BF496" s="1">
        <f t="shared" si="233"/>
        <v>1.3928591685093705E-2</v>
      </c>
      <c r="BU496" s="1">
        <f t="shared" si="249"/>
        <v>0</v>
      </c>
      <c r="BV496" s="1">
        <f>IF($BY$12=1,NORMDIST(BY496,$Y$6,$Y$8,TRUE),IF($BY$12=2,IF(BY496&lt;=$BX$31,0,IF(BY496&gt;=$BX$32,1,(BY496-$BX$31)*$BX$33)),SUM($BU$42:BU496)/$BV$40))</f>
        <v>0.40904588485800142</v>
      </c>
      <c r="BW496" s="1">
        <f t="shared" si="250"/>
        <v>0.88195988866695862</v>
      </c>
      <c r="BX496" s="1">
        <f>IF($BY$12&lt;3,BV496,SUM($BZ$42:BZ496)/$BX$40)</f>
        <v>0.40904588485800142</v>
      </c>
      <c r="BY496" s="1">
        <f t="shared" si="240"/>
        <v>45.400000000000375</v>
      </c>
      <c r="BZ496" s="1">
        <f t="shared" si="241"/>
        <v>1.942642926579188E-2</v>
      </c>
      <c r="CA496" s="1">
        <f t="shared" si="251"/>
        <v>24.367687599074085</v>
      </c>
      <c r="CB496" s="1" t="str">
        <f t="shared" si="242"/>
        <v/>
      </c>
      <c r="CC496" s="1" t="e">
        <f>IF(CB496="",NA(),COUNTIF(CB496:$CB$704,CB496))</f>
        <v>#N/A</v>
      </c>
      <c r="CD496" s="1" t="e">
        <f t="shared" si="243"/>
        <v>#N/A</v>
      </c>
      <c r="CE496" s="1" t="e">
        <f t="shared" si="244"/>
        <v>#N/A</v>
      </c>
      <c r="CF496" s="1">
        <f t="shared" si="245"/>
        <v>99</v>
      </c>
      <c r="CG496" s="1">
        <f t="shared" si="246"/>
        <v>0</v>
      </c>
      <c r="CH496" s="1">
        <f t="shared" si="239"/>
        <v>0</v>
      </c>
      <c r="CJ496" s="1" t="e">
        <f t="shared" si="247"/>
        <v>#N/A</v>
      </c>
      <c r="CK496" s="1" t="str">
        <f t="shared" si="248"/>
        <v/>
      </c>
    </row>
    <row r="497" spans="1:89" ht="12" customHeight="1" x14ac:dyDescent="0.15">
      <c r="A497" s="26"/>
      <c r="B497" s="26"/>
      <c r="C497" s="26"/>
      <c r="D497" s="26"/>
      <c r="E497" s="26"/>
      <c r="F497" s="26"/>
      <c r="G497" s="26"/>
      <c r="H497" s="26"/>
      <c r="I497" s="26"/>
      <c r="J497" s="26"/>
      <c r="K497" s="26"/>
      <c r="L497" s="26"/>
      <c r="M497" s="26"/>
      <c r="N497" s="26"/>
      <c r="O497" s="26"/>
      <c r="AM497" s="10">
        <f t="shared" si="234"/>
        <v>0.24257354810833931</v>
      </c>
      <c r="AN497" s="10">
        <f t="shared" si="219"/>
        <v>0.63453951850533485</v>
      </c>
      <c r="AO497" s="1">
        <f t="shared" si="220"/>
        <v>36.000000000000242</v>
      </c>
      <c r="AP497" s="1">
        <f t="shared" si="221"/>
        <v>35.934067089110854</v>
      </c>
      <c r="AQ497" s="1">
        <f t="shared" si="222"/>
        <v>9.9068730264971656E-3</v>
      </c>
      <c r="AR497" s="10">
        <f t="shared" si="235"/>
        <v>0.39278737083077431</v>
      </c>
      <c r="AS497" s="10">
        <f t="shared" si="223"/>
        <v>0.81454356387257576</v>
      </c>
      <c r="AT497" s="125">
        <f t="shared" si="224"/>
        <v>44.500000000000362</v>
      </c>
      <c r="AU497" s="1">
        <f t="shared" si="225"/>
        <v>44.227792087942724</v>
      </c>
      <c r="AV497" s="1">
        <f t="shared" si="226"/>
        <v>1.5644894054762794E-2</v>
      </c>
      <c r="AW497" s="10">
        <f t="shared" si="236"/>
        <v>0.45509083941578865</v>
      </c>
      <c r="AX497" s="10">
        <f t="shared" si="227"/>
        <v>0.31033879891037941</v>
      </c>
      <c r="AY497" s="1">
        <f t="shared" si="228"/>
        <v>47.700000000000408</v>
      </c>
      <c r="AZ497" s="1">
        <f t="shared" si="229"/>
        <v>47.223508179933241</v>
      </c>
      <c r="BA497" s="1">
        <f t="shared" si="237"/>
        <v>6.1495646681806303E-3</v>
      </c>
      <c r="BB497" s="10">
        <f t="shared" si="238"/>
        <v>0.35193092003464699</v>
      </c>
      <c r="BC497" s="10">
        <f t="shared" si="230"/>
        <v>0.77544843032956123</v>
      </c>
      <c r="BD497" s="1">
        <f t="shared" si="231"/>
        <v>42.300000000000331</v>
      </c>
      <c r="BE497" s="1">
        <f t="shared" si="232"/>
        <v>42.184125206619832</v>
      </c>
      <c r="BF497" s="1">
        <f t="shared" si="233"/>
        <v>1.4363039061512853E-2</v>
      </c>
      <c r="BU497" s="1">
        <f t="shared" si="249"/>
        <v>0</v>
      </c>
      <c r="BV497" s="1">
        <f>IF($BY$12=1,NORMDIST(BY497,$Y$6,$Y$8,TRUE),IF($BY$12=2,IF(BY497&lt;=$BX$31,0,IF(BY497&gt;=$BX$32,1,(BY497-$BX$31)*$BX$33)),SUM($BU$42:BU497)/$BV$40))</f>
        <v>0.41098963713127767</v>
      </c>
      <c r="BW497" s="1">
        <f t="shared" si="250"/>
        <v>0.88490854278361597</v>
      </c>
      <c r="BX497" s="1">
        <f>IF($BY$12&lt;3,BV497,SUM($BZ$42:BZ497)/$BX$40)</f>
        <v>0.41098963713127767</v>
      </c>
      <c r="BY497" s="1">
        <f t="shared" si="240"/>
        <v>45.500000000000377</v>
      </c>
      <c r="BZ497" s="1">
        <f t="shared" si="241"/>
        <v>1.9448539401837554E-2</v>
      </c>
      <c r="CA497" s="1">
        <f t="shared" si="251"/>
        <v>24.330126858517787</v>
      </c>
      <c r="CB497" s="1" t="str">
        <f t="shared" si="242"/>
        <v/>
      </c>
      <c r="CC497" s="1" t="e">
        <f>IF(CB497="",NA(),COUNTIF(CB497:$CB$704,CB497))</f>
        <v>#N/A</v>
      </c>
      <c r="CD497" s="1" t="e">
        <f t="shared" si="243"/>
        <v>#N/A</v>
      </c>
      <c r="CE497" s="1" t="e">
        <f t="shared" si="244"/>
        <v>#N/A</v>
      </c>
      <c r="CF497" s="1">
        <f t="shared" si="245"/>
        <v>99</v>
      </c>
      <c r="CG497" s="1">
        <f t="shared" si="246"/>
        <v>0</v>
      </c>
      <c r="CH497" s="1">
        <f t="shared" si="239"/>
        <v>0</v>
      </c>
      <c r="CJ497" s="1" t="e">
        <f t="shared" si="247"/>
        <v>#N/A</v>
      </c>
      <c r="CK497" s="1" t="str">
        <f t="shared" si="248"/>
        <v/>
      </c>
    </row>
    <row r="498" spans="1:89" ht="12" customHeight="1" x14ac:dyDescent="0.15">
      <c r="A498" s="26"/>
      <c r="B498" s="26"/>
      <c r="C498" s="26"/>
      <c r="D498" s="26"/>
      <c r="E498" s="26"/>
      <c r="F498" s="26"/>
      <c r="G498" s="26"/>
      <c r="H498" s="26"/>
      <c r="I498" s="26"/>
      <c r="J498" s="26"/>
      <c r="K498" s="26"/>
      <c r="L498" s="26"/>
      <c r="M498" s="26"/>
      <c r="N498" s="26"/>
      <c r="O498" s="26"/>
      <c r="AM498" s="10">
        <f t="shared" si="234"/>
        <v>0.43406708911061287</v>
      </c>
      <c r="AN498" s="10">
        <f t="shared" si="219"/>
        <v>0.53397828713059425</v>
      </c>
      <c r="AO498" s="1">
        <f t="shared" si="220"/>
        <v>46.600000000000392</v>
      </c>
      <c r="AP498" s="1">
        <f t="shared" si="221"/>
        <v>46.913023675233518</v>
      </c>
      <c r="AQ498" s="1">
        <f t="shared" si="222"/>
        <v>1.0498520794978684E-2</v>
      </c>
      <c r="AR498" s="10">
        <f t="shared" si="235"/>
        <v>0.22779208794236183</v>
      </c>
      <c r="AS498" s="10">
        <f t="shared" si="223"/>
        <v>0.8407207615673542</v>
      </c>
      <c r="AT498" s="125">
        <f t="shared" si="224"/>
        <v>35.000000000000227</v>
      </c>
      <c r="AU498" s="1">
        <f t="shared" si="225"/>
        <v>35.045043442398537</v>
      </c>
      <c r="AV498" s="1">
        <f t="shared" si="226"/>
        <v>1.265862456488134E-2</v>
      </c>
      <c r="AW498" s="10">
        <f t="shared" si="236"/>
        <v>2.3508179932832718E-2</v>
      </c>
      <c r="AX498" s="10">
        <f t="shared" si="227"/>
        <v>0.10493466630578041</v>
      </c>
      <c r="AY498" s="1">
        <f t="shared" si="228"/>
        <v>10.19999999999998</v>
      </c>
      <c r="AZ498" s="1">
        <f t="shared" si="229"/>
        <v>9.7272084660827911</v>
      </c>
      <c r="BA498" s="1">
        <f t="shared" si="237"/>
        <v>2.8898431204538329E-4</v>
      </c>
      <c r="BB498" s="10">
        <f t="shared" si="238"/>
        <v>0.38412520661950111</v>
      </c>
      <c r="BC498" s="10">
        <f t="shared" si="230"/>
        <v>5.9822697192430496E-2</v>
      </c>
      <c r="BD498" s="1">
        <f t="shared" si="231"/>
        <v>44.100000000000357</v>
      </c>
      <c r="BE498" s="1">
        <f t="shared" si="232"/>
        <v>44.349619368464111</v>
      </c>
      <c r="BF498" s="1">
        <f t="shared" si="233"/>
        <v>1.1424805663694524E-3</v>
      </c>
      <c r="BU498" s="1">
        <f t="shared" si="249"/>
        <v>0</v>
      </c>
      <c r="BV498" s="1">
        <f>IF($BY$12=1,NORMDIST(BY498,$Y$6,$Y$8,TRUE),IF($BY$12=2,IF(BY498&lt;=$BX$31,0,IF(BY498&gt;=$BX$32,1,(BY498-$BX$31)*$BX$33)),SUM($BU$42:BU498)/$BV$40))</f>
        <v>0.41293557735179276</v>
      </c>
      <c r="BW498" s="1">
        <f t="shared" si="250"/>
        <v>0.88784057014105322</v>
      </c>
      <c r="BX498" s="1">
        <f>IF($BY$12&lt;3,BV498,SUM($BZ$42:BZ498)/$BX$40)</f>
        <v>0.41293557735179276</v>
      </c>
      <c r="BY498" s="1">
        <f t="shared" si="240"/>
        <v>45.600000000000378</v>
      </c>
      <c r="BZ498" s="1">
        <f t="shared" si="241"/>
        <v>1.9470187941689601E-2</v>
      </c>
      <c r="CA498" s="1">
        <f t="shared" si="251"/>
        <v>24.292555752557011</v>
      </c>
      <c r="CB498" s="1" t="str">
        <f t="shared" si="242"/>
        <v/>
      </c>
      <c r="CC498" s="1" t="e">
        <f>IF(CB498="",NA(),COUNTIF(CB498:$CB$704,CB498))</f>
        <v>#N/A</v>
      </c>
      <c r="CD498" s="1" t="e">
        <f t="shared" si="243"/>
        <v>#N/A</v>
      </c>
      <c r="CE498" s="1" t="e">
        <f t="shared" si="244"/>
        <v>#N/A</v>
      </c>
      <c r="CF498" s="1">
        <f t="shared" si="245"/>
        <v>99</v>
      </c>
      <c r="CG498" s="1">
        <f t="shared" si="246"/>
        <v>0</v>
      </c>
      <c r="CH498" s="1">
        <f t="shared" si="239"/>
        <v>0</v>
      </c>
      <c r="CJ498" s="1" t="e">
        <f t="shared" si="247"/>
        <v>#N/A</v>
      </c>
      <c r="CK498" s="1" t="str">
        <f t="shared" si="248"/>
        <v/>
      </c>
    </row>
    <row r="499" spans="1:89" ht="12" customHeight="1" x14ac:dyDescent="0.15">
      <c r="A499" s="26"/>
      <c r="B499" s="26"/>
      <c r="C499" s="26"/>
      <c r="D499" s="26"/>
      <c r="E499" s="26"/>
      <c r="F499" s="26"/>
      <c r="G499" s="26"/>
      <c r="H499" s="26"/>
      <c r="I499" s="26"/>
      <c r="J499" s="26"/>
      <c r="K499" s="26"/>
      <c r="L499" s="26"/>
      <c r="M499" s="26"/>
      <c r="N499" s="26"/>
      <c r="O499" s="26"/>
      <c r="AM499" s="10">
        <f t="shared" si="234"/>
        <v>0.81302367523312569</v>
      </c>
      <c r="AN499" s="10">
        <f t="shared" ref="AN499:AN514" si="252">MOD(AM499*10000013,1)</f>
        <v>0.321639034897089</v>
      </c>
      <c r="AO499" s="1">
        <f t="shared" ref="AO499:AO514" si="253">IF(VLOOKUP(AM499,$BX$42:$BY$4042,2)&gt;=$AO$112,NA(),VLOOKUP(AM499,$BX$42:$BY$4042,2))</f>
        <v>67.700000000000429</v>
      </c>
      <c r="AP499" s="1">
        <f t="shared" ref="AP499:AP514" si="254">IF(AND(AO499&lt;100,$P$16),AO499+AM500+$AU$113,NA())</f>
        <v>67.730278343707752</v>
      </c>
      <c r="AQ499" s="1">
        <f t="shared" ref="AQ499:AQ514" si="255">IF(AN499*VLOOKUP(AO499,$BY$42:$BZ$1042,2)&lt;VLOOKUP(AO499,$BY$42:$BZ$1042,2)-$BZ$40/$CB$40,AN499*VLOOKUP(AO499,$BY$42:$BZ$1042,2),NA())</f>
        <v>4.3368427236929654E-3</v>
      </c>
      <c r="AR499" s="10">
        <f t="shared" si="235"/>
        <v>0.54504344239830971</v>
      </c>
      <c r="AS499" s="10">
        <f t="shared" ref="AS499:AS514" si="256">MOD(AR499*10000013,1)</f>
        <v>0.50954784825444221</v>
      </c>
      <c r="AT499" s="125">
        <f t="shared" ref="AT499:AT514" si="257">IF(VLOOKUP(AR499,$BX$42:$BY$4042,2)&gt;=$AO$112,NA(),VLOOKUP(AR499,$BX$42:$BY$4042,2))</f>
        <v>52.200000000000472</v>
      </c>
      <c r="AU499" s="1">
        <f t="shared" ref="AU499:AU514" si="258">IF(AND(AT499&lt;100,$P$16),AT499+AR500+$AU$113,NA())</f>
        <v>51.806666449457879</v>
      </c>
      <c r="AV499" s="1">
        <f t="shared" ref="AV499:AV514" si="259">IF(AS499*VLOOKUP(AT499,$BY$42:$BZ$1042,2)&lt;VLOOKUP(AT499,$BY$42:$BZ$1042,2)-$BZ$40/$CB$40,AS499*VLOOKUP(AT499,$BY$42:$BZ$1042,2),NA())</f>
        <v>1.0102702412703762E-2</v>
      </c>
      <c r="AW499" s="10">
        <f t="shared" si="236"/>
        <v>2.7208466082811356E-2</v>
      </c>
      <c r="AX499" s="10">
        <f t="shared" ref="AX499:AX514" si="260">MOD(AW499*10000013,1)</f>
        <v>1.4538172632455826E-2</v>
      </c>
      <c r="AY499" s="1">
        <f t="shared" ref="AY499:AY514" si="261">IF(VLOOKUP(AW499,$BX$42:$BY$4042,2)&gt;=$AO$112,NA(),VLOOKUP(AW499,$BX$42:$BY$4042,2))</f>
        <v>11.499999999999975</v>
      </c>
      <c r="AZ499" s="1">
        <f t="shared" ref="AZ499:AZ514" si="262">IF(AND(AY499&lt;100,$P$16),AY499+AW500+$AU$113,NA())</f>
        <v>11.915320802479958</v>
      </c>
      <c r="BA499" s="1">
        <f t="shared" si="237"/>
        <v>4.5469863133030003E-5</v>
      </c>
      <c r="BB499" s="10">
        <f t="shared" si="238"/>
        <v>0.74961936846375465</v>
      </c>
      <c r="BC499" s="10">
        <f t="shared" ref="BC499:BC514" si="263">MOD(BB499*10000013,1)</f>
        <v>0.42968933656811714</v>
      </c>
      <c r="BD499" s="1">
        <f t="shared" ref="BD499:BD514" si="264">IF(VLOOKUP(BB499,$BX$42:$BY$4042,2)&gt;=$AO$112,NA(),VLOOKUP(BB499,$BX$42:$BY$4042,2))</f>
        <v>63.400000000000631</v>
      </c>
      <c r="BE499" s="1">
        <f t="shared" ref="BE499:BE514" si="265">IF(AND(BD499&lt;100,$P$16),BD499+BB500+$AU$113,NA())</f>
        <v>63.85164254680339</v>
      </c>
      <c r="BF499" s="1">
        <f t="shared" ref="BF499:BF514" si="266">IF(BC499*VLOOKUP(BD499,$BY$42:$BZ$1042,2)&lt;VLOOKUP(BD499,$BY$42:$BZ$1042,2)-$BZ$40/$CB$40,BC499*VLOOKUP(BD499,$BY$42:$BZ$1042,2),NA())</f>
        <v>6.8478974785556243E-3</v>
      </c>
      <c r="BU499" s="1">
        <f t="shared" si="249"/>
        <v>0</v>
      </c>
      <c r="BV499" s="1">
        <f>IF($BY$12=1,NORMDIST(BY499,$Y$6,$Y$8,TRUE),IF($BY$12=2,IF(BY499&lt;=$BX$31,0,IF(BY499&gt;=$BX$32,1,(BY499-$BX$31)*$BX$33)),SUM($BU$42:BU499)/$BV$40))</f>
        <v>0.41488365927981163</v>
      </c>
      <c r="BW499" s="1">
        <f t="shared" si="250"/>
        <v>0.89075575928539941</v>
      </c>
      <c r="BX499" s="1">
        <f>IF($BY$12&lt;3,BV499,SUM($BZ$42:BZ499)/$BX$40)</f>
        <v>0.41488365927981163</v>
      </c>
      <c r="BY499" s="1">
        <f t="shared" si="240"/>
        <v>45.700000000000379</v>
      </c>
      <c r="BZ499" s="1">
        <f t="shared" si="241"/>
        <v>1.9491373288520613E-2</v>
      </c>
      <c r="CA499" s="1">
        <f t="shared" si="251"/>
        <v>24.255012032248956</v>
      </c>
      <c r="CB499" s="1" t="str">
        <f t="shared" si="242"/>
        <v/>
      </c>
      <c r="CC499" s="1" t="e">
        <f>IF(CB499="",NA(),COUNTIF(CB499:$CB$704,CB499))</f>
        <v>#N/A</v>
      </c>
      <c r="CD499" s="1" t="e">
        <f t="shared" si="243"/>
        <v>#N/A</v>
      </c>
      <c r="CE499" s="1" t="e">
        <f t="shared" si="244"/>
        <v>#N/A</v>
      </c>
      <c r="CF499" s="1">
        <f t="shared" si="245"/>
        <v>99</v>
      </c>
      <c r="CG499" s="1">
        <f t="shared" si="246"/>
        <v>0</v>
      </c>
      <c r="CH499" s="1">
        <f t="shared" si="239"/>
        <v>0</v>
      </c>
      <c r="CJ499" s="1" t="e">
        <f t="shared" si="247"/>
        <v>#N/A</v>
      </c>
      <c r="CK499" s="1" t="str">
        <f t="shared" si="248"/>
        <v/>
      </c>
    </row>
    <row r="500" spans="1:89" ht="12" customHeight="1" x14ac:dyDescent="0.15">
      <c r="A500" s="26"/>
      <c r="B500" s="26"/>
      <c r="C500" s="26"/>
      <c r="D500" s="26"/>
      <c r="E500" s="26"/>
      <c r="F500" s="26"/>
      <c r="G500" s="26"/>
      <c r="H500" s="26"/>
      <c r="I500" s="26"/>
      <c r="J500" s="26"/>
      <c r="K500" s="26"/>
      <c r="L500" s="26"/>
      <c r="M500" s="26"/>
      <c r="N500" s="26"/>
      <c r="O500" s="26"/>
      <c r="AM500" s="10">
        <f t="shared" ref="AM500:AM515" si="267">MOD(AN499*10000013,1)</f>
        <v>0.53027834370732307</v>
      </c>
      <c r="AN500" s="10">
        <f t="shared" si="252"/>
        <v>0.33069169893860817</v>
      </c>
      <c r="AO500" s="1">
        <f t="shared" si="253"/>
        <v>51.500000000000462</v>
      </c>
      <c r="AP500" s="1">
        <f t="shared" si="254"/>
        <v>51.288378167897925</v>
      </c>
      <c r="AQ500" s="1">
        <f t="shared" si="255"/>
        <v>6.5778188684575941E-3</v>
      </c>
      <c r="AR500" s="10">
        <f t="shared" ref="AR500:AR515" si="268">MOD(AS499*10000013,1)</f>
        <v>0.106666449457407</v>
      </c>
      <c r="AS500" s="10">
        <f t="shared" si="256"/>
        <v>0.88123791292309761</v>
      </c>
      <c r="AT500" s="125">
        <f t="shared" si="257"/>
        <v>25.100000000000087</v>
      </c>
      <c r="AU500" s="1">
        <f t="shared" si="258"/>
        <v>25.185323844105092</v>
      </c>
      <c r="AV500" s="1">
        <f t="shared" si="259"/>
        <v>8.0982203806089434E-3</v>
      </c>
      <c r="AW500" s="10">
        <f t="shared" ref="AW500:AW515" si="269">MOD(AX499*10000013,1)</f>
        <v>0.91532080247998238</v>
      </c>
      <c r="AX500" s="10">
        <f t="shared" si="260"/>
        <v>0.92397025600075722</v>
      </c>
      <c r="AY500" s="1">
        <f t="shared" si="261"/>
        <v>77.399999999999878</v>
      </c>
      <c r="AZ500" s="1">
        <f t="shared" si="262"/>
        <v>77.471620900183794</v>
      </c>
      <c r="BA500" s="1">
        <f t="shared" ref="BA500:BA514" si="270">IF(AX500*VLOOKUP(AY500,$BY$42:$BZ$1042,2)&lt;VLOOKUP(AY500,$BY$42:$BZ$1042,2)-$BZ$40/$CB$40,AX500*VLOOKUP(AY500,$BY$42:$BZ$1042,2),NA())</f>
        <v>7.2106498131741768E-3</v>
      </c>
      <c r="BB500" s="10">
        <f t="shared" ref="BB500:BB515" si="271">MOD(BC499*10000013,1)</f>
        <v>0.95164254680275917</v>
      </c>
      <c r="BC500" s="10">
        <f t="shared" si="263"/>
        <v>0.83938070014119148</v>
      </c>
      <c r="BD500" s="1">
        <f t="shared" si="264"/>
        <v>83.199999999999548</v>
      </c>
      <c r="BE500" s="1">
        <f t="shared" si="265"/>
        <v>83.613361016660477</v>
      </c>
      <c r="BF500" s="1">
        <f t="shared" si="266"/>
        <v>4.2215128177748949E-3</v>
      </c>
      <c r="BU500" s="1">
        <f t="shared" si="249"/>
        <v>0</v>
      </c>
      <c r="BV500" s="1">
        <f>IF($BY$12=1,NORMDIST(BY500,$Y$6,$Y$8,TRUE),IF($BY$12=2,IF(BY500&lt;=$BX$31,0,IF(BY500&gt;=$BX$32,1,(BY500-$BX$31)*$BX$33)),SUM($BU$42:BU500)/$BV$40))</f>
        <v>0.41683383651756512</v>
      </c>
      <c r="BW500" s="1">
        <f t="shared" si="250"/>
        <v>0.89365389963548114</v>
      </c>
      <c r="BX500" s="1">
        <f>IF($BY$12&lt;3,BV500,SUM($BZ$42:BZ500)/$BX$40)</f>
        <v>0.41683383651756512</v>
      </c>
      <c r="BY500" s="1">
        <f t="shared" si="240"/>
        <v>45.800000000000381</v>
      </c>
      <c r="BZ500" s="1">
        <f t="shared" si="241"/>
        <v>1.9512093878503792E-2</v>
      </c>
      <c r="CA500" s="1">
        <f t="shared" si="251"/>
        <v>24.21753424674958</v>
      </c>
      <c r="CB500" s="1" t="str">
        <f t="shared" si="242"/>
        <v/>
      </c>
      <c r="CC500" s="1" t="e">
        <f>IF(CB500="",NA(),COUNTIF(CB500:$CB$704,CB500))</f>
        <v>#N/A</v>
      </c>
      <c r="CD500" s="1" t="e">
        <f t="shared" si="243"/>
        <v>#N/A</v>
      </c>
      <c r="CE500" s="1" t="e">
        <f t="shared" si="244"/>
        <v>#N/A</v>
      </c>
      <c r="CF500" s="1">
        <f t="shared" si="245"/>
        <v>99</v>
      </c>
      <c r="CG500" s="1">
        <f t="shared" si="246"/>
        <v>0</v>
      </c>
      <c r="CH500" s="1">
        <f t="shared" si="239"/>
        <v>0</v>
      </c>
      <c r="CJ500" s="1" t="e">
        <f t="shared" si="247"/>
        <v>#N/A</v>
      </c>
      <c r="CK500" s="1" t="str">
        <f t="shared" si="248"/>
        <v/>
      </c>
    </row>
    <row r="501" spans="1:89" ht="12" customHeight="1" x14ac:dyDescent="0.15">
      <c r="A501" s="26"/>
      <c r="B501" s="26"/>
      <c r="C501" s="26"/>
      <c r="D501" s="26"/>
      <c r="E501" s="26"/>
      <c r="F501" s="26"/>
      <c r="G501" s="26"/>
      <c r="H501" s="26"/>
      <c r="I501" s="26"/>
      <c r="J501" s="26"/>
      <c r="K501" s="26"/>
      <c r="L501" s="26"/>
      <c r="M501" s="26"/>
      <c r="N501" s="26"/>
      <c r="O501" s="26"/>
      <c r="AM501" s="10">
        <f t="shared" si="267"/>
        <v>0.28837816789746284</v>
      </c>
      <c r="AN501" s="10">
        <f t="shared" si="252"/>
        <v>0.42789081111550331</v>
      </c>
      <c r="AO501" s="1">
        <f t="shared" si="253"/>
        <v>38.800000000000281</v>
      </c>
      <c r="AP501" s="1">
        <f t="shared" si="254"/>
        <v>38.973735577613397</v>
      </c>
      <c r="AQ501" s="1">
        <f t="shared" si="255"/>
        <v>7.2965179562284599E-3</v>
      </c>
      <c r="AR501" s="10">
        <f t="shared" si="268"/>
        <v>0.58532384410500526</v>
      </c>
      <c r="AS501" s="10">
        <f t="shared" si="256"/>
        <v>5.0260026007890701E-2</v>
      </c>
      <c r="AT501" s="125">
        <f t="shared" si="257"/>
        <v>54.300000000000502</v>
      </c>
      <c r="AU501" s="1">
        <f t="shared" si="258"/>
        <v>54.71345924511602</v>
      </c>
      <c r="AV501" s="1">
        <f t="shared" si="259"/>
        <v>9.7963692841054276E-4</v>
      </c>
      <c r="AW501" s="10">
        <f t="shared" si="269"/>
        <v>0.57162090018391609</v>
      </c>
      <c r="AX501" s="10">
        <f t="shared" si="260"/>
        <v>0.43291086331009865</v>
      </c>
      <c r="AY501" s="1">
        <f t="shared" si="261"/>
        <v>53.600000000000492</v>
      </c>
      <c r="AZ501" s="1">
        <f t="shared" si="262"/>
        <v>53.360942209512487</v>
      </c>
      <c r="BA501" s="1">
        <f t="shared" si="270"/>
        <v>8.4965571617028769E-3</v>
      </c>
      <c r="BB501" s="10">
        <f t="shared" si="271"/>
        <v>0.91336101666092873</v>
      </c>
      <c r="BC501" s="10">
        <f t="shared" si="263"/>
        <v>4.0302503854036331E-2</v>
      </c>
      <c r="BD501" s="1">
        <f t="shared" si="264"/>
        <v>77.199999999999889</v>
      </c>
      <c r="BE501" s="1">
        <f t="shared" si="265"/>
        <v>77.262472913414129</v>
      </c>
      <c r="BF501" s="1">
        <f t="shared" si="266"/>
        <v>3.1884276118532501E-4</v>
      </c>
      <c r="BU501" s="1">
        <f t="shared" si="249"/>
        <v>0</v>
      </c>
      <c r="BV501" s="1">
        <f>IF($BY$12=1,NORMDIST(BY501,$Y$6,$Y$8,TRUE),IF($BY$12=2,IF(BY501&lt;=$BX$31,0,IF(BY501&gt;=$BX$32,1,(BY501-$BX$31)*$BX$33)),SUM($BU$42:BU501)/$BV$40))</f>
        <v>0.41878606251255929</v>
      </c>
      <c r="BW501" s="1">
        <f t="shared" si="250"/>
        <v>0.89653478150815247</v>
      </c>
      <c r="BX501" s="1">
        <f>IF($BY$12&lt;3,BV501,SUM($BZ$42:BZ501)/$BX$40)</f>
        <v>0.41878606251255929</v>
      </c>
      <c r="BY501" s="1">
        <f t="shared" si="240"/>
        <v>45.900000000000382</v>
      </c>
      <c r="BZ501" s="1">
        <f t="shared" si="241"/>
        <v>1.9532348181005337E-2</v>
      </c>
      <c r="CA501" s="1">
        <f t="shared" si="251"/>
        <v>24.180161682945929</v>
      </c>
      <c r="CB501" s="1" t="str">
        <f t="shared" si="242"/>
        <v/>
      </c>
      <c r="CC501" s="1" t="e">
        <f>IF(CB501="",NA(),COUNTIF(CB501:$CB$704,CB501))</f>
        <v>#N/A</v>
      </c>
      <c r="CD501" s="1" t="e">
        <f t="shared" si="243"/>
        <v>#N/A</v>
      </c>
      <c r="CE501" s="1" t="e">
        <f t="shared" si="244"/>
        <v>#N/A</v>
      </c>
      <c r="CF501" s="1">
        <f t="shared" si="245"/>
        <v>99</v>
      </c>
      <c r="CG501" s="1">
        <f t="shared" si="246"/>
        <v>0</v>
      </c>
      <c r="CH501" s="1">
        <f t="shared" si="239"/>
        <v>0</v>
      </c>
      <c r="CJ501" s="1" t="e">
        <f t="shared" si="247"/>
        <v>#N/A</v>
      </c>
      <c r="CK501" s="1" t="str">
        <f t="shared" si="248"/>
        <v/>
      </c>
    </row>
    <row r="502" spans="1:89" ht="12" customHeight="1" x14ac:dyDescent="0.15">
      <c r="A502" s="26"/>
      <c r="B502" s="26"/>
      <c r="C502" s="26"/>
      <c r="D502" s="26"/>
      <c r="E502" s="26"/>
      <c r="F502" s="26"/>
      <c r="G502" s="26"/>
      <c r="H502" s="26"/>
      <c r="I502" s="26"/>
      <c r="J502" s="26"/>
      <c r="K502" s="26"/>
      <c r="L502" s="26"/>
      <c r="M502" s="26"/>
      <c r="N502" s="26"/>
      <c r="O502" s="26"/>
      <c r="AM502" s="10">
        <f t="shared" si="267"/>
        <v>0.67373557761311531</v>
      </c>
      <c r="AN502" s="10">
        <f t="shared" si="252"/>
        <v>0.53469366207718849</v>
      </c>
      <c r="AO502" s="1">
        <f t="shared" si="253"/>
        <v>59.000000000000568</v>
      </c>
      <c r="AP502" s="1">
        <f t="shared" si="254"/>
        <v>59.071789491922232</v>
      </c>
      <c r="AQ502" s="1">
        <f t="shared" si="255"/>
        <v>9.6385740918090573E-3</v>
      </c>
      <c r="AR502" s="10">
        <f t="shared" si="268"/>
        <v>0.91345924511551857</v>
      </c>
      <c r="AS502" s="10">
        <f t="shared" si="256"/>
        <v>0.3261253722012043</v>
      </c>
      <c r="AT502" s="125">
        <f t="shared" si="257"/>
        <v>77.199999999999889</v>
      </c>
      <c r="AU502" s="1">
        <f t="shared" si="258"/>
        <v>77.661641881614813</v>
      </c>
      <c r="AV502" s="1">
        <f t="shared" si="259"/>
        <v>2.5800559325499539E-3</v>
      </c>
      <c r="AW502" s="10">
        <f t="shared" si="269"/>
        <v>0.26094220951199532</v>
      </c>
      <c r="AX502" s="10">
        <f t="shared" si="260"/>
        <v>0.48736867681145668</v>
      </c>
      <c r="AY502" s="1">
        <f t="shared" si="261"/>
        <v>37.100000000000257</v>
      </c>
      <c r="AZ502" s="1">
        <f t="shared" si="262"/>
        <v>36.703907365352173</v>
      </c>
      <c r="BA502" s="1">
        <f t="shared" si="270"/>
        <v>7.8958520647640102E-3</v>
      </c>
      <c r="BB502" s="10">
        <f t="shared" si="271"/>
        <v>0.56247291341423988</v>
      </c>
      <c r="BC502" s="10">
        <f t="shared" si="263"/>
        <v>0.446290273219347</v>
      </c>
      <c r="BD502" s="1">
        <f t="shared" si="264"/>
        <v>53.100000000000485</v>
      </c>
      <c r="BE502" s="1">
        <f t="shared" si="265"/>
        <v>53.133967021853216</v>
      </c>
      <c r="BF502" s="1">
        <f t="shared" si="266"/>
        <v>8.7959049833164424E-3</v>
      </c>
      <c r="BU502" s="1">
        <f t="shared" si="249"/>
        <v>0</v>
      </c>
      <c r="BV502" s="1">
        <f>IF($BY$12=1,NORMDIST(BY502,$Y$6,$Y$8,TRUE),IF($BY$12=2,IF(BY502&lt;=$BX$31,0,IF(BY502&gt;=$BX$32,1,(BY502-$BX$31)*$BX$33)),SUM($BU$42:BU502)/$BV$40))</f>
        <v>0.42074029056090445</v>
      </c>
      <c r="BW502" s="1">
        <f t="shared" si="250"/>
        <v>0.89939819614355943</v>
      </c>
      <c r="BX502" s="1">
        <f>IF($BY$12&lt;3,BV502,SUM($BZ$42:BZ502)/$BX$40)</f>
        <v>0.42074029056090445</v>
      </c>
      <c r="BY502" s="1">
        <f t="shared" si="240"/>
        <v>46.000000000000384</v>
      </c>
      <c r="BZ502" s="1">
        <f t="shared" si="241"/>
        <v>1.9552134698772868E-2</v>
      </c>
      <c r="CA502" s="1">
        <f t="shared" si="251"/>
        <v>24.14293430191335</v>
      </c>
      <c r="CB502" s="1" t="str">
        <f t="shared" si="242"/>
        <v/>
      </c>
      <c r="CC502" s="1" t="e">
        <f>IF(CB502="",NA(),COUNTIF(CB502:$CB$704,CB502))</f>
        <v>#N/A</v>
      </c>
      <c r="CD502" s="1" t="e">
        <f t="shared" si="243"/>
        <v>#N/A</v>
      </c>
      <c r="CE502" s="1" t="e">
        <f t="shared" si="244"/>
        <v>#N/A</v>
      </c>
      <c r="CF502" s="1">
        <f t="shared" si="245"/>
        <v>99</v>
      </c>
      <c r="CG502" s="1">
        <f t="shared" si="246"/>
        <v>0</v>
      </c>
      <c r="CH502" s="1">
        <f t="shared" si="239"/>
        <v>0</v>
      </c>
      <c r="CJ502" s="1" t="e">
        <f t="shared" si="247"/>
        <v>#N/A</v>
      </c>
      <c r="CK502" s="1" t="str">
        <f t="shared" si="248"/>
        <v/>
      </c>
    </row>
    <row r="503" spans="1:89" ht="12" customHeight="1" x14ac:dyDescent="0.15">
      <c r="A503" s="26"/>
      <c r="B503" s="26"/>
      <c r="C503" s="26"/>
      <c r="D503" s="26"/>
      <c r="E503" s="26"/>
      <c r="F503" s="26"/>
      <c r="G503" s="26"/>
      <c r="H503" s="26"/>
      <c r="I503" s="26"/>
      <c r="J503" s="26"/>
      <c r="K503" s="26"/>
      <c r="L503" s="26"/>
      <c r="M503" s="26"/>
      <c r="N503" s="26"/>
      <c r="O503" s="26"/>
      <c r="AM503" s="10">
        <f t="shared" si="267"/>
        <v>0.57178949192166328</v>
      </c>
      <c r="AN503" s="10">
        <f t="shared" si="252"/>
        <v>0.35248002782464027</v>
      </c>
      <c r="AO503" s="1">
        <f t="shared" si="253"/>
        <v>53.600000000000492</v>
      </c>
      <c r="AP503" s="1">
        <f t="shared" si="254"/>
        <v>53.960486764461294</v>
      </c>
      <c r="AQ503" s="1">
        <f t="shared" si="255"/>
        <v>6.9179754046167731E-3</v>
      </c>
      <c r="AR503" s="10">
        <f t="shared" si="268"/>
        <v>0.96164188161492348</v>
      </c>
      <c r="AS503" s="10">
        <f t="shared" si="256"/>
        <v>0.31749369576573372</v>
      </c>
      <c r="AT503" s="125">
        <f t="shared" si="257"/>
        <v>85.399999999999423</v>
      </c>
      <c r="AU503" s="1">
        <f t="shared" si="258"/>
        <v>84.985075382142682</v>
      </c>
      <c r="AV503" s="1">
        <f t="shared" si="259"/>
        <v>1.3222530736491907E-3</v>
      </c>
      <c r="AW503" s="10">
        <f t="shared" si="269"/>
        <v>0.10390736535191536</v>
      </c>
      <c r="AX503" s="10">
        <f t="shared" si="260"/>
        <v>4.3149031698703766E-3</v>
      </c>
      <c r="AY503" s="1">
        <f t="shared" si="261"/>
        <v>24.800000000000082</v>
      </c>
      <c r="AZ503" s="1">
        <f t="shared" si="262"/>
        <v>24.387792444974266</v>
      </c>
      <c r="BA503" s="1">
        <f t="shared" si="270"/>
        <v>3.8914205198087011E-5</v>
      </c>
      <c r="BB503" s="10">
        <f t="shared" si="271"/>
        <v>0.5339670218527317</v>
      </c>
      <c r="BC503" s="10">
        <f t="shared" si="263"/>
        <v>0.1600986011326313</v>
      </c>
      <c r="BD503" s="1">
        <f t="shared" si="264"/>
        <v>51.700000000000465</v>
      </c>
      <c r="BE503" s="1">
        <f t="shared" si="265"/>
        <v>51.29260812774347</v>
      </c>
      <c r="BF503" s="1">
        <f t="shared" si="266"/>
        <v>3.1819893270492602E-3</v>
      </c>
      <c r="BU503" s="1">
        <f t="shared" si="249"/>
        <v>0</v>
      </c>
      <c r="BV503" s="1">
        <f>IF($BY$12=1,NORMDIST(BY503,$Y$6,$Y$8,TRUE),IF($BY$12=2,IF(BY503&lt;=$BX$31,0,IF(BY503&gt;=$BX$32,1,(BY503-$BX$31)*$BX$33)),SUM($BU$42:BU503)/$BV$40))</f>
        <v>0.42269647381066244</v>
      </c>
      <c r="BW503" s="1">
        <f t="shared" si="250"/>
        <v>0.90224393573033335</v>
      </c>
      <c r="BX503" s="1">
        <f>IF($BY$12&lt;3,BV503,SUM($BZ$42:BZ503)/$BX$40)</f>
        <v>0.42269647381066244</v>
      </c>
      <c r="BY503" s="1">
        <f t="shared" si="240"/>
        <v>46.100000000000385</v>
      </c>
      <c r="BZ503" s="1">
        <f t="shared" si="241"/>
        <v>1.9571451968119866E-2</v>
      </c>
      <c r="CA503" s="1">
        <f t="shared" si="251"/>
        <v>24.105892672321986</v>
      </c>
      <c r="CB503" s="1" t="str">
        <f t="shared" si="242"/>
        <v/>
      </c>
      <c r="CC503" s="1" t="e">
        <f>IF(CB503="",NA(),COUNTIF(CB503:$CB$704,CB503))</f>
        <v>#N/A</v>
      </c>
      <c r="CD503" s="1" t="e">
        <f t="shared" si="243"/>
        <v>#N/A</v>
      </c>
      <c r="CE503" s="1" t="e">
        <f t="shared" si="244"/>
        <v>#N/A</v>
      </c>
      <c r="CF503" s="1">
        <f t="shared" si="245"/>
        <v>99</v>
      </c>
      <c r="CG503" s="1">
        <f t="shared" si="246"/>
        <v>0</v>
      </c>
      <c r="CH503" s="1">
        <f t="shared" si="239"/>
        <v>0</v>
      </c>
      <c r="CJ503" s="1" t="e">
        <f t="shared" si="247"/>
        <v>#N/A</v>
      </c>
      <c r="CK503" s="1" t="str">
        <f t="shared" si="248"/>
        <v/>
      </c>
    </row>
    <row r="504" spans="1:89" ht="12" customHeight="1" x14ac:dyDescent="0.15">
      <c r="A504" s="26"/>
      <c r="B504" s="26"/>
      <c r="C504" s="26"/>
      <c r="D504" s="26"/>
      <c r="E504" s="26"/>
      <c r="F504" s="26"/>
      <c r="G504" s="26"/>
      <c r="H504" s="26"/>
      <c r="I504" s="26"/>
      <c r="J504" s="26"/>
      <c r="K504" s="26"/>
      <c r="L504" s="26"/>
      <c r="M504" s="26"/>
      <c r="N504" s="26"/>
      <c r="O504" s="26"/>
      <c r="AM504" s="10">
        <f t="shared" si="267"/>
        <v>0.86048676446080208</v>
      </c>
      <c r="AN504" s="10">
        <f t="shared" si="252"/>
        <v>0.83093595877289772</v>
      </c>
      <c r="AO504" s="1">
        <f t="shared" si="253"/>
        <v>71.600000000000207</v>
      </c>
      <c r="AP504" s="1">
        <f t="shared" si="254"/>
        <v>71.489896441251247</v>
      </c>
      <c r="AQ504" s="1">
        <f t="shared" si="255"/>
        <v>9.2505399229716387E-3</v>
      </c>
      <c r="AR504" s="10">
        <f t="shared" si="268"/>
        <v>8.5075382143259048E-2</v>
      </c>
      <c r="AS504" s="10">
        <f t="shared" si="256"/>
        <v>0.92741255834698677</v>
      </c>
      <c r="AT504" s="125">
        <f t="shared" si="257"/>
        <v>22.50000000000005</v>
      </c>
      <c r="AU504" s="1">
        <f t="shared" si="258"/>
        <v>22.639833126217177</v>
      </c>
      <c r="AV504" s="1">
        <f t="shared" si="259"/>
        <v>7.1880160841919219E-3</v>
      </c>
      <c r="AW504" s="10">
        <f t="shared" si="269"/>
        <v>8.7792444974184036E-2</v>
      </c>
      <c r="AX504" s="10">
        <f t="shared" si="260"/>
        <v>0.5910436250269413</v>
      </c>
      <c r="AY504" s="1">
        <f t="shared" si="261"/>
        <v>22.900000000000055</v>
      </c>
      <c r="AZ504" s="1">
        <f t="shared" si="262"/>
        <v>23.333836538344677</v>
      </c>
      <c r="BA504" s="1">
        <f t="shared" si="270"/>
        <v>4.7077332246783796E-3</v>
      </c>
      <c r="BB504" s="10">
        <f t="shared" si="271"/>
        <v>9.2608127743005753E-2</v>
      </c>
      <c r="BC504" s="10">
        <f t="shared" si="263"/>
        <v>0.48133571818470955</v>
      </c>
      <c r="BD504" s="1">
        <f t="shared" si="264"/>
        <v>23.500000000000064</v>
      </c>
      <c r="BE504" s="1">
        <f t="shared" si="265"/>
        <v>23.43921143189079</v>
      </c>
      <c r="BF504" s="1">
        <f t="shared" si="266"/>
        <v>3.9911590549937606E-3</v>
      </c>
      <c r="BU504" s="1">
        <f t="shared" si="249"/>
        <v>0</v>
      </c>
      <c r="BV504" s="1">
        <f>IF($BY$12=1,NORMDIST(BY504,$Y$6,$Y$8,TRUE),IF($BY$12=2,IF(BY504&lt;=$BX$31,0,IF(BY504&gt;=$BX$32,1,(BY504-$BX$31)*$BX$33)),SUM($BU$42:BU504)/$BV$40))</f>
        <v>0.42465456526521211</v>
      </c>
      <c r="BW504" s="1">
        <f t="shared" si="250"/>
        <v>0.90507179343071054</v>
      </c>
      <c r="BX504" s="1">
        <f>IF($BY$12&lt;3,BV504,SUM($BZ$42:BZ504)/$BX$40)</f>
        <v>0.42465456526521211</v>
      </c>
      <c r="BY504" s="1">
        <f t="shared" si="240"/>
        <v>46.200000000000387</v>
      </c>
      <c r="BZ504" s="1">
        <f t="shared" si="241"/>
        <v>1.9590298559106125E-2</v>
      </c>
      <c r="CA504" s="1">
        <f t="shared" si="251"/>
        <v>24.069077900930331</v>
      </c>
      <c r="CB504" s="1" t="str">
        <f t="shared" si="242"/>
        <v/>
      </c>
      <c r="CC504" s="1" t="e">
        <f>IF(CB504="",NA(),COUNTIF(CB504:$CB$704,CB504))</f>
        <v>#N/A</v>
      </c>
      <c r="CD504" s="1" t="e">
        <f t="shared" si="243"/>
        <v>#N/A</v>
      </c>
      <c r="CE504" s="1" t="e">
        <f t="shared" si="244"/>
        <v>#N/A</v>
      </c>
      <c r="CF504" s="1">
        <f t="shared" si="245"/>
        <v>99</v>
      </c>
      <c r="CG504" s="1">
        <f t="shared" si="246"/>
        <v>0</v>
      </c>
      <c r="CH504" s="1">
        <f t="shared" si="239"/>
        <v>0</v>
      </c>
      <c r="CJ504" s="1" t="e">
        <f t="shared" si="247"/>
        <v>#N/A</v>
      </c>
      <c r="CK504" s="1" t="str">
        <f t="shared" si="248"/>
        <v/>
      </c>
    </row>
    <row r="505" spans="1:89" ht="12" customHeight="1" x14ac:dyDescent="0.15">
      <c r="A505" s="26"/>
      <c r="B505" s="26"/>
      <c r="C505" s="26"/>
      <c r="D505" s="26"/>
      <c r="E505" s="26"/>
      <c r="F505" s="26"/>
      <c r="G505" s="26"/>
      <c r="H505" s="26"/>
      <c r="I505" s="26"/>
      <c r="J505" s="26"/>
      <c r="K505" s="26"/>
      <c r="L505" s="26"/>
      <c r="M505" s="26"/>
      <c r="N505" s="26"/>
      <c r="O505" s="26"/>
      <c r="AM505" s="10">
        <f t="shared" si="267"/>
        <v>0.38989644125103951</v>
      </c>
      <c r="AN505" s="10">
        <f t="shared" si="252"/>
        <v>0.48116413131356239</v>
      </c>
      <c r="AO505" s="1">
        <f t="shared" si="253"/>
        <v>44.400000000000361</v>
      </c>
      <c r="AP505" s="1">
        <f t="shared" si="254"/>
        <v>44.468269331008557</v>
      </c>
      <c r="AQ505" s="1">
        <f t="shared" si="255"/>
        <v>9.2288794165223034E-3</v>
      </c>
      <c r="AR505" s="10">
        <f t="shared" si="268"/>
        <v>0.63983312621712685</v>
      </c>
      <c r="AS505" s="10">
        <f t="shared" si="256"/>
        <v>0.58000190928578377</v>
      </c>
      <c r="AT505" s="125">
        <f t="shared" si="257"/>
        <v>57.100000000000541</v>
      </c>
      <c r="AU505" s="1">
        <f t="shared" si="258"/>
        <v>57.232882658392732</v>
      </c>
      <c r="AV505" s="1">
        <f t="shared" si="259"/>
        <v>1.0862843239315941E-2</v>
      </c>
      <c r="AW505" s="10">
        <f t="shared" si="269"/>
        <v>0.93383653834462166</v>
      </c>
      <c r="AX505" s="10">
        <f t="shared" si="260"/>
        <v>0.52332121506333351</v>
      </c>
      <c r="AY505" s="1">
        <f t="shared" si="261"/>
        <v>79.99999999999973</v>
      </c>
      <c r="AZ505" s="1">
        <f t="shared" si="262"/>
        <v>80.453809130936591</v>
      </c>
      <c r="BA505" s="1">
        <f t="shared" si="270"/>
        <v>3.3889652767978692E-3</v>
      </c>
      <c r="BB505" s="10">
        <f t="shared" si="271"/>
        <v>0.43921143189072609</v>
      </c>
      <c r="BC505" s="10">
        <f t="shared" si="263"/>
        <v>2.8655875474214554E-2</v>
      </c>
      <c r="BD505" s="1">
        <f t="shared" si="264"/>
        <v>46.900000000000396</v>
      </c>
      <c r="BE505" s="1">
        <f t="shared" si="265"/>
        <v>46.527268526703516</v>
      </c>
      <c r="BF505" s="1">
        <f t="shared" si="266"/>
        <v>5.6477672270723858E-4</v>
      </c>
      <c r="BU505" s="1">
        <f t="shared" si="249"/>
        <v>0</v>
      </c>
      <c r="BV505" s="1">
        <f>IF($BY$12=1,NORMDIST(BY505,$Y$6,$Y$8,TRUE),IF($BY$12=2,IF(BY505&lt;=$BX$31,0,IF(BY505&gt;=$BX$32,1,(BY505-$BX$31)*$BX$33)),SUM($BU$42:BU505)/$BV$40))</f>
        <v>0.42661451778663317</v>
      </c>
      <c r="BW505" s="1">
        <f t="shared" si="250"/>
        <v>0.90788156340557313</v>
      </c>
      <c r="BX505" s="1">
        <f>IF($BY$12&lt;3,BV505,SUM($BZ$42:BZ505)/$BX$40)</f>
        <v>0.42661451778663317</v>
      </c>
      <c r="BY505" s="1">
        <f t="shared" si="240"/>
        <v>46.300000000000388</v>
      </c>
      <c r="BZ505" s="1">
        <f t="shared" si="241"/>
        <v>1.9608673075714157E-2</v>
      </c>
      <c r="CA505" s="1">
        <f t="shared" si="251"/>
        <v>24.032531560316826</v>
      </c>
      <c r="CB505" s="1" t="str">
        <f t="shared" si="242"/>
        <v/>
      </c>
      <c r="CC505" s="1" t="e">
        <f>IF(CB505="",NA(),COUNTIF(CB505:$CB$704,CB505))</f>
        <v>#N/A</v>
      </c>
      <c r="CD505" s="1" t="e">
        <f t="shared" si="243"/>
        <v>#N/A</v>
      </c>
      <c r="CE505" s="1" t="e">
        <f t="shared" si="244"/>
        <v>#N/A</v>
      </c>
      <c r="CF505" s="1">
        <f t="shared" si="245"/>
        <v>99</v>
      </c>
      <c r="CG505" s="1">
        <f t="shared" si="246"/>
        <v>0</v>
      </c>
      <c r="CH505" s="1">
        <f t="shared" si="239"/>
        <v>0</v>
      </c>
      <c r="CJ505" s="1" t="e">
        <f t="shared" si="247"/>
        <v>#N/A</v>
      </c>
      <c r="CK505" s="1" t="str">
        <f t="shared" si="248"/>
        <v/>
      </c>
    </row>
    <row r="506" spans="1:89" ht="12" customHeight="1" x14ac:dyDescent="0.15">
      <c r="A506" s="26"/>
      <c r="B506" s="26"/>
      <c r="C506" s="26"/>
      <c r="D506" s="26"/>
      <c r="E506" s="26"/>
      <c r="F506" s="26"/>
      <c r="G506" s="26"/>
      <c r="H506" s="26"/>
      <c r="I506" s="26"/>
      <c r="J506" s="26"/>
      <c r="K506" s="26"/>
      <c r="L506" s="26"/>
      <c r="M506" s="26"/>
      <c r="N506" s="26"/>
      <c r="O506" s="26"/>
      <c r="AM506" s="10">
        <f t="shared" si="267"/>
        <v>0.56826933100819588</v>
      </c>
      <c r="AN506" s="10">
        <f t="shared" si="252"/>
        <v>0.69758326187729836</v>
      </c>
      <c r="AO506" s="1">
        <f t="shared" si="253"/>
        <v>53.400000000000489</v>
      </c>
      <c r="AP506" s="1">
        <f t="shared" si="254"/>
        <v>53.587355387956393</v>
      </c>
      <c r="AQ506" s="1">
        <f t="shared" si="255"/>
        <v>1.371515014290591E-2</v>
      </c>
      <c r="AR506" s="10">
        <f t="shared" si="268"/>
        <v>0.63288265839219093</v>
      </c>
      <c r="AS506" s="10">
        <f t="shared" si="256"/>
        <v>0.81139646843075752</v>
      </c>
      <c r="AT506" s="125">
        <f t="shared" si="257"/>
        <v>56.700000000000536</v>
      </c>
      <c r="AU506" s="1">
        <f t="shared" si="258"/>
        <v>56.432461664826214</v>
      </c>
      <c r="AV506" s="1">
        <f t="shared" si="259"/>
        <v>1.5301846257833164E-2</v>
      </c>
      <c r="AW506" s="10">
        <f t="shared" si="269"/>
        <v>0.95380913093686104</v>
      </c>
      <c r="AX506" s="10">
        <f t="shared" si="260"/>
        <v>0.70888731256127357</v>
      </c>
      <c r="AY506" s="1">
        <f t="shared" si="261"/>
        <v>83.599999999999525</v>
      </c>
      <c r="AZ506" s="1">
        <f t="shared" si="262"/>
        <v>83.441147799044373</v>
      </c>
      <c r="BA506" s="1">
        <f t="shared" si="270"/>
        <v>3.4481083233124372E-3</v>
      </c>
      <c r="BB506" s="10">
        <f t="shared" si="271"/>
        <v>0.12726852670311928</v>
      </c>
      <c r="BC506" s="10">
        <f t="shared" si="263"/>
        <v>0.92152203992009163</v>
      </c>
      <c r="BD506" s="1">
        <f t="shared" si="264"/>
        <v>27.200000000000117</v>
      </c>
      <c r="BE506" s="1">
        <f t="shared" si="265"/>
        <v>27.078987435251591</v>
      </c>
      <c r="BF506" s="1">
        <f t="shared" si="266"/>
        <v>9.5980109807729391E-3</v>
      </c>
      <c r="BU506" s="1">
        <f t="shared" si="249"/>
        <v>0</v>
      </c>
      <c r="BV506" s="1">
        <f>IF($BY$12=1,NORMDIST(BY506,$Y$6,$Y$8,TRUE),IF($BY$12=2,IF(BY506&lt;=$BX$31,0,IF(BY506&gt;=$BX$32,1,(BY506-$BX$31)*$BX$33)),SUM($BU$42:BU506)/$BV$40))</f>
        <v>0.42857628409910692</v>
      </c>
      <c r="BW506" s="1">
        <f t="shared" si="250"/>
        <v>0.91067304083940581</v>
      </c>
      <c r="BX506" s="1">
        <f>IF($BY$12&lt;3,BV506,SUM($BZ$42:BZ506)/$BX$40)</f>
        <v>0.42857628409910692</v>
      </c>
      <c r="BY506" s="1">
        <f t="shared" si="240"/>
        <v>46.400000000000389</v>
      </c>
      <c r="BZ506" s="1">
        <f t="shared" si="241"/>
        <v>1.9626574156021512E-2</v>
      </c>
      <c r="CA506" s="1">
        <f t="shared" si="251"/>
        <v>23.996295614013246</v>
      </c>
      <c r="CB506" s="1" t="str">
        <f t="shared" si="242"/>
        <v/>
      </c>
      <c r="CC506" s="1" t="e">
        <f>IF(CB506="",NA(),COUNTIF(CB506:$CB$704,CB506))</f>
        <v>#N/A</v>
      </c>
      <c r="CD506" s="1" t="e">
        <f t="shared" si="243"/>
        <v>#N/A</v>
      </c>
      <c r="CE506" s="1" t="e">
        <f t="shared" si="244"/>
        <v>#N/A</v>
      </c>
      <c r="CF506" s="1">
        <f t="shared" si="245"/>
        <v>99</v>
      </c>
      <c r="CG506" s="1">
        <f t="shared" si="246"/>
        <v>0</v>
      </c>
      <c r="CH506" s="1">
        <f t="shared" si="239"/>
        <v>0</v>
      </c>
      <c r="CJ506" s="1" t="e">
        <f t="shared" si="247"/>
        <v>#N/A</v>
      </c>
      <c r="CK506" s="1" t="str">
        <f t="shared" si="248"/>
        <v/>
      </c>
    </row>
    <row r="507" spans="1:89" ht="12" customHeight="1" x14ac:dyDescent="0.15">
      <c r="A507" s="26"/>
      <c r="B507" s="26"/>
      <c r="C507" s="26"/>
      <c r="D507" s="26"/>
      <c r="E507" s="26"/>
      <c r="F507" s="26"/>
      <c r="G507" s="26"/>
      <c r="H507" s="26"/>
      <c r="I507" s="26"/>
      <c r="J507" s="26"/>
      <c r="K507" s="26"/>
      <c r="L507" s="26"/>
      <c r="M507" s="26"/>
      <c r="N507" s="26"/>
      <c r="O507" s="26"/>
      <c r="AM507" s="10">
        <f t="shared" si="267"/>
        <v>0.68735538795590401</v>
      </c>
      <c r="AN507" s="10">
        <f t="shared" si="252"/>
        <v>0.81517908349633217</v>
      </c>
      <c r="AO507" s="1">
        <f t="shared" si="253"/>
        <v>59.700000000000578</v>
      </c>
      <c r="AP507" s="1">
        <f t="shared" si="254"/>
        <v>59.632291407138688</v>
      </c>
      <c r="AQ507" s="1">
        <f t="shared" si="255"/>
        <v>1.4456216312608707E-2</v>
      </c>
      <c r="AR507" s="10">
        <f t="shared" si="268"/>
        <v>0.23246166482567787</v>
      </c>
      <c r="AS507" s="10">
        <f t="shared" si="256"/>
        <v>0.67025842145085335</v>
      </c>
      <c r="AT507" s="125">
        <f t="shared" si="257"/>
        <v>35.300000000000232</v>
      </c>
      <c r="AU507" s="1">
        <f t="shared" si="258"/>
        <v>35.727868012339108</v>
      </c>
      <c r="AV507" s="1">
        <f t="shared" si="259"/>
        <v>1.0205022845530499E-2</v>
      </c>
      <c r="AW507" s="10">
        <f t="shared" si="269"/>
        <v>0.34114779904484749</v>
      </c>
      <c r="AX507" s="10">
        <f t="shared" si="260"/>
        <v>0.42536986246705055</v>
      </c>
      <c r="AY507" s="1">
        <f t="shared" si="261"/>
        <v>41.800000000000324</v>
      </c>
      <c r="AZ507" s="1">
        <f t="shared" si="262"/>
        <v>41.454478717595663</v>
      </c>
      <c r="BA507" s="1">
        <f t="shared" si="270"/>
        <v>7.8008932653203435E-3</v>
      </c>
      <c r="BB507" s="10">
        <f t="shared" si="271"/>
        <v>0.37898743525147438</v>
      </c>
      <c r="BC507" s="10">
        <f t="shared" si="263"/>
        <v>0.27935140207409859</v>
      </c>
      <c r="BD507" s="1">
        <f t="shared" si="264"/>
        <v>43.800000000000352</v>
      </c>
      <c r="BE507" s="1">
        <f t="shared" si="265"/>
        <v>43.952309212833995</v>
      </c>
      <c r="BF507" s="1">
        <f t="shared" si="266"/>
        <v>5.3108382652653392E-3</v>
      </c>
      <c r="BU507" s="1">
        <f t="shared" si="249"/>
        <v>0</v>
      </c>
      <c r="BV507" s="1">
        <f>IF($BY$12=1,NORMDIST(BY507,$Y$6,$Y$8,TRUE),IF($BY$12=2,IF(BY507&lt;=$BX$31,0,IF(BY507&gt;=$BX$32,1,(BY507-$BX$31)*$BX$33)),SUM($BU$42:BU507)/$BV$40))</f>
        <v>0.430539816792334</v>
      </c>
      <c r="BW507" s="1">
        <f t="shared" si="250"/>
        <v>0.91344602196516766</v>
      </c>
      <c r="BX507" s="1">
        <f>IF($BY$12&lt;3,BV507,SUM($BZ$42:BZ507)/$BX$40)</f>
        <v>0.430539816792334</v>
      </c>
      <c r="BY507" s="1">
        <f t="shared" si="240"/>
        <v>46.500000000000391</v>
      </c>
      <c r="BZ507" s="1">
        <f t="shared" si="241"/>
        <v>1.9644000472369031E-2</v>
      </c>
      <c r="CA507" s="1">
        <f t="shared" si="251"/>
        <v>23.960412339216067</v>
      </c>
      <c r="CB507" s="1" t="str">
        <f t="shared" si="242"/>
        <v/>
      </c>
      <c r="CC507" s="1" t="e">
        <f>IF(CB507="",NA(),COUNTIF(CB507:$CB$704,CB507))</f>
        <v>#N/A</v>
      </c>
      <c r="CD507" s="1" t="e">
        <f t="shared" si="243"/>
        <v>#N/A</v>
      </c>
      <c r="CE507" s="1" t="e">
        <f t="shared" si="244"/>
        <v>#N/A</v>
      </c>
      <c r="CF507" s="1">
        <f t="shared" si="245"/>
        <v>99</v>
      </c>
      <c r="CG507" s="1">
        <f t="shared" si="246"/>
        <v>0</v>
      </c>
      <c r="CH507" s="1">
        <f t="shared" si="239"/>
        <v>0</v>
      </c>
      <c r="CJ507" s="1" t="e">
        <f t="shared" si="247"/>
        <v>#N/A</v>
      </c>
      <c r="CK507" s="1" t="str">
        <f t="shared" si="248"/>
        <v/>
      </c>
    </row>
    <row r="508" spans="1:89" ht="12" customHeight="1" x14ac:dyDescent="0.15">
      <c r="A508" s="26"/>
      <c r="B508" s="26"/>
      <c r="C508" s="26"/>
      <c r="D508" s="26"/>
      <c r="E508" s="26"/>
      <c r="F508" s="26"/>
      <c r="G508" s="26"/>
      <c r="H508" s="26"/>
      <c r="I508" s="26"/>
      <c r="J508" s="26"/>
      <c r="K508" s="26"/>
      <c r="L508" s="26"/>
      <c r="M508" s="26"/>
      <c r="N508" s="26"/>
      <c r="O508" s="26"/>
      <c r="AM508" s="10">
        <f t="shared" si="267"/>
        <v>0.43229140713810921</v>
      </c>
      <c r="AN508" s="10">
        <f t="shared" si="252"/>
        <v>0.6911693848669529</v>
      </c>
      <c r="AO508" s="1">
        <f t="shared" si="253"/>
        <v>46.500000000000391</v>
      </c>
      <c r="AP508" s="1">
        <f t="shared" si="254"/>
        <v>46.83387153223196</v>
      </c>
      <c r="AQ508" s="1">
        <f t="shared" si="255"/>
        <v>1.3577331722813436E-2</v>
      </c>
      <c r="AR508" s="10">
        <f t="shared" si="268"/>
        <v>0.92786801233887672</v>
      </c>
      <c r="AS508" s="10">
        <f t="shared" si="256"/>
        <v>0.18567292764782906</v>
      </c>
      <c r="AT508" s="125">
        <f t="shared" si="257"/>
        <v>79.199999999999775</v>
      </c>
      <c r="AU508" s="1">
        <f t="shared" si="258"/>
        <v>79.390226349979415</v>
      </c>
      <c r="AV508" s="1">
        <f t="shared" si="259"/>
        <v>1.2757265577887289E-3</v>
      </c>
      <c r="AW508" s="10">
        <f t="shared" si="269"/>
        <v>0.15447871759533882</v>
      </c>
      <c r="AX508" s="10">
        <f t="shared" si="260"/>
        <v>0.18417671695351601</v>
      </c>
      <c r="AY508" s="1">
        <f t="shared" si="261"/>
        <v>29.600000000000151</v>
      </c>
      <c r="AZ508" s="1">
        <f t="shared" si="262"/>
        <v>29.663832480460556</v>
      </c>
      <c r="BA508" s="1">
        <f t="shared" si="270"/>
        <v>2.1837092203854172E-3</v>
      </c>
      <c r="BB508" s="10">
        <f t="shared" si="271"/>
        <v>0.65230921283364296</v>
      </c>
      <c r="BC508" s="10">
        <f t="shared" si="263"/>
        <v>0.60835619643330574</v>
      </c>
      <c r="BD508" s="1">
        <f t="shared" si="264"/>
        <v>57.800000000000551</v>
      </c>
      <c r="BE508" s="1">
        <f t="shared" si="265"/>
        <v>58.17296361103709</v>
      </c>
      <c r="BF508" s="1">
        <f t="shared" si="266"/>
        <v>1.1246306381106167E-2</v>
      </c>
      <c r="BU508" s="1">
        <f t="shared" si="249"/>
        <v>0</v>
      </c>
      <c r="BV508" s="1">
        <f>IF($BY$12=1,NORMDIST(BY508,$Y$6,$Y$8,TRUE),IF($BY$12=2,IF(BY508&lt;=$BX$31,0,IF(BY508&gt;=$BX$32,1,(BY508-$BX$31)*$BX$33)),SUM($BU$42:BU508)/$BV$40))</f>
        <v>0.43250506832496927</v>
      </c>
      <c r="BW508" s="1">
        <f t="shared" si="250"/>
        <v>0.91620030408906927</v>
      </c>
      <c r="BX508" s="1">
        <f>IF($BY$12&lt;3,BV508,SUM($BZ$42:BZ508)/$BX$40)</f>
        <v>0.43250506832496927</v>
      </c>
      <c r="BY508" s="1">
        <f t="shared" si="240"/>
        <v>46.600000000000392</v>
      </c>
      <c r="BZ508" s="1">
        <f t="shared" si="241"/>
        <v>1.9660950731524927E-2</v>
      </c>
      <c r="CA508" s="1">
        <f t="shared" si="251"/>
        <v>23.924924247263878</v>
      </c>
      <c r="CB508" s="1" t="str">
        <f t="shared" si="242"/>
        <v/>
      </c>
      <c r="CC508" s="1" t="e">
        <f>IF(CB508="",NA(),COUNTIF(CB508:$CB$704,CB508))</f>
        <v>#N/A</v>
      </c>
      <c r="CD508" s="1" t="e">
        <f t="shared" si="243"/>
        <v>#N/A</v>
      </c>
      <c r="CE508" s="1" t="e">
        <f t="shared" si="244"/>
        <v>#N/A</v>
      </c>
      <c r="CF508" s="1">
        <f t="shared" si="245"/>
        <v>99</v>
      </c>
      <c r="CG508" s="1">
        <f t="shared" si="246"/>
        <v>0</v>
      </c>
      <c r="CH508" s="1">
        <f t="shared" si="239"/>
        <v>0</v>
      </c>
      <c r="CJ508" s="1" t="e">
        <f t="shared" si="247"/>
        <v>#N/A</v>
      </c>
      <c r="CK508" s="1" t="str">
        <f t="shared" si="248"/>
        <v/>
      </c>
    </row>
    <row r="509" spans="1:89" ht="12" customHeight="1" x14ac:dyDescent="0.15">
      <c r="A509" s="26"/>
      <c r="B509" s="26"/>
      <c r="C509" s="26"/>
      <c r="D509" s="26"/>
      <c r="E509" s="26"/>
      <c r="F509" s="26"/>
      <c r="G509" s="26"/>
      <c r="H509" s="26"/>
      <c r="I509" s="26"/>
      <c r="J509" s="26"/>
      <c r="K509" s="26"/>
      <c r="L509" s="26"/>
      <c r="M509" s="26"/>
      <c r="N509" s="26"/>
      <c r="O509" s="26"/>
      <c r="AM509" s="10">
        <f t="shared" si="267"/>
        <v>0.83387153223156929</v>
      </c>
      <c r="AN509" s="10">
        <f t="shared" si="252"/>
        <v>0.1626456119120121</v>
      </c>
      <c r="AO509" s="1">
        <f t="shared" si="253"/>
        <v>69.300000000000338</v>
      </c>
      <c r="AP509" s="1">
        <f t="shared" si="254"/>
        <v>69.033513075858693</v>
      </c>
      <c r="AQ509" s="1">
        <f t="shared" si="255"/>
        <v>2.0366175480858702E-3</v>
      </c>
      <c r="AR509" s="10">
        <f t="shared" si="268"/>
        <v>0.69022634997963905</v>
      </c>
      <c r="AS509" s="10">
        <f t="shared" si="256"/>
        <v>0.47273894026875496</v>
      </c>
      <c r="AT509" s="125">
        <f t="shared" si="257"/>
        <v>59.900000000000581</v>
      </c>
      <c r="AU509" s="1">
        <f t="shared" si="258"/>
        <v>59.94829377308546</v>
      </c>
      <c r="AV509" s="1">
        <f t="shared" si="259"/>
        <v>8.3424755932364689E-3</v>
      </c>
      <c r="AW509" s="10">
        <f t="shared" si="269"/>
        <v>0.56383248046040535</v>
      </c>
      <c r="AX509" s="10">
        <f t="shared" si="260"/>
        <v>0.134426299482584</v>
      </c>
      <c r="AY509" s="1">
        <f t="shared" si="261"/>
        <v>53.200000000000486</v>
      </c>
      <c r="AZ509" s="1">
        <f t="shared" si="262"/>
        <v>53.442367733270416</v>
      </c>
      <c r="BA509" s="1">
        <f t="shared" si="270"/>
        <v>2.6473133164463575E-3</v>
      </c>
      <c r="BB509" s="10">
        <f t="shared" si="271"/>
        <v>0.87296361103653908</v>
      </c>
      <c r="BC509" s="10">
        <f t="shared" si="263"/>
        <v>0.4588923342525959</v>
      </c>
      <c r="BD509" s="1">
        <f t="shared" si="264"/>
        <v>72.800000000000139</v>
      </c>
      <c r="BE509" s="1">
        <f t="shared" si="265"/>
        <v>72.608126304298779</v>
      </c>
      <c r="BF509" s="1">
        <f t="shared" si="266"/>
        <v>4.7795424008858223E-3</v>
      </c>
      <c r="BU509" s="1">
        <f t="shared" si="249"/>
        <v>0</v>
      </c>
      <c r="BV509" s="1">
        <f>IF($BY$12=1,NORMDIST(BY509,$Y$6,$Y$8,TRUE),IF($BY$12=2,IF(BY509&lt;=$BX$31,0,IF(BY509&gt;=$BX$32,1,(BY509-$BX$31)*$BX$33)),SUM($BU$42:BU509)/$BV$40))</f>
        <v>0.43447199102807255</v>
      </c>
      <c r="BW509" s="1">
        <f t="shared" si="250"/>
        <v>0.91893568561525707</v>
      </c>
      <c r="BX509" s="1">
        <f>IF($BY$12&lt;3,BV509,SUM($BZ$42:BZ509)/$BX$40)</f>
        <v>0.43447199102807255</v>
      </c>
      <c r="BY509" s="1">
        <f t="shared" si="240"/>
        <v>46.700000000000394</v>
      </c>
      <c r="BZ509" s="1">
        <f t="shared" si="241"/>
        <v>1.9677423674844739E-2</v>
      </c>
      <c r="CA509" s="1">
        <f t="shared" si="251"/>
        <v>23.88987400208034</v>
      </c>
      <c r="CB509" s="1" t="str">
        <f t="shared" si="242"/>
        <v/>
      </c>
      <c r="CC509" s="1" t="e">
        <f>IF(CB509="",NA(),COUNTIF(CB509:$CB$704,CB509))</f>
        <v>#N/A</v>
      </c>
      <c r="CD509" s="1" t="e">
        <f t="shared" si="243"/>
        <v>#N/A</v>
      </c>
      <c r="CE509" s="1" t="e">
        <f t="shared" si="244"/>
        <v>#N/A</v>
      </c>
      <c r="CF509" s="1">
        <f t="shared" si="245"/>
        <v>99</v>
      </c>
      <c r="CG509" s="1">
        <f t="shared" si="246"/>
        <v>0</v>
      </c>
      <c r="CH509" s="1">
        <f t="shared" si="239"/>
        <v>0</v>
      </c>
      <c r="CJ509" s="1" t="e">
        <f t="shared" si="247"/>
        <v>#N/A</v>
      </c>
      <c r="CK509" s="1" t="str">
        <f t="shared" si="248"/>
        <v/>
      </c>
    </row>
    <row r="510" spans="1:89" ht="12" customHeight="1" x14ac:dyDescent="0.15">
      <c r="A510" s="26"/>
      <c r="B510" s="26"/>
      <c r="C510" s="26"/>
      <c r="D510" s="26"/>
      <c r="E510" s="26"/>
      <c r="F510" s="26"/>
      <c r="G510" s="26"/>
      <c r="H510" s="26"/>
      <c r="I510" s="26"/>
      <c r="J510" s="26"/>
      <c r="K510" s="26"/>
      <c r="L510" s="26"/>
      <c r="M510" s="26"/>
      <c r="N510" s="26"/>
      <c r="O510" s="26"/>
      <c r="AM510" s="10">
        <f t="shared" si="267"/>
        <v>0.23351307585835457</v>
      </c>
      <c r="AN510" s="10">
        <f t="shared" si="252"/>
        <v>0.79425353184342384</v>
      </c>
      <c r="AO510" s="1">
        <f t="shared" si="253"/>
        <v>35.400000000000233</v>
      </c>
      <c r="AP510" s="1">
        <f t="shared" si="254"/>
        <v>35.543730152398581</v>
      </c>
      <c r="AQ510" s="1">
        <f t="shared" si="255"/>
        <v>1.213728249223273E-2</v>
      </c>
      <c r="AR510" s="10">
        <f t="shared" si="268"/>
        <v>0.54829377308487892</v>
      </c>
      <c r="AS510" s="10">
        <f t="shared" si="256"/>
        <v>0.85866783931851387</v>
      </c>
      <c r="AT510" s="125">
        <f t="shared" si="257"/>
        <v>52.400000000000475</v>
      </c>
      <c r="AU510" s="1">
        <f t="shared" si="258"/>
        <v>52.455867049843548</v>
      </c>
      <c r="AV510" s="1">
        <f t="shared" si="259"/>
        <v>1.7005066982883853E-2</v>
      </c>
      <c r="AW510" s="10">
        <f t="shared" si="269"/>
        <v>0.74236773326992989</v>
      </c>
      <c r="AX510" s="10">
        <f t="shared" si="260"/>
        <v>0.98347983136773109</v>
      </c>
      <c r="AY510" s="1">
        <f t="shared" si="261"/>
        <v>63.000000000000625</v>
      </c>
      <c r="AZ510" s="1">
        <f t="shared" si="262"/>
        <v>62.598915118724733</v>
      </c>
      <c r="BA510" s="1" t="e">
        <f t="shared" si="270"/>
        <v>#N/A</v>
      </c>
      <c r="BB510" s="10">
        <f t="shared" si="271"/>
        <v>0.3081263042986393</v>
      </c>
      <c r="BC510" s="10">
        <f t="shared" si="263"/>
        <v>4.8628348857164383E-2</v>
      </c>
      <c r="BD510" s="1">
        <f t="shared" si="264"/>
        <v>39.900000000000297</v>
      </c>
      <c r="BE510" s="1">
        <f t="shared" si="265"/>
        <v>39.52074017897278</v>
      </c>
      <c r="BF510" s="1">
        <f t="shared" si="266"/>
        <v>8.5386973146838103E-4</v>
      </c>
      <c r="BU510" s="1">
        <f t="shared" si="249"/>
        <v>0</v>
      </c>
      <c r="BV510" s="1">
        <f>IF($BY$12=1,NORMDIST(BY510,$Y$6,$Y$8,TRUE),IF($BY$12=2,IF(BY510&lt;=$BX$31,0,IF(BY510&gt;=$BX$32,1,(BY510-$BX$31)*$BX$33)),SUM($BU$42:BU510)/$BV$40))</f>
        <v>0.43644053710857494</v>
      </c>
      <c r="BW510" s="1">
        <f t="shared" si="250"/>
        <v>0.92165196607039612</v>
      </c>
      <c r="BX510" s="1">
        <f>IF($BY$12&lt;3,BV510,SUM($BZ$42:BZ510)/$BX$40)</f>
        <v>0.43644053710857494</v>
      </c>
      <c r="BY510" s="1">
        <f t="shared" si="240"/>
        <v>46.800000000000395</v>
      </c>
      <c r="BZ510" s="1">
        <f t="shared" si="241"/>
        <v>1.9693418078427102E-2</v>
      </c>
      <c r="CA510" s="1">
        <f t="shared" si="251"/>
        <v>23.855304336793029</v>
      </c>
      <c r="CB510" s="1" t="str">
        <f t="shared" si="242"/>
        <v/>
      </c>
      <c r="CC510" s="1" t="e">
        <f>IF(CB510="",NA(),COUNTIF(CB510:$CB$704,CB510))</f>
        <v>#N/A</v>
      </c>
      <c r="CD510" s="1" t="e">
        <f t="shared" si="243"/>
        <v>#N/A</v>
      </c>
      <c r="CE510" s="1" t="e">
        <f t="shared" si="244"/>
        <v>#N/A</v>
      </c>
      <c r="CF510" s="1">
        <f t="shared" si="245"/>
        <v>99</v>
      </c>
      <c r="CG510" s="1">
        <f t="shared" si="246"/>
        <v>0</v>
      </c>
      <c r="CH510" s="1">
        <f t="shared" si="239"/>
        <v>0</v>
      </c>
      <c r="CJ510" s="1" t="e">
        <f t="shared" si="247"/>
        <v>#N/A</v>
      </c>
      <c r="CK510" s="1" t="str">
        <f t="shared" si="248"/>
        <v/>
      </c>
    </row>
    <row r="511" spans="1:89" ht="12" customHeight="1" x14ac:dyDescent="0.15">
      <c r="A511" s="26"/>
      <c r="B511" s="26"/>
      <c r="C511" s="26"/>
      <c r="D511" s="26"/>
      <c r="E511" s="26"/>
      <c r="F511" s="26"/>
      <c r="G511" s="26"/>
      <c r="H511" s="26"/>
      <c r="I511" s="26"/>
      <c r="J511" s="26"/>
      <c r="K511" s="26"/>
      <c r="L511" s="26"/>
      <c r="M511" s="26"/>
      <c r="N511" s="26"/>
      <c r="O511" s="26"/>
      <c r="AM511" s="10">
        <f t="shared" si="267"/>
        <v>0.64373015239834785</v>
      </c>
      <c r="AN511" s="10">
        <f t="shared" si="252"/>
        <v>0.89247545972466469</v>
      </c>
      <c r="AO511" s="1">
        <f t="shared" si="253"/>
        <v>57.300000000000544</v>
      </c>
      <c r="AP511" s="1">
        <f t="shared" si="254"/>
        <v>56.999427623302289</v>
      </c>
      <c r="AQ511" s="1">
        <f t="shared" si="255"/>
        <v>1.665508725185353E-2</v>
      </c>
      <c r="AR511" s="10">
        <f t="shared" si="268"/>
        <v>0.55586704984307289</v>
      </c>
      <c r="AS511" s="10">
        <f t="shared" si="256"/>
        <v>0.7247023768723011</v>
      </c>
      <c r="AT511" s="125">
        <f t="shared" si="257"/>
        <v>52.80000000000048</v>
      </c>
      <c r="AU511" s="1">
        <f t="shared" si="258"/>
        <v>52.48985391035724</v>
      </c>
      <c r="AV511" s="1">
        <f t="shared" si="259"/>
        <v>1.4314746778519105E-2</v>
      </c>
      <c r="AW511" s="10">
        <f t="shared" si="269"/>
        <v>9.8915118724107742E-2</v>
      </c>
      <c r="AX511" s="10">
        <f t="shared" si="260"/>
        <v>0.47313762083649635</v>
      </c>
      <c r="AY511" s="1">
        <f t="shared" si="261"/>
        <v>24.200000000000074</v>
      </c>
      <c r="AZ511" s="1">
        <f t="shared" si="262"/>
        <v>24.059154034406021</v>
      </c>
      <c r="BA511" s="1">
        <f t="shared" si="270"/>
        <v>4.1068877062281428E-3</v>
      </c>
      <c r="BB511" s="10">
        <f t="shared" si="271"/>
        <v>0.12074017897248268</v>
      </c>
      <c r="BC511" s="10">
        <f t="shared" si="263"/>
        <v>0.359347153455019</v>
      </c>
      <c r="BD511" s="1">
        <f t="shared" si="264"/>
        <v>26.500000000000107</v>
      </c>
      <c r="BE511" s="1">
        <f t="shared" si="265"/>
        <v>26.206063184887277</v>
      </c>
      <c r="BF511" s="1">
        <f t="shared" si="266"/>
        <v>3.5941431424943923E-3</v>
      </c>
      <c r="BU511" s="1">
        <f t="shared" si="249"/>
        <v>0</v>
      </c>
      <c r="BV511" s="1">
        <f>IF($BY$12=1,NORMDIST(BY511,$Y$6,$Y$8,TRUE),IF($BY$12=2,IF(BY511&lt;=$BX$31,0,IF(BY511&gt;=$BX$32,1,(BY511-$BX$31)*$BX$33)),SUM($BU$42:BU511)/$BV$40))</f>
        <v>0.43841065865276097</v>
      </c>
      <c r="BW511" s="1">
        <f t="shared" si="250"/>
        <v>0.92434894612814966</v>
      </c>
      <c r="BX511" s="1">
        <f>IF($BY$12&lt;3,BV511,SUM($BZ$42:BZ511)/$BX$40)</f>
        <v>0.43841065865276097</v>
      </c>
      <c r="BY511" s="1">
        <f t="shared" si="240"/>
        <v>46.900000000000396</v>
      </c>
      <c r="BZ511" s="1">
        <f t="shared" si="241"/>
        <v>1.9708932753265285E-2</v>
      </c>
      <c r="CA511" s="1">
        <f t="shared" si="251"/>
        <v>23.821257968748526</v>
      </c>
      <c r="CB511" s="1" t="str">
        <f t="shared" si="242"/>
        <v/>
      </c>
      <c r="CC511" s="1" t="e">
        <f>IF(CB511="",NA(),COUNTIF(CB511:$CB$704,CB511))</f>
        <v>#N/A</v>
      </c>
      <c r="CD511" s="1" t="e">
        <f t="shared" si="243"/>
        <v>#N/A</v>
      </c>
      <c r="CE511" s="1" t="e">
        <f t="shared" si="244"/>
        <v>#N/A</v>
      </c>
      <c r="CF511" s="1">
        <f t="shared" si="245"/>
        <v>99</v>
      </c>
      <c r="CG511" s="1">
        <f t="shared" si="246"/>
        <v>0</v>
      </c>
      <c r="CH511" s="1">
        <f t="shared" si="239"/>
        <v>0</v>
      </c>
      <c r="CJ511" s="1" t="e">
        <f t="shared" si="247"/>
        <v>#N/A</v>
      </c>
      <c r="CK511" s="1" t="str">
        <f t="shared" si="248"/>
        <v/>
      </c>
    </row>
    <row r="512" spans="1:89" ht="12" customHeight="1" x14ac:dyDescent="0.15">
      <c r="A512" s="26"/>
      <c r="B512" s="26"/>
      <c r="C512" s="26"/>
      <c r="D512" s="26"/>
      <c r="E512" s="26"/>
      <c r="F512" s="26"/>
      <c r="G512" s="26"/>
      <c r="H512" s="26"/>
      <c r="I512" s="26"/>
      <c r="J512" s="26"/>
      <c r="K512" s="26"/>
      <c r="L512" s="26"/>
      <c r="M512" s="26"/>
      <c r="N512" s="26"/>
      <c r="O512" s="26"/>
      <c r="AM512" s="10">
        <f t="shared" si="267"/>
        <v>0.19942762330174446</v>
      </c>
      <c r="AN512" s="10">
        <f t="shared" si="252"/>
        <v>0.8255765475332737</v>
      </c>
      <c r="AO512" s="1">
        <f t="shared" si="253"/>
        <v>33.1000000000002</v>
      </c>
      <c r="AP512" s="1">
        <f t="shared" si="254"/>
        <v>32.807827854901753</v>
      </c>
      <c r="AQ512" s="1">
        <f t="shared" si="255"/>
        <v>1.1523618144410035E-2</v>
      </c>
      <c r="AR512" s="10">
        <f t="shared" si="268"/>
        <v>0.18985391035676003</v>
      </c>
      <c r="AS512" s="10">
        <f t="shared" si="256"/>
        <v>0.57166843488812447</v>
      </c>
      <c r="AT512" s="125">
        <f t="shared" si="257"/>
        <v>32.40000000000019</v>
      </c>
      <c r="AU512" s="1">
        <f t="shared" si="258"/>
        <v>32.680570898205232</v>
      </c>
      <c r="AV512" s="1">
        <f t="shared" si="259"/>
        <v>7.7422191412769145E-3</v>
      </c>
      <c r="AW512" s="10">
        <f t="shared" si="269"/>
        <v>0.35915403440594673</v>
      </c>
      <c r="AX512" s="10">
        <f t="shared" si="260"/>
        <v>1.3061914592981339E-2</v>
      </c>
      <c r="AY512" s="1">
        <f t="shared" si="261"/>
        <v>42.700000000000337</v>
      </c>
      <c r="AZ512" s="1">
        <f t="shared" si="262"/>
        <v>42.515734703094104</v>
      </c>
      <c r="BA512" s="1">
        <f t="shared" si="270"/>
        <v>2.4375720906598549E-4</v>
      </c>
      <c r="BB512" s="10">
        <f t="shared" si="271"/>
        <v>0.20606318488717079</v>
      </c>
      <c r="BC512" s="10">
        <f t="shared" si="263"/>
        <v>0.52769311144948006</v>
      </c>
      <c r="BD512" s="1">
        <f t="shared" si="264"/>
        <v>33.500000000000206</v>
      </c>
      <c r="BE512" s="1">
        <f t="shared" si="265"/>
        <v>33.974505249411074</v>
      </c>
      <c r="BF512" s="1">
        <f t="shared" si="266"/>
        <v>7.4897212432994704E-3</v>
      </c>
      <c r="BU512" s="1">
        <f t="shared" si="249"/>
        <v>0</v>
      </c>
      <c r="BV512" s="1">
        <f>IF($BY$12=1,NORMDIST(BY512,$Y$6,$Y$8,TRUE),IF($BY$12=2,IF(BY512&lt;=$BX$31,0,IF(BY512&gt;=$BX$32,1,(BY512-$BX$31)*$BX$33)),SUM($BU$42:BU512)/$BV$40))</f>
        <v>0.44038230762976532</v>
      </c>
      <c r="BW512" s="1">
        <f t="shared" si="250"/>
        <v>0.9270264276335497</v>
      </c>
      <c r="BX512" s="1">
        <f>IF($BY$12&lt;3,BV512,SUM($BZ$42:BZ512)/$BX$40)</f>
        <v>0.44038230762976532</v>
      </c>
      <c r="BY512" s="1">
        <f t="shared" si="240"/>
        <v>47.000000000000398</v>
      </c>
      <c r="BZ512" s="1">
        <f t="shared" si="241"/>
        <v>1.9723966545394506E-2</v>
      </c>
      <c r="CA512" s="1">
        <f t="shared" si="251"/>
        <v>23.787777513153728</v>
      </c>
      <c r="CB512" s="1" t="str">
        <f t="shared" si="242"/>
        <v/>
      </c>
      <c r="CC512" s="1" t="e">
        <f>IF(CB512="",NA(),COUNTIF(CB512:$CB$704,CB512))</f>
        <v>#N/A</v>
      </c>
      <c r="CD512" s="1" t="e">
        <f t="shared" si="243"/>
        <v>#N/A</v>
      </c>
      <c r="CE512" s="1" t="e">
        <f t="shared" si="244"/>
        <v>#N/A</v>
      </c>
      <c r="CF512" s="1">
        <f t="shared" si="245"/>
        <v>99</v>
      </c>
      <c r="CG512" s="1">
        <f t="shared" si="246"/>
        <v>0</v>
      </c>
      <c r="CH512" s="1">
        <f t="shared" si="239"/>
        <v>0</v>
      </c>
      <c r="CJ512" s="1" t="e">
        <f t="shared" si="247"/>
        <v>#N/A</v>
      </c>
      <c r="CK512" s="1" t="str">
        <f t="shared" si="248"/>
        <v/>
      </c>
    </row>
    <row r="513" spans="1:89" ht="12" customHeight="1" x14ac:dyDescent="0.15">
      <c r="A513" s="26"/>
      <c r="B513" s="26"/>
      <c r="C513" s="26"/>
      <c r="D513" s="26"/>
      <c r="E513" s="26"/>
      <c r="F513" s="26"/>
      <c r="G513" s="26"/>
      <c r="H513" s="26"/>
      <c r="I513" s="26"/>
      <c r="J513" s="26"/>
      <c r="K513" s="26"/>
      <c r="L513" s="26"/>
      <c r="M513" s="26"/>
      <c r="N513" s="26"/>
      <c r="O513" s="26"/>
      <c r="AM513" s="10">
        <f t="shared" si="267"/>
        <v>0.2078278549015522</v>
      </c>
      <c r="AN513" s="10">
        <f t="shared" si="252"/>
        <v>0.25077763572335243</v>
      </c>
      <c r="AO513" s="1">
        <f t="shared" si="253"/>
        <v>33.700000000000209</v>
      </c>
      <c r="AP513" s="1">
        <f t="shared" si="254"/>
        <v>33.8173427887263</v>
      </c>
      <c r="AQ513" s="1">
        <f t="shared" si="255"/>
        <v>3.5886759785382721E-3</v>
      </c>
      <c r="AR513" s="10">
        <f t="shared" si="268"/>
        <v>0.78057089820504189</v>
      </c>
      <c r="AS513" s="10">
        <f t="shared" si="256"/>
        <v>0.12947209551930428</v>
      </c>
      <c r="AT513" s="125">
        <f t="shared" si="257"/>
        <v>65.40000000000056</v>
      </c>
      <c r="AU513" s="1">
        <f t="shared" si="258"/>
        <v>65.538330284506642</v>
      </c>
      <c r="AV513" s="1">
        <f t="shared" si="259"/>
        <v>1.9200372224541567E-3</v>
      </c>
      <c r="AW513" s="10">
        <f t="shared" si="269"/>
        <v>0.31573470309376717</v>
      </c>
      <c r="AX513" s="10">
        <f t="shared" si="260"/>
        <v>0.13548881188035011</v>
      </c>
      <c r="AY513" s="1">
        <f t="shared" si="261"/>
        <v>40.400000000000304</v>
      </c>
      <c r="AZ513" s="1">
        <f t="shared" si="262"/>
        <v>40.780158055574006</v>
      </c>
      <c r="BA513" s="1">
        <f t="shared" si="270"/>
        <v>2.4085339936047306E-3</v>
      </c>
      <c r="BB513" s="10">
        <f t="shared" si="271"/>
        <v>0.97450524941086769</v>
      </c>
      <c r="BC513" s="10">
        <f t="shared" si="263"/>
        <v>0.16267691925168037</v>
      </c>
      <c r="BD513" s="1">
        <f t="shared" si="264"/>
        <v>88.999999999999218</v>
      </c>
      <c r="BE513" s="1">
        <f t="shared" si="265"/>
        <v>88.807316754012518</v>
      </c>
      <c r="BF513" s="1">
        <f t="shared" si="266"/>
        <v>4.8473415934925787E-4</v>
      </c>
      <c r="BU513" s="1">
        <f t="shared" si="249"/>
        <v>0</v>
      </c>
      <c r="BV513" s="1">
        <f>IF($BY$12=1,NORMDIST(BY513,$Y$6,$Y$8,TRUE),IF($BY$12=2,IF(BY513&lt;=$BX$31,0,IF(BY513&gt;=$BX$32,1,(BY513-$BX$31)*$BX$33)),SUM($BU$42:BU513)/$BV$40))</f>
        <v>0.44235543589508436</v>
      </c>
      <c r="BW513" s="1">
        <f t="shared" si="250"/>
        <v>0.92968421362725451</v>
      </c>
      <c r="BX513" s="1">
        <f>IF($BY$12&lt;3,BV513,SUM($BZ$42:BZ513)/$BX$40)</f>
        <v>0.44235543589508436</v>
      </c>
      <c r="BY513" s="1">
        <f t="shared" si="240"/>
        <v>47.100000000000399</v>
      </c>
      <c r="BZ513" s="1">
        <f t="shared" si="241"/>
        <v>1.973851833603496E-2</v>
      </c>
      <c r="CA513" s="1">
        <f t="shared" si="251"/>
        <v>23.754905395581833</v>
      </c>
      <c r="CB513" s="1" t="str">
        <f t="shared" si="242"/>
        <v/>
      </c>
      <c r="CC513" s="1" t="e">
        <f>IF(CB513="",NA(),COUNTIF(CB513:$CB$704,CB513))</f>
        <v>#N/A</v>
      </c>
      <c r="CD513" s="1" t="e">
        <f t="shared" si="243"/>
        <v>#N/A</v>
      </c>
      <c r="CE513" s="1" t="e">
        <f t="shared" si="244"/>
        <v>#N/A</v>
      </c>
      <c r="CF513" s="1">
        <f t="shared" si="245"/>
        <v>99</v>
      </c>
      <c r="CG513" s="1">
        <f t="shared" si="246"/>
        <v>0</v>
      </c>
      <c r="CH513" s="1">
        <f t="shared" si="239"/>
        <v>0</v>
      </c>
      <c r="CJ513" s="1" t="e">
        <f t="shared" si="247"/>
        <v>#N/A</v>
      </c>
      <c r="CK513" s="1" t="str">
        <f t="shared" si="248"/>
        <v/>
      </c>
    </row>
    <row r="514" spans="1:89" ht="12" customHeight="1" x14ac:dyDescent="0.15">
      <c r="A514" s="26"/>
      <c r="B514" s="26"/>
      <c r="C514" s="26"/>
      <c r="D514" s="26"/>
      <c r="E514" s="26"/>
      <c r="F514" s="26"/>
      <c r="G514" s="26"/>
      <c r="H514" s="26"/>
      <c r="I514" s="26"/>
      <c r="J514" s="26"/>
      <c r="K514" s="26"/>
      <c r="L514" s="26"/>
      <c r="M514" s="26"/>
      <c r="N514" s="26"/>
      <c r="O514" s="26"/>
      <c r="AM514" s="10">
        <f t="shared" si="267"/>
        <v>0.61734278872609138</v>
      </c>
      <c r="AN514" s="10">
        <f t="shared" si="252"/>
        <v>0.91271716728806496</v>
      </c>
      <c r="AO514" s="1">
        <f t="shared" si="253"/>
        <v>55.900000000000524</v>
      </c>
      <c r="AP514" s="1">
        <f t="shared" si="254"/>
        <v>55.938203824312019</v>
      </c>
      <c r="AQ514" s="1">
        <f t="shared" si="255"/>
        <v>1.7430869471902047E-2</v>
      </c>
      <c r="AR514" s="10">
        <f t="shared" si="268"/>
        <v>0.63833028450608253</v>
      </c>
      <c r="AS514" s="10">
        <f t="shared" si="256"/>
        <v>0.14335452392697334</v>
      </c>
      <c r="AT514" s="125">
        <f t="shared" si="257"/>
        <v>57.00000000000054</v>
      </c>
      <c r="AU514" s="1">
        <f t="shared" si="258"/>
        <v>56.602878544480149</v>
      </c>
      <c r="AV514" s="1">
        <f t="shared" si="259"/>
        <v>2.6896200645234723E-3</v>
      </c>
      <c r="AW514" s="10">
        <f t="shared" si="269"/>
        <v>0.88015805557370186</v>
      </c>
      <c r="AX514" s="10">
        <f t="shared" si="260"/>
        <v>0.99779174104332924</v>
      </c>
      <c r="AY514" s="1">
        <f t="shared" si="261"/>
        <v>73.500000000000099</v>
      </c>
      <c r="AZ514" s="1">
        <f t="shared" si="262"/>
        <v>73.381725925952296</v>
      </c>
      <c r="BA514" s="1" t="e">
        <f t="shared" si="270"/>
        <v>#N/A</v>
      </c>
      <c r="BB514" s="10">
        <f t="shared" si="271"/>
        <v>0.30731675401329994</v>
      </c>
      <c r="BC514" s="10">
        <f t="shared" si="263"/>
        <v>0.53525080159306526</v>
      </c>
      <c r="BD514" s="1">
        <f t="shared" si="264"/>
        <v>39.900000000000297</v>
      </c>
      <c r="BE514" s="1">
        <f t="shared" si="265"/>
        <v>40.374191073328554</v>
      </c>
      <c r="BF514" s="1">
        <f t="shared" si="266"/>
        <v>9.398518949655264E-3</v>
      </c>
      <c r="BU514" s="1">
        <f t="shared" si="249"/>
        <v>0</v>
      </c>
      <c r="BV514" s="1">
        <f>IF($BY$12=1,NORMDIST(BY514,$Y$6,$Y$8,TRUE),IF($BY$12=2,IF(BY514&lt;=$BX$31,0,IF(BY514&gt;=$BX$32,1,(BY514-$BX$31)*$BX$33)),SUM($BU$42:BU514)/$BV$40))</f>
        <v>0.44432999519410149</v>
      </c>
      <c r="BW514" s="1">
        <f t="shared" si="250"/>
        <v>0.93232210836969309</v>
      </c>
      <c r="BX514" s="1">
        <f>IF($BY$12&lt;3,BV514,SUM($BZ$42:BZ514)/$BX$40)</f>
        <v>0.44432999519410149</v>
      </c>
      <c r="BY514" s="1">
        <f t="shared" si="240"/>
        <v>47.200000000000401</v>
      </c>
      <c r="BZ514" s="1">
        <f t="shared" si="241"/>
        <v>1.9752587041730617E-2</v>
      </c>
      <c r="CA514" s="1">
        <f t="shared" si="251"/>
        <v>23.722683763589515</v>
      </c>
      <c r="CB514" s="1" t="str">
        <f t="shared" si="242"/>
        <v/>
      </c>
      <c r="CC514" s="1" t="e">
        <f>IF(CB514="",NA(),COUNTIF(CB514:$CB$704,CB514))</f>
        <v>#N/A</v>
      </c>
      <c r="CD514" s="1" t="e">
        <f t="shared" si="243"/>
        <v>#N/A</v>
      </c>
      <c r="CE514" s="1" t="e">
        <f t="shared" si="244"/>
        <v>#N/A</v>
      </c>
      <c r="CF514" s="1">
        <f t="shared" si="245"/>
        <v>99</v>
      </c>
      <c r="CG514" s="1">
        <f t="shared" si="246"/>
        <v>0</v>
      </c>
      <c r="CH514" s="1">
        <f t="shared" si="239"/>
        <v>0</v>
      </c>
      <c r="CJ514" s="1" t="e">
        <f t="shared" si="247"/>
        <v>#N/A</v>
      </c>
      <c r="CK514" s="1" t="str">
        <f t="shared" si="248"/>
        <v/>
      </c>
    </row>
    <row r="515" spans="1:89" ht="12" customHeight="1" x14ac:dyDescent="0.15">
      <c r="A515" s="26"/>
      <c r="B515" s="26"/>
      <c r="C515" s="26"/>
      <c r="D515" s="26"/>
      <c r="E515" s="26"/>
      <c r="F515" s="26"/>
      <c r="G515" s="26"/>
      <c r="H515" s="26"/>
      <c r="I515" s="26"/>
      <c r="J515" s="26"/>
      <c r="K515" s="26"/>
      <c r="L515" s="26"/>
      <c r="M515" s="26"/>
      <c r="N515" s="26"/>
      <c r="O515" s="26"/>
      <c r="AM515" s="10">
        <f t="shared" si="267"/>
        <v>0.53820382431149483</v>
      </c>
      <c r="AN515" s="10"/>
      <c r="AR515" s="10">
        <f t="shared" si="268"/>
        <v>0.10287854447960854</v>
      </c>
      <c r="AS515" s="10"/>
      <c r="AW515" s="10">
        <f t="shared" si="269"/>
        <v>0.38172592595219612</v>
      </c>
      <c r="AX515" s="10"/>
      <c r="BB515" s="10">
        <f t="shared" si="271"/>
        <v>0.97419107332825661</v>
      </c>
      <c r="BC515" s="10"/>
      <c r="BU515" s="1">
        <f t="shared" si="249"/>
        <v>0</v>
      </c>
      <c r="BV515" s="1">
        <f>IF($BY$12=1,NORMDIST(BY515,$Y$6,$Y$8,TRUE),IF($BY$12=2,IF(BY515&lt;=$BX$31,0,IF(BY515&gt;=$BX$32,1,(BY515-$BX$31)*$BX$33)),SUM($BU$42:BU515)/$BV$40))</f>
        <v>0.44630593716562628</v>
      </c>
      <c r="BW515" s="1">
        <f t="shared" si="250"/>
        <v>0.9349399173650832</v>
      </c>
      <c r="BX515" s="1">
        <f>IF($BY$12&lt;3,BV515,SUM($BZ$42:BZ515)/$BX$40)</f>
        <v>0.44630593716562628</v>
      </c>
      <c r="BY515" s="1">
        <f t="shared" si="240"/>
        <v>47.300000000000402</v>
      </c>
      <c r="BZ515" s="1">
        <f t="shared" si="241"/>
        <v>1.9766171614483619E-2</v>
      </c>
      <c r="CA515" s="1">
        <f t="shared" si="251"/>
        <v>23.69115439769854</v>
      </c>
      <c r="CB515" s="1" t="str">
        <f t="shared" si="242"/>
        <v/>
      </c>
      <c r="CC515" s="1" t="e">
        <f>IF(CB515="",NA(),COUNTIF(CB515:$CB$704,CB515))</f>
        <v>#N/A</v>
      </c>
      <c r="CD515" s="1" t="e">
        <f t="shared" si="243"/>
        <v>#N/A</v>
      </c>
      <c r="CE515" s="1" t="e">
        <f t="shared" si="244"/>
        <v>#N/A</v>
      </c>
      <c r="CF515" s="1">
        <f t="shared" si="245"/>
        <v>99</v>
      </c>
      <c r="CG515" s="1">
        <f t="shared" si="246"/>
        <v>0</v>
      </c>
      <c r="CH515" s="1">
        <f t="shared" ref="CH515:CH578" si="272">IF(CB515="",0,1)</f>
        <v>0</v>
      </c>
      <c r="CJ515" s="1" t="e">
        <f t="shared" si="247"/>
        <v>#N/A</v>
      </c>
      <c r="CK515" s="1" t="str">
        <f t="shared" si="248"/>
        <v/>
      </c>
    </row>
    <row r="516" spans="1:89" ht="12" customHeight="1" x14ac:dyDescent="0.15">
      <c r="A516" s="26"/>
      <c r="B516" s="26"/>
      <c r="C516" s="26"/>
      <c r="D516" s="26"/>
      <c r="E516" s="26"/>
      <c r="F516" s="26"/>
      <c r="G516" s="26"/>
      <c r="H516" s="26"/>
      <c r="I516" s="26"/>
      <c r="J516" s="26"/>
      <c r="K516" s="26"/>
      <c r="L516" s="26"/>
      <c r="M516" s="26"/>
      <c r="N516" s="26"/>
      <c r="O516" s="26"/>
      <c r="BU516" s="1">
        <f t="shared" si="249"/>
        <v>0</v>
      </c>
      <c r="BV516" s="1">
        <f>IF($BY$12=1,NORMDIST(BY516,$Y$6,$Y$8,TRUE),IF($BY$12=2,IF(BY516&lt;=$BX$31,0,IF(BY516&gt;=$BX$32,1,(BY516-$BX$31)*$BX$33)),SUM($BU$42:BU516)/$BV$40))</f>
        <v>0.44828321334544685</v>
      </c>
      <c r="BW516" s="1">
        <f t="shared" si="250"/>
        <v>0.93753744738532951</v>
      </c>
      <c r="BX516" s="1">
        <f>IF($BY$12&lt;3,BV516,SUM($BZ$42:BZ516)/$BX$40)</f>
        <v>0.44828321334544685</v>
      </c>
      <c r="BY516" s="1">
        <f t="shared" si="240"/>
        <v>47.400000000000404</v>
      </c>
      <c r="BZ516" s="1">
        <f t="shared" si="241"/>
        <v>1.9779271041884421E-2</v>
      </c>
      <c r="CA516" s="1">
        <f t="shared" si="251"/>
        <v>23.66035862200135</v>
      </c>
      <c r="CB516" s="1" t="str">
        <f t="shared" si="242"/>
        <v/>
      </c>
      <c r="CC516" s="1" t="e">
        <f>IF(CB516="",NA(),COUNTIF(CB516:$CB$704,CB516))</f>
        <v>#N/A</v>
      </c>
      <c r="CD516" s="1" t="e">
        <f t="shared" si="243"/>
        <v>#N/A</v>
      </c>
      <c r="CE516" s="1" t="e">
        <f t="shared" si="244"/>
        <v>#N/A</v>
      </c>
      <c r="CF516" s="1">
        <f t="shared" si="245"/>
        <v>99</v>
      </c>
      <c r="CG516" s="1">
        <f t="shared" si="246"/>
        <v>0</v>
      </c>
      <c r="CH516" s="1">
        <f t="shared" si="272"/>
        <v>0</v>
      </c>
      <c r="CJ516" s="1" t="e">
        <f t="shared" si="247"/>
        <v>#N/A</v>
      </c>
      <c r="CK516" s="1" t="str">
        <f t="shared" si="248"/>
        <v/>
      </c>
    </row>
    <row r="517" spans="1:89" ht="12" customHeight="1" x14ac:dyDescent="0.15">
      <c r="A517" s="26"/>
      <c r="B517" s="26"/>
      <c r="C517" s="26"/>
      <c r="D517" s="26"/>
      <c r="E517" s="26"/>
      <c r="F517" s="26"/>
      <c r="G517" s="26"/>
      <c r="H517" s="26"/>
      <c r="I517" s="26"/>
      <c r="J517" s="26"/>
      <c r="K517" s="26"/>
      <c r="L517" s="26"/>
      <c r="M517" s="26"/>
      <c r="N517" s="26"/>
      <c r="O517" s="26"/>
      <c r="BU517" s="1">
        <f t="shared" si="249"/>
        <v>0</v>
      </c>
      <c r="BV517" s="1">
        <f>IF($BY$12=1,NORMDIST(BY517,$Y$6,$Y$8,TRUE),IF($BY$12=2,IF(BY517&lt;=$BX$31,0,IF(BY517&gt;=$BX$32,1,(BY517-$BX$31)*$BX$33)),SUM($BU$42:BU517)/$BV$40))</f>
        <v>0.45026177516989513</v>
      </c>
      <c r="BW517" s="1">
        <f t="shared" si="250"/>
        <v>0.94011450649379047</v>
      </c>
      <c r="BX517" s="1">
        <f>IF($BY$12&lt;3,BV517,SUM($BZ$42:BZ517)/$BX$40)</f>
        <v>0.45026177516989513</v>
      </c>
      <c r="BY517" s="1">
        <f t="shared" si="240"/>
        <v>47.500000000000405</v>
      </c>
      <c r="BZ517" s="1">
        <f t="shared" si="241"/>
        <v>1.9791884347237526E-2</v>
      </c>
      <c r="CA517" s="1">
        <f t="shared" si="251"/>
        <v>23.630337214655192</v>
      </c>
      <c r="CB517" s="1" t="str">
        <f t="shared" si="242"/>
        <v/>
      </c>
      <c r="CC517" s="1" t="e">
        <f>IF(CB517="",NA(),COUNTIF(CB517:$CB$704,CB517))</f>
        <v>#N/A</v>
      </c>
      <c r="CD517" s="1" t="e">
        <f t="shared" si="243"/>
        <v>#N/A</v>
      </c>
      <c r="CE517" s="1" t="e">
        <f t="shared" si="244"/>
        <v>#N/A</v>
      </c>
      <c r="CF517" s="1">
        <f t="shared" si="245"/>
        <v>99</v>
      </c>
      <c r="CG517" s="1">
        <f t="shared" si="246"/>
        <v>0</v>
      </c>
      <c r="CH517" s="1">
        <f t="shared" si="272"/>
        <v>0</v>
      </c>
      <c r="CJ517" s="1" t="e">
        <f t="shared" si="247"/>
        <v>#N/A</v>
      </c>
      <c r="CK517" s="1" t="str">
        <f t="shared" si="248"/>
        <v/>
      </c>
    </row>
    <row r="518" spans="1:89" ht="12" customHeight="1" x14ac:dyDescent="0.15">
      <c r="A518" s="26"/>
      <c r="B518" s="26"/>
      <c r="C518" s="26"/>
      <c r="D518" s="26"/>
      <c r="E518" s="26"/>
      <c r="F518" s="26"/>
      <c r="G518" s="26"/>
      <c r="H518" s="26"/>
      <c r="I518" s="26"/>
      <c r="J518" s="26"/>
      <c r="K518" s="26"/>
      <c r="L518" s="26"/>
      <c r="M518" s="26"/>
      <c r="N518" s="26"/>
      <c r="O518" s="26"/>
      <c r="BU518" s="1">
        <f t="shared" si="249"/>
        <v>0</v>
      </c>
      <c r="BV518" s="1">
        <f>IF($BY$12=1,NORMDIST(BY518,$Y$6,$Y$8,TRUE),IF($BY$12=2,IF(BY518&lt;=$BX$31,0,IF(BY518&gt;=$BX$32,1,(BY518-$BX$31)*$BX$33)),SUM($BU$42:BU518)/$BV$40))</f>
        <v>0.45224157397942416</v>
      </c>
      <c r="BW518" s="1">
        <f t="shared" si="250"/>
        <v>0.94267090406891174</v>
      </c>
      <c r="BX518" s="1">
        <f>IF($BY$12&lt;3,BV518,SUM($BZ$42:BZ518)/$BX$40)</f>
        <v>0.45224157397942416</v>
      </c>
      <c r="BY518" s="1">
        <f t="shared" si="240"/>
        <v>47.600000000000406</v>
      </c>
      <c r="BZ518" s="1">
        <f t="shared" si="241"/>
        <v>1.9804010589682852E-2</v>
      </c>
      <c r="CA518" s="1">
        <f t="shared" si="251"/>
        <v>23.601130318533386</v>
      </c>
      <c r="CB518" s="1" t="str">
        <f t="shared" si="242"/>
        <v/>
      </c>
      <c r="CC518" s="1" t="e">
        <f>IF(CB518="",NA(),COUNTIF(CB518:$CB$704,CB518))</f>
        <v>#N/A</v>
      </c>
      <c r="CD518" s="1" t="e">
        <f t="shared" si="243"/>
        <v>#N/A</v>
      </c>
      <c r="CE518" s="1" t="e">
        <f t="shared" si="244"/>
        <v>#N/A</v>
      </c>
      <c r="CF518" s="1">
        <f t="shared" si="245"/>
        <v>99</v>
      </c>
      <c r="CG518" s="1">
        <f t="shared" si="246"/>
        <v>0</v>
      </c>
      <c r="CH518" s="1">
        <f t="shared" si="272"/>
        <v>0</v>
      </c>
      <c r="CJ518" s="1" t="e">
        <f t="shared" si="247"/>
        <v>#N/A</v>
      </c>
      <c r="CK518" s="1" t="str">
        <f t="shared" si="248"/>
        <v/>
      </c>
    </row>
    <row r="519" spans="1:89" ht="12" customHeight="1" x14ac:dyDescent="0.15">
      <c r="A519" s="26"/>
      <c r="B519" s="26"/>
      <c r="C519" s="26"/>
      <c r="D519" s="26"/>
      <c r="E519" s="26"/>
      <c r="F519" s="26"/>
      <c r="G519" s="26"/>
      <c r="H519" s="26"/>
      <c r="I519" s="26"/>
      <c r="J519" s="26"/>
      <c r="K519" s="26"/>
      <c r="L519" s="26"/>
      <c r="M519" s="26"/>
      <c r="N519" s="26"/>
      <c r="O519" s="26"/>
      <c r="BU519" s="1">
        <f t="shared" si="249"/>
        <v>0</v>
      </c>
      <c r="BV519" s="1">
        <f>IF($BY$12=1,NORMDIST(BY519,$Y$6,$Y$8,TRUE),IF($BY$12=2,IF(BY519&lt;=$BX$31,0,IF(BY519&gt;=$BX$32,1,(BY519-$BX$31)*$BX$33)),SUM($BU$42:BU519)/$BV$40))</f>
        <v>0.45422256102219782</v>
      </c>
      <c r="BW519" s="1">
        <f t="shared" si="250"/>
        <v>0.94520645082772436</v>
      </c>
      <c r="BX519" s="1">
        <f>IF($BY$12&lt;3,BV519,SUM($BZ$42:BZ519)/$BX$40)</f>
        <v>0.45422256102219782</v>
      </c>
      <c r="BY519" s="1">
        <f t="shared" si="240"/>
        <v>47.700000000000408</v>
      </c>
      <c r="BZ519" s="1">
        <f t="shared" si="241"/>
        <v>1.981564886431271E-2</v>
      </c>
      <c r="CA519" s="1">
        <f t="shared" si="251"/>
        <v>23.5727773523056</v>
      </c>
      <c r="CB519" s="1" t="str">
        <f t="shared" si="242"/>
        <v/>
      </c>
      <c r="CC519" s="1" t="e">
        <f>IF(CB519="",NA(),COUNTIF(CB519:$CB$704,CB519))</f>
        <v>#N/A</v>
      </c>
      <c r="CD519" s="1" t="e">
        <f t="shared" si="243"/>
        <v>#N/A</v>
      </c>
      <c r="CE519" s="1" t="e">
        <f t="shared" si="244"/>
        <v>#N/A</v>
      </c>
      <c r="CF519" s="1">
        <f t="shared" si="245"/>
        <v>99</v>
      </c>
      <c r="CG519" s="1">
        <f t="shared" si="246"/>
        <v>0</v>
      </c>
      <c r="CH519" s="1">
        <f t="shared" si="272"/>
        <v>0</v>
      </c>
      <c r="CJ519" s="1" t="e">
        <f t="shared" si="247"/>
        <v>#N/A</v>
      </c>
      <c r="CK519" s="1" t="str">
        <f t="shared" si="248"/>
        <v/>
      </c>
    </row>
    <row r="520" spans="1:89" ht="12" customHeight="1" x14ac:dyDescent="0.15">
      <c r="A520" s="26"/>
      <c r="B520" s="26"/>
      <c r="C520" s="26"/>
      <c r="D520" s="26"/>
      <c r="E520" s="26"/>
      <c r="F520" s="26"/>
      <c r="G520" s="26"/>
      <c r="H520" s="26"/>
      <c r="I520" s="26"/>
      <c r="J520" s="26"/>
      <c r="K520" s="26"/>
      <c r="L520" s="26"/>
      <c r="M520" s="26"/>
      <c r="N520" s="26"/>
      <c r="O520" s="26"/>
      <c r="BU520" s="1">
        <f t="shared" si="249"/>
        <v>0</v>
      </c>
      <c r="BV520" s="1">
        <f>IF($BY$12=1,NORMDIST(BY520,$Y$6,$Y$8,TRUE),IF($BY$12=2,IF(BY520&lt;=$BX$31,0,IF(BY520&gt;=$BX$32,1,(BY520-$BX$31)*$BX$33)),SUM($BU$42:BU520)/$BV$40))</f>
        <v>0.45620468745769133</v>
      </c>
      <c r="BW520" s="1">
        <f t="shared" si="250"/>
        <v>0.94772095884919938</v>
      </c>
      <c r="BX520" s="1">
        <f>IF($BY$12&lt;3,BV520,SUM($BZ$42:BZ520)/$BX$40)</f>
        <v>0.45620468745769133</v>
      </c>
      <c r="BY520" s="1">
        <f t="shared" si="240"/>
        <v>47.800000000000409</v>
      </c>
      <c r="BZ520" s="1">
        <f t="shared" si="241"/>
        <v>1.9826798302284336E-2</v>
      </c>
      <c r="CA520" s="1">
        <f t="shared" si="251"/>
        <v>23.545316922220927</v>
      </c>
      <c r="CB520" s="1" t="str">
        <f t="shared" si="242"/>
        <v/>
      </c>
      <c r="CC520" s="1" t="e">
        <f>IF(CB520="",NA(),COUNTIF(CB520:$CB$704,CB520))</f>
        <v>#N/A</v>
      </c>
      <c r="CD520" s="1" t="e">
        <f t="shared" si="243"/>
        <v>#N/A</v>
      </c>
      <c r="CE520" s="1" t="e">
        <f t="shared" si="244"/>
        <v>#N/A</v>
      </c>
      <c r="CF520" s="1">
        <f t="shared" si="245"/>
        <v>99</v>
      </c>
      <c r="CG520" s="1">
        <f t="shared" si="246"/>
        <v>0</v>
      </c>
      <c r="CH520" s="1">
        <f t="shared" si="272"/>
        <v>0</v>
      </c>
      <c r="CJ520" s="1" t="e">
        <f t="shared" si="247"/>
        <v>#N/A</v>
      </c>
      <c r="CK520" s="1" t="str">
        <f t="shared" si="248"/>
        <v/>
      </c>
    </row>
    <row r="521" spans="1:89" ht="12" customHeight="1" x14ac:dyDescent="0.15">
      <c r="A521" s="26"/>
      <c r="B521" s="26"/>
      <c r="C521" s="26"/>
      <c r="D521" s="26"/>
      <c r="E521" s="26"/>
      <c r="F521" s="26"/>
      <c r="G521" s="26"/>
      <c r="H521" s="26"/>
      <c r="I521" s="26"/>
      <c r="J521" s="26"/>
      <c r="K521" s="26"/>
      <c r="L521" s="26"/>
      <c r="M521" s="26"/>
      <c r="N521" s="26"/>
      <c r="O521" s="26"/>
      <c r="BU521" s="1">
        <f t="shared" si="249"/>
        <v>0</v>
      </c>
      <c r="BV521" s="1">
        <f>IF($BY$12=1,NORMDIST(BY521,$Y$6,$Y$8,TRUE),IF($BY$12=2,IF(BY521&lt;=$BX$31,0,IF(BY521&gt;=$BX$32,1,(BY521-$BX$31)*$BX$33)),SUM($BU$42:BU521)/$BV$40))</f>
        <v>0.45818790436030349</v>
      </c>
      <c r="BW521" s="1">
        <f t="shared" si="250"/>
        <v>0.95021424159745893</v>
      </c>
      <c r="BX521" s="1">
        <f>IF($BY$12&lt;3,BV521,SUM($BZ$42:BZ521)/$BX$40)</f>
        <v>0.45818790436030349</v>
      </c>
      <c r="BY521" s="1">
        <f t="shared" si="240"/>
        <v>47.900000000000411</v>
      </c>
      <c r="BZ521" s="1">
        <f t="shared" si="241"/>
        <v>1.9837458070927991E-2</v>
      </c>
      <c r="CA521" s="1">
        <f t="shared" si="251"/>
        <v>23.518786734868527</v>
      </c>
      <c r="CB521" s="1" t="str">
        <f t="shared" si="242"/>
        <v/>
      </c>
      <c r="CC521" s="1" t="e">
        <f>IF(CB521="",NA(),COUNTIF(CB521:$CB$704,CB521))</f>
        <v>#N/A</v>
      </c>
      <c r="CD521" s="1" t="e">
        <f t="shared" si="243"/>
        <v>#N/A</v>
      </c>
      <c r="CE521" s="1" t="e">
        <f t="shared" si="244"/>
        <v>#N/A</v>
      </c>
      <c r="CF521" s="1">
        <f t="shared" si="245"/>
        <v>99</v>
      </c>
      <c r="CG521" s="1">
        <f t="shared" si="246"/>
        <v>0</v>
      </c>
      <c r="CH521" s="1">
        <f t="shared" si="272"/>
        <v>0</v>
      </c>
      <c r="CJ521" s="1" t="e">
        <f t="shared" si="247"/>
        <v>#N/A</v>
      </c>
      <c r="CK521" s="1" t="str">
        <f t="shared" si="248"/>
        <v/>
      </c>
    </row>
    <row r="522" spans="1:89" ht="12" customHeight="1" x14ac:dyDescent="0.15">
      <c r="A522" s="26"/>
      <c r="B522" s="26"/>
      <c r="C522" s="26"/>
      <c r="D522" s="26"/>
      <c r="E522" s="26"/>
      <c r="F522" s="26"/>
      <c r="G522" s="26"/>
      <c r="H522" s="26"/>
      <c r="I522" s="26"/>
      <c r="J522" s="26"/>
      <c r="K522" s="26"/>
      <c r="L522" s="26"/>
      <c r="M522" s="26"/>
      <c r="N522" s="26"/>
      <c r="O522" s="26"/>
      <c r="BU522" s="1">
        <f t="shared" si="249"/>
        <v>0</v>
      </c>
      <c r="BV522" s="1">
        <f>IF($BY$12=1,NORMDIST(BY522,$Y$6,$Y$8,TRUE),IF($BY$12=2,IF(BY522&lt;=$BX$31,0,IF(BY522&gt;=$BX$32,1,(BY522-$BX$31)*$BX$33)),SUM($BU$42:BU522)/$BV$40))</f>
        <v>0.46017216272297917</v>
      </c>
      <c r="BW522" s="1">
        <f t="shared" si="250"/>
        <v>0.95268611394483826</v>
      </c>
      <c r="BX522" s="1">
        <f>IF($BY$12&lt;3,BV522,SUM($BZ$42:BZ522)/$BX$40)</f>
        <v>0.46017216272297917</v>
      </c>
      <c r="BY522" s="1">
        <f t="shared" si="240"/>
        <v>48.000000000000412</v>
      </c>
      <c r="BZ522" s="1">
        <f t="shared" si="241"/>
        <v>1.9847627373850627E-2</v>
      </c>
      <c r="CA522" s="1">
        <f t="shared" si="251"/>
        <v>23.493223511190543</v>
      </c>
      <c r="CB522" s="1" t="str">
        <f t="shared" si="242"/>
        <v/>
      </c>
      <c r="CC522" s="1" t="e">
        <f>IF(CB522="",NA(),COUNTIF(CB522:$CB$704,CB522))</f>
        <v>#N/A</v>
      </c>
      <c r="CD522" s="1" t="e">
        <f t="shared" si="243"/>
        <v>#N/A</v>
      </c>
      <c r="CE522" s="1" t="e">
        <f t="shared" si="244"/>
        <v>#N/A</v>
      </c>
      <c r="CF522" s="1">
        <f t="shared" si="245"/>
        <v>99</v>
      </c>
      <c r="CG522" s="1">
        <f t="shared" si="246"/>
        <v>0</v>
      </c>
      <c r="CH522" s="1">
        <f t="shared" si="272"/>
        <v>0</v>
      </c>
      <c r="CJ522" s="1" t="e">
        <f t="shared" si="247"/>
        <v>#N/A</v>
      </c>
      <c r="CK522" s="1" t="str">
        <f t="shared" si="248"/>
        <v/>
      </c>
    </row>
    <row r="523" spans="1:89" ht="12" customHeight="1" x14ac:dyDescent="0.15">
      <c r="A523" s="26"/>
      <c r="B523" s="26"/>
      <c r="C523" s="26"/>
      <c r="D523" s="26"/>
      <c r="E523" s="26"/>
      <c r="F523" s="26"/>
      <c r="G523" s="26"/>
      <c r="H523" s="26"/>
      <c r="I523" s="26"/>
      <c r="J523" s="26"/>
      <c r="K523" s="26"/>
      <c r="L523" s="26"/>
      <c r="M523" s="26"/>
      <c r="N523" s="26"/>
      <c r="O523" s="26"/>
      <c r="BU523" s="1">
        <f t="shared" si="249"/>
        <v>0</v>
      </c>
      <c r="BV523" s="1">
        <f>IF($BY$12=1,NORMDIST(BY523,$Y$6,$Y$8,TRUE),IF($BY$12=2,IF(BY523&lt;=$BX$31,0,IF(BY523&gt;=$BX$32,1,(BY523-$BX$31)*$BX$33)),SUM($BU$42:BU523)/$BV$40))</f>
        <v>0.46215741346084188</v>
      </c>
      <c r="BW523" s="1">
        <f t="shared" si="250"/>
        <v>0.95513639219479285</v>
      </c>
      <c r="BX523" s="1">
        <f>IF($BY$12&lt;3,BV523,SUM($BZ$42:BZ523)/$BX$40)</f>
        <v>0.46215741346084188</v>
      </c>
      <c r="BY523" s="1">
        <f t="shared" si="240"/>
        <v>48.100000000000414</v>
      </c>
      <c r="BZ523" s="1">
        <f t="shared" si="241"/>
        <v>1.9857305451035024E-2</v>
      </c>
      <c r="CA523" s="1">
        <f t="shared" si="251"/>
        <v>23.468662902020721</v>
      </c>
      <c r="CB523" s="1" t="str">
        <f t="shared" si="242"/>
        <v/>
      </c>
      <c r="CC523" s="1" t="e">
        <f>IF(CB523="",NA(),COUNTIF(CB523:$CB$704,CB523))</f>
        <v>#N/A</v>
      </c>
      <c r="CD523" s="1" t="e">
        <f t="shared" si="243"/>
        <v>#N/A</v>
      </c>
      <c r="CE523" s="1" t="e">
        <f t="shared" si="244"/>
        <v>#N/A</v>
      </c>
      <c r="CF523" s="1">
        <f t="shared" si="245"/>
        <v>99</v>
      </c>
      <c r="CG523" s="1">
        <f t="shared" si="246"/>
        <v>0</v>
      </c>
      <c r="CH523" s="1">
        <f t="shared" si="272"/>
        <v>0</v>
      </c>
      <c r="CJ523" s="1" t="e">
        <f t="shared" si="247"/>
        <v>#N/A</v>
      </c>
      <c r="CK523" s="1" t="str">
        <f t="shared" si="248"/>
        <v/>
      </c>
    </row>
    <row r="524" spans="1:89" ht="12" customHeight="1" x14ac:dyDescent="0.15">
      <c r="A524" s="26"/>
      <c r="B524" s="26"/>
      <c r="C524" s="26"/>
      <c r="D524" s="26"/>
      <c r="E524" s="26"/>
      <c r="F524" s="26"/>
      <c r="G524" s="26"/>
      <c r="H524" s="26"/>
      <c r="I524" s="26"/>
      <c r="J524" s="26"/>
      <c r="K524" s="26"/>
      <c r="L524" s="26"/>
      <c r="M524" s="26"/>
      <c r="N524" s="26"/>
      <c r="O524" s="26"/>
      <c r="BU524" s="1">
        <f t="shared" si="249"/>
        <v>0</v>
      </c>
      <c r="BV524" s="1">
        <f>IF($BY$12=1,NORMDIST(BY524,$Y$6,$Y$8,TRUE),IF($BY$12=2,IF(BY524&lt;=$BX$31,0,IF(BY524&gt;=$BX$32,1,(BY524-$BX$31)*$BX$33)),SUM($BU$42:BU524)/$BV$40))</f>
        <v>0.46414360741483612</v>
      </c>
      <c r="BW524" s="1">
        <f t="shared" si="250"/>
        <v>0.95756489410464884</v>
      </c>
      <c r="BX524" s="1">
        <f>IF($BY$12&lt;3,BV524,SUM($BZ$42:BZ524)/$BX$40)</f>
        <v>0.46414360741483612</v>
      </c>
      <c r="BY524" s="1">
        <f t="shared" si="240"/>
        <v>48.200000000000415</v>
      </c>
      <c r="BZ524" s="1">
        <f t="shared" si="241"/>
        <v>1.9866491578934452E-2</v>
      </c>
      <c r="CA524" s="1">
        <f t="shared" si="251"/>
        <v>23.44513940541983</v>
      </c>
      <c r="CB524" s="1" t="str">
        <f t="shared" si="242"/>
        <v/>
      </c>
      <c r="CC524" s="1" t="e">
        <f>IF(CB524="",NA(),COUNTIF(CB524:$CB$704,CB524))</f>
        <v>#N/A</v>
      </c>
      <c r="CD524" s="1" t="e">
        <f t="shared" si="243"/>
        <v>#N/A</v>
      </c>
      <c r="CE524" s="1" t="e">
        <f t="shared" si="244"/>
        <v>#N/A</v>
      </c>
      <c r="CF524" s="1">
        <f t="shared" si="245"/>
        <v>99</v>
      </c>
      <c r="CG524" s="1">
        <f t="shared" si="246"/>
        <v>0</v>
      </c>
      <c r="CH524" s="1">
        <f t="shared" si="272"/>
        <v>0</v>
      </c>
      <c r="CJ524" s="1" t="e">
        <f t="shared" si="247"/>
        <v>#N/A</v>
      </c>
      <c r="CK524" s="1" t="str">
        <f t="shared" si="248"/>
        <v/>
      </c>
    </row>
    <row r="525" spans="1:89" ht="12" customHeight="1" x14ac:dyDescent="0.15">
      <c r="A525" s="26"/>
      <c r="B525" s="26"/>
      <c r="C525" s="26"/>
      <c r="D525" s="26"/>
      <c r="E525" s="26"/>
      <c r="F525" s="26"/>
      <c r="G525" s="26"/>
      <c r="H525" s="26"/>
      <c r="I525" s="26"/>
      <c r="J525" s="26"/>
      <c r="K525" s="26"/>
      <c r="L525" s="26"/>
      <c r="M525" s="26"/>
      <c r="N525" s="26"/>
      <c r="O525" s="26"/>
      <c r="BU525" s="1">
        <f t="shared" si="249"/>
        <v>0</v>
      </c>
      <c r="BV525" s="1">
        <f>IF($BY$12=1,NORMDIST(BY525,$Y$6,$Y$8,TRUE),IF($BY$12=2,IF(BY525&lt;=$BX$31,0,IF(BY525&gt;=$BX$32,1,(BY525-$BX$31)*$BX$33)),SUM($BU$42:BU525)/$BV$40))</f>
        <v>0.4661306953553791</v>
      </c>
      <c r="BW525" s="1">
        <f t="shared" si="250"/>
        <v>0.95997143890819459</v>
      </c>
      <c r="BX525" s="1">
        <f>IF($BY$12&lt;3,BV525,SUM($BZ$42:BZ525)/$BX$40)</f>
        <v>0.4661306953553791</v>
      </c>
      <c r="BY525" s="1">
        <f t="shared" si="240"/>
        <v>48.300000000000416</v>
      </c>
      <c r="BZ525" s="1">
        <f t="shared" si="241"/>
        <v>1.9875185070562865E-2</v>
      </c>
      <c r="CA525" s="1">
        <f t="shared" si="251"/>
        <v>23.422686286075525</v>
      </c>
      <c r="CB525" s="1" t="str">
        <f t="shared" si="242"/>
        <v/>
      </c>
      <c r="CC525" s="1" t="e">
        <f>IF(CB525="",NA(),COUNTIF(CB525:$CB$704,CB525))</f>
        <v>#N/A</v>
      </c>
      <c r="CD525" s="1" t="e">
        <f t="shared" si="243"/>
        <v>#N/A</v>
      </c>
      <c r="CE525" s="1" t="e">
        <f t="shared" si="244"/>
        <v>#N/A</v>
      </c>
      <c r="CF525" s="1">
        <f t="shared" si="245"/>
        <v>99</v>
      </c>
      <c r="CG525" s="1">
        <f t="shared" si="246"/>
        <v>0</v>
      </c>
      <c r="CH525" s="1">
        <f t="shared" si="272"/>
        <v>0</v>
      </c>
      <c r="CJ525" s="1" t="e">
        <f t="shared" si="247"/>
        <v>#N/A</v>
      </c>
      <c r="CK525" s="1" t="str">
        <f t="shared" si="248"/>
        <v/>
      </c>
    </row>
    <row r="526" spans="1:89" ht="12" customHeight="1" x14ac:dyDescent="0.15">
      <c r="A526" s="26"/>
      <c r="B526" s="26"/>
      <c r="C526" s="26"/>
      <c r="D526" s="26"/>
      <c r="E526" s="26"/>
      <c r="F526" s="26"/>
      <c r="G526" s="26"/>
      <c r="H526" s="26"/>
      <c r="I526" s="26"/>
      <c r="J526" s="26"/>
      <c r="K526" s="26"/>
      <c r="L526" s="26"/>
      <c r="M526" s="26"/>
      <c r="N526" s="26"/>
      <c r="O526" s="26"/>
      <c r="BU526" s="1">
        <f t="shared" si="249"/>
        <v>0</v>
      </c>
      <c r="BV526" s="1">
        <f>IF($BY$12=1,NORMDIST(BY526,$Y$6,$Y$8,TRUE),IF($BY$12=2,IF(BY526&lt;=$BX$31,0,IF(BY526&gt;=$BX$32,1,(BY526-$BX$31)*$BX$33)),SUM($BU$42:BU526)/$BV$40))</f>
        <v>0.46811862798602094</v>
      </c>
      <c r="BW526" s="1">
        <f t="shared" si="250"/>
        <v>0.96235584733810331</v>
      </c>
      <c r="BX526" s="1">
        <f>IF($BY$12&lt;3,BV526,SUM($BZ$42:BZ526)/$BX$40)</f>
        <v>0.46811862798602094</v>
      </c>
      <c r="BY526" s="1">
        <f t="shared" si="240"/>
        <v>48.400000000000418</v>
      </c>
      <c r="BZ526" s="1">
        <f t="shared" si="241"/>
        <v>1.9883385275580475E-2</v>
      </c>
      <c r="CA526" s="1">
        <f t="shared" si="251"/>
        <v>23.401335497029706</v>
      </c>
      <c r="CB526" s="1" t="str">
        <f t="shared" si="242"/>
        <v/>
      </c>
      <c r="CC526" s="1" t="e">
        <f>IF(CB526="",NA(),COUNTIF(CB526:$CB$704,CB526))</f>
        <v>#N/A</v>
      </c>
      <c r="CD526" s="1" t="e">
        <f t="shared" si="243"/>
        <v>#N/A</v>
      </c>
      <c r="CE526" s="1" t="e">
        <f t="shared" si="244"/>
        <v>#N/A</v>
      </c>
      <c r="CF526" s="1">
        <f t="shared" si="245"/>
        <v>99</v>
      </c>
      <c r="CG526" s="1">
        <f t="shared" si="246"/>
        <v>0</v>
      </c>
      <c r="CH526" s="1">
        <f t="shared" si="272"/>
        <v>0</v>
      </c>
      <c r="CJ526" s="1" t="e">
        <f t="shared" si="247"/>
        <v>#N/A</v>
      </c>
      <c r="CK526" s="1" t="str">
        <f t="shared" si="248"/>
        <v/>
      </c>
    </row>
    <row r="527" spans="1:89" ht="12" customHeight="1" x14ac:dyDescent="0.15">
      <c r="A527" s="26"/>
      <c r="B527" s="26"/>
      <c r="C527" s="26"/>
      <c r="D527" s="26"/>
      <c r="E527" s="26"/>
      <c r="F527" s="26"/>
      <c r="G527" s="26"/>
      <c r="H527" s="26"/>
      <c r="I527" s="26"/>
      <c r="J527" s="26"/>
      <c r="K527" s="26"/>
      <c r="L527" s="26"/>
      <c r="M527" s="26"/>
      <c r="N527" s="26"/>
      <c r="O527" s="26"/>
      <c r="BU527" s="1">
        <f t="shared" si="249"/>
        <v>0</v>
      </c>
      <c r="BV527" s="1">
        <f>IF($BY$12=1,NORMDIST(BY527,$Y$6,$Y$8,TRUE),IF($BY$12=2,IF(BY527&lt;=$BX$31,0,IF(BY527&gt;=$BX$32,1,(BY527-$BX$31)*$BX$33)),SUM($BU$42:BU527)/$BV$40))</f>
        <v>0.47010735594711356</v>
      </c>
      <c r="BW527" s="1">
        <f t="shared" si="250"/>
        <v>0.96471794164819047</v>
      </c>
      <c r="BX527" s="1">
        <f>IF($BY$12&lt;3,BV527,SUM($BZ$42:BZ527)/$BX$40)</f>
        <v>0.47010735594711356</v>
      </c>
      <c r="BY527" s="1">
        <f t="shared" si="240"/>
        <v>48.500000000000419</v>
      </c>
      <c r="BZ527" s="1">
        <f t="shared" si="241"/>
        <v>1.989109158037489E-2</v>
      </c>
      <c r="CA527" s="1">
        <f t="shared" si="251"/>
        <v>23.381117603990834</v>
      </c>
      <c r="CB527" s="1" t="str">
        <f t="shared" si="242"/>
        <v/>
      </c>
      <c r="CC527" s="1" t="e">
        <f>IF(CB527="",NA(),COUNTIF(CB527:$CB$704,CB527))</f>
        <v>#N/A</v>
      </c>
      <c r="CD527" s="1" t="e">
        <f t="shared" si="243"/>
        <v>#N/A</v>
      </c>
      <c r="CE527" s="1" t="e">
        <f t="shared" si="244"/>
        <v>#N/A</v>
      </c>
      <c r="CF527" s="1">
        <f t="shared" si="245"/>
        <v>99</v>
      </c>
      <c r="CG527" s="1">
        <f t="shared" si="246"/>
        <v>0</v>
      </c>
      <c r="CH527" s="1">
        <f t="shared" si="272"/>
        <v>0</v>
      </c>
      <c r="CJ527" s="1" t="e">
        <f t="shared" si="247"/>
        <v>#N/A</v>
      </c>
      <c r="CK527" s="1" t="str">
        <f t="shared" si="248"/>
        <v/>
      </c>
    </row>
    <row r="528" spans="1:89" ht="12" customHeight="1" x14ac:dyDescent="0.15">
      <c r="A528" s="26"/>
      <c r="B528" s="26"/>
      <c r="C528" s="26"/>
      <c r="D528" s="26"/>
      <c r="E528" s="26"/>
      <c r="F528" s="26"/>
      <c r="G528" s="26"/>
      <c r="H528" s="26"/>
      <c r="I528" s="26"/>
      <c r="J528" s="26"/>
      <c r="K528" s="26"/>
      <c r="L528" s="26"/>
      <c r="M528" s="26"/>
      <c r="N528" s="26"/>
      <c r="O528" s="26"/>
      <c r="BU528" s="1">
        <f t="shared" si="249"/>
        <v>0</v>
      </c>
      <c r="BV528" s="1">
        <f>IF($BY$12=1,NORMDIST(BY528,$Y$6,$Y$8,TRUE),IF($BY$12=2,IF(BY528&lt;=$BX$31,0,IF(BY528&gt;=$BX$32,1,(BY528-$BX$31)*$BX$33)),SUM($BU$42:BU528)/$BV$40))</f>
        <v>0.47209682981948725</v>
      </c>
      <c r="BW528" s="1">
        <f t="shared" si="250"/>
        <v>0.96705754563549484</v>
      </c>
      <c r="BX528" s="1">
        <f>IF($BY$12&lt;3,BV528,SUM($BZ$42:BZ528)/$BX$40)</f>
        <v>0.47209682981948725</v>
      </c>
      <c r="BY528" s="1">
        <f t="shared" si="240"/>
        <v>48.600000000000421</v>
      </c>
      <c r="BZ528" s="1">
        <f t="shared" si="241"/>
        <v>1.9898303408137582E-2</v>
      </c>
      <c r="CA528" s="1">
        <f t="shared" si="251"/>
        <v>23.362061712481754</v>
      </c>
      <c r="CB528" s="1" t="str">
        <f t="shared" si="242"/>
        <v/>
      </c>
      <c r="CC528" s="1" t="e">
        <f>IF(CB528="",NA(),COUNTIF(CB528:$CB$704,CB528))</f>
        <v>#N/A</v>
      </c>
      <c r="CD528" s="1" t="e">
        <f t="shared" si="243"/>
        <v>#N/A</v>
      </c>
      <c r="CE528" s="1" t="e">
        <f t="shared" si="244"/>
        <v>#N/A</v>
      </c>
      <c r="CF528" s="1">
        <f t="shared" si="245"/>
        <v>99</v>
      </c>
      <c r="CG528" s="1">
        <f t="shared" si="246"/>
        <v>0</v>
      </c>
      <c r="CH528" s="1">
        <f t="shared" si="272"/>
        <v>0</v>
      </c>
      <c r="CJ528" s="1" t="e">
        <f t="shared" si="247"/>
        <v>#N/A</v>
      </c>
      <c r="CK528" s="1" t="str">
        <f t="shared" si="248"/>
        <v/>
      </c>
    </row>
    <row r="529" spans="1:89" ht="12" customHeight="1" x14ac:dyDescent="0.15">
      <c r="A529" s="26"/>
      <c r="B529" s="26"/>
      <c r="C529" s="26"/>
      <c r="D529" s="26"/>
      <c r="E529" s="26"/>
      <c r="F529" s="26"/>
      <c r="G529" s="26"/>
      <c r="H529" s="26"/>
      <c r="I529" s="26"/>
      <c r="J529" s="26"/>
      <c r="K529" s="26"/>
      <c r="L529" s="26"/>
      <c r="M529" s="26"/>
      <c r="N529" s="26"/>
      <c r="O529" s="26"/>
      <c r="BU529" s="1">
        <f t="shared" si="249"/>
        <v>0</v>
      </c>
      <c r="BV529" s="1">
        <f>IF($BY$12=1,NORMDIST(BY529,$Y$6,$Y$8,TRUE),IF($BY$12=2,IF(BY529&lt;=$BX$31,0,IF(BY529&gt;=$BX$32,1,(BY529-$BX$31)*$BX$33)),SUM($BU$42:BU529)/$BV$40))</f>
        <v>0.47408700012813459</v>
      </c>
      <c r="BW529" s="1">
        <f t="shared" si="250"/>
        <v>0.96937448466218623</v>
      </c>
      <c r="BX529" s="1">
        <f>IF($BY$12&lt;3,BV529,SUM($BZ$42:BZ529)/$BX$40)</f>
        <v>0.47408700012813459</v>
      </c>
      <c r="BY529" s="1">
        <f t="shared" si="240"/>
        <v>48.700000000000422</v>
      </c>
      <c r="BZ529" s="1">
        <f t="shared" si="241"/>
        <v>1.9905020218935889E-2</v>
      </c>
      <c r="CA529" s="1">
        <f t="shared" si="251"/>
        <v>23.344195398065967</v>
      </c>
      <c r="CB529" s="1" t="str">
        <f t="shared" si="242"/>
        <v/>
      </c>
      <c r="CC529" s="1" t="e">
        <f>IF(CB529="",NA(),COUNTIF(CB529:$CB$704,CB529))</f>
        <v>#N/A</v>
      </c>
      <c r="CD529" s="1" t="e">
        <f t="shared" si="243"/>
        <v>#N/A</v>
      </c>
      <c r="CE529" s="1" t="e">
        <f t="shared" si="244"/>
        <v>#N/A</v>
      </c>
      <c r="CF529" s="1">
        <f t="shared" si="245"/>
        <v>99</v>
      </c>
      <c r="CG529" s="1">
        <f t="shared" si="246"/>
        <v>0</v>
      </c>
      <c r="CH529" s="1">
        <f t="shared" si="272"/>
        <v>0</v>
      </c>
      <c r="CJ529" s="1" t="e">
        <f t="shared" si="247"/>
        <v>#N/A</v>
      </c>
      <c r="CK529" s="1" t="str">
        <f t="shared" si="248"/>
        <v/>
      </c>
    </row>
    <row r="530" spans="1:89" ht="12" customHeight="1" x14ac:dyDescent="0.15">
      <c r="A530" s="26"/>
      <c r="B530" s="26"/>
      <c r="C530" s="26"/>
      <c r="D530" s="26"/>
      <c r="E530" s="26"/>
      <c r="F530" s="26"/>
      <c r="G530" s="26"/>
      <c r="H530" s="26"/>
      <c r="I530" s="26"/>
      <c r="J530" s="26"/>
      <c r="K530" s="26"/>
      <c r="L530" s="26"/>
      <c r="M530" s="26"/>
      <c r="N530" s="26"/>
      <c r="O530" s="26"/>
      <c r="BU530" s="1">
        <f t="shared" si="249"/>
        <v>0</v>
      </c>
      <c r="BV530" s="1">
        <f>IF($BY$12=1,NORMDIST(BY530,$Y$6,$Y$8,TRUE),IF($BY$12=2,IF(BY530&lt;=$BX$31,0,IF(BY530&gt;=$BX$32,1,(BY530-$BX$31)*$BX$33)),SUM($BU$42:BU530)/$BV$40))</f>
        <v>0.4760778173459016</v>
      </c>
      <c r="BW530" s="1">
        <f t="shared" si="250"/>
        <v>0.97166858567729053</v>
      </c>
      <c r="BX530" s="1">
        <f>IF($BY$12&lt;3,BV530,SUM($BZ$42:BZ530)/$BX$40)</f>
        <v>0.4760778173459016</v>
      </c>
      <c r="BY530" s="1">
        <f t="shared" si="240"/>
        <v>48.800000000000423</v>
      </c>
      <c r="BZ530" s="1">
        <f t="shared" si="241"/>
        <v>1.991124150978037E-2</v>
      </c>
      <c r="CA530" s="1">
        <f t="shared" si="251"/>
        <v>23.327544639886224</v>
      </c>
      <c r="CB530" s="1" t="str">
        <f t="shared" si="242"/>
        <v/>
      </c>
      <c r="CC530" s="1" t="e">
        <f>IF(CB530="",NA(),COUNTIF(CB530:$CB$704,CB530))</f>
        <v>#N/A</v>
      </c>
      <c r="CD530" s="1" t="e">
        <f t="shared" si="243"/>
        <v>#N/A</v>
      </c>
      <c r="CE530" s="1" t="e">
        <f t="shared" si="244"/>
        <v>#N/A</v>
      </c>
      <c r="CF530" s="1">
        <f t="shared" si="245"/>
        <v>99</v>
      </c>
      <c r="CG530" s="1">
        <f t="shared" si="246"/>
        <v>0</v>
      </c>
      <c r="CH530" s="1">
        <f t="shared" si="272"/>
        <v>0</v>
      </c>
      <c r="CJ530" s="1" t="e">
        <f t="shared" si="247"/>
        <v>#N/A</v>
      </c>
      <c r="CK530" s="1" t="str">
        <f t="shared" si="248"/>
        <v/>
      </c>
    </row>
    <row r="531" spans="1:89" ht="12" customHeight="1" x14ac:dyDescent="0.15">
      <c r="A531" s="26"/>
      <c r="B531" s="26"/>
      <c r="C531" s="26"/>
      <c r="D531" s="26"/>
      <c r="E531" s="26"/>
      <c r="F531" s="26"/>
      <c r="G531" s="26"/>
      <c r="H531" s="26"/>
      <c r="I531" s="26"/>
      <c r="J531" s="26"/>
      <c r="K531" s="26"/>
      <c r="L531" s="26"/>
      <c r="M531" s="26"/>
      <c r="N531" s="26"/>
      <c r="O531" s="26"/>
      <c r="BU531" s="1">
        <f t="shared" si="249"/>
        <v>0</v>
      </c>
      <c r="BV531" s="1">
        <f>IF($BY$12=1,NORMDIST(BY531,$Y$6,$Y$8,TRUE),IF($BY$12=2,IF(BY531&lt;=$BX$31,0,IF(BY531&gt;=$BX$32,1,(BY531-$BX$31)*$BX$33)),SUM($BU$42:BU531)/$BV$40))</f>
        <v>0.47806923189718498</v>
      </c>
      <c r="BW531" s="1">
        <f t="shared" si="250"/>
        <v>0.97393967723823094</v>
      </c>
      <c r="BX531" s="1">
        <f>IF($BY$12&lt;3,BV531,SUM($BZ$42:BZ531)/$BX$40)</f>
        <v>0.47806923189718498</v>
      </c>
      <c r="BY531" s="1">
        <f t="shared" si="240"/>
        <v>48.900000000000425</v>
      </c>
      <c r="BZ531" s="1">
        <f t="shared" si="241"/>
        <v>1.9916966814687576E-2</v>
      </c>
      <c r="CA531" s="1">
        <f t="shared" si="251"/>
        <v>23.312133757739574</v>
      </c>
      <c r="CB531" s="1" t="str">
        <f t="shared" si="242"/>
        <v/>
      </c>
      <c r="CC531" s="1" t="e">
        <f>IF(CB531="",NA(),COUNTIF(CB531:$CB$704,CB531))</f>
        <v>#N/A</v>
      </c>
      <c r="CD531" s="1" t="e">
        <f t="shared" si="243"/>
        <v>#N/A</v>
      </c>
      <c r="CE531" s="1" t="e">
        <f t="shared" si="244"/>
        <v>#N/A</v>
      </c>
      <c r="CF531" s="1">
        <f t="shared" si="245"/>
        <v>99</v>
      </c>
      <c r="CG531" s="1">
        <f t="shared" si="246"/>
        <v>0</v>
      </c>
      <c r="CH531" s="1">
        <f t="shared" si="272"/>
        <v>0</v>
      </c>
      <c r="CJ531" s="1" t="e">
        <f t="shared" si="247"/>
        <v>#N/A</v>
      </c>
      <c r="CK531" s="1" t="str">
        <f t="shared" si="248"/>
        <v/>
      </c>
    </row>
    <row r="532" spans="1:89" ht="12" customHeight="1" x14ac:dyDescent="0.15">
      <c r="A532" s="26"/>
      <c r="B532" s="26"/>
      <c r="C532" s="26"/>
      <c r="D532" s="26"/>
      <c r="E532" s="26"/>
      <c r="F532" s="26"/>
      <c r="G532" s="26"/>
      <c r="H532" s="26"/>
      <c r="I532" s="26"/>
      <c r="J532" s="26"/>
      <c r="K532" s="26"/>
      <c r="L532" s="26"/>
      <c r="M532" s="26"/>
      <c r="N532" s="26"/>
      <c r="O532" s="26"/>
      <c r="BU532" s="1">
        <f t="shared" si="249"/>
        <v>0</v>
      </c>
      <c r="BV532" s="1">
        <f>IF($BY$12=1,NORMDIST(BY532,$Y$6,$Y$8,TRUE),IF($BY$12=2,IF(BY532&lt;=$BX$31,0,IF(BY532&gt;=$BX$32,1,(BY532-$BX$31)*$BX$33)),SUM($BU$42:BU532)/$BV$40))</f>
        <v>0.48006119416163601</v>
      </c>
      <c r="BW532" s="1">
        <f t="shared" si="250"/>
        <v>0.97618758953218121</v>
      </c>
      <c r="BX532" s="1">
        <f>IF($BY$12&lt;3,BV532,SUM($BZ$42:BZ532)/$BX$40)</f>
        <v>0.48006119416163601</v>
      </c>
      <c r="BY532" s="1">
        <f t="shared" si="240"/>
        <v>49.000000000000426</v>
      </c>
      <c r="BZ532" s="1">
        <f t="shared" si="241"/>
        <v>1.9922195704738219E-2</v>
      </c>
      <c r="CA532" s="1">
        <f t="shared" si="251"/>
        <v>23.297985352902113</v>
      </c>
      <c r="CB532" s="1" t="str">
        <f t="shared" si="242"/>
        <v/>
      </c>
      <c r="CC532" s="1" t="e">
        <f>IF(CB532="",NA(),COUNTIF(CB532:$CB$704,CB532))</f>
        <v>#N/A</v>
      </c>
      <c r="CD532" s="1" t="e">
        <f t="shared" si="243"/>
        <v>#N/A</v>
      </c>
      <c r="CE532" s="1" t="e">
        <f t="shared" si="244"/>
        <v>#N/A</v>
      </c>
      <c r="CF532" s="1">
        <f t="shared" si="245"/>
        <v>99</v>
      </c>
      <c r="CG532" s="1">
        <f t="shared" si="246"/>
        <v>0</v>
      </c>
      <c r="CH532" s="1">
        <f t="shared" si="272"/>
        <v>0</v>
      </c>
      <c r="CJ532" s="1" t="e">
        <f t="shared" si="247"/>
        <v>#N/A</v>
      </c>
      <c r="CK532" s="1" t="str">
        <f t="shared" si="248"/>
        <v/>
      </c>
    </row>
    <row r="533" spans="1:89" ht="12" customHeight="1" x14ac:dyDescent="0.15">
      <c r="A533" s="26"/>
      <c r="B533" s="26"/>
      <c r="C533" s="26"/>
      <c r="D533" s="26"/>
      <c r="E533" s="26"/>
      <c r="F533" s="26"/>
      <c r="G533" s="26"/>
      <c r="H533" s="26"/>
      <c r="I533" s="26"/>
      <c r="J533" s="26"/>
      <c r="K533" s="26"/>
      <c r="L533" s="26"/>
      <c r="M533" s="26"/>
      <c r="N533" s="26"/>
      <c r="O533" s="26"/>
      <c r="BU533" s="1">
        <f t="shared" si="249"/>
        <v>0</v>
      </c>
      <c r="BV533" s="1">
        <f>IF($BY$12=1,NORMDIST(BY533,$Y$6,$Y$8,TRUE),IF($BY$12=2,IF(BY533&lt;=$BX$31,0,IF(BY533&gt;=$BX$32,1,(BY533-$BX$31)*$BX$33)),SUM($BU$42:BU533)/$BV$40))</f>
        <v>0.48205365447786946</v>
      </c>
      <c r="BW533" s="1">
        <f t="shared" si="250"/>
        <v>0.97841215439722862</v>
      </c>
      <c r="BX533" s="1">
        <f>IF($BY$12&lt;3,BV533,SUM($BZ$42:BZ533)/$BX$40)</f>
        <v>0.48205365447786946</v>
      </c>
      <c r="BY533" s="1">
        <f t="shared" si="240"/>
        <v>49.100000000000428</v>
      </c>
      <c r="BZ533" s="1">
        <f t="shared" si="241"/>
        <v>1.9926927788130756E-2</v>
      </c>
      <c r="CA533" s="1">
        <f t="shared" si="251"/>
        <v>23.285120252904971</v>
      </c>
      <c r="CB533" s="1" t="str">
        <f t="shared" si="242"/>
        <v/>
      </c>
      <c r="CC533" s="1" t="e">
        <f>IF(CB533="",NA(),COUNTIF(CB533:$CB$704,CB533))</f>
        <v>#N/A</v>
      </c>
      <c r="CD533" s="1" t="e">
        <f t="shared" si="243"/>
        <v>#N/A</v>
      </c>
      <c r="CE533" s="1" t="e">
        <f t="shared" si="244"/>
        <v>#N/A</v>
      </c>
      <c r="CF533" s="1">
        <f t="shared" si="245"/>
        <v>99</v>
      </c>
      <c r="CG533" s="1">
        <f t="shared" si="246"/>
        <v>0</v>
      </c>
      <c r="CH533" s="1">
        <f t="shared" si="272"/>
        <v>0</v>
      </c>
      <c r="CJ533" s="1" t="e">
        <f t="shared" si="247"/>
        <v>#N/A</v>
      </c>
      <c r="CK533" s="1" t="str">
        <f t="shared" si="248"/>
        <v/>
      </c>
    </row>
    <row r="534" spans="1:89" ht="12" customHeight="1" x14ac:dyDescent="0.15">
      <c r="A534" s="26"/>
      <c r="B534" s="26"/>
      <c r="C534" s="26"/>
      <c r="D534" s="26"/>
      <c r="E534" s="26"/>
      <c r="F534" s="26"/>
      <c r="G534" s="26"/>
      <c r="H534" s="26"/>
      <c r="I534" s="26"/>
      <c r="J534" s="26"/>
      <c r="K534" s="26"/>
      <c r="L534" s="26"/>
      <c r="M534" s="26"/>
      <c r="N534" s="26"/>
      <c r="O534" s="26"/>
      <c r="BU534" s="1">
        <f t="shared" si="249"/>
        <v>0</v>
      </c>
      <c r="BV534" s="1">
        <f>IF($BY$12=1,NORMDIST(BY534,$Y$6,$Y$8,TRUE),IF($BY$12=2,IF(BY534&lt;=$BX$31,0,IF(BY534&gt;=$BX$32,1,(BY534-$BX$31)*$BX$33)),SUM($BU$42:BU534)/$BV$40))</f>
        <v>0.48404656314717781</v>
      </c>
      <c r="BW534" s="1">
        <f t="shared" si="250"/>
        <v>0.98061320534333762</v>
      </c>
      <c r="BX534" s="1">
        <f>IF($BY$12&lt;3,BV534,SUM($BZ$42:BZ534)/$BX$40)</f>
        <v>0.48404656314717781</v>
      </c>
      <c r="BY534" s="1">
        <f t="shared" ref="BY534:BY597" si="273">BY533+$BZ$1</f>
        <v>49.200000000000429</v>
      </c>
      <c r="BZ534" s="1">
        <f t="shared" si="241"/>
        <v>1.9931162710230266E-2</v>
      </c>
      <c r="CA534" s="1">
        <f t="shared" si="251"/>
        <v>23.273557460450263</v>
      </c>
      <c r="CB534" s="1" t="str">
        <f t="shared" si="242"/>
        <v/>
      </c>
      <c r="CC534" s="1" t="e">
        <f>IF(CB534="",NA(),COUNTIF(CB534:$CB$704,CB534))</f>
        <v>#N/A</v>
      </c>
      <c r="CD534" s="1" t="e">
        <f t="shared" si="243"/>
        <v>#N/A</v>
      </c>
      <c r="CE534" s="1" t="e">
        <f t="shared" si="244"/>
        <v>#N/A</v>
      </c>
      <c r="CF534" s="1">
        <f t="shared" si="245"/>
        <v>99</v>
      </c>
      <c r="CG534" s="1">
        <f t="shared" si="246"/>
        <v>0</v>
      </c>
      <c r="CH534" s="1">
        <f t="shared" si="272"/>
        <v>0</v>
      </c>
      <c r="CJ534" s="1" t="e">
        <f t="shared" si="247"/>
        <v>#N/A</v>
      </c>
      <c r="CK534" s="1" t="str">
        <f t="shared" si="248"/>
        <v/>
      </c>
    </row>
    <row r="535" spans="1:89" ht="12" customHeight="1" x14ac:dyDescent="0.15">
      <c r="A535" s="26"/>
      <c r="B535" s="26"/>
      <c r="C535" s="26"/>
      <c r="D535" s="26"/>
      <c r="E535" s="26"/>
      <c r="F535" s="26"/>
      <c r="G535" s="26"/>
      <c r="H535" s="26"/>
      <c r="I535" s="26"/>
      <c r="J535" s="26"/>
      <c r="K535" s="26"/>
      <c r="L535" s="26"/>
      <c r="M535" s="26"/>
      <c r="N535" s="26"/>
      <c r="O535" s="26"/>
      <c r="BU535" s="1">
        <f t="shared" si="249"/>
        <v>0</v>
      </c>
      <c r="BV535" s="1">
        <f>IF($BY$12=1,NORMDIST(BY535,$Y$6,$Y$8,TRUE),IF($BY$12=2,IF(BY535&lt;=$BX$31,0,IF(BY535&gt;=$BX$32,1,(BY535-$BX$31)*$BX$33)),SUM($BU$42:BU535)/$BV$40))</f>
        <v>0.48603987043725028</v>
      </c>
      <c r="BW535" s="1">
        <f t="shared" si="250"/>
        <v>0.98279057757311972</v>
      </c>
      <c r="BX535" s="1">
        <f>IF($BY$12&lt;3,BV535,SUM($BZ$42:BZ535)/$BX$40)</f>
        <v>0.48603987043725028</v>
      </c>
      <c r="BY535" s="1">
        <f t="shared" si="273"/>
        <v>49.300000000000431</v>
      </c>
      <c r="BZ535" s="1">
        <f t="shared" si="241"/>
        <v>1.9934900153612801E-2</v>
      </c>
      <c r="CA535" s="1">
        <f t="shared" si="251"/>
        <v>23.263314106642497</v>
      </c>
      <c r="CB535" s="1" t="str">
        <f t="shared" si="242"/>
        <v/>
      </c>
      <c r="CC535" s="1" t="e">
        <f>IF(CB535="",NA(),COUNTIF(CB535:$CB$704,CB535))</f>
        <v>#N/A</v>
      </c>
      <c r="CD535" s="1" t="e">
        <f t="shared" si="243"/>
        <v>#N/A</v>
      </c>
      <c r="CE535" s="1" t="e">
        <f t="shared" si="244"/>
        <v>#N/A</v>
      </c>
      <c r="CF535" s="1">
        <f t="shared" si="245"/>
        <v>99</v>
      </c>
      <c r="CG535" s="1">
        <f t="shared" si="246"/>
        <v>0</v>
      </c>
      <c r="CH535" s="1">
        <f t="shared" si="272"/>
        <v>0</v>
      </c>
      <c r="CJ535" s="1" t="e">
        <f t="shared" si="247"/>
        <v>#N/A</v>
      </c>
      <c r="CK535" s="1" t="str">
        <f t="shared" si="248"/>
        <v/>
      </c>
    </row>
    <row r="536" spans="1:89" ht="12" customHeight="1" x14ac:dyDescent="0.15">
      <c r="A536" s="26"/>
      <c r="B536" s="26"/>
      <c r="C536" s="26"/>
      <c r="D536" s="26"/>
      <c r="E536" s="26"/>
      <c r="F536" s="26"/>
      <c r="G536" s="26"/>
      <c r="H536" s="26"/>
      <c r="I536" s="26"/>
      <c r="J536" s="26"/>
      <c r="K536" s="26"/>
      <c r="L536" s="26"/>
      <c r="M536" s="26"/>
      <c r="N536" s="26"/>
      <c r="O536" s="26"/>
      <c r="BU536" s="1">
        <f t="shared" si="249"/>
        <v>0</v>
      </c>
      <c r="BV536" s="1">
        <f>IF($BY$12=1,NORMDIST(BY536,$Y$6,$Y$8,TRUE),IF($BY$12=2,IF(BY536&lt;=$BX$31,0,IF(BY536&gt;=$BX$32,1,(BY536-$BX$31)*$BX$33)),SUM($BU$42:BU536)/$BV$40))</f>
        <v>0.48803352658589599</v>
      </c>
      <c r="BW536" s="1">
        <f t="shared" si="250"/>
        <v>0.98494410800239562</v>
      </c>
      <c r="BX536" s="1">
        <f>IF($BY$12&lt;3,BV536,SUM($BZ$42:BZ536)/$BX$40)</f>
        <v>0.48803352658589599</v>
      </c>
      <c r="BY536" s="1">
        <f t="shared" si="273"/>
        <v>49.400000000000432</v>
      </c>
      <c r="BZ536" s="1">
        <f t="shared" si="241"/>
        <v>1.9938139838104999E-2</v>
      </c>
      <c r="CA536" s="1">
        <f t="shared" si="251"/>
        <v>23.254405408696435</v>
      </c>
      <c r="CB536" s="1" t="str">
        <f t="shared" si="242"/>
        <v/>
      </c>
      <c r="CC536" s="1" t="e">
        <f>IF(CB536="",NA(),COUNTIF(CB536:$CB$704,CB536))</f>
        <v>#N/A</v>
      </c>
      <c r="CD536" s="1" t="e">
        <f t="shared" si="243"/>
        <v>#N/A</v>
      </c>
      <c r="CE536" s="1" t="e">
        <f t="shared" si="244"/>
        <v>#N/A</v>
      </c>
      <c r="CF536" s="1">
        <f t="shared" si="245"/>
        <v>99</v>
      </c>
      <c r="CG536" s="1">
        <f t="shared" si="246"/>
        <v>0</v>
      </c>
      <c r="CH536" s="1">
        <f t="shared" si="272"/>
        <v>0</v>
      </c>
      <c r="CJ536" s="1" t="e">
        <f t="shared" si="247"/>
        <v>#N/A</v>
      </c>
      <c r="CK536" s="1" t="str">
        <f t="shared" si="248"/>
        <v/>
      </c>
    </row>
    <row r="537" spans="1:89" ht="12" customHeight="1" x14ac:dyDescent="0.15">
      <c r="A537" s="26"/>
      <c r="B537" s="26"/>
      <c r="C537" s="26"/>
      <c r="D537" s="26"/>
      <c r="E537" s="26"/>
      <c r="F537" s="26"/>
      <c r="G537" s="26"/>
      <c r="H537" s="26"/>
      <c r="I537" s="26"/>
      <c r="J537" s="26"/>
      <c r="K537" s="26"/>
      <c r="L537" s="26"/>
      <c r="M537" s="26"/>
      <c r="N537" s="26"/>
      <c r="O537" s="26"/>
      <c r="BU537" s="1">
        <f t="shared" si="249"/>
        <v>0</v>
      </c>
      <c r="BV537" s="1">
        <f>IF($BY$12=1,NORMDIST(BY537,$Y$6,$Y$8,TRUE),IF($BY$12=2,IF(BY537&lt;=$BX$31,0,IF(BY537&gt;=$BX$32,1,(BY537-$BX$31)*$BX$33)),SUM($BU$42:BU537)/$BV$40))</f>
        <v>0.49002748180477063</v>
      </c>
      <c r="BW537" s="1">
        <f t="shared" si="250"/>
        <v>0.98707363528055425</v>
      </c>
      <c r="BX537" s="1">
        <f>IF($BY$12&lt;3,BV537,SUM($BZ$42:BZ537)/$BX$40)</f>
        <v>0.49002748180477063</v>
      </c>
      <c r="BY537" s="1">
        <f t="shared" si="273"/>
        <v>49.500000000000433</v>
      </c>
      <c r="BZ537" s="1">
        <f t="shared" si="241"/>
        <v>1.9940881520819104E-2</v>
      </c>
      <c r="CA537" s="1">
        <f t="shared" si="251"/>
        <v>23.246844632267631</v>
      </c>
      <c r="CB537" s="1" t="str">
        <f t="shared" si="242"/>
        <v/>
      </c>
      <c r="CC537" s="1" t="e">
        <f>IF(CB537="",NA(),COUNTIF(CB537:$CB$704,CB537))</f>
        <v>#N/A</v>
      </c>
      <c r="CD537" s="1" t="e">
        <f t="shared" si="243"/>
        <v>#N/A</v>
      </c>
      <c r="CE537" s="1" t="e">
        <f t="shared" si="244"/>
        <v>#N/A</v>
      </c>
      <c r="CF537" s="1">
        <f t="shared" si="245"/>
        <v>99</v>
      </c>
      <c r="CG537" s="1">
        <f t="shared" si="246"/>
        <v>0</v>
      </c>
      <c r="CH537" s="1">
        <f t="shared" si="272"/>
        <v>0</v>
      </c>
      <c r="CJ537" s="1" t="e">
        <f t="shared" si="247"/>
        <v>#N/A</v>
      </c>
      <c r="CK537" s="1" t="str">
        <f t="shared" si="248"/>
        <v/>
      </c>
    </row>
    <row r="538" spans="1:89" ht="12" customHeight="1" x14ac:dyDescent="0.15">
      <c r="A538" s="26"/>
      <c r="B538" s="26"/>
      <c r="C538" s="26"/>
      <c r="D538" s="26"/>
      <c r="E538" s="26"/>
      <c r="F538" s="26"/>
      <c r="G538" s="26"/>
      <c r="H538" s="26"/>
      <c r="I538" s="26"/>
      <c r="J538" s="26"/>
      <c r="K538" s="26"/>
      <c r="L538" s="26"/>
      <c r="M538" s="26"/>
      <c r="N538" s="26"/>
      <c r="O538" s="26"/>
      <c r="BU538" s="1">
        <f t="shared" si="249"/>
        <v>0</v>
      </c>
      <c r="BV538" s="1">
        <f>IF($BY$12=1,NORMDIST(BY538,$Y$6,$Y$8,TRUE),IF($BY$12=2,IF(BY538&lt;=$BX$31,0,IF(BY538&gt;=$BX$32,1,(BY538-$BX$31)*$BX$33)),SUM($BU$42:BU538)/$BV$40))</f>
        <v>0.49202168628310666</v>
      </c>
      <c r="BW538" s="1">
        <f t="shared" si="250"/>
        <v>0.98917899981070112</v>
      </c>
      <c r="BX538" s="1">
        <f>IF($BY$12&lt;3,BV538,SUM($BZ$42:BZ538)/$BX$40)</f>
        <v>0.49202168628310666</v>
      </c>
      <c r="BY538" s="1">
        <f t="shared" si="273"/>
        <v>49.600000000000435</v>
      </c>
      <c r="BZ538" s="1">
        <f t="shared" si="241"/>
        <v>1.9943124996183316E-2</v>
      </c>
      <c r="CA538" s="1">
        <f t="shared" si="251"/>
        <v>23.240643058536079</v>
      </c>
      <c r="CB538" s="1" t="str">
        <f t="shared" si="242"/>
        <v/>
      </c>
      <c r="CC538" s="1" t="e">
        <f>IF(CB538="",NA(),COUNTIF(CB538:$CB$704,CB538))</f>
        <v>#N/A</v>
      </c>
      <c r="CD538" s="1" t="e">
        <f t="shared" si="243"/>
        <v>#N/A</v>
      </c>
      <c r="CE538" s="1" t="e">
        <f t="shared" si="244"/>
        <v>#N/A</v>
      </c>
      <c r="CF538" s="1">
        <f t="shared" si="245"/>
        <v>99</v>
      </c>
      <c r="CG538" s="1">
        <f t="shared" si="246"/>
        <v>0</v>
      </c>
      <c r="CH538" s="1">
        <f t="shared" si="272"/>
        <v>0</v>
      </c>
      <c r="CJ538" s="1" t="e">
        <f t="shared" si="247"/>
        <v>#N/A</v>
      </c>
      <c r="CK538" s="1" t="str">
        <f t="shared" si="248"/>
        <v/>
      </c>
    </row>
    <row r="539" spans="1:89" ht="12" customHeight="1" x14ac:dyDescent="0.15">
      <c r="A539" s="26"/>
      <c r="B539" s="26"/>
      <c r="C539" s="26"/>
      <c r="D539" s="26"/>
      <c r="E539" s="26"/>
      <c r="F539" s="26"/>
      <c r="G539" s="26"/>
      <c r="H539" s="26"/>
      <c r="I539" s="26"/>
      <c r="J539" s="26"/>
      <c r="K539" s="26"/>
      <c r="L539" s="26"/>
      <c r="M539" s="26"/>
      <c r="N539" s="26"/>
      <c r="O539" s="26"/>
      <c r="BU539" s="1">
        <f t="shared" si="249"/>
        <v>0</v>
      </c>
      <c r="BV539" s="1">
        <f>IF($BY$12=1,NORMDIST(BY539,$Y$6,$Y$8,TRUE),IF($BY$12=2,IF(BY539&lt;=$BX$31,0,IF(BY539&gt;=$BX$32,1,(BY539-$BX$31)*$BX$33)),SUM($BU$42:BU539)/$BV$40))</f>
        <v>0.49401609019144649</v>
      </c>
      <c r="BW539" s="1">
        <f t="shared" si="250"/>
        <v>0.99126004376959265</v>
      </c>
      <c r="BX539" s="1">
        <f>IF($BY$12&lt;3,BV539,SUM($BZ$42:BZ539)/$BX$40)</f>
        <v>0.49401609019144649</v>
      </c>
      <c r="BY539" s="1">
        <f t="shared" si="273"/>
        <v>49.700000000000436</v>
      </c>
      <c r="BZ539" s="1">
        <f t="shared" si="241"/>
        <v>1.9944870095967484E-2</v>
      </c>
      <c r="CA539" s="1">
        <f t="shared" si="251"/>
        <v>23.235809956157389</v>
      </c>
      <c r="CB539" s="1" t="str">
        <f t="shared" si="242"/>
        <v/>
      </c>
      <c r="CC539" s="1" t="e">
        <f>IF(CB539="",NA(),COUNTIF(CB539:$CB$704,CB539))</f>
        <v>#N/A</v>
      </c>
      <c r="CD539" s="1" t="e">
        <f t="shared" si="243"/>
        <v>#N/A</v>
      </c>
      <c r="CE539" s="1" t="e">
        <f t="shared" si="244"/>
        <v>#N/A</v>
      </c>
      <c r="CF539" s="1">
        <f t="shared" si="245"/>
        <v>99</v>
      </c>
      <c r="CG539" s="1">
        <f t="shared" si="246"/>
        <v>0</v>
      </c>
      <c r="CH539" s="1">
        <f t="shared" si="272"/>
        <v>0</v>
      </c>
      <c r="CJ539" s="1" t="e">
        <f t="shared" si="247"/>
        <v>#N/A</v>
      </c>
      <c r="CK539" s="1" t="str">
        <f t="shared" si="248"/>
        <v/>
      </c>
    </row>
    <row r="540" spans="1:89" ht="12" customHeight="1" x14ac:dyDescent="0.15">
      <c r="A540" s="26"/>
      <c r="B540" s="26"/>
      <c r="C540" s="26"/>
      <c r="D540" s="26"/>
      <c r="E540" s="26"/>
      <c r="F540" s="26"/>
      <c r="G540" s="26"/>
      <c r="H540" s="26"/>
      <c r="I540" s="26"/>
      <c r="J540" s="26"/>
      <c r="K540" s="26"/>
      <c r="L540" s="26"/>
      <c r="M540" s="26"/>
      <c r="N540" s="26"/>
      <c r="O540" s="26"/>
      <c r="BU540" s="1">
        <f t="shared" si="249"/>
        <v>0</v>
      </c>
      <c r="BV540" s="1">
        <f>IF($BY$12=1,NORMDIST(BY540,$Y$6,$Y$8,TRUE),IF($BY$12=2,IF(BY540&lt;=$BX$31,0,IF(BY540&gt;=$BX$32,1,(BY540-$BX$31)*$BX$33)),SUM($BU$42:BU540)/$BV$40))</f>
        <v>0.49601064368537712</v>
      </c>
      <c r="BW540" s="1">
        <f t="shared" si="250"/>
        <v>0.99331661112735337</v>
      </c>
      <c r="BX540" s="1">
        <f>IF($BY$12&lt;3,BV540,SUM($BZ$42:BZ540)/$BX$40)</f>
        <v>0.49601064368537712</v>
      </c>
      <c r="BY540" s="1">
        <f t="shared" si="273"/>
        <v>49.800000000000438</v>
      </c>
      <c r="BZ540" s="1">
        <f t="shared" si="241"/>
        <v>1.994611668930411E-2</v>
      </c>
      <c r="CA540" s="1">
        <f t="shared" si="251"/>
        <v>23.232352558179038</v>
      </c>
      <c r="CB540" s="1" t="str">
        <f t="shared" si="242"/>
        <v/>
      </c>
      <c r="CC540" s="1" t="e">
        <f>IF(CB540="",NA(),COUNTIF(CB540:$CB$704,CB540))</f>
        <v>#N/A</v>
      </c>
      <c r="CD540" s="1" t="e">
        <f t="shared" si="243"/>
        <v>#N/A</v>
      </c>
      <c r="CE540" s="1" t="e">
        <f t="shared" si="244"/>
        <v>#N/A</v>
      </c>
      <c r="CF540" s="1">
        <f t="shared" si="245"/>
        <v>99</v>
      </c>
      <c r="CG540" s="1">
        <f t="shared" si="246"/>
        <v>0</v>
      </c>
      <c r="CH540" s="1">
        <f t="shared" si="272"/>
        <v>0</v>
      </c>
      <c r="CJ540" s="1" t="e">
        <f t="shared" si="247"/>
        <v>#N/A</v>
      </c>
      <c r="CK540" s="1" t="str">
        <f t="shared" si="248"/>
        <v/>
      </c>
    </row>
    <row r="541" spans="1:89" ht="12" customHeight="1" x14ac:dyDescent="0.15">
      <c r="A541" s="26"/>
      <c r="B541" s="26"/>
      <c r="C541" s="26"/>
      <c r="D541" s="26"/>
      <c r="E541" s="26"/>
      <c r="F541" s="26"/>
      <c r="G541" s="26"/>
      <c r="H541" s="26"/>
      <c r="I541" s="26"/>
      <c r="J541" s="26"/>
      <c r="K541" s="26"/>
      <c r="L541" s="26"/>
      <c r="M541" s="26"/>
      <c r="N541" s="26"/>
      <c r="O541" s="26"/>
      <c r="BU541" s="1">
        <f t="shared" si="249"/>
        <v>0</v>
      </c>
      <c r="BV541" s="1">
        <f>IF($BY$12=1,NORMDIST(BY541,$Y$6,$Y$8,TRUE),IF($BY$12=2,IF(BY541&lt;=$BX$31,0,IF(BY541&gt;=$BX$32,1,(BY541-$BX$31)*$BX$33)),SUM($BU$42:BU541)/$BV$40))</f>
        <v>0.49800529690926792</v>
      </c>
      <c r="BW541" s="1">
        <f t="shared" si="250"/>
        <v>0.99534854766697556</v>
      </c>
      <c r="BX541" s="1">
        <f>IF($BY$12&lt;3,BV541,SUM($BZ$42:BZ541)/$BX$40)</f>
        <v>0.49800529690926792</v>
      </c>
      <c r="BY541" s="1">
        <f t="shared" si="273"/>
        <v>49.900000000000439</v>
      </c>
      <c r="BZ541" s="1">
        <f t="shared" si="241"/>
        <v>1.9946864682704745E-2</v>
      </c>
      <c r="CA541" s="1">
        <f t="shared" si="251"/>
        <v>23.230276044002199</v>
      </c>
      <c r="CB541" s="1" t="str">
        <f t="shared" si="242"/>
        <v/>
      </c>
      <c r="CC541" s="1" t="e">
        <f>IF(CB541="",NA(),COUNTIF(CB541:$CB$704,CB541))</f>
        <v>#N/A</v>
      </c>
      <c r="CD541" s="1" t="e">
        <f t="shared" si="243"/>
        <v>#N/A</v>
      </c>
      <c r="CE541" s="1" t="e">
        <f t="shared" si="244"/>
        <v>#N/A</v>
      </c>
      <c r="CF541" s="1">
        <f t="shared" si="245"/>
        <v>99</v>
      </c>
      <c r="CG541" s="1">
        <f t="shared" si="246"/>
        <v>0</v>
      </c>
      <c r="CH541" s="1">
        <f t="shared" si="272"/>
        <v>0</v>
      </c>
      <c r="CJ541" s="1" t="e">
        <f t="shared" si="247"/>
        <v>#N/A</v>
      </c>
      <c r="CK541" s="1" t="str">
        <f t="shared" si="248"/>
        <v/>
      </c>
    </row>
    <row r="542" spans="1:89" ht="12" customHeight="1" x14ac:dyDescent="0.15">
      <c r="A542" s="26"/>
      <c r="B542" s="26"/>
      <c r="C542" s="26"/>
      <c r="D542" s="26"/>
      <c r="E542" s="26"/>
      <c r="F542" s="26"/>
      <c r="G542" s="26"/>
      <c r="H542" s="26"/>
      <c r="I542" s="26"/>
      <c r="J542" s="26"/>
      <c r="K542" s="26"/>
      <c r="L542" s="26"/>
      <c r="M542" s="26"/>
      <c r="N542" s="26"/>
      <c r="O542" s="26"/>
      <c r="BU542" s="1">
        <f t="shared" si="249"/>
        <v>0</v>
      </c>
      <c r="BV542" s="1">
        <f>IF($BY$12=1,NORMDIST(BY542,$Y$6,$Y$8,TRUE),IF($BY$12=2,IF(BY542&lt;=$BX$31,0,IF(BY542&gt;=$BX$32,1,(BY542-$BX$31)*$BX$33)),SUM($BU$42:BU542)/$BV$40))</f>
        <v>0.50000000000000877</v>
      </c>
      <c r="BW542" s="1">
        <f t="shared" si="250"/>
        <v>0.99735570100359061</v>
      </c>
      <c r="BX542" s="1">
        <f>IF($BY$12&lt;3,BV542,SUM($BZ$42:BZ542)/$BX$40)</f>
        <v>0.50000000000000877</v>
      </c>
      <c r="BY542" s="1">
        <f t="shared" si="273"/>
        <v>50.000000000000441</v>
      </c>
      <c r="BZ542" s="1">
        <f t="shared" si="241"/>
        <v>1.9947114020071637E-2</v>
      </c>
      <c r="CA542" s="1">
        <f t="shared" si="251"/>
        <v>23.229583526452117</v>
      </c>
      <c r="CB542" s="1" t="str">
        <f t="shared" si="242"/>
        <v/>
      </c>
      <c r="CC542" s="1" t="e">
        <f>IF(CB542="",NA(),COUNTIF(CB542:$CB$704,CB542))</f>
        <v>#N/A</v>
      </c>
      <c r="CD542" s="1" t="e">
        <f t="shared" si="243"/>
        <v>#N/A</v>
      </c>
      <c r="CE542" s="1" t="e">
        <f t="shared" si="244"/>
        <v>#N/A</v>
      </c>
      <c r="CF542" s="1">
        <f t="shared" si="245"/>
        <v>99</v>
      </c>
      <c r="CG542" s="1">
        <f t="shared" si="246"/>
        <v>0</v>
      </c>
      <c r="CH542" s="1">
        <f t="shared" si="272"/>
        <v>0</v>
      </c>
      <c r="CJ542" s="1" t="e">
        <f t="shared" si="247"/>
        <v>#N/A</v>
      </c>
      <c r="CK542" s="1" t="str">
        <f t="shared" si="248"/>
        <v/>
      </c>
    </row>
    <row r="543" spans="1:89" ht="12" customHeight="1" x14ac:dyDescent="0.15">
      <c r="A543" s="26"/>
      <c r="B543" s="26"/>
      <c r="C543" s="26"/>
      <c r="D543" s="26"/>
      <c r="E543" s="26"/>
      <c r="F543" s="26"/>
      <c r="G543" s="26"/>
      <c r="H543" s="26"/>
      <c r="I543" s="26"/>
      <c r="J543" s="26"/>
      <c r="K543" s="26"/>
      <c r="L543" s="26"/>
      <c r="M543" s="26"/>
      <c r="N543" s="26"/>
      <c r="O543" s="26"/>
      <c r="BU543" s="1">
        <f t="shared" si="249"/>
        <v>0</v>
      </c>
      <c r="BV543" s="1">
        <f>IF($BY$12=1,NORMDIST(BY543,$Y$6,$Y$8,TRUE),IF($BY$12=2,IF(BY543&lt;=$BX$31,0,IF(BY543&gt;=$BX$32,1,(BY543-$BX$31)*$BX$33)),SUM($BU$42:BU543)/$BV$40))</f>
        <v>0.50199470309074967</v>
      </c>
      <c r="BW543" s="1">
        <f t="shared" si="250"/>
        <v>0.99933792060351656</v>
      </c>
      <c r="BX543" s="1">
        <f>IF($BY$12&lt;3,BV543,SUM($BZ$42:BZ543)/$BX$40)</f>
        <v>0.50199470309074967</v>
      </c>
      <c r="BY543" s="1">
        <f t="shared" si="273"/>
        <v>50.100000000000442</v>
      </c>
      <c r="BZ543" s="1">
        <f t="shared" si="241"/>
        <v>1.9946864682704745E-2</v>
      </c>
      <c r="CA543" s="1">
        <f t="shared" si="251"/>
        <v>23.23027604400221</v>
      </c>
      <c r="CB543" s="1" t="str">
        <f t="shared" si="242"/>
        <v/>
      </c>
      <c r="CC543" s="1" t="e">
        <f>IF(CB543="",NA(),COUNTIF(CB543:$CB$704,CB543))</f>
        <v>#N/A</v>
      </c>
      <c r="CD543" s="1" t="e">
        <f t="shared" si="243"/>
        <v>#N/A</v>
      </c>
      <c r="CE543" s="1" t="e">
        <f t="shared" si="244"/>
        <v>#N/A</v>
      </c>
      <c r="CF543" s="1">
        <f t="shared" si="245"/>
        <v>99</v>
      </c>
      <c r="CG543" s="1">
        <f t="shared" si="246"/>
        <v>0</v>
      </c>
      <c r="CH543" s="1">
        <f t="shared" si="272"/>
        <v>0</v>
      </c>
      <c r="CJ543" s="1" t="e">
        <f t="shared" si="247"/>
        <v>#N/A</v>
      </c>
      <c r="CK543" s="1" t="str">
        <f t="shared" si="248"/>
        <v/>
      </c>
    </row>
    <row r="544" spans="1:89" ht="12" customHeight="1" x14ac:dyDescent="0.15">
      <c r="A544" s="26"/>
      <c r="B544" s="26"/>
      <c r="C544" s="26"/>
      <c r="D544" s="26"/>
      <c r="E544" s="26"/>
      <c r="F544" s="26"/>
      <c r="G544" s="26"/>
      <c r="H544" s="26"/>
      <c r="I544" s="26"/>
      <c r="J544" s="26"/>
      <c r="K544" s="26"/>
      <c r="L544" s="26"/>
      <c r="M544" s="26"/>
      <c r="N544" s="26"/>
      <c r="O544" s="26"/>
      <c r="BU544" s="1">
        <f t="shared" si="249"/>
        <v>0</v>
      </c>
      <c r="BV544" s="1">
        <f>IF($BY$12=1,NORMDIST(BY544,$Y$6,$Y$8,TRUE),IF($BY$12=2,IF(BY544&lt;=$BX$31,0,IF(BY544&gt;=$BX$32,1,(BY544-$BX$31)*$BX$33)),SUM($BU$42:BU544)/$BV$40))</f>
        <v>0.50398935631464048</v>
      </c>
      <c r="BW544" s="1">
        <f t="shared" si="250"/>
        <v>1.0012950578030748</v>
      </c>
      <c r="BX544" s="1">
        <f>IF($BY$12&lt;3,BV544,SUM($BZ$42:BZ544)/$BX$40)</f>
        <v>0.50398935631464048</v>
      </c>
      <c r="BY544" s="1">
        <f t="shared" si="273"/>
        <v>50.200000000000443</v>
      </c>
      <c r="BZ544" s="1">
        <f t="shared" si="241"/>
        <v>1.9946116689304103E-2</v>
      </c>
      <c r="CA544" s="1">
        <f t="shared" si="251"/>
        <v>23.232352558179063</v>
      </c>
      <c r="CB544" s="1" t="str">
        <f t="shared" si="242"/>
        <v/>
      </c>
      <c r="CC544" s="1" t="e">
        <f>IF(CB544="",NA(),COUNTIF(CB544:$CB$704,CB544))</f>
        <v>#N/A</v>
      </c>
      <c r="CD544" s="1" t="e">
        <f t="shared" si="243"/>
        <v>#N/A</v>
      </c>
      <c r="CE544" s="1" t="e">
        <f t="shared" si="244"/>
        <v>#N/A</v>
      </c>
      <c r="CF544" s="1">
        <f t="shared" si="245"/>
        <v>99</v>
      </c>
      <c r="CG544" s="1">
        <f t="shared" si="246"/>
        <v>0</v>
      </c>
      <c r="CH544" s="1">
        <f t="shared" si="272"/>
        <v>0</v>
      </c>
      <c r="CJ544" s="1" t="e">
        <f t="shared" si="247"/>
        <v>#N/A</v>
      </c>
      <c r="CK544" s="1" t="str">
        <f t="shared" si="248"/>
        <v/>
      </c>
    </row>
    <row r="545" spans="1:89" ht="12" customHeight="1" x14ac:dyDescent="0.15">
      <c r="A545" s="26"/>
      <c r="B545" s="26"/>
      <c r="C545" s="26"/>
      <c r="D545" s="26"/>
      <c r="E545" s="26"/>
      <c r="F545" s="26"/>
      <c r="G545" s="26"/>
      <c r="H545" s="26"/>
      <c r="I545" s="26"/>
      <c r="J545" s="26"/>
      <c r="K545" s="26"/>
      <c r="L545" s="26"/>
      <c r="M545" s="26"/>
      <c r="N545" s="26"/>
      <c r="O545" s="26"/>
      <c r="BU545" s="1">
        <f t="shared" si="249"/>
        <v>0</v>
      </c>
      <c r="BV545" s="1">
        <f>IF($BY$12=1,NORMDIST(BY545,$Y$6,$Y$8,TRUE),IF($BY$12=2,IF(BY545&lt;=$BX$31,0,IF(BY545&gt;=$BX$32,1,(BY545-$BX$31)*$BX$33)),SUM($BU$42:BU545)/$BV$40))</f>
        <v>0.50598390980857111</v>
      </c>
      <c r="BW545" s="1">
        <f t="shared" si="250"/>
        <v>1.0032269658271726</v>
      </c>
      <c r="BX545" s="1">
        <f>IF($BY$12&lt;3,BV545,SUM($BZ$42:BZ545)/$BX$40)</f>
        <v>0.50598390980857111</v>
      </c>
      <c r="BY545" s="1">
        <f t="shared" si="273"/>
        <v>50.300000000000445</v>
      </c>
      <c r="BZ545" s="1">
        <f t="shared" si="241"/>
        <v>1.994487009596747E-2</v>
      </c>
      <c r="CA545" s="1">
        <f t="shared" si="251"/>
        <v>23.235809956157425</v>
      </c>
      <c r="CB545" s="1" t="str">
        <f t="shared" si="242"/>
        <v/>
      </c>
      <c r="CC545" s="1" t="e">
        <f>IF(CB545="",NA(),COUNTIF(CB545:$CB$704,CB545))</f>
        <v>#N/A</v>
      </c>
      <c r="CD545" s="1" t="e">
        <f t="shared" si="243"/>
        <v>#N/A</v>
      </c>
      <c r="CE545" s="1" t="e">
        <f t="shared" si="244"/>
        <v>#N/A</v>
      </c>
      <c r="CF545" s="1">
        <f t="shared" si="245"/>
        <v>99</v>
      </c>
      <c r="CG545" s="1">
        <f t="shared" si="246"/>
        <v>0</v>
      </c>
      <c r="CH545" s="1">
        <f t="shared" si="272"/>
        <v>0</v>
      </c>
      <c r="CJ545" s="1" t="e">
        <f t="shared" si="247"/>
        <v>#N/A</v>
      </c>
      <c r="CK545" s="1" t="str">
        <f t="shared" si="248"/>
        <v/>
      </c>
    </row>
    <row r="546" spans="1:89" ht="12" customHeight="1" x14ac:dyDescent="0.15">
      <c r="A546" s="26"/>
      <c r="B546" s="26"/>
      <c r="C546" s="26"/>
      <c r="D546" s="26"/>
      <c r="E546" s="26"/>
      <c r="F546" s="26"/>
      <c r="G546" s="26"/>
      <c r="H546" s="26"/>
      <c r="I546" s="26"/>
      <c r="J546" s="26"/>
      <c r="K546" s="26"/>
      <c r="L546" s="26"/>
      <c r="M546" s="26"/>
      <c r="N546" s="26"/>
      <c r="O546" s="26"/>
      <c r="BU546" s="1">
        <f t="shared" si="249"/>
        <v>0</v>
      </c>
      <c r="BV546" s="1">
        <f>IF($BY$12=1,NORMDIST(BY546,$Y$6,$Y$8,TRUE),IF($BY$12=2,IF(BY546&lt;=$BX$31,0,IF(BY546&gt;=$BX$32,1,(BY546-$BX$31)*$BX$33)),SUM($BU$42:BU546)/$BV$40))</f>
        <v>0.50797831371691093</v>
      </c>
      <c r="BW546" s="1">
        <f t="shared" si="250"/>
        <v>1.0051334998076471</v>
      </c>
      <c r="BX546" s="1">
        <f>IF($BY$12&lt;3,BV546,SUM($BZ$42:BZ546)/$BX$40)</f>
        <v>0.50797831371691093</v>
      </c>
      <c r="BY546" s="1">
        <f t="shared" si="273"/>
        <v>50.400000000000446</v>
      </c>
      <c r="BZ546" s="1">
        <f t="shared" si="241"/>
        <v>1.9943124996183299E-2</v>
      </c>
      <c r="CA546" s="1">
        <f t="shared" si="251"/>
        <v>23.240643058536129</v>
      </c>
      <c r="CB546" s="1" t="str">
        <f t="shared" si="242"/>
        <v/>
      </c>
      <c r="CC546" s="1" t="e">
        <f>IF(CB546="",NA(),COUNTIF(CB546:$CB$704,CB546))</f>
        <v>#N/A</v>
      </c>
      <c r="CD546" s="1" t="e">
        <f t="shared" si="243"/>
        <v>#N/A</v>
      </c>
      <c r="CE546" s="1" t="e">
        <f t="shared" si="244"/>
        <v>#N/A</v>
      </c>
      <c r="CF546" s="1">
        <f t="shared" si="245"/>
        <v>99</v>
      </c>
      <c r="CG546" s="1">
        <f t="shared" si="246"/>
        <v>0</v>
      </c>
      <c r="CH546" s="1">
        <f t="shared" si="272"/>
        <v>0</v>
      </c>
      <c r="CJ546" s="1" t="e">
        <f t="shared" si="247"/>
        <v>#N/A</v>
      </c>
      <c r="CK546" s="1" t="str">
        <f t="shared" si="248"/>
        <v/>
      </c>
    </row>
    <row r="547" spans="1:89" ht="12" customHeight="1" x14ac:dyDescent="0.15">
      <c r="A547" s="26"/>
      <c r="B547" s="26"/>
      <c r="C547" s="26"/>
      <c r="D547" s="26"/>
      <c r="E547" s="26"/>
      <c r="F547" s="26"/>
      <c r="G547" s="26"/>
      <c r="H547" s="26"/>
      <c r="I547" s="26"/>
      <c r="J547" s="26"/>
      <c r="K547" s="26"/>
      <c r="L547" s="26"/>
      <c r="M547" s="26"/>
      <c r="N547" s="26"/>
      <c r="O547" s="26"/>
      <c r="BU547" s="1">
        <f t="shared" si="249"/>
        <v>0</v>
      </c>
      <c r="BV547" s="1">
        <f>IF($BY$12=1,NORMDIST(BY547,$Y$6,$Y$8,TRUE),IF($BY$12=2,IF(BY547&lt;=$BX$31,0,IF(BY547&gt;=$BX$32,1,(BY547-$BX$31)*$BX$33)),SUM($BU$42:BU547)/$BV$40))</f>
        <v>0.50997251819524703</v>
      </c>
      <c r="BW547" s="1">
        <f t="shared" si="250"/>
        <v>1.0070145168013724</v>
      </c>
      <c r="BX547" s="1">
        <f>IF($BY$12&lt;3,BV547,SUM($BZ$42:BZ547)/$BX$40)</f>
        <v>0.50997251819524703</v>
      </c>
      <c r="BY547" s="1">
        <f t="shared" si="273"/>
        <v>50.500000000000448</v>
      </c>
      <c r="BZ547" s="1">
        <f t="shared" si="241"/>
        <v>1.9940881520819079E-2</v>
      </c>
      <c r="CA547" s="1">
        <f t="shared" si="251"/>
        <v>23.246844632267692</v>
      </c>
      <c r="CB547" s="1" t="str">
        <f t="shared" si="242"/>
        <v/>
      </c>
      <c r="CC547" s="1" t="e">
        <f>IF(CB547="",NA(),COUNTIF(CB547:$CB$704,CB547))</f>
        <v>#N/A</v>
      </c>
      <c r="CD547" s="1" t="e">
        <f t="shared" si="243"/>
        <v>#N/A</v>
      </c>
      <c r="CE547" s="1" t="e">
        <f t="shared" si="244"/>
        <v>#N/A</v>
      </c>
      <c r="CF547" s="1">
        <f t="shared" si="245"/>
        <v>99</v>
      </c>
      <c r="CG547" s="1">
        <f t="shared" si="246"/>
        <v>0</v>
      </c>
      <c r="CH547" s="1">
        <f t="shared" si="272"/>
        <v>0</v>
      </c>
      <c r="CJ547" s="1" t="e">
        <f t="shared" si="247"/>
        <v>#N/A</v>
      </c>
      <c r="CK547" s="1" t="str">
        <f t="shared" si="248"/>
        <v/>
      </c>
    </row>
    <row r="548" spans="1:89" ht="12" customHeight="1" x14ac:dyDescent="0.15">
      <c r="A548" s="26"/>
      <c r="B548" s="26"/>
      <c r="C548" s="26"/>
      <c r="D548" s="26"/>
      <c r="E548" s="26"/>
      <c r="F548" s="26"/>
      <c r="G548" s="26"/>
      <c r="H548" s="26"/>
      <c r="I548" s="26"/>
      <c r="J548" s="26"/>
      <c r="K548" s="26"/>
      <c r="L548" s="26"/>
      <c r="M548" s="26"/>
      <c r="N548" s="26"/>
      <c r="O548" s="26"/>
      <c r="BU548" s="1">
        <f t="shared" si="249"/>
        <v>0</v>
      </c>
      <c r="BV548" s="1">
        <f>IF($BY$12=1,NORMDIST(BY548,$Y$6,$Y$8,TRUE),IF($BY$12=2,IF(BY548&lt;=$BX$31,0,IF(BY548&gt;=$BX$32,1,(BY548-$BX$31)*$BX$33)),SUM($BU$42:BU548)/$BV$40))</f>
        <v>0.5119664734141216</v>
      </c>
      <c r="BW548" s="1">
        <f t="shared" si="250"/>
        <v>1.0088698758081205</v>
      </c>
      <c r="BX548" s="1">
        <f>IF($BY$12&lt;3,BV548,SUM($BZ$42:BZ548)/$BX$40)</f>
        <v>0.5119664734141216</v>
      </c>
      <c r="BY548" s="1">
        <f t="shared" si="273"/>
        <v>50.600000000000449</v>
      </c>
      <c r="BZ548" s="1">
        <f t="shared" si="241"/>
        <v>1.9938139838104971E-2</v>
      </c>
      <c r="CA548" s="1">
        <f t="shared" si="251"/>
        <v>23.254405408696506</v>
      </c>
      <c r="CB548" s="1" t="str">
        <f t="shared" si="242"/>
        <v/>
      </c>
      <c r="CC548" s="1" t="e">
        <f>IF(CB548="",NA(),COUNTIF(CB548:$CB$704,CB548))</f>
        <v>#N/A</v>
      </c>
      <c r="CD548" s="1" t="e">
        <f t="shared" si="243"/>
        <v>#N/A</v>
      </c>
      <c r="CE548" s="1" t="e">
        <f t="shared" si="244"/>
        <v>#N/A</v>
      </c>
      <c r="CF548" s="1">
        <f t="shared" si="245"/>
        <v>99</v>
      </c>
      <c r="CG548" s="1">
        <f t="shared" si="246"/>
        <v>0</v>
      </c>
      <c r="CH548" s="1">
        <f t="shared" si="272"/>
        <v>0</v>
      </c>
      <c r="CJ548" s="1" t="e">
        <f t="shared" si="247"/>
        <v>#N/A</v>
      </c>
      <c r="CK548" s="1" t="str">
        <f t="shared" si="248"/>
        <v/>
      </c>
    </row>
    <row r="549" spans="1:89" ht="12" customHeight="1" x14ac:dyDescent="0.15">
      <c r="A549" s="26"/>
      <c r="B549" s="26"/>
      <c r="C549" s="26"/>
      <c r="D549" s="26"/>
      <c r="E549" s="26"/>
      <c r="F549" s="26"/>
      <c r="G549" s="26"/>
      <c r="H549" s="26"/>
      <c r="I549" s="26"/>
      <c r="J549" s="26"/>
      <c r="K549" s="26"/>
      <c r="L549" s="26"/>
      <c r="M549" s="26"/>
      <c r="N549" s="26"/>
      <c r="O549" s="26"/>
      <c r="BU549" s="1">
        <f t="shared" si="249"/>
        <v>0</v>
      </c>
      <c r="BV549" s="1">
        <f>IF($BY$12=1,NORMDIST(BY549,$Y$6,$Y$8,TRUE),IF($BY$12=2,IF(BY549&lt;=$BX$31,0,IF(BY549&gt;=$BX$32,1,(BY549-$BX$31)*$BX$33)),SUM($BU$42:BU549)/$BV$40))</f>
        <v>0.51396012956276727</v>
      </c>
      <c r="BW549" s="1">
        <f t="shared" si="250"/>
        <v>1.0106994377881764</v>
      </c>
      <c r="BX549" s="1">
        <f>IF($BY$12&lt;3,BV549,SUM($BZ$42:BZ549)/$BX$40)</f>
        <v>0.51396012956276727</v>
      </c>
      <c r="BY549" s="1">
        <f t="shared" si="273"/>
        <v>50.70000000000045</v>
      </c>
      <c r="BZ549" s="1">
        <f t="shared" si="241"/>
        <v>1.993490015361277E-2</v>
      </c>
      <c r="CA549" s="1">
        <f t="shared" si="251"/>
        <v>23.263314106642579</v>
      </c>
      <c r="CB549" s="1" t="str">
        <f t="shared" si="242"/>
        <v/>
      </c>
      <c r="CC549" s="1" t="e">
        <f>IF(CB549="",NA(),COUNTIF(CB549:$CB$704,CB549))</f>
        <v>#N/A</v>
      </c>
      <c r="CD549" s="1" t="e">
        <f t="shared" si="243"/>
        <v>#N/A</v>
      </c>
      <c r="CE549" s="1" t="e">
        <f t="shared" si="244"/>
        <v>#N/A</v>
      </c>
      <c r="CF549" s="1">
        <f t="shared" si="245"/>
        <v>99</v>
      </c>
      <c r="CG549" s="1">
        <f t="shared" si="246"/>
        <v>0</v>
      </c>
      <c r="CH549" s="1">
        <f t="shared" si="272"/>
        <v>0</v>
      </c>
      <c r="CJ549" s="1" t="e">
        <f t="shared" si="247"/>
        <v>#N/A</v>
      </c>
      <c r="CK549" s="1" t="str">
        <f t="shared" si="248"/>
        <v/>
      </c>
    </row>
    <row r="550" spans="1:89" ht="12" customHeight="1" x14ac:dyDescent="0.15">
      <c r="A550" s="26"/>
      <c r="B550" s="26"/>
      <c r="C550" s="26"/>
      <c r="D550" s="26"/>
      <c r="E550" s="26"/>
      <c r="F550" s="26"/>
      <c r="G550" s="26"/>
      <c r="H550" s="26"/>
      <c r="I550" s="26"/>
      <c r="J550" s="26"/>
      <c r="K550" s="26"/>
      <c r="L550" s="26"/>
      <c r="M550" s="26"/>
      <c r="N550" s="26"/>
      <c r="O550" s="26"/>
      <c r="BU550" s="1">
        <f t="shared" si="249"/>
        <v>0</v>
      </c>
      <c r="BV550" s="1">
        <f>IF($BY$12=1,NORMDIST(BY550,$Y$6,$Y$8,TRUE),IF($BY$12=2,IF(BY550&lt;=$BX$31,0,IF(BY550&gt;=$BX$32,1,(BY550-$BX$31)*$BX$33)),SUM($BU$42:BU550)/$BV$40))</f>
        <v>0.51595343685283979</v>
      </c>
      <c r="BW550" s="1">
        <f t="shared" si="250"/>
        <v>1.0125030656797049</v>
      </c>
      <c r="BX550" s="1">
        <f>IF($BY$12&lt;3,BV550,SUM($BZ$42:BZ550)/$BX$40)</f>
        <v>0.51595343685283979</v>
      </c>
      <c r="BY550" s="1">
        <f t="shared" si="273"/>
        <v>50.800000000000452</v>
      </c>
      <c r="BZ550" s="1">
        <f t="shared" si="241"/>
        <v>1.9931162710230235E-2</v>
      </c>
      <c r="CA550" s="1">
        <f t="shared" si="251"/>
        <v>23.273557460450359</v>
      </c>
      <c r="CB550" s="1" t="str">
        <f t="shared" si="242"/>
        <v/>
      </c>
      <c r="CC550" s="1" t="e">
        <f>IF(CB550="",NA(),COUNTIF(CB550:$CB$704,CB550))</f>
        <v>#N/A</v>
      </c>
      <c r="CD550" s="1" t="e">
        <f t="shared" si="243"/>
        <v>#N/A</v>
      </c>
      <c r="CE550" s="1" t="e">
        <f t="shared" si="244"/>
        <v>#N/A</v>
      </c>
      <c r="CF550" s="1">
        <f t="shared" si="245"/>
        <v>99</v>
      </c>
      <c r="CG550" s="1">
        <f t="shared" si="246"/>
        <v>0</v>
      </c>
      <c r="CH550" s="1">
        <f t="shared" si="272"/>
        <v>0</v>
      </c>
      <c r="CJ550" s="1" t="e">
        <f t="shared" si="247"/>
        <v>#N/A</v>
      </c>
      <c r="CK550" s="1" t="str">
        <f t="shared" si="248"/>
        <v/>
      </c>
    </row>
    <row r="551" spans="1:89" ht="12" customHeight="1" x14ac:dyDescent="0.15">
      <c r="A551" s="26"/>
      <c r="B551" s="26"/>
      <c r="C551" s="26"/>
      <c r="D551" s="26"/>
      <c r="E551" s="26"/>
      <c r="F551" s="26"/>
      <c r="G551" s="26"/>
      <c r="H551" s="26"/>
      <c r="I551" s="26"/>
      <c r="J551" s="26"/>
      <c r="K551" s="26"/>
      <c r="L551" s="26"/>
      <c r="M551" s="26"/>
      <c r="N551" s="26"/>
      <c r="O551" s="26"/>
      <c r="BU551" s="1">
        <f t="shared" si="249"/>
        <v>0</v>
      </c>
      <c r="BV551" s="1">
        <f>IF($BY$12=1,NORMDIST(BY551,$Y$6,$Y$8,TRUE),IF($BY$12=2,IF(BY551&lt;=$BX$31,0,IF(BY551&gt;=$BX$32,1,(BY551-$BX$31)*$BX$33)),SUM($BU$42:BU551)/$BV$40))</f>
        <v>0.51794634552214802</v>
      </c>
      <c r="BW551" s="1">
        <f t="shared" si="250"/>
        <v>1.0142806244158626</v>
      </c>
      <c r="BX551" s="1">
        <f>IF($BY$12&lt;3,BV551,SUM($BZ$42:BZ551)/$BX$40)</f>
        <v>0.51794634552214802</v>
      </c>
      <c r="BY551" s="1">
        <f t="shared" si="273"/>
        <v>50.900000000000453</v>
      </c>
      <c r="BZ551" s="1">
        <f t="shared" si="241"/>
        <v>1.9926927788130717E-2</v>
      </c>
      <c r="CA551" s="1">
        <f t="shared" si="251"/>
        <v>23.285120252905081</v>
      </c>
      <c r="CB551" s="1" t="str">
        <f t="shared" si="242"/>
        <v/>
      </c>
      <c r="CC551" s="1" t="e">
        <f>IF(CB551="",NA(),COUNTIF(CB551:$CB$704,CB551))</f>
        <v>#N/A</v>
      </c>
      <c r="CD551" s="1" t="e">
        <f t="shared" si="243"/>
        <v>#N/A</v>
      </c>
      <c r="CE551" s="1" t="e">
        <f t="shared" si="244"/>
        <v>#N/A</v>
      </c>
      <c r="CF551" s="1">
        <f t="shared" si="245"/>
        <v>99</v>
      </c>
      <c r="CG551" s="1">
        <f t="shared" si="246"/>
        <v>0</v>
      </c>
      <c r="CH551" s="1">
        <f t="shared" si="272"/>
        <v>0</v>
      </c>
      <c r="CJ551" s="1" t="e">
        <f t="shared" si="247"/>
        <v>#N/A</v>
      </c>
      <c r="CK551" s="1" t="str">
        <f t="shared" si="248"/>
        <v/>
      </c>
    </row>
    <row r="552" spans="1:89" ht="12" customHeight="1" x14ac:dyDescent="0.15">
      <c r="A552" s="26"/>
      <c r="B552" s="26"/>
      <c r="C552" s="26"/>
      <c r="D552" s="26"/>
      <c r="E552" s="26"/>
      <c r="F552" s="26"/>
      <c r="G552" s="26"/>
      <c r="H552" s="26"/>
      <c r="I552" s="26"/>
      <c r="J552" s="26"/>
      <c r="K552" s="26"/>
      <c r="L552" s="26"/>
      <c r="M552" s="26"/>
      <c r="N552" s="26"/>
      <c r="O552" s="26"/>
      <c r="BU552" s="1">
        <f t="shared" si="249"/>
        <v>0</v>
      </c>
      <c r="BV552" s="1">
        <f>IF($BY$12=1,NORMDIST(BY552,$Y$6,$Y$8,TRUE),IF($BY$12=2,IF(BY552&lt;=$BX$31,0,IF(BY552&gt;=$BX$32,1,(BY552-$BX$31)*$BX$33)),SUM($BU$42:BU552)/$BV$40))</f>
        <v>0.51993880583838159</v>
      </c>
      <c r="BW552" s="1">
        <f t="shared" si="250"/>
        <v>1.016031980941656</v>
      </c>
      <c r="BX552" s="1">
        <f>IF($BY$12&lt;3,BV552,SUM($BZ$42:BZ552)/$BX$40)</f>
        <v>0.51993880583838159</v>
      </c>
      <c r="BY552" s="1">
        <f t="shared" si="273"/>
        <v>51.000000000000455</v>
      </c>
      <c r="BZ552" s="1">
        <f t="shared" si="241"/>
        <v>1.9922195704738178E-2</v>
      </c>
      <c r="CA552" s="1">
        <f t="shared" si="251"/>
        <v>23.297985352902234</v>
      </c>
      <c r="CB552" s="1" t="str">
        <f t="shared" si="242"/>
        <v/>
      </c>
      <c r="CC552" s="1" t="e">
        <f>IF(CB552="",NA(),COUNTIF(CB552:$CB$704,CB552))</f>
        <v>#N/A</v>
      </c>
      <c r="CD552" s="1" t="e">
        <f t="shared" si="243"/>
        <v>#N/A</v>
      </c>
      <c r="CE552" s="1" t="e">
        <f t="shared" si="244"/>
        <v>#N/A</v>
      </c>
      <c r="CF552" s="1">
        <f t="shared" si="245"/>
        <v>99</v>
      </c>
      <c r="CG552" s="1">
        <f t="shared" si="246"/>
        <v>0</v>
      </c>
      <c r="CH552" s="1">
        <f t="shared" si="272"/>
        <v>0</v>
      </c>
      <c r="CJ552" s="1" t="e">
        <f t="shared" si="247"/>
        <v>#N/A</v>
      </c>
      <c r="CK552" s="1" t="str">
        <f t="shared" si="248"/>
        <v/>
      </c>
    </row>
    <row r="553" spans="1:89" ht="12" customHeight="1" x14ac:dyDescent="0.15">
      <c r="A553" s="26"/>
      <c r="B553" s="26"/>
      <c r="C553" s="26"/>
      <c r="D553" s="26"/>
      <c r="E553" s="26"/>
      <c r="F553" s="26"/>
      <c r="G553" s="26"/>
      <c r="H553" s="26"/>
      <c r="I553" s="26"/>
      <c r="J553" s="26"/>
      <c r="K553" s="26"/>
      <c r="L553" s="26"/>
      <c r="M553" s="26"/>
      <c r="N553" s="26"/>
      <c r="O553" s="26"/>
      <c r="BU553" s="1">
        <f t="shared" si="249"/>
        <v>0</v>
      </c>
      <c r="BV553" s="1">
        <f>IF($BY$12=1,NORMDIST(BY553,$Y$6,$Y$8,TRUE),IF($BY$12=2,IF(BY553&lt;=$BX$31,0,IF(BY553&gt;=$BX$32,1,(BY553-$BX$31)*$BX$33)),SUM($BU$42:BU553)/$BV$40))</f>
        <v>0.52193076810283257</v>
      </c>
      <c r="BW553" s="1">
        <f t="shared" si="250"/>
        <v>1.0177570042305417</v>
      </c>
      <c r="BX553" s="1">
        <f>IF($BY$12&lt;3,BV553,SUM($BZ$42:BZ553)/$BX$40)</f>
        <v>0.52193076810283257</v>
      </c>
      <c r="BY553" s="1">
        <f t="shared" si="273"/>
        <v>51.100000000000456</v>
      </c>
      <c r="BZ553" s="1">
        <f t="shared" si="241"/>
        <v>1.9916966814687527E-2</v>
      </c>
      <c r="CA553" s="1">
        <f t="shared" si="251"/>
        <v>23.312133757739701</v>
      </c>
      <c r="CB553" s="1" t="str">
        <f t="shared" si="242"/>
        <v/>
      </c>
      <c r="CC553" s="1" t="e">
        <f>IF(CB553="",NA(),COUNTIF(CB553:$CB$704,CB553))</f>
        <v>#N/A</v>
      </c>
      <c r="CD553" s="1" t="e">
        <f t="shared" si="243"/>
        <v>#N/A</v>
      </c>
      <c r="CE553" s="1" t="e">
        <f t="shared" si="244"/>
        <v>#N/A</v>
      </c>
      <c r="CF553" s="1">
        <f t="shared" si="245"/>
        <v>99</v>
      </c>
      <c r="CG553" s="1">
        <f t="shared" si="246"/>
        <v>0</v>
      </c>
      <c r="CH553" s="1">
        <f t="shared" si="272"/>
        <v>0</v>
      </c>
      <c r="CJ553" s="1" t="e">
        <f t="shared" si="247"/>
        <v>#N/A</v>
      </c>
      <c r="CK553" s="1" t="str">
        <f t="shared" si="248"/>
        <v/>
      </c>
    </row>
    <row r="554" spans="1:89" ht="12" customHeight="1" x14ac:dyDescent="0.15">
      <c r="A554" s="26"/>
      <c r="B554" s="26"/>
      <c r="C554" s="26"/>
      <c r="D554" s="26"/>
      <c r="E554" s="26"/>
      <c r="F554" s="26"/>
      <c r="G554" s="26"/>
      <c r="H554" s="26"/>
      <c r="I554" s="26"/>
      <c r="J554" s="26"/>
      <c r="K554" s="26"/>
      <c r="L554" s="26"/>
      <c r="M554" s="26"/>
      <c r="N554" s="26"/>
      <c r="O554" s="26"/>
      <c r="BU554" s="1">
        <f t="shared" si="249"/>
        <v>0</v>
      </c>
      <c r="BV554" s="1">
        <f>IF($BY$12=1,NORMDIST(BY554,$Y$6,$Y$8,TRUE),IF($BY$12=2,IF(BY554&lt;=$BX$31,0,IF(BY554&gt;=$BX$32,1,(BY554-$BX$31)*$BX$33)),SUM($BU$42:BU554)/$BV$40))</f>
        <v>0.52392218265411594</v>
      </c>
      <c r="BW554" s="1">
        <f t="shared" si="250"/>
        <v>1.0194555653007613</v>
      </c>
      <c r="BX554" s="1">
        <f>IF($BY$12&lt;3,BV554,SUM($BZ$42:BZ554)/$BX$40)</f>
        <v>0.52392218265411594</v>
      </c>
      <c r="BY554" s="1">
        <f t="shared" si="273"/>
        <v>51.200000000000458</v>
      </c>
      <c r="BZ554" s="1">
        <f t="shared" ref="BZ554:BZ617" si="274">IF($BZ$5,IF($BY$12=1,NORMDIST(BY554,$Y$6,$Y$8,FALSE),IF($BY$12=2,IF(AND(BY554&gt;=$BX$31,BY554&lt;=$BX$32),$BX$33,0),IF(BY554&lt;=$BX$13,0,NORMDIST(LN((BY554-$BX$13)/$BX$12),0,$BW$8,FALSE)/((BY554-$BX$13)/$BX$12)))),-999)</f>
        <v>1.9911241509780318E-2</v>
      </c>
      <c r="CA554" s="1">
        <f t="shared" si="251"/>
        <v>23.327544639886366</v>
      </c>
      <c r="CB554" s="1" t="str">
        <f t="shared" ref="CB554:CB617" si="275">IF(M453="","",ROUND(M453/$P$24,0))</f>
        <v/>
      </c>
      <c r="CC554" s="1" t="e">
        <f>IF(CB554="",NA(),COUNTIF(CB554:$CB$704,CB554))</f>
        <v>#N/A</v>
      </c>
      <c r="CD554" s="1" t="e">
        <f t="shared" ref="CD554:CD617" si="276">IF(CB554&lt;&gt;"",CB554*$P$24,NA())</f>
        <v>#N/A</v>
      </c>
      <c r="CE554" s="1" t="e">
        <f t="shared" ref="CE554:CE617" si="277">IF(AND($CB$7,$CD$2,$CD$1),26+$P$23/2-CC554*$P$23,NA())</f>
        <v>#N/A</v>
      </c>
      <c r="CF554" s="1">
        <f t="shared" ref="CF554:CF617" si="278">IF(ISNA(CJ554),99,CJ554)</f>
        <v>99</v>
      </c>
      <c r="CG554" s="1">
        <f t="shared" ref="CG554:CG617" si="279">IF(ISNA(CJ554),0,CJ554)</f>
        <v>0</v>
      </c>
      <c r="CH554" s="1">
        <f t="shared" si="272"/>
        <v>0</v>
      </c>
      <c r="CJ554" s="1" t="e">
        <f t="shared" ref="CJ554:CJ617" si="280">IF(CH554=1,CE554,NA())</f>
        <v>#N/A</v>
      </c>
      <c r="CK554" s="1" t="str">
        <f t="shared" ref="CK554:CK617" si="281">IF(CH554=1,M453,"")</f>
        <v/>
      </c>
    </row>
    <row r="555" spans="1:89" ht="12" customHeight="1" x14ac:dyDescent="0.15">
      <c r="A555" s="26"/>
      <c r="B555" s="26"/>
      <c r="C555" s="26"/>
      <c r="D555" s="26"/>
      <c r="E555" s="26"/>
      <c r="F555" s="26"/>
      <c r="G555" s="26"/>
      <c r="H555" s="26"/>
      <c r="I555" s="26"/>
      <c r="J555" s="26"/>
      <c r="K555" s="26"/>
      <c r="L555" s="26"/>
      <c r="M555" s="26"/>
      <c r="N555" s="26"/>
      <c r="O555" s="26"/>
      <c r="BU555" s="1">
        <f t="shared" ref="BU555:BU618" si="282">IF($BY$12&lt;3,0,IF(BY555&lt;=$BX$13,0,NORMDIST(LN((BY555-$BX$13)/$BX$12),0,$BW$8,FALSE)/((BY555-$BX$13)/$BX$12)))</f>
        <v>0</v>
      </c>
      <c r="BV555" s="1">
        <f>IF($BY$12=1,NORMDIST(BY555,$Y$6,$Y$8,TRUE),IF($BY$12=2,IF(BY555&lt;=$BX$31,0,IF(BY555&gt;=$BX$32,1,(BY555-$BX$31)*$BX$33)),SUM($BU$42:BU555)/$BV$40))</f>
        <v>0.525912999871883</v>
      </c>
      <c r="BW555" s="1">
        <f t="shared" ref="BW555:BW618" si="283">BY555*BZ555</f>
        <v>1.0211275372314175</v>
      </c>
      <c r="BX555" s="1">
        <f>IF($BY$12&lt;3,BV555,SUM($BZ$42:BZ555)/$BX$40)</f>
        <v>0.525912999871883</v>
      </c>
      <c r="BY555" s="1">
        <f t="shared" si="273"/>
        <v>51.300000000000459</v>
      </c>
      <c r="BZ555" s="1">
        <f t="shared" si="274"/>
        <v>1.9905020218935834E-2</v>
      </c>
      <c r="CA555" s="1">
        <f t="shared" ref="CA555:CA618" si="284">IF(AND($CD$1,$CD$3),26-$CD$40*NORMDIST(BY555,$Y$6,$Y$8/SQRT($T$18),FALSE),-999)</f>
        <v>23.34419539806612</v>
      </c>
      <c r="CB555" s="1" t="str">
        <f t="shared" si="275"/>
        <v/>
      </c>
      <c r="CC555" s="1" t="e">
        <f>IF(CB555="",NA(),COUNTIF(CB555:$CB$704,CB555))</f>
        <v>#N/A</v>
      </c>
      <c r="CD555" s="1" t="e">
        <f t="shared" si="276"/>
        <v>#N/A</v>
      </c>
      <c r="CE555" s="1" t="e">
        <f t="shared" si="277"/>
        <v>#N/A</v>
      </c>
      <c r="CF555" s="1">
        <f t="shared" si="278"/>
        <v>99</v>
      </c>
      <c r="CG555" s="1">
        <f t="shared" si="279"/>
        <v>0</v>
      </c>
      <c r="CH555" s="1">
        <f t="shared" si="272"/>
        <v>0</v>
      </c>
      <c r="CJ555" s="1" t="e">
        <f t="shared" si="280"/>
        <v>#N/A</v>
      </c>
      <c r="CK555" s="1" t="str">
        <f t="shared" si="281"/>
        <v/>
      </c>
    </row>
    <row r="556" spans="1:89" ht="12" customHeight="1" x14ac:dyDescent="0.15">
      <c r="A556" s="26"/>
      <c r="B556" s="26"/>
      <c r="C556" s="26"/>
      <c r="D556" s="26"/>
      <c r="E556" s="26"/>
      <c r="F556" s="26"/>
      <c r="G556" s="26"/>
      <c r="H556" s="26"/>
      <c r="I556" s="26"/>
      <c r="J556" s="26"/>
      <c r="K556" s="26"/>
      <c r="L556" s="26"/>
      <c r="M556" s="26"/>
      <c r="N556" s="26"/>
      <c r="O556" s="26"/>
      <c r="BU556" s="1">
        <f t="shared" si="282"/>
        <v>0</v>
      </c>
      <c r="BV556" s="1">
        <f>IF($BY$12=1,NORMDIST(BY556,$Y$6,$Y$8,TRUE),IF($BY$12=2,IF(BY556&lt;=$BX$31,0,IF(BY556&gt;=$BX$32,1,(BY556-$BX$31)*$BX$33)),SUM($BU$42:BU556)/$BV$40))</f>
        <v>0.52790317018053035</v>
      </c>
      <c r="BW556" s="1">
        <f t="shared" si="283"/>
        <v>1.0227727951782777</v>
      </c>
      <c r="BX556" s="1">
        <f>IF($BY$12&lt;3,BV556,SUM($BZ$42:BZ556)/$BX$40)</f>
        <v>0.52790317018053035</v>
      </c>
      <c r="BY556" s="1">
        <f t="shared" si="273"/>
        <v>51.40000000000046</v>
      </c>
      <c r="BZ556" s="1">
        <f t="shared" si="274"/>
        <v>1.9898303408137519E-2</v>
      </c>
      <c r="CA556" s="1">
        <f t="shared" si="284"/>
        <v>23.362061712481914</v>
      </c>
      <c r="CB556" s="1" t="str">
        <f t="shared" si="275"/>
        <v/>
      </c>
      <c r="CC556" s="1" t="e">
        <f>IF(CB556="",NA(),COUNTIF(CB556:$CB$704,CB556))</f>
        <v>#N/A</v>
      </c>
      <c r="CD556" s="1" t="e">
        <f t="shared" si="276"/>
        <v>#N/A</v>
      </c>
      <c r="CE556" s="1" t="e">
        <f t="shared" si="277"/>
        <v>#N/A</v>
      </c>
      <c r="CF556" s="1">
        <f t="shared" si="278"/>
        <v>99</v>
      </c>
      <c r="CG556" s="1">
        <f t="shared" si="279"/>
        <v>0</v>
      </c>
      <c r="CH556" s="1">
        <f t="shared" si="272"/>
        <v>0</v>
      </c>
      <c r="CJ556" s="1" t="e">
        <f t="shared" si="280"/>
        <v>#N/A</v>
      </c>
      <c r="CK556" s="1" t="str">
        <f t="shared" si="281"/>
        <v/>
      </c>
    </row>
    <row r="557" spans="1:89" ht="12" customHeight="1" x14ac:dyDescent="0.15">
      <c r="A557" s="26"/>
      <c r="B557" s="26"/>
      <c r="C557" s="26"/>
      <c r="D557" s="26"/>
      <c r="E557" s="26"/>
      <c r="F557" s="26"/>
      <c r="G557" s="26"/>
      <c r="H557" s="26"/>
      <c r="I557" s="26"/>
      <c r="J557" s="26"/>
      <c r="K557" s="26"/>
      <c r="L557" s="26"/>
      <c r="M557" s="26"/>
      <c r="N557" s="26"/>
      <c r="O557" s="26"/>
      <c r="BU557" s="1">
        <f t="shared" si="282"/>
        <v>0</v>
      </c>
      <c r="BV557" s="1">
        <f>IF($BY$12=1,NORMDIST(BY557,$Y$6,$Y$8,TRUE),IF($BY$12=2,IF(BY557&lt;=$BX$31,0,IF(BY557&gt;=$BX$32,1,(BY557-$BX$31)*$BX$33)),SUM($BU$42:BU557)/$BV$40))</f>
        <v>0.52989264405290393</v>
      </c>
      <c r="BW557" s="1">
        <f t="shared" si="283"/>
        <v>1.0243912163893125</v>
      </c>
      <c r="BX557" s="1">
        <f>IF($BY$12&lt;3,BV557,SUM($BZ$42:BZ557)/$BX$40)</f>
        <v>0.52989264405290393</v>
      </c>
      <c r="BY557" s="1">
        <f t="shared" si="273"/>
        <v>51.500000000000462</v>
      </c>
      <c r="BZ557" s="1">
        <f t="shared" si="274"/>
        <v>1.9891091580374821E-2</v>
      </c>
      <c r="CA557" s="1">
        <f t="shared" si="284"/>
        <v>23.381117603991004</v>
      </c>
      <c r="CB557" s="1" t="str">
        <f t="shared" si="275"/>
        <v/>
      </c>
      <c r="CC557" s="1" t="e">
        <f>IF(CB557="",NA(),COUNTIF(CB557:$CB$704,CB557))</f>
        <v>#N/A</v>
      </c>
      <c r="CD557" s="1" t="e">
        <f t="shared" si="276"/>
        <v>#N/A</v>
      </c>
      <c r="CE557" s="1" t="e">
        <f t="shared" si="277"/>
        <v>#N/A</v>
      </c>
      <c r="CF557" s="1">
        <f t="shared" si="278"/>
        <v>99</v>
      </c>
      <c r="CG557" s="1">
        <f t="shared" si="279"/>
        <v>0</v>
      </c>
      <c r="CH557" s="1">
        <f t="shared" si="272"/>
        <v>0</v>
      </c>
      <c r="CJ557" s="1" t="e">
        <f t="shared" si="280"/>
        <v>#N/A</v>
      </c>
      <c r="CK557" s="1" t="str">
        <f t="shared" si="281"/>
        <v/>
      </c>
    </row>
    <row r="558" spans="1:89" ht="12" customHeight="1" x14ac:dyDescent="0.15">
      <c r="A558" s="26"/>
      <c r="B558" s="26"/>
      <c r="C558" s="26"/>
      <c r="D558" s="26"/>
      <c r="E558" s="26"/>
      <c r="F558" s="26"/>
      <c r="G558" s="26"/>
      <c r="H558" s="26"/>
      <c r="I558" s="26"/>
      <c r="J558" s="26"/>
      <c r="K558" s="26"/>
      <c r="L558" s="26"/>
      <c r="M558" s="26"/>
      <c r="N558" s="26"/>
      <c r="O558" s="26"/>
      <c r="BU558" s="1">
        <f t="shared" si="282"/>
        <v>0</v>
      </c>
      <c r="BV558" s="1">
        <f>IF($BY$12=1,NORMDIST(BY558,$Y$6,$Y$8,TRUE),IF($BY$12=2,IF(BY558&lt;=$BX$31,0,IF(BY558&gt;=$BX$32,1,(BY558-$BX$31)*$BX$33)),SUM($BU$42:BU558)/$BV$40))</f>
        <v>0.53188137201399655</v>
      </c>
      <c r="BW558" s="1">
        <f t="shared" si="283"/>
        <v>1.0259826802199583</v>
      </c>
      <c r="BX558" s="1">
        <f>IF($BY$12&lt;3,BV558,SUM($BZ$42:BZ558)/$BX$40)</f>
        <v>0.53188137201399655</v>
      </c>
      <c r="BY558" s="1">
        <f t="shared" si="273"/>
        <v>51.600000000000463</v>
      </c>
      <c r="BZ558" s="1">
        <f t="shared" si="274"/>
        <v>1.9883385275580409E-2</v>
      </c>
      <c r="CA558" s="1">
        <f t="shared" si="284"/>
        <v>23.401335497029891</v>
      </c>
      <c r="CB558" s="1" t="str">
        <f t="shared" si="275"/>
        <v/>
      </c>
      <c r="CC558" s="1" t="e">
        <f>IF(CB558="",NA(),COUNTIF(CB558:$CB$704,CB558))</f>
        <v>#N/A</v>
      </c>
      <c r="CD558" s="1" t="e">
        <f t="shared" si="276"/>
        <v>#N/A</v>
      </c>
      <c r="CE558" s="1" t="e">
        <f t="shared" si="277"/>
        <v>#N/A</v>
      </c>
      <c r="CF558" s="1">
        <f t="shared" si="278"/>
        <v>99</v>
      </c>
      <c r="CG558" s="1">
        <f t="shared" si="279"/>
        <v>0</v>
      </c>
      <c r="CH558" s="1">
        <f t="shared" si="272"/>
        <v>0</v>
      </c>
      <c r="CJ558" s="1" t="e">
        <f t="shared" si="280"/>
        <v>#N/A</v>
      </c>
      <c r="CK558" s="1" t="str">
        <f t="shared" si="281"/>
        <v/>
      </c>
    </row>
    <row r="559" spans="1:89" ht="12" customHeight="1" x14ac:dyDescent="0.15">
      <c r="A559" s="26"/>
      <c r="B559" s="26"/>
      <c r="C559" s="26"/>
      <c r="D559" s="26"/>
      <c r="E559" s="26"/>
      <c r="F559" s="26"/>
      <c r="G559" s="26"/>
      <c r="H559" s="26"/>
      <c r="I559" s="26"/>
      <c r="J559" s="26"/>
      <c r="K559" s="26"/>
      <c r="L559" s="26"/>
      <c r="M559" s="26"/>
      <c r="N559" s="26"/>
      <c r="O559" s="26"/>
      <c r="BU559" s="1">
        <f t="shared" si="282"/>
        <v>0</v>
      </c>
      <c r="BV559" s="1">
        <f>IF($BY$12=1,NORMDIST(BY559,$Y$6,$Y$8,TRUE),IF($BY$12=2,IF(BY559&lt;=$BX$31,0,IF(BY559&gt;=$BX$32,1,(BY559-$BX$31)*$BX$33)),SUM($BU$42:BU559)/$BV$40))</f>
        <v>0.53386930464463844</v>
      </c>
      <c r="BW559" s="1">
        <f t="shared" si="283"/>
        <v>1.0275470681481054</v>
      </c>
      <c r="BX559" s="1">
        <f>IF($BY$12&lt;3,BV559,SUM($BZ$42:BZ559)/$BX$40)</f>
        <v>0.53386930464463844</v>
      </c>
      <c r="BY559" s="1">
        <f t="shared" si="273"/>
        <v>51.700000000000465</v>
      </c>
      <c r="BZ559" s="1">
        <f t="shared" si="274"/>
        <v>1.9875185070562788E-2</v>
      </c>
      <c r="CA559" s="1">
        <f t="shared" si="284"/>
        <v>23.422686286075717</v>
      </c>
      <c r="CB559" s="1" t="str">
        <f t="shared" si="275"/>
        <v/>
      </c>
      <c r="CC559" s="1" t="e">
        <f>IF(CB559="",NA(),COUNTIF(CB559:$CB$704,CB559))</f>
        <v>#N/A</v>
      </c>
      <c r="CD559" s="1" t="e">
        <f t="shared" si="276"/>
        <v>#N/A</v>
      </c>
      <c r="CE559" s="1" t="e">
        <f t="shared" si="277"/>
        <v>#N/A</v>
      </c>
      <c r="CF559" s="1">
        <f t="shared" si="278"/>
        <v>99</v>
      </c>
      <c r="CG559" s="1">
        <f t="shared" si="279"/>
        <v>0</v>
      </c>
      <c r="CH559" s="1">
        <f t="shared" si="272"/>
        <v>0</v>
      </c>
      <c r="CJ559" s="1" t="e">
        <f t="shared" si="280"/>
        <v>#N/A</v>
      </c>
      <c r="CK559" s="1" t="str">
        <f t="shared" si="281"/>
        <v/>
      </c>
    </row>
    <row r="560" spans="1:89" ht="12" customHeight="1" x14ac:dyDescent="0.15">
      <c r="A560" s="26"/>
      <c r="B560" s="26"/>
      <c r="C560" s="26"/>
      <c r="D560" s="26"/>
      <c r="E560" s="26"/>
      <c r="F560" s="26"/>
      <c r="G560" s="26"/>
      <c r="H560" s="26"/>
      <c r="I560" s="26"/>
      <c r="J560" s="26"/>
      <c r="K560" s="26"/>
      <c r="L560" s="26"/>
      <c r="M560" s="26"/>
      <c r="N560" s="26"/>
      <c r="O560" s="26"/>
      <c r="BU560" s="1">
        <f t="shared" si="282"/>
        <v>0</v>
      </c>
      <c r="BV560" s="1">
        <f>IF($BY$12=1,NORMDIST(BY560,$Y$6,$Y$8,TRUE),IF($BY$12=2,IF(BY560&lt;=$BX$31,0,IF(BY560&gt;=$BX$32,1,(BY560-$BX$31)*$BX$33)),SUM($BU$42:BU560)/$BV$40))</f>
        <v>0.53585639258518136</v>
      </c>
      <c r="BW560" s="1">
        <f t="shared" si="283"/>
        <v>1.0290842637888098</v>
      </c>
      <c r="BX560" s="1">
        <f>IF($BY$12&lt;3,BV560,SUM($BZ$42:BZ560)/$BX$40)</f>
        <v>0.53585639258518136</v>
      </c>
      <c r="BY560" s="1">
        <f t="shared" si="273"/>
        <v>51.800000000000466</v>
      </c>
      <c r="BZ560" s="1">
        <f t="shared" si="274"/>
        <v>1.9866491578934373E-2</v>
      </c>
      <c r="CA560" s="1">
        <f t="shared" si="284"/>
        <v>23.445139405420033</v>
      </c>
      <c r="CB560" s="1" t="str">
        <f t="shared" si="275"/>
        <v/>
      </c>
      <c r="CC560" s="1" t="e">
        <f>IF(CB560="",NA(),COUNTIF(CB560:$CB$704,CB560))</f>
        <v>#N/A</v>
      </c>
      <c r="CD560" s="1" t="e">
        <f t="shared" si="276"/>
        <v>#N/A</v>
      </c>
      <c r="CE560" s="1" t="e">
        <f t="shared" si="277"/>
        <v>#N/A</v>
      </c>
      <c r="CF560" s="1">
        <f t="shared" si="278"/>
        <v>99</v>
      </c>
      <c r="CG560" s="1">
        <f t="shared" si="279"/>
        <v>0</v>
      </c>
      <c r="CH560" s="1">
        <f t="shared" si="272"/>
        <v>0</v>
      </c>
      <c r="CJ560" s="1" t="e">
        <f t="shared" si="280"/>
        <v>#N/A</v>
      </c>
      <c r="CK560" s="1" t="str">
        <f t="shared" si="281"/>
        <v/>
      </c>
    </row>
    <row r="561" spans="1:89" ht="12" customHeight="1" x14ac:dyDescent="0.15">
      <c r="A561" s="26"/>
      <c r="B561" s="26"/>
      <c r="C561" s="26"/>
      <c r="D561" s="26"/>
      <c r="E561" s="26"/>
      <c r="F561" s="26"/>
      <c r="G561" s="26"/>
      <c r="H561" s="26"/>
      <c r="I561" s="26"/>
      <c r="J561" s="26"/>
      <c r="K561" s="26"/>
      <c r="L561" s="26"/>
      <c r="M561" s="26"/>
      <c r="N561" s="26"/>
      <c r="O561" s="26"/>
      <c r="BU561" s="1">
        <f t="shared" si="282"/>
        <v>0</v>
      </c>
      <c r="BV561" s="1">
        <f>IF($BY$12=1,NORMDIST(BY561,$Y$6,$Y$8,TRUE),IF($BY$12=2,IF(BY561&lt;=$BX$31,0,IF(BY561&gt;=$BX$32,1,(BY561-$BX$31)*$BX$33)),SUM($BU$42:BU561)/$BV$40))</f>
        <v>0.5378425865391756</v>
      </c>
      <c r="BW561" s="1">
        <f t="shared" si="283"/>
        <v>1.0305941529087226</v>
      </c>
      <c r="BX561" s="1">
        <f>IF($BY$12&lt;3,BV561,SUM($BZ$42:BZ561)/$BX$40)</f>
        <v>0.5378425865391756</v>
      </c>
      <c r="BY561" s="1">
        <f t="shared" si="273"/>
        <v>51.900000000000468</v>
      </c>
      <c r="BZ561" s="1">
        <f t="shared" si="274"/>
        <v>1.9857305451034937E-2</v>
      </c>
      <c r="CA561" s="1">
        <f t="shared" si="284"/>
        <v>23.468662902020931</v>
      </c>
      <c r="CB561" s="1" t="str">
        <f t="shared" si="275"/>
        <v/>
      </c>
      <c r="CC561" s="1" t="e">
        <f>IF(CB561="",NA(),COUNTIF(CB561:$CB$704,CB561))</f>
        <v>#N/A</v>
      </c>
      <c r="CD561" s="1" t="e">
        <f t="shared" si="276"/>
        <v>#N/A</v>
      </c>
      <c r="CE561" s="1" t="e">
        <f t="shared" si="277"/>
        <v>#N/A</v>
      </c>
      <c r="CF561" s="1">
        <f t="shared" si="278"/>
        <v>99</v>
      </c>
      <c r="CG561" s="1">
        <f t="shared" si="279"/>
        <v>0</v>
      </c>
      <c r="CH561" s="1">
        <f t="shared" si="272"/>
        <v>0</v>
      </c>
      <c r="CJ561" s="1" t="e">
        <f t="shared" si="280"/>
        <v>#N/A</v>
      </c>
      <c r="CK561" s="1" t="str">
        <f t="shared" si="281"/>
        <v/>
      </c>
    </row>
    <row r="562" spans="1:89" ht="12" customHeight="1" x14ac:dyDescent="0.15">
      <c r="A562" s="26"/>
      <c r="B562" s="26"/>
      <c r="C562" s="26"/>
      <c r="D562" s="26"/>
      <c r="E562" s="26"/>
      <c r="F562" s="26"/>
      <c r="G562" s="26"/>
      <c r="H562" s="26"/>
      <c r="I562" s="26"/>
      <c r="J562" s="26"/>
      <c r="K562" s="26"/>
      <c r="L562" s="26"/>
      <c r="M562" s="26"/>
      <c r="N562" s="26"/>
      <c r="O562" s="26"/>
      <c r="BU562" s="1">
        <f t="shared" si="282"/>
        <v>0</v>
      </c>
      <c r="BV562" s="1">
        <f>IF($BY$12=1,NORMDIST(BY562,$Y$6,$Y$8,TRUE),IF($BY$12=2,IF(BY562&lt;=$BX$31,0,IF(BY562&gt;=$BX$32,1,(BY562-$BX$31)*$BX$33)),SUM($BU$42:BU562)/$BV$40))</f>
        <v>0.53982783727703831</v>
      </c>
      <c r="BW562" s="1">
        <f t="shared" si="283"/>
        <v>1.0320766234402377</v>
      </c>
      <c r="BX562" s="1">
        <f>IF($BY$12&lt;3,BV562,SUM($BZ$42:BZ562)/$BX$40)</f>
        <v>0.53982783727703831</v>
      </c>
      <c r="BY562" s="1">
        <f t="shared" si="273"/>
        <v>52.000000000000469</v>
      </c>
      <c r="BZ562" s="1">
        <f t="shared" si="274"/>
        <v>1.9847627373850544E-2</v>
      </c>
      <c r="CA562" s="1">
        <f t="shared" si="284"/>
        <v>23.493223511190763</v>
      </c>
      <c r="CB562" s="1" t="str">
        <f t="shared" si="275"/>
        <v/>
      </c>
      <c r="CC562" s="1" t="e">
        <f>IF(CB562="",NA(),COUNTIF(CB562:$CB$704,CB562))</f>
        <v>#N/A</v>
      </c>
      <c r="CD562" s="1" t="e">
        <f t="shared" si="276"/>
        <v>#N/A</v>
      </c>
      <c r="CE562" s="1" t="e">
        <f t="shared" si="277"/>
        <v>#N/A</v>
      </c>
      <c r="CF562" s="1">
        <f t="shared" si="278"/>
        <v>99</v>
      </c>
      <c r="CG562" s="1">
        <f t="shared" si="279"/>
        <v>0</v>
      </c>
      <c r="CH562" s="1">
        <f t="shared" si="272"/>
        <v>0</v>
      </c>
      <c r="CJ562" s="1" t="e">
        <f t="shared" si="280"/>
        <v>#N/A</v>
      </c>
      <c r="CK562" s="1" t="str">
        <f t="shared" si="281"/>
        <v/>
      </c>
    </row>
    <row r="563" spans="1:89" ht="12" customHeight="1" x14ac:dyDescent="0.15">
      <c r="A563" s="26"/>
      <c r="B563" s="26"/>
      <c r="C563" s="26"/>
      <c r="D563" s="26"/>
      <c r="E563" s="26"/>
      <c r="F563" s="26"/>
      <c r="G563" s="26"/>
      <c r="H563" s="26"/>
      <c r="I563" s="26"/>
      <c r="J563" s="26"/>
      <c r="K563" s="26"/>
      <c r="L563" s="26"/>
      <c r="M563" s="26"/>
      <c r="N563" s="26"/>
      <c r="O563" s="26"/>
      <c r="BU563" s="1">
        <f t="shared" si="282"/>
        <v>0</v>
      </c>
      <c r="BV563" s="1">
        <f>IF($BY$12=1,NORMDIST(BY563,$Y$6,$Y$8,TRUE),IF($BY$12=2,IF(BY563&lt;=$BX$31,0,IF(BY563&gt;=$BX$32,1,(BY563-$BX$31)*$BX$33)),SUM($BU$42:BU563)/$BV$40))</f>
        <v>0.541812095639714</v>
      </c>
      <c r="BW563" s="1">
        <f t="shared" si="283"/>
        <v>1.033531565495353</v>
      </c>
      <c r="BX563" s="1">
        <f>IF($BY$12&lt;3,BV563,SUM($BZ$42:BZ563)/$BX$40)</f>
        <v>0.541812095639714</v>
      </c>
      <c r="BY563" s="1">
        <f t="shared" si="273"/>
        <v>52.10000000000047</v>
      </c>
      <c r="BZ563" s="1">
        <f t="shared" si="274"/>
        <v>1.9837458070927901E-2</v>
      </c>
      <c r="CA563" s="1">
        <f t="shared" si="284"/>
        <v>23.518786734868758</v>
      </c>
      <c r="CB563" s="1" t="str">
        <f t="shared" si="275"/>
        <v/>
      </c>
      <c r="CC563" s="1" t="e">
        <f>IF(CB563="",NA(),COUNTIF(CB563:$CB$704,CB563))</f>
        <v>#N/A</v>
      </c>
      <c r="CD563" s="1" t="e">
        <f t="shared" si="276"/>
        <v>#N/A</v>
      </c>
      <c r="CE563" s="1" t="e">
        <f t="shared" si="277"/>
        <v>#N/A</v>
      </c>
      <c r="CF563" s="1">
        <f t="shared" si="278"/>
        <v>99</v>
      </c>
      <c r="CG563" s="1">
        <f t="shared" si="279"/>
        <v>0</v>
      </c>
      <c r="CH563" s="1">
        <f t="shared" si="272"/>
        <v>0</v>
      </c>
      <c r="CJ563" s="1" t="e">
        <f t="shared" si="280"/>
        <v>#N/A</v>
      </c>
      <c r="CK563" s="1" t="str">
        <f t="shared" si="281"/>
        <v/>
      </c>
    </row>
    <row r="564" spans="1:89" ht="12" customHeight="1" x14ac:dyDescent="0.15">
      <c r="A564" s="26"/>
      <c r="B564" s="26"/>
      <c r="C564" s="26"/>
      <c r="D564" s="26"/>
      <c r="E564" s="26"/>
      <c r="F564" s="26"/>
      <c r="G564" s="26"/>
      <c r="H564" s="26"/>
      <c r="I564" s="26"/>
      <c r="J564" s="26"/>
      <c r="K564" s="26"/>
      <c r="L564" s="26"/>
      <c r="M564" s="26"/>
      <c r="N564" s="26"/>
      <c r="O564" s="26"/>
      <c r="BU564" s="1">
        <f t="shared" si="282"/>
        <v>0</v>
      </c>
      <c r="BV564" s="1">
        <f>IF($BY$12=1,NORMDIST(BY564,$Y$6,$Y$8,TRUE),IF($BY$12=2,IF(BY564&lt;=$BX$31,0,IF(BY564&gt;=$BX$32,1,(BY564-$BX$31)*$BX$33)),SUM($BU$42:BU564)/$BV$40))</f>
        <v>0.54379531254232616</v>
      </c>
      <c r="BW564" s="1">
        <f t="shared" si="283"/>
        <v>1.0349588713792466</v>
      </c>
      <c r="BX564" s="1">
        <f>IF($BY$12&lt;3,BV564,SUM($BZ$42:BZ564)/$BX$40)</f>
        <v>0.54379531254232616</v>
      </c>
      <c r="BY564" s="1">
        <f t="shared" si="273"/>
        <v>52.200000000000472</v>
      </c>
      <c r="BZ564" s="1">
        <f t="shared" si="274"/>
        <v>1.9826798302284239E-2</v>
      </c>
      <c r="CA564" s="1">
        <f t="shared" si="284"/>
        <v>23.545316922221168</v>
      </c>
      <c r="CB564" s="1" t="str">
        <f t="shared" si="275"/>
        <v/>
      </c>
      <c r="CC564" s="1" t="e">
        <f>IF(CB564="",NA(),COUNTIF(CB564:$CB$704,CB564))</f>
        <v>#N/A</v>
      </c>
      <c r="CD564" s="1" t="e">
        <f t="shared" si="276"/>
        <v>#N/A</v>
      </c>
      <c r="CE564" s="1" t="e">
        <f t="shared" si="277"/>
        <v>#N/A</v>
      </c>
      <c r="CF564" s="1">
        <f t="shared" si="278"/>
        <v>99</v>
      </c>
      <c r="CG564" s="1">
        <f t="shared" si="279"/>
        <v>0</v>
      </c>
      <c r="CH564" s="1">
        <f t="shared" si="272"/>
        <v>0</v>
      </c>
      <c r="CJ564" s="1" t="e">
        <f t="shared" si="280"/>
        <v>#N/A</v>
      </c>
      <c r="CK564" s="1" t="str">
        <f t="shared" si="281"/>
        <v/>
      </c>
    </row>
    <row r="565" spans="1:89" ht="12" customHeight="1" x14ac:dyDescent="0.15">
      <c r="A565" s="26"/>
      <c r="B565" s="26"/>
      <c r="C565" s="26"/>
      <c r="D565" s="26"/>
      <c r="E565" s="26"/>
      <c r="F565" s="26"/>
      <c r="G565" s="26"/>
      <c r="H565" s="26"/>
      <c r="I565" s="26"/>
      <c r="J565" s="26"/>
      <c r="K565" s="26"/>
      <c r="L565" s="26"/>
      <c r="M565" s="26"/>
      <c r="N565" s="26"/>
      <c r="O565" s="26"/>
      <c r="BU565" s="1">
        <f t="shared" si="282"/>
        <v>0</v>
      </c>
      <c r="BV565" s="1">
        <f>IF($BY$12=1,NORMDIST(BY565,$Y$6,$Y$8,TRUE),IF($BY$12=2,IF(BY565&lt;=$BX$31,0,IF(BY565&gt;=$BX$32,1,(BY565-$BX$31)*$BX$33)),SUM($BU$42:BU565)/$BV$40))</f>
        <v>0.54577743897781961</v>
      </c>
      <c r="BW565" s="1">
        <f t="shared" si="283"/>
        <v>1.0363584356035589</v>
      </c>
      <c r="BX565" s="1">
        <f>IF($BY$12&lt;3,BV565,SUM($BZ$42:BZ565)/$BX$40)</f>
        <v>0.54577743897781961</v>
      </c>
      <c r="BY565" s="1">
        <f t="shared" si="273"/>
        <v>52.300000000000473</v>
      </c>
      <c r="BZ565" s="1">
        <f t="shared" si="274"/>
        <v>1.9815648864312609E-2</v>
      </c>
      <c r="CA565" s="1">
        <f t="shared" si="284"/>
        <v>23.572777352305845</v>
      </c>
      <c r="CB565" s="1" t="str">
        <f t="shared" si="275"/>
        <v/>
      </c>
      <c r="CC565" s="1" t="e">
        <f>IF(CB565="",NA(),COUNTIF(CB565:$CB$704,CB565))</f>
        <v>#N/A</v>
      </c>
      <c r="CD565" s="1" t="e">
        <f t="shared" si="276"/>
        <v>#N/A</v>
      </c>
      <c r="CE565" s="1" t="e">
        <f t="shared" si="277"/>
        <v>#N/A</v>
      </c>
      <c r="CF565" s="1">
        <f t="shared" si="278"/>
        <v>99</v>
      </c>
      <c r="CG565" s="1">
        <f t="shared" si="279"/>
        <v>0</v>
      </c>
      <c r="CH565" s="1">
        <f t="shared" si="272"/>
        <v>0</v>
      </c>
      <c r="CJ565" s="1" t="e">
        <f t="shared" si="280"/>
        <v>#N/A</v>
      </c>
      <c r="CK565" s="1" t="str">
        <f t="shared" si="281"/>
        <v/>
      </c>
    </row>
    <row r="566" spans="1:89" ht="12" customHeight="1" x14ac:dyDescent="0.15">
      <c r="A566" s="26"/>
      <c r="B566" s="26"/>
      <c r="C566" s="26"/>
      <c r="D566" s="26"/>
      <c r="E566" s="26"/>
      <c r="F566" s="26"/>
      <c r="G566" s="26"/>
      <c r="H566" s="26"/>
      <c r="I566" s="26"/>
      <c r="J566" s="26"/>
      <c r="K566" s="26"/>
      <c r="L566" s="26"/>
      <c r="M566" s="26"/>
      <c r="N566" s="26"/>
      <c r="O566" s="26"/>
      <c r="BU566" s="1">
        <f t="shared" si="282"/>
        <v>0</v>
      </c>
      <c r="BV566" s="1">
        <f>IF($BY$12=1,NORMDIST(BY566,$Y$6,$Y$8,TRUE),IF($BY$12=2,IF(BY566&lt;=$BX$31,0,IF(BY566&gt;=$BX$32,1,(BY566-$BX$31)*$BX$33)),SUM($BU$42:BU566)/$BV$40))</f>
        <v>0.54775842602059321</v>
      </c>
      <c r="BW566" s="1">
        <f t="shared" si="283"/>
        <v>1.0377301548993854</v>
      </c>
      <c r="BX566" s="1">
        <f>IF($BY$12&lt;3,BV566,SUM($BZ$42:BZ566)/$BX$40)</f>
        <v>0.54775842602059321</v>
      </c>
      <c r="BY566" s="1">
        <f t="shared" si="273"/>
        <v>52.400000000000475</v>
      </c>
      <c r="BZ566" s="1">
        <f t="shared" si="274"/>
        <v>1.9804010589682747E-2</v>
      </c>
      <c r="CA566" s="1">
        <f t="shared" si="284"/>
        <v>23.601130318533638</v>
      </c>
      <c r="CB566" s="1" t="str">
        <f t="shared" si="275"/>
        <v/>
      </c>
      <c r="CC566" s="1" t="e">
        <f>IF(CB566="",NA(),COUNTIF(CB566:$CB$704,CB566))</f>
        <v>#N/A</v>
      </c>
      <c r="CD566" s="1" t="e">
        <f t="shared" si="276"/>
        <v>#N/A</v>
      </c>
      <c r="CE566" s="1" t="e">
        <f t="shared" si="277"/>
        <v>#N/A</v>
      </c>
      <c r="CF566" s="1">
        <f t="shared" si="278"/>
        <v>99</v>
      </c>
      <c r="CG566" s="1">
        <f t="shared" si="279"/>
        <v>0</v>
      </c>
      <c r="CH566" s="1">
        <f t="shared" si="272"/>
        <v>0</v>
      </c>
      <c r="CJ566" s="1" t="e">
        <f t="shared" si="280"/>
        <v>#N/A</v>
      </c>
      <c r="CK566" s="1" t="str">
        <f t="shared" si="281"/>
        <v/>
      </c>
    </row>
    <row r="567" spans="1:89" ht="12" customHeight="1" x14ac:dyDescent="0.15">
      <c r="A567" s="26"/>
      <c r="B567" s="26"/>
      <c r="C567" s="26"/>
      <c r="D567" s="26"/>
      <c r="E567" s="26"/>
      <c r="F567" s="26"/>
      <c r="G567" s="26"/>
      <c r="H567" s="26"/>
      <c r="I567" s="26"/>
      <c r="J567" s="26"/>
      <c r="K567" s="26"/>
      <c r="L567" s="26"/>
      <c r="M567" s="26"/>
      <c r="N567" s="26"/>
      <c r="O567" s="26"/>
      <c r="BU567" s="1">
        <f t="shared" si="282"/>
        <v>0</v>
      </c>
      <c r="BV567" s="1">
        <f>IF($BY$12=1,NORMDIST(BY567,$Y$6,$Y$8,TRUE),IF($BY$12=2,IF(BY567&lt;=$BX$31,0,IF(BY567&gt;=$BX$32,1,(BY567-$BX$31)*$BX$33)),SUM($BU$42:BU567)/$BV$40))</f>
        <v>0.54973822483012236</v>
      </c>
      <c r="BW567" s="1">
        <f t="shared" si="283"/>
        <v>1.0390739282299739</v>
      </c>
      <c r="BX567" s="1">
        <f>IF($BY$12&lt;3,BV567,SUM($BZ$42:BZ567)/$BX$40)</f>
        <v>0.54973822483012236</v>
      </c>
      <c r="BY567" s="1">
        <f t="shared" si="273"/>
        <v>52.500000000000476</v>
      </c>
      <c r="BZ567" s="1">
        <f t="shared" si="274"/>
        <v>1.9791884347237419E-2</v>
      </c>
      <c r="CA567" s="1">
        <f t="shared" si="284"/>
        <v>23.630337214655452</v>
      </c>
      <c r="CB567" s="1" t="str">
        <f t="shared" si="275"/>
        <v/>
      </c>
      <c r="CC567" s="1" t="e">
        <f>IF(CB567="",NA(),COUNTIF(CB567:$CB$704,CB567))</f>
        <v>#N/A</v>
      </c>
      <c r="CD567" s="1" t="e">
        <f t="shared" si="276"/>
        <v>#N/A</v>
      </c>
      <c r="CE567" s="1" t="e">
        <f t="shared" si="277"/>
        <v>#N/A</v>
      </c>
      <c r="CF567" s="1">
        <f t="shared" si="278"/>
        <v>99</v>
      </c>
      <c r="CG567" s="1">
        <f t="shared" si="279"/>
        <v>0</v>
      </c>
      <c r="CH567" s="1">
        <f t="shared" si="272"/>
        <v>0</v>
      </c>
      <c r="CJ567" s="1" t="e">
        <f t="shared" si="280"/>
        <v>#N/A</v>
      </c>
      <c r="CK567" s="1" t="str">
        <f t="shared" si="281"/>
        <v/>
      </c>
    </row>
    <row r="568" spans="1:89" ht="12" customHeight="1" x14ac:dyDescent="0.15">
      <c r="A568" s="26"/>
      <c r="B568" s="26"/>
      <c r="C568" s="26"/>
      <c r="D568" s="26"/>
      <c r="E568" s="26"/>
      <c r="F568" s="26"/>
      <c r="G568" s="26"/>
      <c r="H568" s="26"/>
      <c r="I568" s="26"/>
      <c r="J568" s="26"/>
      <c r="K568" s="26"/>
      <c r="L568" s="26"/>
      <c r="M568" s="26"/>
      <c r="N568" s="26"/>
      <c r="O568" s="26"/>
      <c r="BU568" s="1">
        <f t="shared" si="282"/>
        <v>0</v>
      </c>
      <c r="BV568" s="1">
        <f>IF($BY$12=1,NORMDIST(BY568,$Y$6,$Y$8,TRUE),IF($BY$12=2,IF(BY568&lt;=$BX$31,0,IF(BY568&gt;=$BX$32,1,(BY568-$BX$31)*$BX$33)),SUM($BU$42:BU568)/$BV$40))</f>
        <v>0.55171678665457058</v>
      </c>
      <c r="BW568" s="1">
        <f t="shared" si="283"/>
        <v>1.0403896568031241</v>
      </c>
      <c r="BX568" s="1">
        <f>IF($BY$12&lt;3,BV568,SUM($BZ$42:BZ568)/$BX$40)</f>
        <v>0.55171678665457058</v>
      </c>
      <c r="BY568" s="1">
        <f t="shared" si="273"/>
        <v>52.600000000000477</v>
      </c>
      <c r="BZ568" s="1">
        <f t="shared" si="274"/>
        <v>1.977927104188431E-2</v>
      </c>
      <c r="CA568" s="1">
        <f t="shared" si="284"/>
        <v>23.66035862200162</v>
      </c>
      <c r="CB568" s="1" t="str">
        <f t="shared" si="275"/>
        <v/>
      </c>
      <c r="CC568" s="1" t="e">
        <f>IF(CB568="",NA(),COUNTIF(CB568:$CB$704,CB568))</f>
        <v>#N/A</v>
      </c>
      <c r="CD568" s="1" t="e">
        <f t="shared" si="276"/>
        <v>#N/A</v>
      </c>
      <c r="CE568" s="1" t="e">
        <f t="shared" si="277"/>
        <v>#N/A</v>
      </c>
      <c r="CF568" s="1">
        <f t="shared" si="278"/>
        <v>99</v>
      </c>
      <c r="CG568" s="1">
        <f t="shared" si="279"/>
        <v>0</v>
      </c>
      <c r="CH568" s="1">
        <f t="shared" si="272"/>
        <v>0</v>
      </c>
      <c r="CJ568" s="1" t="e">
        <f t="shared" si="280"/>
        <v>#N/A</v>
      </c>
      <c r="CK568" s="1" t="str">
        <f t="shared" si="281"/>
        <v/>
      </c>
    </row>
    <row r="569" spans="1:89" ht="12" customHeight="1" x14ac:dyDescent="0.15">
      <c r="A569" s="26"/>
      <c r="B569" s="26"/>
      <c r="C569" s="26"/>
      <c r="D569" s="26"/>
      <c r="E569" s="26"/>
      <c r="F569" s="26"/>
      <c r="G569" s="26"/>
      <c r="H569" s="26"/>
      <c r="I569" s="26"/>
      <c r="J569" s="26"/>
      <c r="K569" s="26"/>
      <c r="L569" s="26"/>
      <c r="M569" s="26"/>
      <c r="N569" s="26"/>
      <c r="O569" s="26"/>
      <c r="BU569" s="1">
        <f t="shared" si="282"/>
        <v>0</v>
      </c>
      <c r="BV569" s="1">
        <f>IF($BY$12=1,NORMDIST(BY569,$Y$6,$Y$8,TRUE),IF($BY$12=2,IF(BY569&lt;=$BX$31,0,IF(BY569&gt;=$BX$32,1,(BY569-$BX$31)*$BX$33)),SUM($BU$42:BU569)/$BV$40))</f>
        <v>0.55369406283439115</v>
      </c>
      <c r="BW569" s="1">
        <f t="shared" si="283"/>
        <v>1.04167724408329</v>
      </c>
      <c r="BX569" s="1">
        <f>IF($BY$12&lt;3,BV569,SUM($BZ$42:BZ569)/$BX$40)</f>
        <v>0.55369406283439115</v>
      </c>
      <c r="BY569" s="1">
        <f t="shared" si="273"/>
        <v>52.700000000000479</v>
      </c>
      <c r="BZ569" s="1">
        <f t="shared" si="274"/>
        <v>1.9766171614483501E-2</v>
      </c>
      <c r="CA569" s="1">
        <f t="shared" si="284"/>
        <v>23.691154397698813</v>
      </c>
      <c r="CB569" s="1" t="str">
        <f t="shared" si="275"/>
        <v/>
      </c>
      <c r="CC569" s="1" t="e">
        <f>IF(CB569="",NA(),COUNTIF(CB569:$CB$704,CB569))</f>
        <v>#N/A</v>
      </c>
      <c r="CD569" s="1" t="e">
        <f t="shared" si="276"/>
        <v>#N/A</v>
      </c>
      <c r="CE569" s="1" t="e">
        <f t="shared" si="277"/>
        <v>#N/A</v>
      </c>
      <c r="CF569" s="1">
        <f t="shared" si="278"/>
        <v>99</v>
      </c>
      <c r="CG569" s="1">
        <f t="shared" si="279"/>
        <v>0</v>
      </c>
      <c r="CH569" s="1">
        <f t="shared" si="272"/>
        <v>0</v>
      </c>
      <c r="CJ569" s="1" t="e">
        <f t="shared" si="280"/>
        <v>#N/A</v>
      </c>
      <c r="CK569" s="1" t="str">
        <f t="shared" si="281"/>
        <v/>
      </c>
    </row>
    <row r="570" spans="1:89" ht="12" customHeight="1" x14ac:dyDescent="0.15">
      <c r="A570" s="26"/>
      <c r="B570" s="26"/>
      <c r="C570" s="26"/>
      <c r="D570" s="26"/>
      <c r="E570" s="26"/>
      <c r="F570" s="26"/>
      <c r="G570" s="26"/>
      <c r="H570" s="26"/>
      <c r="I570" s="26"/>
      <c r="J570" s="26"/>
      <c r="K570" s="26"/>
      <c r="L570" s="26"/>
      <c r="M570" s="26"/>
      <c r="N570" s="26"/>
      <c r="O570" s="26"/>
      <c r="BU570" s="1">
        <f t="shared" si="282"/>
        <v>0</v>
      </c>
      <c r="BV570" s="1">
        <f>IF($BY$12=1,NORMDIST(BY570,$Y$6,$Y$8,TRUE),IF($BY$12=2,IF(BY570&lt;=$BX$31,0,IF(BY570&gt;=$BX$32,1,(BY570-$BX$31)*$BX$33)),SUM($BU$42:BU570)/$BV$40))</f>
        <v>0.555670004805916</v>
      </c>
      <c r="BW570" s="1">
        <f t="shared" si="283"/>
        <v>1.0429365958033796</v>
      </c>
      <c r="BX570" s="1">
        <f>IF($BY$12&lt;3,BV570,SUM($BZ$42:BZ570)/$BX$40)</f>
        <v>0.555670004805916</v>
      </c>
      <c r="BY570" s="1">
        <f t="shared" si="273"/>
        <v>52.80000000000048</v>
      </c>
      <c r="BZ570" s="1">
        <f t="shared" si="274"/>
        <v>1.9752587041730496E-2</v>
      </c>
      <c r="CA570" s="1">
        <f t="shared" si="284"/>
        <v>23.722683763589799</v>
      </c>
      <c r="CB570" s="1" t="str">
        <f t="shared" si="275"/>
        <v/>
      </c>
      <c r="CC570" s="1" t="e">
        <f>IF(CB570="",NA(),COUNTIF(CB570:$CB$704,CB570))</f>
        <v>#N/A</v>
      </c>
      <c r="CD570" s="1" t="e">
        <f t="shared" si="276"/>
        <v>#N/A</v>
      </c>
      <c r="CE570" s="1" t="e">
        <f t="shared" si="277"/>
        <v>#N/A</v>
      </c>
      <c r="CF570" s="1">
        <f t="shared" si="278"/>
        <v>99</v>
      </c>
      <c r="CG570" s="1">
        <f t="shared" si="279"/>
        <v>0</v>
      </c>
      <c r="CH570" s="1">
        <f t="shared" si="272"/>
        <v>0</v>
      </c>
      <c r="CJ570" s="1" t="e">
        <f t="shared" si="280"/>
        <v>#N/A</v>
      </c>
      <c r="CK570" s="1" t="str">
        <f t="shared" si="281"/>
        <v/>
      </c>
    </row>
    <row r="571" spans="1:89" ht="12" customHeight="1" x14ac:dyDescent="0.15">
      <c r="A571" s="26"/>
      <c r="B571" s="26"/>
      <c r="C571" s="26"/>
      <c r="D571" s="26"/>
      <c r="E571" s="26"/>
      <c r="F571" s="26"/>
      <c r="G571" s="26"/>
      <c r="H571" s="26"/>
      <c r="I571" s="26"/>
      <c r="J571" s="26"/>
      <c r="K571" s="26"/>
      <c r="L571" s="26"/>
      <c r="M571" s="26"/>
      <c r="N571" s="26"/>
      <c r="O571" s="26"/>
      <c r="BU571" s="1">
        <f t="shared" si="282"/>
        <v>0</v>
      </c>
      <c r="BV571" s="1">
        <f>IF($BY$12=1,NORMDIST(BY571,$Y$6,$Y$8,TRUE),IF($BY$12=2,IF(BY571&lt;=$BX$31,0,IF(BY571&gt;=$BX$32,1,(BY571-$BX$31)*$BX$33)),SUM($BU$42:BU571)/$BV$40))</f>
        <v>0.55764456410493302</v>
      </c>
      <c r="BW571" s="1">
        <f t="shared" si="283"/>
        <v>1.0441676199762524</v>
      </c>
      <c r="BX571" s="1">
        <f>IF($BY$12&lt;3,BV571,SUM($BZ$42:BZ571)/$BX$40)</f>
        <v>0.55764456410493302</v>
      </c>
      <c r="BY571" s="1">
        <f t="shared" si="273"/>
        <v>52.900000000000482</v>
      </c>
      <c r="BZ571" s="1">
        <f t="shared" si="274"/>
        <v>1.9738518336034835E-2</v>
      </c>
      <c r="CA571" s="1">
        <f t="shared" si="284"/>
        <v>23.754905395582121</v>
      </c>
      <c r="CB571" s="1" t="str">
        <f t="shared" si="275"/>
        <v/>
      </c>
      <c r="CC571" s="1" t="e">
        <f>IF(CB571="",NA(),COUNTIF(CB571:$CB$704,CB571))</f>
        <v>#N/A</v>
      </c>
      <c r="CD571" s="1" t="e">
        <f t="shared" si="276"/>
        <v>#N/A</v>
      </c>
      <c r="CE571" s="1" t="e">
        <f t="shared" si="277"/>
        <v>#N/A</v>
      </c>
      <c r="CF571" s="1">
        <f t="shared" si="278"/>
        <v>99</v>
      </c>
      <c r="CG571" s="1">
        <f t="shared" si="279"/>
        <v>0</v>
      </c>
      <c r="CH571" s="1">
        <f t="shared" si="272"/>
        <v>0</v>
      </c>
      <c r="CJ571" s="1" t="e">
        <f t="shared" si="280"/>
        <v>#N/A</v>
      </c>
      <c r="CK571" s="1" t="str">
        <f t="shared" si="281"/>
        <v/>
      </c>
    </row>
    <row r="572" spans="1:89" ht="12" customHeight="1" x14ac:dyDescent="0.15">
      <c r="A572" s="26"/>
      <c r="B572" s="26"/>
      <c r="C572" s="26"/>
      <c r="D572" s="26"/>
      <c r="E572" s="26"/>
      <c r="F572" s="26"/>
      <c r="G572" s="26"/>
      <c r="H572" s="26"/>
      <c r="I572" s="26"/>
      <c r="J572" s="26"/>
      <c r="K572" s="26"/>
      <c r="L572" s="26"/>
      <c r="M572" s="26"/>
      <c r="N572" s="26"/>
      <c r="O572" s="26"/>
      <c r="BU572" s="1">
        <f t="shared" si="282"/>
        <v>0</v>
      </c>
      <c r="BV572" s="1">
        <f>IF($BY$12=1,NORMDIST(BY572,$Y$6,$Y$8,TRUE),IF($BY$12=2,IF(BY572&lt;=$BX$31,0,IF(BY572&gt;=$BX$32,1,(BY572-$BX$31)*$BX$33)),SUM($BU$42:BU572)/$BV$40))</f>
        <v>0.55961769237025205</v>
      </c>
      <c r="BW572" s="1">
        <f t="shared" si="283"/>
        <v>1.0453702269059113</v>
      </c>
      <c r="BX572" s="1">
        <f>IF($BY$12&lt;3,BV572,SUM($BZ$42:BZ572)/$BX$40)</f>
        <v>0.55961769237025205</v>
      </c>
      <c r="BY572" s="1">
        <f t="shared" si="273"/>
        <v>53.000000000000483</v>
      </c>
      <c r="BZ572" s="1">
        <f t="shared" si="274"/>
        <v>1.9723966545394375E-2</v>
      </c>
      <c r="CA572" s="1">
        <f t="shared" si="284"/>
        <v>23.787777513154019</v>
      </c>
      <c r="CB572" s="1" t="str">
        <f t="shared" si="275"/>
        <v/>
      </c>
      <c r="CC572" s="1" t="e">
        <f>IF(CB572="",NA(),COUNTIF(CB572:$CB$704,CB572))</f>
        <v>#N/A</v>
      </c>
      <c r="CD572" s="1" t="e">
        <f t="shared" si="276"/>
        <v>#N/A</v>
      </c>
      <c r="CE572" s="1" t="e">
        <f t="shared" si="277"/>
        <v>#N/A</v>
      </c>
      <c r="CF572" s="1">
        <f t="shared" si="278"/>
        <v>99</v>
      </c>
      <c r="CG572" s="1">
        <f t="shared" si="279"/>
        <v>0</v>
      </c>
      <c r="CH572" s="1">
        <f t="shared" si="272"/>
        <v>0</v>
      </c>
      <c r="CJ572" s="1" t="e">
        <f t="shared" si="280"/>
        <v>#N/A</v>
      </c>
      <c r="CK572" s="1" t="str">
        <f t="shared" si="281"/>
        <v/>
      </c>
    </row>
    <row r="573" spans="1:89" ht="12" customHeight="1" x14ac:dyDescent="0.15">
      <c r="A573" s="26"/>
      <c r="B573" s="26"/>
      <c r="C573" s="26"/>
      <c r="D573" s="26"/>
      <c r="E573" s="26"/>
      <c r="F573" s="26"/>
      <c r="G573" s="26"/>
      <c r="H573" s="26"/>
      <c r="I573" s="26"/>
      <c r="J573" s="26"/>
      <c r="K573" s="26"/>
      <c r="L573" s="26"/>
      <c r="M573" s="26"/>
      <c r="N573" s="26"/>
      <c r="O573" s="26"/>
      <c r="BU573" s="1">
        <f t="shared" si="282"/>
        <v>0</v>
      </c>
      <c r="BV573" s="1">
        <f>IF($BY$12=1,NORMDIST(BY573,$Y$6,$Y$8,TRUE),IF($BY$12=2,IF(BY573&lt;=$BX$31,0,IF(BY573&gt;=$BX$32,1,(BY573-$BX$31)*$BX$33)),SUM($BU$42:BU573)/$BV$40))</f>
        <v>0.56158934134725635</v>
      </c>
      <c r="BW573" s="1">
        <f t="shared" si="283"/>
        <v>1.0465443291983891</v>
      </c>
      <c r="BX573" s="1">
        <f>IF($BY$12&lt;3,BV573,SUM($BZ$42:BZ573)/$BX$40)</f>
        <v>0.56158934134725635</v>
      </c>
      <c r="BY573" s="1">
        <f t="shared" si="273"/>
        <v>53.100000000000485</v>
      </c>
      <c r="BZ573" s="1">
        <f t="shared" si="274"/>
        <v>1.9708932753265154E-2</v>
      </c>
      <c r="CA573" s="1">
        <f t="shared" si="284"/>
        <v>23.821257968748824</v>
      </c>
      <c r="CB573" s="1" t="str">
        <f t="shared" si="275"/>
        <v/>
      </c>
      <c r="CC573" s="1" t="e">
        <f>IF(CB573="",NA(),COUNTIF(CB573:$CB$704,CB573))</f>
        <v>#N/A</v>
      </c>
      <c r="CD573" s="1" t="e">
        <f t="shared" si="276"/>
        <v>#N/A</v>
      </c>
      <c r="CE573" s="1" t="e">
        <f t="shared" si="277"/>
        <v>#N/A</v>
      </c>
      <c r="CF573" s="1">
        <f t="shared" si="278"/>
        <v>99</v>
      </c>
      <c r="CG573" s="1">
        <f t="shared" si="279"/>
        <v>0</v>
      </c>
      <c r="CH573" s="1">
        <f t="shared" si="272"/>
        <v>0</v>
      </c>
      <c r="CJ573" s="1" t="e">
        <f t="shared" si="280"/>
        <v>#N/A</v>
      </c>
      <c r="CK573" s="1" t="str">
        <f t="shared" si="281"/>
        <v/>
      </c>
    </row>
    <row r="574" spans="1:89" ht="12" customHeight="1" x14ac:dyDescent="0.15">
      <c r="A574" s="26"/>
      <c r="B574" s="26"/>
      <c r="C574" s="26"/>
      <c r="D574" s="26"/>
      <c r="E574" s="26"/>
      <c r="F574" s="26"/>
      <c r="G574" s="26"/>
      <c r="H574" s="26"/>
      <c r="I574" s="26"/>
      <c r="J574" s="26"/>
      <c r="K574" s="26"/>
      <c r="L574" s="26"/>
      <c r="M574" s="26"/>
      <c r="N574" s="26"/>
      <c r="O574" s="26"/>
      <c r="BU574" s="1">
        <f t="shared" si="282"/>
        <v>0</v>
      </c>
      <c r="BV574" s="1">
        <f>IF($BY$12=1,NORMDIST(BY574,$Y$6,$Y$8,TRUE),IF($BY$12=2,IF(BY574&lt;=$BX$31,0,IF(BY574&gt;=$BX$32,1,(BY574-$BX$31)*$BX$33)),SUM($BU$42:BU574)/$BV$40))</f>
        <v>0.56355946289144243</v>
      </c>
      <c r="BW574" s="1">
        <f t="shared" si="283"/>
        <v>1.0476898417723242</v>
      </c>
      <c r="BX574" s="1">
        <f>IF($BY$12&lt;3,BV574,SUM($BZ$42:BZ574)/$BX$40)</f>
        <v>0.56355946289144243</v>
      </c>
      <c r="BY574" s="1">
        <f t="shared" si="273"/>
        <v>53.200000000000486</v>
      </c>
      <c r="BZ574" s="1">
        <f t="shared" si="274"/>
        <v>1.9693418078426967E-2</v>
      </c>
      <c r="CA574" s="1">
        <f t="shared" si="284"/>
        <v>23.855304336793331</v>
      </c>
      <c r="CB574" s="1" t="str">
        <f t="shared" si="275"/>
        <v/>
      </c>
      <c r="CC574" s="1" t="e">
        <f>IF(CB574="",NA(),COUNTIF(CB574:$CB$704,CB574))</f>
        <v>#N/A</v>
      </c>
      <c r="CD574" s="1" t="e">
        <f t="shared" si="276"/>
        <v>#N/A</v>
      </c>
      <c r="CE574" s="1" t="e">
        <f t="shared" si="277"/>
        <v>#N/A</v>
      </c>
      <c r="CF574" s="1">
        <f t="shared" si="278"/>
        <v>99</v>
      </c>
      <c r="CG574" s="1">
        <f t="shared" si="279"/>
        <v>0</v>
      </c>
      <c r="CH574" s="1">
        <f t="shared" si="272"/>
        <v>0</v>
      </c>
      <c r="CJ574" s="1" t="e">
        <f t="shared" si="280"/>
        <v>#N/A</v>
      </c>
      <c r="CK574" s="1" t="str">
        <f t="shared" si="281"/>
        <v/>
      </c>
    </row>
    <row r="575" spans="1:89" ht="12" customHeight="1" x14ac:dyDescent="0.15">
      <c r="A575" s="26"/>
      <c r="B575" s="26"/>
      <c r="C575" s="26"/>
      <c r="D575" s="26"/>
      <c r="E575" s="26"/>
      <c r="F575" s="26"/>
      <c r="G575" s="26"/>
      <c r="H575" s="26"/>
      <c r="I575" s="26"/>
      <c r="J575" s="26"/>
      <c r="K575" s="26"/>
      <c r="L575" s="26"/>
      <c r="M575" s="26"/>
      <c r="N575" s="26"/>
      <c r="O575" s="26"/>
      <c r="BU575" s="1">
        <f t="shared" si="282"/>
        <v>0</v>
      </c>
      <c r="BV575" s="1">
        <f>IF($BY$12=1,NORMDIST(BY575,$Y$6,$Y$8,TRUE),IF($BY$12=2,IF(BY575&lt;=$BX$31,0,IF(BY575&gt;=$BX$32,1,(BY575-$BX$31)*$BX$33)),SUM($BU$42:BU575)/$BV$40))</f>
        <v>0.56552800897194477</v>
      </c>
      <c r="BW575" s="1">
        <f t="shared" si="283"/>
        <v>1.0488066818692265</v>
      </c>
      <c r="BX575" s="1">
        <f>IF($BY$12&lt;3,BV575,SUM($BZ$42:BZ575)/$BX$40)</f>
        <v>0.56552800897194477</v>
      </c>
      <c r="BY575" s="1">
        <f t="shared" si="273"/>
        <v>53.300000000000487</v>
      </c>
      <c r="BZ575" s="1">
        <f t="shared" si="274"/>
        <v>1.9677423674844596E-2</v>
      </c>
      <c r="CA575" s="1">
        <f t="shared" si="284"/>
        <v>23.889874002080649</v>
      </c>
      <c r="CB575" s="1" t="str">
        <f t="shared" si="275"/>
        <v/>
      </c>
      <c r="CC575" s="1" t="e">
        <f>IF(CB575="",NA(),COUNTIF(CB575:$CB$704,CB575))</f>
        <v>#N/A</v>
      </c>
      <c r="CD575" s="1" t="e">
        <f t="shared" si="276"/>
        <v>#N/A</v>
      </c>
      <c r="CE575" s="1" t="e">
        <f t="shared" si="277"/>
        <v>#N/A</v>
      </c>
      <c r="CF575" s="1">
        <f t="shared" si="278"/>
        <v>99</v>
      </c>
      <c r="CG575" s="1">
        <f t="shared" si="279"/>
        <v>0</v>
      </c>
      <c r="CH575" s="1">
        <f t="shared" si="272"/>
        <v>0</v>
      </c>
      <c r="CJ575" s="1" t="e">
        <f t="shared" si="280"/>
        <v>#N/A</v>
      </c>
      <c r="CK575" s="1" t="str">
        <f t="shared" si="281"/>
        <v/>
      </c>
    </row>
    <row r="576" spans="1:89" ht="12" customHeight="1" x14ac:dyDescent="0.15">
      <c r="A576" s="26"/>
      <c r="B576" s="26"/>
      <c r="C576" s="26"/>
      <c r="D576" s="26"/>
      <c r="E576" s="26"/>
      <c r="F576" s="26"/>
      <c r="G576" s="26"/>
      <c r="H576" s="26"/>
      <c r="I576" s="26"/>
      <c r="J576" s="26"/>
      <c r="K576" s="26"/>
      <c r="L576" s="26"/>
      <c r="M576" s="26"/>
      <c r="N576" s="26"/>
      <c r="O576" s="26"/>
      <c r="BU576" s="1">
        <f t="shared" si="282"/>
        <v>0</v>
      </c>
      <c r="BV576" s="1">
        <f>IF($BY$12=1,NORMDIST(BY576,$Y$6,$Y$8,TRUE),IF($BY$12=2,IF(BY576&lt;=$BX$31,0,IF(BY576&gt;=$BX$32,1,(BY576-$BX$31)*$BX$33)),SUM($BU$42:BU576)/$BV$40))</f>
        <v>0.56749493167504805</v>
      </c>
      <c r="BW576" s="1">
        <f t="shared" si="283"/>
        <v>1.0498947690634328</v>
      </c>
      <c r="BX576" s="1">
        <f>IF($BY$12&lt;3,BV576,SUM($BZ$42:BZ576)/$BX$40)</f>
        <v>0.56749493167504805</v>
      </c>
      <c r="BY576" s="1">
        <f t="shared" si="273"/>
        <v>53.400000000000489</v>
      </c>
      <c r="BZ576" s="1">
        <f t="shared" si="274"/>
        <v>1.9660950731524778E-2</v>
      </c>
      <c r="CA576" s="1">
        <f t="shared" si="284"/>
        <v>23.924924247264187</v>
      </c>
      <c r="CB576" s="1" t="str">
        <f t="shared" si="275"/>
        <v/>
      </c>
      <c r="CC576" s="1" t="e">
        <f>IF(CB576="",NA(),COUNTIF(CB576:$CB$704,CB576))</f>
        <v>#N/A</v>
      </c>
      <c r="CD576" s="1" t="e">
        <f t="shared" si="276"/>
        <v>#N/A</v>
      </c>
      <c r="CE576" s="1" t="e">
        <f t="shared" si="277"/>
        <v>#N/A</v>
      </c>
      <c r="CF576" s="1">
        <f t="shared" si="278"/>
        <v>99</v>
      </c>
      <c r="CG576" s="1">
        <f t="shared" si="279"/>
        <v>0</v>
      </c>
      <c r="CH576" s="1">
        <f t="shared" si="272"/>
        <v>0</v>
      </c>
      <c r="CJ576" s="1" t="e">
        <f t="shared" si="280"/>
        <v>#N/A</v>
      </c>
      <c r="CK576" s="1" t="str">
        <f t="shared" si="281"/>
        <v/>
      </c>
    </row>
    <row r="577" spans="1:89" ht="12" customHeight="1" x14ac:dyDescent="0.15">
      <c r="A577" s="26"/>
      <c r="B577" s="26"/>
      <c r="C577" s="26"/>
      <c r="D577" s="26"/>
      <c r="E577" s="26"/>
      <c r="F577" s="26"/>
      <c r="G577" s="26"/>
      <c r="H577" s="26"/>
      <c r="I577" s="26"/>
      <c r="J577" s="26"/>
      <c r="K577" s="26"/>
      <c r="L577" s="26"/>
      <c r="M577" s="26"/>
      <c r="N577" s="26"/>
      <c r="O577" s="26"/>
      <c r="BU577" s="1">
        <f t="shared" si="282"/>
        <v>0</v>
      </c>
      <c r="BV577" s="1">
        <f>IF($BY$12=1,NORMDIST(BY577,$Y$6,$Y$8,TRUE),IF($BY$12=2,IF(BY577&lt;=$BX$31,0,IF(BY577&gt;=$BX$32,1,(BY577-$BX$31)*$BX$33)),SUM($BU$42:BU577)/$BV$40))</f>
        <v>0.56946018320768332</v>
      </c>
      <c r="BW577" s="1">
        <f t="shared" si="283"/>
        <v>1.0509540252717449</v>
      </c>
      <c r="BX577" s="1">
        <f>IF($BY$12&lt;3,BV577,SUM($BZ$42:BZ577)/$BX$40)</f>
        <v>0.56946018320768332</v>
      </c>
      <c r="BY577" s="1">
        <f t="shared" si="273"/>
        <v>53.50000000000049</v>
      </c>
      <c r="BZ577" s="1">
        <f t="shared" si="274"/>
        <v>1.9644000472368882E-2</v>
      </c>
      <c r="CA577" s="1">
        <f t="shared" si="284"/>
        <v>23.960412339216383</v>
      </c>
      <c r="CB577" s="1" t="str">
        <f t="shared" si="275"/>
        <v/>
      </c>
      <c r="CC577" s="1" t="e">
        <f>IF(CB577="",NA(),COUNTIF(CB577:$CB$704,CB577))</f>
        <v>#N/A</v>
      </c>
      <c r="CD577" s="1" t="e">
        <f t="shared" si="276"/>
        <v>#N/A</v>
      </c>
      <c r="CE577" s="1" t="e">
        <f t="shared" si="277"/>
        <v>#N/A</v>
      </c>
      <c r="CF577" s="1">
        <f t="shared" si="278"/>
        <v>99</v>
      </c>
      <c r="CG577" s="1">
        <f t="shared" si="279"/>
        <v>0</v>
      </c>
      <c r="CH577" s="1">
        <f t="shared" si="272"/>
        <v>0</v>
      </c>
      <c r="CJ577" s="1" t="e">
        <f t="shared" si="280"/>
        <v>#N/A</v>
      </c>
      <c r="CK577" s="1" t="str">
        <f t="shared" si="281"/>
        <v/>
      </c>
    </row>
    <row r="578" spans="1:89" ht="12" customHeight="1" x14ac:dyDescent="0.15">
      <c r="A578" s="26"/>
      <c r="B578" s="26"/>
      <c r="C578" s="26"/>
      <c r="D578" s="26"/>
      <c r="E578" s="26"/>
      <c r="F578" s="26"/>
      <c r="G578" s="26"/>
      <c r="H578" s="26"/>
      <c r="I578" s="26"/>
      <c r="J578" s="26"/>
      <c r="K578" s="26"/>
      <c r="L578" s="26"/>
      <c r="M578" s="26"/>
      <c r="N578" s="26"/>
      <c r="O578" s="26"/>
      <c r="BU578" s="1">
        <f t="shared" si="282"/>
        <v>0</v>
      </c>
      <c r="BV578" s="1">
        <f>IF($BY$12=1,NORMDIST(BY578,$Y$6,$Y$8,TRUE),IF($BY$12=2,IF(BY578&lt;=$BX$31,0,IF(BY578&gt;=$BX$32,1,(BY578-$BX$31)*$BX$33)),SUM($BU$42:BU578)/$BV$40))</f>
        <v>0.57142371590091035</v>
      </c>
      <c r="BW578" s="1">
        <f t="shared" si="283"/>
        <v>1.0519843747627544</v>
      </c>
      <c r="BX578" s="1">
        <f>IF($BY$12&lt;3,BV578,SUM($BZ$42:BZ578)/$BX$40)</f>
        <v>0.57142371590091035</v>
      </c>
      <c r="BY578" s="1">
        <f t="shared" si="273"/>
        <v>53.600000000000492</v>
      </c>
      <c r="BZ578" s="1">
        <f t="shared" si="274"/>
        <v>1.9626574156021356E-2</v>
      </c>
      <c r="CA578" s="1">
        <f t="shared" si="284"/>
        <v>23.996295614013562</v>
      </c>
      <c r="CB578" s="1" t="str">
        <f t="shared" si="275"/>
        <v/>
      </c>
      <c r="CC578" s="1" t="e">
        <f>IF(CB578="",NA(),COUNTIF(CB578:$CB$704,CB578))</f>
        <v>#N/A</v>
      </c>
      <c r="CD578" s="1" t="e">
        <f t="shared" si="276"/>
        <v>#N/A</v>
      </c>
      <c r="CE578" s="1" t="e">
        <f t="shared" si="277"/>
        <v>#N/A</v>
      </c>
      <c r="CF578" s="1">
        <f t="shared" si="278"/>
        <v>99</v>
      </c>
      <c r="CG578" s="1">
        <f t="shared" si="279"/>
        <v>0</v>
      </c>
      <c r="CH578" s="1">
        <f t="shared" si="272"/>
        <v>0</v>
      </c>
      <c r="CJ578" s="1" t="e">
        <f t="shared" si="280"/>
        <v>#N/A</v>
      </c>
      <c r="CK578" s="1" t="str">
        <f t="shared" si="281"/>
        <v/>
      </c>
    </row>
    <row r="579" spans="1:89" ht="12" customHeight="1" x14ac:dyDescent="0.15">
      <c r="A579" s="26"/>
      <c r="B579" s="26"/>
      <c r="C579" s="26"/>
      <c r="D579" s="26"/>
      <c r="E579" s="26"/>
      <c r="F579" s="26"/>
      <c r="G579" s="26"/>
      <c r="H579" s="26"/>
      <c r="I579" s="26"/>
      <c r="J579" s="26"/>
      <c r="K579" s="26"/>
      <c r="L579" s="26"/>
      <c r="M579" s="26"/>
      <c r="N579" s="26"/>
      <c r="O579" s="26"/>
      <c r="BU579" s="1">
        <f t="shared" si="282"/>
        <v>0</v>
      </c>
      <c r="BV579" s="1">
        <f>IF($BY$12=1,NORMDIST(BY579,$Y$6,$Y$8,TRUE),IF($BY$12=2,IF(BY579&lt;=$BX$31,0,IF(BY579&gt;=$BX$32,1,(BY579-$BX$31)*$BX$33)),SUM($BU$42:BU579)/$BV$40))</f>
        <v>0.57338548221338415</v>
      </c>
      <c r="BW579" s="1">
        <f t="shared" si="283"/>
        <v>1.0529857441658514</v>
      </c>
      <c r="BX579" s="1">
        <f>IF($BY$12&lt;3,BV579,SUM($BZ$42:BZ579)/$BX$40)</f>
        <v>0.57338548221338415</v>
      </c>
      <c r="BY579" s="1">
        <f t="shared" si="273"/>
        <v>53.700000000000493</v>
      </c>
      <c r="BZ579" s="1">
        <f t="shared" si="274"/>
        <v>1.9608673075713998E-2</v>
      </c>
      <c r="CA579" s="1">
        <f t="shared" si="284"/>
        <v>24.032531560317146</v>
      </c>
      <c r="CB579" s="1" t="str">
        <f t="shared" si="275"/>
        <v/>
      </c>
      <c r="CC579" s="1" t="e">
        <f>IF(CB579="",NA(),COUNTIF(CB579:$CB$704,CB579))</f>
        <v>#N/A</v>
      </c>
      <c r="CD579" s="1" t="e">
        <f t="shared" si="276"/>
        <v>#N/A</v>
      </c>
      <c r="CE579" s="1" t="e">
        <f t="shared" si="277"/>
        <v>#N/A</v>
      </c>
      <c r="CF579" s="1">
        <f t="shared" si="278"/>
        <v>99</v>
      </c>
      <c r="CG579" s="1">
        <f t="shared" si="279"/>
        <v>0</v>
      </c>
      <c r="CH579" s="1">
        <f t="shared" ref="CH579:CH642" si="285">IF(CB579="",0,1)</f>
        <v>0</v>
      </c>
      <c r="CJ579" s="1" t="e">
        <f t="shared" si="280"/>
        <v>#N/A</v>
      </c>
      <c r="CK579" s="1" t="str">
        <f t="shared" si="281"/>
        <v/>
      </c>
    </row>
    <row r="580" spans="1:89" ht="12" customHeight="1" x14ac:dyDescent="0.15">
      <c r="A580" s="26"/>
      <c r="B580" s="26"/>
      <c r="C580" s="26"/>
      <c r="D580" s="26"/>
      <c r="E580" s="26"/>
      <c r="F580" s="26"/>
      <c r="G580" s="26"/>
      <c r="H580" s="26"/>
      <c r="I580" s="26"/>
      <c r="J580" s="26"/>
      <c r="K580" s="26"/>
      <c r="L580" s="26"/>
      <c r="M580" s="26"/>
      <c r="N580" s="26"/>
      <c r="O580" s="26"/>
      <c r="BU580" s="1">
        <f t="shared" si="282"/>
        <v>0</v>
      </c>
      <c r="BV580" s="1">
        <f>IF($BY$12=1,NORMDIST(BY580,$Y$6,$Y$8,TRUE),IF($BY$12=2,IF(BY580&lt;=$BX$31,0,IF(BY580&gt;=$BX$32,1,(BY580-$BX$31)*$BX$33)),SUM($BU$42:BU580)/$BV$40))</f>
        <v>0.57534543473480515</v>
      </c>
      <c r="BW580" s="1">
        <f t="shared" si="283"/>
        <v>1.0539580624799105</v>
      </c>
      <c r="BX580" s="1">
        <f>IF($BY$12&lt;3,BV580,SUM($BZ$42:BZ580)/$BX$40)</f>
        <v>0.57534543473480515</v>
      </c>
      <c r="BY580" s="1">
        <f t="shared" si="273"/>
        <v>53.800000000000495</v>
      </c>
      <c r="BZ580" s="1">
        <f t="shared" si="274"/>
        <v>1.9590298559105962E-2</v>
      </c>
      <c r="CA580" s="1">
        <f t="shared" si="284"/>
        <v>24.069077900930655</v>
      </c>
      <c r="CB580" s="1" t="str">
        <f t="shared" si="275"/>
        <v/>
      </c>
      <c r="CC580" s="1" t="e">
        <f>IF(CB580="",NA(),COUNTIF(CB580:$CB$704,CB580))</f>
        <v>#N/A</v>
      </c>
      <c r="CD580" s="1" t="e">
        <f t="shared" si="276"/>
        <v>#N/A</v>
      </c>
      <c r="CE580" s="1" t="e">
        <f t="shared" si="277"/>
        <v>#N/A</v>
      </c>
      <c r="CF580" s="1">
        <f t="shared" si="278"/>
        <v>99</v>
      </c>
      <c r="CG580" s="1">
        <f t="shared" si="279"/>
        <v>0</v>
      </c>
      <c r="CH580" s="1">
        <f t="shared" si="285"/>
        <v>0</v>
      </c>
      <c r="CJ580" s="1" t="e">
        <f t="shared" si="280"/>
        <v>#N/A</v>
      </c>
      <c r="CK580" s="1" t="str">
        <f t="shared" si="281"/>
        <v/>
      </c>
    </row>
    <row r="581" spans="1:89" ht="12" customHeight="1" x14ac:dyDescent="0.15">
      <c r="A581" s="26"/>
      <c r="B581" s="26"/>
      <c r="C581" s="26"/>
      <c r="D581" s="26"/>
      <c r="E581" s="26"/>
      <c r="F581" s="26"/>
      <c r="G581" s="26"/>
      <c r="H581" s="26"/>
      <c r="I581" s="26"/>
      <c r="J581" s="26"/>
      <c r="K581" s="26"/>
      <c r="L581" s="26"/>
      <c r="M581" s="26"/>
      <c r="N581" s="26"/>
      <c r="O581" s="26"/>
      <c r="BU581" s="1">
        <f t="shared" si="282"/>
        <v>0</v>
      </c>
      <c r="BV581" s="1">
        <f>IF($BY$12=1,NORMDIST(BY581,$Y$6,$Y$8,TRUE),IF($BY$12=2,IF(BY581&lt;=$BX$31,0,IF(BY581&gt;=$BX$32,1,(BY581-$BX$31)*$BX$33)),SUM($BU$42:BU581)/$BV$40))</f>
        <v>0.57730352618935488</v>
      </c>
      <c r="BW581" s="1">
        <f t="shared" si="283"/>
        <v>1.0549012610816615</v>
      </c>
      <c r="BX581" s="1">
        <f>IF($BY$12&lt;3,BV581,SUM($BZ$42:BZ581)/$BX$40)</f>
        <v>0.57730352618935488</v>
      </c>
      <c r="BY581" s="1">
        <f t="shared" si="273"/>
        <v>53.900000000000496</v>
      </c>
      <c r="BZ581" s="1">
        <f t="shared" si="274"/>
        <v>1.9571451968119699E-2</v>
      </c>
      <c r="CA581" s="1">
        <f t="shared" si="284"/>
        <v>24.105892672322309</v>
      </c>
      <c r="CB581" s="1" t="str">
        <f t="shared" si="275"/>
        <v/>
      </c>
      <c r="CC581" s="1" t="e">
        <f>IF(CB581="",NA(),COUNTIF(CB581:$CB$704,CB581))</f>
        <v>#N/A</v>
      </c>
      <c r="CD581" s="1" t="e">
        <f t="shared" si="276"/>
        <v>#N/A</v>
      </c>
      <c r="CE581" s="1" t="e">
        <f t="shared" si="277"/>
        <v>#N/A</v>
      </c>
      <c r="CF581" s="1">
        <f t="shared" si="278"/>
        <v>99</v>
      </c>
      <c r="CG581" s="1">
        <f t="shared" si="279"/>
        <v>0</v>
      </c>
      <c r="CH581" s="1">
        <f t="shared" si="285"/>
        <v>0</v>
      </c>
      <c r="CJ581" s="1" t="e">
        <f t="shared" si="280"/>
        <v>#N/A</v>
      </c>
      <c r="CK581" s="1" t="str">
        <f t="shared" si="281"/>
        <v/>
      </c>
    </row>
    <row r="582" spans="1:89" ht="12" customHeight="1" x14ac:dyDescent="0.15">
      <c r="A582" s="26"/>
      <c r="B582" s="26"/>
      <c r="C582" s="26"/>
      <c r="D582" s="26"/>
      <c r="E582" s="26"/>
      <c r="F582" s="26"/>
      <c r="G582" s="26"/>
      <c r="H582" s="26"/>
      <c r="I582" s="26"/>
      <c r="J582" s="26"/>
      <c r="K582" s="26"/>
      <c r="L582" s="26"/>
      <c r="M582" s="26"/>
      <c r="N582" s="26"/>
      <c r="O582" s="26"/>
      <c r="BU582" s="1">
        <f t="shared" si="282"/>
        <v>0</v>
      </c>
      <c r="BV582" s="1">
        <f>IF($BY$12=1,NORMDIST(BY582,$Y$6,$Y$8,TRUE),IF($BY$12=2,IF(BY582&lt;=$BX$31,0,IF(BY582&gt;=$BX$32,1,(BY582-$BX$31)*$BX$33)),SUM($BU$42:BU582)/$BV$40))</f>
        <v>0.57925970943911276</v>
      </c>
      <c r="BW582" s="1">
        <f t="shared" si="283"/>
        <v>1.0558152737337356</v>
      </c>
      <c r="BX582" s="1">
        <f>IF($BY$12&lt;3,BV582,SUM($BZ$42:BZ582)/$BX$40)</f>
        <v>0.57925970943911276</v>
      </c>
      <c r="BY582" s="1">
        <f t="shared" si="273"/>
        <v>54.000000000000497</v>
      </c>
      <c r="BZ582" s="1">
        <f t="shared" si="274"/>
        <v>1.9552134698772702E-2</v>
      </c>
      <c r="CA582" s="1">
        <f t="shared" si="284"/>
        <v>24.142934301913677</v>
      </c>
      <c r="CB582" s="1" t="str">
        <f t="shared" si="275"/>
        <v/>
      </c>
      <c r="CC582" s="1" t="e">
        <f>IF(CB582="",NA(),COUNTIF(CB582:$CB$704,CB582))</f>
        <v>#N/A</v>
      </c>
      <c r="CD582" s="1" t="e">
        <f t="shared" si="276"/>
        <v>#N/A</v>
      </c>
      <c r="CE582" s="1" t="e">
        <f t="shared" si="277"/>
        <v>#N/A</v>
      </c>
      <c r="CF582" s="1">
        <f t="shared" si="278"/>
        <v>99</v>
      </c>
      <c r="CG582" s="1">
        <f t="shared" si="279"/>
        <v>0</v>
      </c>
      <c r="CH582" s="1">
        <f t="shared" si="285"/>
        <v>0</v>
      </c>
      <c r="CJ582" s="1" t="e">
        <f t="shared" si="280"/>
        <v>#N/A</v>
      </c>
      <c r="CK582" s="1" t="str">
        <f t="shared" si="281"/>
        <v/>
      </c>
    </row>
    <row r="583" spans="1:89" ht="12" customHeight="1" x14ac:dyDescent="0.15">
      <c r="A583" s="26"/>
      <c r="B583" s="26"/>
      <c r="C583" s="26"/>
      <c r="D583" s="26"/>
      <c r="E583" s="26"/>
      <c r="F583" s="26"/>
      <c r="G583" s="26"/>
      <c r="H583" s="26"/>
      <c r="I583" s="26"/>
      <c r="J583" s="26"/>
      <c r="K583" s="26"/>
      <c r="L583" s="26"/>
      <c r="M583" s="26"/>
      <c r="N583" s="26"/>
      <c r="O583" s="26"/>
      <c r="BU583" s="1">
        <f t="shared" si="282"/>
        <v>0</v>
      </c>
      <c r="BV583" s="1">
        <f>IF($BY$12=1,NORMDIST(BY583,$Y$6,$Y$8,TRUE),IF($BY$12=2,IF(BY583&lt;=$BX$31,0,IF(BY583&gt;=$BX$32,1,(BY583-$BX$31)*$BX$33)),SUM($BU$42:BU583)/$BV$40))</f>
        <v>0.58121393748745787</v>
      </c>
      <c r="BW583" s="1">
        <f t="shared" si="283"/>
        <v>1.0567000365923891</v>
      </c>
      <c r="BX583" s="1">
        <f>IF($BY$12&lt;3,BV583,SUM($BZ$42:BZ583)/$BX$40)</f>
        <v>0.58121393748745787</v>
      </c>
      <c r="BY583" s="1">
        <f t="shared" si="273"/>
        <v>54.100000000000499</v>
      </c>
      <c r="BZ583" s="1">
        <f t="shared" si="274"/>
        <v>1.9532348181005164E-2</v>
      </c>
      <c r="CA583" s="1">
        <f t="shared" si="284"/>
        <v>24.180161682946256</v>
      </c>
      <c r="CB583" s="1" t="str">
        <f t="shared" si="275"/>
        <v/>
      </c>
      <c r="CC583" s="1" t="e">
        <f>IF(CB583="",NA(),COUNTIF(CB583:$CB$704,CB583))</f>
        <v>#N/A</v>
      </c>
      <c r="CD583" s="1" t="e">
        <f t="shared" si="276"/>
        <v>#N/A</v>
      </c>
      <c r="CE583" s="1" t="e">
        <f t="shared" si="277"/>
        <v>#N/A</v>
      </c>
      <c r="CF583" s="1">
        <f t="shared" si="278"/>
        <v>99</v>
      </c>
      <c r="CG583" s="1">
        <f t="shared" si="279"/>
        <v>0</v>
      </c>
      <c r="CH583" s="1">
        <f t="shared" si="285"/>
        <v>0</v>
      </c>
      <c r="CJ583" s="1" t="e">
        <f t="shared" si="280"/>
        <v>#N/A</v>
      </c>
      <c r="CK583" s="1" t="str">
        <f t="shared" si="281"/>
        <v/>
      </c>
    </row>
    <row r="584" spans="1:89" ht="12" customHeight="1" x14ac:dyDescent="0.15">
      <c r="A584" s="26"/>
      <c r="B584" s="26"/>
      <c r="C584" s="26"/>
      <c r="D584" s="26"/>
      <c r="E584" s="26"/>
      <c r="F584" s="26"/>
      <c r="G584" s="26"/>
      <c r="H584" s="26"/>
      <c r="I584" s="26"/>
      <c r="J584" s="26"/>
      <c r="K584" s="26"/>
      <c r="L584" s="26"/>
      <c r="M584" s="26"/>
      <c r="N584" s="26"/>
      <c r="O584" s="26"/>
      <c r="BU584" s="1">
        <f t="shared" si="282"/>
        <v>0</v>
      </c>
      <c r="BV584" s="1">
        <f>IF($BY$12=1,NORMDIST(BY584,$Y$6,$Y$8,TRUE),IF($BY$12=2,IF(BY584&lt;=$BX$31,0,IF(BY584&gt;=$BX$32,1,(BY584-$BX$31)*$BX$33)),SUM($BU$42:BU584)/$BV$40))</f>
        <v>0.58316616348245209</v>
      </c>
      <c r="BW584" s="1">
        <f t="shared" si="283"/>
        <v>1.0575554882149054</v>
      </c>
      <c r="BX584" s="1">
        <f>IF($BY$12&lt;3,BV584,SUM($BZ$42:BZ584)/$BX$40)</f>
        <v>0.58316616348245209</v>
      </c>
      <c r="BY584" s="1">
        <f t="shared" si="273"/>
        <v>54.2000000000005</v>
      </c>
      <c r="BZ584" s="1">
        <f t="shared" si="274"/>
        <v>1.9512093878503611E-2</v>
      </c>
      <c r="CA584" s="1">
        <f t="shared" si="284"/>
        <v>24.21753424674991</v>
      </c>
      <c r="CB584" s="1" t="str">
        <f t="shared" si="275"/>
        <v/>
      </c>
      <c r="CC584" s="1" t="e">
        <f>IF(CB584="",NA(),COUNTIF(CB584:$CB$704,CB584))</f>
        <v>#N/A</v>
      </c>
      <c r="CD584" s="1" t="e">
        <f t="shared" si="276"/>
        <v>#N/A</v>
      </c>
      <c r="CE584" s="1" t="e">
        <f t="shared" si="277"/>
        <v>#N/A</v>
      </c>
      <c r="CF584" s="1">
        <f t="shared" si="278"/>
        <v>99</v>
      </c>
      <c r="CG584" s="1">
        <f t="shared" si="279"/>
        <v>0</v>
      </c>
      <c r="CH584" s="1">
        <f t="shared" si="285"/>
        <v>0</v>
      </c>
      <c r="CJ584" s="1" t="e">
        <f t="shared" si="280"/>
        <v>#N/A</v>
      </c>
      <c r="CK584" s="1" t="str">
        <f t="shared" si="281"/>
        <v/>
      </c>
    </row>
    <row r="585" spans="1:89" ht="12" customHeight="1" x14ac:dyDescent="0.15">
      <c r="A585" s="26"/>
      <c r="B585" s="26"/>
      <c r="C585" s="26"/>
      <c r="D585" s="26"/>
      <c r="E585" s="26"/>
      <c r="F585" s="26"/>
      <c r="G585" s="26"/>
      <c r="H585" s="26"/>
      <c r="I585" s="26"/>
      <c r="J585" s="26"/>
      <c r="K585" s="26"/>
      <c r="L585" s="26"/>
      <c r="M585" s="26"/>
      <c r="N585" s="26"/>
      <c r="O585" s="26"/>
      <c r="BU585" s="1">
        <f t="shared" si="282"/>
        <v>0</v>
      </c>
      <c r="BV585" s="1">
        <f>IF($BY$12=1,NORMDIST(BY585,$Y$6,$Y$8,TRUE),IF($BY$12=2,IF(BY585&lt;=$BX$31,0,IF(BY585&gt;=$BX$32,1,(BY585-$BX$31)*$BX$33)),SUM($BU$42:BU585)/$BV$40))</f>
        <v>0.58511634072020557</v>
      </c>
      <c r="BW585" s="1">
        <f t="shared" si="283"/>
        <v>1.058381569566669</v>
      </c>
      <c r="BX585" s="1">
        <f>IF($BY$12&lt;3,BV585,SUM($BZ$42:BZ585)/$BX$40)</f>
        <v>0.58511634072020557</v>
      </c>
      <c r="BY585" s="1">
        <f t="shared" si="273"/>
        <v>54.300000000000502</v>
      </c>
      <c r="BZ585" s="1">
        <f t="shared" si="274"/>
        <v>1.9491373288520426E-2</v>
      </c>
      <c r="CA585" s="1">
        <f t="shared" si="284"/>
        <v>24.255012032249287</v>
      </c>
      <c r="CB585" s="1" t="str">
        <f t="shared" si="275"/>
        <v/>
      </c>
      <c r="CC585" s="1" t="e">
        <f>IF(CB585="",NA(),COUNTIF(CB585:$CB$704,CB585))</f>
        <v>#N/A</v>
      </c>
      <c r="CD585" s="1" t="e">
        <f t="shared" si="276"/>
        <v>#N/A</v>
      </c>
      <c r="CE585" s="1" t="e">
        <f t="shared" si="277"/>
        <v>#N/A</v>
      </c>
      <c r="CF585" s="1">
        <f t="shared" si="278"/>
        <v>99</v>
      </c>
      <c r="CG585" s="1">
        <f t="shared" si="279"/>
        <v>0</v>
      </c>
      <c r="CH585" s="1">
        <f t="shared" si="285"/>
        <v>0</v>
      </c>
      <c r="CJ585" s="1" t="e">
        <f t="shared" si="280"/>
        <v>#N/A</v>
      </c>
      <c r="CK585" s="1" t="str">
        <f t="shared" si="281"/>
        <v/>
      </c>
    </row>
    <row r="586" spans="1:89" ht="12" customHeight="1" x14ac:dyDescent="0.15">
      <c r="A586" s="26"/>
      <c r="B586" s="26"/>
      <c r="C586" s="26"/>
      <c r="D586" s="26"/>
      <c r="E586" s="26"/>
      <c r="F586" s="26"/>
      <c r="G586" s="26"/>
      <c r="H586" s="26"/>
      <c r="I586" s="26"/>
      <c r="J586" s="26"/>
      <c r="K586" s="26"/>
      <c r="L586" s="26"/>
      <c r="M586" s="26"/>
      <c r="N586" s="26"/>
      <c r="O586" s="26"/>
      <c r="BU586" s="1">
        <f t="shared" si="282"/>
        <v>0</v>
      </c>
      <c r="BV586" s="1">
        <f>IF($BY$12=1,NORMDIST(BY586,$Y$6,$Y$8,TRUE),IF($BY$12=2,IF(BY586&lt;=$BX$31,0,IF(BY586&gt;=$BX$32,1,(BY586-$BX$31)*$BX$33)),SUM($BU$42:BU586)/$BV$40))</f>
        <v>0.58706442264822445</v>
      </c>
      <c r="BW586" s="1">
        <f t="shared" si="283"/>
        <v>1.059178224027914</v>
      </c>
      <c r="BX586" s="1">
        <f>IF($BY$12&lt;3,BV586,SUM($BZ$42:BZ586)/$BX$40)</f>
        <v>0.58706442264822445</v>
      </c>
      <c r="BY586" s="1">
        <f t="shared" si="273"/>
        <v>54.400000000000503</v>
      </c>
      <c r="BZ586" s="1">
        <f t="shared" si="274"/>
        <v>1.9470187941689414E-2</v>
      </c>
      <c r="CA586" s="1">
        <f t="shared" si="284"/>
        <v>24.292555752557341</v>
      </c>
      <c r="CB586" s="1" t="str">
        <f t="shared" si="275"/>
        <v/>
      </c>
      <c r="CC586" s="1" t="e">
        <f>IF(CB586="",NA(),COUNTIF(CB586:$CB$704,CB586))</f>
        <v>#N/A</v>
      </c>
      <c r="CD586" s="1" t="e">
        <f t="shared" si="276"/>
        <v>#N/A</v>
      </c>
      <c r="CE586" s="1" t="e">
        <f t="shared" si="277"/>
        <v>#N/A</v>
      </c>
      <c r="CF586" s="1">
        <f t="shared" si="278"/>
        <v>99</v>
      </c>
      <c r="CG586" s="1">
        <f t="shared" si="279"/>
        <v>0</v>
      </c>
      <c r="CH586" s="1">
        <f t="shared" si="285"/>
        <v>0</v>
      </c>
      <c r="CJ586" s="1" t="e">
        <f t="shared" si="280"/>
        <v>#N/A</v>
      </c>
      <c r="CK586" s="1" t="str">
        <f t="shared" si="281"/>
        <v/>
      </c>
    </row>
    <row r="587" spans="1:89" ht="12" customHeight="1" x14ac:dyDescent="0.15">
      <c r="A587" s="26"/>
      <c r="B587" s="26"/>
      <c r="C587" s="26"/>
      <c r="D587" s="26"/>
      <c r="E587" s="26"/>
      <c r="F587" s="26"/>
      <c r="G587" s="26"/>
      <c r="H587" s="26"/>
      <c r="I587" s="26"/>
      <c r="J587" s="26"/>
      <c r="K587" s="26"/>
      <c r="L587" s="26"/>
      <c r="M587" s="26"/>
      <c r="N587" s="26"/>
      <c r="O587" s="26"/>
      <c r="BU587" s="1">
        <f t="shared" si="282"/>
        <v>0</v>
      </c>
      <c r="BV587" s="1">
        <f>IF($BY$12=1,NORMDIST(BY587,$Y$6,$Y$8,TRUE),IF($BY$12=2,IF(BY587&lt;=$BX$31,0,IF(BY587&gt;=$BX$32,1,(BY587-$BX$31)*$BX$33)),SUM($BU$42:BU587)/$BV$40))</f>
        <v>0.58901036286873942</v>
      </c>
      <c r="BW587" s="1">
        <f t="shared" si="283"/>
        <v>1.0599453974001458</v>
      </c>
      <c r="BX587" s="1">
        <f>IF($BY$12&lt;3,BV587,SUM($BZ$42:BZ587)/$BX$40)</f>
        <v>0.58901036286873942</v>
      </c>
      <c r="BY587" s="1">
        <f t="shared" si="273"/>
        <v>54.500000000000504</v>
      </c>
      <c r="BZ587" s="1">
        <f t="shared" si="274"/>
        <v>1.9448539401837359E-2</v>
      </c>
      <c r="CA587" s="1">
        <f t="shared" si="284"/>
        <v>24.330126858518117</v>
      </c>
      <c r="CB587" s="1" t="str">
        <f t="shared" si="275"/>
        <v/>
      </c>
      <c r="CC587" s="1" t="e">
        <f>IF(CB587="",NA(),COUNTIF(CB587:$CB$704,CB587))</f>
        <v>#N/A</v>
      </c>
      <c r="CD587" s="1" t="e">
        <f t="shared" si="276"/>
        <v>#N/A</v>
      </c>
      <c r="CE587" s="1" t="e">
        <f t="shared" si="277"/>
        <v>#N/A</v>
      </c>
      <c r="CF587" s="1">
        <f t="shared" si="278"/>
        <v>99</v>
      </c>
      <c r="CG587" s="1">
        <f t="shared" si="279"/>
        <v>0</v>
      </c>
      <c r="CH587" s="1">
        <f t="shared" si="285"/>
        <v>0</v>
      </c>
      <c r="CJ587" s="1" t="e">
        <f t="shared" si="280"/>
        <v>#N/A</v>
      </c>
      <c r="CK587" s="1" t="str">
        <f t="shared" si="281"/>
        <v/>
      </c>
    </row>
    <row r="588" spans="1:89" ht="12" customHeight="1" x14ac:dyDescent="0.15">
      <c r="A588" s="26"/>
      <c r="B588" s="26"/>
      <c r="C588" s="26"/>
      <c r="D588" s="26"/>
      <c r="E588" s="26"/>
      <c r="F588" s="26"/>
      <c r="G588" s="26"/>
      <c r="H588" s="26"/>
      <c r="I588" s="26"/>
      <c r="J588" s="26"/>
      <c r="K588" s="26"/>
      <c r="L588" s="26"/>
      <c r="M588" s="26"/>
      <c r="N588" s="26"/>
      <c r="O588" s="26"/>
      <c r="BU588" s="1">
        <f t="shared" si="282"/>
        <v>0</v>
      </c>
      <c r="BV588" s="1">
        <f>IF($BY$12=1,NORMDIST(BY588,$Y$6,$Y$8,TRUE),IF($BY$12=2,IF(BY588&lt;=$BX$31,0,IF(BY588&gt;=$BX$32,1,(BY588-$BX$31)*$BX$33)),SUM($BU$42:BU588)/$BV$40))</f>
        <v>0.59095411514201568</v>
      </c>
      <c r="BW588" s="1">
        <f t="shared" si="283"/>
        <v>1.0606830379122354</v>
      </c>
      <c r="BX588" s="1">
        <f>IF($BY$12&lt;3,BV588,SUM($BZ$42:BZ588)/$BX$40)</f>
        <v>0.59095411514201568</v>
      </c>
      <c r="BY588" s="1">
        <f t="shared" si="273"/>
        <v>54.600000000000506</v>
      </c>
      <c r="BZ588" s="1">
        <f t="shared" si="274"/>
        <v>1.9426429265791679E-2</v>
      </c>
      <c r="CA588" s="1">
        <f t="shared" si="284"/>
        <v>24.367687599074415</v>
      </c>
      <c r="CB588" s="1" t="str">
        <f t="shared" si="275"/>
        <v/>
      </c>
      <c r="CC588" s="1" t="e">
        <f>IF(CB588="",NA(),COUNTIF(CB588:$CB$704,CB588))</f>
        <v>#N/A</v>
      </c>
      <c r="CD588" s="1" t="e">
        <f t="shared" si="276"/>
        <v>#N/A</v>
      </c>
      <c r="CE588" s="1" t="e">
        <f t="shared" si="277"/>
        <v>#N/A</v>
      </c>
      <c r="CF588" s="1">
        <f t="shared" si="278"/>
        <v>99</v>
      </c>
      <c r="CG588" s="1">
        <f t="shared" si="279"/>
        <v>0</v>
      </c>
      <c r="CH588" s="1">
        <f t="shared" si="285"/>
        <v>0</v>
      </c>
      <c r="CJ588" s="1" t="e">
        <f t="shared" si="280"/>
        <v>#N/A</v>
      </c>
      <c r="CK588" s="1" t="str">
        <f t="shared" si="281"/>
        <v/>
      </c>
    </row>
    <row r="589" spans="1:89" ht="12" customHeight="1" x14ac:dyDescent="0.15">
      <c r="A589" s="26"/>
      <c r="B589" s="26"/>
      <c r="C589" s="26"/>
      <c r="D589" s="26"/>
      <c r="E589" s="26"/>
      <c r="F589" s="26"/>
      <c r="G589" s="26"/>
      <c r="H589" s="26"/>
      <c r="I589" s="26"/>
      <c r="J589" s="26"/>
      <c r="K589" s="26"/>
      <c r="L589" s="26"/>
      <c r="M589" s="26"/>
      <c r="N589" s="26"/>
      <c r="O589" s="26"/>
      <c r="BU589" s="1">
        <f t="shared" si="282"/>
        <v>0</v>
      </c>
      <c r="BV589" s="1">
        <f>IF($BY$12=1,NORMDIST(BY589,$Y$6,$Y$8,TRUE),IF($BY$12=2,IF(BY589&lt;=$BX$31,0,IF(BY589&gt;=$BX$32,1,(BY589-$BX$31)*$BX$33)),SUM($BU$42:BU589)/$BV$40))</f>
        <v>0.59289563338964291</v>
      </c>
      <c r="BW589" s="1">
        <f t="shared" si="283"/>
        <v>1.061391096226181</v>
      </c>
      <c r="BX589" s="1">
        <f>IF($BY$12&lt;3,BV589,SUM($BZ$42:BZ589)/$BX$40)</f>
        <v>0.59289563338964291</v>
      </c>
      <c r="BY589" s="1">
        <f t="shared" si="273"/>
        <v>54.700000000000507</v>
      </c>
      <c r="BZ589" s="1">
        <f t="shared" si="274"/>
        <v>1.9403859163184118E-2</v>
      </c>
      <c r="CA589" s="1">
        <f t="shared" si="284"/>
        <v>24.405201078349577</v>
      </c>
      <c r="CB589" s="1" t="str">
        <f t="shared" si="275"/>
        <v/>
      </c>
      <c r="CC589" s="1" t="e">
        <f>IF(CB589="",NA(),COUNTIF(CB589:$CB$704,CB589))</f>
        <v>#N/A</v>
      </c>
      <c r="CD589" s="1" t="e">
        <f t="shared" si="276"/>
        <v>#N/A</v>
      </c>
      <c r="CE589" s="1" t="e">
        <f t="shared" si="277"/>
        <v>#N/A</v>
      </c>
      <c r="CF589" s="1">
        <f t="shared" si="278"/>
        <v>99</v>
      </c>
      <c r="CG589" s="1">
        <f t="shared" si="279"/>
        <v>0</v>
      </c>
      <c r="CH589" s="1">
        <f t="shared" si="285"/>
        <v>0</v>
      </c>
      <c r="CJ589" s="1" t="e">
        <f t="shared" si="280"/>
        <v>#N/A</v>
      </c>
      <c r="CK589" s="1" t="str">
        <f t="shared" si="281"/>
        <v/>
      </c>
    </row>
    <row r="590" spans="1:89" ht="12" customHeight="1" x14ac:dyDescent="0.15">
      <c r="A590" s="26"/>
      <c r="B590" s="26"/>
      <c r="C590" s="26"/>
      <c r="D590" s="26"/>
      <c r="E590" s="26"/>
      <c r="F590" s="26"/>
      <c r="G590" s="26"/>
      <c r="H590" s="26"/>
      <c r="I590" s="26"/>
      <c r="J590" s="26"/>
      <c r="K590" s="26"/>
      <c r="L590" s="26"/>
      <c r="M590" s="26"/>
      <c r="N590" s="26"/>
      <c r="O590" s="26"/>
      <c r="BU590" s="1">
        <f t="shared" si="282"/>
        <v>0</v>
      </c>
      <c r="BV590" s="1">
        <f>IF($BY$12=1,NORMDIST(BY590,$Y$6,$Y$8,TRUE),IF($BY$12=2,IF(BY590&lt;=$BX$31,0,IF(BY590&gt;=$BX$32,1,(BY590-$BX$31)*$BX$33)),SUM($BU$42:BU590)/$BV$40))</f>
        <v>0.59483487169780569</v>
      </c>
      <c r="BW590" s="1">
        <f t="shared" si="283"/>
        <v>1.0620695254425421</v>
      </c>
      <c r="BX590" s="1">
        <f>IF($BY$12&lt;3,BV590,SUM($BZ$42:BZ590)/$BX$40)</f>
        <v>0.59483487169780569</v>
      </c>
      <c r="BY590" s="1">
        <f t="shared" si="273"/>
        <v>54.800000000000509</v>
      </c>
      <c r="BZ590" s="1">
        <f t="shared" si="274"/>
        <v>1.9380830756250588E-2</v>
      </c>
      <c r="CA590" s="1">
        <f t="shared" si="284"/>
        <v>24.442631309346424</v>
      </c>
      <c r="CB590" s="1" t="str">
        <f t="shared" si="275"/>
        <v/>
      </c>
      <c r="CC590" s="1" t="e">
        <f>IF(CB590="",NA(),COUNTIF(CB590:$CB$704,CB590))</f>
        <v>#N/A</v>
      </c>
      <c r="CD590" s="1" t="e">
        <f t="shared" si="276"/>
        <v>#N/A</v>
      </c>
      <c r="CE590" s="1" t="e">
        <f t="shared" si="277"/>
        <v>#N/A</v>
      </c>
      <c r="CF590" s="1">
        <f t="shared" si="278"/>
        <v>99</v>
      </c>
      <c r="CG590" s="1">
        <f t="shared" si="279"/>
        <v>0</v>
      </c>
      <c r="CH590" s="1">
        <f t="shared" si="285"/>
        <v>0</v>
      </c>
      <c r="CJ590" s="1" t="e">
        <f t="shared" si="280"/>
        <v>#N/A</v>
      </c>
      <c r="CK590" s="1" t="str">
        <f t="shared" si="281"/>
        <v/>
      </c>
    </row>
    <row r="591" spans="1:89" ht="12" customHeight="1" x14ac:dyDescent="0.15">
      <c r="A591" s="26"/>
      <c r="B591" s="26"/>
      <c r="C591" s="26"/>
      <c r="D591" s="26"/>
      <c r="E591" s="26"/>
      <c r="F591" s="26"/>
      <c r="G591" s="26"/>
      <c r="H591" s="26"/>
      <c r="I591" s="26"/>
      <c r="J591" s="26"/>
      <c r="K591" s="26"/>
      <c r="L591" s="26"/>
      <c r="M591" s="26"/>
      <c r="N591" s="26"/>
      <c r="O591" s="26"/>
      <c r="BU591" s="1">
        <f t="shared" si="282"/>
        <v>0</v>
      </c>
      <c r="BV591" s="1">
        <f>IF($BY$12=1,NORMDIST(BY591,$Y$6,$Y$8,TRUE),IF($BY$12=2,IF(BY591&lt;=$BX$31,0,IF(BY591&gt;=$BX$32,1,(BY591-$BX$31)*$BX$33)),SUM($BU$42:BU591)/$BV$40))</f>
        <v>0.59677178432053424</v>
      </c>
      <c r="BW591" s="1">
        <f t="shared" si="283"/>
        <v>1.062718281105542</v>
      </c>
      <c r="BX591" s="1">
        <f>IF($BY$12&lt;3,BV591,SUM($BZ$42:BZ591)/$BX$40)</f>
        <v>0.59677178432053424</v>
      </c>
      <c r="BY591" s="1">
        <f t="shared" si="273"/>
        <v>54.90000000000051</v>
      </c>
      <c r="BZ591" s="1">
        <f t="shared" si="274"/>
        <v>1.935734573962718E-2</v>
      </c>
      <c r="CA591" s="1">
        <f t="shared" si="284"/>
        <v>24.479943264180221</v>
      </c>
      <c r="CB591" s="1" t="str">
        <f t="shared" si="275"/>
        <v/>
      </c>
      <c r="CC591" s="1" t="e">
        <f>IF(CB591="",NA(),COUNTIF(CB591:$CB$704,CB591))</f>
        <v>#N/A</v>
      </c>
      <c r="CD591" s="1" t="e">
        <f t="shared" si="276"/>
        <v>#N/A</v>
      </c>
      <c r="CE591" s="1" t="e">
        <f t="shared" si="277"/>
        <v>#N/A</v>
      </c>
      <c r="CF591" s="1">
        <f t="shared" si="278"/>
        <v>99</v>
      </c>
      <c r="CG591" s="1">
        <f t="shared" si="279"/>
        <v>0</v>
      </c>
      <c r="CH591" s="1">
        <f t="shared" si="285"/>
        <v>0</v>
      </c>
      <c r="CJ591" s="1" t="e">
        <f t="shared" si="280"/>
        <v>#N/A</v>
      </c>
      <c r="CK591" s="1" t="str">
        <f t="shared" si="281"/>
        <v/>
      </c>
    </row>
    <row r="592" spans="1:89" ht="12" customHeight="1" x14ac:dyDescent="0.15">
      <c r="A592" s="26"/>
      <c r="B592" s="26"/>
      <c r="C592" s="26"/>
      <c r="D592" s="26"/>
      <c r="E592" s="26"/>
      <c r="F592" s="26"/>
      <c r="G592" s="26"/>
      <c r="H592" s="26"/>
      <c r="I592" s="26"/>
      <c r="J592" s="26"/>
      <c r="K592" s="26"/>
      <c r="L592" s="26"/>
      <c r="M592" s="26"/>
      <c r="N592" s="26"/>
      <c r="O592" s="26"/>
      <c r="BU592" s="1">
        <f t="shared" si="282"/>
        <v>0</v>
      </c>
      <c r="BV592" s="1">
        <f>IF($BY$12=1,NORMDIST(BY592,$Y$6,$Y$8,TRUE),IF($BY$12=2,IF(BY592&lt;=$BX$31,0,IF(BY592&gt;=$BX$32,1,(BY592-$BX$31)*$BX$33)),SUM($BU$42:BU592)/$BV$40))</f>
        <v>0.59870632568293369</v>
      </c>
      <c r="BW592" s="1">
        <f t="shared" si="283"/>
        <v>1.0633373212078385</v>
      </c>
      <c r="BX592" s="1">
        <f>IF($BY$12&lt;3,BV592,SUM($BZ$42:BZ592)/$BX$40)</f>
        <v>0.59870632568293369</v>
      </c>
      <c r="BY592" s="1">
        <f t="shared" si="273"/>
        <v>55.000000000000512</v>
      </c>
      <c r="BZ592" s="1">
        <f t="shared" si="274"/>
        <v>1.9333405840142339E-2</v>
      </c>
      <c r="CA592" s="1">
        <f t="shared" si="284"/>
        <v>24.517102920776406</v>
      </c>
      <c r="CB592" s="1" t="str">
        <f t="shared" si="275"/>
        <v/>
      </c>
      <c r="CC592" s="1" t="e">
        <f>IF(CB592="",NA(),COUNTIF(CB592:$CB$704,CB592))</f>
        <v>#N/A</v>
      </c>
      <c r="CD592" s="1" t="e">
        <f t="shared" si="276"/>
        <v>#N/A</v>
      </c>
      <c r="CE592" s="1" t="e">
        <f t="shared" si="277"/>
        <v>#N/A</v>
      </c>
      <c r="CF592" s="1">
        <f t="shared" si="278"/>
        <v>99</v>
      </c>
      <c r="CG592" s="1">
        <f t="shared" si="279"/>
        <v>0</v>
      </c>
      <c r="CH592" s="1">
        <f t="shared" si="285"/>
        <v>0</v>
      </c>
      <c r="CJ592" s="1" t="e">
        <f t="shared" si="280"/>
        <v>#N/A</v>
      </c>
      <c r="CK592" s="1" t="str">
        <f t="shared" si="281"/>
        <v/>
      </c>
    </row>
    <row r="593" spans="1:89" ht="12" customHeight="1" x14ac:dyDescent="0.15">
      <c r="A593" s="26"/>
      <c r="B593" s="26"/>
      <c r="C593" s="26"/>
      <c r="D593" s="26"/>
      <c r="E593" s="26"/>
      <c r="F593" s="26"/>
      <c r="G593" s="26"/>
      <c r="H593" s="26"/>
      <c r="I593" s="26"/>
      <c r="J593" s="26"/>
      <c r="K593" s="26"/>
      <c r="L593" s="26"/>
      <c r="M593" s="26"/>
      <c r="N593" s="26"/>
      <c r="O593" s="26"/>
      <c r="BU593" s="1">
        <f t="shared" si="282"/>
        <v>0</v>
      </c>
      <c r="BV593" s="1">
        <f>IF($BY$12=1,NORMDIST(BY593,$Y$6,$Y$8,TRUE),IF($BY$12=2,IF(BY593&lt;=$BX$31,0,IF(BY593&gt;=$BX$32,1,(BY593-$BX$31)*$BX$33)),SUM($BU$42:BU593)/$BV$40))</f>
        <v>0.60063845038439245</v>
      </c>
      <c r="BW593" s="1">
        <f t="shared" si="283"/>
        <v>1.0639266061949608</v>
      </c>
      <c r="BX593" s="1">
        <f>IF($BY$12&lt;3,BV593,SUM($BZ$42:BZ593)/$BX$40)</f>
        <v>0.60063845038439245</v>
      </c>
      <c r="BY593" s="1">
        <f t="shared" si="273"/>
        <v>55.100000000000513</v>
      </c>
      <c r="BZ593" s="1">
        <f t="shared" si="274"/>
        <v>1.930901281660528E-2</v>
      </c>
      <c r="CA593" s="1">
        <f t="shared" si="284"/>
        <v>24.554077305977728</v>
      </c>
      <c r="CB593" s="1" t="str">
        <f t="shared" si="275"/>
        <v/>
      </c>
      <c r="CC593" s="1" t="e">
        <f>IF(CB593="",NA(),COUNTIF(CB593:$CB$704,CB593))</f>
        <v>#N/A</v>
      </c>
      <c r="CD593" s="1" t="e">
        <f t="shared" si="276"/>
        <v>#N/A</v>
      </c>
      <c r="CE593" s="1" t="e">
        <f t="shared" si="277"/>
        <v>#N/A</v>
      </c>
      <c r="CF593" s="1">
        <f t="shared" si="278"/>
        <v>99</v>
      </c>
      <c r="CG593" s="1">
        <f t="shared" si="279"/>
        <v>0</v>
      </c>
      <c r="CH593" s="1">
        <f t="shared" si="285"/>
        <v>0</v>
      </c>
      <c r="CJ593" s="1" t="e">
        <f t="shared" si="280"/>
        <v>#N/A</v>
      </c>
      <c r="CK593" s="1" t="str">
        <f t="shared" si="281"/>
        <v/>
      </c>
    </row>
    <row r="594" spans="1:89" ht="12" customHeight="1" x14ac:dyDescent="0.15">
      <c r="A594" s="26"/>
      <c r="B594" s="26"/>
      <c r="C594" s="26"/>
      <c r="D594" s="26"/>
      <c r="E594" s="26"/>
      <c r="F594" s="26"/>
      <c r="G594" s="26"/>
      <c r="H594" s="26"/>
      <c r="I594" s="26"/>
      <c r="J594" s="26"/>
      <c r="K594" s="26"/>
      <c r="L594" s="26"/>
      <c r="M594" s="26"/>
      <c r="N594" s="26"/>
      <c r="O594" s="26"/>
      <c r="BU594" s="1">
        <f t="shared" si="282"/>
        <v>0</v>
      </c>
      <c r="BV594" s="1">
        <f>IF($BY$12=1,NORMDIST(BY594,$Y$6,$Y$8,TRUE),IF($BY$12=2,IF(BY594&lt;=$BX$31,0,IF(BY594&gt;=$BX$32,1,(BY594-$BX$31)*$BX$33)),SUM($BU$42:BU594)/$BV$40))</f>
        <v>0.60256811320177039</v>
      </c>
      <c r="BW594" s="1">
        <f t="shared" si="283"/>
        <v>1.0644860989694152</v>
      </c>
      <c r="BX594" s="1">
        <f>IF($BY$12&lt;3,BV594,SUM($BZ$42:BZ594)/$BX$40)</f>
        <v>0.60256811320177039</v>
      </c>
      <c r="BY594" s="1">
        <f t="shared" si="273"/>
        <v>55.200000000000514</v>
      </c>
      <c r="BZ594" s="1">
        <f t="shared" si="274"/>
        <v>1.9284168459590675E-2</v>
      </c>
      <c r="CA594" s="1">
        <f t="shared" si="284"/>
        <v>24.590834535018995</v>
      </c>
      <c r="CB594" s="1" t="str">
        <f t="shared" si="275"/>
        <v/>
      </c>
      <c r="CC594" s="1" t="e">
        <f>IF(CB594="",NA(),COUNTIF(CB594:$CB$704,CB594))</f>
        <v>#N/A</v>
      </c>
      <c r="CD594" s="1" t="e">
        <f t="shared" si="276"/>
        <v>#N/A</v>
      </c>
      <c r="CE594" s="1" t="e">
        <f t="shared" si="277"/>
        <v>#N/A</v>
      </c>
      <c r="CF594" s="1">
        <f t="shared" si="278"/>
        <v>99</v>
      </c>
      <c r="CG594" s="1">
        <f t="shared" si="279"/>
        <v>0</v>
      </c>
      <c r="CH594" s="1">
        <f t="shared" si="285"/>
        <v>0</v>
      </c>
      <c r="CJ594" s="1" t="e">
        <f t="shared" si="280"/>
        <v>#N/A</v>
      </c>
      <c r="CK594" s="1" t="str">
        <f t="shared" si="281"/>
        <v/>
      </c>
    </row>
    <row r="595" spans="1:89" ht="12" customHeight="1" x14ac:dyDescent="0.15">
      <c r="A595" s="26"/>
      <c r="B595" s="26"/>
      <c r="C595" s="26"/>
      <c r="D595" s="26"/>
      <c r="E595" s="26"/>
      <c r="F595" s="26"/>
      <c r="G595" s="26"/>
      <c r="H595" s="26"/>
      <c r="I595" s="26"/>
      <c r="J595" s="26"/>
      <c r="K595" s="26"/>
      <c r="L595" s="26"/>
      <c r="M595" s="26"/>
      <c r="N595" s="26"/>
      <c r="O595" s="26"/>
      <c r="BU595" s="1">
        <f t="shared" si="282"/>
        <v>0</v>
      </c>
      <c r="BV595" s="1">
        <f>IF($BY$12=1,NORMDIST(BY595,$Y$6,$Y$8,TRUE),IF($BY$12=2,IF(BY595&lt;=$BX$31,0,IF(BY595&gt;=$BX$32,1,(BY595-$BX$31)*$BX$33)),SUM($BU$42:BU595)/$BV$40))</f>
        <v>0.60449526909256401</v>
      </c>
      <c r="BW595" s="1">
        <f t="shared" si="283"/>
        <v>1.0650157648944558</v>
      </c>
      <c r="BX595" s="1">
        <f>IF($BY$12&lt;3,BV595,SUM($BZ$42:BZ595)/$BX$40)</f>
        <v>0.60449526909256401</v>
      </c>
      <c r="BY595" s="1">
        <f t="shared" si="273"/>
        <v>55.300000000000516</v>
      </c>
      <c r="BZ595" s="1">
        <f t="shared" si="274"/>
        <v>1.9258874591219634E-2</v>
      </c>
      <c r="CA595" s="1">
        <f t="shared" si="284"/>
        <v>24.627343847341425</v>
      </c>
      <c r="CB595" s="1" t="str">
        <f t="shared" si="275"/>
        <v/>
      </c>
      <c r="CC595" s="1" t="e">
        <f>IF(CB595="",NA(),COUNTIF(CB595:$CB$704,CB595))</f>
        <v>#N/A</v>
      </c>
      <c r="CD595" s="1" t="e">
        <f t="shared" si="276"/>
        <v>#N/A</v>
      </c>
      <c r="CE595" s="1" t="e">
        <f t="shared" si="277"/>
        <v>#N/A</v>
      </c>
      <c r="CF595" s="1">
        <f t="shared" si="278"/>
        <v>99</v>
      </c>
      <c r="CG595" s="1">
        <f t="shared" si="279"/>
        <v>0</v>
      </c>
      <c r="CH595" s="1">
        <f t="shared" si="285"/>
        <v>0</v>
      </c>
      <c r="CJ595" s="1" t="e">
        <f t="shared" si="280"/>
        <v>#N/A</v>
      </c>
      <c r="CK595" s="1" t="str">
        <f t="shared" si="281"/>
        <v/>
      </c>
    </row>
    <row r="596" spans="1:89" ht="12" customHeight="1" x14ac:dyDescent="0.15">
      <c r="A596" s="26"/>
      <c r="B596" s="26"/>
      <c r="C596" s="26"/>
      <c r="D596" s="26"/>
      <c r="E596" s="26"/>
      <c r="F596" s="26"/>
      <c r="G596" s="26"/>
      <c r="H596" s="26"/>
      <c r="I596" s="26"/>
      <c r="J596" s="26"/>
      <c r="K596" s="26"/>
      <c r="L596" s="26"/>
      <c r="M596" s="26"/>
      <c r="N596" s="26"/>
      <c r="O596" s="26"/>
      <c r="BU596" s="1">
        <f t="shared" si="282"/>
        <v>0</v>
      </c>
      <c r="BV596" s="1">
        <f>IF($BY$12=1,NORMDIST(BY596,$Y$6,$Y$8,TRUE),IF($BY$12=2,IF(BY596&lt;=$BX$31,0,IF(BY596&gt;=$BX$32,1,(BY596-$BX$31)*$BX$33)),SUM($BU$42:BU596)/$BV$40))</f>
        <v>0.60641987319804946</v>
      </c>
      <c r="BW596" s="1">
        <f t="shared" si="283"/>
        <v>1.0655155717975202</v>
      </c>
      <c r="BX596" s="1">
        <f>IF($BY$12&lt;3,BV596,SUM($BZ$42:BZ596)/$BX$40)</f>
        <v>0.60641987319804946</v>
      </c>
      <c r="BY596" s="1">
        <f t="shared" si="273"/>
        <v>55.400000000000517</v>
      </c>
      <c r="BZ596" s="1">
        <f t="shared" si="274"/>
        <v>1.9233133064937007E-2</v>
      </c>
      <c r="CA596" s="1">
        <f t="shared" si="284"/>
        <v>24.663575638731697</v>
      </c>
      <c r="CB596" s="1" t="str">
        <f t="shared" si="275"/>
        <v/>
      </c>
      <c r="CC596" s="1" t="e">
        <f>IF(CB596="",NA(),COUNTIF(CB596:$CB$704,CB596))</f>
        <v>#N/A</v>
      </c>
      <c r="CD596" s="1" t="e">
        <f t="shared" si="276"/>
        <v>#N/A</v>
      </c>
      <c r="CE596" s="1" t="e">
        <f t="shared" si="277"/>
        <v>#N/A</v>
      </c>
      <c r="CF596" s="1">
        <f t="shared" si="278"/>
        <v>99</v>
      </c>
      <c r="CG596" s="1">
        <f t="shared" si="279"/>
        <v>0</v>
      </c>
      <c r="CH596" s="1">
        <f t="shared" si="285"/>
        <v>0</v>
      </c>
      <c r="CJ596" s="1" t="e">
        <f t="shared" si="280"/>
        <v>#N/A</v>
      </c>
      <c r="CK596" s="1" t="str">
        <f t="shared" si="281"/>
        <v/>
      </c>
    </row>
    <row r="597" spans="1:89" ht="12" customHeight="1" x14ac:dyDescent="0.15">
      <c r="A597" s="26"/>
      <c r="B597" s="26"/>
      <c r="C597" s="26"/>
      <c r="D597" s="26"/>
      <c r="E597" s="26"/>
      <c r="F597" s="26"/>
      <c r="G597" s="26"/>
      <c r="H597" s="26"/>
      <c r="I597" s="26"/>
      <c r="J597" s="26"/>
      <c r="K597" s="26"/>
      <c r="L597" s="26"/>
      <c r="M597" s="26"/>
      <c r="N597" s="26"/>
      <c r="O597" s="26"/>
      <c r="BU597" s="1">
        <f t="shared" si="282"/>
        <v>0</v>
      </c>
      <c r="BV597" s="1">
        <f>IF($BY$12=1,NORMDIST(BY597,$Y$6,$Y$8,TRUE),IF($BY$12=2,IF(BY597&lt;=$BX$31,0,IF(BY597&gt;=$BX$32,1,(BY597-$BX$31)*$BX$33)),SUM($BU$42:BU597)/$BV$40))</f>
        <v>0.60834188084640484</v>
      </c>
      <c r="BW597" s="1">
        <f t="shared" si="283"/>
        <v>1.0659854899733332</v>
      </c>
      <c r="BX597" s="1">
        <f>IF($BY$12&lt;3,BV597,SUM($BZ$42:BZ597)/$BX$40)</f>
        <v>0.60834188084640484</v>
      </c>
      <c r="BY597" s="1">
        <f t="shared" si="273"/>
        <v>55.500000000000519</v>
      </c>
      <c r="BZ597" s="1">
        <f t="shared" si="274"/>
        <v>1.9206945765285102E-2</v>
      </c>
      <c r="CA597" s="1">
        <f t="shared" si="284"/>
        <v>24.699501489784041</v>
      </c>
      <c r="CB597" s="1" t="str">
        <f t="shared" si="275"/>
        <v/>
      </c>
      <c r="CC597" s="1" t="e">
        <f>IF(CB597="",NA(),COUNTIF(CB597:$CB$704,CB597))</f>
        <v>#N/A</v>
      </c>
      <c r="CD597" s="1" t="e">
        <f t="shared" si="276"/>
        <v>#N/A</v>
      </c>
      <c r="CE597" s="1" t="e">
        <f t="shared" si="277"/>
        <v>#N/A</v>
      </c>
      <c r="CF597" s="1">
        <f t="shared" si="278"/>
        <v>99</v>
      </c>
      <c r="CG597" s="1">
        <f t="shared" si="279"/>
        <v>0</v>
      </c>
      <c r="CH597" s="1">
        <f t="shared" si="285"/>
        <v>0</v>
      </c>
      <c r="CJ597" s="1" t="e">
        <f t="shared" si="280"/>
        <v>#N/A</v>
      </c>
      <c r="CK597" s="1" t="str">
        <f t="shared" si="281"/>
        <v/>
      </c>
    </row>
    <row r="598" spans="1:89" ht="12" customHeight="1" x14ac:dyDescent="0.15">
      <c r="A598" s="26"/>
      <c r="B598" s="26"/>
      <c r="C598" s="26"/>
      <c r="D598" s="26"/>
      <c r="E598" s="26"/>
      <c r="F598" s="26"/>
      <c r="G598" s="26"/>
      <c r="H598" s="26"/>
      <c r="I598" s="26"/>
      <c r="J598" s="26"/>
      <c r="K598" s="26"/>
      <c r="L598" s="26"/>
      <c r="M598" s="26"/>
      <c r="N598" s="26"/>
      <c r="O598" s="26"/>
      <c r="BU598" s="1">
        <f t="shared" si="282"/>
        <v>0</v>
      </c>
      <c r="BV598" s="1">
        <f>IF($BY$12=1,NORMDIST(BY598,$Y$6,$Y$8,TRUE),IF($BY$12=2,IF(BY598&lt;=$BX$31,0,IF(BY598&gt;=$BX$32,1,(BY598-$BX$31)*$BX$33)),SUM($BU$42:BU598)/$BV$40))</f>
        <v>0.61026124755580724</v>
      </c>
      <c r="BW598" s="1">
        <f t="shared" si="283"/>
        <v>1.0664254921866725</v>
      </c>
      <c r="BX598" s="1">
        <f>IF($BY$12&lt;3,BV598,SUM($BZ$42:BZ598)/$BX$40)</f>
        <v>0.61026124755580724</v>
      </c>
      <c r="BY598" s="1">
        <f t="shared" ref="BY598:BY661" si="286">BY597+$BZ$1</f>
        <v>55.60000000000052</v>
      </c>
      <c r="BZ598" s="1">
        <f t="shared" si="274"/>
        <v>1.9180314607673787E-2</v>
      </c>
      <c r="CA598" s="1">
        <f t="shared" si="284"/>
        <v>24.735094190696337</v>
      </c>
      <c r="CB598" s="1" t="str">
        <f t="shared" si="275"/>
        <v/>
      </c>
      <c r="CC598" s="1" t="e">
        <f>IF(CB598="",NA(),COUNTIF(CB598:$CB$704,CB598))</f>
        <v>#N/A</v>
      </c>
      <c r="CD598" s="1" t="e">
        <f t="shared" si="276"/>
        <v>#N/A</v>
      </c>
      <c r="CE598" s="1" t="e">
        <f t="shared" si="277"/>
        <v>#N/A</v>
      </c>
      <c r="CF598" s="1">
        <f t="shared" si="278"/>
        <v>99</v>
      </c>
      <c r="CG598" s="1">
        <f t="shared" si="279"/>
        <v>0</v>
      </c>
      <c r="CH598" s="1">
        <f t="shared" si="285"/>
        <v>0</v>
      </c>
      <c r="CJ598" s="1" t="e">
        <f t="shared" si="280"/>
        <v>#N/A</v>
      </c>
      <c r="CK598" s="1" t="str">
        <f t="shared" si="281"/>
        <v/>
      </c>
    </row>
    <row r="599" spans="1:89" ht="12" customHeight="1" x14ac:dyDescent="0.15">
      <c r="A599" s="26"/>
      <c r="B599" s="26"/>
      <c r="C599" s="26"/>
      <c r="D599" s="26"/>
      <c r="E599" s="26"/>
      <c r="F599" s="26"/>
      <c r="G599" s="26"/>
      <c r="H599" s="26"/>
      <c r="I599" s="26"/>
      <c r="J599" s="26"/>
      <c r="K599" s="26"/>
      <c r="L599" s="26"/>
      <c r="M599" s="26"/>
      <c r="N599" s="26"/>
      <c r="O599" s="26"/>
      <c r="BU599" s="1">
        <f t="shared" si="282"/>
        <v>0</v>
      </c>
      <c r="BV599" s="1">
        <f>IF($BY$12=1,NORMDIST(BY599,$Y$6,$Y$8,TRUE),IF($BY$12=2,IF(BY599&lt;=$BX$31,0,IF(BY599&gt;=$BX$32,1,(BY599-$BX$31)*$BX$33)),SUM($BU$42:BU599)/$BV$40))</f>
        <v>0.61217792903750867</v>
      </c>
      <c r="BW599" s="1">
        <f t="shared" si="283"/>
        <v>1.0668355536748007</v>
      </c>
      <c r="BX599" s="1">
        <f>IF($BY$12&lt;3,BV599,SUM($BZ$42:BZ599)/$BX$40)</f>
        <v>0.61217792903750867</v>
      </c>
      <c r="BY599" s="1">
        <f t="shared" si="286"/>
        <v>55.700000000000522</v>
      </c>
      <c r="BZ599" s="1">
        <f t="shared" si="274"/>
        <v>1.9153241538147049E-2</v>
      </c>
      <c r="CA599" s="1">
        <f t="shared" si="284"/>
        <v>24.770327762423662</v>
      </c>
      <c r="CB599" s="1" t="str">
        <f t="shared" si="275"/>
        <v/>
      </c>
      <c r="CC599" s="1" t="e">
        <f>IF(CB599="",NA(),COUNTIF(CB599:$CB$704,CB599))</f>
        <v>#N/A</v>
      </c>
      <c r="CD599" s="1" t="e">
        <f t="shared" si="276"/>
        <v>#N/A</v>
      </c>
      <c r="CE599" s="1" t="e">
        <f t="shared" si="277"/>
        <v>#N/A</v>
      </c>
      <c r="CF599" s="1">
        <f t="shared" si="278"/>
        <v>99</v>
      </c>
      <c r="CG599" s="1">
        <f t="shared" si="279"/>
        <v>0</v>
      </c>
      <c r="CH599" s="1">
        <f t="shared" si="285"/>
        <v>0</v>
      </c>
      <c r="CJ599" s="1" t="e">
        <f t="shared" si="280"/>
        <v>#N/A</v>
      </c>
      <c r="CK599" s="1" t="str">
        <f t="shared" si="281"/>
        <v/>
      </c>
    </row>
    <row r="600" spans="1:89" ht="12" customHeight="1" x14ac:dyDescent="0.15">
      <c r="A600" s="26"/>
      <c r="B600" s="26"/>
      <c r="C600" s="26"/>
      <c r="D600" s="26"/>
      <c r="E600" s="26"/>
      <c r="F600" s="26"/>
      <c r="G600" s="26"/>
      <c r="H600" s="26"/>
      <c r="I600" s="26"/>
      <c r="J600" s="26"/>
      <c r="K600" s="26"/>
      <c r="L600" s="26"/>
      <c r="M600" s="26"/>
      <c r="N600" s="26"/>
      <c r="O600" s="26"/>
      <c r="BU600" s="1">
        <f t="shared" si="282"/>
        <v>0</v>
      </c>
      <c r="BV600" s="1">
        <f>IF($BY$12=1,NORMDIST(BY600,$Y$6,$Y$8,TRUE),IF($BY$12=2,IF(BY600&lt;=$BX$31,0,IF(BY600&gt;=$BX$32,1,(BY600-$BX$31)*$BX$33)),SUM($BU$42:BU600)/$BV$40))</f>
        <v>0.61409188119888736</v>
      </c>
      <c r="BW600" s="1">
        <f t="shared" si="283"/>
        <v>1.0672156521495602</v>
      </c>
      <c r="BX600" s="1">
        <f>IF($BY$12&lt;3,BV600,SUM($BZ$42:BZ600)/$BX$40)</f>
        <v>0.61409188119888736</v>
      </c>
      <c r="BY600" s="1">
        <f t="shared" si="286"/>
        <v>55.800000000000523</v>
      </c>
      <c r="BZ600" s="1">
        <f t="shared" si="274"/>
        <v>1.912572853314606E-2</v>
      </c>
      <c r="CA600" s="1">
        <f t="shared" si="284"/>
        <v>24.805177474224507</v>
      </c>
      <c r="CB600" s="1" t="str">
        <f t="shared" si="275"/>
        <v/>
      </c>
      <c r="CC600" s="1" t="e">
        <f>IF(CB600="",NA(),COUNTIF(CB600:$CB$704,CB600))</f>
        <v>#N/A</v>
      </c>
      <c r="CD600" s="1" t="e">
        <f t="shared" si="276"/>
        <v>#N/A</v>
      </c>
      <c r="CE600" s="1" t="e">
        <f t="shared" si="277"/>
        <v>#N/A</v>
      </c>
      <c r="CF600" s="1">
        <f t="shared" si="278"/>
        <v>99</v>
      </c>
      <c r="CG600" s="1">
        <f t="shared" si="279"/>
        <v>0</v>
      </c>
      <c r="CH600" s="1">
        <f t="shared" si="285"/>
        <v>0</v>
      </c>
      <c r="CJ600" s="1" t="e">
        <f t="shared" si="280"/>
        <v>#N/A</v>
      </c>
      <c r="CK600" s="1" t="str">
        <f t="shared" si="281"/>
        <v/>
      </c>
    </row>
    <row r="601" spans="1:89" ht="12" customHeight="1" x14ac:dyDescent="0.15">
      <c r="A601" s="26"/>
      <c r="B601" s="26"/>
      <c r="C601" s="26"/>
      <c r="D601" s="26"/>
      <c r="E601" s="26"/>
      <c r="F601" s="26"/>
      <c r="G601" s="26"/>
      <c r="H601" s="26"/>
      <c r="I601" s="26"/>
      <c r="J601" s="26"/>
      <c r="K601" s="26"/>
      <c r="L601" s="26"/>
      <c r="M601" s="26"/>
      <c r="N601" s="26"/>
      <c r="O601" s="26"/>
      <c r="BU601" s="1">
        <f t="shared" si="282"/>
        <v>0</v>
      </c>
      <c r="BV601" s="1">
        <f>IF($BY$12=1,NORMDIST(BY601,$Y$6,$Y$8,TRUE),IF($BY$12=2,IF(BY601&lt;=$BX$31,0,IF(BY601&gt;=$BX$32,1,(BY601-$BX$31)*$BX$33)),SUM($BU$42:BU601)/$BV$40))</f>
        <v>0.61600306014647543</v>
      </c>
      <c r="BW601" s="1">
        <f t="shared" si="283"/>
        <v>1.0675657677991339</v>
      </c>
      <c r="BX601" s="1">
        <f>IF($BY$12&lt;3,BV601,SUM($BZ$42:BZ601)/$BX$40)</f>
        <v>0.61600306014647543</v>
      </c>
      <c r="BY601" s="1">
        <f t="shared" si="286"/>
        <v>55.900000000000524</v>
      </c>
      <c r="BZ601" s="1">
        <f t="shared" si="274"/>
        <v>1.9097777599268763E-2</v>
      </c>
      <c r="CA601" s="1">
        <f t="shared" si="284"/>
        <v>24.839619857646603</v>
      </c>
      <c r="CB601" s="1" t="str">
        <f t="shared" si="275"/>
        <v/>
      </c>
      <c r="CC601" s="1" t="e">
        <f>IF(CB601="",NA(),COUNTIF(CB601:$CB$704,CB601))</f>
        <v>#N/A</v>
      </c>
      <c r="CD601" s="1" t="e">
        <f t="shared" si="276"/>
        <v>#N/A</v>
      </c>
      <c r="CE601" s="1" t="e">
        <f t="shared" si="277"/>
        <v>#N/A</v>
      </c>
      <c r="CF601" s="1">
        <f t="shared" si="278"/>
        <v>99</v>
      </c>
      <c r="CG601" s="1">
        <f t="shared" si="279"/>
        <v>0</v>
      </c>
      <c r="CH601" s="1">
        <f t="shared" si="285"/>
        <v>0</v>
      </c>
      <c r="CJ601" s="1" t="e">
        <f t="shared" si="280"/>
        <v>#N/A</v>
      </c>
      <c r="CK601" s="1" t="str">
        <f t="shared" si="281"/>
        <v/>
      </c>
    </row>
    <row r="602" spans="1:89" ht="12" customHeight="1" x14ac:dyDescent="0.15">
      <c r="A602" s="26"/>
      <c r="B602" s="26"/>
      <c r="C602" s="26"/>
      <c r="D602" s="26"/>
      <c r="E602" s="26"/>
      <c r="F602" s="26"/>
      <c r="G602" s="26"/>
      <c r="H602" s="26"/>
      <c r="I602" s="26"/>
      <c r="J602" s="26"/>
      <c r="K602" s="26"/>
      <c r="L602" s="26"/>
      <c r="M602" s="26"/>
      <c r="N602" s="26"/>
      <c r="O602" s="26"/>
      <c r="BU602" s="1">
        <f t="shared" si="282"/>
        <v>0</v>
      </c>
      <c r="BV602" s="1">
        <f>IF($BY$12=1,NORMDIST(BY602,$Y$6,$Y$8,TRUE),IF($BY$12=2,IF(BY602&lt;=$BX$31,0,IF(BY602&gt;=$BX$32,1,(BY602-$BX$31)*$BX$33)),SUM($BU$42:BU602)/$BV$40))</f>
        <v>0.61791142218896278</v>
      </c>
      <c r="BW602" s="1">
        <f t="shared" si="283"/>
        <v>1.0678858832894691</v>
      </c>
      <c r="BX602" s="1">
        <f>IF($BY$12&lt;3,BV602,SUM($BZ$42:BZ602)/$BX$40)</f>
        <v>0.61791142218896278</v>
      </c>
      <c r="BY602" s="1">
        <f t="shared" si="286"/>
        <v>56.000000000000526</v>
      </c>
      <c r="BZ602" s="1">
        <f t="shared" si="274"/>
        <v>1.9069390773026055E-2</v>
      </c>
      <c r="CA602" s="1">
        <f t="shared" si="284"/>
        <v>24.873632717010064</v>
      </c>
      <c r="CB602" s="1" t="str">
        <f t="shared" si="275"/>
        <v/>
      </c>
      <c r="CC602" s="1" t="e">
        <f>IF(CB602="",NA(),COUNTIF(CB602:$CB$704,CB602))</f>
        <v>#N/A</v>
      </c>
      <c r="CD602" s="1" t="e">
        <f t="shared" si="276"/>
        <v>#N/A</v>
      </c>
      <c r="CE602" s="1" t="e">
        <f t="shared" si="277"/>
        <v>#N/A</v>
      </c>
      <c r="CF602" s="1">
        <f t="shared" si="278"/>
        <v>99</v>
      </c>
      <c r="CG602" s="1">
        <f t="shared" si="279"/>
        <v>0</v>
      </c>
      <c r="CH602" s="1">
        <f t="shared" si="285"/>
        <v>0</v>
      </c>
      <c r="CJ602" s="1" t="e">
        <f t="shared" si="280"/>
        <v>#N/A</v>
      </c>
      <c r="CK602" s="1" t="str">
        <f t="shared" si="281"/>
        <v/>
      </c>
    </row>
    <row r="603" spans="1:89" ht="12" customHeight="1" x14ac:dyDescent="0.15">
      <c r="A603" s="26"/>
      <c r="B603" s="26"/>
      <c r="C603" s="26"/>
      <c r="D603" s="26"/>
      <c r="E603" s="26"/>
      <c r="F603" s="26"/>
      <c r="G603" s="26"/>
      <c r="H603" s="26"/>
      <c r="I603" s="26"/>
      <c r="J603" s="26"/>
      <c r="K603" s="26"/>
      <c r="L603" s="26"/>
      <c r="M603" s="26"/>
      <c r="N603" s="26"/>
      <c r="O603" s="26"/>
      <c r="BU603" s="1">
        <f t="shared" si="282"/>
        <v>0</v>
      </c>
      <c r="BV603" s="1">
        <f>IF($BY$12=1,NORMDIST(BY603,$Y$6,$Y$8,TRUE),IF($BY$12=2,IF(BY603&lt;=$BX$31,0,IF(BY603&gt;=$BX$32,1,(BY603-$BX$31)*$BX$33)),SUM($BU$42:BU603)/$BV$40))</f>
        <v>0.61981692384017517</v>
      </c>
      <c r="BW603" s="1">
        <f t="shared" si="283"/>
        <v>1.068175983765365</v>
      </c>
      <c r="BX603" s="1">
        <f>IF($BY$12&lt;3,BV603,SUM($BZ$42:BZ603)/$BX$40)</f>
        <v>0.61981692384017517</v>
      </c>
      <c r="BY603" s="1">
        <f t="shared" si="286"/>
        <v>56.100000000000527</v>
      </c>
      <c r="BZ603" s="1">
        <f t="shared" si="274"/>
        <v>1.9040570120594562E-2</v>
      </c>
      <c r="CA603" s="1">
        <f t="shared" si="284"/>
        <v>24.907195136456135</v>
      </c>
      <c r="CB603" s="1" t="str">
        <f t="shared" si="275"/>
        <v/>
      </c>
      <c r="CC603" s="1" t="e">
        <f>IF(CB603="",NA(),COUNTIF(CB603:$CB$704,CB603))</f>
        <v>#N/A</v>
      </c>
      <c r="CD603" s="1" t="e">
        <f t="shared" si="276"/>
        <v>#N/A</v>
      </c>
      <c r="CE603" s="1" t="e">
        <f t="shared" si="277"/>
        <v>#N/A</v>
      </c>
      <c r="CF603" s="1">
        <f t="shared" si="278"/>
        <v>99</v>
      </c>
      <c r="CG603" s="1">
        <f t="shared" si="279"/>
        <v>0</v>
      </c>
      <c r="CH603" s="1">
        <f t="shared" si="285"/>
        <v>0</v>
      </c>
      <c r="CJ603" s="1" t="e">
        <f t="shared" si="280"/>
        <v>#N/A</v>
      </c>
      <c r="CK603" s="1" t="str">
        <f t="shared" si="281"/>
        <v/>
      </c>
    </row>
    <row r="604" spans="1:89" ht="12" customHeight="1" x14ac:dyDescent="0.15">
      <c r="A604" s="26"/>
      <c r="B604" s="26"/>
      <c r="C604" s="26"/>
      <c r="D604" s="26"/>
      <c r="E604" s="26"/>
      <c r="F604" s="26"/>
      <c r="G604" s="26"/>
      <c r="H604" s="26"/>
      <c r="I604" s="26"/>
      <c r="J604" s="26"/>
      <c r="K604" s="26"/>
      <c r="L604" s="26"/>
      <c r="M604" s="26"/>
      <c r="N604" s="26"/>
      <c r="O604" s="26"/>
      <c r="BU604" s="1">
        <f t="shared" si="282"/>
        <v>0</v>
      </c>
      <c r="BV604" s="1">
        <f>IF($BY$12=1,NORMDIST(BY604,$Y$6,$Y$8,TRUE),IF($BY$12=2,IF(BY604&lt;=$BX$31,0,IF(BY604&gt;=$BX$32,1,(BY604-$BX$31)*$BX$33)),SUM($BU$42:BU604)/$BV$40))</f>
        <v>0.62171952182202939</v>
      </c>
      <c r="BW604" s="1">
        <f t="shared" si="283"/>
        <v>1.0684360568512243</v>
      </c>
      <c r="BX604" s="1">
        <f>IF($BY$12&lt;3,BV604,SUM($BZ$42:BZ604)/$BX$40)</f>
        <v>0.62171952182202939</v>
      </c>
      <c r="BY604" s="1">
        <f t="shared" si="286"/>
        <v>56.200000000000529</v>
      </c>
      <c r="BZ604" s="1">
        <f t="shared" si="274"/>
        <v>1.9011317737566091E-2</v>
      </c>
      <c r="CA604" s="1">
        <f t="shared" si="284"/>
        <v>24.940287483639715</v>
      </c>
      <c r="CB604" s="1" t="str">
        <f t="shared" si="275"/>
        <v/>
      </c>
      <c r="CC604" s="1" t="e">
        <f>IF(CB604="",NA(),COUNTIF(CB604:$CB$704,CB604))</f>
        <v>#N/A</v>
      </c>
      <c r="CD604" s="1" t="e">
        <f t="shared" si="276"/>
        <v>#N/A</v>
      </c>
      <c r="CE604" s="1" t="e">
        <f t="shared" si="277"/>
        <v>#N/A</v>
      </c>
      <c r="CF604" s="1">
        <f t="shared" si="278"/>
        <v>99</v>
      </c>
      <c r="CG604" s="1">
        <f t="shared" si="279"/>
        <v>0</v>
      </c>
      <c r="CH604" s="1">
        <f t="shared" si="285"/>
        <v>0</v>
      </c>
      <c r="CJ604" s="1" t="e">
        <f t="shared" si="280"/>
        <v>#N/A</v>
      </c>
      <c r="CK604" s="1" t="str">
        <f t="shared" si="281"/>
        <v/>
      </c>
    </row>
    <row r="605" spans="1:89" ht="12" customHeight="1" x14ac:dyDescent="0.15">
      <c r="A605" s="26"/>
      <c r="B605" s="26"/>
      <c r="C605" s="26"/>
      <c r="D605" s="26"/>
      <c r="E605" s="26"/>
      <c r="F605" s="26"/>
      <c r="G605" s="26"/>
      <c r="H605" s="26"/>
      <c r="I605" s="26"/>
      <c r="J605" s="26"/>
      <c r="K605" s="26"/>
      <c r="L605" s="26"/>
      <c r="M605" s="26"/>
      <c r="N605" s="26"/>
      <c r="O605" s="26"/>
      <c r="BU605" s="1">
        <f t="shared" si="282"/>
        <v>0</v>
      </c>
      <c r="BV605" s="1">
        <f>IF($BY$12=1,NORMDIST(BY605,$Y$6,$Y$8,TRUE),IF($BY$12=2,IF(BY605&lt;=$BX$31,0,IF(BY605&gt;=$BX$32,1,(BY605-$BX$31)*$BX$33)),SUM($BU$42:BU605)/$BV$40))</f>
        <v>0.6236191730674614</v>
      </c>
      <c r="BW605" s="1">
        <f t="shared" si="283"/>
        <v>1.0686660926514688</v>
      </c>
      <c r="BX605" s="1">
        <f>IF($BY$12&lt;3,BV605,SUM($BZ$42:BZ605)/$BX$40)</f>
        <v>0.6236191730674614</v>
      </c>
      <c r="BY605" s="1">
        <f t="shared" si="286"/>
        <v>56.30000000000053</v>
      </c>
      <c r="BZ605" s="1">
        <f t="shared" si="274"/>
        <v>1.8981635748693763E-2</v>
      </c>
      <c r="CA605" s="1">
        <f t="shared" si="284"/>
        <v>24.972891410153057</v>
      </c>
      <c r="CB605" s="1" t="str">
        <f t="shared" si="275"/>
        <v/>
      </c>
      <c r="CC605" s="1" t="e">
        <f>IF(CB605="",NA(),COUNTIF(CB605:$CB$704,CB605))</f>
        <v>#N/A</v>
      </c>
      <c r="CD605" s="1" t="e">
        <f t="shared" si="276"/>
        <v>#N/A</v>
      </c>
      <c r="CE605" s="1" t="e">
        <f t="shared" si="277"/>
        <v>#N/A</v>
      </c>
      <c r="CF605" s="1">
        <f t="shared" si="278"/>
        <v>99</v>
      </c>
      <c r="CG605" s="1">
        <f t="shared" si="279"/>
        <v>0</v>
      </c>
      <c r="CH605" s="1">
        <f t="shared" si="285"/>
        <v>0</v>
      </c>
      <c r="CJ605" s="1" t="e">
        <f t="shared" si="280"/>
        <v>#N/A</v>
      </c>
      <c r="CK605" s="1" t="str">
        <f t="shared" si="281"/>
        <v/>
      </c>
    </row>
    <row r="606" spans="1:89" ht="12" customHeight="1" x14ac:dyDescent="0.15">
      <c r="A606" s="26"/>
      <c r="B606" s="26"/>
      <c r="C606" s="26"/>
      <c r="D606" s="26"/>
      <c r="E606" s="26"/>
      <c r="F606" s="26"/>
      <c r="G606" s="26"/>
      <c r="H606" s="26"/>
      <c r="I606" s="26"/>
      <c r="J606" s="26"/>
      <c r="K606" s="26"/>
      <c r="L606" s="26"/>
      <c r="M606" s="26"/>
      <c r="N606" s="26"/>
      <c r="O606" s="26"/>
      <c r="BU606" s="1">
        <f t="shared" si="282"/>
        <v>0</v>
      </c>
      <c r="BV606" s="1">
        <f>IF($BY$12=1,NORMDIST(BY606,$Y$6,$Y$8,TRUE),IF($BY$12=2,IF(BY606&lt;=$BX$31,0,IF(BY606&gt;=$BX$32,1,(BY606-$BX$31)*$BX$33)),SUM($BU$42:BU606)/$BV$40))</f>
        <v>0.62551583472333006</v>
      </c>
      <c r="BW606" s="1">
        <f t="shared" si="283"/>
        <v>1.0688660837506196</v>
      </c>
      <c r="BX606" s="1">
        <f>IF($BY$12&lt;3,BV606,SUM($BZ$42:BZ606)/$BX$40)</f>
        <v>0.62551583472333006</v>
      </c>
      <c r="BY606" s="1">
        <f t="shared" si="286"/>
        <v>56.400000000000531</v>
      </c>
      <c r="BZ606" s="1">
        <f t="shared" si="274"/>
        <v>1.8951526307634921E-2</v>
      </c>
      <c r="CA606" s="1">
        <f t="shared" si="284"/>
        <v>25.004989848776827</v>
      </c>
      <c r="CB606" s="1" t="str">
        <f t="shared" si="275"/>
        <v/>
      </c>
      <c r="CC606" s="1" t="e">
        <f>IF(CB606="",NA(),COUNTIF(CB606:$CB$704,CB606))</f>
        <v>#N/A</v>
      </c>
      <c r="CD606" s="1" t="e">
        <f t="shared" si="276"/>
        <v>#N/A</v>
      </c>
      <c r="CE606" s="1" t="e">
        <f t="shared" si="277"/>
        <v>#N/A</v>
      </c>
      <c r="CF606" s="1">
        <f t="shared" si="278"/>
        <v>99</v>
      </c>
      <c r="CG606" s="1">
        <f t="shared" si="279"/>
        <v>0</v>
      </c>
      <c r="CH606" s="1">
        <f t="shared" si="285"/>
        <v>0</v>
      </c>
      <c r="CJ606" s="1" t="e">
        <f t="shared" si="280"/>
        <v>#N/A</v>
      </c>
      <c r="CK606" s="1" t="str">
        <f t="shared" si="281"/>
        <v/>
      </c>
    </row>
    <row r="607" spans="1:89" ht="12" customHeight="1" x14ac:dyDescent="0.15">
      <c r="A607" s="26"/>
      <c r="B607" s="26"/>
      <c r="C607" s="26"/>
      <c r="D607" s="26"/>
      <c r="E607" s="26"/>
      <c r="F607" s="26"/>
      <c r="G607" s="26"/>
      <c r="H607" s="26"/>
      <c r="I607" s="26"/>
      <c r="J607" s="26"/>
      <c r="K607" s="26"/>
      <c r="L607" s="26"/>
      <c r="M607" s="26"/>
      <c r="N607" s="26"/>
      <c r="O607" s="26"/>
      <c r="BU607" s="1">
        <f t="shared" si="282"/>
        <v>0</v>
      </c>
      <c r="BV607" s="1">
        <f>IF($BY$12=1,NORMDIST(BY607,$Y$6,$Y$8,TRUE),IF($BY$12=2,IF(BY607&lt;=$BX$31,0,IF(BY607&gt;=$BX$32,1,(BY607-$BX$31)*$BX$33)),SUM($BU$42:BU607)/$BV$40))</f>
        <v>0.62740946415329413</v>
      </c>
      <c r="BW607" s="1">
        <f t="shared" si="283"/>
        <v>1.0690360252130409</v>
      </c>
      <c r="BX607" s="1">
        <f>IF($BY$12&lt;3,BV607,SUM($BZ$42:BZ607)/$BX$40)</f>
        <v>0.62740946415329413</v>
      </c>
      <c r="BY607" s="1">
        <f t="shared" si="286"/>
        <v>56.500000000000533</v>
      </c>
      <c r="BZ607" s="1">
        <f t="shared" si="274"/>
        <v>1.8920991596690809E-2</v>
      </c>
      <c r="CA607" s="1">
        <f t="shared" si="284"/>
        <v>25.036567007662615</v>
      </c>
      <c r="CB607" s="1" t="str">
        <f t="shared" si="275"/>
        <v/>
      </c>
      <c r="CC607" s="1" t="e">
        <f>IF(CB607="",NA(),COUNTIF(CB607:$CB$704,CB607))</f>
        <v>#N/A</v>
      </c>
      <c r="CD607" s="1" t="e">
        <f t="shared" si="276"/>
        <v>#N/A</v>
      </c>
      <c r="CE607" s="1" t="e">
        <f t="shared" si="277"/>
        <v>#N/A</v>
      </c>
      <c r="CF607" s="1">
        <f t="shared" si="278"/>
        <v>99</v>
      </c>
      <c r="CG607" s="1">
        <f t="shared" si="279"/>
        <v>0</v>
      </c>
      <c r="CH607" s="1">
        <f t="shared" si="285"/>
        <v>0</v>
      </c>
      <c r="CJ607" s="1" t="e">
        <f t="shared" si="280"/>
        <v>#N/A</v>
      </c>
      <c r="CK607" s="1" t="str">
        <f t="shared" si="281"/>
        <v/>
      </c>
    </row>
    <row r="608" spans="1:89" ht="12" customHeight="1" x14ac:dyDescent="0.15">
      <c r="A608" s="26"/>
      <c r="B608" s="26"/>
      <c r="C608" s="26"/>
      <c r="D608" s="26"/>
      <c r="E608" s="26"/>
      <c r="F608" s="26"/>
      <c r="G608" s="26"/>
      <c r="H608" s="26"/>
      <c r="I608" s="26"/>
      <c r="J608" s="26"/>
      <c r="K608" s="26"/>
      <c r="L608" s="26"/>
      <c r="M608" s="26"/>
      <c r="N608" s="26"/>
      <c r="O608" s="26"/>
      <c r="BU608" s="1">
        <f t="shared" si="282"/>
        <v>0</v>
      </c>
      <c r="BV608" s="1">
        <f>IF($BY$12=1,NORMDIST(BY608,$Y$6,$Y$8,TRUE),IF($BY$12=2,IF(BY608&lt;=$BX$31,0,IF(BY608&gt;=$BX$32,1,(BY608-$BX$31)*$BX$33)),SUM($BU$42:BU608)/$BV$40))</f>
        <v>0.62930001894066367</v>
      </c>
      <c r="BW608" s="1">
        <f t="shared" si="283"/>
        <v>1.0691759145823474</v>
      </c>
      <c r="BX608" s="1">
        <f>IF($BY$12&lt;3,BV608,SUM($BZ$42:BZ608)/$BX$40)</f>
        <v>0.62930001894066367</v>
      </c>
      <c r="BY608" s="1">
        <f t="shared" si="286"/>
        <v>56.600000000000534</v>
      </c>
      <c r="BZ608" s="1">
        <f t="shared" si="274"/>
        <v>1.8890033826543064E-2</v>
      </c>
      <c r="CA608" s="1">
        <f t="shared" si="284"/>
        <v>25.067608361558541</v>
      </c>
      <c r="CB608" s="1" t="str">
        <f t="shared" si="275"/>
        <v/>
      </c>
      <c r="CC608" s="1" t="e">
        <f>IF(CB608="",NA(),COUNTIF(CB608:$CB$704,CB608))</f>
        <v>#N/A</v>
      </c>
      <c r="CD608" s="1" t="e">
        <f t="shared" si="276"/>
        <v>#N/A</v>
      </c>
      <c r="CE608" s="1" t="e">
        <f t="shared" si="277"/>
        <v>#N/A</v>
      </c>
      <c r="CF608" s="1">
        <f t="shared" si="278"/>
        <v>99</v>
      </c>
      <c r="CG608" s="1">
        <f t="shared" si="279"/>
        <v>0</v>
      </c>
      <c r="CH608" s="1">
        <f t="shared" si="285"/>
        <v>0</v>
      </c>
      <c r="CJ608" s="1" t="e">
        <f t="shared" si="280"/>
        <v>#N/A</v>
      </c>
      <c r="CK608" s="1" t="str">
        <f t="shared" si="281"/>
        <v/>
      </c>
    </row>
    <row r="609" spans="1:89" ht="12" customHeight="1" x14ac:dyDescent="0.15">
      <c r="A609" s="26"/>
      <c r="B609" s="26"/>
      <c r="C609" s="26"/>
      <c r="D609" s="26"/>
      <c r="E609" s="26"/>
      <c r="F609" s="26"/>
      <c r="G609" s="26"/>
      <c r="H609" s="26"/>
      <c r="I609" s="26"/>
      <c r="J609" s="26"/>
      <c r="K609" s="26"/>
      <c r="L609" s="26"/>
      <c r="M609" s="26"/>
      <c r="N609" s="26"/>
      <c r="O609" s="26"/>
      <c r="BU609" s="1">
        <f t="shared" si="282"/>
        <v>0</v>
      </c>
      <c r="BV609" s="1">
        <f>IF($BY$12=1,NORMDIST(BY609,$Y$6,$Y$8,TRUE),IF($BY$12=2,IF(BY609&lt;=$BX$31,0,IF(BY609&gt;=$BX$32,1,(BY609-$BX$31)*$BX$33)),SUM($BU$42:BU609)/$BV$40))</f>
        <v>0.63118745689122491</v>
      </c>
      <c r="BW609" s="1">
        <f t="shared" si="283"/>
        <v>1.0692857518804799</v>
      </c>
      <c r="BX609" s="1">
        <f>IF($BY$12&lt;3,BV609,SUM($BZ$42:BZ609)/$BX$40)</f>
        <v>0.63118745689122491</v>
      </c>
      <c r="BY609" s="1">
        <f t="shared" si="286"/>
        <v>56.700000000000536</v>
      </c>
      <c r="BZ609" s="1">
        <f t="shared" si="274"/>
        <v>1.8858655235987121E-2</v>
      </c>
      <c r="CA609" s="1">
        <f t="shared" si="284"/>
        <v>25.098100640196151</v>
      </c>
      <c r="CB609" s="1" t="str">
        <f t="shared" si="275"/>
        <v/>
      </c>
      <c r="CC609" s="1" t="e">
        <f>IF(CB609="",NA(),COUNTIF(CB609:$CB$704,CB609))</f>
        <v>#N/A</v>
      </c>
      <c r="CD609" s="1" t="e">
        <f t="shared" si="276"/>
        <v>#N/A</v>
      </c>
      <c r="CE609" s="1" t="e">
        <f t="shared" si="277"/>
        <v>#N/A</v>
      </c>
      <c r="CF609" s="1">
        <f t="shared" si="278"/>
        <v>99</v>
      </c>
      <c r="CG609" s="1">
        <f t="shared" si="279"/>
        <v>0</v>
      </c>
      <c r="CH609" s="1">
        <f t="shared" si="285"/>
        <v>0</v>
      </c>
      <c r="CJ609" s="1" t="e">
        <f t="shared" si="280"/>
        <v>#N/A</v>
      </c>
      <c r="CK609" s="1" t="str">
        <f t="shared" si="281"/>
        <v/>
      </c>
    </row>
    <row r="610" spans="1:89" ht="12" customHeight="1" x14ac:dyDescent="0.15">
      <c r="A610" s="26"/>
      <c r="B610" s="26"/>
      <c r="C610" s="26"/>
      <c r="D610" s="26"/>
      <c r="E610" s="26"/>
      <c r="F610" s="26"/>
      <c r="G610" s="26"/>
      <c r="H610" s="26"/>
      <c r="I610" s="26"/>
      <c r="J610" s="26"/>
      <c r="K610" s="26"/>
      <c r="L610" s="26"/>
      <c r="M610" s="26"/>
      <c r="N610" s="26"/>
      <c r="O610" s="26"/>
      <c r="BU610" s="1">
        <f t="shared" si="282"/>
        <v>0</v>
      </c>
      <c r="BV610" s="1">
        <f>IF($BY$12=1,NORMDIST(BY610,$Y$6,$Y$8,TRUE),IF($BY$12=2,IF(BY610&lt;=$BX$31,0,IF(BY610&gt;=$BX$32,1,(BY610-$BX$31)*$BX$33)),SUM($BU$42:BU610)/$BV$40))</f>
        <v>0.63307173603603817</v>
      </c>
      <c r="BW610" s="1">
        <f t="shared" si="283"/>
        <v>1.0693655396064417</v>
      </c>
      <c r="BX610" s="1">
        <f>IF($BY$12&lt;3,BV610,SUM($BZ$42:BZ610)/$BX$40)</f>
        <v>0.63307173603603817</v>
      </c>
      <c r="BY610" s="1">
        <f t="shared" si="286"/>
        <v>56.800000000000537</v>
      </c>
      <c r="BZ610" s="1">
        <f t="shared" si="274"/>
        <v>1.8826858091662527E-2</v>
      </c>
      <c r="CA610" s="1">
        <f t="shared" si="284"/>
        <v>25.12803181396302</v>
      </c>
      <c r="CB610" s="1" t="str">
        <f t="shared" si="275"/>
        <v/>
      </c>
      <c r="CC610" s="1" t="e">
        <f>IF(CB610="",NA(),COUNTIF(CB610:$CB$704,CB610))</f>
        <v>#N/A</v>
      </c>
      <c r="CD610" s="1" t="e">
        <f t="shared" si="276"/>
        <v>#N/A</v>
      </c>
      <c r="CE610" s="1" t="e">
        <f t="shared" si="277"/>
        <v>#N/A</v>
      </c>
      <c r="CF610" s="1">
        <f t="shared" si="278"/>
        <v>99</v>
      </c>
      <c r="CG610" s="1">
        <f t="shared" si="279"/>
        <v>0</v>
      </c>
      <c r="CH610" s="1">
        <f t="shared" si="285"/>
        <v>0</v>
      </c>
      <c r="CJ610" s="1" t="e">
        <f t="shared" si="280"/>
        <v>#N/A</v>
      </c>
      <c r="CK610" s="1" t="str">
        <f t="shared" si="281"/>
        <v/>
      </c>
    </row>
    <row r="611" spans="1:89" ht="12" customHeight="1" x14ac:dyDescent="0.15">
      <c r="A611" s="26"/>
      <c r="B611" s="26"/>
      <c r="C611" s="26"/>
      <c r="D611" s="26"/>
      <c r="E611" s="26"/>
      <c r="F611" s="26"/>
      <c r="G611" s="26"/>
      <c r="H611" s="26"/>
      <c r="I611" s="26"/>
      <c r="J611" s="26"/>
      <c r="K611" s="26"/>
      <c r="L611" s="26"/>
      <c r="M611" s="26"/>
      <c r="N611" s="26"/>
      <c r="O611" s="26"/>
      <c r="BU611" s="1">
        <f t="shared" si="282"/>
        <v>0</v>
      </c>
      <c r="BV611" s="1">
        <f>IF($BY$12=1,NORMDIST(BY611,$Y$6,$Y$8,TRUE),IF($BY$12=2,IF(BY611&lt;=$BX$31,0,IF(BY611&gt;=$BX$32,1,(BY611-$BX$31)*$BX$33)),SUM($BU$42:BU611)/$BV$40))</f>
        <v>0.6349528146342085</v>
      </c>
      <c r="BW611" s="1">
        <f t="shared" si="283"/>
        <v>1.0694152827347032</v>
      </c>
      <c r="BX611" s="1">
        <f>IF($BY$12&lt;3,BV611,SUM($BZ$42:BZ611)/$BX$40)</f>
        <v>0.6349528146342085</v>
      </c>
      <c r="BY611" s="1">
        <f t="shared" si="286"/>
        <v>56.900000000000539</v>
      </c>
      <c r="BZ611" s="1">
        <f t="shared" si="274"/>
        <v>1.8794644687780197E-2</v>
      </c>
      <c r="CA611" s="1">
        <f t="shared" si="284"/>
        <v>25.157391076990674</v>
      </c>
      <c r="CB611" s="1" t="str">
        <f t="shared" si="275"/>
        <v/>
      </c>
      <c r="CC611" s="1" t="e">
        <f>IF(CB611="",NA(),COUNTIF(CB611:$CB$704,CB611))</f>
        <v>#N/A</v>
      </c>
      <c r="CD611" s="1" t="e">
        <f t="shared" si="276"/>
        <v>#N/A</v>
      </c>
      <c r="CE611" s="1" t="e">
        <f t="shared" si="277"/>
        <v>#N/A</v>
      </c>
      <c r="CF611" s="1">
        <f t="shared" si="278"/>
        <v>99</v>
      </c>
      <c r="CG611" s="1">
        <f t="shared" si="279"/>
        <v>0</v>
      </c>
      <c r="CH611" s="1">
        <f t="shared" si="285"/>
        <v>0</v>
      </c>
      <c r="CJ611" s="1" t="e">
        <f t="shared" si="280"/>
        <v>#N/A</v>
      </c>
      <c r="CK611" s="1" t="str">
        <f t="shared" si="281"/>
        <v/>
      </c>
    </row>
    <row r="612" spans="1:89" ht="12" customHeight="1" x14ac:dyDescent="0.15">
      <c r="A612" s="26"/>
      <c r="B612" s="26"/>
      <c r="C612" s="26"/>
      <c r="D612" s="26"/>
      <c r="E612" s="26"/>
      <c r="F612" s="26"/>
      <c r="G612" s="26"/>
      <c r="H612" s="26"/>
      <c r="I612" s="26"/>
      <c r="J612" s="26"/>
      <c r="K612" s="26"/>
      <c r="L612" s="26"/>
      <c r="M612" s="26"/>
      <c r="N612" s="26"/>
      <c r="O612" s="26"/>
      <c r="BU612" s="1">
        <f t="shared" si="282"/>
        <v>0</v>
      </c>
      <c r="BV612" s="1">
        <f>IF($BY$12=1,NORMDIST(BY612,$Y$6,$Y$8,TRUE),IF($BY$12=2,IF(BY612&lt;=$BX$31,0,IF(BY612&gt;=$BX$32,1,(BY612-$BX$31)*$BX$33)),SUM($BU$42:BU612)/$BV$40))</f>
        <v>0.6368306511756292</v>
      </c>
      <c r="BW612" s="1">
        <f t="shared" si="283"/>
        <v>1.069434988713273</v>
      </c>
      <c r="BX612" s="1">
        <f>IF($BY$12&lt;3,BV612,SUM($BZ$42:BZ612)/$BX$40)</f>
        <v>0.6368306511756292</v>
      </c>
      <c r="BY612" s="1">
        <f t="shared" si="286"/>
        <v>57.00000000000054</v>
      </c>
      <c r="BZ612" s="1">
        <f t="shared" si="274"/>
        <v>1.8762017345846718E-2</v>
      </c>
      <c r="CA612" s="1">
        <f t="shared" si="284"/>
        <v>25.186168827792297</v>
      </c>
      <c r="CB612" s="1" t="str">
        <f t="shared" si="275"/>
        <v/>
      </c>
      <c r="CC612" s="1" t="e">
        <f>IF(CB612="",NA(),COUNTIF(CB612:$CB$704,CB612))</f>
        <v>#N/A</v>
      </c>
      <c r="CD612" s="1" t="e">
        <f t="shared" si="276"/>
        <v>#N/A</v>
      </c>
      <c r="CE612" s="1" t="e">
        <f t="shared" si="277"/>
        <v>#N/A</v>
      </c>
      <c r="CF612" s="1">
        <f t="shared" si="278"/>
        <v>99</v>
      </c>
      <c r="CG612" s="1">
        <f t="shared" si="279"/>
        <v>0</v>
      </c>
      <c r="CH612" s="1">
        <f t="shared" si="285"/>
        <v>0</v>
      </c>
      <c r="CJ612" s="1" t="e">
        <f t="shared" si="280"/>
        <v>#N/A</v>
      </c>
      <c r="CK612" s="1" t="str">
        <f t="shared" si="281"/>
        <v/>
      </c>
    </row>
    <row r="613" spans="1:89" ht="12" customHeight="1" x14ac:dyDescent="0.15">
      <c r="A613" s="26"/>
      <c r="B613" s="26"/>
      <c r="C613" s="26"/>
      <c r="D613" s="26"/>
      <c r="E613" s="26"/>
      <c r="F613" s="26"/>
      <c r="G613" s="26"/>
      <c r="H613" s="26"/>
      <c r="I613" s="26"/>
      <c r="J613" s="26"/>
      <c r="K613" s="26"/>
      <c r="L613" s="26"/>
      <c r="M613" s="26"/>
      <c r="N613" s="26"/>
      <c r="O613" s="26"/>
      <c r="BU613" s="1">
        <f t="shared" si="282"/>
        <v>0</v>
      </c>
      <c r="BV613" s="1">
        <f>IF($BY$12=1,NORMDIST(BY613,$Y$6,$Y$8,TRUE),IF($BY$12=2,IF(BY613&lt;=$BX$31,0,IF(BY613&gt;=$BX$32,1,(BY613-$BX$31)*$BX$33)),SUM($BU$42:BU613)/$BV$40))</f>
        <v>0.63870520438369738</v>
      </c>
      <c r="BW613" s="1">
        <f t="shared" si="283"/>
        <v>1.0694246674614341</v>
      </c>
      <c r="BX613" s="1">
        <f>IF($BY$12&lt;3,BV613,SUM($BZ$42:BZ613)/$BX$40)</f>
        <v>0.63870520438369738</v>
      </c>
      <c r="BY613" s="1">
        <f t="shared" si="286"/>
        <v>57.100000000000541</v>
      </c>
      <c r="BZ613" s="1">
        <f t="shared" si="274"/>
        <v>1.8728978414385707E-2</v>
      </c>
      <c r="CA613" s="1">
        <f t="shared" si="284"/>
        <v>25.214356647588502</v>
      </c>
      <c r="CB613" s="1" t="str">
        <f t="shared" si="275"/>
        <v/>
      </c>
      <c r="CC613" s="1" t="e">
        <f>IF(CB613="",NA(),COUNTIF(CB613:$CB$704,CB613))</f>
        <v>#N/A</v>
      </c>
      <c r="CD613" s="1" t="e">
        <f t="shared" si="276"/>
        <v>#N/A</v>
      </c>
      <c r="CE613" s="1" t="e">
        <f t="shared" si="277"/>
        <v>#N/A</v>
      </c>
      <c r="CF613" s="1">
        <f t="shared" si="278"/>
        <v>99</v>
      </c>
      <c r="CG613" s="1">
        <f t="shared" si="279"/>
        <v>0</v>
      </c>
      <c r="CH613" s="1">
        <f t="shared" si="285"/>
        <v>0</v>
      </c>
      <c r="CJ613" s="1" t="e">
        <f t="shared" si="280"/>
        <v>#N/A</v>
      </c>
      <c r="CK613" s="1" t="str">
        <f t="shared" si="281"/>
        <v/>
      </c>
    </row>
    <row r="614" spans="1:89" ht="12" customHeight="1" x14ac:dyDescent="0.15">
      <c r="A614" s="26"/>
      <c r="B614" s="26"/>
      <c r="C614" s="26"/>
      <c r="D614" s="26"/>
      <c r="E614" s="26"/>
      <c r="F614" s="26"/>
      <c r="G614" s="26"/>
      <c r="H614" s="26"/>
      <c r="I614" s="26"/>
      <c r="J614" s="26"/>
      <c r="K614" s="26"/>
      <c r="L614" s="26"/>
      <c r="M614" s="26"/>
      <c r="N614" s="26"/>
      <c r="O614" s="26"/>
      <c r="BU614" s="1">
        <f t="shared" si="282"/>
        <v>0</v>
      </c>
      <c r="BV614" s="1">
        <f>IF($BY$12=1,NORMDIST(BY614,$Y$6,$Y$8,TRUE),IF($BY$12=2,IF(BY614&lt;=$BX$31,0,IF(BY614&gt;=$BX$32,1,(BY614-$BX$31)*$BX$33)),SUM($BU$42:BU614)/$BV$40))</f>
        <v>0.6405764332180014</v>
      </c>
      <c r="BW614" s="1">
        <f t="shared" si="283"/>
        <v>1.0693843313671467</v>
      </c>
      <c r="BX614" s="1">
        <f>IF($BY$12&lt;3,BV614,SUM($BZ$42:BZ614)/$BX$40)</f>
        <v>0.6405764332180014</v>
      </c>
      <c r="BY614" s="1">
        <f t="shared" si="286"/>
        <v>57.200000000000543</v>
      </c>
      <c r="BZ614" s="1">
        <f t="shared" si="274"/>
        <v>1.8695530268656235E-2</v>
      </c>
      <c r="CA614" s="1">
        <f t="shared" si="284"/>
        <v>25.241947276463002</v>
      </c>
      <c r="CB614" s="1" t="str">
        <f t="shared" si="275"/>
        <v/>
      </c>
      <c r="CC614" s="1" t="e">
        <f>IF(CB614="",NA(),COUNTIF(CB614:$CB$704,CB614))</f>
        <v>#N/A</v>
      </c>
      <c r="CD614" s="1" t="e">
        <f t="shared" si="276"/>
        <v>#N/A</v>
      </c>
      <c r="CE614" s="1" t="e">
        <f t="shared" si="277"/>
        <v>#N/A</v>
      </c>
      <c r="CF614" s="1">
        <f t="shared" si="278"/>
        <v>99</v>
      </c>
      <c r="CG614" s="1">
        <f t="shared" si="279"/>
        <v>0</v>
      </c>
      <c r="CH614" s="1">
        <f t="shared" si="285"/>
        <v>0</v>
      </c>
      <c r="CJ614" s="1" t="e">
        <f t="shared" si="280"/>
        <v>#N/A</v>
      </c>
      <c r="CK614" s="1" t="str">
        <f t="shared" si="281"/>
        <v/>
      </c>
    </row>
    <row r="615" spans="1:89" ht="12" customHeight="1" x14ac:dyDescent="0.15">
      <c r="A615" s="26"/>
      <c r="B615" s="26"/>
      <c r="C615" s="26"/>
      <c r="D615" s="26"/>
      <c r="E615" s="26"/>
      <c r="F615" s="26"/>
      <c r="G615" s="26"/>
      <c r="H615" s="26"/>
      <c r="I615" s="26"/>
      <c r="J615" s="26"/>
      <c r="K615" s="26"/>
      <c r="L615" s="26"/>
      <c r="M615" s="26"/>
      <c r="N615" s="26"/>
      <c r="O615" s="26"/>
      <c r="BU615" s="1">
        <f t="shared" si="282"/>
        <v>0</v>
      </c>
      <c r="BV615" s="1">
        <f>IF($BY$12=1,NORMDIST(BY615,$Y$6,$Y$8,TRUE),IF($BY$12=2,IF(BY615&lt;=$BX$31,0,IF(BY615&gt;=$BX$32,1,(BY615-$BX$31)*$BX$33)),SUM($BU$42:BU615)/$BV$40))</f>
        <v>0.6424442968769809</v>
      </c>
      <c r="BW615" s="1">
        <f t="shared" si="283"/>
        <v>1.069313995284124</v>
      </c>
      <c r="BX615" s="1">
        <f>IF($BY$12&lt;3,BV615,SUM($BZ$42:BZ615)/$BX$40)</f>
        <v>0.6424442968769809</v>
      </c>
      <c r="BY615" s="1">
        <f t="shared" si="286"/>
        <v>57.300000000000544</v>
      </c>
      <c r="BZ615" s="1">
        <f t="shared" si="274"/>
        <v>1.8661675310368477E-2</v>
      </c>
      <c r="CA615" s="1">
        <f t="shared" si="284"/>
        <v>25.268934587492417</v>
      </c>
      <c r="CB615" s="1" t="str">
        <f t="shared" si="275"/>
        <v/>
      </c>
      <c r="CC615" s="1" t="e">
        <f>IF(CB615="",NA(),COUNTIF(CB615:$CB$704,CB615))</f>
        <v>#N/A</v>
      </c>
      <c r="CD615" s="1" t="e">
        <f t="shared" si="276"/>
        <v>#N/A</v>
      </c>
      <c r="CE615" s="1" t="e">
        <f t="shared" si="277"/>
        <v>#N/A</v>
      </c>
      <c r="CF615" s="1">
        <f t="shared" si="278"/>
        <v>99</v>
      </c>
      <c r="CG615" s="1">
        <f t="shared" si="279"/>
        <v>0</v>
      </c>
      <c r="CH615" s="1">
        <f t="shared" si="285"/>
        <v>0</v>
      </c>
      <c r="CJ615" s="1" t="e">
        <f t="shared" si="280"/>
        <v>#N/A</v>
      </c>
      <c r="CK615" s="1" t="str">
        <f t="shared" si="281"/>
        <v/>
      </c>
    </row>
    <row r="616" spans="1:89" ht="12" customHeight="1" x14ac:dyDescent="0.15">
      <c r="A616" s="26"/>
      <c r="B616" s="26"/>
      <c r="C616" s="26"/>
      <c r="D616" s="26"/>
      <c r="E616" s="26"/>
      <c r="F616" s="26"/>
      <c r="G616" s="26"/>
      <c r="H616" s="26"/>
      <c r="I616" s="26"/>
      <c r="J616" s="26"/>
      <c r="K616" s="26"/>
      <c r="L616" s="26"/>
      <c r="M616" s="26"/>
      <c r="N616" s="26"/>
      <c r="O616" s="26"/>
      <c r="BU616" s="1">
        <f t="shared" si="282"/>
        <v>0</v>
      </c>
      <c r="BV616" s="1">
        <f>IF($BY$12=1,NORMDIST(BY616,$Y$6,$Y$8,TRUE),IF($BY$12=2,IF(BY616&lt;=$BX$31,0,IF(BY616&gt;=$BX$32,1,(BY616-$BX$31)*$BX$33)),SUM($BU$42:BU616)/$BV$40))</f>
        <v>0.64430875480055694</v>
      </c>
      <c r="BW616" s="1">
        <f t="shared" si="283"/>
        <v>1.069213676528568</v>
      </c>
      <c r="BX616" s="1">
        <f>IF($BY$12&lt;3,BV616,SUM($BZ$42:BZ616)/$BX$40)</f>
        <v>0.64430875480055694</v>
      </c>
      <c r="BY616" s="1">
        <f t="shared" si="286"/>
        <v>57.400000000000546</v>
      </c>
      <c r="BZ616" s="1">
        <f t="shared" si="274"/>
        <v>1.862741596739648E-2</v>
      </c>
      <c r="CA616" s="1">
        <f t="shared" si="284"/>
        <v>25.295313558996696</v>
      </c>
      <c r="CB616" s="1" t="str">
        <f t="shared" si="275"/>
        <v/>
      </c>
      <c r="CC616" s="1" t="e">
        <f>IF(CB616="",NA(),COUNTIF(CB616:$CB$704,CB616))</f>
        <v>#N/A</v>
      </c>
      <c r="CD616" s="1" t="e">
        <f t="shared" si="276"/>
        <v>#N/A</v>
      </c>
      <c r="CE616" s="1" t="e">
        <f t="shared" si="277"/>
        <v>#N/A</v>
      </c>
      <c r="CF616" s="1">
        <f t="shared" si="278"/>
        <v>99</v>
      </c>
      <c r="CG616" s="1">
        <f t="shared" si="279"/>
        <v>0</v>
      </c>
      <c r="CH616" s="1">
        <f t="shared" si="285"/>
        <v>0</v>
      </c>
      <c r="CJ616" s="1" t="e">
        <f t="shared" si="280"/>
        <v>#N/A</v>
      </c>
      <c r="CK616" s="1" t="str">
        <f t="shared" si="281"/>
        <v/>
      </c>
    </row>
    <row r="617" spans="1:89" ht="12" customHeight="1" x14ac:dyDescent="0.15">
      <c r="A617" s="26"/>
      <c r="B617" s="26"/>
      <c r="C617" s="26"/>
      <c r="D617" s="26"/>
      <c r="E617" s="26"/>
      <c r="F617" s="26"/>
      <c r="G617" s="26"/>
      <c r="H617" s="26"/>
      <c r="I617" s="26"/>
      <c r="J617" s="26"/>
      <c r="K617" s="26"/>
      <c r="L617" s="26"/>
      <c r="M617" s="26"/>
      <c r="N617" s="26"/>
      <c r="O617" s="26"/>
      <c r="BU617" s="1">
        <f t="shared" si="282"/>
        <v>0</v>
      </c>
      <c r="BV617" s="1">
        <f>IF($BY$12=1,NORMDIST(BY617,$Y$6,$Y$8,TRUE),IF($BY$12=2,IF(BY617&lt;=$BX$31,0,IF(BY617&gt;=$BX$32,1,(BY617-$BX$31)*$BX$33)),SUM($BU$42:BU617)/$BV$40))</f>
        <v>0.64616976667273396</v>
      </c>
      <c r="BW617" s="1">
        <f t="shared" si="283"/>
        <v>1.0690833948755849</v>
      </c>
      <c r="BX617" s="1">
        <f>IF($BY$12&lt;3,BV617,SUM($BZ$42:BZ617)/$BX$40)</f>
        <v>0.64616976667273396</v>
      </c>
      <c r="BY617" s="1">
        <f t="shared" si="286"/>
        <v>57.500000000000547</v>
      </c>
      <c r="BZ617" s="1">
        <f t="shared" si="274"/>
        <v>1.8592754693488256E-2</v>
      </c>
      <c r="CA617" s="1">
        <f t="shared" si="284"/>
        <v>25.321080245057807</v>
      </c>
      <c r="CB617" s="1" t="str">
        <f t="shared" si="275"/>
        <v/>
      </c>
      <c r="CC617" s="1" t="e">
        <f>IF(CB617="",NA(),COUNTIF(CB617:$CB$704,CB617))</f>
        <v>#N/A</v>
      </c>
      <c r="CD617" s="1" t="e">
        <f t="shared" si="276"/>
        <v>#N/A</v>
      </c>
      <c r="CE617" s="1" t="e">
        <f t="shared" si="277"/>
        <v>#N/A</v>
      </c>
      <c r="CF617" s="1">
        <f t="shared" si="278"/>
        <v>99</v>
      </c>
      <c r="CG617" s="1">
        <f t="shared" si="279"/>
        <v>0</v>
      </c>
      <c r="CH617" s="1">
        <f t="shared" si="285"/>
        <v>0</v>
      </c>
      <c r="CJ617" s="1" t="e">
        <f t="shared" si="280"/>
        <v>#N/A</v>
      </c>
      <c r="CK617" s="1" t="str">
        <f t="shared" si="281"/>
        <v/>
      </c>
    </row>
    <row r="618" spans="1:89" ht="12" customHeight="1" x14ac:dyDescent="0.15">
      <c r="A618" s="26"/>
      <c r="B618" s="26"/>
      <c r="C618" s="26"/>
      <c r="D618" s="26"/>
      <c r="E618" s="26"/>
      <c r="F618" s="26"/>
      <c r="G618" s="26"/>
      <c r="H618" s="26"/>
      <c r="I618" s="26"/>
      <c r="J618" s="26"/>
      <c r="K618" s="26"/>
      <c r="L618" s="26"/>
      <c r="M618" s="26"/>
      <c r="N618" s="26"/>
      <c r="O618" s="26"/>
      <c r="BU618" s="1">
        <f t="shared" si="282"/>
        <v>0</v>
      </c>
      <c r="BV618" s="1">
        <f>IF($BY$12=1,NORMDIST(BY618,$Y$6,$Y$8,TRUE),IF($BY$12=2,IF(BY618&lt;=$BX$31,0,IF(BY618&gt;=$BX$32,1,(BY618-$BX$31)*$BX$33)),SUM($BU$42:BU618)/$BV$40))</f>
        <v>0.64802729242417301</v>
      </c>
      <c r="BW618" s="1">
        <f t="shared" si="283"/>
        <v>1.0689231725552613</v>
      </c>
      <c r="BX618" s="1">
        <f>IF($BY$12&lt;3,BV618,SUM($BZ$42:BZ618)/$BX$40)</f>
        <v>0.64802729242417301</v>
      </c>
      <c r="BY618" s="1">
        <f t="shared" si="286"/>
        <v>57.600000000000549</v>
      </c>
      <c r="BZ618" s="1">
        <f t="shared" ref="BZ618:BZ681" si="287">IF($BZ$5,IF($BY$12=1,NORMDIST(BY618,$Y$6,$Y$8,FALSE),IF($BY$12=2,IF(AND(BY618&gt;=$BX$31,BY618&lt;=$BX$32),$BX$33,0),IF(BY618&lt;=$BX$13,0,NORMDIST(LN((BY618-$BX$13)/$BX$12),0,$BW$8,FALSE)/((BY618-$BX$13)/$BX$12)))),-999)</f>
        <v>1.8557693967973108E-2</v>
      </c>
      <c r="CA618" s="1">
        <f t="shared" si="284"/>
        <v>25.346231744455139</v>
      </c>
      <c r="CB618" s="1" t="str">
        <f t="shared" ref="CB618:CB681" si="288">IF(M517="","",ROUND(M517/$P$24,0))</f>
        <v/>
      </c>
      <c r="CC618" s="1" t="e">
        <f>IF(CB618="",NA(),COUNTIF(CB618:$CB$704,CB618))</f>
        <v>#N/A</v>
      </c>
      <c r="CD618" s="1" t="e">
        <f t="shared" ref="CD618:CD681" si="289">IF(CB618&lt;&gt;"",CB618*$P$24,NA())</f>
        <v>#N/A</v>
      </c>
      <c r="CE618" s="1" t="e">
        <f t="shared" ref="CE618:CE681" si="290">IF(AND($CB$7,$CD$2,$CD$1),26+$P$23/2-CC618*$P$23,NA())</f>
        <v>#N/A</v>
      </c>
      <c r="CF618" s="1">
        <f t="shared" ref="CF618:CF681" si="291">IF(ISNA(CJ618),99,CJ618)</f>
        <v>99</v>
      </c>
      <c r="CG618" s="1">
        <f t="shared" ref="CG618:CG681" si="292">IF(ISNA(CJ618),0,CJ618)</f>
        <v>0</v>
      </c>
      <c r="CH618" s="1">
        <f t="shared" si="285"/>
        <v>0</v>
      </c>
      <c r="CJ618" s="1" t="e">
        <f t="shared" ref="CJ618:CJ681" si="293">IF(CH618=1,CE618,NA())</f>
        <v>#N/A</v>
      </c>
      <c r="CK618" s="1" t="str">
        <f t="shared" ref="CK618:CK681" si="294">IF(CH618=1,M517,"")</f>
        <v/>
      </c>
    </row>
    <row r="619" spans="1:89" ht="12" customHeight="1" x14ac:dyDescent="0.15">
      <c r="A619" s="26"/>
      <c r="B619" s="26"/>
      <c r="C619" s="26"/>
      <c r="D619" s="26"/>
      <c r="E619" s="26"/>
      <c r="F619" s="26"/>
      <c r="G619" s="26"/>
      <c r="H619" s="26"/>
      <c r="I619" s="26"/>
      <c r="J619" s="26"/>
      <c r="K619" s="26"/>
      <c r="L619" s="26"/>
      <c r="M619" s="26"/>
      <c r="N619" s="26"/>
      <c r="O619" s="26"/>
      <c r="BU619" s="1">
        <f t="shared" ref="BU619:BU682" si="295">IF($BY$12&lt;3,0,IF(BY619&lt;=$BX$13,0,NORMDIST(LN((BY619-$BX$13)/$BX$12),0,$BW$8,FALSE)/((BY619-$BX$13)/$BX$12)))</f>
        <v>0</v>
      </c>
      <c r="BV619" s="1">
        <f>IF($BY$12=1,NORMDIST(BY619,$Y$6,$Y$8,TRUE),IF($BY$12=2,IF(BY619&lt;=$BX$31,0,IF(BY619&gt;=$BX$32,1,(BY619-$BX$31)*$BX$33)),SUM($BU$42:BU619)/$BV$40))</f>
        <v>0.64988129223473445</v>
      </c>
      <c r="BW619" s="1">
        <f t="shared" ref="BW619:BW682" si="296">BY619*BZ619</f>
        <v>1.0687330342484187</v>
      </c>
      <c r="BX619" s="1">
        <f>IF($BY$12&lt;3,BV619,SUM($BZ$42:BZ619)/$BX$40)</f>
        <v>0.64988129223473445</v>
      </c>
      <c r="BY619" s="1">
        <f t="shared" si="286"/>
        <v>57.70000000000055</v>
      </c>
      <c r="BZ619" s="1">
        <f t="shared" si="287"/>
        <v>1.8522236295466354E-2</v>
      </c>
      <c r="CA619" s="1">
        <f t="shared" ref="CA619:CA682" si="297">IF(AND($CD$1,$CD$3),26-$CD$40*NORMDIST(BY619,$Y$6,$Y$8/SQRT($T$18),FALSE),-999)</f>
        <v>25.370766168166256</v>
      </c>
      <c r="CB619" s="1" t="str">
        <f t="shared" si="288"/>
        <v/>
      </c>
      <c r="CC619" s="1" t="e">
        <f>IF(CB619="",NA(),COUNTIF(CB619:$CB$704,CB619))</f>
        <v>#N/A</v>
      </c>
      <c r="CD619" s="1" t="e">
        <f t="shared" si="289"/>
        <v>#N/A</v>
      </c>
      <c r="CE619" s="1" t="e">
        <f t="shared" si="290"/>
        <v>#N/A</v>
      </c>
      <c r="CF619" s="1">
        <f t="shared" si="291"/>
        <v>99</v>
      </c>
      <c r="CG619" s="1">
        <f t="shared" si="292"/>
        <v>0</v>
      </c>
      <c r="CH619" s="1">
        <f t="shared" si="285"/>
        <v>0</v>
      </c>
      <c r="CJ619" s="1" t="e">
        <f t="shared" si="293"/>
        <v>#N/A</v>
      </c>
      <c r="CK619" s="1" t="str">
        <f t="shared" si="294"/>
        <v/>
      </c>
    </row>
    <row r="620" spans="1:89" ht="12" customHeight="1" x14ac:dyDescent="0.15">
      <c r="A620" s="26"/>
      <c r="B620" s="26"/>
      <c r="C620" s="26"/>
      <c r="D620" s="26"/>
      <c r="E620" s="26"/>
      <c r="F620" s="26"/>
      <c r="G620" s="26"/>
      <c r="H620" s="26"/>
      <c r="I620" s="26"/>
      <c r="J620" s="26"/>
      <c r="K620" s="26"/>
      <c r="L620" s="26"/>
      <c r="M620" s="26"/>
      <c r="N620" s="26"/>
      <c r="O620" s="26"/>
      <c r="BU620" s="1">
        <f t="shared" si="295"/>
        <v>0</v>
      </c>
      <c r="BV620" s="1">
        <f>IF($BY$12=1,NORMDIST(BY620,$Y$6,$Y$8,TRUE),IF($BY$12=2,IF(BY620&lt;=$BX$31,0,IF(BY620&gt;=$BX$32,1,(BY620-$BX$31)*$BX$33)),SUM($BU$42:BU620)/$BV$40))</f>
        <v>0.65173172653599254</v>
      </c>
      <c r="BW620" s="1">
        <f t="shared" si="296"/>
        <v>1.0685130070820381</v>
      </c>
      <c r="BX620" s="1">
        <f>IF($BY$12&lt;3,BV620,SUM($BZ$42:BZ620)/$BX$40)</f>
        <v>0.65173172653599254</v>
      </c>
      <c r="BY620" s="1">
        <f t="shared" si="286"/>
        <v>57.800000000000551</v>
      </c>
      <c r="BZ620" s="1">
        <f t="shared" si="287"/>
        <v>1.8486384205571419E-2</v>
      </c>
      <c r="CA620" s="1">
        <f t="shared" si="297"/>
        <v>25.394682605581</v>
      </c>
      <c r="CB620" s="1" t="str">
        <f t="shared" si="288"/>
        <v/>
      </c>
      <c r="CC620" s="1" t="e">
        <f>IF(CB620="",NA(),COUNTIF(CB620:$CB$704,CB620))</f>
        <v>#N/A</v>
      </c>
      <c r="CD620" s="1" t="e">
        <f t="shared" si="289"/>
        <v>#N/A</v>
      </c>
      <c r="CE620" s="1" t="e">
        <f t="shared" si="290"/>
        <v>#N/A</v>
      </c>
      <c r="CF620" s="1">
        <f t="shared" si="291"/>
        <v>99</v>
      </c>
      <c r="CG620" s="1">
        <f t="shared" si="292"/>
        <v>0</v>
      </c>
      <c r="CH620" s="1">
        <f t="shared" si="285"/>
        <v>0</v>
      </c>
      <c r="CJ620" s="1" t="e">
        <f t="shared" si="293"/>
        <v>#N/A</v>
      </c>
      <c r="CK620" s="1" t="str">
        <f t="shared" si="294"/>
        <v/>
      </c>
    </row>
    <row r="621" spans="1:89" ht="12" customHeight="1" x14ac:dyDescent="0.15">
      <c r="A621" s="26"/>
      <c r="B621" s="26"/>
      <c r="C621" s="26"/>
      <c r="D621" s="26"/>
      <c r="E621" s="26"/>
      <c r="F621" s="26"/>
      <c r="G621" s="26"/>
      <c r="H621" s="26"/>
      <c r="I621" s="26"/>
      <c r="J621" s="26"/>
      <c r="K621" s="26"/>
      <c r="L621" s="26"/>
      <c r="M621" s="26"/>
      <c r="N621" s="26"/>
      <c r="O621" s="26"/>
      <c r="BU621" s="1">
        <f t="shared" si="295"/>
        <v>0</v>
      </c>
      <c r="BV621" s="1">
        <f>IF($BY$12=1,NORMDIST(BY621,$Y$6,$Y$8,TRUE),IF($BY$12=2,IF(BY621&lt;=$BX$31,0,IF(BY621&gt;=$BX$32,1,(BY621-$BX$31)*$BX$33)),SUM($BU$42:BU621)/$BV$40))</f>
        <v>0.6535785560137185</v>
      </c>
      <c r="BW621" s="1">
        <f t="shared" si="296"/>
        <v>1.0682631206243558</v>
      </c>
      <c r="BX621" s="1">
        <f>IF($BY$12&lt;3,BV621,SUM($BZ$42:BZ621)/$BX$40)</f>
        <v>0.6535785560137185</v>
      </c>
      <c r="BY621" s="1">
        <f t="shared" si="286"/>
        <v>57.900000000000553</v>
      </c>
      <c r="BZ621" s="1">
        <f t="shared" si="287"/>
        <v>1.8450140252579371E-2</v>
      </c>
      <c r="CA621" s="1">
        <f t="shared" si="297"/>
        <v>25.417981089576109</v>
      </c>
      <c r="CB621" s="1" t="str">
        <f t="shared" si="288"/>
        <v/>
      </c>
      <c r="CC621" s="1" t="e">
        <f>IF(CB621="",NA(),COUNTIF(CB621:$CB$704,CB621))</f>
        <v>#N/A</v>
      </c>
      <c r="CD621" s="1" t="e">
        <f t="shared" si="289"/>
        <v>#N/A</v>
      </c>
      <c r="CE621" s="1" t="e">
        <f t="shared" si="290"/>
        <v>#N/A</v>
      </c>
      <c r="CF621" s="1">
        <f t="shared" si="291"/>
        <v>99</v>
      </c>
      <c r="CG621" s="1">
        <f t="shared" si="292"/>
        <v>0</v>
      </c>
      <c r="CH621" s="1">
        <f t="shared" si="285"/>
        <v>0</v>
      </c>
      <c r="CJ621" s="1" t="e">
        <f t="shared" si="293"/>
        <v>#N/A</v>
      </c>
      <c r="CK621" s="1" t="str">
        <f t="shared" si="294"/>
        <v/>
      </c>
    </row>
    <row r="622" spans="1:89" ht="12" customHeight="1" x14ac:dyDescent="0.15">
      <c r="A622" s="26"/>
      <c r="B622" s="26"/>
      <c r="C622" s="26"/>
      <c r="D622" s="26"/>
      <c r="E622" s="26"/>
      <c r="F622" s="26"/>
      <c r="G622" s="26"/>
      <c r="H622" s="26"/>
      <c r="I622" s="26"/>
      <c r="J622" s="26"/>
      <c r="K622" s="26"/>
      <c r="L622" s="26"/>
      <c r="M622" s="26"/>
      <c r="N622" s="26"/>
      <c r="O622" s="26"/>
      <c r="BU622" s="1">
        <f t="shared" si="295"/>
        <v>0</v>
      </c>
      <c r="BV622" s="1">
        <f>IF($BY$12=1,NORMDIST(BY622,$Y$6,$Y$8,TRUE),IF($BY$12=2,IF(BY622&lt;=$BX$31,0,IF(BY622&gt;=$BX$32,1,(BY622-$BX$31)*$BX$33)),SUM($BU$42:BU622)/$BV$40))</f>
        <v>0.6554217416103344</v>
      </c>
      <c r="BW622" s="1">
        <f t="shared" si="296"/>
        <v>1.0679834068796359</v>
      </c>
      <c r="BX622" s="1">
        <f>IF($BY$12&lt;3,BV622,SUM($BZ$42:BZ622)/$BX$40)</f>
        <v>0.6554217416103344</v>
      </c>
      <c r="BY622" s="1">
        <f t="shared" si="286"/>
        <v>58.000000000000554</v>
      </c>
      <c r="BZ622" s="1">
        <f t="shared" si="287"/>
        <v>1.8413507015165961E-2</v>
      </c>
      <c r="CA622" s="1">
        <f t="shared" si="297"/>
        <v>25.440662560595776</v>
      </c>
      <c r="CB622" s="1" t="str">
        <f t="shared" si="288"/>
        <v/>
      </c>
      <c r="CC622" s="1" t="e">
        <f>IF(CB622="",NA(),COUNTIF(CB622:$CB$704,CB622))</f>
        <v>#N/A</v>
      </c>
      <c r="CD622" s="1" t="e">
        <f t="shared" si="289"/>
        <v>#N/A</v>
      </c>
      <c r="CE622" s="1" t="e">
        <f t="shared" si="290"/>
        <v>#N/A</v>
      </c>
      <c r="CF622" s="1">
        <f t="shared" si="291"/>
        <v>99</v>
      </c>
      <c r="CG622" s="1">
        <f t="shared" si="292"/>
        <v>0</v>
      </c>
      <c r="CH622" s="1">
        <f t="shared" si="285"/>
        <v>0</v>
      </c>
      <c r="CJ622" s="1" t="e">
        <f t="shared" si="293"/>
        <v>#N/A</v>
      </c>
      <c r="CK622" s="1" t="str">
        <f t="shared" si="294"/>
        <v/>
      </c>
    </row>
    <row r="623" spans="1:89" ht="12" customHeight="1" x14ac:dyDescent="0.15">
      <c r="A623" s="26"/>
      <c r="B623" s="26"/>
      <c r="C623" s="26"/>
      <c r="D623" s="26"/>
      <c r="E623" s="26"/>
      <c r="F623" s="26"/>
      <c r="G623" s="26"/>
      <c r="H623" s="26"/>
      <c r="I623" s="26"/>
      <c r="J623" s="26"/>
      <c r="K623" s="26"/>
      <c r="L623" s="26"/>
      <c r="M623" s="26"/>
      <c r="N623" s="26"/>
      <c r="O623" s="26"/>
      <c r="BU623" s="1">
        <f t="shared" si="295"/>
        <v>0</v>
      </c>
      <c r="BV623" s="1">
        <f>IF($BY$12=1,NORMDIST(BY623,$Y$6,$Y$8,TRUE),IF($BY$12=2,IF(BY623&lt;=$BX$31,0,IF(BY623&gt;=$BX$32,1,(BY623-$BX$31)*$BX$33)),SUM($BU$42:BU623)/$BV$40))</f>
        <v>0.65726124452733647</v>
      </c>
      <c r="BW623" s="1">
        <f t="shared" si="296"/>
        <v>1.0676739002826194</v>
      </c>
      <c r="BX623" s="1">
        <f>IF($BY$12&lt;3,BV623,SUM($BZ$42:BZ623)/$BX$40)</f>
        <v>0.65726124452733647</v>
      </c>
      <c r="BY623" s="1">
        <f t="shared" si="286"/>
        <v>58.100000000000556</v>
      </c>
      <c r="BZ623" s="1">
        <f t="shared" si="287"/>
        <v>1.8376487096086216E-2</v>
      </c>
      <c r="CA623" s="1">
        <f t="shared" si="297"/>
        <v>25.462728829881573</v>
      </c>
      <c r="CB623" s="1" t="str">
        <f t="shared" si="288"/>
        <v/>
      </c>
      <c r="CC623" s="1" t="e">
        <f>IF(CB623="",NA(),COUNTIF(CB623:$CB$704,CB623))</f>
        <v>#N/A</v>
      </c>
      <c r="CD623" s="1" t="e">
        <f t="shared" si="289"/>
        <v>#N/A</v>
      </c>
      <c r="CE623" s="1" t="e">
        <f t="shared" si="290"/>
        <v>#N/A</v>
      </c>
      <c r="CF623" s="1">
        <f t="shared" si="291"/>
        <v>99</v>
      </c>
      <c r="CG623" s="1">
        <f t="shared" si="292"/>
        <v>0</v>
      </c>
      <c r="CH623" s="1">
        <f t="shared" si="285"/>
        <v>0</v>
      </c>
      <c r="CJ623" s="1" t="e">
        <f t="shared" si="293"/>
        <v>#N/A</v>
      </c>
      <c r="CK623" s="1" t="str">
        <f t="shared" si="294"/>
        <v/>
      </c>
    </row>
    <row r="624" spans="1:89" ht="12" customHeight="1" x14ac:dyDescent="0.15">
      <c r="A624" s="26"/>
      <c r="B624" s="26"/>
      <c r="C624" s="26"/>
      <c r="D624" s="26"/>
      <c r="E624" s="26"/>
      <c r="F624" s="26"/>
      <c r="G624" s="26"/>
      <c r="H624" s="26"/>
      <c r="I624" s="26"/>
      <c r="J624" s="26"/>
      <c r="K624" s="26"/>
      <c r="L624" s="26"/>
      <c r="M624" s="26"/>
      <c r="N624" s="26"/>
      <c r="O624" s="26"/>
      <c r="BU624" s="1">
        <f t="shared" si="295"/>
        <v>0</v>
      </c>
      <c r="BV624" s="1">
        <f>IF($BY$12=1,NORMDIST(BY624,$Y$6,$Y$8,TRUE),IF($BY$12=2,IF(BY624&lt;=$BX$31,0,IF(BY624&gt;=$BX$32,1,(BY624-$BX$31)*$BX$33)),SUM($BU$42:BU624)/$BV$40))</f>
        <v>0.65909702622768762</v>
      </c>
      <c r="BW624" s="1">
        <f t="shared" si="296"/>
        <v>1.067334637692646</v>
      </c>
      <c r="BX624" s="1">
        <f>IF($BY$12&lt;3,BV624,SUM($BZ$42:BZ624)/$BX$40)</f>
        <v>0.65909702622768762</v>
      </c>
      <c r="BY624" s="1">
        <f t="shared" si="286"/>
        <v>58.200000000000557</v>
      </c>
      <c r="BZ624" s="1">
        <f t="shared" si="287"/>
        <v>1.8339083121866596E-2</v>
      </c>
      <c r="CA624" s="1">
        <f t="shared" si="297"/>
        <v>25.484182541992645</v>
      </c>
      <c r="CB624" s="1" t="str">
        <f t="shared" si="288"/>
        <v/>
      </c>
      <c r="CC624" s="1" t="e">
        <f>IF(CB624="",NA(),COUNTIF(CB624:$CB$704,CB624))</f>
        <v>#N/A</v>
      </c>
      <c r="CD624" s="1" t="e">
        <f t="shared" si="289"/>
        <v>#N/A</v>
      </c>
      <c r="CE624" s="1" t="e">
        <f t="shared" si="290"/>
        <v>#N/A</v>
      </c>
      <c r="CF624" s="1">
        <f t="shared" si="291"/>
        <v>99</v>
      </c>
      <c r="CG624" s="1">
        <f t="shared" si="292"/>
        <v>0</v>
      </c>
      <c r="CH624" s="1">
        <f t="shared" si="285"/>
        <v>0</v>
      </c>
      <c r="CJ624" s="1" t="e">
        <f t="shared" si="293"/>
        <v>#N/A</v>
      </c>
      <c r="CK624" s="1" t="str">
        <f t="shared" si="294"/>
        <v/>
      </c>
    </row>
    <row r="625" spans="1:89" ht="12" customHeight="1" x14ac:dyDescent="0.15">
      <c r="A625" s="26"/>
      <c r="B625" s="26"/>
      <c r="C625" s="26"/>
      <c r="D625" s="26"/>
      <c r="E625" s="26"/>
      <c r="F625" s="26"/>
      <c r="G625" s="26"/>
      <c r="H625" s="26"/>
      <c r="I625" s="26"/>
      <c r="J625" s="26"/>
      <c r="K625" s="26"/>
      <c r="L625" s="26"/>
      <c r="M625" s="26"/>
      <c r="N625" s="26"/>
      <c r="O625" s="26"/>
      <c r="BU625" s="1">
        <f t="shared" si="295"/>
        <v>0</v>
      </c>
      <c r="BV625" s="1">
        <f>IF($BY$12=1,NORMDIST(BY625,$Y$6,$Y$8,TRUE),IF($BY$12=2,IF(BY625&lt;=$BX$31,0,IF(BY625&gt;=$BX$32,1,(BY625-$BX$31)*$BX$33)),SUM($BU$42:BU625)/$BV$40))</f>
        <v>0.66092904843817901</v>
      </c>
      <c r="BW625" s="1">
        <f t="shared" si="296"/>
        <v>1.0669656583874594</v>
      </c>
      <c r="BX625" s="1">
        <f>IF($BY$12&lt;3,BV625,SUM($BZ$42:BZ625)/$BX$40)</f>
        <v>0.66092904843817901</v>
      </c>
      <c r="BY625" s="1">
        <f t="shared" si="286"/>
        <v>58.300000000000558</v>
      </c>
      <c r="BZ625" s="1">
        <f t="shared" si="287"/>
        <v>1.8301297742494841E-2</v>
      </c>
      <c r="CA625" s="1">
        <f t="shared" si="297"/>
        <v>25.50502713675392</v>
      </c>
      <c r="CB625" s="1" t="str">
        <f t="shared" si="288"/>
        <v/>
      </c>
      <c r="CC625" s="1" t="e">
        <f>IF(CB625="",NA(),COUNTIF(CB625:$CB$704,CB625))</f>
        <v>#N/A</v>
      </c>
      <c r="CD625" s="1" t="e">
        <f t="shared" si="289"/>
        <v>#N/A</v>
      </c>
      <c r="CE625" s="1" t="e">
        <f t="shared" si="290"/>
        <v>#N/A</v>
      </c>
      <c r="CF625" s="1">
        <f t="shared" si="291"/>
        <v>99</v>
      </c>
      <c r="CG625" s="1">
        <f t="shared" si="292"/>
        <v>0</v>
      </c>
      <c r="CH625" s="1">
        <f t="shared" si="285"/>
        <v>0</v>
      </c>
      <c r="CJ625" s="1" t="e">
        <f t="shared" si="293"/>
        <v>#N/A</v>
      </c>
      <c r="CK625" s="1" t="str">
        <f t="shared" si="294"/>
        <v/>
      </c>
    </row>
    <row r="626" spans="1:89" ht="12" customHeight="1" x14ac:dyDescent="0.15">
      <c r="A626" s="26"/>
      <c r="B626" s="26"/>
      <c r="C626" s="26"/>
      <c r="D626" s="26"/>
      <c r="E626" s="26"/>
      <c r="F626" s="26"/>
      <c r="G626" s="26"/>
      <c r="H626" s="26"/>
      <c r="I626" s="26"/>
      <c r="J626" s="26"/>
      <c r="K626" s="26"/>
      <c r="L626" s="26"/>
      <c r="M626" s="26"/>
      <c r="N626" s="26"/>
      <c r="O626" s="26"/>
      <c r="BU626" s="1">
        <f t="shared" si="295"/>
        <v>0</v>
      </c>
      <c r="BV626" s="1">
        <f>IF($BY$12=1,NORMDIST(BY626,$Y$6,$Y$8,TRUE),IF($BY$12=2,IF(BY626&lt;=$BX$31,0,IF(BY626&gt;=$BX$32,1,(BY626-$BX$31)*$BX$33)),SUM($BU$42:BU626)/$BV$40))</f>
        <v>0.6627572731517607</v>
      </c>
      <c r="BW626" s="1">
        <f t="shared" si="296"/>
        <v>1.0665670040566873</v>
      </c>
      <c r="BX626" s="1">
        <f>IF($BY$12&lt;3,BV626,SUM($BZ$42:BZ626)/$BX$40)</f>
        <v>0.6627572731517607</v>
      </c>
      <c r="BY626" s="1">
        <f t="shared" si="286"/>
        <v>58.40000000000056</v>
      </c>
      <c r="BZ626" s="1">
        <f t="shared" si="287"/>
        <v>1.8263133631107483E-2</v>
      </c>
      <c r="CA626" s="1">
        <f t="shared" si="297"/>
        <v>25.525266810766766</v>
      </c>
      <c r="CB626" s="1" t="str">
        <f t="shared" si="288"/>
        <v/>
      </c>
      <c r="CC626" s="1" t="e">
        <f>IF(CB626="",NA(),COUNTIF(CB626:$CB$704,CB626))</f>
        <v>#N/A</v>
      </c>
      <c r="CD626" s="1" t="e">
        <f t="shared" si="289"/>
        <v>#N/A</v>
      </c>
      <c r="CE626" s="1" t="e">
        <f t="shared" si="290"/>
        <v>#N/A</v>
      </c>
      <c r="CF626" s="1">
        <f t="shared" si="291"/>
        <v>99</v>
      </c>
      <c r="CG626" s="1">
        <f t="shared" si="292"/>
        <v>0</v>
      </c>
      <c r="CH626" s="1">
        <f t="shared" si="285"/>
        <v>0</v>
      </c>
      <c r="CJ626" s="1" t="e">
        <f t="shared" si="293"/>
        <v>#N/A</v>
      </c>
      <c r="CK626" s="1" t="str">
        <f t="shared" si="294"/>
        <v/>
      </c>
    </row>
    <row r="627" spans="1:89" ht="12" customHeight="1" x14ac:dyDescent="0.15">
      <c r="A627" s="26"/>
      <c r="B627" s="26"/>
      <c r="C627" s="26"/>
      <c r="D627" s="26"/>
      <c r="E627" s="26"/>
      <c r="F627" s="26"/>
      <c r="G627" s="26"/>
      <c r="H627" s="26"/>
      <c r="I627" s="26"/>
      <c r="J627" s="26"/>
      <c r="K627" s="26"/>
      <c r="L627" s="26"/>
      <c r="M627" s="26"/>
      <c r="N627" s="26"/>
      <c r="O627" s="26"/>
      <c r="BU627" s="1">
        <f t="shared" si="295"/>
        <v>0</v>
      </c>
      <c r="BV627" s="1">
        <f>IF($BY$12=1,NORMDIST(BY627,$Y$6,$Y$8,TRUE),IF($BY$12=2,IF(BY627&lt;=$BX$31,0,IF(BY627&gt;=$BX$32,1,(BY627-$BX$31)*$BX$33)),SUM($BU$42:BU627)/$BV$40))</f>
        <v>0.66458166262984075</v>
      </c>
      <c r="BW627" s="1">
        <f t="shared" si="296"/>
        <v>1.066138718795004</v>
      </c>
      <c r="BX627" s="1">
        <f>IF($BY$12&lt;3,BV627,SUM($BZ$42:BZ627)/$BX$40)</f>
        <v>0.66458166262984075</v>
      </c>
      <c r="BY627" s="1">
        <f t="shared" si="286"/>
        <v>58.500000000000561</v>
      </c>
      <c r="BZ627" s="1">
        <f t="shared" si="287"/>
        <v>1.8224593483675108E-2</v>
      </c>
      <c r="CA627" s="1">
        <f t="shared" si="297"/>
        <v>25.54490647861266</v>
      </c>
      <c r="CB627" s="1" t="str">
        <f t="shared" si="288"/>
        <v/>
      </c>
      <c r="CC627" s="1" t="e">
        <f>IF(CB627="",NA(),COUNTIF(CB627:$CB$704,CB627))</f>
        <v>#N/A</v>
      </c>
      <c r="CD627" s="1" t="e">
        <f t="shared" si="289"/>
        <v>#N/A</v>
      </c>
      <c r="CE627" s="1" t="e">
        <f t="shared" si="290"/>
        <v>#N/A</v>
      </c>
      <c r="CF627" s="1">
        <f t="shared" si="291"/>
        <v>99</v>
      </c>
      <c r="CG627" s="1">
        <f t="shared" si="292"/>
        <v>0</v>
      </c>
      <c r="CH627" s="1">
        <f t="shared" si="285"/>
        <v>0</v>
      </c>
      <c r="CJ627" s="1" t="e">
        <f t="shared" si="293"/>
        <v>#N/A</v>
      </c>
      <c r="CK627" s="1" t="str">
        <f t="shared" si="294"/>
        <v/>
      </c>
    </row>
    <row r="628" spans="1:89" ht="12" customHeight="1" x14ac:dyDescent="0.15">
      <c r="A628" s="26"/>
      <c r="B628" s="26"/>
      <c r="C628" s="26"/>
      <c r="D628" s="26"/>
      <c r="E628" s="26"/>
      <c r="F628" s="26"/>
      <c r="G628" s="26"/>
      <c r="H628" s="26"/>
      <c r="I628" s="26"/>
      <c r="J628" s="26"/>
      <c r="K628" s="26"/>
      <c r="L628" s="26"/>
      <c r="M628" s="26"/>
      <c r="N628" s="26"/>
      <c r="O628" s="26"/>
      <c r="BU628" s="1">
        <f t="shared" si="295"/>
        <v>0</v>
      </c>
      <c r="BV628" s="1">
        <f>IF($BY$12=1,NORMDIST(BY628,$Y$6,$Y$8,TRUE),IF($BY$12=2,IF(BY628&lt;=$BX$31,0,IF(BY628&gt;=$BX$32,1,(BY628-$BX$31)*$BX$33)),SUM($BU$42:BU628)/$BV$40))</f>
        <v>0.6664021794045526</v>
      </c>
      <c r="BW628" s="1">
        <f t="shared" si="296"/>
        <v>1.0656808490949776</v>
      </c>
      <c r="BX628" s="1">
        <f>IF($BY$12&lt;3,BV628,SUM($BZ$42:BZ628)/$BX$40)</f>
        <v>0.6664021794045526</v>
      </c>
      <c r="BY628" s="1">
        <f t="shared" si="286"/>
        <v>58.600000000000563</v>
      </c>
      <c r="BZ628" s="1">
        <f t="shared" si="287"/>
        <v>1.8185680018685452E-2</v>
      </c>
      <c r="CA628" s="1">
        <f t="shared" si="297"/>
        <v>25.563951733876195</v>
      </c>
      <c r="CB628" s="1" t="str">
        <f t="shared" si="288"/>
        <v/>
      </c>
      <c r="CC628" s="1" t="e">
        <f>IF(CB628="",NA(),COUNTIF(CB628:$CB$704,CB628))</f>
        <v>#N/A</v>
      </c>
      <c r="CD628" s="1" t="e">
        <f t="shared" si="289"/>
        <v>#N/A</v>
      </c>
      <c r="CE628" s="1" t="e">
        <f t="shared" si="290"/>
        <v>#N/A</v>
      </c>
      <c r="CF628" s="1">
        <f t="shared" si="291"/>
        <v>99</v>
      </c>
      <c r="CG628" s="1">
        <f t="shared" si="292"/>
        <v>0</v>
      </c>
      <c r="CH628" s="1">
        <f t="shared" si="285"/>
        <v>0</v>
      </c>
      <c r="CJ628" s="1" t="e">
        <f t="shared" si="293"/>
        <v>#N/A</v>
      </c>
      <c r="CK628" s="1" t="str">
        <f t="shared" si="294"/>
        <v/>
      </c>
    </row>
    <row r="629" spans="1:89" ht="12" customHeight="1" x14ac:dyDescent="0.15">
      <c r="A629" s="26"/>
      <c r="B629" s="26"/>
      <c r="C629" s="26"/>
      <c r="D629" s="26"/>
      <c r="E629" s="26"/>
      <c r="F629" s="26"/>
      <c r="G629" s="26"/>
      <c r="H629" s="26"/>
      <c r="I629" s="26"/>
      <c r="J629" s="26"/>
      <c r="K629" s="26"/>
      <c r="L629" s="26"/>
      <c r="M629" s="26"/>
      <c r="N629" s="26"/>
      <c r="O629" s="26"/>
      <c r="BU629" s="1">
        <f t="shared" si="295"/>
        <v>0</v>
      </c>
      <c r="BV629" s="1">
        <f>IF($BY$12=1,NORMDIST(BY629,$Y$6,$Y$8,TRUE),IF($BY$12=2,IF(BY629&lt;=$BX$31,0,IF(BY629&gt;=$BX$32,1,(BY629-$BX$31)*$BX$33)),SUM($BU$42:BU629)/$BV$40))</f>
        <v>0.66821878628099118</v>
      </c>
      <c r="BW629" s="1">
        <f t="shared" si="296"/>
        <v>1.0651934438395976</v>
      </c>
      <c r="BX629" s="1">
        <f>IF($BY$12&lt;3,BV629,SUM($BZ$42:BZ629)/$BX$40)</f>
        <v>0.66821878628099118</v>
      </c>
      <c r="BY629" s="1">
        <f t="shared" si="286"/>
        <v>58.700000000000564</v>
      </c>
      <c r="BZ629" s="1">
        <f t="shared" si="287"/>
        <v>1.8146395976824315E-2</v>
      </c>
      <c r="CA629" s="1">
        <f t="shared" si="297"/>
        <v>25.582408810109314</v>
      </c>
      <c r="CB629" s="1" t="str">
        <f t="shared" si="288"/>
        <v/>
      </c>
      <c r="CC629" s="1" t="e">
        <f>IF(CB629="",NA(),COUNTIF(CB629:$CB$704,CB629))</f>
        <v>#N/A</v>
      </c>
      <c r="CD629" s="1" t="e">
        <f t="shared" si="289"/>
        <v>#N/A</v>
      </c>
      <c r="CE629" s="1" t="e">
        <f t="shared" si="290"/>
        <v>#N/A</v>
      </c>
      <c r="CF629" s="1">
        <f t="shared" si="291"/>
        <v>99</v>
      </c>
      <c r="CG629" s="1">
        <f t="shared" si="292"/>
        <v>0</v>
      </c>
      <c r="CH629" s="1">
        <f t="shared" si="285"/>
        <v>0</v>
      </c>
      <c r="CJ629" s="1" t="e">
        <f t="shared" si="293"/>
        <v>#N/A</v>
      </c>
      <c r="CK629" s="1" t="str">
        <f t="shared" si="294"/>
        <v/>
      </c>
    </row>
    <row r="630" spans="1:89" ht="12" customHeight="1" x14ac:dyDescent="0.15">
      <c r="A630" s="26"/>
      <c r="B630" s="26"/>
      <c r="C630" s="26"/>
      <c r="D630" s="26"/>
      <c r="E630" s="26"/>
      <c r="F630" s="26"/>
      <c r="G630" s="26"/>
      <c r="H630" s="26"/>
      <c r="I630" s="26"/>
      <c r="J630" s="26"/>
      <c r="K630" s="26"/>
      <c r="L630" s="26"/>
      <c r="M630" s="26"/>
      <c r="N630" s="26"/>
      <c r="O630" s="26"/>
      <c r="BU630" s="1">
        <f t="shared" si="295"/>
        <v>0</v>
      </c>
      <c r="BV630" s="1">
        <f>IF($BY$12=1,NORMDIST(BY630,$Y$6,$Y$8,TRUE),IF($BY$12=2,IF(BY630&lt;=$BX$31,0,IF(BY630&gt;=$BX$32,1,(BY630-$BX$31)*$BX$33)),SUM($BU$42:BU630)/$BV$40))</f>
        <v>0.67003144633941658</v>
      </c>
      <c r="BW630" s="1">
        <f t="shared" si="296"/>
        <v>1.064676554294488</v>
      </c>
      <c r="BX630" s="1">
        <f>IF($BY$12&lt;3,BV630,SUM($BZ$42:BZ630)/$BX$40)</f>
        <v>0.67003144633941658</v>
      </c>
      <c r="BY630" s="1">
        <f t="shared" si="286"/>
        <v>58.800000000000566</v>
      </c>
      <c r="BZ630" s="1">
        <f t="shared" si="287"/>
        <v>1.8106744120654383E-2</v>
      </c>
      <c r="CA630" s="1">
        <f t="shared" si="297"/>
        <v>25.600284541853764</v>
      </c>
      <c r="CB630" s="1" t="str">
        <f t="shared" si="288"/>
        <v/>
      </c>
      <c r="CC630" s="1" t="e">
        <f>IF(CB630="",NA(),COUNTIF(CB630:$CB$704,CB630))</f>
        <v>#N/A</v>
      </c>
      <c r="CD630" s="1" t="e">
        <f t="shared" si="289"/>
        <v>#N/A</v>
      </c>
      <c r="CE630" s="1" t="e">
        <f t="shared" si="290"/>
        <v>#N/A</v>
      </c>
      <c r="CF630" s="1">
        <f t="shared" si="291"/>
        <v>99</v>
      </c>
      <c r="CG630" s="1">
        <f t="shared" si="292"/>
        <v>0</v>
      </c>
      <c r="CH630" s="1">
        <f t="shared" si="285"/>
        <v>0</v>
      </c>
      <c r="CJ630" s="1" t="e">
        <f t="shared" si="293"/>
        <v>#N/A</v>
      </c>
      <c r="CK630" s="1" t="str">
        <f t="shared" si="294"/>
        <v/>
      </c>
    </row>
    <row r="631" spans="1:89" ht="12" customHeight="1" x14ac:dyDescent="0.15">
      <c r="A631" s="26"/>
      <c r="B631" s="26"/>
      <c r="C631" s="26"/>
      <c r="D631" s="26"/>
      <c r="E631" s="26"/>
      <c r="F631" s="26"/>
      <c r="G631" s="26"/>
      <c r="H631" s="26"/>
      <c r="I631" s="26"/>
      <c r="J631" s="26"/>
      <c r="K631" s="26"/>
      <c r="L631" s="26"/>
      <c r="M631" s="26"/>
      <c r="N631" s="26"/>
      <c r="O631" s="26"/>
      <c r="BU631" s="1">
        <f t="shared" si="295"/>
        <v>0</v>
      </c>
      <c r="BV631" s="1">
        <f>IF($BY$12=1,NORMDIST(BY631,$Y$6,$Y$8,TRUE),IF($BY$12=2,IF(BY631&lt;=$BX$31,0,IF(BY631&gt;=$BX$32,1,(BY631-$BX$31)*$BX$33)),SUM($BU$42:BU631)/$BV$40))</f>
        <v>0.67184012293742545</v>
      </c>
      <c r="BW631" s="1">
        <f t="shared" si="296"/>
        <v>1.0641302340998118</v>
      </c>
      <c r="BX631" s="1">
        <f>IF($BY$12&lt;3,BV631,SUM($BZ$42:BZ631)/$BX$40)</f>
        <v>0.67184012293742545</v>
      </c>
      <c r="BY631" s="1">
        <f t="shared" si="286"/>
        <v>58.900000000000567</v>
      </c>
      <c r="BZ631" s="1">
        <f t="shared" si="287"/>
        <v>1.8066727234292045E-2</v>
      </c>
      <c r="CA631" s="1">
        <f t="shared" si="297"/>
        <v>25.617586325833773</v>
      </c>
      <c r="CB631" s="1" t="str">
        <f t="shared" si="288"/>
        <v/>
      </c>
      <c r="CC631" s="1" t="e">
        <f>IF(CB631="",NA(),COUNTIF(CB631:$CB$704,CB631))</f>
        <v>#N/A</v>
      </c>
      <c r="CD631" s="1" t="e">
        <f t="shared" si="289"/>
        <v>#N/A</v>
      </c>
      <c r="CE631" s="1" t="e">
        <f t="shared" si="290"/>
        <v>#N/A</v>
      </c>
      <c r="CF631" s="1">
        <f t="shared" si="291"/>
        <v>99</v>
      </c>
      <c r="CG631" s="1">
        <f t="shared" si="292"/>
        <v>0</v>
      </c>
      <c r="CH631" s="1">
        <f t="shared" si="285"/>
        <v>0</v>
      </c>
      <c r="CJ631" s="1" t="e">
        <f t="shared" si="293"/>
        <v>#N/A</v>
      </c>
      <c r="CK631" s="1" t="str">
        <f t="shared" si="294"/>
        <v/>
      </c>
    </row>
    <row r="632" spans="1:89" ht="12" customHeight="1" x14ac:dyDescent="0.15">
      <c r="A632" s="26"/>
      <c r="B632" s="26"/>
      <c r="C632" s="26"/>
      <c r="D632" s="26"/>
      <c r="E632" s="26"/>
      <c r="F632" s="26"/>
      <c r="G632" s="26"/>
      <c r="H632" s="26"/>
      <c r="I632" s="26"/>
      <c r="J632" s="26"/>
      <c r="K632" s="26"/>
      <c r="L632" s="26"/>
      <c r="M632" s="26"/>
      <c r="N632" s="26"/>
      <c r="O632" s="26"/>
      <c r="BU632" s="1">
        <f t="shared" si="295"/>
        <v>0</v>
      </c>
      <c r="BV632" s="1">
        <f>IF($BY$12=1,NORMDIST(BY632,$Y$6,$Y$8,TRUE),IF($BY$12=2,IF(BY632&lt;=$BX$31,0,IF(BY632&gt;=$BX$32,1,(BY632-$BX$31)*$BX$33)),SUM($BU$42:BU632)/$BV$40))</f>
        <v>0.67364477971209025</v>
      </c>
      <c r="BW632" s="1">
        <f t="shared" si="296"/>
        <v>1.0635545392618582</v>
      </c>
      <c r="BX632" s="1">
        <f>IF($BY$12&lt;3,BV632,SUM($BZ$42:BZ632)/$BX$40)</f>
        <v>0.67364477971209025</v>
      </c>
      <c r="BY632" s="1">
        <f t="shared" si="286"/>
        <v>59.000000000000568</v>
      </c>
      <c r="BZ632" s="1">
        <f t="shared" si="287"/>
        <v>1.8026348123082167E-2</v>
      </c>
      <c r="CA632" s="1">
        <f t="shared" si="297"/>
        <v>25.634322082425633</v>
      </c>
      <c r="CB632" s="1" t="str">
        <f t="shared" si="288"/>
        <v/>
      </c>
      <c r="CC632" s="1" t="e">
        <f>IF(CB632="",NA(),COUNTIF(CB632:$CB$704,CB632))</f>
        <v>#N/A</v>
      </c>
      <c r="CD632" s="1" t="e">
        <f t="shared" si="289"/>
        <v>#N/A</v>
      </c>
      <c r="CE632" s="1" t="e">
        <f t="shared" si="290"/>
        <v>#N/A</v>
      </c>
      <c r="CF632" s="1">
        <f t="shared" si="291"/>
        <v>99</v>
      </c>
      <c r="CG632" s="1">
        <f t="shared" si="292"/>
        <v>0</v>
      </c>
      <c r="CH632" s="1">
        <f t="shared" si="285"/>
        <v>0</v>
      </c>
      <c r="CJ632" s="1" t="e">
        <f t="shared" si="293"/>
        <v>#N/A</v>
      </c>
      <c r="CK632" s="1" t="str">
        <f t="shared" si="294"/>
        <v/>
      </c>
    </row>
    <row r="633" spans="1:89" ht="12" customHeight="1" x14ac:dyDescent="0.15">
      <c r="A633" s="26"/>
      <c r="B633" s="26"/>
      <c r="C633" s="26"/>
      <c r="D633" s="26"/>
      <c r="E633" s="26"/>
      <c r="F633" s="26"/>
      <c r="G633" s="26"/>
      <c r="H633" s="26"/>
      <c r="I633" s="26"/>
      <c r="J633" s="26"/>
      <c r="K633" s="26"/>
      <c r="L633" s="26"/>
      <c r="M633" s="26"/>
      <c r="N633" s="26"/>
      <c r="O633" s="26"/>
      <c r="BU633" s="1">
        <f t="shared" si="295"/>
        <v>0</v>
      </c>
      <c r="BV633" s="1">
        <f>IF($BY$12=1,NORMDIST(BY633,$Y$6,$Y$8,TRUE),IF($BY$12=2,IF(BY633&lt;=$BX$31,0,IF(BY633&gt;=$BX$32,1,(BY633-$BX$31)*$BX$33)),SUM($BU$42:BU633)/$BV$40))</f>
        <v>0.67544538058206571</v>
      </c>
      <c r="BW633" s="1">
        <f t="shared" si="296"/>
        <v>1.0629495281443242</v>
      </c>
      <c r="BX633" s="1">
        <f>IF($BY$12&lt;3,BV633,SUM($BZ$42:BZ633)/$BX$40)</f>
        <v>0.67544538058206571</v>
      </c>
      <c r="BY633" s="1">
        <f t="shared" si="286"/>
        <v>59.10000000000057</v>
      </c>
      <c r="BZ633" s="1">
        <f t="shared" si="287"/>
        <v>1.7985609613270965E-2</v>
      </c>
      <c r="CA633" s="1">
        <f t="shared" si="297"/>
        <v>25.650500217505336</v>
      </c>
      <c r="CB633" s="1" t="str">
        <f t="shared" si="288"/>
        <v/>
      </c>
      <c r="CC633" s="1" t="e">
        <f>IF(CB633="",NA(),COUNTIF(CB633:$CB$704,CB633))</f>
        <v>#N/A</v>
      </c>
      <c r="CD633" s="1" t="e">
        <f t="shared" si="289"/>
        <v>#N/A</v>
      </c>
      <c r="CE633" s="1" t="e">
        <f t="shared" si="290"/>
        <v>#N/A</v>
      </c>
      <c r="CF633" s="1">
        <f t="shared" si="291"/>
        <v>99</v>
      </c>
      <c r="CG633" s="1">
        <f t="shared" si="292"/>
        <v>0</v>
      </c>
      <c r="CH633" s="1">
        <f t="shared" si="285"/>
        <v>0</v>
      </c>
      <c r="CJ633" s="1" t="e">
        <f t="shared" si="293"/>
        <v>#N/A</v>
      </c>
      <c r="CK633" s="1" t="str">
        <f t="shared" si="294"/>
        <v/>
      </c>
    </row>
    <row r="634" spans="1:89" ht="12" customHeight="1" x14ac:dyDescent="0.15">
      <c r="A634" s="26"/>
      <c r="B634" s="26"/>
      <c r="C634" s="26"/>
      <c r="D634" s="26"/>
      <c r="E634" s="26"/>
      <c r="F634" s="26"/>
      <c r="G634" s="26"/>
      <c r="H634" s="26"/>
      <c r="I634" s="26"/>
      <c r="J634" s="26"/>
      <c r="K634" s="26"/>
      <c r="L634" s="26"/>
      <c r="M634" s="26"/>
      <c r="N634" s="26"/>
      <c r="O634" s="26"/>
      <c r="BU634" s="1">
        <f t="shared" si="295"/>
        <v>0</v>
      </c>
      <c r="BV634" s="1">
        <f>IF($BY$12=1,NORMDIST(BY634,$Y$6,$Y$8,TRUE),IF($BY$12=2,IF(BY634&lt;=$BX$31,0,IF(BY634&gt;=$BX$32,1,(BY634-$BX$31)*$BX$33)),SUM($BU$42:BU634)/$BV$40))</f>
        <v>0.6772418897496626</v>
      </c>
      <c r="BW634" s="1">
        <f t="shared" si="296"/>
        <v>1.0623152614592883</v>
      </c>
      <c r="BX634" s="1">
        <f>IF($BY$12&lt;3,BV634,SUM($BZ$42:BZ634)/$BX$40)</f>
        <v>0.6772418897496626</v>
      </c>
      <c r="BY634" s="1">
        <f t="shared" si="286"/>
        <v>59.200000000000571</v>
      </c>
      <c r="BZ634" s="1">
        <f t="shared" si="287"/>
        <v>1.7944514551676994E-2</v>
      </c>
      <c r="CA634" s="1">
        <f t="shared" si="297"/>
        <v>25.666129584769845</v>
      </c>
      <c r="CB634" s="1" t="str">
        <f t="shared" si="288"/>
        <v/>
      </c>
      <c r="CC634" s="1" t="e">
        <f>IF(CB634="",NA(),COUNTIF(CB634:$CB$704,CB634))</f>
        <v>#N/A</v>
      </c>
      <c r="CD634" s="1" t="e">
        <f t="shared" si="289"/>
        <v>#N/A</v>
      </c>
      <c r="CE634" s="1" t="e">
        <f t="shared" si="290"/>
        <v>#N/A</v>
      </c>
      <c r="CF634" s="1">
        <f t="shared" si="291"/>
        <v>99</v>
      </c>
      <c r="CG634" s="1">
        <f t="shared" si="292"/>
        <v>0</v>
      </c>
      <c r="CH634" s="1">
        <f t="shared" si="285"/>
        <v>0</v>
      </c>
      <c r="CJ634" s="1" t="e">
        <f t="shared" si="293"/>
        <v>#N/A</v>
      </c>
      <c r="CK634" s="1" t="str">
        <f t="shared" si="294"/>
        <v/>
      </c>
    </row>
    <row r="635" spans="1:89" ht="12" customHeight="1" x14ac:dyDescent="0.15">
      <c r="A635" s="26"/>
      <c r="B635" s="26"/>
      <c r="C635" s="26"/>
      <c r="D635" s="26"/>
      <c r="E635" s="26"/>
      <c r="F635" s="26"/>
      <c r="G635" s="26"/>
      <c r="H635" s="26"/>
      <c r="I635" s="26"/>
      <c r="J635" s="26"/>
      <c r="K635" s="26"/>
      <c r="L635" s="26"/>
      <c r="M635" s="26"/>
      <c r="N635" s="26"/>
      <c r="O635" s="26"/>
      <c r="P635" s="26"/>
      <c r="BU635" s="1">
        <f t="shared" si="295"/>
        <v>0</v>
      </c>
      <c r="BV635" s="1">
        <f>IF($BY$12=1,NORMDIST(BY635,$Y$6,$Y$8,TRUE),IF($BY$12=2,IF(BY635&lt;=$BX$31,0,IF(BY635&gt;=$BX$32,1,(BY635-$BX$31)*$BX$33)),SUM($BU$42:BU635)/$BV$40))</f>
        <v>0.67903427170288833</v>
      </c>
      <c r="BW635" s="1">
        <f t="shared" si="296"/>
        <v>1.0616518022578763</v>
      </c>
      <c r="BX635" s="1">
        <f>IF($BY$12&lt;3,BV635,SUM($BZ$42:BZ635)/$BX$40)</f>
        <v>0.67903427170288833</v>
      </c>
      <c r="BY635" s="1">
        <f t="shared" si="286"/>
        <v>59.300000000000573</v>
      </c>
      <c r="BZ635" s="1">
        <f t="shared" si="287"/>
        <v>1.7903065805360302E-2</v>
      </c>
      <c r="CA635" s="1">
        <f t="shared" si="297"/>
        <v>25.681219448621732</v>
      </c>
      <c r="CB635" s="1" t="str">
        <f t="shared" si="288"/>
        <v/>
      </c>
      <c r="CC635" s="1" t="e">
        <f>IF(CB635="",NA(),COUNTIF(CB635:$CB$704,CB635))</f>
        <v>#N/A</v>
      </c>
      <c r="CD635" s="1" t="e">
        <f t="shared" si="289"/>
        <v>#N/A</v>
      </c>
      <c r="CE635" s="1" t="e">
        <f t="shared" si="290"/>
        <v>#N/A</v>
      </c>
      <c r="CF635" s="1">
        <f t="shared" si="291"/>
        <v>99</v>
      </c>
      <c r="CG635" s="1">
        <f t="shared" si="292"/>
        <v>0</v>
      </c>
      <c r="CH635" s="1">
        <f t="shared" si="285"/>
        <v>0</v>
      </c>
      <c r="CJ635" s="1" t="e">
        <f t="shared" si="293"/>
        <v>#N/A</v>
      </c>
      <c r="CK635" s="1" t="str">
        <f t="shared" si="294"/>
        <v/>
      </c>
    </row>
    <row r="636" spans="1:89" ht="12" customHeight="1" x14ac:dyDescent="0.15">
      <c r="A636" s="26"/>
      <c r="B636" s="26"/>
      <c r="C636" s="26"/>
      <c r="D636" s="26"/>
      <c r="E636" s="26"/>
      <c r="F636" s="26"/>
      <c r="G636" s="26"/>
      <c r="H636" s="26"/>
      <c r="I636" s="26"/>
      <c r="J636" s="26"/>
      <c r="K636" s="26"/>
      <c r="L636" s="26"/>
      <c r="M636" s="26"/>
      <c r="N636" s="26"/>
      <c r="O636" s="26"/>
      <c r="P636" s="26"/>
      <c r="BU636" s="1">
        <f t="shared" si="295"/>
        <v>0</v>
      </c>
      <c r="BV636" s="1">
        <f>IF($BY$12=1,NORMDIST(BY636,$Y$6,$Y$8,TRUE),IF($BY$12=2,IF(BY636&lt;=$BX$31,0,IF(BY636&gt;=$BX$32,1,(BY636-$BX$31)*$BX$33)),SUM($BU$42:BU636)/$BV$40))</f>
        <v>0.68082249121745453</v>
      </c>
      <c r="BW636" s="1">
        <f t="shared" si="296"/>
        <v>1.0609592159206243</v>
      </c>
      <c r="BX636" s="1">
        <f>IF($BY$12&lt;3,BV636,SUM($BZ$42:BZ636)/$BX$40)</f>
        <v>0.68082249121745453</v>
      </c>
      <c r="BY636" s="1">
        <f t="shared" si="286"/>
        <v>59.400000000000574</v>
      </c>
      <c r="BZ636" s="1">
        <f t="shared" si="287"/>
        <v>1.7861266261289799E-2</v>
      </c>
      <c r="CA636" s="1">
        <f t="shared" si="297"/>
        <v>25.69577944770111</v>
      </c>
      <c r="CB636" s="1" t="str">
        <f t="shared" si="288"/>
        <v/>
      </c>
      <c r="CC636" s="1" t="e">
        <f>IF(CB636="",NA(),COUNTIF(CB636:$CB$704,CB636))</f>
        <v>#N/A</v>
      </c>
      <c r="CD636" s="1" t="e">
        <f t="shared" si="289"/>
        <v>#N/A</v>
      </c>
      <c r="CE636" s="1" t="e">
        <f t="shared" si="290"/>
        <v>#N/A</v>
      </c>
      <c r="CF636" s="1">
        <f t="shared" si="291"/>
        <v>99</v>
      </c>
      <c r="CG636" s="1">
        <f t="shared" si="292"/>
        <v>0</v>
      </c>
      <c r="CH636" s="1">
        <f t="shared" si="285"/>
        <v>0</v>
      </c>
      <c r="CJ636" s="1" t="e">
        <f t="shared" si="293"/>
        <v>#N/A</v>
      </c>
      <c r="CK636" s="1" t="str">
        <f t="shared" si="294"/>
        <v/>
      </c>
    </row>
    <row r="637" spans="1:89" ht="12" customHeight="1" x14ac:dyDescent="0.15">
      <c r="A637" s="26"/>
      <c r="B637" s="26"/>
      <c r="C637" s="26"/>
      <c r="D637" s="26"/>
      <c r="E637" s="26"/>
      <c r="F637" s="26"/>
      <c r="G637" s="26"/>
      <c r="H637" s="26"/>
      <c r="I637" s="26"/>
      <c r="J637" s="26"/>
      <c r="K637" s="26"/>
      <c r="L637" s="26"/>
      <c r="M637" s="26"/>
      <c r="N637" s="26"/>
      <c r="O637" s="26"/>
      <c r="P637" s="26"/>
      <c r="BU637" s="1">
        <f t="shared" si="295"/>
        <v>0</v>
      </c>
      <c r="BV637" s="1">
        <f>IF($BY$12=1,NORMDIST(BY637,$Y$6,$Y$8,TRUE),IF($BY$12=2,IF(BY637&lt;=$BX$31,0,IF(BY637&gt;=$BX$32,1,(BY637-$BX$31)*$BX$33)),SUM($BU$42:BU637)/$BV$40))</f>
        <v>0.68260651335875122</v>
      </c>
      <c r="BW637" s="1">
        <f t="shared" si="296"/>
        <v>1.0602375701475408</v>
      </c>
      <c r="BX637" s="1">
        <f>IF($BY$12&lt;3,BV637,SUM($BZ$42:BZ637)/$BX$40)</f>
        <v>0.68260651335875122</v>
      </c>
      <c r="BY637" s="1">
        <f t="shared" si="286"/>
        <v>59.500000000000576</v>
      </c>
      <c r="BZ637" s="1">
        <f t="shared" si="287"/>
        <v>1.7819118826008916E-2</v>
      </c>
      <c r="CA637" s="1">
        <f t="shared" si="297"/>
        <v>25.709819559142755</v>
      </c>
      <c r="CB637" s="1" t="str">
        <f t="shared" si="288"/>
        <v/>
      </c>
      <c r="CC637" s="1" t="e">
        <f>IF(CB637="",NA(),COUNTIF(CB637:$CB$704,CB637))</f>
        <v>#N/A</v>
      </c>
      <c r="CD637" s="1" t="e">
        <f t="shared" si="289"/>
        <v>#N/A</v>
      </c>
      <c r="CE637" s="1" t="e">
        <f t="shared" si="290"/>
        <v>#N/A</v>
      </c>
      <c r="CF637" s="1">
        <f t="shared" si="291"/>
        <v>99</v>
      </c>
      <c r="CG637" s="1">
        <f t="shared" si="292"/>
        <v>0</v>
      </c>
      <c r="CH637" s="1">
        <f t="shared" si="285"/>
        <v>0</v>
      </c>
      <c r="CJ637" s="1" t="e">
        <f t="shared" si="293"/>
        <v>#N/A</v>
      </c>
      <c r="CK637" s="1" t="str">
        <f t="shared" si="294"/>
        <v/>
      </c>
    </row>
    <row r="638" spans="1:89" ht="12" customHeight="1" x14ac:dyDescent="0.15">
      <c r="BU638" s="1">
        <f t="shared" si="295"/>
        <v>0</v>
      </c>
      <c r="BV638" s="1">
        <f>IF($BY$12=1,NORMDIST(BY638,$Y$6,$Y$8,TRUE),IF($BY$12=2,IF(BY638&lt;=$BX$31,0,IF(BY638&gt;=$BX$32,1,(BY638-$BX$31)*$BX$33)),SUM($BU$42:BU638)/$BV$40))</f>
        <v>0.68438630348378771</v>
      </c>
      <c r="BW638" s="1">
        <f t="shared" si="296"/>
        <v>1.0594869349478668</v>
      </c>
      <c r="BX638" s="1">
        <f>IF($BY$12&lt;3,BV638,SUM($BZ$42:BZ638)/$BX$40)</f>
        <v>0.68438630348378771</v>
      </c>
      <c r="BY638" s="1">
        <f t="shared" si="286"/>
        <v>59.600000000000577</v>
      </c>
      <c r="BZ638" s="1">
        <f t="shared" si="287"/>
        <v>1.7776626425299608E-2</v>
      </c>
      <c r="CA638" s="1">
        <f t="shared" si="297"/>
        <v>25.723350063630413</v>
      </c>
      <c r="CB638" s="1" t="str">
        <f t="shared" si="288"/>
        <v/>
      </c>
      <c r="CC638" s="1" t="e">
        <f>IF(CB638="",NA(),COUNTIF(CB638:$CB$704,CB638))</f>
        <v>#N/A</v>
      </c>
      <c r="CD638" s="1" t="e">
        <f t="shared" si="289"/>
        <v>#N/A</v>
      </c>
      <c r="CE638" s="1" t="e">
        <f t="shared" si="290"/>
        <v>#N/A</v>
      </c>
      <c r="CF638" s="1">
        <f t="shared" si="291"/>
        <v>99</v>
      </c>
      <c r="CG638" s="1">
        <f t="shared" si="292"/>
        <v>0</v>
      </c>
      <c r="CH638" s="1">
        <f t="shared" si="285"/>
        <v>0</v>
      </c>
      <c r="CJ638" s="1" t="e">
        <f t="shared" si="293"/>
        <v>#N/A</v>
      </c>
      <c r="CK638" s="1" t="str">
        <f t="shared" si="294"/>
        <v/>
      </c>
    </row>
    <row r="639" spans="1:89" ht="12" customHeight="1" x14ac:dyDescent="0.15">
      <c r="BU639" s="1">
        <f t="shared" si="295"/>
        <v>0</v>
      </c>
      <c r="BV639" s="1">
        <f>IF($BY$12=1,NORMDIST(BY639,$Y$6,$Y$8,TRUE),IF($BY$12=2,IF(BY639&lt;=$BX$31,0,IF(BY639&gt;=$BX$32,1,(BY639-$BX$31)*$BX$33)),SUM($BU$42:BU639)/$BV$40))</f>
        <v>0.68616182724309904</v>
      </c>
      <c r="BW639" s="1">
        <f t="shared" si="296"/>
        <v>1.0587073826295388</v>
      </c>
      <c r="BX639" s="1">
        <f>IF($BY$12&lt;3,BV639,SUM($BZ$42:BZ639)/$BX$40)</f>
        <v>0.68616182724309904</v>
      </c>
      <c r="BY639" s="1">
        <f t="shared" si="286"/>
        <v>59.700000000000578</v>
      </c>
      <c r="BZ639" s="1">
        <f t="shared" si="287"/>
        <v>1.7733792003844701E-2</v>
      </c>
      <c r="CA639" s="1">
        <f t="shared" si="297"/>
        <v>25.736381511314242</v>
      </c>
      <c r="CB639" s="1" t="str">
        <f t="shared" si="288"/>
        <v/>
      </c>
      <c r="CC639" s="1" t="e">
        <f>IF(CB639="",NA(),COUNTIF(CB639:$CB$704,CB639))</f>
        <v>#N/A</v>
      </c>
      <c r="CD639" s="1" t="e">
        <f t="shared" si="289"/>
        <v>#N/A</v>
      </c>
      <c r="CE639" s="1" t="e">
        <f t="shared" si="290"/>
        <v>#N/A</v>
      </c>
      <c r="CF639" s="1">
        <f t="shared" si="291"/>
        <v>99</v>
      </c>
      <c r="CG639" s="1">
        <f t="shared" si="292"/>
        <v>0</v>
      </c>
      <c r="CH639" s="1">
        <f t="shared" si="285"/>
        <v>0</v>
      </c>
      <c r="CJ639" s="1" t="e">
        <f t="shared" si="293"/>
        <v>#N/A</v>
      </c>
      <c r="CK639" s="1" t="str">
        <f t="shared" si="294"/>
        <v/>
      </c>
    </row>
    <row r="640" spans="1:89" ht="12" customHeight="1" x14ac:dyDescent="0.15">
      <c r="BU640" s="1">
        <f t="shared" si="295"/>
        <v>0</v>
      </c>
      <c r="BV640" s="1">
        <f>IF($BY$12=1,NORMDIST(BY640,$Y$6,$Y$8,TRUE),IF($BY$12=2,IF(BY640&lt;=$BX$31,0,IF(BY640&gt;=$BX$32,1,(BY640-$BX$31)*$BX$33)),SUM($BU$42:BU640)/$BV$40))</f>
        <v>0.68793305058261978</v>
      </c>
      <c r="BW640" s="1">
        <f t="shared" si="296"/>
        <v>1.0578989877883567</v>
      </c>
      <c r="BX640" s="1">
        <f>IF($BY$12&lt;3,BV640,SUM($BZ$42:BZ640)/$BX$40)</f>
        <v>0.68793305058261978</v>
      </c>
      <c r="BY640" s="1">
        <f t="shared" si="286"/>
        <v>59.80000000000058</v>
      </c>
      <c r="BZ640" s="1">
        <f t="shared" si="287"/>
        <v>1.7690618524888735E-2</v>
      </c>
      <c r="CA640" s="1">
        <f t="shared" si="297"/>
        <v>25.748924688651396</v>
      </c>
      <c r="CB640" s="1" t="str">
        <f t="shared" si="288"/>
        <v/>
      </c>
      <c r="CC640" s="1" t="e">
        <f>IF(CB640="",NA(),COUNTIF(CB640:$CB$704,CB640))</f>
        <v>#N/A</v>
      </c>
      <c r="CD640" s="1" t="e">
        <f t="shared" si="289"/>
        <v>#N/A</v>
      </c>
      <c r="CE640" s="1" t="e">
        <f t="shared" si="290"/>
        <v>#N/A</v>
      </c>
      <c r="CF640" s="1">
        <f t="shared" si="291"/>
        <v>99</v>
      </c>
      <c r="CG640" s="1">
        <f t="shared" si="292"/>
        <v>0</v>
      </c>
      <c r="CH640" s="1">
        <f t="shared" si="285"/>
        <v>0</v>
      </c>
      <c r="CJ640" s="1" t="e">
        <f t="shared" si="293"/>
        <v>#N/A</v>
      </c>
      <c r="CK640" s="1" t="str">
        <f t="shared" si="294"/>
        <v/>
      </c>
    </row>
    <row r="641" spans="73:89" ht="12" customHeight="1" x14ac:dyDescent="0.15">
      <c r="BU641" s="1">
        <f t="shared" si="295"/>
        <v>0</v>
      </c>
      <c r="BV641" s="1">
        <f>IF($BY$12=1,NORMDIST(BY641,$Y$6,$Y$8,TRUE),IF($BY$12=2,IF(BY641&lt;=$BX$31,0,IF(BY641&gt;=$BX$32,1,(BY641-$BX$31)*$BX$33)),SUM($BU$42:BU641)/$BV$40))</f>
        <v>0.68969993974552246</v>
      </c>
      <c r="BW641" s="1">
        <f t="shared" si="296"/>
        <v>1.0570618272968559</v>
      </c>
      <c r="BX641" s="1">
        <f>IF($BY$12&lt;3,BV641,SUM($BZ$42:BZ641)/$BX$40)</f>
        <v>0.68969993974552246</v>
      </c>
      <c r="BY641" s="1">
        <f t="shared" si="286"/>
        <v>59.900000000000581</v>
      </c>
      <c r="BZ641" s="1">
        <f t="shared" si="287"/>
        <v>1.7647108969897258E-2</v>
      </c>
      <c r="CA641" s="1">
        <f t="shared" si="297"/>
        <v>25.760990586223794</v>
      </c>
      <c r="CB641" s="1" t="str">
        <f t="shared" si="288"/>
        <v/>
      </c>
      <c r="CC641" s="1" t="e">
        <f>IF(CB641="",NA(),COUNTIF(CB641:$CB$704,CB641))</f>
        <v>#N/A</v>
      </c>
      <c r="CD641" s="1" t="e">
        <f t="shared" si="289"/>
        <v>#N/A</v>
      </c>
      <c r="CE641" s="1" t="e">
        <f t="shared" si="290"/>
        <v>#N/A</v>
      </c>
      <c r="CF641" s="1">
        <f t="shared" si="291"/>
        <v>99</v>
      </c>
      <c r="CG641" s="1">
        <f t="shared" si="292"/>
        <v>0</v>
      </c>
      <c r="CH641" s="1">
        <f t="shared" si="285"/>
        <v>0</v>
      </c>
      <c r="CJ641" s="1" t="e">
        <f t="shared" si="293"/>
        <v>#N/A</v>
      </c>
      <c r="CK641" s="1" t="str">
        <f t="shared" si="294"/>
        <v/>
      </c>
    </row>
    <row r="642" spans="73:89" ht="12" customHeight="1" x14ac:dyDescent="0.15">
      <c r="BU642" s="1">
        <f t="shared" si="295"/>
        <v>0</v>
      </c>
      <c r="BV642" s="1">
        <f>IF($BY$12=1,NORMDIST(BY642,$Y$6,$Y$8,TRUE),IF($BY$12=2,IF(BY642&lt;=$BX$31,0,IF(BY642&gt;=$BX$32,1,(BY642-$BX$31)*$BX$33)),SUM($BU$42:BU642)/$BV$40))</f>
        <v>0.69146246127402344</v>
      </c>
      <c r="BW642" s="1">
        <f t="shared" si="296"/>
        <v>1.0561959802928935</v>
      </c>
      <c r="BX642" s="1">
        <f>IF($BY$12&lt;3,BV642,SUM($BZ$42:BZ642)/$BX$40)</f>
        <v>0.69146246127402344</v>
      </c>
      <c r="BY642" s="1">
        <f t="shared" si="286"/>
        <v>60.000000000000583</v>
      </c>
      <c r="BZ642" s="1">
        <f t="shared" si="287"/>
        <v>1.7603266338214719E-2</v>
      </c>
      <c r="CA642" s="1">
        <f t="shared" si="297"/>
        <v>25.772590367581262</v>
      </c>
      <c r="CB642" s="1" t="str">
        <f t="shared" si="288"/>
        <v/>
      </c>
      <c r="CC642" s="1" t="e">
        <f>IF(CB642="",NA(),COUNTIF(CB642:$CB$704,CB642))</f>
        <v>#N/A</v>
      </c>
      <c r="CD642" s="1" t="e">
        <f t="shared" si="289"/>
        <v>#N/A</v>
      </c>
      <c r="CE642" s="1" t="e">
        <f t="shared" si="290"/>
        <v>#N/A</v>
      </c>
      <c r="CF642" s="1">
        <f t="shared" si="291"/>
        <v>99</v>
      </c>
      <c r="CG642" s="1">
        <f t="shared" si="292"/>
        <v>0</v>
      </c>
      <c r="CH642" s="1">
        <f t="shared" si="285"/>
        <v>0</v>
      </c>
      <c r="CJ642" s="1" t="e">
        <f t="shared" si="293"/>
        <v>#N/A</v>
      </c>
      <c r="CK642" s="1" t="str">
        <f t="shared" si="294"/>
        <v/>
      </c>
    </row>
    <row r="643" spans="73:89" ht="12" customHeight="1" x14ac:dyDescent="0.15">
      <c r="BU643" s="1">
        <f t="shared" si="295"/>
        <v>0</v>
      </c>
      <c r="BV643" s="1">
        <f>IF($BY$12=1,NORMDIST(BY643,$Y$6,$Y$8,TRUE),IF($BY$12=2,IF(BY643&lt;=$BX$31,0,IF(BY643&gt;=$BX$32,1,(BY643-$BX$31)*$BX$33)),SUM($BU$42:BU643)/$BV$40))</f>
        <v>0.69322058201115266</v>
      </c>
      <c r="BW643" s="1">
        <f t="shared" si="296"/>
        <v>1.0553015281679357</v>
      </c>
      <c r="BX643" s="1">
        <f>IF($BY$12&lt;3,BV643,SUM($BZ$42:BZ643)/$BX$40)</f>
        <v>0.69322058201115266</v>
      </c>
      <c r="BY643" s="1">
        <f t="shared" si="286"/>
        <v>60.100000000000584</v>
      </c>
      <c r="BZ643" s="1">
        <f t="shared" si="287"/>
        <v>1.755909364672089E-2</v>
      </c>
      <c r="CA643" s="1">
        <f t="shared" si="297"/>
        <v>25.78373533915245</v>
      </c>
      <c r="CB643" s="1" t="str">
        <f t="shared" si="288"/>
        <v/>
      </c>
      <c r="CC643" s="1" t="e">
        <f>IF(CB643="",NA(),COUNTIF(CB643:$CB$704,CB643))</f>
        <v>#N/A</v>
      </c>
      <c r="CD643" s="1" t="e">
        <f t="shared" si="289"/>
        <v>#N/A</v>
      </c>
      <c r="CE643" s="1" t="e">
        <f t="shared" si="290"/>
        <v>#N/A</v>
      </c>
      <c r="CF643" s="1">
        <f t="shared" si="291"/>
        <v>99</v>
      </c>
      <c r="CG643" s="1">
        <f t="shared" si="292"/>
        <v>0</v>
      </c>
      <c r="CH643" s="1">
        <f t="shared" ref="CH643:CH706" si="298">IF(CB643="",0,1)</f>
        <v>0</v>
      </c>
      <c r="CJ643" s="1" t="e">
        <f t="shared" si="293"/>
        <v>#N/A</v>
      </c>
      <c r="CK643" s="1" t="str">
        <f t="shared" si="294"/>
        <v/>
      </c>
    </row>
    <row r="644" spans="73:89" ht="12" customHeight="1" x14ac:dyDescent="0.15">
      <c r="BU644" s="1">
        <f t="shared" si="295"/>
        <v>0</v>
      </c>
      <c r="BV644" s="1">
        <f>IF($BY$12=1,NORMDIST(BY644,$Y$6,$Y$8,TRUE),IF($BY$12=2,IF(BY644&lt;=$BX$31,0,IF(BY644&gt;=$BX$32,1,(BY644-$BX$31)*$BX$33)),SUM($BU$42:BU644)/$BV$40))</f>
        <v>0.69497426910249094</v>
      </c>
      <c r="BW644" s="1">
        <f t="shared" si="296"/>
        <v>1.0543785545550692</v>
      </c>
      <c r="BX644" s="1">
        <f>IF($BY$12&lt;3,BV644,SUM($BZ$42:BZ644)/$BX$40)</f>
        <v>0.69497426910249094</v>
      </c>
      <c r="BY644" s="1">
        <f t="shared" si="286"/>
        <v>60.200000000000585</v>
      </c>
      <c r="BZ644" s="1">
        <f t="shared" si="287"/>
        <v>1.7514593929486028E-2</v>
      </c>
      <c r="CA644" s="1">
        <f t="shared" si="297"/>
        <v>25.794436921260271</v>
      </c>
      <c r="CB644" s="1" t="str">
        <f t="shared" si="288"/>
        <v/>
      </c>
      <c r="CC644" s="1" t="e">
        <f>IF(CB644="",NA(),COUNTIF(CB644:$CB$704,CB644))</f>
        <v>#N/A</v>
      </c>
      <c r="CD644" s="1" t="e">
        <f t="shared" si="289"/>
        <v>#N/A</v>
      </c>
      <c r="CE644" s="1" t="e">
        <f t="shared" si="290"/>
        <v>#N/A</v>
      </c>
      <c r="CF644" s="1">
        <f t="shared" si="291"/>
        <v>99</v>
      </c>
      <c r="CG644" s="1">
        <f t="shared" si="292"/>
        <v>0</v>
      </c>
      <c r="CH644" s="1">
        <f t="shared" si="298"/>
        <v>0</v>
      </c>
      <c r="CJ644" s="1" t="e">
        <f t="shared" si="293"/>
        <v>#N/A</v>
      </c>
      <c r="CK644" s="1" t="str">
        <f t="shared" si="294"/>
        <v/>
      </c>
    </row>
    <row r="645" spans="73:89" ht="12" customHeight="1" x14ac:dyDescent="0.15">
      <c r="BU645" s="1">
        <f t="shared" si="295"/>
        <v>0</v>
      </c>
      <c r="BV645" s="1">
        <f>IF($BY$12=1,NORMDIST(BY645,$Y$6,$Y$8,TRUE),IF($BY$12=2,IF(BY645&lt;=$BX$31,0,IF(BY645&gt;=$BX$32,1,(BY645-$BX$31)*$BX$33)),SUM($BU$42:BU645)/$BV$40))</f>
        <v>0.6967234899978707</v>
      </c>
      <c r="BW645" s="1">
        <f t="shared" si="296"/>
        <v>1.0534271453167208</v>
      </c>
      <c r="BX645" s="1">
        <f>IF($BY$12&lt;3,BV645,SUM($BZ$42:BZ645)/$BX$40)</f>
        <v>0.6967234899978707</v>
      </c>
      <c r="BY645" s="1">
        <f t="shared" si="286"/>
        <v>60.300000000000587</v>
      </c>
      <c r="BZ645" s="1">
        <f t="shared" si="287"/>
        <v>1.7469770237424718E-2</v>
      </c>
      <c r="CA645" s="1">
        <f t="shared" si="297"/>
        <v>25.804706620273016</v>
      </c>
      <c r="CB645" s="1" t="str">
        <f t="shared" si="288"/>
        <v/>
      </c>
      <c r="CC645" s="1" t="e">
        <f>IF(CB645="",NA(),COUNTIF(CB645:$CB$704,CB645))</f>
        <v>#N/A</v>
      </c>
      <c r="CD645" s="1" t="e">
        <f t="shared" si="289"/>
        <v>#N/A</v>
      </c>
      <c r="CE645" s="1" t="e">
        <f t="shared" si="290"/>
        <v>#N/A</v>
      </c>
      <c r="CF645" s="1">
        <f t="shared" si="291"/>
        <v>99</v>
      </c>
      <c r="CG645" s="1">
        <f t="shared" si="292"/>
        <v>0</v>
      </c>
      <c r="CH645" s="1">
        <f t="shared" si="298"/>
        <v>0</v>
      </c>
      <c r="CJ645" s="1" t="e">
        <f t="shared" si="293"/>
        <v>#N/A</v>
      </c>
      <c r="CK645" s="1" t="str">
        <f t="shared" si="294"/>
        <v/>
      </c>
    </row>
    <row r="646" spans="73:89" ht="12" customHeight="1" x14ac:dyDescent="0.15">
      <c r="BU646" s="1">
        <f t="shared" si="295"/>
        <v>0</v>
      </c>
      <c r="BV646" s="1">
        <f>IF($BY$12=1,NORMDIST(BY646,$Y$6,$Y$8,TRUE),IF($BY$12=2,IF(BY646&lt;=$BX$31,0,IF(BY646&gt;=$BX$32,1,(BY646-$BX$31)*$BX$33)),SUM($BU$42:BU646)/$BV$40))</f>
        <v>0.69846821245304413</v>
      </c>
      <c r="BW646" s="1">
        <f t="shared" si="296"/>
        <v>1.0524473885320973</v>
      </c>
      <c r="BX646" s="1">
        <f>IF($BY$12&lt;3,BV646,SUM($BZ$42:BZ646)/$BX$40)</f>
        <v>0.69846821245304413</v>
      </c>
      <c r="BY646" s="1">
        <f t="shared" si="286"/>
        <v>60.400000000000588</v>
      </c>
      <c r="BZ646" s="1">
        <f t="shared" si="287"/>
        <v>1.7424625637948461E-2</v>
      </c>
      <c r="CA646" s="1">
        <f t="shared" si="297"/>
        <v>25.814556001916987</v>
      </c>
      <c r="CB646" s="1" t="str">
        <f t="shared" si="288"/>
        <v/>
      </c>
      <c r="CC646" s="1" t="e">
        <f>IF(CB646="",NA(),COUNTIF(CB646:$CB$704,CB646))</f>
        <v>#N/A</v>
      </c>
      <c r="CD646" s="1" t="e">
        <f t="shared" si="289"/>
        <v>#N/A</v>
      </c>
      <c r="CE646" s="1" t="e">
        <f t="shared" si="290"/>
        <v>#N/A</v>
      </c>
      <c r="CF646" s="1">
        <f t="shared" si="291"/>
        <v>99</v>
      </c>
      <c r="CG646" s="1">
        <f t="shared" si="292"/>
        <v>0</v>
      </c>
      <c r="CH646" s="1">
        <f t="shared" si="298"/>
        <v>0</v>
      </c>
      <c r="CJ646" s="1" t="e">
        <f t="shared" si="293"/>
        <v>#N/A</v>
      </c>
      <c r="CK646" s="1" t="str">
        <f t="shared" si="294"/>
        <v/>
      </c>
    </row>
    <row r="647" spans="73:89" ht="12" customHeight="1" x14ac:dyDescent="0.15">
      <c r="BU647" s="1">
        <f t="shared" si="295"/>
        <v>0</v>
      </c>
      <c r="BV647" s="1">
        <f>IF($BY$12=1,NORMDIST(BY647,$Y$6,$Y$8,TRUE),IF($BY$12=2,IF(BY647&lt;=$BX$31,0,IF(BY647&gt;=$BX$32,1,(BY647-$BX$31)*$BX$33)),SUM($BU$42:BU647)/$BV$40))</f>
        <v>0.70020840453131439</v>
      </c>
      <c r="BW647" s="1">
        <f t="shared" si="296"/>
        <v>1.0514393744843469</v>
      </c>
      <c r="BX647" s="1">
        <f>IF($BY$12&lt;3,BV647,SUM($BZ$42:BZ647)/$BX$40)</f>
        <v>0.70020840453131439</v>
      </c>
      <c r="BY647" s="1">
        <f t="shared" si="286"/>
        <v>60.50000000000059</v>
      </c>
      <c r="BZ647" s="1">
        <f t="shared" si="287"/>
        <v>1.7379163214617133E-2</v>
      </c>
      <c r="CA647" s="1">
        <f t="shared" si="297"/>
        <v>25.823996665771158</v>
      </c>
      <c r="CB647" s="1" t="str">
        <f t="shared" si="288"/>
        <v/>
      </c>
      <c r="CC647" s="1" t="e">
        <f>IF(CB647="",NA(),COUNTIF(CB647:$CB$704,CB647))</f>
        <v>#N/A</v>
      </c>
      <c r="CD647" s="1" t="e">
        <f t="shared" si="289"/>
        <v>#N/A</v>
      </c>
      <c r="CE647" s="1" t="e">
        <f t="shared" si="290"/>
        <v>#N/A</v>
      </c>
      <c r="CF647" s="1">
        <f t="shared" si="291"/>
        <v>99</v>
      </c>
      <c r="CG647" s="1">
        <f t="shared" si="292"/>
        <v>0</v>
      </c>
      <c r="CH647" s="1">
        <f t="shared" si="298"/>
        <v>0</v>
      </c>
      <c r="CJ647" s="1" t="e">
        <f t="shared" si="293"/>
        <v>#N/A</v>
      </c>
      <c r="CK647" s="1" t="str">
        <f t="shared" si="294"/>
        <v/>
      </c>
    </row>
    <row r="648" spans="73:89" ht="12" customHeight="1" x14ac:dyDescent="0.15">
      <c r="BU648" s="1">
        <f t="shared" si="295"/>
        <v>0</v>
      </c>
      <c r="BV648" s="1">
        <f>IF($BY$12=1,NORMDIST(BY648,$Y$6,$Y$8,TRUE),IF($BY$12=2,IF(BY648&lt;=$BX$31,0,IF(BY648&gt;=$BX$32,1,(BY648-$BX$31)*$BX$33)),SUM($BU$42:BU648)/$BV$40))</f>
        <v>0.70194403460513388</v>
      </c>
      <c r="BW648" s="1">
        <f t="shared" si="296"/>
        <v>1.0504031956474424</v>
      </c>
      <c r="BX648" s="1">
        <f>IF($BY$12&lt;3,BV648,SUM($BZ$42:BZ648)/$BX$40)</f>
        <v>0.70194403460513388</v>
      </c>
      <c r="BY648" s="1">
        <f t="shared" si="286"/>
        <v>60.600000000000591</v>
      </c>
      <c r="BZ648" s="1">
        <f t="shared" si="287"/>
        <v>1.7333386066789309E-2</v>
      </c>
      <c r="CA648" s="1">
        <f t="shared" si="297"/>
        <v>25.833040220959425</v>
      </c>
      <c r="CB648" s="1" t="str">
        <f t="shared" si="288"/>
        <v/>
      </c>
      <c r="CC648" s="1" t="e">
        <f>IF(CB648="",NA(),COUNTIF(CB648:$CB$704,CB648))</f>
        <v>#N/A</v>
      </c>
      <c r="CD648" s="1" t="e">
        <f t="shared" si="289"/>
        <v>#N/A</v>
      </c>
      <c r="CE648" s="1" t="e">
        <f t="shared" si="290"/>
        <v>#N/A</v>
      </c>
      <c r="CF648" s="1">
        <f t="shared" si="291"/>
        <v>99</v>
      </c>
      <c r="CG648" s="1">
        <f t="shared" si="292"/>
        <v>0</v>
      </c>
      <c r="CH648" s="1">
        <f t="shared" si="298"/>
        <v>0</v>
      </c>
      <c r="CJ648" s="1" t="e">
        <f t="shared" si="293"/>
        <v>#N/A</v>
      </c>
      <c r="CK648" s="1" t="str">
        <f t="shared" si="294"/>
        <v/>
      </c>
    </row>
    <row r="649" spans="73:89" ht="12" customHeight="1" x14ac:dyDescent="0.15">
      <c r="BU649" s="1">
        <f t="shared" si="295"/>
        <v>0</v>
      </c>
      <c r="BV649" s="1">
        <f>IF($BY$12=1,NORMDIST(BY649,$Y$6,$Y$8,TRUE),IF($BY$12=2,IF(BY649&lt;=$BX$31,0,IF(BY649&gt;=$BX$32,1,(BY649-$BX$31)*$BX$33)),SUM($BU$42:BU649)/$BV$40))</f>
        <v>0.70367507135766583</v>
      </c>
      <c r="BW649" s="1">
        <f t="shared" si="296"/>
        <v>1.04933894667279</v>
      </c>
      <c r="BX649" s="1">
        <f>IF($BY$12&lt;3,BV649,SUM($BZ$42:BZ649)/$BX$40)</f>
        <v>0.70367507135766583</v>
      </c>
      <c r="BY649" s="1">
        <f t="shared" si="286"/>
        <v>60.700000000000593</v>
      </c>
      <c r="BZ649" s="1">
        <f t="shared" si="287"/>
        <v>1.7287297309271497E-2</v>
      </c>
      <c r="CA649" s="1">
        <f t="shared" si="297"/>
        <v>25.841698263051036</v>
      </c>
      <c r="CB649" s="1" t="str">
        <f t="shared" si="288"/>
        <v/>
      </c>
      <c r="CC649" s="1" t="e">
        <f>IF(CB649="",NA(),COUNTIF(CB649:$CB$704,CB649))</f>
        <v>#N/A</v>
      </c>
      <c r="CD649" s="1" t="e">
        <f t="shared" si="289"/>
        <v>#N/A</v>
      </c>
      <c r="CE649" s="1" t="e">
        <f t="shared" si="290"/>
        <v>#N/A</v>
      </c>
      <c r="CF649" s="1">
        <f t="shared" si="291"/>
        <v>99</v>
      </c>
      <c r="CG649" s="1">
        <f t="shared" si="292"/>
        <v>0</v>
      </c>
      <c r="CH649" s="1">
        <f t="shared" si="298"/>
        <v>0</v>
      </c>
      <c r="CJ649" s="1" t="e">
        <f t="shared" si="293"/>
        <v>#N/A</v>
      </c>
      <c r="CK649" s="1" t="str">
        <f t="shared" si="294"/>
        <v/>
      </c>
    </row>
    <row r="650" spans="73:89" ht="12" customHeight="1" x14ac:dyDescent="0.15">
      <c r="BU650" s="1">
        <f t="shared" si="295"/>
        <v>0</v>
      </c>
      <c r="BV650" s="1">
        <f>IF($BY$12=1,NORMDIST(BY650,$Y$6,$Y$8,TRUE),IF($BY$12=2,IF(BY650&lt;=$BX$31,0,IF(BY650&gt;=$BX$32,1,(BY650-$BX$31)*$BX$33)),SUM($BU$42:BU650)/$BV$40))</f>
        <v>0.70540148378431222</v>
      </c>
      <c r="BW650" s="1">
        <f t="shared" si="296"/>
        <v>1.0482467243755669</v>
      </c>
      <c r="BX650" s="1">
        <f>IF($BY$12&lt;3,BV650,SUM($BZ$42:BZ650)/$BX$40)</f>
        <v>0.70540148378431222</v>
      </c>
      <c r="BY650" s="1">
        <f t="shared" si="286"/>
        <v>60.800000000000594</v>
      </c>
      <c r="BZ650" s="1">
        <f t="shared" si="287"/>
        <v>1.7240900071966391E-2</v>
      </c>
      <c r="CA650" s="1">
        <f t="shared" si="297"/>
        <v>25.849982352175257</v>
      </c>
      <c r="CB650" s="1" t="str">
        <f t="shared" si="288"/>
        <v/>
      </c>
      <c r="CC650" s="1" t="e">
        <f>IF(CB650="",NA(),COUNTIF(CB650:$CB$704,CB650))</f>
        <v>#N/A</v>
      </c>
      <c r="CD650" s="1" t="e">
        <f t="shared" si="289"/>
        <v>#N/A</v>
      </c>
      <c r="CE650" s="1" t="e">
        <f t="shared" si="290"/>
        <v>#N/A</v>
      </c>
      <c r="CF650" s="1">
        <f t="shared" si="291"/>
        <v>99</v>
      </c>
      <c r="CG650" s="1">
        <f t="shared" si="292"/>
        <v>0</v>
      </c>
      <c r="CH650" s="1">
        <f t="shared" si="298"/>
        <v>0</v>
      </c>
      <c r="CJ650" s="1" t="e">
        <f t="shared" si="293"/>
        <v>#N/A</v>
      </c>
      <c r="CK650" s="1" t="str">
        <f t="shared" si="294"/>
        <v/>
      </c>
    </row>
    <row r="651" spans="73:89" ht="12" customHeight="1" x14ac:dyDescent="0.15">
      <c r="BU651" s="1">
        <f t="shared" si="295"/>
        <v>0</v>
      </c>
      <c r="BV651" s="1">
        <f>IF($BY$12=1,NORMDIST(BY651,$Y$6,$Y$8,TRUE),IF($BY$12=2,IF(BY651&lt;=$BX$31,0,IF(BY651&gt;=$BX$32,1,(BY651-$BX$31)*$BX$33)),SUM($BU$42:BU651)/$BV$40))</f>
        <v>0.70712324119420522</v>
      </c>
      <c r="BW651" s="1">
        <f t="shared" si="296"/>
        <v>1.0471266277207891</v>
      </c>
      <c r="BX651" s="1">
        <f>IF($BY$12&lt;3,BV651,SUM($BZ$42:BZ651)/$BX$40)</f>
        <v>0.70712324119420522</v>
      </c>
      <c r="BY651" s="1">
        <f t="shared" si="286"/>
        <v>60.900000000000595</v>
      </c>
      <c r="BZ651" s="1">
        <f t="shared" si="287"/>
        <v>1.719419749952018E-2</v>
      </c>
      <c r="CA651" s="1">
        <f t="shared" si="297"/>
        <v>25.857903992351741</v>
      </c>
      <c r="CB651" s="1" t="str">
        <f t="shared" si="288"/>
        <v/>
      </c>
      <c r="CC651" s="1" t="e">
        <f>IF(CB651="",NA(),COUNTIF(CB651:$CB$704,CB651))</f>
        <v>#N/A</v>
      </c>
      <c r="CD651" s="1" t="e">
        <f t="shared" si="289"/>
        <v>#N/A</v>
      </c>
      <c r="CE651" s="1" t="e">
        <f t="shared" si="290"/>
        <v>#N/A</v>
      </c>
      <c r="CF651" s="1">
        <f t="shared" si="291"/>
        <v>99</v>
      </c>
      <c r="CG651" s="1">
        <f t="shared" si="292"/>
        <v>0</v>
      </c>
      <c r="CH651" s="1">
        <f t="shared" si="298"/>
        <v>0</v>
      </c>
      <c r="CJ651" s="1" t="e">
        <f t="shared" si="293"/>
        <v>#N/A</v>
      </c>
      <c r="CK651" s="1" t="str">
        <f t="shared" si="294"/>
        <v/>
      </c>
    </row>
    <row r="652" spans="73:89" ht="12" customHeight="1" x14ac:dyDescent="0.15">
      <c r="BU652" s="1">
        <f t="shared" si="295"/>
        <v>0</v>
      </c>
      <c r="BV652" s="1">
        <f>IF($BY$12=1,NORMDIST(BY652,$Y$6,$Y$8,TRUE),IF($BY$12=2,IF(BY652&lt;=$BX$31,0,IF(BY652&gt;=$BX$32,1,(BY652-$BX$31)*$BX$33)),SUM($BU$42:BU652)/$BV$40))</f>
        <v>0.70884031321166385</v>
      </c>
      <c r="BW652" s="1">
        <f t="shared" si="296"/>
        <v>1.045978757809114</v>
      </c>
      <c r="BX652" s="1">
        <f>IF($BY$12&lt;3,BV652,SUM($BZ$42:BZ652)/$BX$40)</f>
        <v>0.70884031321166385</v>
      </c>
      <c r="BY652" s="1">
        <f t="shared" si="286"/>
        <v>61.000000000000597</v>
      </c>
      <c r="BZ652" s="1">
        <f t="shared" si="287"/>
        <v>1.7147192750968914E-2</v>
      </c>
      <c r="CA652" s="1">
        <f t="shared" si="297"/>
        <v>25.865474612034014</v>
      </c>
      <c r="CB652" s="1" t="str">
        <f t="shared" si="288"/>
        <v/>
      </c>
      <c r="CC652" s="1" t="e">
        <f>IF(CB652="",NA(),COUNTIF(CB652:$CB$704,CB652))</f>
        <v>#N/A</v>
      </c>
      <c r="CD652" s="1" t="e">
        <f t="shared" si="289"/>
        <v>#N/A</v>
      </c>
      <c r="CE652" s="1" t="e">
        <f t="shared" si="290"/>
        <v>#N/A</v>
      </c>
      <c r="CF652" s="1">
        <f t="shared" si="291"/>
        <v>99</v>
      </c>
      <c r="CG652" s="1">
        <f t="shared" si="292"/>
        <v>0</v>
      </c>
      <c r="CH652" s="1">
        <f t="shared" si="298"/>
        <v>0</v>
      </c>
      <c r="CJ652" s="1" t="e">
        <f t="shared" si="293"/>
        <v>#N/A</v>
      </c>
      <c r="CK652" s="1" t="str">
        <f t="shared" si="294"/>
        <v/>
      </c>
    </row>
    <row r="653" spans="73:89" ht="12" customHeight="1" x14ac:dyDescent="0.15">
      <c r="BU653" s="1">
        <f t="shared" si="295"/>
        <v>0</v>
      </c>
      <c r="BV653" s="1">
        <f>IF($BY$12=1,NORMDIST(BY653,$Y$6,$Y$8,TRUE),IF($BY$12=2,IF(BY653&lt;=$BX$31,0,IF(BY653&gt;=$BX$32,1,(BY653-$BX$31)*$BX$33)),SUM($BU$42:BU653)/$BV$40))</f>
        <v>0.710552669777616</v>
      </c>
      <c r="BW653" s="1">
        <f t="shared" si="296"/>
        <v>1.0448032178623774</v>
      </c>
      <c r="BX653" s="1">
        <f>IF($BY$12&lt;3,BV653,SUM($BZ$42:BZ653)/$BX$40)</f>
        <v>0.710552669777616</v>
      </c>
      <c r="BY653" s="1">
        <f t="shared" si="286"/>
        <v>61.100000000000598</v>
      </c>
      <c r="BZ653" s="1">
        <f t="shared" si="287"/>
        <v>1.709988899938408E-2</v>
      </c>
      <c r="CA653" s="1">
        <f t="shared" si="297"/>
        <v>25.872705545859333</v>
      </c>
      <c r="CB653" s="1" t="str">
        <f t="shared" si="288"/>
        <v/>
      </c>
      <c r="CC653" s="1" t="e">
        <f>IF(CB653="",NA(),COUNTIF(CB653:$CB$704,CB653))</f>
        <v>#N/A</v>
      </c>
      <c r="CD653" s="1" t="e">
        <f t="shared" si="289"/>
        <v>#N/A</v>
      </c>
      <c r="CE653" s="1" t="e">
        <f t="shared" si="290"/>
        <v>#N/A</v>
      </c>
      <c r="CF653" s="1">
        <f t="shared" si="291"/>
        <v>99</v>
      </c>
      <c r="CG653" s="1">
        <f t="shared" si="292"/>
        <v>0</v>
      </c>
      <c r="CH653" s="1">
        <f t="shared" si="298"/>
        <v>0</v>
      </c>
      <c r="CJ653" s="1" t="e">
        <f t="shared" si="293"/>
        <v>#N/A</v>
      </c>
      <c r="CK653" s="1" t="str">
        <f t="shared" si="294"/>
        <v/>
      </c>
    </row>
    <row r="654" spans="73:89" ht="12" customHeight="1" x14ac:dyDescent="0.15">
      <c r="BU654" s="1">
        <f t="shared" si="295"/>
        <v>0</v>
      </c>
      <c r="BV654" s="1">
        <f>IF($BY$12=1,NORMDIST(BY654,$Y$6,$Y$8,TRUE),IF($BY$12=2,IF(BY654&lt;=$BX$31,0,IF(BY654&gt;=$BX$32,1,(BY654-$BX$31)*$BX$33)),SUM($BU$42:BU654)/$BV$40))</f>
        <v>0.71226028115098328</v>
      </c>
      <c r="BW654" s="1">
        <f t="shared" si="296"/>
        <v>1.0436001132088715</v>
      </c>
      <c r="BX654" s="1">
        <f>IF($BY$12&lt;3,BV654,SUM($BZ$42:BZ654)/$BX$40)</f>
        <v>0.71226028115098328</v>
      </c>
      <c r="BY654" s="1">
        <f t="shared" si="286"/>
        <v>61.2000000000006</v>
      </c>
      <c r="BZ654" s="1">
        <f t="shared" si="287"/>
        <v>1.7052289431517341E-2</v>
      </c>
      <c r="CA654" s="1">
        <f t="shared" si="297"/>
        <v>25.879608017594531</v>
      </c>
      <c r="CB654" s="1" t="str">
        <f t="shared" si="288"/>
        <v/>
      </c>
      <c r="CC654" s="1" t="e">
        <f>IF(CB654="",NA(),COUNTIF(CB654:$CB$704,CB654))</f>
        <v>#N/A</v>
      </c>
      <c r="CD654" s="1" t="e">
        <f t="shared" si="289"/>
        <v>#N/A</v>
      </c>
      <c r="CE654" s="1" t="e">
        <f t="shared" si="290"/>
        <v>#N/A</v>
      </c>
      <c r="CF654" s="1">
        <f t="shared" si="291"/>
        <v>99</v>
      </c>
      <c r="CG654" s="1">
        <f t="shared" si="292"/>
        <v>0</v>
      </c>
      <c r="CH654" s="1">
        <f t="shared" si="298"/>
        <v>0</v>
      </c>
      <c r="CJ654" s="1" t="e">
        <f t="shared" si="293"/>
        <v>#N/A</v>
      </c>
      <c r="CK654" s="1" t="str">
        <f t="shared" si="294"/>
        <v/>
      </c>
    </row>
    <row r="655" spans="73:89" ht="12" customHeight="1" x14ac:dyDescent="0.15">
      <c r="BU655" s="1">
        <f t="shared" si="295"/>
        <v>0</v>
      </c>
      <c r="BV655" s="1">
        <f>IF($BY$12=1,NORMDIST(BY655,$Y$6,$Y$8,TRUE),IF($BY$12=2,IF(BY655&lt;=$BX$31,0,IF(BY655&gt;=$BX$32,1,(BY655-$BX$31)*$BX$33)),SUM($BU$42:BU655)/$BV$40))</f>
        <v>0.71396311791003153</v>
      </c>
      <c r="BW655" s="1">
        <f t="shared" si="296"/>
        <v>1.0423695512683639</v>
      </c>
      <c r="BX655" s="1">
        <f>IF($BY$12&lt;3,BV655,SUM($BZ$42:BZ655)/$BX$40)</f>
        <v>0.71396311791003153</v>
      </c>
      <c r="BY655" s="1">
        <f t="shared" si="286"/>
        <v>61.300000000000601</v>
      </c>
      <c r="BZ655" s="1">
        <f t="shared" si="287"/>
        <v>1.7004397247444597E-2</v>
      </c>
      <c r="CA655" s="1">
        <f t="shared" si="297"/>
        <v>25.886193124263894</v>
      </c>
      <c r="CB655" s="1" t="str">
        <f t="shared" si="288"/>
        <v/>
      </c>
      <c r="CC655" s="1" t="e">
        <f>IF(CB655="",NA(),COUNTIF(CB655:$CB$704,CB655))</f>
        <v>#N/A</v>
      </c>
      <c r="CD655" s="1" t="e">
        <f t="shared" si="289"/>
        <v>#N/A</v>
      </c>
      <c r="CE655" s="1" t="e">
        <f t="shared" si="290"/>
        <v>#N/A</v>
      </c>
      <c r="CF655" s="1">
        <f t="shared" si="291"/>
        <v>99</v>
      </c>
      <c r="CG655" s="1">
        <f t="shared" si="292"/>
        <v>0</v>
      </c>
      <c r="CH655" s="1">
        <f t="shared" si="298"/>
        <v>0</v>
      </c>
      <c r="CJ655" s="1" t="e">
        <f t="shared" si="293"/>
        <v>#N/A</v>
      </c>
      <c r="CK655" s="1" t="str">
        <f t="shared" si="294"/>
        <v/>
      </c>
    </row>
    <row r="656" spans="73:89" ht="12" customHeight="1" x14ac:dyDescent="0.15">
      <c r="BU656" s="1">
        <f t="shared" si="295"/>
        <v>0</v>
      </c>
      <c r="BV656" s="1">
        <f>IF($BY$12=1,NORMDIST(BY656,$Y$6,$Y$8,TRUE),IF($BY$12=2,IF(BY656&lt;=$BX$31,0,IF(BY656&gt;=$BX$32,1,(BY656-$BX$31)*$BX$33)),SUM($BU$42:BU656)/$BV$40))</f>
        <v>0.7156611509536861</v>
      </c>
      <c r="BW656" s="1">
        <f t="shared" si="296"/>
        <v>1.0411116415368624</v>
      </c>
      <c r="BX656" s="1">
        <f>IF($BY$12&lt;3,BV656,SUM($BZ$42:BZ656)/$BX$40)</f>
        <v>0.7156611509536861</v>
      </c>
      <c r="BY656" s="1">
        <f t="shared" si="286"/>
        <v>61.400000000000603</v>
      </c>
      <c r="BZ656" s="1">
        <f t="shared" si="287"/>
        <v>1.6956215660209318E-2</v>
      </c>
      <c r="CA656" s="1">
        <f t="shared" si="297"/>
        <v>25.89247182144188</v>
      </c>
      <c r="CB656" s="1" t="str">
        <f t="shared" si="288"/>
        <v/>
      </c>
      <c r="CC656" s="1" t="e">
        <f>IF(CB656="",NA(),COUNTIF(CB656:$CB$704,CB656))</f>
        <v>#N/A</v>
      </c>
      <c r="CD656" s="1" t="e">
        <f t="shared" si="289"/>
        <v>#N/A</v>
      </c>
      <c r="CE656" s="1" t="e">
        <f t="shared" si="290"/>
        <v>#N/A</v>
      </c>
      <c r="CF656" s="1">
        <f t="shared" si="291"/>
        <v>99</v>
      </c>
      <c r="CG656" s="1">
        <f t="shared" si="292"/>
        <v>0</v>
      </c>
      <c r="CH656" s="1">
        <f t="shared" si="298"/>
        <v>0</v>
      </c>
      <c r="CJ656" s="1" t="e">
        <f t="shared" si="293"/>
        <v>#N/A</v>
      </c>
      <c r="CK656" s="1" t="str">
        <f t="shared" si="294"/>
        <v/>
      </c>
    </row>
    <row r="657" spans="73:89" ht="12" customHeight="1" x14ac:dyDescent="0.15">
      <c r="BU657" s="1">
        <f t="shared" si="295"/>
        <v>0</v>
      </c>
      <c r="BV657" s="1">
        <f>IF($BY$12=1,NORMDIST(BY657,$Y$6,$Y$8,TRUE),IF($BY$12=2,IF(BY657&lt;=$BX$31,0,IF(BY657&gt;=$BX$32,1,(BY657-$BX$31)*$BX$33)),SUM($BU$42:BU657)/$BV$40))</f>
        <v>0.71735435150280957</v>
      </c>
      <c r="BW657" s="1">
        <f t="shared" si="296"/>
        <v>1.0398264955711249</v>
      </c>
      <c r="BX657" s="1">
        <f>IF($BY$12&lt;3,BV657,SUM($BZ$42:BZ657)/$BX$40)</f>
        <v>0.71735435150280957</v>
      </c>
      <c r="BY657" s="1">
        <f t="shared" si="286"/>
        <v>61.500000000000604</v>
      </c>
      <c r="BZ657" s="1">
        <f t="shared" si="287"/>
        <v>1.6907747895465279E-2</v>
      </c>
      <c r="CA657" s="1">
        <f t="shared" si="297"/>
        <v>25.89845490969034</v>
      </c>
      <c r="CB657" s="1" t="str">
        <f t="shared" si="288"/>
        <v/>
      </c>
      <c r="CC657" s="1" t="e">
        <f>IF(CB657="",NA(),COUNTIF(CB657:$CB$704,CB657))</f>
        <v>#N/A</v>
      </c>
      <c r="CD657" s="1" t="e">
        <f t="shared" si="289"/>
        <v>#N/A</v>
      </c>
      <c r="CE657" s="1" t="e">
        <f t="shared" si="290"/>
        <v>#N/A</v>
      </c>
      <c r="CF657" s="1">
        <f t="shared" si="291"/>
        <v>99</v>
      </c>
      <c r="CG657" s="1">
        <f t="shared" si="292"/>
        <v>0</v>
      </c>
      <c r="CH657" s="1">
        <f t="shared" si="298"/>
        <v>0</v>
      </c>
      <c r="CJ657" s="1" t="e">
        <f t="shared" si="293"/>
        <v>#N/A</v>
      </c>
      <c r="CK657" s="1" t="str">
        <f t="shared" si="294"/>
        <v/>
      </c>
    </row>
    <row r="658" spans="73:89" ht="12" customHeight="1" x14ac:dyDescent="0.15">
      <c r="BU658" s="1">
        <f t="shared" si="295"/>
        <v>0</v>
      </c>
      <c r="BV658" s="1">
        <f>IF($BY$12=1,NORMDIST(BY658,$Y$6,$Y$8,TRUE),IF($BY$12=2,IF(BY658&lt;=$BX$31,0,IF(BY658&gt;=$BX$32,1,(BY658-$BX$31)*$BX$33)),SUM($BU$42:BU658)/$BV$40))</f>
        <v>0.71904269110144592</v>
      </c>
      <c r="BW658" s="1">
        <f t="shared" si="296"/>
        <v>1.0385142269729239</v>
      </c>
      <c r="BX658" s="1">
        <f>IF($BY$12&lt;3,BV658,SUM($BZ$42:BZ658)/$BX$40)</f>
        <v>0.71904269110144592</v>
      </c>
      <c r="BY658" s="1">
        <f t="shared" si="286"/>
        <v>61.600000000000605</v>
      </c>
      <c r="BZ658" s="1">
        <f t="shared" si="287"/>
        <v>1.6858997191118729E-2</v>
      </c>
      <c r="CA658" s="1">
        <f t="shared" si="297"/>
        <v>25.904153022117324</v>
      </c>
      <c r="CB658" s="1" t="str">
        <f t="shared" si="288"/>
        <v/>
      </c>
      <c r="CC658" s="1" t="e">
        <f>IF(CB658="",NA(),COUNTIF(CB658:$CB$704,CB658))</f>
        <v>#N/A</v>
      </c>
      <c r="CD658" s="1" t="e">
        <f t="shared" si="289"/>
        <v>#N/A</v>
      </c>
      <c r="CE658" s="1" t="e">
        <f t="shared" si="290"/>
        <v>#N/A</v>
      </c>
      <c r="CF658" s="1">
        <f t="shared" si="291"/>
        <v>99</v>
      </c>
      <c r="CG658" s="1">
        <f t="shared" si="292"/>
        <v>0</v>
      </c>
      <c r="CH658" s="1">
        <f t="shared" si="298"/>
        <v>0</v>
      </c>
      <c r="CJ658" s="1" t="e">
        <f t="shared" si="293"/>
        <v>#N/A</v>
      </c>
      <c r="CK658" s="1" t="str">
        <f t="shared" si="294"/>
        <v/>
      </c>
    </row>
    <row r="659" spans="73:89" ht="12" customHeight="1" x14ac:dyDescent="0.15">
      <c r="BU659" s="1">
        <f t="shared" si="295"/>
        <v>0</v>
      </c>
      <c r="BV659" s="1">
        <f>IF($BY$12=1,NORMDIST(BY659,$Y$6,$Y$8,TRUE),IF($BY$12=2,IF(BY659&lt;=$BX$31,0,IF(BY659&gt;=$BX$32,1,(BY659-$BX$31)*$BX$33)),SUM($BU$42:BU659)/$BV$40))</f>
        <v>0.72072614161802717</v>
      </c>
      <c r="BW659" s="1">
        <f t="shared" si="296"/>
        <v>1.0371749513730635</v>
      </c>
      <c r="BX659" s="1">
        <f>IF($BY$12&lt;3,BV659,SUM($BZ$42:BZ659)/$BX$40)</f>
        <v>0.72072614161802717</v>
      </c>
      <c r="BY659" s="1">
        <f t="shared" si="286"/>
        <v>61.700000000000607</v>
      </c>
      <c r="BZ659" s="1">
        <f t="shared" si="287"/>
        <v>1.6809966796970069E-2</v>
      </c>
      <c r="CA659" s="1">
        <f t="shared" si="297"/>
        <v>25.909576613031746</v>
      </c>
      <c r="CB659" s="1" t="str">
        <f t="shared" si="288"/>
        <v/>
      </c>
      <c r="CC659" s="1" t="e">
        <f>IF(CB659="",NA(),COUNTIF(CB659:$CB$704,CB659))</f>
        <v>#N/A</v>
      </c>
      <c r="CD659" s="1" t="e">
        <f t="shared" si="289"/>
        <v>#N/A</v>
      </c>
      <c r="CE659" s="1" t="e">
        <f t="shared" si="290"/>
        <v>#N/A</v>
      </c>
      <c r="CF659" s="1">
        <f t="shared" si="291"/>
        <v>99</v>
      </c>
      <c r="CG659" s="1">
        <f t="shared" si="292"/>
        <v>0</v>
      </c>
      <c r="CH659" s="1">
        <f t="shared" si="298"/>
        <v>0</v>
      </c>
      <c r="CJ659" s="1" t="e">
        <f t="shared" si="293"/>
        <v>#N/A</v>
      </c>
      <c r="CK659" s="1" t="str">
        <f t="shared" si="294"/>
        <v/>
      </c>
    </row>
    <row r="660" spans="73:89" ht="12" customHeight="1" x14ac:dyDescent="0.15">
      <c r="BU660" s="1">
        <f t="shared" si="295"/>
        <v>0</v>
      </c>
      <c r="BV660" s="1">
        <f>IF($BY$12=1,NORMDIST(BY660,$Y$6,$Y$8,TRUE),IF($BY$12=2,IF(BY660&lt;=$BX$31,0,IF(BY660&gt;=$BX$32,1,(BY660-$BX$31)*$BX$33)),SUM($BU$42:BU660)/$BV$40))</f>
        <v>0.72240467524654528</v>
      </c>
      <c r="BW660" s="1">
        <f t="shared" si="296"/>
        <v>1.0358087864151497</v>
      </c>
      <c r="BX660" s="1">
        <f>IF($BY$12&lt;3,BV660,SUM($BZ$42:BZ660)/$BX$40)</f>
        <v>0.72240467524654528</v>
      </c>
      <c r="BY660" s="1">
        <f t="shared" si="286"/>
        <v>61.800000000000608</v>
      </c>
      <c r="BZ660" s="1">
        <f t="shared" si="287"/>
        <v>1.6760659974355007E-2</v>
      </c>
      <c r="CA660" s="1">
        <f t="shared" si="297"/>
        <v>25.914735947666109</v>
      </c>
      <c r="CB660" s="1" t="str">
        <f t="shared" si="288"/>
        <v/>
      </c>
      <c r="CC660" s="1" t="e">
        <f>IF(CB660="",NA(),COUNTIF(CB660:$CB$704,CB660))</f>
        <v>#N/A</v>
      </c>
      <c r="CD660" s="1" t="e">
        <f t="shared" si="289"/>
        <v>#N/A</v>
      </c>
      <c r="CE660" s="1" t="e">
        <f t="shared" si="290"/>
        <v>#N/A</v>
      </c>
      <c r="CF660" s="1">
        <f t="shared" si="291"/>
        <v>99</v>
      </c>
      <c r="CG660" s="1">
        <f t="shared" si="292"/>
        <v>0</v>
      </c>
      <c r="CH660" s="1">
        <f t="shared" si="298"/>
        <v>0</v>
      </c>
      <c r="CJ660" s="1" t="e">
        <f t="shared" si="293"/>
        <v>#N/A</v>
      </c>
      <c r="CK660" s="1" t="str">
        <f t="shared" si="294"/>
        <v/>
      </c>
    </row>
    <row r="661" spans="73:89" ht="12" customHeight="1" x14ac:dyDescent="0.15">
      <c r="BU661" s="1">
        <f t="shared" si="295"/>
        <v>0</v>
      </c>
      <c r="BV661" s="1">
        <f>IF($BY$12=1,NORMDIST(BY661,$Y$6,$Y$8,TRUE),IF($BY$12=2,IF(BY661&lt;=$BX$31,0,IF(BY661&gt;=$BX$32,1,(BY661-$BX$31)*$BX$33)),SUM($BU$42:BU661)/$BV$40))</f>
        <v>0.72407826450768775</v>
      </c>
      <c r="BW661" s="1">
        <f t="shared" si="296"/>
        <v>1.0344158517391262</v>
      </c>
      <c r="BX661" s="1">
        <f>IF($BY$12&lt;3,BV661,SUM($BZ$42:BZ661)/$BX$40)</f>
        <v>0.72407826450768775</v>
      </c>
      <c r="BY661" s="1">
        <f t="shared" si="286"/>
        <v>61.90000000000061</v>
      </c>
      <c r="BZ661" s="1">
        <f t="shared" si="287"/>
        <v>1.6711079995785395E-2</v>
      </c>
      <c r="CA661" s="1">
        <f t="shared" si="297"/>
        <v>25.919641092937269</v>
      </c>
      <c r="CB661" s="1" t="str">
        <f t="shared" si="288"/>
        <v/>
      </c>
      <c r="CC661" s="1" t="e">
        <f>IF(CB661="",NA(),COUNTIF(CB661:$CB$704,CB661))</f>
        <v>#N/A</v>
      </c>
      <c r="CD661" s="1" t="e">
        <f t="shared" si="289"/>
        <v>#N/A</v>
      </c>
      <c r="CE661" s="1" t="e">
        <f t="shared" si="290"/>
        <v>#N/A</v>
      </c>
      <c r="CF661" s="1">
        <f t="shared" si="291"/>
        <v>99</v>
      </c>
      <c r="CG661" s="1">
        <f t="shared" si="292"/>
        <v>0</v>
      </c>
      <c r="CH661" s="1">
        <f t="shared" si="298"/>
        <v>0</v>
      </c>
      <c r="CJ661" s="1" t="e">
        <f t="shared" si="293"/>
        <v>#N/A</v>
      </c>
      <c r="CK661" s="1" t="str">
        <f t="shared" si="294"/>
        <v/>
      </c>
    </row>
    <row r="662" spans="73:89" ht="12" customHeight="1" x14ac:dyDescent="0.15">
      <c r="BU662" s="1">
        <f t="shared" si="295"/>
        <v>0</v>
      </c>
      <c r="BV662" s="1">
        <f>IF($BY$12=1,NORMDIST(BY662,$Y$6,$Y$8,TRUE),IF($BY$12=2,IF(BY662&lt;=$BX$31,0,IF(BY662&gt;=$BX$32,1,(BY662-$BX$31)*$BX$33)),SUM($BU$42:BU662)/$BV$40))</f>
        <v>0.72574688224993666</v>
      </c>
      <c r="BW662" s="1">
        <f t="shared" si="296"/>
        <v>1.0329962689645704</v>
      </c>
      <c r="BX662" s="1">
        <f>IF($BY$12&lt;3,BV662,SUM($BZ$42:BZ662)/$BX$40)</f>
        <v>0.72574688224993666</v>
      </c>
      <c r="BY662" s="1">
        <f t="shared" ref="BY662:BY725" si="299">BY661+$BZ$1</f>
        <v>62.000000000000611</v>
      </c>
      <c r="BZ662" s="1">
        <f t="shared" si="287"/>
        <v>1.666123014458968E-2</v>
      </c>
      <c r="CA662" s="1">
        <f t="shared" si="297"/>
        <v>25.924301909213398</v>
      </c>
      <c r="CB662" s="1" t="str">
        <f t="shared" si="288"/>
        <v/>
      </c>
      <c r="CC662" s="1" t="e">
        <f>IF(CB662="",NA(),COUNTIF(CB662:$CB$704,CB662))</f>
        <v>#N/A</v>
      </c>
      <c r="CD662" s="1" t="e">
        <f t="shared" si="289"/>
        <v>#N/A</v>
      </c>
      <c r="CE662" s="1" t="e">
        <f t="shared" si="290"/>
        <v>#N/A</v>
      </c>
      <c r="CF662" s="1">
        <f t="shared" si="291"/>
        <v>99</v>
      </c>
      <c r="CG662" s="1">
        <f t="shared" si="292"/>
        <v>0</v>
      </c>
      <c r="CH662" s="1">
        <f t="shared" si="298"/>
        <v>0</v>
      </c>
      <c r="CJ662" s="1" t="e">
        <f t="shared" si="293"/>
        <v>#N/A</v>
      </c>
      <c r="CK662" s="1" t="str">
        <f t="shared" si="294"/>
        <v/>
      </c>
    </row>
    <row r="663" spans="73:89" ht="12" customHeight="1" x14ac:dyDescent="0.15">
      <c r="BU663" s="1">
        <f t="shared" si="295"/>
        <v>0</v>
      </c>
      <c r="BV663" s="1">
        <f>IF($BY$12=1,NORMDIST(BY663,$Y$6,$Y$8,TRUE),IF($BY$12=2,IF(BY663&lt;=$BX$31,0,IF(BY663&gt;=$BX$32,1,(BY663-$BX$31)*$BX$33)),SUM($BU$42:BU663)/$BV$40))</f>
        <v>0.72741050165063315</v>
      </c>
      <c r="BW663" s="1">
        <f t="shared" si="296"/>
        <v>1.0315501616737539</v>
      </c>
      <c r="BX663" s="1">
        <f>IF($BY$12&lt;3,BV663,SUM($BZ$42:BZ663)/$BX$40)</f>
        <v>0.72741050165063315</v>
      </c>
      <c r="BY663" s="1">
        <f t="shared" si="299"/>
        <v>62.100000000000612</v>
      </c>
      <c r="BZ663" s="1">
        <f t="shared" si="287"/>
        <v>1.6611113714553039E-2</v>
      </c>
      <c r="CA663" s="1">
        <f t="shared" si="297"/>
        <v>25.928728043053809</v>
      </c>
      <c r="CB663" s="1" t="str">
        <f t="shared" si="288"/>
        <v/>
      </c>
      <c r="CC663" s="1" t="e">
        <f>IF(CB663="",NA(),COUNTIF(CB663:$CB$704,CB663))</f>
        <v>#N/A</v>
      </c>
      <c r="CD663" s="1" t="e">
        <f t="shared" si="289"/>
        <v>#N/A</v>
      </c>
      <c r="CE663" s="1" t="e">
        <f t="shared" si="290"/>
        <v>#N/A</v>
      </c>
      <c r="CF663" s="1">
        <f t="shared" si="291"/>
        <v>99</v>
      </c>
      <c r="CG663" s="1">
        <f t="shared" si="292"/>
        <v>0</v>
      </c>
      <c r="CH663" s="1">
        <f t="shared" si="298"/>
        <v>0</v>
      </c>
      <c r="CJ663" s="1" t="e">
        <f t="shared" si="293"/>
        <v>#N/A</v>
      </c>
      <c r="CK663" s="1" t="str">
        <f t="shared" si="294"/>
        <v/>
      </c>
    </row>
    <row r="664" spans="73:89" ht="12" customHeight="1" x14ac:dyDescent="0.15">
      <c r="BU664" s="1">
        <f t="shared" si="295"/>
        <v>0</v>
      </c>
      <c r="BV664" s="1">
        <f>IF($BY$12=1,NORMDIST(BY664,$Y$6,$Y$8,TRUE),IF($BY$12=2,IF(BY664&lt;=$BX$31,0,IF(BY664&gt;=$BX$32,1,(BY664-$BX$31)*$BX$33)),SUM($BU$42:BU664)/$BV$40))</f>
        <v>0.72906909621700455</v>
      </c>
      <c r="BW664" s="1">
        <f t="shared" si="296"/>
        <v>1.0300776553944764</v>
      </c>
      <c r="BX664" s="1">
        <f>IF($BY$12&lt;3,BV664,SUM($BZ$42:BZ664)/$BX$40)</f>
        <v>0.72906909621700455</v>
      </c>
      <c r="BY664" s="1">
        <f t="shared" si="299"/>
        <v>62.200000000000614</v>
      </c>
      <c r="BZ664" s="1">
        <f t="shared" si="287"/>
        <v>1.6560734009557335E-2</v>
      </c>
      <c r="CA664" s="1">
        <f t="shared" si="297"/>
        <v>25.932928920886727</v>
      </c>
      <c r="CB664" s="1" t="str">
        <f t="shared" si="288"/>
        <v/>
      </c>
      <c r="CC664" s="1" t="e">
        <f>IF(CB664="",NA(),COUNTIF(CB664:$CB$704,CB664))</f>
        <v>#N/A</v>
      </c>
      <c r="CD664" s="1" t="e">
        <f t="shared" si="289"/>
        <v>#N/A</v>
      </c>
      <c r="CE664" s="1" t="e">
        <f t="shared" si="290"/>
        <v>#N/A</v>
      </c>
      <c r="CF664" s="1">
        <f t="shared" si="291"/>
        <v>99</v>
      </c>
      <c r="CG664" s="1">
        <f t="shared" si="292"/>
        <v>0</v>
      </c>
      <c r="CH664" s="1">
        <f t="shared" si="298"/>
        <v>0</v>
      </c>
      <c r="CJ664" s="1" t="e">
        <f t="shared" si="293"/>
        <v>#N/A</v>
      </c>
      <c r="CK664" s="1" t="str">
        <f t="shared" si="294"/>
        <v/>
      </c>
    </row>
    <row r="665" spans="73:89" ht="12" customHeight="1" x14ac:dyDescent="0.15">
      <c r="BU665" s="1">
        <f t="shared" si="295"/>
        <v>0</v>
      </c>
      <c r="BV665" s="1">
        <f>IF($BY$12=1,NORMDIST(BY665,$Y$6,$Y$8,TRUE),IF($BY$12=2,IF(BY665&lt;=$BX$31,0,IF(BY665&gt;=$BX$32,1,(BY665-$BX$31)*$BX$33)),SUM($BU$42:BU665)/$BV$40))</f>
        <v>0.73072263978715624</v>
      </c>
      <c r="BW665" s="1">
        <f t="shared" si="296"/>
        <v>1.0285788775826696</v>
      </c>
      <c r="BX665" s="1">
        <f>IF($BY$12&lt;3,BV665,SUM($BZ$42:BZ665)/$BX$40)</f>
        <v>0.73072263978715624</v>
      </c>
      <c r="BY665" s="1">
        <f t="shared" si="299"/>
        <v>62.300000000000615</v>
      </c>
      <c r="BZ665" s="1">
        <f t="shared" si="287"/>
        <v>1.6510094343220857E-2</v>
      </c>
      <c r="CA665" s="1">
        <f t="shared" si="297"/>
        <v>25.936913743589091</v>
      </c>
      <c r="CB665" s="1" t="str">
        <f t="shared" si="288"/>
        <v/>
      </c>
      <c r="CC665" s="1" t="e">
        <f>IF(CB665="",NA(),COUNTIF(CB665:$CB$704,CB665))</f>
        <v>#N/A</v>
      </c>
      <c r="CD665" s="1" t="e">
        <f t="shared" si="289"/>
        <v>#N/A</v>
      </c>
      <c r="CE665" s="1" t="e">
        <f t="shared" si="290"/>
        <v>#N/A</v>
      </c>
      <c r="CF665" s="1">
        <f t="shared" si="291"/>
        <v>99</v>
      </c>
      <c r="CG665" s="1">
        <f t="shared" si="292"/>
        <v>0</v>
      </c>
      <c r="CH665" s="1">
        <f t="shared" si="298"/>
        <v>0</v>
      </c>
      <c r="CJ665" s="1" t="e">
        <f t="shared" si="293"/>
        <v>#N/A</v>
      </c>
      <c r="CK665" s="1" t="str">
        <f t="shared" si="294"/>
        <v/>
      </c>
    </row>
    <row r="666" spans="73:89" ht="12" customHeight="1" x14ac:dyDescent="0.15">
      <c r="BU666" s="1">
        <f t="shared" si="295"/>
        <v>0</v>
      </c>
      <c r="BV666" s="1">
        <f>IF($BY$12=1,NORMDIST(BY666,$Y$6,$Y$8,TRUE),IF($BY$12=2,IF(BY666&lt;=$BX$31,0,IF(BY666&gt;=$BX$32,1,(BY666-$BX$31)*$BX$33)),SUM($BU$42:BU666)/$BV$40))</f>
        <v>0.73237110653102722</v>
      </c>
      <c r="BW666" s="1">
        <f t="shared" si="296"/>
        <v>1.0270539576047766</v>
      </c>
      <c r="BX666" s="1">
        <f>IF($BY$12&lt;3,BV666,SUM($BZ$42:BZ666)/$BX$40)</f>
        <v>0.73237110653102722</v>
      </c>
      <c r="BY666" s="1">
        <f t="shared" si="299"/>
        <v>62.400000000000617</v>
      </c>
      <c r="BZ666" s="1">
        <f t="shared" si="287"/>
        <v>1.6459198038537924E-2</v>
      </c>
      <c r="CA666" s="1">
        <f t="shared" si="297"/>
        <v>25.940691481931392</v>
      </c>
      <c r="CB666" s="1" t="str">
        <f t="shared" si="288"/>
        <v/>
      </c>
      <c r="CC666" s="1" t="e">
        <f>IF(CB666="",NA(),COUNTIF(CB666:$CB$704,CB666))</f>
        <v>#N/A</v>
      </c>
      <c r="CD666" s="1" t="e">
        <f t="shared" si="289"/>
        <v>#N/A</v>
      </c>
      <c r="CE666" s="1" t="e">
        <f t="shared" si="290"/>
        <v>#N/A</v>
      </c>
      <c r="CF666" s="1">
        <f t="shared" si="291"/>
        <v>99</v>
      </c>
      <c r="CG666" s="1">
        <f t="shared" si="292"/>
        <v>0</v>
      </c>
      <c r="CH666" s="1">
        <f t="shared" si="298"/>
        <v>0</v>
      </c>
      <c r="CJ666" s="1" t="e">
        <f t="shared" si="293"/>
        <v>#N/A</v>
      </c>
      <c r="CK666" s="1" t="str">
        <f t="shared" si="294"/>
        <v/>
      </c>
    </row>
    <row r="667" spans="73:89" ht="12" customHeight="1" x14ac:dyDescent="0.15">
      <c r="BU667" s="1">
        <f t="shared" si="295"/>
        <v>0</v>
      </c>
      <c r="BV667" s="1">
        <f>IF($BY$12=1,NORMDIST(BY667,$Y$6,$Y$8,TRUE),IF($BY$12=2,IF(BY667&lt;=$BX$31,0,IF(BY667&gt;=$BX$32,1,(BY667-$BX$31)*$BX$33)),SUM($BU$42:BU667)/$BV$40))</f>
        <v>0.73401447095130956</v>
      </c>
      <c r="BW667" s="1">
        <f t="shared" si="296"/>
        <v>1.0255030267199126</v>
      </c>
      <c r="BX667" s="1">
        <f>IF($BY$12&lt;3,BV667,SUM($BZ$42:BZ667)/$BX$40)</f>
        <v>0.73401447095130956</v>
      </c>
      <c r="BY667" s="1">
        <f t="shared" si="299"/>
        <v>62.500000000000618</v>
      </c>
      <c r="BZ667" s="1">
        <f t="shared" si="287"/>
        <v>1.6408048427518439E-2</v>
      </c>
      <c r="CA667" s="1">
        <f t="shared" si="297"/>
        <v>25.944270872849842</v>
      </c>
      <c r="CB667" s="1" t="str">
        <f t="shared" si="288"/>
        <v/>
      </c>
      <c r="CC667" s="1" t="e">
        <f>IF(CB667="",NA(),COUNTIF(CB667:$CB$704,CB667))</f>
        <v>#N/A</v>
      </c>
      <c r="CD667" s="1" t="e">
        <f t="shared" si="289"/>
        <v>#N/A</v>
      </c>
      <c r="CE667" s="1" t="e">
        <f t="shared" si="290"/>
        <v>#N/A</v>
      </c>
      <c r="CF667" s="1">
        <f t="shared" si="291"/>
        <v>99</v>
      </c>
      <c r="CG667" s="1">
        <f t="shared" si="292"/>
        <v>0</v>
      </c>
      <c r="CH667" s="1">
        <f t="shared" si="298"/>
        <v>0</v>
      </c>
      <c r="CJ667" s="1" t="e">
        <f t="shared" si="293"/>
        <v>#N/A</v>
      </c>
      <c r="CK667" s="1" t="str">
        <f t="shared" si="294"/>
        <v/>
      </c>
    </row>
    <row r="668" spans="73:89" ht="12" customHeight="1" x14ac:dyDescent="0.15">
      <c r="BU668" s="1">
        <f t="shared" si="295"/>
        <v>0</v>
      </c>
      <c r="BV668" s="1">
        <f>IF($BY$12=1,NORMDIST(BY668,$Y$6,$Y$8,TRUE),IF($BY$12=2,IF(BY668&lt;=$BX$31,0,IF(BY668&gt;=$BX$32,1,(BY668-$BX$31)*$BX$33)),SUM($BU$42:BU668)/$BV$40))</f>
        <v>0.73565270788433268</v>
      </c>
      <c r="BW668" s="1">
        <f t="shared" si="296"/>
        <v>1.0239262180618058</v>
      </c>
      <c r="BX668" s="1">
        <f>IF($BY$12&lt;3,BV668,SUM($BZ$42:BZ668)/$BX$40)</f>
        <v>0.73565270788433268</v>
      </c>
      <c r="BY668" s="1">
        <f t="shared" si="299"/>
        <v>62.60000000000062</v>
      </c>
      <c r="BZ668" s="1">
        <f t="shared" si="287"/>
        <v>1.6356648850827406E-2</v>
      </c>
      <c r="CA668" s="1">
        <f t="shared" si="297"/>
        <v>25.947660416507571</v>
      </c>
      <c r="CB668" s="1" t="str">
        <f t="shared" si="288"/>
        <v/>
      </c>
      <c r="CC668" s="1" t="e">
        <f>IF(CB668="",NA(),COUNTIF(CB668:$CB$704,CB668))</f>
        <v>#N/A</v>
      </c>
      <c r="CD668" s="1" t="e">
        <f t="shared" si="289"/>
        <v>#N/A</v>
      </c>
      <c r="CE668" s="1" t="e">
        <f t="shared" si="290"/>
        <v>#N/A</v>
      </c>
      <c r="CF668" s="1">
        <f t="shared" si="291"/>
        <v>99</v>
      </c>
      <c r="CG668" s="1">
        <f t="shared" si="292"/>
        <v>0</v>
      </c>
      <c r="CH668" s="1">
        <f t="shared" si="298"/>
        <v>0</v>
      </c>
      <c r="CJ668" s="1" t="e">
        <f t="shared" si="293"/>
        <v>#N/A</v>
      </c>
      <c r="CK668" s="1" t="str">
        <f t="shared" si="294"/>
        <v/>
      </c>
    </row>
    <row r="669" spans="73:89" ht="12" customHeight="1" x14ac:dyDescent="0.15">
      <c r="BU669" s="1">
        <f t="shared" si="295"/>
        <v>0</v>
      </c>
      <c r="BV669" s="1">
        <f>IF($BY$12=1,NORMDIST(BY669,$Y$6,$Y$8,TRUE),IF($BY$12=2,IF(BY669&lt;=$BX$31,0,IF(BY669&gt;=$BX$32,1,(BY669-$BX$31)*$BX$33)),SUM($BU$42:BU669)/$BV$40))</f>
        <v>0.73728579250090931</v>
      </c>
      <c r="BW669" s="1">
        <f t="shared" si="296"/>
        <v>1.0223236666205273</v>
      </c>
      <c r="BX669" s="1">
        <f>IF($BY$12&lt;3,BV669,SUM($BZ$42:BZ669)/$BX$40)</f>
        <v>0.73728579250090931</v>
      </c>
      <c r="BY669" s="1">
        <f t="shared" si="299"/>
        <v>62.700000000000621</v>
      </c>
      <c r="BZ669" s="1">
        <f t="shared" si="287"/>
        <v>1.6305002657424517E-2</v>
      </c>
      <c r="CA669" s="1">
        <f t="shared" si="297"/>
        <v>25.95086837410614</v>
      </c>
      <c r="CB669" s="1" t="str">
        <f t="shared" si="288"/>
        <v/>
      </c>
      <c r="CC669" s="1" t="e">
        <f>IF(CB669="",NA(),COUNTIF(CB669:$CB$704,CB669))</f>
        <v>#N/A</v>
      </c>
      <c r="CD669" s="1" t="e">
        <f t="shared" si="289"/>
        <v>#N/A</v>
      </c>
      <c r="CE669" s="1" t="e">
        <f t="shared" si="290"/>
        <v>#N/A</v>
      </c>
      <c r="CF669" s="1">
        <f t="shared" si="291"/>
        <v>99</v>
      </c>
      <c r="CG669" s="1">
        <f t="shared" si="292"/>
        <v>0</v>
      </c>
      <c r="CH669" s="1">
        <f t="shared" si="298"/>
        <v>0</v>
      </c>
      <c r="CJ669" s="1" t="e">
        <f t="shared" si="293"/>
        <v>#N/A</v>
      </c>
      <c r="CK669" s="1" t="str">
        <f t="shared" si="294"/>
        <v/>
      </c>
    </row>
    <row r="670" spans="73:89" ht="12" customHeight="1" x14ac:dyDescent="0.15">
      <c r="BU670" s="1">
        <f t="shared" si="295"/>
        <v>0</v>
      </c>
      <c r="BV670" s="1">
        <f>IF($BY$12=1,NORMDIST(BY670,$Y$6,$Y$8,TRUE),IF($BY$12=2,IF(BY670&lt;=$BX$31,0,IF(BY670&gt;=$BX$32,1,(BY670-$BX$31)*$BX$33)),SUM($BU$42:BU670)/$BV$40))</f>
        <v>0.73891370030714854</v>
      </c>
      <c r="BW670" s="1">
        <f t="shared" si="296"/>
        <v>1.0206955092240078</v>
      </c>
      <c r="BX670" s="1">
        <f>IF($BY$12&lt;3,BV670,SUM($BZ$42:BZ670)/$BX$40)</f>
        <v>0.73891370030714854</v>
      </c>
      <c r="BY670" s="1">
        <f t="shared" si="299"/>
        <v>62.800000000000622</v>
      </c>
      <c r="BZ670" s="1">
        <f t="shared" si="287"/>
        <v>1.6253113204203785E-2</v>
      </c>
      <c r="CA670" s="1">
        <f t="shared" si="297"/>
        <v>25.953902766408508</v>
      </c>
      <c r="CB670" s="1" t="str">
        <f t="shared" si="288"/>
        <v/>
      </c>
      <c r="CC670" s="1" t="e">
        <f>IF(CB670="",NA(),COUNTIF(CB670:$CB$704,CB670))</f>
        <v>#N/A</v>
      </c>
      <c r="CD670" s="1" t="e">
        <f t="shared" si="289"/>
        <v>#N/A</v>
      </c>
      <c r="CE670" s="1" t="e">
        <f t="shared" si="290"/>
        <v>#N/A</v>
      </c>
      <c r="CF670" s="1">
        <f t="shared" si="291"/>
        <v>99</v>
      </c>
      <c r="CG670" s="1">
        <f t="shared" si="292"/>
        <v>0</v>
      </c>
      <c r="CH670" s="1">
        <f t="shared" si="298"/>
        <v>0</v>
      </c>
      <c r="CJ670" s="1" t="e">
        <f t="shared" si="293"/>
        <v>#N/A</v>
      </c>
      <c r="CK670" s="1" t="str">
        <f t="shared" si="294"/>
        <v/>
      </c>
    </row>
    <row r="671" spans="73:89" ht="12" customHeight="1" x14ac:dyDescent="0.15">
      <c r="BU671" s="1">
        <f t="shared" si="295"/>
        <v>0</v>
      </c>
      <c r="BV671" s="1">
        <f>IF($BY$12=1,NORMDIST(BY671,$Y$6,$Y$8,TRUE),IF($BY$12=2,IF(BY671&lt;=$BX$31,0,IF(BY671&gt;=$BX$32,1,(BY671-$BX$31)*$BX$33)),SUM($BU$42:BU671)/$BV$40))</f>
        <v>0.7405364071452305</v>
      </c>
      <c r="BW671" s="1">
        <f t="shared" si="296"/>
        <v>1.0190418845193463</v>
      </c>
      <c r="BX671" s="1">
        <f>IF($BY$12&lt;3,BV671,SUM($BZ$42:BZ671)/$BX$40)</f>
        <v>0.7405364071452305</v>
      </c>
      <c r="BY671" s="1">
        <f t="shared" si="299"/>
        <v>62.900000000000624</v>
      </c>
      <c r="BZ671" s="1">
        <f t="shared" si="287"/>
        <v>1.6200983855633327E-2</v>
      </c>
      <c r="CA671" s="1">
        <f t="shared" si="297"/>
        <v>25.956771372934419</v>
      </c>
      <c r="CB671" s="1" t="str">
        <f t="shared" si="288"/>
        <v/>
      </c>
      <c r="CC671" s="1" t="e">
        <f>IF(CB671="",NA(),COUNTIF(CB671:$CB$704,CB671))</f>
        <v>#N/A</v>
      </c>
      <c r="CD671" s="1" t="e">
        <f t="shared" si="289"/>
        <v>#N/A</v>
      </c>
      <c r="CE671" s="1" t="e">
        <f t="shared" si="290"/>
        <v>#N/A</v>
      </c>
      <c r="CF671" s="1">
        <f t="shared" si="291"/>
        <v>99</v>
      </c>
      <c r="CG671" s="1">
        <f t="shared" si="292"/>
        <v>0</v>
      </c>
      <c r="CH671" s="1">
        <f t="shared" si="298"/>
        <v>0</v>
      </c>
      <c r="CJ671" s="1" t="e">
        <f t="shared" si="293"/>
        <v>#N/A</v>
      </c>
      <c r="CK671" s="1" t="str">
        <f t="shared" si="294"/>
        <v/>
      </c>
    </row>
    <row r="672" spans="73:89" ht="12" customHeight="1" x14ac:dyDescent="0.15">
      <c r="BU672" s="1">
        <f t="shared" si="295"/>
        <v>0</v>
      </c>
      <c r="BV672" s="1">
        <f>IF($BY$12=1,NORMDIST(BY672,$Y$6,$Y$8,TRUE),IF($BY$12=2,IF(BY672&lt;=$BX$31,0,IF(BY672&gt;=$BX$32,1,(BY672-$BX$31)*$BX$33)),SUM($BU$42:BU672)/$BV$40))</f>
        <v>0.74215388919414538</v>
      </c>
      <c r="BW672" s="1">
        <f t="shared" si="296"/>
        <v>1.0173629329539196</v>
      </c>
      <c r="BX672" s="1">
        <f>IF($BY$12&lt;3,BV672,SUM($BZ$42:BZ672)/$BX$40)</f>
        <v>0.74215388919414538</v>
      </c>
      <c r="BY672" s="1">
        <f t="shared" si="299"/>
        <v>63.000000000000625</v>
      </c>
      <c r="BZ672" s="1">
        <f t="shared" si="287"/>
        <v>1.6148617983395386E-2</v>
      </c>
      <c r="CA672" s="1">
        <f t="shared" si="297"/>
        <v>25.959481731789406</v>
      </c>
      <c r="CB672" s="1" t="str">
        <f t="shared" si="288"/>
        <v/>
      </c>
      <c r="CC672" s="1" t="e">
        <f>IF(CB672="",NA(),COUNTIF(CB672:$CB$704,CB672))</f>
        <v>#N/A</v>
      </c>
      <c r="CD672" s="1" t="e">
        <f t="shared" si="289"/>
        <v>#N/A</v>
      </c>
      <c r="CE672" s="1" t="e">
        <f t="shared" si="290"/>
        <v>#N/A</v>
      </c>
      <c r="CF672" s="1">
        <f t="shared" si="291"/>
        <v>99</v>
      </c>
      <c r="CG672" s="1">
        <f t="shared" si="292"/>
        <v>0</v>
      </c>
      <c r="CH672" s="1">
        <f t="shared" si="298"/>
        <v>0</v>
      </c>
      <c r="CJ672" s="1" t="e">
        <f t="shared" si="293"/>
        <v>#N/A</v>
      </c>
      <c r="CK672" s="1" t="str">
        <f t="shared" si="294"/>
        <v/>
      </c>
    </row>
    <row r="673" spans="73:89" ht="12" customHeight="1" x14ac:dyDescent="0.15">
      <c r="BU673" s="1">
        <f t="shared" si="295"/>
        <v>0</v>
      </c>
      <c r="BV673" s="1">
        <f>IF($BY$12=1,NORMDIST(BY673,$Y$6,$Y$8,TRUE),IF($BY$12=2,IF(BY673&lt;=$BX$31,0,IF(BY673&gt;=$BX$32,1,(BY673-$BX$31)*$BX$33)),SUM($BU$42:BU673)/$BV$40))</f>
        <v>0.74376612297039801</v>
      </c>
      <c r="BW673" s="1">
        <f t="shared" si="296"/>
        <v>1.0156587967562851</v>
      </c>
      <c r="BX673" s="1">
        <f>IF($BY$12&lt;3,BV673,SUM($BZ$42:BZ673)/$BX$40)</f>
        <v>0.74376612297039801</v>
      </c>
      <c r="BY673" s="1">
        <f t="shared" si="299"/>
        <v>63.100000000000627</v>
      </c>
      <c r="BZ673" s="1">
        <f t="shared" si="287"/>
        <v>1.6096018966026547E-2</v>
      </c>
      <c r="CA673" s="1">
        <f t="shared" si="297"/>
        <v>25.962041140088743</v>
      </c>
      <c r="CB673" s="1" t="str">
        <f t="shared" si="288"/>
        <v/>
      </c>
      <c r="CC673" s="1" t="e">
        <f>IF(CB673="",NA(),COUNTIF(CB673:$CB$704,CB673))</f>
        <v>#N/A</v>
      </c>
      <c r="CD673" s="1" t="e">
        <f t="shared" si="289"/>
        <v>#N/A</v>
      </c>
      <c r="CE673" s="1" t="e">
        <f t="shared" si="290"/>
        <v>#N/A</v>
      </c>
      <c r="CF673" s="1">
        <f t="shared" si="291"/>
        <v>99</v>
      </c>
      <c r="CG673" s="1">
        <f t="shared" si="292"/>
        <v>0</v>
      </c>
      <c r="CH673" s="1">
        <f t="shared" si="298"/>
        <v>0</v>
      </c>
      <c r="CJ673" s="1" t="e">
        <f t="shared" si="293"/>
        <v>#N/A</v>
      </c>
      <c r="CK673" s="1" t="str">
        <f t="shared" si="294"/>
        <v/>
      </c>
    </row>
    <row r="674" spans="73:89" ht="12" customHeight="1" x14ac:dyDescent="0.15">
      <c r="BU674" s="1">
        <f t="shared" si="295"/>
        <v>0</v>
      </c>
      <c r="BV674" s="1">
        <f>IF($BY$12=1,NORMDIST(BY674,$Y$6,$Y$8,TRUE),IF($BY$12=2,IF(BY674&lt;=$BX$31,0,IF(BY674&gt;=$BX$32,1,(BY674-$BX$31)*$BX$33)),SUM($BU$42:BU674)/$BV$40))</f>
        <v>0.74537308532867397</v>
      </c>
      <c r="BW674" s="1">
        <f t="shared" si="296"/>
        <v>1.0139296199168941</v>
      </c>
      <c r="BX674" s="1">
        <f>IF($BY$12&lt;3,BV674,SUM($BZ$42:BZ674)/$BX$40)</f>
        <v>0.74537308532867397</v>
      </c>
      <c r="BY674" s="1">
        <f t="shared" si="299"/>
        <v>63.200000000000628</v>
      </c>
      <c r="BZ674" s="1">
        <f t="shared" si="287"/>
        <v>1.6043190188558293E-2</v>
      </c>
      <c r="CA674" s="1">
        <f t="shared" si="297"/>
        <v>25.964456654938122</v>
      </c>
      <c r="CB674" s="1" t="str">
        <f t="shared" si="288"/>
        <v/>
      </c>
      <c r="CC674" s="1" t="e">
        <f>IF(CB674="",NA(),COUNTIF(CB674:$CB$704,CB674))</f>
        <v>#N/A</v>
      </c>
      <c r="CD674" s="1" t="e">
        <f t="shared" si="289"/>
        <v>#N/A</v>
      </c>
      <c r="CE674" s="1" t="e">
        <f t="shared" si="290"/>
        <v>#N/A</v>
      </c>
      <c r="CF674" s="1">
        <f t="shared" si="291"/>
        <v>99</v>
      </c>
      <c r="CG674" s="1">
        <f t="shared" si="292"/>
        <v>0</v>
      </c>
      <c r="CH674" s="1">
        <f t="shared" si="298"/>
        <v>0</v>
      </c>
      <c r="CJ674" s="1" t="e">
        <f t="shared" si="293"/>
        <v>#N/A</v>
      </c>
      <c r="CK674" s="1" t="str">
        <f t="shared" si="294"/>
        <v/>
      </c>
    </row>
    <row r="675" spans="73:89" ht="12" customHeight="1" x14ac:dyDescent="0.15">
      <c r="BU675" s="1">
        <f t="shared" si="295"/>
        <v>0</v>
      </c>
      <c r="BV675" s="1">
        <f>IF($BY$12=1,NORMDIST(BY675,$Y$6,$Y$8,TRUE),IF($BY$12=2,IF(BY675&lt;=$BX$31,0,IF(BY675&gt;=$BX$32,1,(BY675-$BX$31)*$BX$33)),SUM($BU$42:BU675)/$BV$40))</f>
        <v>0.74697475346247222</v>
      </c>
      <c r="BW675" s="1">
        <f t="shared" si="296"/>
        <v>1.0121755481686052</v>
      </c>
      <c r="BX675" s="1">
        <f>IF($BY$12&lt;3,BV675,SUM($BZ$42:BZ675)/$BX$40)</f>
        <v>0.74697475346247222</v>
      </c>
      <c r="BY675" s="1">
        <f t="shared" si="299"/>
        <v>63.30000000000063</v>
      </c>
      <c r="BZ675" s="1">
        <f t="shared" si="287"/>
        <v>1.5990135042157901E-2</v>
      </c>
      <c r="CA675" s="1">
        <f t="shared" si="297"/>
        <v>25.966735094933291</v>
      </c>
      <c r="CB675" s="1" t="str">
        <f t="shared" si="288"/>
        <v/>
      </c>
      <c r="CC675" s="1" t="e">
        <f>IF(CB675="",NA(),COUNTIF(CB675:$CB$704,CB675))</f>
        <v>#N/A</v>
      </c>
      <c r="CD675" s="1" t="e">
        <f t="shared" si="289"/>
        <v>#N/A</v>
      </c>
      <c r="CE675" s="1" t="e">
        <f t="shared" si="290"/>
        <v>#N/A</v>
      </c>
      <c r="CF675" s="1">
        <f t="shared" si="291"/>
        <v>99</v>
      </c>
      <c r="CG675" s="1">
        <f t="shared" si="292"/>
        <v>0</v>
      </c>
      <c r="CH675" s="1">
        <f t="shared" si="298"/>
        <v>0</v>
      </c>
      <c r="CJ675" s="1" t="e">
        <f t="shared" si="293"/>
        <v>#N/A</v>
      </c>
      <c r="CK675" s="1" t="str">
        <f t="shared" si="294"/>
        <v/>
      </c>
    </row>
    <row r="676" spans="73:89" ht="12" customHeight="1" x14ac:dyDescent="0.15">
      <c r="BU676" s="1">
        <f t="shared" si="295"/>
        <v>0</v>
      </c>
      <c r="BV676" s="1">
        <f>IF($BY$12=1,NORMDIST(BY676,$Y$6,$Y$8,TRUE),IF($BY$12=2,IF(BY676&lt;=$BX$31,0,IF(BY676&gt;=$BX$32,1,(BY676-$BX$31)*$BX$33)),SUM($BU$42:BU676)/$BV$40))</f>
        <v>0.74857110490470002</v>
      </c>
      <c r="BW676" s="1">
        <f t="shared" si="296"/>
        <v>1.0103967289670115</v>
      </c>
      <c r="BX676" s="1">
        <f>IF($BY$12&lt;3,BV676,SUM($BZ$42:BZ676)/$BX$40)</f>
        <v>0.74857110490470002</v>
      </c>
      <c r="BY676" s="1">
        <f t="shared" si="299"/>
        <v>63.400000000000631</v>
      </c>
      <c r="BZ676" s="1">
        <f t="shared" si="287"/>
        <v>1.5936856923769741E-2</v>
      </c>
      <c r="CA676" s="1">
        <f t="shared" si="297"/>
        <v>25.968883042141549</v>
      </c>
      <c r="CB676" s="1" t="str">
        <f t="shared" si="288"/>
        <v/>
      </c>
      <c r="CC676" s="1" t="e">
        <f>IF(CB676="",NA(),COUNTIF(CB676:$CB$704,CB676))</f>
        <v>#N/A</v>
      </c>
      <c r="CD676" s="1" t="e">
        <f t="shared" si="289"/>
        <v>#N/A</v>
      </c>
      <c r="CE676" s="1" t="e">
        <f t="shared" si="290"/>
        <v>#N/A</v>
      </c>
      <c r="CF676" s="1">
        <f t="shared" si="291"/>
        <v>99</v>
      </c>
      <c r="CG676" s="1">
        <f t="shared" si="292"/>
        <v>0</v>
      </c>
      <c r="CH676" s="1">
        <f t="shared" si="298"/>
        <v>0</v>
      </c>
      <c r="CJ676" s="1" t="e">
        <f t="shared" si="293"/>
        <v>#N/A</v>
      </c>
      <c r="CK676" s="1" t="str">
        <f t="shared" si="294"/>
        <v/>
      </c>
    </row>
    <row r="677" spans="73:89" ht="12" customHeight="1" x14ac:dyDescent="0.15">
      <c r="BU677" s="1">
        <f t="shared" si="295"/>
        <v>0</v>
      </c>
      <c r="BV677" s="1">
        <f>IF($BY$12=1,NORMDIST(BY677,$Y$6,$Y$8,TRUE),IF($BY$12=2,IF(BY677&lt;=$BX$31,0,IF(BY677&gt;=$BX$32,1,(BY677-$BX$31)*$BX$33)),SUM($BU$42:BU677)/$BV$40))</f>
        <v>0.75016211752823314</v>
      </c>
      <c r="BW677" s="1">
        <f t="shared" si="296"/>
        <v>1.0085933114705843</v>
      </c>
      <c r="BX677" s="1">
        <f>IF($BY$12&lt;3,BV677,SUM($BZ$42:BZ677)/$BX$40)</f>
        <v>0.75016211752823314</v>
      </c>
      <c r="BY677" s="1">
        <f t="shared" si="299"/>
        <v>63.500000000000632</v>
      </c>
      <c r="BZ677" s="1">
        <f t="shared" si="287"/>
        <v>1.5883359235757073E-2</v>
      </c>
      <c r="CA677" s="1">
        <f t="shared" si="297"/>
        <v>25.970906844528685</v>
      </c>
      <c r="CB677" s="1" t="str">
        <f t="shared" si="288"/>
        <v/>
      </c>
      <c r="CC677" s="1" t="e">
        <f>IF(CB677="",NA(),COUNTIF(CB677:$CB$704,CB677))</f>
        <v>#N/A</v>
      </c>
      <c r="CD677" s="1" t="e">
        <f t="shared" si="289"/>
        <v>#N/A</v>
      </c>
      <c r="CE677" s="1" t="e">
        <f t="shared" si="290"/>
        <v>#N/A</v>
      </c>
      <c r="CF677" s="1">
        <f t="shared" si="291"/>
        <v>99</v>
      </c>
      <c r="CG677" s="1">
        <f t="shared" si="292"/>
        <v>0</v>
      </c>
      <c r="CH677" s="1">
        <f t="shared" si="298"/>
        <v>0</v>
      </c>
      <c r="CJ677" s="1" t="e">
        <f t="shared" si="293"/>
        <v>#N/A</v>
      </c>
      <c r="CK677" s="1" t="str">
        <f t="shared" si="294"/>
        <v/>
      </c>
    </row>
    <row r="678" spans="73:89" ht="12" customHeight="1" x14ac:dyDescent="0.15">
      <c r="BU678" s="1">
        <f t="shared" si="295"/>
        <v>0</v>
      </c>
      <c r="BV678" s="1">
        <f>IF($BY$12=1,NORMDIST(BY678,$Y$6,$Y$8,TRUE),IF($BY$12=2,IF(BY678&lt;=$BX$31,0,IF(BY678&gt;=$BX$32,1,(BY678-$BX$31)*$BX$33)),SUM($BU$42:BU678)/$BV$40))</f>
        <v>0.75174776954643963</v>
      </c>
      <c r="BW678" s="1">
        <f t="shared" si="296"/>
        <v>1.0067654465206275</v>
      </c>
      <c r="BX678" s="1">
        <f>IF($BY$12&lt;3,BV678,SUM($BZ$42:BZ678)/$BX$40)</f>
        <v>0.75174776954643963</v>
      </c>
      <c r="BY678" s="1">
        <f t="shared" si="299"/>
        <v>63.600000000000634</v>
      </c>
      <c r="BZ678" s="1">
        <f t="shared" si="287"/>
        <v>1.5829645385544301E-2</v>
      </c>
      <c r="CA678" s="1">
        <f t="shared" si="297"/>
        <v>25.972812618795746</v>
      </c>
      <c r="CB678" s="1" t="str">
        <f t="shared" si="288"/>
        <v/>
      </c>
      <c r="CC678" s="1" t="e">
        <f>IF(CB678="",NA(),COUNTIF(CB678:$CB$704,CB678))</f>
        <v>#N/A</v>
      </c>
      <c r="CD678" s="1" t="e">
        <f t="shared" si="289"/>
        <v>#N/A</v>
      </c>
      <c r="CE678" s="1" t="e">
        <f t="shared" si="290"/>
        <v>#N/A</v>
      </c>
      <c r="CF678" s="1">
        <f t="shared" si="291"/>
        <v>99</v>
      </c>
      <c r="CG678" s="1">
        <f t="shared" si="292"/>
        <v>0</v>
      </c>
      <c r="CH678" s="1">
        <f t="shared" si="298"/>
        <v>0</v>
      </c>
      <c r="CJ678" s="1" t="e">
        <f t="shared" si="293"/>
        <v>#N/A</v>
      </c>
      <c r="CK678" s="1" t="str">
        <f t="shared" si="294"/>
        <v/>
      </c>
    </row>
    <row r="679" spans="73:89" ht="12" customHeight="1" x14ac:dyDescent="0.15">
      <c r="BU679" s="1">
        <f t="shared" si="295"/>
        <v>0</v>
      </c>
      <c r="BV679" s="1">
        <f>IF($BY$12=1,NORMDIST(BY679,$Y$6,$Y$8,TRUE),IF($BY$12=2,IF(BY679&lt;=$BX$31,0,IF(BY679&gt;=$BX$32,1,(BY679-$BX$31)*$BX$33)),SUM($BU$42:BU679)/$BV$40))</f>
        <v>0.75332803951366811</v>
      </c>
      <c r="BW679" s="1">
        <f t="shared" si="296"/>
        <v>1.0049132866210611</v>
      </c>
      <c r="BX679" s="1">
        <f>IF($BY$12&lt;3,BV679,SUM($BZ$42:BZ679)/$BX$40)</f>
        <v>0.75332803951366811</v>
      </c>
      <c r="BY679" s="1">
        <f t="shared" si="299"/>
        <v>63.700000000000635</v>
      </c>
      <c r="BZ679" s="1">
        <f t="shared" si="287"/>
        <v>1.5775718785259827E-2</v>
      </c>
      <c r="CA679" s="1">
        <f t="shared" si="297"/>
        <v>25.974606253591013</v>
      </c>
      <c r="CB679" s="1" t="str">
        <f t="shared" si="288"/>
        <v/>
      </c>
      <c r="CC679" s="1" t="e">
        <f>IF(CB679="",NA(),COUNTIF(CB679:$CB$704,CB679))</f>
        <v>#N/A</v>
      </c>
      <c r="CD679" s="1" t="e">
        <f t="shared" si="289"/>
        <v>#N/A</v>
      </c>
      <c r="CE679" s="1" t="e">
        <f t="shared" si="290"/>
        <v>#N/A</v>
      </c>
      <c r="CF679" s="1">
        <f t="shared" si="291"/>
        <v>99</v>
      </c>
      <c r="CG679" s="1">
        <f t="shared" si="292"/>
        <v>0</v>
      </c>
      <c r="CH679" s="1">
        <f t="shared" si="298"/>
        <v>0</v>
      </c>
      <c r="CJ679" s="1" t="e">
        <f t="shared" si="293"/>
        <v>#N/A</v>
      </c>
      <c r="CK679" s="1" t="str">
        <f t="shared" si="294"/>
        <v/>
      </c>
    </row>
    <row r="680" spans="73:89" ht="12" customHeight="1" x14ac:dyDescent="0.15">
      <c r="BU680" s="1">
        <f t="shared" si="295"/>
        <v>0</v>
      </c>
      <c r="BV680" s="1">
        <f>IF($BY$12=1,NORMDIST(BY680,$Y$6,$Y$8,TRUE),IF($BY$12=2,IF(BY680&lt;=$BX$31,0,IF(BY680&gt;=$BX$32,1,(BY680-$BX$31)*$BX$33)),SUM($BU$42:BU680)/$BV$40))</f>
        <v>0.75490290632570067</v>
      </c>
      <c r="BW680" s="1">
        <f t="shared" si="296"/>
        <v>1.0030369859180235</v>
      </c>
      <c r="BX680" s="1">
        <f>IF($BY$12&lt;3,BV680,SUM($BZ$42:BZ680)/$BX$40)</f>
        <v>0.75490290632570067</v>
      </c>
      <c r="BY680" s="1">
        <f t="shared" si="299"/>
        <v>63.800000000000637</v>
      </c>
      <c r="BZ680" s="1">
        <f t="shared" si="287"/>
        <v>1.572158285137952E-2</v>
      </c>
      <c r="CA680" s="1">
        <f t="shared" si="297"/>
        <v>25.976293413063388</v>
      </c>
      <c r="CB680" s="1" t="str">
        <f t="shared" si="288"/>
        <v/>
      </c>
      <c r="CC680" s="1" t="e">
        <f>IF(CB680="",NA(),COUNTIF(CB680:$CB$704,CB680))</f>
        <v>#N/A</v>
      </c>
      <c r="CD680" s="1" t="e">
        <f t="shared" si="289"/>
        <v>#N/A</v>
      </c>
      <c r="CE680" s="1" t="e">
        <f t="shared" si="290"/>
        <v>#N/A</v>
      </c>
      <c r="CF680" s="1">
        <f t="shared" si="291"/>
        <v>99</v>
      </c>
      <c r="CG680" s="1">
        <f t="shared" si="292"/>
        <v>0</v>
      </c>
      <c r="CH680" s="1">
        <f t="shared" si="298"/>
        <v>0</v>
      </c>
      <c r="CJ680" s="1" t="e">
        <f t="shared" si="293"/>
        <v>#N/A</v>
      </c>
      <c r="CK680" s="1" t="str">
        <f t="shared" si="294"/>
        <v/>
      </c>
    </row>
    <row r="681" spans="73:89" ht="12" customHeight="1" x14ac:dyDescent="0.15">
      <c r="BU681" s="1">
        <f t="shared" si="295"/>
        <v>0</v>
      </c>
      <c r="BV681" s="1">
        <f>IF($BY$12=1,NORMDIST(BY681,$Y$6,$Y$8,TRUE),IF($BY$12=2,IF(BY681&lt;=$BX$31,0,IF(BY681&gt;=$BX$32,1,(BY681-$BX$31)*$BX$33)),SUM($BU$42:BU681)/$BV$40))</f>
        <v>0.75647234922016904</v>
      </c>
      <c r="BW681" s="1">
        <f t="shared" si="296"/>
        <v>1.001136700179307</v>
      </c>
      <c r="BX681" s="1">
        <f>IF($BY$12&lt;3,BV681,SUM($BZ$42:BZ681)/$BX$40)</f>
        <v>0.75647234922016904</v>
      </c>
      <c r="BY681" s="1">
        <f t="shared" si="299"/>
        <v>63.900000000000638</v>
      </c>
      <c r="BZ681" s="1">
        <f t="shared" si="287"/>
        <v>1.5667241004370846E-2</v>
      </c>
      <c r="CA681" s="1">
        <f t="shared" si="297"/>
        <v>25.977879540724608</v>
      </c>
      <c r="CB681" s="1" t="str">
        <f t="shared" si="288"/>
        <v/>
      </c>
      <c r="CC681" s="1" t="e">
        <f>IF(CB681="",NA(),COUNTIF(CB681:$CB$704,CB681))</f>
        <v>#N/A</v>
      </c>
      <c r="CD681" s="1" t="e">
        <f t="shared" si="289"/>
        <v>#N/A</v>
      </c>
      <c r="CE681" s="1" t="e">
        <f t="shared" si="290"/>
        <v>#N/A</v>
      </c>
      <c r="CF681" s="1">
        <f t="shared" si="291"/>
        <v>99</v>
      </c>
      <c r="CG681" s="1">
        <f t="shared" si="292"/>
        <v>0</v>
      </c>
      <c r="CH681" s="1">
        <f t="shared" si="298"/>
        <v>0</v>
      </c>
      <c r="CJ681" s="1" t="e">
        <f t="shared" si="293"/>
        <v>#N/A</v>
      </c>
      <c r="CK681" s="1" t="str">
        <f t="shared" si="294"/>
        <v/>
      </c>
    </row>
    <row r="682" spans="73:89" ht="12" customHeight="1" x14ac:dyDescent="0.15">
      <c r="BU682" s="1">
        <f t="shared" si="295"/>
        <v>0</v>
      </c>
      <c r="BV682" s="1">
        <f>IF($BY$12=1,NORMDIST(BY682,$Y$6,$Y$8,TRUE),IF($BY$12=2,IF(BY682&lt;=$BX$31,0,IF(BY682&gt;=$BX$32,1,(BY682-$BX$31)*$BX$33)),SUM($BU$42:BU682)/$BV$40))</f>
        <v>0.75803634777693696</v>
      </c>
      <c r="BW682" s="1">
        <f t="shared" si="296"/>
        <v>0.99921258677362379</v>
      </c>
      <c r="BX682" s="1">
        <f>IF($BY$12&lt;3,BV682,SUM($BZ$42:BZ682)/$BX$40)</f>
        <v>0.75803634777693696</v>
      </c>
      <c r="BY682" s="1">
        <f t="shared" si="299"/>
        <v>64.000000000000639</v>
      </c>
      <c r="BZ682" s="1">
        <f t="shared" ref="BZ682:BZ745" si="300">IF($BZ$5,IF($BY$12=1,NORMDIST(BY682,$Y$6,$Y$8,FALSE),IF($BY$12=2,IF(AND(BY682&gt;=$BX$31,BY682&lt;=$BX$32),$BX$33,0),IF(BY682&lt;=$BX$13,0,NORMDIST(LN((BY682-$BX$13)/$BX$12),0,$BW$8,FALSE)/((BY682-$BX$13)/$BX$12)))),-999)</f>
        <v>1.5612696668337716E-2</v>
      </c>
      <c r="CA682" s="1">
        <f t="shared" si="297"/>
        <v>25.979369863588676</v>
      </c>
      <c r="CB682" s="1" t="str">
        <f t="shared" ref="CB682:CB704" si="301">IF(M581="","",ROUND(M581/$P$24,0))</f>
        <v/>
      </c>
      <c r="CC682" s="1" t="e">
        <f>IF(CB682="",NA(),COUNTIF(CB682:$CB$704,CB682))</f>
        <v>#N/A</v>
      </c>
      <c r="CD682" s="1" t="e">
        <f t="shared" ref="CD682:CD704" si="302">IF(CB682&lt;&gt;"",CB682*$P$24,NA())</f>
        <v>#N/A</v>
      </c>
      <c r="CE682" s="1" t="e">
        <f t="shared" ref="CE682:CE745" si="303">IF(AND($CB$7,$CD$2,$CD$1),26+$P$23/2-CC682*$P$23,NA())</f>
        <v>#N/A</v>
      </c>
      <c r="CF682" s="1">
        <f t="shared" ref="CF682:CF745" si="304">IF(ISNA(CJ682),99,CJ682)</f>
        <v>99</v>
      </c>
      <c r="CG682" s="1">
        <f t="shared" ref="CG682:CG745" si="305">IF(ISNA(CJ682),0,CJ682)</f>
        <v>0</v>
      </c>
      <c r="CH682" s="1">
        <f t="shared" si="298"/>
        <v>0</v>
      </c>
      <c r="CJ682" s="1" t="e">
        <f t="shared" ref="CJ682:CJ745" si="306">IF(CH682=1,CE682,NA())</f>
        <v>#N/A</v>
      </c>
      <c r="CK682" s="1" t="str">
        <f t="shared" ref="CK682:CK745" si="307">IF(CH682=1,M581,"")</f>
        <v/>
      </c>
    </row>
    <row r="683" spans="73:89" ht="12" customHeight="1" x14ac:dyDescent="0.15">
      <c r="BU683" s="1">
        <f t="shared" ref="BU683:BU746" si="308">IF($BY$12&lt;3,0,IF(BY683&lt;=$BX$13,0,NORMDIST(LN((BY683-$BX$13)/$BX$12),0,$BW$8,FALSE)/((BY683-$BX$13)/$BX$12)))</f>
        <v>0</v>
      </c>
      <c r="BV683" s="1">
        <f>IF($BY$12=1,NORMDIST(BY683,$Y$6,$Y$8,TRUE),IF($BY$12=2,IF(BY683&lt;=$BX$31,0,IF(BY683&gt;=$BX$32,1,(BY683-$BX$31)*$BX$33)),SUM($BU$42:BU683)/$BV$40))</f>
        <v>0.75959488191844526</v>
      </c>
      <c r="BW683" s="1">
        <f t="shared" ref="BW683:BW746" si="309">BY683*BZ683</f>
        <v>0.99726480464970668</v>
      </c>
      <c r="BX683" s="1">
        <f>IF($BY$12&lt;3,BV683,SUM($BZ$42:BZ683)/$BX$40)</f>
        <v>0.75959488191844526</v>
      </c>
      <c r="BY683" s="1">
        <f t="shared" si="299"/>
        <v>64.100000000000634</v>
      </c>
      <c r="BZ683" s="1">
        <f t="shared" si="300"/>
        <v>1.5557953270666097E-2</v>
      </c>
      <c r="CA683" s="1">
        <f t="shared" ref="CA683:CA746" si="310">IF(AND($CD$1,$CD$3),26-$CD$40*NORMDIST(BY683,$Y$6,$Y$8/SQRT($T$18),FALSE),-999)</f>
        <v>25.980769396558134</v>
      </c>
      <c r="CB683" s="1" t="str">
        <f t="shared" si="301"/>
        <v/>
      </c>
      <c r="CC683" s="1" t="e">
        <f>IF(CB683="",NA(),COUNTIF(CB683:$CB$704,CB683))</f>
        <v>#N/A</v>
      </c>
      <c r="CD683" s="1" t="e">
        <f t="shared" si="302"/>
        <v>#N/A</v>
      </c>
      <c r="CE683" s="1" t="e">
        <f t="shared" si="303"/>
        <v>#N/A</v>
      </c>
      <c r="CF683" s="1">
        <f t="shared" si="304"/>
        <v>99</v>
      </c>
      <c r="CG683" s="1">
        <f t="shared" si="305"/>
        <v>0</v>
      </c>
      <c r="CH683" s="1">
        <f t="shared" si="298"/>
        <v>0</v>
      </c>
      <c r="CJ683" s="1" t="e">
        <f t="shared" si="306"/>
        <v>#N/A</v>
      </c>
      <c r="CK683" s="1" t="str">
        <f t="shared" si="307"/>
        <v/>
      </c>
    </row>
    <row r="684" spans="73:89" ht="12" customHeight="1" x14ac:dyDescent="0.15">
      <c r="BU684" s="1">
        <f t="shared" si="308"/>
        <v>0</v>
      </c>
      <c r="BV684" s="1">
        <f>IF($BY$12=1,NORMDIST(BY684,$Y$6,$Y$8,TRUE),IF($BY$12=2,IF(BY684&lt;=$BX$31,0,IF(BY684&gt;=$BX$32,1,(BY684-$BX$31)*$BX$33)),SUM($BU$42:BU684)/$BV$40))</f>
        <v>0.76114793191002306</v>
      </c>
      <c r="BW684" s="1">
        <f t="shared" si="309"/>
        <v>0.99529351431525337</v>
      </c>
      <c r="BX684" s="1">
        <f>IF($BY$12&lt;3,BV684,SUM($BZ$42:BZ684)/$BX$40)</f>
        <v>0.76114793191002306</v>
      </c>
      <c r="BY684" s="1">
        <f t="shared" si="299"/>
        <v>64.200000000000628</v>
      </c>
      <c r="BZ684" s="1">
        <f t="shared" si="300"/>
        <v>1.5503014241670462E-2</v>
      </c>
      <c r="CA684" s="1">
        <f t="shared" si="310"/>
        <v>25.982082947027902</v>
      </c>
      <c r="CB684" s="1" t="str">
        <f t="shared" si="301"/>
        <v/>
      </c>
      <c r="CC684" s="1" t="e">
        <f>IF(CB684="",NA(),COUNTIF(CB684:$CB$704,CB684))</f>
        <v>#N/A</v>
      </c>
      <c r="CD684" s="1" t="e">
        <f t="shared" si="302"/>
        <v>#N/A</v>
      </c>
      <c r="CE684" s="1" t="e">
        <f t="shared" si="303"/>
        <v>#N/A</v>
      </c>
      <c r="CF684" s="1">
        <f t="shared" si="304"/>
        <v>99</v>
      </c>
      <c r="CG684" s="1">
        <f t="shared" si="305"/>
        <v>0</v>
      </c>
      <c r="CH684" s="1">
        <f t="shared" si="298"/>
        <v>0</v>
      </c>
      <c r="CJ684" s="1" t="e">
        <f t="shared" si="306"/>
        <v>#N/A</v>
      </c>
      <c r="CK684" s="1" t="str">
        <f t="shared" si="307"/>
        <v/>
      </c>
    </row>
    <row r="685" spans="73:89" ht="12" customHeight="1" x14ac:dyDescent="0.15">
      <c r="BU685" s="1">
        <f t="shared" si="308"/>
        <v>0</v>
      </c>
      <c r="BV685" s="1">
        <f>IF($BY$12=1,NORMDIST(BY685,$Y$6,$Y$8,TRUE),IF($BY$12=2,IF(BY685&lt;=$BX$31,0,IF(BY685&gt;=$BX$32,1,(BY685-$BX$31)*$BX$33)),SUM($BU$42:BU685)/$BV$40))</f>
        <v>0.76269547836016227</v>
      </c>
      <c r="BW685" s="1">
        <f t="shared" si="309"/>
        <v>0.99329887781571169</v>
      </c>
      <c r="BX685" s="1">
        <f>IF($BY$12&lt;3,BV685,SUM($BZ$42:BZ685)/$BX$40)</f>
        <v>0.76269547836016227</v>
      </c>
      <c r="BY685" s="1">
        <f t="shared" si="299"/>
        <v>64.300000000000622</v>
      </c>
      <c r="BZ685" s="1">
        <f t="shared" si="300"/>
        <v>1.544788301424109E-2</v>
      </c>
      <c r="CA685" s="1">
        <f t="shared" si="310"/>
        <v>25.983315119678785</v>
      </c>
      <c r="CB685" s="1" t="str">
        <f t="shared" si="301"/>
        <v/>
      </c>
      <c r="CC685" s="1" t="e">
        <f>IF(CB685="",NA(),COUNTIF(CB685:$CB$704,CB685))</f>
        <v>#N/A</v>
      </c>
      <c r="CD685" s="1" t="e">
        <f t="shared" si="302"/>
        <v>#N/A</v>
      </c>
      <c r="CE685" s="1" t="e">
        <f t="shared" si="303"/>
        <v>#N/A</v>
      </c>
      <c r="CF685" s="1">
        <f t="shared" si="304"/>
        <v>99</v>
      </c>
      <c r="CG685" s="1">
        <f t="shared" si="305"/>
        <v>0</v>
      </c>
      <c r="CH685" s="1">
        <f t="shared" si="298"/>
        <v>0</v>
      </c>
      <c r="CJ685" s="1" t="e">
        <f t="shared" si="306"/>
        <v>#N/A</v>
      </c>
      <c r="CK685" s="1" t="str">
        <f t="shared" si="307"/>
        <v/>
      </c>
    </row>
    <row r="686" spans="73:89" ht="12" customHeight="1" x14ac:dyDescent="0.15">
      <c r="BU686" s="1">
        <f t="shared" si="308"/>
        <v>0</v>
      </c>
      <c r="BV686" s="1">
        <f>IF($BY$12=1,NORMDIST(BY686,$Y$6,$Y$8,TRUE),IF($BY$12=2,IF(BY686&lt;=$BX$31,0,IF(BY686&gt;=$BX$32,1,(BY686-$BX$31)*$BX$33)),SUM($BU$42:BU686)/$BV$40))</f>
        <v>0.76423750222075826</v>
      </c>
      <c r="BW686" s="1">
        <f t="shared" si="309"/>
        <v>0.99128105871291394</v>
      </c>
      <c r="BX686" s="1">
        <f>IF($BY$12&lt;3,BV686,SUM($BZ$42:BZ686)/$BX$40)</f>
        <v>0.76423750222075826</v>
      </c>
      <c r="BY686" s="1">
        <f t="shared" si="299"/>
        <v>64.400000000000617</v>
      </c>
      <c r="BZ686" s="1">
        <f t="shared" si="300"/>
        <v>1.5392563023492305E-2</v>
      </c>
      <c r="CA686" s="1">
        <f t="shared" si="310"/>
        <v>25.984470321433818</v>
      </c>
      <c r="CB686" s="1" t="str">
        <f t="shared" si="301"/>
        <v/>
      </c>
      <c r="CC686" s="1" t="e">
        <f>IF(CB686="",NA(),COUNTIF(CB686:$CB$704,CB686))</f>
        <v>#N/A</v>
      </c>
      <c r="CD686" s="1" t="e">
        <f t="shared" si="302"/>
        <v>#N/A</v>
      </c>
      <c r="CE686" s="1" t="e">
        <f t="shared" si="303"/>
        <v>#N/A</v>
      </c>
      <c r="CF686" s="1">
        <f t="shared" si="304"/>
        <v>99</v>
      </c>
      <c r="CG686" s="1">
        <f t="shared" si="305"/>
        <v>0</v>
      </c>
      <c r="CH686" s="1">
        <f t="shared" si="298"/>
        <v>0</v>
      </c>
      <c r="CJ686" s="1" t="e">
        <f t="shared" si="306"/>
        <v>#N/A</v>
      </c>
      <c r="CK686" s="1" t="str">
        <f t="shared" si="307"/>
        <v/>
      </c>
    </row>
    <row r="687" spans="73:89" ht="12" customHeight="1" x14ac:dyDescent="0.15">
      <c r="BU687" s="1">
        <f t="shared" si="308"/>
        <v>0</v>
      </c>
      <c r="BV687" s="1">
        <f>IF($BY$12=1,NORMDIST(BY687,$Y$6,$Y$8,TRUE),IF($BY$12=2,IF(BY687&lt;=$BX$31,0,IF(BY687&gt;=$BX$32,1,(BY687-$BX$31)*$BX$33)),SUM($BU$42:BU687)/$BV$40))</f>
        <v>0.76577398478731451</v>
      </c>
      <c r="BW687" s="1">
        <f t="shared" si="309"/>
        <v>0.98924022206356144</v>
      </c>
      <c r="BX687" s="1">
        <f>IF($BY$12&lt;3,BV687,SUM($BZ$42:BZ687)/$BX$40)</f>
        <v>0.76577398478731451</v>
      </c>
      <c r="BY687" s="1">
        <f t="shared" si="299"/>
        <v>64.500000000000611</v>
      </c>
      <c r="BZ687" s="1">
        <f t="shared" si="300"/>
        <v>1.5337057706411659E-2</v>
      </c>
      <c r="CA687" s="1">
        <f t="shared" si="310"/>
        <v>25.985552766552026</v>
      </c>
      <c r="CB687" s="1" t="str">
        <f t="shared" si="301"/>
        <v/>
      </c>
      <c r="CC687" s="1" t="e">
        <f>IF(CB687="",NA(),COUNTIF(CB687:$CB$704,CB687))</f>
        <v>#N/A</v>
      </c>
      <c r="CD687" s="1" t="e">
        <f t="shared" si="302"/>
        <v>#N/A</v>
      </c>
      <c r="CE687" s="1" t="e">
        <f t="shared" si="303"/>
        <v>#N/A</v>
      </c>
      <c r="CF687" s="1">
        <f t="shared" si="304"/>
        <v>99</v>
      </c>
      <c r="CG687" s="1">
        <f t="shared" si="305"/>
        <v>0</v>
      </c>
      <c r="CH687" s="1">
        <f t="shared" si="298"/>
        <v>0</v>
      </c>
      <c r="CJ687" s="1" t="e">
        <f t="shared" si="306"/>
        <v>#N/A</v>
      </c>
      <c r="CK687" s="1" t="str">
        <f t="shared" si="307"/>
        <v/>
      </c>
    </row>
    <row r="688" spans="73:89" ht="12" customHeight="1" x14ac:dyDescent="0.15">
      <c r="BU688" s="1">
        <f t="shared" si="308"/>
        <v>0</v>
      </c>
      <c r="BV688" s="1">
        <f>IF($BY$12=1,NORMDIST(BY688,$Y$6,$Y$8,TRUE),IF($BY$12=2,IF(BY688&lt;=$BX$31,0,IF(BY688&gt;=$BX$32,1,(BY688-$BX$31)*$BX$33)),SUM($BU$42:BU688)/$BV$40))</f>
        <v>0.76730490769911186</v>
      </c>
      <c r="BW688" s="1">
        <f t="shared" si="309"/>
        <v>0.98717653439756536</v>
      </c>
      <c r="BX688" s="1">
        <f>IF($BY$12&lt;3,BV688,SUM($BZ$42:BZ688)/$BX$40)</f>
        <v>0.76730490769911186</v>
      </c>
      <c r="BY688" s="1">
        <f t="shared" si="299"/>
        <v>64.600000000000605</v>
      </c>
      <c r="BZ688" s="1">
        <f t="shared" si="300"/>
        <v>1.5281370501510157E-2</v>
      </c>
      <c r="CA688" s="1">
        <f t="shared" si="310"/>
        <v>25.986566481835407</v>
      </c>
      <c r="CB688" s="1" t="str">
        <f t="shared" si="301"/>
        <v/>
      </c>
      <c r="CC688" s="1" t="e">
        <f>IF(CB688="",NA(),COUNTIF(CB688:$CB$704,CB688))</f>
        <v>#N/A</v>
      </c>
      <c r="CD688" s="1" t="e">
        <f t="shared" si="302"/>
        <v>#N/A</v>
      </c>
      <c r="CE688" s="1" t="e">
        <f t="shared" si="303"/>
        <v>#N/A</v>
      </c>
      <c r="CF688" s="1">
        <f t="shared" si="304"/>
        <v>99</v>
      </c>
      <c r="CG688" s="1">
        <f t="shared" si="305"/>
        <v>0</v>
      </c>
      <c r="CH688" s="1">
        <f t="shared" si="298"/>
        <v>0</v>
      </c>
      <c r="CJ688" s="1" t="e">
        <f t="shared" si="306"/>
        <v>#N/A</v>
      </c>
      <c r="CK688" s="1" t="str">
        <f t="shared" si="307"/>
        <v/>
      </c>
    </row>
    <row r="689" spans="73:89" ht="12" customHeight="1" x14ac:dyDescent="0.15">
      <c r="BU689" s="1">
        <f t="shared" si="308"/>
        <v>0</v>
      </c>
      <c r="BV689" s="1">
        <f>IF($BY$12=1,NORMDIST(BY689,$Y$6,$Y$8,TRUE),IF($BY$12=2,IF(BY689&lt;=$BX$31,0,IF(BY689&gt;=$BX$32,1,(BY689-$BX$31)*$BX$33)),SUM($BU$42:BU689)/$BV$40))</f>
        <v>0.76883025293934426</v>
      </c>
      <c r="BW689" s="1">
        <f t="shared" si="309"/>
        <v>0.98509016369624702</v>
      </c>
      <c r="BX689" s="1">
        <f>IF($BY$12&lt;3,BV689,SUM($BZ$42:BZ689)/$BX$40)</f>
        <v>0.76883025293934426</v>
      </c>
      <c r="BY689" s="1">
        <f t="shared" si="299"/>
        <v>64.7000000000006</v>
      </c>
      <c r="BZ689" s="1">
        <f t="shared" si="300"/>
        <v>1.5225504848473537E-2</v>
      </c>
      <c r="CA689" s="1">
        <f t="shared" si="310"/>
        <v>25.987515311926227</v>
      </c>
      <c r="CB689" s="1" t="str">
        <f t="shared" si="301"/>
        <v/>
      </c>
      <c r="CC689" s="1" t="e">
        <f>IF(CB689="",NA(),COUNTIF(CB689:$CB$704,CB689))</f>
        <v>#N/A</v>
      </c>
      <c r="CD689" s="1" t="e">
        <f t="shared" si="302"/>
        <v>#N/A</v>
      </c>
      <c r="CE689" s="1" t="e">
        <f t="shared" si="303"/>
        <v>#N/A</v>
      </c>
      <c r="CF689" s="1">
        <f t="shared" si="304"/>
        <v>99</v>
      </c>
      <c r="CG689" s="1">
        <f t="shared" si="305"/>
        <v>0</v>
      </c>
      <c r="CH689" s="1">
        <f t="shared" si="298"/>
        <v>0</v>
      </c>
      <c r="CJ689" s="1" t="e">
        <f t="shared" si="306"/>
        <v>#N/A</v>
      </c>
      <c r="CK689" s="1" t="str">
        <f t="shared" si="307"/>
        <v/>
      </c>
    </row>
    <row r="690" spans="73:89" ht="12" customHeight="1" x14ac:dyDescent="0.15">
      <c r="BU690" s="1">
        <f t="shared" si="308"/>
        <v>0</v>
      </c>
      <c r="BV690" s="1">
        <f>IF($BY$12=1,NORMDIST(BY690,$Y$6,$Y$8,TRUE),IF($BY$12=2,IF(BY690&lt;=$BX$31,0,IF(BY690&gt;=$BX$32,1,(BY690-$BX$31)*$BX$33)),SUM($BU$42:BU690)/$BV$40))</f>
        <v>0.77035000283521837</v>
      </c>
      <c r="BW690" s="1">
        <f t="shared" si="309"/>
        <v>0.98298127937039981</v>
      </c>
      <c r="BX690" s="1">
        <f>IF($BY$12&lt;3,BV690,SUM($BZ$42:BZ690)/$BX$40)</f>
        <v>0.77035000283521837</v>
      </c>
      <c r="BY690" s="1">
        <f t="shared" si="299"/>
        <v>64.800000000000594</v>
      </c>
      <c r="BZ690" s="1">
        <f t="shared" si="300"/>
        <v>1.5169464187814672E-2</v>
      </c>
      <c r="CA690" s="1">
        <f t="shared" si="310"/>
        <v>25.988402924672997</v>
      </c>
      <c r="CB690" s="1" t="str">
        <f t="shared" si="301"/>
        <v/>
      </c>
      <c r="CC690" s="1" t="e">
        <f>IF(CB690="",NA(),COUNTIF(CB690:$CB$704,CB690))</f>
        <v>#N/A</v>
      </c>
      <c r="CD690" s="1" t="e">
        <f t="shared" si="302"/>
        <v>#N/A</v>
      </c>
      <c r="CE690" s="1" t="e">
        <f t="shared" si="303"/>
        <v>#N/A</v>
      </c>
      <c r="CF690" s="1">
        <f t="shared" si="304"/>
        <v>99</v>
      </c>
      <c r="CG690" s="1">
        <f t="shared" si="305"/>
        <v>0</v>
      </c>
      <c r="CH690" s="1">
        <f t="shared" si="298"/>
        <v>0</v>
      </c>
      <c r="CJ690" s="1" t="e">
        <f t="shared" si="306"/>
        <v>#N/A</v>
      </c>
      <c r="CK690" s="1" t="str">
        <f t="shared" si="307"/>
        <v/>
      </c>
    </row>
    <row r="691" spans="73:89" ht="12" customHeight="1" x14ac:dyDescent="0.15">
      <c r="BU691" s="1">
        <f t="shared" si="308"/>
        <v>0</v>
      </c>
      <c r="BV691" s="1">
        <f>IF($BY$12=1,NORMDIST(BY691,$Y$6,$Y$8,TRUE),IF($BY$12=2,IF(BY691&lt;=$BX$31,0,IF(BY691&gt;=$BX$32,1,(BY691-$BX$31)*$BX$33)),SUM($BU$42:BU691)/$BV$40))</f>
        <v>0.77186414005801918</v>
      </c>
      <c r="BW691" s="1">
        <f t="shared" si="309"/>
        <v>0.98085005223821886</v>
      </c>
      <c r="BX691" s="1">
        <f>IF($BY$12&lt;3,BV691,SUM($BZ$42:BZ691)/$BX$40)</f>
        <v>0.77186414005801918</v>
      </c>
      <c r="BY691" s="1">
        <f t="shared" si="299"/>
        <v>64.900000000000588</v>
      </c>
      <c r="BZ691" s="1">
        <f t="shared" si="300"/>
        <v>1.5113251960527117E-2</v>
      </c>
      <c r="CA691" s="1">
        <f t="shared" si="310"/>
        <v>25.989232816544831</v>
      </c>
      <c r="CB691" s="1" t="str">
        <f t="shared" si="301"/>
        <v/>
      </c>
      <c r="CC691" s="1" t="e">
        <f>IF(CB691="",NA(),COUNTIF(CB691:$CB$704,CB691))</f>
        <v>#N/A</v>
      </c>
      <c r="CD691" s="1" t="e">
        <f t="shared" si="302"/>
        <v>#N/A</v>
      </c>
      <c r="CE691" s="1" t="e">
        <f t="shared" si="303"/>
        <v>#N/A</v>
      </c>
      <c r="CF691" s="1">
        <f t="shared" si="304"/>
        <v>99</v>
      </c>
      <c r="CG691" s="1">
        <f t="shared" si="305"/>
        <v>0</v>
      </c>
      <c r="CH691" s="1">
        <f t="shared" si="298"/>
        <v>0</v>
      </c>
      <c r="CJ691" s="1" t="e">
        <f t="shared" si="306"/>
        <v>#N/A</v>
      </c>
      <c r="CK691" s="1" t="str">
        <f t="shared" si="307"/>
        <v/>
      </c>
    </row>
    <row r="692" spans="73:89" ht="12" customHeight="1" x14ac:dyDescent="0.15">
      <c r="BU692" s="1">
        <f t="shared" si="308"/>
        <v>0</v>
      </c>
      <c r="BV692" s="1">
        <f>IF($BY$12=1,NORMDIST(BY692,$Y$6,$Y$8,TRUE),IF($BY$12=2,IF(BY692&lt;=$BX$31,0,IF(BY692&gt;=$BX$32,1,(BY692-$BX$31)*$BX$33)),SUM($BU$42:BU692)/$BV$40))</f>
        <v>0.77337264762314051</v>
      </c>
      <c r="BW692" s="1">
        <f t="shared" si="309"/>
        <v>0.97869665450310195</v>
      </c>
      <c r="BX692" s="1">
        <f>IF($BY$12&lt;3,BV692,SUM($BZ$42:BZ692)/$BX$40)</f>
        <v>0.77337264762314051</v>
      </c>
      <c r="BY692" s="1">
        <f t="shared" si="299"/>
        <v>65.000000000000583</v>
      </c>
      <c r="BZ692" s="1">
        <f t="shared" si="300"/>
        <v>1.5056871607739894E-2</v>
      </c>
      <c r="CA692" s="1">
        <f t="shared" si="310"/>
        <v>25.990008318075095</v>
      </c>
      <c r="CB692" s="1" t="str">
        <f t="shared" si="301"/>
        <v/>
      </c>
      <c r="CC692" s="1" t="e">
        <f>IF(CB692="",NA(),COUNTIF(CB692:$CB$704,CB692))</f>
        <v>#N/A</v>
      </c>
      <c r="CD692" s="1" t="e">
        <f t="shared" si="302"/>
        <v>#N/A</v>
      </c>
      <c r="CE692" s="1" t="e">
        <f t="shared" si="303"/>
        <v>#N/A</v>
      </c>
      <c r="CF692" s="1">
        <f t="shared" si="304"/>
        <v>99</v>
      </c>
      <c r="CG692" s="1">
        <f t="shared" si="305"/>
        <v>0</v>
      </c>
      <c r="CH692" s="1">
        <f t="shared" si="298"/>
        <v>0</v>
      </c>
      <c r="CJ692" s="1" t="e">
        <f t="shared" si="306"/>
        <v>#N/A</v>
      </c>
      <c r="CK692" s="1" t="str">
        <f t="shared" si="307"/>
        <v/>
      </c>
    </row>
    <row r="693" spans="73:89" ht="12" customHeight="1" x14ac:dyDescent="0.15">
      <c r="BU693" s="1">
        <f t="shared" si="308"/>
        <v>0</v>
      </c>
      <c r="BV693" s="1">
        <f>IF($BY$12=1,NORMDIST(BY693,$Y$6,$Y$8,TRUE),IF($BY$12=2,IF(BY693&lt;=$BX$31,0,IF(BY693&gt;=$BX$32,1,(BY693-$BX$31)*$BX$33)),SUM($BU$42:BU693)/$BV$40))</f>
        <v>0.77487550889008161</v>
      </c>
      <c r="BW693" s="1">
        <f t="shared" si="309"/>
        <v>0.97652125973132431</v>
      </c>
      <c r="BX693" s="1">
        <f>IF($BY$12&lt;3,BV693,SUM($BZ$42:BZ693)/$BX$40)</f>
        <v>0.77487550889008161</v>
      </c>
      <c r="BY693" s="1">
        <f t="shared" si="299"/>
        <v>65.100000000000577</v>
      </c>
      <c r="BZ693" s="1">
        <f t="shared" si="300"/>
        <v>1.5000326570373512E-2</v>
      </c>
      <c r="CA693" s="1">
        <f t="shared" si="310"/>
        <v>25.990732599316505</v>
      </c>
      <c r="CB693" s="1" t="str">
        <f t="shared" si="301"/>
        <v/>
      </c>
      <c r="CC693" s="1" t="e">
        <f>IF(CB693="",NA(),COUNTIF(CB693:$CB$704,CB693))</f>
        <v>#N/A</v>
      </c>
      <c r="CD693" s="1" t="e">
        <f t="shared" si="302"/>
        <v>#N/A</v>
      </c>
      <c r="CE693" s="1" t="e">
        <f t="shared" si="303"/>
        <v>#N/A</v>
      </c>
      <c r="CF693" s="1">
        <f t="shared" si="304"/>
        <v>99</v>
      </c>
      <c r="CG693" s="1">
        <f t="shared" si="305"/>
        <v>0</v>
      </c>
      <c r="CH693" s="1">
        <f t="shared" si="298"/>
        <v>0</v>
      </c>
      <c r="CJ693" s="1" t="e">
        <f t="shared" si="306"/>
        <v>#N/A</v>
      </c>
      <c r="CK693" s="1" t="str">
        <f t="shared" si="307"/>
        <v/>
      </c>
    </row>
    <row r="694" spans="73:89" ht="12" customHeight="1" x14ac:dyDescent="0.15">
      <c r="BU694" s="1">
        <f t="shared" si="308"/>
        <v>0</v>
      </c>
      <c r="BV694" s="1">
        <f>IF($BY$12=1,NORMDIST(BY694,$Y$6,$Y$8,TRUE),IF($BY$12=2,IF(BY694&lt;=$BX$31,0,IF(BY694&gt;=$BX$32,1,(BY694-$BX$31)*$BX$33)),SUM($BU$42:BU694)/$BV$40))</f>
        <v>0.77637270756240906</v>
      </c>
      <c r="BW694" s="1">
        <f t="shared" si="309"/>
        <v>0.97432404282959351</v>
      </c>
      <c r="BX694" s="1">
        <f>IF($BY$12&lt;3,BV694,SUM($BZ$42:BZ694)/$BX$40)</f>
        <v>0.77637270756240906</v>
      </c>
      <c r="BY694" s="1">
        <f t="shared" si="299"/>
        <v>65.200000000000571</v>
      </c>
      <c r="BZ694" s="1">
        <f t="shared" si="300"/>
        <v>1.4943620288797315E-2</v>
      </c>
      <c r="CA694" s="1">
        <f t="shared" si="310"/>
        <v>25.991408675291137</v>
      </c>
      <c r="CB694" s="1" t="str">
        <f t="shared" si="301"/>
        <v/>
      </c>
      <c r="CC694" s="1" t="e">
        <f>IF(CB694="",NA(),COUNTIF(CB694:$CB$704,CB694))</f>
        <v>#N/A</v>
      </c>
      <c r="CD694" s="1" t="e">
        <f t="shared" si="302"/>
        <v>#N/A</v>
      </c>
      <c r="CE694" s="1" t="e">
        <f t="shared" si="303"/>
        <v>#N/A</v>
      </c>
      <c r="CF694" s="1">
        <f t="shared" si="304"/>
        <v>99</v>
      </c>
      <c r="CG694" s="1">
        <f t="shared" si="305"/>
        <v>0</v>
      </c>
      <c r="CH694" s="1">
        <f t="shared" si="298"/>
        <v>0</v>
      </c>
      <c r="CJ694" s="1" t="e">
        <f t="shared" si="306"/>
        <v>#N/A</v>
      </c>
      <c r="CK694" s="1" t="str">
        <f t="shared" si="307"/>
        <v/>
      </c>
    </row>
    <row r="695" spans="73:89" ht="12" customHeight="1" x14ac:dyDescent="0.15">
      <c r="BU695" s="1">
        <f t="shared" si="308"/>
        <v>0</v>
      </c>
      <c r="BV695" s="1">
        <f>IF($BY$12=1,NORMDIST(BY695,$Y$6,$Y$8,TRUE),IF($BY$12=2,IF(BY695&lt;=$BX$31,0,IF(BY695&gt;=$BX$32,1,(BY695-$BX$31)*$BX$33)),SUM($BU$42:BU695)/$BV$40))</f>
        <v>0.7778642276876846</v>
      </c>
      <c r="BW695" s="1">
        <f t="shared" si="309"/>
        <v>0.9721051800224848</v>
      </c>
      <c r="BX695" s="1">
        <f>IF($BY$12&lt;3,BV695,SUM($BZ$42:BZ695)/$BX$40)</f>
        <v>0.7778642276876846</v>
      </c>
      <c r="BY695" s="1">
        <f t="shared" si="299"/>
        <v>65.300000000000566</v>
      </c>
      <c r="BZ695" s="1">
        <f t="shared" si="300"/>
        <v>1.4886756202488152E-2</v>
      </c>
      <c r="CA695" s="1">
        <f t="shared" si="310"/>
        <v>25.992039411419945</v>
      </c>
      <c r="CB695" s="1" t="str">
        <f t="shared" si="301"/>
        <v/>
      </c>
      <c r="CC695" s="1" t="e">
        <f>IF(CB695="",NA(),COUNTIF(CB695:$CB$704,CB695))</f>
        <v>#N/A</v>
      </c>
      <c r="CD695" s="1" t="e">
        <f t="shared" si="302"/>
        <v>#N/A</v>
      </c>
      <c r="CE695" s="1" t="e">
        <f t="shared" si="303"/>
        <v>#N/A</v>
      </c>
      <c r="CF695" s="1">
        <f t="shared" si="304"/>
        <v>99</v>
      </c>
      <c r="CG695" s="1">
        <f t="shared" si="305"/>
        <v>0</v>
      </c>
      <c r="CH695" s="1">
        <f t="shared" si="298"/>
        <v>0</v>
      </c>
      <c r="CJ695" s="1" t="e">
        <f t="shared" si="306"/>
        <v>#N/A</v>
      </c>
      <c r="CK695" s="1" t="str">
        <f t="shared" si="307"/>
        <v/>
      </c>
    </row>
    <row r="696" spans="73:89" ht="12" customHeight="1" x14ac:dyDescent="0.15">
      <c r="BU696" s="1">
        <f t="shared" si="308"/>
        <v>0</v>
      </c>
      <c r="BV696" s="1">
        <f>IF($BY$12=1,NORMDIST(BY696,$Y$6,$Y$8,TRUE),IF($BY$12=2,IF(BY696&lt;=$BX$31,0,IF(BY696&gt;=$BX$32,1,(BY696-$BX$31)*$BX$33)),SUM($BU$42:BU696)/$BV$40))</f>
        <v>0.77935005365735877</v>
      </c>
      <c r="BW696" s="1">
        <f t="shared" si="309"/>
        <v>0.96986484882976498</v>
      </c>
      <c r="BX696" s="1">
        <f>IF($BY$12&lt;3,BV696,SUM($BZ$42:BZ696)/$BX$40)</f>
        <v>0.77935005365735877</v>
      </c>
      <c r="BY696" s="1">
        <f t="shared" si="299"/>
        <v>65.40000000000056</v>
      </c>
      <c r="BZ696" s="1">
        <f t="shared" si="300"/>
        <v>1.4829737749690469E-2</v>
      </c>
      <c r="CA696" s="1">
        <f t="shared" si="310"/>
        <v>25.992627528917591</v>
      </c>
      <c r="CB696" s="1" t="str">
        <f t="shared" si="301"/>
        <v/>
      </c>
      <c r="CC696" s="1" t="e">
        <f>IF(CB696="",NA(),COUNTIF(CB696:$CB$704,CB696))</f>
        <v>#N/A</v>
      </c>
      <c r="CD696" s="1" t="e">
        <f t="shared" si="302"/>
        <v>#N/A</v>
      </c>
      <c r="CE696" s="1" t="e">
        <f t="shared" si="303"/>
        <v>#N/A</v>
      </c>
      <c r="CF696" s="1">
        <f t="shared" si="304"/>
        <v>99</v>
      </c>
      <c r="CG696" s="1">
        <f t="shared" si="305"/>
        <v>0</v>
      </c>
      <c r="CH696" s="1">
        <f t="shared" si="298"/>
        <v>0</v>
      </c>
      <c r="CJ696" s="1" t="e">
        <f t="shared" si="306"/>
        <v>#N/A</v>
      </c>
      <c r="CK696" s="1" t="str">
        <f t="shared" si="307"/>
        <v/>
      </c>
    </row>
    <row r="697" spans="73:89" ht="12" customHeight="1" x14ac:dyDescent="0.15">
      <c r="BU697" s="1">
        <f t="shared" si="308"/>
        <v>0</v>
      </c>
      <c r="BV697" s="1">
        <f>IF($BY$12=1,NORMDIST(BY697,$Y$6,$Y$8,TRUE),IF($BY$12=2,IF(BY697&lt;=$BX$31,0,IF(BY697&gt;=$BX$32,1,(BY697-$BX$31)*$BX$33)),SUM($BU$42:BU697)/$BV$40))</f>
        <v>0.78083017020663081</v>
      </c>
      <c r="BW697" s="1">
        <f t="shared" si="309"/>
        <v>0.96760322804360599</v>
      </c>
      <c r="BX697" s="1">
        <f>IF($BY$12&lt;3,BV697,SUM($BZ$42:BZ697)/$BX$40)</f>
        <v>0.78083017020663081</v>
      </c>
      <c r="BY697" s="1">
        <f t="shared" si="299"/>
        <v>65.500000000000554</v>
      </c>
      <c r="BZ697" s="1">
        <f t="shared" si="300"/>
        <v>1.477256836707783E-2</v>
      </c>
      <c r="CA697" s="1">
        <f t="shared" si="310"/>
        <v>25.993175610139534</v>
      </c>
      <c r="CB697" s="1" t="str">
        <f t="shared" si="301"/>
        <v/>
      </c>
      <c r="CC697" s="1" t="e">
        <f>IF(CB697="",NA(),COUNTIF(CB697:$CB$704,CB697))</f>
        <v>#N/A</v>
      </c>
      <c r="CD697" s="1" t="e">
        <f t="shared" si="302"/>
        <v>#N/A</v>
      </c>
      <c r="CE697" s="1" t="e">
        <f t="shared" si="303"/>
        <v>#N/A</v>
      </c>
      <c r="CF697" s="1">
        <f t="shared" si="304"/>
        <v>99</v>
      </c>
      <c r="CG697" s="1">
        <f t="shared" si="305"/>
        <v>0</v>
      </c>
      <c r="CH697" s="1">
        <f t="shared" si="298"/>
        <v>0</v>
      </c>
      <c r="CJ697" s="1" t="e">
        <f t="shared" si="306"/>
        <v>#N/A</v>
      </c>
      <c r="CK697" s="1" t="str">
        <f t="shared" si="307"/>
        <v/>
      </c>
    </row>
    <row r="698" spans="73:89" ht="12" customHeight="1" x14ac:dyDescent="0.15">
      <c r="BU698" s="1">
        <f t="shared" si="308"/>
        <v>0</v>
      </c>
      <c r="BV698" s="1">
        <f>IF($BY$12=1,NORMDIST(BY698,$Y$6,$Y$8,TRUE),IF($BY$12=2,IF(BY698&lt;=$BX$31,0,IF(BY698&gt;=$BX$32,1,(BY698-$BX$31)*$BX$33)),SUM($BU$42:BU698)/$BV$40))</f>
        <v>0.78230456241427493</v>
      </c>
      <c r="BW698" s="1">
        <f t="shared" si="309"/>
        <v>0.96532049770569395</v>
      </c>
      <c r="BX698" s="1">
        <f>IF($BY$12&lt;3,BV698,SUM($BZ$42:BZ698)/$BX$40)</f>
        <v>0.78230456241427493</v>
      </c>
      <c r="BY698" s="1">
        <f t="shared" si="299"/>
        <v>65.600000000000549</v>
      </c>
      <c r="BZ698" s="1">
        <f t="shared" si="300"/>
        <v>1.4715251489415944E-2</v>
      </c>
      <c r="CA698" s="1">
        <f t="shared" si="310"/>
        <v>25.993686103869468</v>
      </c>
      <c r="CB698" s="1" t="str">
        <f t="shared" si="301"/>
        <v/>
      </c>
      <c r="CC698" s="1" t="e">
        <f>IF(CB698="",NA(),COUNTIF(CB698:$CB$704,CB698))</f>
        <v>#N/A</v>
      </c>
      <c r="CD698" s="1" t="e">
        <f t="shared" si="302"/>
        <v>#N/A</v>
      </c>
      <c r="CE698" s="1" t="e">
        <f t="shared" si="303"/>
        <v>#N/A</v>
      </c>
      <c r="CF698" s="1">
        <f t="shared" si="304"/>
        <v>99</v>
      </c>
      <c r="CG698" s="1">
        <f t="shared" si="305"/>
        <v>0</v>
      </c>
      <c r="CH698" s="1">
        <f t="shared" si="298"/>
        <v>0</v>
      </c>
      <c r="CJ698" s="1" t="e">
        <f t="shared" si="306"/>
        <v>#N/A</v>
      </c>
      <c r="CK698" s="1" t="str">
        <f t="shared" si="307"/>
        <v/>
      </c>
    </row>
    <row r="699" spans="73:89" ht="12" customHeight="1" x14ac:dyDescent="0.15">
      <c r="BU699" s="1">
        <f t="shared" si="308"/>
        <v>0</v>
      </c>
      <c r="BV699" s="1">
        <f>IF($BY$12=1,NORMDIST(BY699,$Y$6,$Y$8,TRUE),IF($BY$12=2,IF(BY699&lt;=$BX$31,0,IF(BY699&gt;=$BX$32,1,(BY699-$BX$31)*$BX$33)),SUM($BU$42:BU699)/$BV$40))</f>
        <v>0.78377321570243252</v>
      </c>
      <c r="BW699" s="1">
        <f t="shared" si="309"/>
        <v>0.9630168390842343</v>
      </c>
      <c r="BX699" s="1">
        <f>IF($BY$12&lt;3,BV699,SUM($BZ$42:BZ699)/$BX$40)</f>
        <v>0.78377321570243252</v>
      </c>
      <c r="BY699" s="1">
        <f t="shared" si="299"/>
        <v>65.700000000000543</v>
      </c>
      <c r="BZ699" s="1">
        <f t="shared" si="300"/>
        <v>1.465779054922719E-2</v>
      </c>
      <c r="CA699" s="1">
        <f t="shared" si="310"/>
        <v>25.994161330536205</v>
      </c>
      <c r="CB699" s="1" t="str">
        <f t="shared" si="301"/>
        <v/>
      </c>
      <c r="CC699" s="1" t="e">
        <f>IF(CB699="",NA(),COUNTIF(CB699:$CB$704,CB699))</f>
        <v>#N/A</v>
      </c>
      <c r="CD699" s="1" t="e">
        <f t="shared" si="302"/>
        <v>#N/A</v>
      </c>
      <c r="CE699" s="1" t="e">
        <f t="shared" si="303"/>
        <v>#N/A</v>
      </c>
      <c r="CF699" s="1">
        <f t="shared" si="304"/>
        <v>99</v>
      </c>
      <c r="CG699" s="1">
        <f t="shared" si="305"/>
        <v>0</v>
      </c>
      <c r="CH699" s="1">
        <f t="shared" si="298"/>
        <v>0</v>
      </c>
      <c r="CJ699" s="1" t="e">
        <f t="shared" si="306"/>
        <v>#N/A</v>
      </c>
      <c r="CK699" s="1" t="str">
        <f t="shared" si="307"/>
        <v/>
      </c>
    </row>
    <row r="700" spans="73:89" ht="12" customHeight="1" x14ac:dyDescent="0.15">
      <c r="BU700" s="1">
        <f t="shared" si="308"/>
        <v>0</v>
      </c>
      <c r="BV700" s="1">
        <f>IF($BY$12=1,NORMDIST(BY700,$Y$6,$Y$8,TRUE),IF($BY$12=2,IF(BY700&lt;=$BX$31,0,IF(BY700&gt;=$BX$32,1,(BY700-$BX$31)*$BX$33)),SUM($BU$42:BU700)/$BV$40))</f>
        <v>0.78523611583637076</v>
      </c>
      <c r="BW700" s="1">
        <f t="shared" si="309"/>
        <v>0.96069243465086285</v>
      </c>
      <c r="BX700" s="1">
        <f>IF($BY$12&lt;3,BV700,SUM($BZ$42:BZ700)/$BX$40)</f>
        <v>0.78523611583637076</v>
      </c>
      <c r="BY700" s="1">
        <f t="shared" si="299"/>
        <v>65.800000000000537</v>
      </c>
      <c r="BZ700" s="1">
        <f t="shared" si="300"/>
        <v>1.4600188976456763E-2</v>
      </c>
      <c r="CA700" s="1">
        <f t="shared" si="310"/>
        <v>25.994603487350279</v>
      </c>
      <c r="CB700" s="1" t="str">
        <f t="shared" si="301"/>
        <v/>
      </c>
      <c r="CC700" s="1" t="e">
        <f>IF(CB700="",NA(),COUNTIF(CB700:$CB$704,CB700))</f>
        <v>#N/A</v>
      </c>
      <c r="CD700" s="1" t="e">
        <f t="shared" si="302"/>
        <v>#N/A</v>
      </c>
      <c r="CE700" s="1" t="e">
        <f t="shared" si="303"/>
        <v>#N/A</v>
      </c>
      <c r="CF700" s="1">
        <f t="shared" si="304"/>
        <v>99</v>
      </c>
      <c r="CG700" s="1">
        <f t="shared" si="305"/>
        <v>0</v>
      </c>
      <c r="CH700" s="1">
        <f t="shared" si="298"/>
        <v>0</v>
      </c>
      <c r="CJ700" s="1" t="e">
        <f t="shared" si="306"/>
        <v>#N/A</v>
      </c>
      <c r="CK700" s="1" t="str">
        <f t="shared" si="307"/>
        <v/>
      </c>
    </row>
    <row r="701" spans="73:89" ht="12" customHeight="1" x14ac:dyDescent="0.15">
      <c r="BU701" s="1">
        <f t="shared" si="308"/>
        <v>0</v>
      </c>
      <c r="BV701" s="1">
        <f>IF($BY$12=1,NORMDIST(BY701,$Y$6,$Y$8,TRUE),IF($BY$12=2,IF(BY701&lt;=$BX$31,0,IF(BY701&gt;=$BX$32,1,(BY701-$BX$31)*$BX$33)),SUM($BU$42:BU701)/$BV$40))</f>
        <v>0.786693248924209</v>
      </c>
      <c r="BW701" s="1">
        <f t="shared" si="309"/>
        <v>0.95834746805746063</v>
      </c>
      <c r="BX701" s="1">
        <f>IF($BY$12&lt;3,BV701,SUM($BZ$42:BZ701)/$BX$40)</f>
        <v>0.786693248924209</v>
      </c>
      <c r="BY701" s="1">
        <f t="shared" si="299"/>
        <v>65.900000000000531</v>
      </c>
      <c r="BZ701" s="1">
        <f t="shared" si="300"/>
        <v>1.4542450198140409E-2</v>
      </c>
      <c r="CA701" s="1">
        <f t="shared" si="310"/>
        <v>25.995014653351351</v>
      </c>
      <c r="CB701" s="1" t="str">
        <f t="shared" si="301"/>
        <v/>
      </c>
      <c r="CC701" s="1" t="e">
        <f>IF(CB701="",NA(),COUNTIF(CB701:$CB$704,CB701))</f>
        <v>#N/A</v>
      </c>
      <c r="CD701" s="1" t="e">
        <f t="shared" si="302"/>
        <v>#N/A</v>
      </c>
      <c r="CE701" s="1" t="e">
        <f t="shared" si="303"/>
        <v>#N/A</v>
      </c>
      <c r="CF701" s="1">
        <f t="shared" si="304"/>
        <v>99</v>
      </c>
      <c r="CG701" s="1">
        <f t="shared" si="305"/>
        <v>0</v>
      </c>
      <c r="CH701" s="1">
        <f t="shared" si="298"/>
        <v>0</v>
      </c>
      <c r="CJ701" s="1" t="e">
        <f t="shared" si="306"/>
        <v>#N/A</v>
      </c>
      <c r="CK701" s="1" t="str">
        <f t="shared" si="307"/>
        <v/>
      </c>
    </row>
    <row r="702" spans="73:89" ht="12" customHeight="1" x14ac:dyDescent="0.15">
      <c r="BU702" s="1">
        <f t="shared" si="308"/>
        <v>0</v>
      </c>
      <c r="BV702" s="1">
        <f>IF($BY$12=1,NORMDIST(BY702,$Y$6,$Y$8,TRUE),IF($BY$12=2,IF(BY702&lt;=$BX$31,0,IF(BY702&gt;=$BX$32,1,(BY702-$BX$31)*$BX$33)),SUM($BU$42:BU702)/$BV$40))</f>
        <v>0.78814460141661102</v>
      </c>
      <c r="BW702" s="1">
        <f t="shared" si="309"/>
        <v>0.95598212411288075</v>
      </c>
      <c r="BX702" s="1">
        <f>IF($BY$12&lt;3,BV702,SUM($BZ$42:BZ702)/$BX$40)</f>
        <v>0.78814460141661102</v>
      </c>
      <c r="BY702" s="1">
        <f t="shared" si="299"/>
        <v>66.000000000000526</v>
      </c>
      <c r="BZ702" s="1">
        <f t="shared" si="300"/>
        <v>1.4484577638073835E-2</v>
      </c>
      <c r="CA702" s="1">
        <f t="shared" si="310"/>
        <v>25.995396794358658</v>
      </c>
      <c r="CB702" s="1" t="str">
        <f t="shared" si="301"/>
        <v/>
      </c>
      <c r="CC702" s="1" t="e">
        <f>IF(CB702="",NA(),COUNTIF(CB702:$CB$704,CB702))</f>
        <v>#N/A</v>
      </c>
      <c r="CD702" s="1" t="e">
        <f t="shared" si="302"/>
        <v>#N/A</v>
      </c>
      <c r="CE702" s="1" t="e">
        <f t="shared" si="303"/>
        <v>#N/A</v>
      </c>
      <c r="CF702" s="1">
        <f t="shared" si="304"/>
        <v>99</v>
      </c>
      <c r="CG702" s="1">
        <f t="shared" si="305"/>
        <v>0</v>
      </c>
      <c r="CH702" s="1">
        <f t="shared" si="298"/>
        <v>0</v>
      </c>
      <c r="CJ702" s="1" t="e">
        <f t="shared" si="306"/>
        <v>#N/A</v>
      </c>
      <c r="CK702" s="1" t="str">
        <f t="shared" si="307"/>
        <v/>
      </c>
    </row>
    <row r="703" spans="73:89" ht="12" customHeight="1" x14ac:dyDescent="0.15">
      <c r="BU703" s="1">
        <f t="shared" si="308"/>
        <v>0</v>
      </c>
      <c r="BV703" s="1">
        <f>IF($BY$12=1,NORMDIST(BY703,$Y$6,$Y$8,TRUE),IF($BY$12=2,IF(BY703&lt;=$BX$31,0,IF(BY703&gt;=$BX$32,1,(BY703-$BX$31)*$BX$33)),SUM($BU$42:BU703)/$BV$40))</f>
        <v>0.78959016010644389</v>
      </c>
      <c r="BW703" s="1">
        <f t="shared" si="309"/>
        <v>0.95359658875958819</v>
      </c>
      <c r="BX703" s="1">
        <f>IF($BY$12&lt;3,BV703,SUM($BZ$42:BZ703)/$BX$40)</f>
        <v>0.78959016010644389</v>
      </c>
      <c r="BY703" s="1">
        <f t="shared" si="299"/>
        <v>66.10000000000052</v>
      </c>
      <c r="BZ703" s="1">
        <f t="shared" si="300"/>
        <v>1.4426574716483823E-2</v>
      </c>
      <c r="CA703" s="1">
        <f t="shared" si="310"/>
        <v>25.995751767817513</v>
      </c>
      <c r="CB703" s="1" t="str">
        <f t="shared" si="301"/>
        <v/>
      </c>
      <c r="CC703" s="1" t="e">
        <f>IF(CB703="",NA(),COUNTIF(CB703:$CB$704,CB703))</f>
        <v>#N/A</v>
      </c>
      <c r="CD703" s="1" t="e">
        <f t="shared" si="302"/>
        <v>#N/A</v>
      </c>
      <c r="CE703" s="1" t="e">
        <f t="shared" si="303"/>
        <v>#N/A</v>
      </c>
      <c r="CF703" s="1">
        <f t="shared" si="304"/>
        <v>99</v>
      </c>
      <c r="CG703" s="1">
        <f t="shared" si="305"/>
        <v>0</v>
      </c>
      <c r="CH703" s="1">
        <f t="shared" si="298"/>
        <v>0</v>
      </c>
      <c r="CJ703" s="1" t="e">
        <f t="shared" si="306"/>
        <v>#N/A</v>
      </c>
      <c r="CK703" s="1" t="str">
        <f t="shared" si="307"/>
        <v/>
      </c>
    </row>
    <row r="704" spans="73:89" ht="12" customHeight="1" x14ac:dyDescent="0.15">
      <c r="BU704" s="1">
        <f t="shared" si="308"/>
        <v>0</v>
      </c>
      <c r="BV704" s="1">
        <f>IF($BY$12=1,NORMDIST(BY704,$Y$6,$Y$8,TRUE),IF($BY$12=2,IF(BY704&lt;=$BX$31,0,IF(BY704&gt;=$BX$32,1,(BY704-$BX$31)*$BX$33)),SUM($BU$42:BU704)/$BV$40))</f>
        <v>0.79102991212840579</v>
      </c>
      <c r="BW704" s="1">
        <f t="shared" si="309"/>
        <v>0.95119104905022123</v>
      </c>
      <c r="BX704" s="1">
        <f>IF($BY$12&lt;3,BV704,SUM($BZ$42:BZ704)/$BX$40)</f>
        <v>0.79102991212840579</v>
      </c>
      <c r="BY704" s="1">
        <f t="shared" si="299"/>
        <v>66.200000000000514</v>
      </c>
      <c r="BZ704" s="1">
        <f t="shared" si="300"/>
        <v>1.4368444849701116E-2</v>
      </c>
      <c r="CA704" s="1">
        <f t="shared" si="310"/>
        <v>25.996081327535851</v>
      </c>
      <c r="CB704" s="1" t="str">
        <f t="shared" si="301"/>
        <v/>
      </c>
      <c r="CC704" s="1" t="e">
        <f>IF(CB704="",NA(),COUNTIF(CB704:$CB$704,CB704))</f>
        <v>#N/A</v>
      </c>
      <c r="CD704" s="1" t="e">
        <f t="shared" si="302"/>
        <v>#N/A</v>
      </c>
      <c r="CE704" s="1" t="e">
        <f t="shared" si="303"/>
        <v>#N/A</v>
      </c>
      <c r="CF704" s="1">
        <f t="shared" si="304"/>
        <v>99</v>
      </c>
      <c r="CG704" s="1">
        <f t="shared" si="305"/>
        <v>0</v>
      </c>
      <c r="CH704" s="1">
        <f t="shared" si="298"/>
        <v>0</v>
      </c>
      <c r="CJ704" s="1" t="e">
        <f t="shared" si="306"/>
        <v>#N/A</v>
      </c>
      <c r="CK704" s="1" t="str">
        <f t="shared" si="307"/>
        <v/>
      </c>
    </row>
    <row r="705" spans="73:89" ht="12" customHeight="1" x14ac:dyDescent="0.15">
      <c r="BU705" s="1">
        <f t="shared" si="308"/>
        <v>0</v>
      </c>
      <c r="BV705" s="1">
        <f>IF($BY$12=1,NORMDIST(BY705,$Y$6,$Y$8,TRUE),IF($BY$12=2,IF(BY705&lt;=$BX$31,0,IF(BY705&gt;=$BX$32,1,(BY705-$BX$31)*$BX$33)),SUM($BU$42:BU705)/$BV$40))</f>
        <v>0.79246384495861955</v>
      </c>
      <c r="BW705" s="1">
        <f t="shared" si="309"/>
        <v>0.94876569312407089</v>
      </c>
      <c r="BX705" s="1">
        <f>IF($BY$12&lt;3,BV705,SUM($BZ$42:BZ705)/$BX$40)</f>
        <v>0.79246384495861955</v>
      </c>
      <c r="BY705" s="1">
        <f t="shared" si="299"/>
        <v>66.300000000000509</v>
      </c>
      <c r="BZ705" s="1">
        <f t="shared" si="300"/>
        <v>1.4310191449835048E-2</v>
      </c>
      <c r="CA705" s="1">
        <f t="shared" si="310"/>
        <v>25.996387128305557</v>
      </c>
      <c r="CE705" s="1">
        <f t="shared" si="303"/>
        <v>26.305</v>
      </c>
      <c r="CF705" s="1">
        <f t="shared" si="304"/>
        <v>99</v>
      </c>
      <c r="CG705" s="1">
        <f t="shared" si="305"/>
        <v>0</v>
      </c>
      <c r="CH705" s="1">
        <f t="shared" si="298"/>
        <v>0</v>
      </c>
      <c r="CJ705" s="1" t="e">
        <f t="shared" si="306"/>
        <v>#N/A</v>
      </c>
      <c r="CK705" s="1" t="str">
        <f t="shared" si="307"/>
        <v/>
      </c>
    </row>
    <row r="706" spans="73:89" ht="12" customHeight="1" x14ac:dyDescent="0.15">
      <c r="BU706" s="1">
        <f t="shared" si="308"/>
        <v>0</v>
      </c>
      <c r="BV706" s="1">
        <f>IF($BY$12=1,NORMDIST(BY706,$Y$6,$Y$8,TRUE),IF($BY$12=2,IF(BY706&lt;=$BX$31,0,IF(BY706&gt;=$BX$32,1,(BY706-$BX$31)*$BX$33)),SUM($BU$42:BU706)/$BV$40))</f>
        <v>0.79389194641419403</v>
      </c>
      <c r="BW706" s="1">
        <f t="shared" si="309"/>
        <v>0.94632071018349162</v>
      </c>
      <c r="BX706" s="1">
        <f>IF($BY$12&lt;3,BV706,SUM($BZ$42:BZ706)/$BX$40)</f>
        <v>0.79389194641419403</v>
      </c>
      <c r="BY706" s="1">
        <f t="shared" si="299"/>
        <v>66.400000000000503</v>
      </c>
      <c r="BZ706" s="1">
        <f t="shared" si="300"/>
        <v>1.4251817924450067E-2</v>
      </c>
      <c r="CA706" s="1">
        <f t="shared" si="310"/>
        <v>25.996670730404176</v>
      </c>
      <c r="CE706" s="1">
        <f t="shared" si="303"/>
        <v>26.305</v>
      </c>
      <c r="CF706" s="1">
        <f t="shared" si="304"/>
        <v>99</v>
      </c>
      <c r="CG706" s="1">
        <f t="shared" si="305"/>
        <v>0</v>
      </c>
      <c r="CH706" s="1">
        <f t="shared" si="298"/>
        <v>0</v>
      </c>
      <c r="CJ706" s="1" t="e">
        <f t="shared" si="306"/>
        <v>#N/A</v>
      </c>
      <c r="CK706" s="1" t="str">
        <f t="shared" si="307"/>
        <v/>
      </c>
    </row>
    <row r="707" spans="73:89" ht="12" customHeight="1" x14ac:dyDescent="0.15">
      <c r="BU707" s="1">
        <f t="shared" si="308"/>
        <v>0</v>
      </c>
      <c r="BV707" s="1">
        <f>IF($BY$12=1,NORMDIST(BY707,$Y$6,$Y$8,TRUE),IF($BY$12=2,IF(BY707&lt;=$BX$31,0,IF(BY707&gt;=$BX$32,1,(BY707-$BX$31)*$BX$33)),SUM($BU$42:BU707)/$BV$40))</f>
        <v>0.79531420465275449</v>
      </c>
      <c r="BW707" s="1">
        <f t="shared" si="309"/>
        <v>0.94385629047023778</v>
      </c>
      <c r="BX707" s="1">
        <f>IF($BY$12&lt;3,BV707,SUM($BZ$42:BZ707)/$BX$40)</f>
        <v>0.79531420465275449</v>
      </c>
      <c r="BY707" s="1">
        <f t="shared" si="299"/>
        <v>66.500000000000497</v>
      </c>
      <c r="BZ707" s="1">
        <f t="shared" si="300"/>
        <v>1.4193327676244072E-2</v>
      </c>
      <c r="CA707" s="1">
        <f t="shared" si="310"/>
        <v>25.996933603973265</v>
      </c>
      <c r="CE707" s="1">
        <f t="shared" si="303"/>
        <v>26.305</v>
      </c>
      <c r="CF707" s="1">
        <f t="shared" si="304"/>
        <v>99</v>
      </c>
      <c r="CG707" s="1">
        <f t="shared" si="305"/>
        <v>0</v>
      </c>
      <c r="CH707" s="1">
        <f t="shared" ref="CH707:CH770" si="311">IF(CB707="",0,1)</f>
        <v>0</v>
      </c>
      <c r="CJ707" s="1" t="e">
        <f t="shared" si="306"/>
        <v>#N/A</v>
      </c>
      <c r="CK707" s="1" t="str">
        <f t="shared" si="307"/>
        <v/>
      </c>
    </row>
    <row r="708" spans="73:89" ht="12" customHeight="1" x14ac:dyDescent="0.15">
      <c r="BU708" s="1">
        <f t="shared" si="308"/>
        <v>0</v>
      </c>
      <c r="BV708" s="1">
        <f>IF($BY$12=1,NORMDIST(BY708,$Y$6,$Y$8,TRUE),IF($BY$12=2,IF(BY708&lt;=$BX$31,0,IF(BY708&gt;=$BX$32,1,(BY708-$BX$31)*$BX$33)),SUM($BU$42:BU708)/$BV$40))</f>
        <v>0.79673060817193853</v>
      </c>
      <c r="BW708" s="1">
        <f t="shared" si="309"/>
        <v>0.94137262524174004</v>
      </c>
      <c r="BX708" s="1">
        <f>IF($BY$12&lt;3,BV708,SUM($BZ$42:BZ708)/$BX$40)</f>
        <v>0.79673060817193853</v>
      </c>
      <c r="BY708" s="1">
        <f t="shared" si="299"/>
        <v>66.600000000000492</v>
      </c>
      <c r="BZ708" s="1">
        <f t="shared" si="300"/>
        <v>1.4134724102728724E-2</v>
      </c>
      <c r="CA708" s="1">
        <f t="shared" si="310"/>
        <v>25.997177133270487</v>
      </c>
      <c r="CE708" s="1">
        <f t="shared" si="303"/>
        <v>26.305</v>
      </c>
      <c r="CF708" s="1">
        <f t="shared" si="304"/>
        <v>99</v>
      </c>
      <c r="CG708" s="1">
        <f t="shared" si="305"/>
        <v>0</v>
      </c>
      <c r="CH708" s="1">
        <f t="shared" si="311"/>
        <v>0</v>
      </c>
      <c r="CJ708" s="1" t="e">
        <f t="shared" si="306"/>
        <v>#N/A</v>
      </c>
      <c r="CK708" s="1" t="str">
        <f t="shared" si="307"/>
        <v/>
      </c>
    </row>
    <row r="709" spans="73:89" ht="12" customHeight="1" x14ac:dyDescent="0.15">
      <c r="BU709" s="1">
        <f t="shared" si="308"/>
        <v>0</v>
      </c>
      <c r="BV709" s="1">
        <f>IF($BY$12=1,NORMDIST(BY709,$Y$6,$Y$8,TRUE),IF($BY$12=2,IF(BY709&lt;=$BX$31,0,IF(BY709&gt;=$BX$32,1,(BY709-$BX$31)*$BX$33)),SUM($BU$42:BU709)/$BV$40))</f>
        <v>0.79814114580886308</v>
      </c>
      <c r="BW709" s="1">
        <f t="shared" si="309"/>
        <v>0.93886990674731474</v>
      </c>
      <c r="BX709" s="1">
        <f>IF($BY$12&lt;3,BV709,SUM($BZ$42:BZ709)/$BX$40)</f>
        <v>0.79814114580886308</v>
      </c>
      <c r="BY709" s="1">
        <f t="shared" si="299"/>
        <v>66.700000000000486</v>
      </c>
      <c r="BZ709" s="1">
        <f t="shared" si="300"/>
        <v>1.4076010595911662E-2</v>
      </c>
      <c r="CA709" s="1">
        <f t="shared" si="310"/>
        <v>25.997402620793022</v>
      </c>
      <c r="CE709" s="1">
        <f t="shared" si="303"/>
        <v>26.305</v>
      </c>
      <c r="CF709" s="1">
        <f t="shared" si="304"/>
        <v>99</v>
      </c>
      <c r="CG709" s="1">
        <f t="shared" si="305"/>
        <v>0</v>
      </c>
      <c r="CH709" s="1">
        <f t="shared" si="311"/>
        <v>0</v>
      </c>
      <c r="CJ709" s="1" t="e">
        <f t="shared" si="306"/>
        <v>#N/A</v>
      </c>
      <c r="CK709" s="1" t="str">
        <f t="shared" si="307"/>
        <v/>
      </c>
    </row>
    <row r="710" spans="73:89" ht="12" customHeight="1" x14ac:dyDescent="0.15">
      <c r="BU710" s="1">
        <f t="shared" si="308"/>
        <v>0</v>
      </c>
      <c r="BV710" s="1">
        <f>IF($BY$12=1,NORMDIST(BY710,$Y$6,$Y$8,TRUE),IF($BY$12=2,IF(BY710&lt;=$BX$31,0,IF(BY710&gt;=$BX$32,1,(BY710-$BX$31)*$BX$33)),SUM($BU$42:BU710)/$BV$40))</f>
        <v>0.79954580673955711</v>
      </c>
      <c r="BW710" s="1">
        <f t="shared" si="309"/>
        <v>0.93634832820432046</v>
      </c>
      <c r="BX710" s="1">
        <f>IF($BY$12&lt;3,BV710,SUM($BZ$42:BZ710)/$BX$40)</f>
        <v>0.79954580673955711</v>
      </c>
      <c r="BY710" s="1">
        <f t="shared" si="299"/>
        <v>66.80000000000048</v>
      </c>
      <c r="BZ710" s="1">
        <f t="shared" si="300"/>
        <v>1.4017190541980744E-2</v>
      </c>
      <c r="CA710" s="1">
        <f t="shared" si="310"/>
        <v>25.99761129127063</v>
      </c>
      <c r="CE710" s="1">
        <f t="shared" si="303"/>
        <v>26.305</v>
      </c>
      <c r="CF710" s="1">
        <f t="shared" si="304"/>
        <v>99</v>
      </c>
      <c r="CG710" s="1">
        <f t="shared" si="305"/>
        <v>0</v>
      </c>
      <c r="CH710" s="1">
        <f t="shared" si="311"/>
        <v>0</v>
      </c>
      <c r="CJ710" s="1" t="e">
        <f t="shared" si="306"/>
        <v>#N/A</v>
      </c>
      <c r="CK710" s="1" t="str">
        <f t="shared" si="307"/>
        <v/>
      </c>
    </row>
    <row r="711" spans="73:89" ht="12" customHeight="1" x14ac:dyDescent="0.15">
      <c r="BU711" s="1">
        <f t="shared" si="308"/>
        <v>0</v>
      </c>
      <c r="BV711" s="1">
        <f>IF($BY$12=1,NORMDIST(BY711,$Y$6,$Y$8,TRUE),IF($BY$12=2,IF(BY711&lt;=$BX$31,0,IF(BY711&gt;=$BX$32,1,(BY711-$BX$31)*$BX$33)),SUM($BU$42:BU711)/$BV$40))</f>
        <v>0.80094458047836425</v>
      </c>
      <c r="BW711" s="1">
        <f t="shared" si="309"/>
        <v>0.93380808377425895</v>
      </c>
      <c r="BX711" s="1">
        <f>IF($BY$12&lt;3,BV711,SUM($BZ$42:BZ711)/$BX$40)</f>
        <v>0.80094458047836425</v>
      </c>
      <c r="BY711" s="1">
        <f t="shared" si="299"/>
        <v>66.900000000000475</v>
      </c>
      <c r="BZ711" s="1">
        <f t="shared" si="300"/>
        <v>1.3958267320990319E-2</v>
      </c>
      <c r="CA711" s="1">
        <f t="shared" si="310"/>
        <v>25.997804295527249</v>
      </c>
      <c r="CE711" s="1">
        <f t="shared" si="303"/>
        <v>26.305</v>
      </c>
      <c r="CF711" s="1">
        <f t="shared" si="304"/>
        <v>99</v>
      </c>
      <c r="CG711" s="1">
        <f t="shared" si="305"/>
        <v>0</v>
      </c>
      <c r="CH711" s="1">
        <f t="shared" si="311"/>
        <v>0</v>
      </c>
      <c r="CJ711" s="1" t="e">
        <f t="shared" si="306"/>
        <v>#N/A</v>
      </c>
      <c r="CK711" s="1" t="str">
        <f t="shared" si="307"/>
        <v/>
      </c>
    </row>
    <row r="712" spans="73:89" ht="12" customHeight="1" x14ac:dyDescent="0.15">
      <c r="BU712" s="1">
        <f t="shared" si="308"/>
        <v>0</v>
      </c>
      <c r="BV712" s="1">
        <f>IF($BY$12=1,NORMDIST(BY712,$Y$6,$Y$8,TRUE),IF($BY$12=2,IF(BY712&lt;=$BX$31,0,IF(BY712&gt;=$BX$32,1,(BY712-$BX$31)*$BX$33)),SUM($BU$42:BU712)/$BV$40))</f>
        <v>0.80233745687731406</v>
      </c>
      <c r="BW712" s="1">
        <f t="shared" si="309"/>
        <v>0.93124936853882612</v>
      </c>
      <c r="BX712" s="1">
        <f>IF($BY$12&lt;3,BV712,SUM($BZ$42:BZ712)/$BX$40)</f>
        <v>0.80233745687731406</v>
      </c>
      <c r="BY712" s="1">
        <f t="shared" si="299"/>
        <v>67.000000000000469</v>
      </c>
      <c r="BZ712" s="1">
        <f t="shared" si="300"/>
        <v>1.3899244306549546E-2</v>
      </c>
      <c r="CA712" s="1">
        <f t="shared" si="310"/>
        <v>25.997982714210451</v>
      </c>
      <c r="CE712" s="1">
        <f t="shared" si="303"/>
        <v>26.305</v>
      </c>
      <c r="CF712" s="1">
        <f t="shared" si="304"/>
        <v>99</v>
      </c>
      <c r="CG712" s="1">
        <f t="shared" si="305"/>
        <v>0</v>
      </c>
      <c r="CH712" s="1">
        <f t="shared" si="311"/>
        <v>0</v>
      </c>
      <c r="CJ712" s="1" t="e">
        <f t="shared" si="306"/>
        <v>#N/A</v>
      </c>
      <c r="CK712" s="1" t="str">
        <f t="shared" si="307"/>
        <v/>
      </c>
    </row>
    <row r="713" spans="73:89" ht="12" customHeight="1" x14ac:dyDescent="0.15">
      <c r="BU713" s="1">
        <f t="shared" si="308"/>
        <v>0</v>
      </c>
      <c r="BV713" s="1">
        <f>IF($BY$12=1,NORMDIST(BY713,$Y$6,$Y$8,TRUE),IF($BY$12=2,IF(BY713&lt;=$BX$31,0,IF(BY713&gt;=$BX$32,1,(BY713-$BX$31)*$BX$33)),SUM($BU$42:BU713)/$BV$40))</f>
        <v>0.80372442612546202</v>
      </c>
      <c r="BW713" s="1">
        <f t="shared" si="309"/>
        <v>0.92867237847591932</v>
      </c>
      <c r="BX713" s="1">
        <f>IF($BY$12&lt;3,BV713,SUM($BZ$42:BZ713)/$BX$40)</f>
        <v>0.80372442612546202</v>
      </c>
      <c r="BY713" s="1">
        <f t="shared" si="299"/>
        <v>67.100000000000463</v>
      </c>
      <c r="BZ713" s="1">
        <f t="shared" si="300"/>
        <v>1.384012486551286E-2</v>
      </c>
      <c r="CA713" s="1">
        <f t="shared" si="310"/>
        <v>25.998147561388699</v>
      </c>
      <c r="CE713" s="1">
        <f t="shared" si="303"/>
        <v>26.305</v>
      </c>
      <c r="CF713" s="1">
        <f t="shared" si="304"/>
        <v>99</v>
      </c>
      <c r="CG713" s="1">
        <f t="shared" si="305"/>
        <v>0</v>
      </c>
      <c r="CH713" s="1">
        <f t="shared" si="311"/>
        <v>0</v>
      </c>
      <c r="CJ713" s="1" t="e">
        <f t="shared" si="306"/>
        <v>#N/A</v>
      </c>
      <c r="CK713" s="1" t="str">
        <f t="shared" si="307"/>
        <v/>
      </c>
    </row>
    <row r="714" spans="73:89" ht="12" customHeight="1" x14ac:dyDescent="0.15">
      <c r="BU714" s="1">
        <f t="shared" si="308"/>
        <v>0</v>
      </c>
      <c r="BV714" s="1">
        <f>IF($BY$12=1,NORMDIST(BY714,$Y$6,$Y$8,TRUE),IF($BY$12=2,IF(BY714&lt;=$BX$31,0,IF(BY714&gt;=$BX$32,1,(BY714-$BX$31)*$BX$33)),SUM($BU$42:BU714)/$BV$40))</f>
        <v>0.80510547874819793</v>
      </c>
      <c r="BW714" s="1">
        <f t="shared" si="309"/>
        <v>0.92607731043560249</v>
      </c>
      <c r="BX714" s="1">
        <f>IF($BY$12&lt;3,BV714,SUM($BZ$42:BZ714)/$BX$40)</f>
        <v>0.80510547874819793</v>
      </c>
      <c r="BY714" s="1">
        <f t="shared" si="299"/>
        <v>67.200000000000458</v>
      </c>
      <c r="BZ714" s="1">
        <f t="shared" si="300"/>
        <v>1.3780912357672563E-2</v>
      </c>
      <c r="CA714" s="1">
        <f t="shared" si="310"/>
        <v>25.998299788016713</v>
      </c>
      <c r="CE714" s="1">
        <f t="shared" si="303"/>
        <v>26.305</v>
      </c>
      <c r="CF714" s="1">
        <f t="shared" si="304"/>
        <v>99</v>
      </c>
      <c r="CG714" s="1">
        <f t="shared" si="305"/>
        <v>0</v>
      </c>
      <c r="CH714" s="1">
        <f t="shared" si="311"/>
        <v>0</v>
      </c>
      <c r="CJ714" s="1" t="e">
        <f t="shared" si="306"/>
        <v>#N/A</v>
      </c>
      <c r="CK714" s="1" t="str">
        <f t="shared" si="307"/>
        <v/>
      </c>
    </row>
    <row r="715" spans="73:89" ht="12" customHeight="1" x14ac:dyDescent="0.15">
      <c r="BU715" s="1">
        <f t="shared" si="308"/>
        <v>0</v>
      </c>
      <c r="BV715" s="1">
        <f>IF($BY$12=1,NORMDIST(BY715,$Y$6,$Y$8,TRUE),IF($BY$12=2,IF(BY715&lt;=$BX$31,0,IF(BY715&gt;=$BX$32,1,(BY715-$BX$31)*$BX$33)),SUM($BU$42:BU715)/$BV$40))</f>
        <v>0.80648060560652557</v>
      </c>
      <c r="BW715" s="1">
        <f t="shared" si="309"/>
        <v>0.923464362116033</v>
      </c>
      <c r="BX715" s="1">
        <f>IF($BY$12&lt;3,BV715,SUM($BZ$42:BZ715)/$BX$40)</f>
        <v>0.80648060560652557</v>
      </c>
      <c r="BY715" s="1">
        <f t="shared" si="299"/>
        <v>67.300000000000452</v>
      </c>
      <c r="BZ715" s="1">
        <f t="shared" si="300"/>
        <v>1.3721610135453593E-2</v>
      </c>
      <c r="CA715" s="1">
        <f t="shared" si="310"/>
        <v>25.998440285269709</v>
      </c>
      <c r="CE715" s="1">
        <f t="shared" si="303"/>
        <v>26.305</v>
      </c>
      <c r="CF715" s="1">
        <f t="shared" si="304"/>
        <v>99</v>
      </c>
      <c r="CG715" s="1">
        <f t="shared" si="305"/>
        <v>0</v>
      </c>
      <c r="CH715" s="1">
        <f t="shared" si="311"/>
        <v>0</v>
      </c>
      <c r="CJ715" s="1" t="e">
        <f t="shared" si="306"/>
        <v>#N/A</v>
      </c>
      <c r="CK715" s="1" t="str">
        <f t="shared" si="307"/>
        <v/>
      </c>
    </row>
    <row r="716" spans="73:89" ht="12" customHeight="1" x14ac:dyDescent="0.15">
      <c r="BU716" s="1">
        <f t="shared" si="308"/>
        <v>0</v>
      </c>
      <c r="BV716" s="1">
        <f>IF($BY$12=1,NORMDIST(BY716,$Y$6,$Y$8,TRUE),IF($BY$12=2,IF(BY716&lt;=$BX$31,0,IF(BY716&gt;=$BX$32,1,(BY716-$BX$31)*$BX$33)),SUM($BU$42:BU716)/$BV$40))</f>
        <v>0.80784979789630995</v>
      </c>
      <c r="BW716" s="1">
        <f t="shared" si="309"/>
        <v>0.92083373203935714</v>
      </c>
      <c r="BX716" s="1">
        <f>IF($BY$12&lt;3,BV716,SUM($BZ$42:BZ716)/$BX$40)</f>
        <v>0.80784979789630995</v>
      </c>
      <c r="BY716" s="1">
        <f t="shared" si="299"/>
        <v>67.400000000000446</v>
      </c>
      <c r="BZ716" s="1">
        <f t="shared" si="300"/>
        <v>1.3662221543610549E-2</v>
      </c>
      <c r="CA716" s="1">
        <f t="shared" si="310"/>
        <v>25.998569887747646</v>
      </c>
      <c r="CE716" s="1">
        <f t="shared" si="303"/>
        <v>26.305</v>
      </c>
      <c r="CF716" s="1">
        <f t="shared" si="304"/>
        <v>99</v>
      </c>
      <c r="CG716" s="1">
        <f t="shared" si="305"/>
        <v>0</v>
      </c>
      <c r="CH716" s="1">
        <f t="shared" si="311"/>
        <v>0</v>
      </c>
      <c r="CJ716" s="1" t="e">
        <f t="shared" si="306"/>
        <v>#N/A</v>
      </c>
      <c r="CK716" s="1" t="str">
        <f t="shared" si="307"/>
        <v/>
      </c>
    </row>
    <row r="717" spans="73:89" ht="12" customHeight="1" x14ac:dyDescent="0.15">
      <c r="BU717" s="1">
        <f t="shared" si="308"/>
        <v>0</v>
      </c>
      <c r="BV717" s="1">
        <f>IF($BY$12=1,NORMDIST(BY717,$Y$6,$Y$8,TRUE),IF($BY$12=2,IF(BY717&lt;=$BX$31,0,IF(BY717&gt;=$BX$32,1,(BY717-$BX$31)*$BX$33)),SUM($BU$42:BU717)/$BV$40))</f>
        <v>0.80921304714749531</v>
      </c>
      <c r="BW717" s="1">
        <f t="shared" si="309"/>
        <v>0.91818561952757261</v>
      </c>
      <c r="BX717" s="1">
        <f>IF($BY$12&lt;3,BV717,SUM($BZ$42:BZ717)/$BX$40)</f>
        <v>0.80921304714749531</v>
      </c>
      <c r="BY717" s="1">
        <f t="shared" si="299"/>
        <v>67.500000000000441</v>
      </c>
      <c r="BZ717" s="1">
        <f t="shared" si="300"/>
        <v>1.3602749918926913E-2</v>
      </c>
      <c r="CA717" s="1">
        <f t="shared" si="310"/>
        <v>25.998689376550907</v>
      </c>
      <c r="CE717" s="1">
        <f t="shared" si="303"/>
        <v>26.305</v>
      </c>
      <c r="CF717" s="1">
        <f t="shared" si="304"/>
        <v>99</v>
      </c>
      <c r="CG717" s="1">
        <f t="shared" si="305"/>
        <v>0</v>
      </c>
      <c r="CH717" s="1">
        <f t="shared" si="311"/>
        <v>0</v>
      </c>
      <c r="CJ717" s="1" t="e">
        <f t="shared" si="306"/>
        <v>#N/A</v>
      </c>
      <c r="CK717" s="1" t="str">
        <f t="shared" si="307"/>
        <v/>
      </c>
    </row>
    <row r="718" spans="73:89" ht="12" customHeight="1" x14ac:dyDescent="0.15">
      <c r="BU718" s="1">
        <f t="shared" si="308"/>
        <v>0</v>
      </c>
      <c r="BV718" s="1">
        <f>IF($BY$12=1,NORMDIST(BY718,$Y$6,$Y$8,TRUE),IF($BY$12=2,IF(BY718&lt;=$BX$31,0,IF(BY718&gt;=$BX$32,1,(BY718-$BX$31)*$BX$33)),SUM($BU$42:BU718)/$BV$40))</f>
        <v>0.81057034522329374</v>
      </c>
      <c r="BW718" s="1">
        <f t="shared" si="309"/>
        <v>0.91552022467837091</v>
      </c>
      <c r="BX718" s="1">
        <f>IF($BY$12&lt;3,BV718,SUM($BZ$42:BZ718)/$BX$40)</f>
        <v>0.81057034522329374</v>
      </c>
      <c r="BY718" s="1">
        <f t="shared" si="299"/>
        <v>67.600000000000435</v>
      </c>
      <c r="BZ718" s="1">
        <f t="shared" si="300"/>
        <v>1.3543198589916643E-2</v>
      </c>
      <c r="CA718" s="1">
        <f t="shared" si="310"/>
        <v>25.998799482229273</v>
      </c>
      <c r="CE718" s="1">
        <f t="shared" si="303"/>
        <v>26.305</v>
      </c>
      <c r="CF718" s="1">
        <f t="shared" si="304"/>
        <v>99</v>
      </c>
      <c r="CG718" s="1">
        <f t="shared" si="305"/>
        <v>0</v>
      </c>
      <c r="CH718" s="1">
        <f t="shared" si="311"/>
        <v>0</v>
      </c>
      <c r="CJ718" s="1" t="e">
        <f t="shared" si="306"/>
        <v>#N/A</v>
      </c>
      <c r="CK718" s="1" t="str">
        <f t="shared" si="307"/>
        <v/>
      </c>
    </row>
    <row r="719" spans="73:89" ht="12" customHeight="1" x14ac:dyDescent="0.15">
      <c r="BU719" s="1">
        <f t="shared" si="308"/>
        <v>0</v>
      </c>
      <c r="BV719" s="1">
        <f>IF($BY$12=1,NORMDIST(BY719,$Y$6,$Y$8,TRUE),IF($BY$12=2,IF(BY719&lt;=$BX$31,0,IF(BY719&gt;=$BX$32,1,(BY719-$BX$31)*$BX$33)),SUM($BU$42:BU719)/$BV$40))</f>
        <v>0.81192168431934242</v>
      </c>
      <c r="BW719" s="1">
        <f t="shared" si="309"/>
        <v>0.91283774834095199</v>
      </c>
      <c r="BX719" s="1">
        <f>IF($BY$12&lt;3,BV719,SUM($BZ$42:BZ719)/$BX$40)</f>
        <v>0.81192168431934242</v>
      </c>
      <c r="BY719" s="1">
        <f t="shared" si="299"/>
        <v>67.700000000000429</v>
      </c>
      <c r="BZ719" s="1">
        <f t="shared" si="300"/>
        <v>1.3483570876528008E-2</v>
      </c>
      <c r="CA719" s="1">
        <f t="shared" si="310"/>
        <v>25.998900887606204</v>
      </c>
      <c r="CE719" s="1">
        <f t="shared" si="303"/>
        <v>26.305</v>
      </c>
      <c r="CF719" s="1">
        <f t="shared" si="304"/>
        <v>99</v>
      </c>
      <c r="CG719" s="1">
        <f t="shared" si="305"/>
        <v>0</v>
      </c>
      <c r="CH719" s="1">
        <f t="shared" si="311"/>
        <v>0</v>
      </c>
      <c r="CJ719" s="1" t="e">
        <f t="shared" si="306"/>
        <v>#N/A</v>
      </c>
      <c r="CK719" s="1" t="str">
        <f t="shared" si="307"/>
        <v/>
      </c>
    </row>
    <row r="720" spans="73:89" ht="12" customHeight="1" x14ac:dyDescent="0.15">
      <c r="BU720" s="1">
        <f t="shared" si="308"/>
        <v>0</v>
      </c>
      <c r="BV720" s="1">
        <f>IF($BY$12=1,NORMDIST(BY720,$Y$6,$Y$8,TRUE),IF($BY$12=2,IF(BY720&lt;=$BX$31,0,IF(BY720&gt;=$BX$32,1,(BY720-$BX$31)*$BX$33)),SUM($BU$42:BU720)/$BV$40))</f>
        <v>0.81326705696283308</v>
      </c>
      <c r="BW720" s="1">
        <f t="shared" si="309"/>
        <v>0.91013839209182645</v>
      </c>
      <c r="BX720" s="1">
        <f>IF($BY$12&lt;3,BV720,SUM($BZ$42:BZ720)/$BX$40)</f>
        <v>0.81326705696283308</v>
      </c>
      <c r="BY720" s="1">
        <f t="shared" si="299"/>
        <v>67.800000000000423</v>
      </c>
      <c r="BZ720" s="1">
        <f t="shared" si="300"/>
        <v>1.3423870089849865E-2</v>
      </c>
      <c r="CA720" s="1">
        <f t="shared" si="310"/>
        <v>25.998994230480726</v>
      </c>
      <c r="CE720" s="1">
        <f t="shared" si="303"/>
        <v>26.305</v>
      </c>
      <c r="CF720" s="1">
        <f t="shared" si="304"/>
        <v>99</v>
      </c>
      <c r="CG720" s="1">
        <f t="shared" si="305"/>
        <v>0</v>
      </c>
      <c r="CH720" s="1">
        <f t="shared" si="311"/>
        <v>0</v>
      </c>
      <c r="CJ720" s="1" t="e">
        <f t="shared" si="306"/>
        <v>#N/A</v>
      </c>
      <c r="CK720" s="1" t="str">
        <f t="shared" si="307"/>
        <v/>
      </c>
    </row>
    <row r="721" spans="73:89" ht="12" customHeight="1" x14ac:dyDescent="0.15">
      <c r="BU721" s="1">
        <f t="shared" si="308"/>
        <v>0</v>
      </c>
      <c r="BV721" s="1">
        <f>IF($BY$12=1,NORMDIST(BY721,$Y$6,$Y$8,TRUE),IF($BY$12=2,IF(BY721&lt;=$BX$31,0,IF(BY721&gt;=$BX$32,1,(BY721-$BX$31)*$BX$33)),SUM($BU$42:BU721)/$BV$40))</f>
        <v>0.81460645601161108</v>
      </c>
      <c r="BW721" s="1">
        <f t="shared" si="309"/>
        <v>0.90742235821060091</v>
      </c>
      <c r="BX721" s="1">
        <f>IF($BY$12&lt;3,BV721,SUM($BZ$42:BZ721)/$BX$40)</f>
        <v>0.81460645601161108</v>
      </c>
      <c r="BY721" s="1">
        <f t="shared" si="299"/>
        <v>67.900000000000418</v>
      </c>
      <c r="BZ721" s="1">
        <f t="shared" si="300"/>
        <v>1.3364099531820255E-2</v>
      </c>
      <c r="CA721" s="1">
        <f t="shared" si="310"/>
        <v>25.999080106209451</v>
      </c>
      <c r="CE721" s="1">
        <f t="shared" si="303"/>
        <v>26.305</v>
      </c>
      <c r="CF721" s="1">
        <f t="shared" si="304"/>
        <v>99</v>
      </c>
      <c r="CG721" s="1">
        <f t="shared" si="305"/>
        <v>0</v>
      </c>
      <c r="CH721" s="1">
        <f t="shared" si="311"/>
        <v>0</v>
      </c>
      <c r="CJ721" s="1" t="e">
        <f t="shared" si="306"/>
        <v>#N/A</v>
      </c>
      <c r="CK721" s="1" t="str">
        <f t="shared" si="307"/>
        <v/>
      </c>
    </row>
    <row r="722" spans="73:89" ht="12" customHeight="1" x14ac:dyDescent="0.15">
      <c r="BU722" s="1">
        <f t="shared" si="308"/>
        <v>0</v>
      </c>
      <c r="BV722" s="1">
        <f>IF($BY$12=1,NORMDIST(BY722,$Y$6,$Y$8,TRUE),IF($BY$12=2,IF(BY722&lt;=$BX$31,0,IF(BY722&gt;=$BX$32,1,(BY722-$BX$31)*$BX$33)),SUM($BU$42:BU722)/$BV$40))</f>
        <v>0.81593987465324602</v>
      </c>
      <c r="BW722" s="1">
        <f t="shared" si="309"/>
        <v>0.90468984965575516</v>
      </c>
      <c r="BX722" s="1">
        <f>IF($BY$12&lt;3,BV722,SUM($BZ$42:BZ722)/$BX$40)</f>
        <v>0.81593987465324602</v>
      </c>
      <c r="BY722" s="1">
        <f t="shared" si="299"/>
        <v>68.000000000000412</v>
      </c>
      <c r="BZ722" s="1">
        <f t="shared" si="300"/>
        <v>1.3304262494937494E-2</v>
      </c>
      <c r="CA722" s="1">
        <f t="shared" si="310"/>
        <v>25.999159070171501</v>
      </c>
      <c r="CE722" s="1">
        <f t="shared" si="303"/>
        <v>26.305</v>
      </c>
      <c r="CF722" s="1">
        <f t="shared" si="304"/>
        <v>99</v>
      </c>
      <c r="CG722" s="1">
        <f t="shared" si="305"/>
        <v>0</v>
      </c>
      <c r="CH722" s="1">
        <f t="shared" si="311"/>
        <v>0</v>
      </c>
      <c r="CJ722" s="1" t="e">
        <f t="shared" si="306"/>
        <v>#N/A</v>
      </c>
      <c r="CK722" s="1" t="str">
        <f t="shared" si="307"/>
        <v/>
      </c>
    </row>
    <row r="723" spans="73:89" ht="12" customHeight="1" x14ac:dyDescent="0.15">
      <c r="BU723" s="1">
        <f t="shared" si="308"/>
        <v>0</v>
      </c>
      <c r="BV723" s="1">
        <f>IF($BY$12=1,NORMDIST(BY723,$Y$6,$Y$8,TRUE),IF($BY$12=2,IF(BY723&lt;=$BX$31,0,IF(BY723&gt;=$BX$32,1,(BY723-$BX$31)*$BX$33)),SUM($BU$42:BU723)/$BV$40))</f>
        <v>0.81726730640407341</v>
      </c>
      <c r="BW723" s="1">
        <f t="shared" si="309"/>
        <v>0.90194107004041224</v>
      </c>
      <c r="BX723" s="1">
        <f>IF($BY$12&lt;3,BV723,SUM($BZ$42:BZ723)/$BX$40)</f>
        <v>0.81726730640407341</v>
      </c>
      <c r="BY723" s="1">
        <f t="shared" si="299"/>
        <v>68.100000000000406</v>
      </c>
      <c r="BZ723" s="1">
        <f t="shared" si="300"/>
        <v>1.3244362261973669E-2</v>
      </c>
      <c r="CA723" s="1">
        <f t="shared" si="310"/>
        <v>25.999231640119092</v>
      </c>
      <c r="CE723" s="1">
        <f t="shared" si="303"/>
        <v>26.305</v>
      </c>
      <c r="CF723" s="1">
        <f t="shared" si="304"/>
        <v>99</v>
      </c>
      <c r="CG723" s="1">
        <f t="shared" si="305"/>
        <v>0</v>
      </c>
      <c r="CH723" s="1">
        <f t="shared" si="311"/>
        <v>0</v>
      </c>
      <c r="CJ723" s="1" t="e">
        <f t="shared" si="306"/>
        <v>#N/A</v>
      </c>
      <c r="CK723" s="1" t="str">
        <f t="shared" si="307"/>
        <v/>
      </c>
    </row>
    <row r="724" spans="73:89" ht="12" customHeight="1" x14ac:dyDescent="0.15">
      <c r="BU724" s="1">
        <f t="shared" si="308"/>
        <v>0</v>
      </c>
      <c r="BV724" s="1">
        <f>IF($BY$12=1,NORMDIST(BY724,$Y$6,$Y$8,TRUE),IF($BY$12=2,IF(BY724&lt;=$BX$31,0,IF(BY724&gt;=$BX$32,1,(BY724-$BX$31)*$BX$33)),SUM($BU$42:BU724)/$BV$40))</f>
        <v>0.81858874510820812</v>
      </c>
      <c r="BW724" s="1">
        <f t="shared" si="309"/>
        <v>0.89917622360810878</v>
      </c>
      <c r="BX724" s="1">
        <f>IF($BY$12&lt;3,BV724,SUM($BZ$42:BZ724)/$BX$40)</f>
        <v>0.81858874510820812</v>
      </c>
      <c r="BY724" s="1">
        <f t="shared" si="299"/>
        <v>68.200000000000401</v>
      </c>
      <c r="BZ724" s="1">
        <f t="shared" si="300"/>
        <v>1.3184402105690668E-2</v>
      </c>
      <c r="CA724" s="1">
        <f t="shared" si="310"/>
        <v>25.999298298416917</v>
      </c>
      <c r="CE724" s="1">
        <f t="shared" si="303"/>
        <v>26.305</v>
      </c>
      <c r="CF724" s="1">
        <f t="shared" si="304"/>
        <v>99</v>
      </c>
      <c r="CG724" s="1">
        <f t="shared" si="305"/>
        <v>0</v>
      </c>
      <c r="CH724" s="1">
        <f t="shared" si="311"/>
        <v>0</v>
      </c>
      <c r="CJ724" s="1" t="e">
        <f t="shared" si="306"/>
        <v>#N/A</v>
      </c>
      <c r="CK724" s="1" t="str">
        <f t="shared" si="307"/>
        <v/>
      </c>
    </row>
    <row r="725" spans="73:89" ht="12" customHeight="1" x14ac:dyDescent="0.15">
      <c r="BU725" s="1">
        <f t="shared" si="308"/>
        <v>0</v>
      </c>
      <c r="BV725" s="1">
        <f>IF($BY$12=1,NORMDIST(BY725,$Y$6,$Y$8,TRUE),IF($BY$12=2,IF(BY725&lt;=$BX$31,0,IF(BY725&gt;=$BX$32,1,(BY725-$BX$31)*$BX$33)),SUM($BU$42:BU725)/$BV$40))</f>
        <v>0.81990418493652828</v>
      </c>
      <c r="BW725" s="1">
        <f t="shared" si="309"/>
        <v>0.89639551520856486</v>
      </c>
      <c r="BX725" s="1">
        <f>IF($BY$12&lt;3,BV725,SUM($BZ$42:BZ725)/$BX$40)</f>
        <v>0.81990418493652828</v>
      </c>
      <c r="BY725" s="1">
        <f t="shared" si="299"/>
        <v>68.300000000000395</v>
      </c>
      <c r="BZ725" s="1">
        <f t="shared" si="300"/>
        <v>1.3124385288558707E-2</v>
      </c>
      <c r="CA725" s="1">
        <f t="shared" si="310"/>
        <v>25.999359494173355</v>
      </c>
      <c r="CE725" s="1">
        <f t="shared" si="303"/>
        <v>26.305</v>
      </c>
      <c r="CF725" s="1">
        <f t="shared" si="304"/>
        <v>99</v>
      </c>
      <c r="CG725" s="1">
        <f t="shared" si="305"/>
        <v>0</v>
      </c>
      <c r="CH725" s="1">
        <f t="shared" si="311"/>
        <v>0</v>
      </c>
      <c r="CJ725" s="1" t="e">
        <f t="shared" si="306"/>
        <v>#N/A</v>
      </c>
      <c r="CK725" s="1" t="str">
        <f t="shared" si="307"/>
        <v/>
      </c>
    </row>
    <row r="726" spans="73:89" ht="12" customHeight="1" x14ac:dyDescent="0.15">
      <c r="BU726" s="1">
        <f t="shared" si="308"/>
        <v>0</v>
      </c>
      <c r="BV726" s="1">
        <f>IF($BY$12=1,NORMDIST(BY726,$Y$6,$Y$8,TRUE),IF($BY$12=2,IF(BY726&lt;=$BX$31,0,IF(BY726&gt;=$BX$32,1,(BY726-$BX$31)*$BX$33)),SUM($BU$42:BU726)/$BV$40))</f>
        <v>0.82121362038563339</v>
      </c>
      <c r="BW726" s="1">
        <f t="shared" si="309"/>
        <v>0.89359915027346082</v>
      </c>
      <c r="BX726" s="1">
        <f>IF($BY$12&lt;3,BV726,SUM($BZ$42:BZ726)/$BX$40)</f>
        <v>0.82121362038563339</v>
      </c>
      <c r="BY726" s="1">
        <f t="shared" ref="BY726:BY789" si="312">BY725+$BZ$1</f>
        <v>68.400000000000389</v>
      </c>
      <c r="BZ726" s="1">
        <f t="shared" si="300"/>
        <v>1.3064315062477422E-2</v>
      </c>
      <c r="CA726" s="1">
        <f t="shared" si="310"/>
        <v>25.99941564526678</v>
      </c>
      <c r="CE726" s="1">
        <f t="shared" si="303"/>
        <v>26.305</v>
      </c>
      <c r="CF726" s="1">
        <f t="shared" si="304"/>
        <v>99</v>
      </c>
      <c r="CG726" s="1">
        <f t="shared" si="305"/>
        <v>0</v>
      </c>
      <c r="CH726" s="1">
        <f t="shared" si="311"/>
        <v>0</v>
      </c>
      <c r="CJ726" s="1" t="e">
        <f t="shared" si="306"/>
        <v>#N/A</v>
      </c>
      <c r="CK726" s="1" t="str">
        <f t="shared" si="307"/>
        <v/>
      </c>
    </row>
    <row r="727" spans="73:89" ht="12" customHeight="1" x14ac:dyDescent="0.15">
      <c r="BU727" s="1">
        <f t="shared" si="308"/>
        <v>0</v>
      </c>
      <c r="BV727" s="1">
        <f>IF($BY$12=1,NORMDIST(BY727,$Y$6,$Y$8,TRUE),IF($BY$12=2,IF(BY727&lt;=$BX$31,0,IF(BY727&gt;=$BX$32,1,(BY727-$BX$31)*$BX$33)),SUM($BU$42:BU727)/$BV$40))</f>
        <v>0.82251704627677269</v>
      </c>
      <c r="BW727" s="1">
        <f t="shared" si="309"/>
        <v>0.89078733479222461</v>
      </c>
      <c r="BX727" s="1">
        <f>IF($BY$12&lt;3,BV727,SUM($BZ$42:BZ727)/$BX$40)</f>
        <v>0.82251704627677269</v>
      </c>
      <c r="BY727" s="1">
        <f t="shared" si="312"/>
        <v>68.500000000000384</v>
      </c>
      <c r="BZ727" s="1">
        <f t="shared" si="300"/>
        <v>1.3004194668499556E-2</v>
      </c>
      <c r="CA727" s="1">
        <f t="shared" si="310"/>
        <v>25.999467140270255</v>
      </c>
      <c r="CE727" s="1">
        <f t="shared" si="303"/>
        <v>26.305</v>
      </c>
      <c r="CF727" s="1">
        <f t="shared" si="304"/>
        <v>99</v>
      </c>
      <c r="CG727" s="1">
        <f t="shared" si="305"/>
        <v>0</v>
      </c>
      <c r="CH727" s="1">
        <f t="shared" si="311"/>
        <v>0</v>
      </c>
      <c r="CJ727" s="1" t="e">
        <f t="shared" si="306"/>
        <v>#N/A</v>
      </c>
      <c r="CK727" s="1" t="str">
        <f t="shared" si="307"/>
        <v/>
      </c>
    </row>
    <row r="728" spans="73:89" ht="12" customHeight="1" x14ac:dyDescent="0.15">
      <c r="BU728" s="1">
        <f t="shared" si="308"/>
        <v>0</v>
      </c>
      <c r="BV728" s="1">
        <f>IF($BY$12=1,NORMDIST(BY728,$Y$6,$Y$8,TRUE),IF($BY$12=2,IF(BY728&lt;=$BX$31,0,IF(BY728&gt;=$BX$32,1,(BY728-$BX$31)*$BX$33)),SUM($BU$42:BU728)/$BV$40))</f>
        <v>0.82381445775474704</v>
      </c>
      <c r="BW728" s="1">
        <f t="shared" si="309"/>
        <v>0.88796027528782984</v>
      </c>
      <c r="BX728" s="1">
        <f>IF($BY$12&lt;3,BV728,SUM($BZ$42:BZ728)/$BX$40)</f>
        <v>0.82381445775474704</v>
      </c>
      <c r="BY728" s="1">
        <f t="shared" si="312"/>
        <v>68.600000000000378</v>
      </c>
      <c r="BZ728" s="1">
        <f t="shared" si="300"/>
        <v>1.2944027336557215E-2</v>
      </c>
      <c r="CA728" s="1">
        <f t="shared" si="310"/>
        <v>25.99951434027793</v>
      </c>
      <c r="CE728" s="1">
        <f t="shared" si="303"/>
        <v>26.305</v>
      </c>
      <c r="CF728" s="1">
        <f t="shared" si="304"/>
        <v>99</v>
      </c>
      <c r="CG728" s="1">
        <f t="shared" si="305"/>
        <v>0</v>
      </c>
      <c r="CH728" s="1">
        <f t="shared" si="311"/>
        <v>0</v>
      </c>
      <c r="CJ728" s="1" t="e">
        <f t="shared" si="306"/>
        <v>#N/A</v>
      </c>
      <c r="CK728" s="1" t="str">
        <f t="shared" si="307"/>
        <v/>
      </c>
    </row>
    <row r="729" spans="73:89" ht="12" customHeight="1" x14ac:dyDescent="0.15">
      <c r="BU729" s="1">
        <f t="shared" si="308"/>
        <v>0</v>
      </c>
      <c r="BV729" s="1">
        <f>IF($BY$12=1,NORMDIST(BY729,$Y$6,$Y$8,TRUE),IF($BY$12=2,IF(BY729&lt;=$BX$31,0,IF(BY729&gt;=$BX$32,1,(BY729-$BX$31)*$BX$33)),SUM($BU$42:BU729)/$BV$40))</f>
        <v>0.82510585028678285</v>
      </c>
      <c r="BW729" s="1">
        <f t="shared" si="309"/>
        <v>0.88511817879261578</v>
      </c>
      <c r="BX729" s="1">
        <f>IF($BY$12&lt;3,BV729,SUM($BZ$42:BZ729)/$BX$40)</f>
        <v>0.82510585028678285</v>
      </c>
      <c r="BY729" s="1">
        <f t="shared" si="312"/>
        <v>68.700000000000372</v>
      </c>
      <c r="BZ729" s="1">
        <f t="shared" si="300"/>
        <v>1.2883816285190844E-2</v>
      </c>
      <c r="CA729" s="1">
        <f t="shared" si="310"/>
        <v>25.999557580636562</v>
      </c>
      <c r="CE729" s="1">
        <f t="shared" si="303"/>
        <v>26.305</v>
      </c>
      <c r="CF729" s="1">
        <f t="shared" si="304"/>
        <v>99</v>
      </c>
      <c r="CG729" s="1">
        <f t="shared" si="305"/>
        <v>0</v>
      </c>
      <c r="CH729" s="1">
        <f t="shared" si="311"/>
        <v>0</v>
      </c>
      <c r="CJ729" s="1" t="e">
        <f t="shared" si="306"/>
        <v>#N/A</v>
      </c>
      <c r="CK729" s="1" t="str">
        <f t="shared" si="307"/>
        <v/>
      </c>
    </row>
    <row r="730" spans="73:89" ht="12" customHeight="1" x14ac:dyDescent="0.15">
      <c r="BU730" s="1">
        <f t="shared" si="308"/>
        <v>0</v>
      </c>
      <c r="BV730" s="1">
        <f>IF($BY$12=1,NORMDIST(BY730,$Y$6,$Y$8,TRUE),IF($BY$12=2,IF(BY730&lt;=$BX$31,0,IF(BY730&gt;=$BX$32,1,(BY730-$BX$31)*$BX$33)),SUM($BU$42:BU730)/$BV$40))</f>
        <v>0.82639121966138018</v>
      </c>
      <c r="BW730" s="1">
        <f t="shared" si="309"/>
        <v>0.88226125282412349</v>
      </c>
      <c r="BX730" s="1">
        <f>IF($BY$12&lt;3,BV730,SUM($BZ$42:BZ730)/$BX$40)</f>
        <v>0.82639121966138018</v>
      </c>
      <c r="BY730" s="1">
        <f t="shared" si="312"/>
        <v>68.800000000000367</v>
      </c>
      <c r="BZ730" s="1">
        <f t="shared" si="300"/>
        <v>1.2823564721280796E-2</v>
      </c>
      <c r="CA730" s="1">
        <f t="shared" si="310"/>
        <v>25.999597172585514</v>
      </c>
      <c r="CE730" s="1">
        <f t="shared" si="303"/>
        <v>26.305</v>
      </c>
      <c r="CF730" s="1">
        <f t="shared" si="304"/>
        <v>99</v>
      </c>
      <c r="CG730" s="1">
        <f t="shared" si="305"/>
        <v>0</v>
      </c>
      <c r="CH730" s="1">
        <f t="shared" si="311"/>
        <v>0</v>
      </c>
      <c r="CJ730" s="1" t="e">
        <f t="shared" si="306"/>
        <v>#N/A</v>
      </c>
      <c r="CK730" s="1" t="str">
        <f t="shared" si="307"/>
        <v/>
      </c>
    </row>
    <row r="731" spans="73:89" ht="12" customHeight="1" x14ac:dyDescent="0.15">
      <c r="BU731" s="1">
        <f t="shared" si="308"/>
        <v>0</v>
      </c>
      <c r="BV731" s="1">
        <f>IF($BY$12=1,NORMDIST(BY731,$Y$6,$Y$8,TRUE),IF($BY$12=2,IF(BY731&lt;=$BX$31,0,IF(BY731&gt;=$BX$32,1,(BY731-$BX$31)*$BX$33)),SUM($BU$42:BU731)/$BV$40))</f>
        <v>0.82767056198713274</v>
      </c>
      <c r="BW731" s="1">
        <f t="shared" si="309"/>
        <v>0.87938970536096028</v>
      </c>
      <c r="BX731" s="1">
        <f>IF($BY$12&lt;3,BV731,SUM($BZ$42:BZ731)/$BX$40)</f>
        <v>0.82767056198713274</v>
      </c>
      <c r="BY731" s="1">
        <f t="shared" si="312"/>
        <v>68.900000000000361</v>
      </c>
      <c r="BZ731" s="1">
        <f t="shared" si="300"/>
        <v>1.276327583978165E-2</v>
      </c>
      <c r="CA731" s="1">
        <f t="shared" si="310"/>
        <v>25.999633404808691</v>
      </c>
      <c r="CE731" s="1">
        <f t="shared" si="303"/>
        <v>26.305</v>
      </c>
      <c r="CF731" s="1">
        <f t="shared" si="304"/>
        <v>99</v>
      </c>
      <c r="CG731" s="1">
        <f t="shared" si="305"/>
        <v>0</v>
      </c>
      <c r="CH731" s="1">
        <f t="shared" si="311"/>
        <v>0</v>
      </c>
      <c r="CJ731" s="1" t="e">
        <f t="shared" si="306"/>
        <v>#N/A</v>
      </c>
      <c r="CK731" s="1" t="str">
        <f t="shared" si="307"/>
        <v/>
      </c>
    </row>
    <row r="732" spans="73:89" ht="12" customHeight="1" x14ac:dyDescent="0.15">
      <c r="BU732" s="1">
        <f t="shared" si="308"/>
        <v>0</v>
      </c>
      <c r="BV732" s="1">
        <f>IF($BY$12=1,NORMDIST(BY732,$Y$6,$Y$8,TRUE),IF($BY$12=2,IF(BY732&lt;=$BX$31,0,IF(BY732&gt;=$BX$32,1,(BY732-$BX$31)*$BX$33)),SUM($BU$42:BU732)/$BV$40))</f>
        <v>0.82894387369152267</v>
      </c>
      <c r="BW732" s="1">
        <f t="shared" si="309"/>
        <v>0.87650374481869187</v>
      </c>
      <c r="BX732" s="1">
        <f>IF($BY$12&lt;3,BV732,SUM($BZ$42:BZ732)/$BX$40)</f>
        <v>0.82894387369152267</v>
      </c>
      <c r="BY732" s="1">
        <f t="shared" si="312"/>
        <v>69.000000000000355</v>
      </c>
      <c r="BZ732" s="1">
        <f t="shared" si="300"/>
        <v>1.2702952823459237E-2</v>
      </c>
      <c r="CA732" s="1">
        <f t="shared" si="310"/>
        <v>25.999666544901764</v>
      </c>
      <c r="CE732" s="1">
        <f t="shared" si="303"/>
        <v>26.305</v>
      </c>
      <c r="CF732" s="1">
        <f t="shared" si="304"/>
        <v>99</v>
      </c>
      <c r="CG732" s="1">
        <f t="shared" si="305"/>
        <v>0</v>
      </c>
      <c r="CH732" s="1">
        <f t="shared" si="311"/>
        <v>0</v>
      </c>
      <c r="CJ732" s="1" t="e">
        <f t="shared" si="306"/>
        <v>#N/A</v>
      </c>
      <c r="CK732" s="1" t="str">
        <f t="shared" si="307"/>
        <v/>
      </c>
    </row>
    <row r="733" spans="73:89" ht="12" customHeight="1" x14ac:dyDescent="0.15">
      <c r="BU733" s="1">
        <f t="shared" si="308"/>
        <v>0</v>
      </c>
      <c r="BV733" s="1">
        <f>IF($BY$12=1,NORMDIST(BY733,$Y$6,$Y$8,TRUE),IF($BY$12=2,IF(BY733&lt;=$BX$31,0,IF(BY733&gt;=$BX$32,1,(BY733-$BX$31)*$BX$33)),SUM($BU$42:BU733)/$BV$40))</f>
        <v>0.83021115151968838</v>
      </c>
      <c r="BW733" s="1">
        <f t="shared" si="309"/>
        <v>0.87360358002576621</v>
      </c>
      <c r="BX733" s="1">
        <f>IF($BY$12&lt;3,BV733,SUM($BZ$42:BZ733)/$BX$40)</f>
        <v>0.83021115151968838</v>
      </c>
      <c r="BY733" s="1">
        <f t="shared" si="312"/>
        <v>69.10000000000035</v>
      </c>
      <c r="BZ733" s="1">
        <f t="shared" si="300"/>
        <v>1.2642598842630417E-2</v>
      </c>
      <c r="CA733" s="1">
        <f t="shared" si="310"/>
        <v>25.999696840758087</v>
      </c>
      <c r="CE733" s="1">
        <f t="shared" si="303"/>
        <v>26.305</v>
      </c>
      <c r="CF733" s="1">
        <f t="shared" si="304"/>
        <v>99</v>
      </c>
      <c r="CG733" s="1">
        <f t="shared" si="305"/>
        <v>0</v>
      </c>
      <c r="CH733" s="1">
        <f t="shared" si="311"/>
        <v>0</v>
      </c>
      <c r="CJ733" s="1" t="e">
        <f t="shared" si="306"/>
        <v>#N/A</v>
      </c>
      <c r="CK733" s="1" t="str">
        <f t="shared" si="307"/>
        <v/>
      </c>
    </row>
    <row r="734" spans="73:89" ht="12" customHeight="1" x14ac:dyDescent="0.15">
      <c r="BU734" s="1">
        <f t="shared" si="308"/>
        <v>0</v>
      </c>
      <c r="BV734" s="1">
        <f>IF($BY$12=1,NORMDIST(BY734,$Y$6,$Y$8,TRUE),IF($BY$12=2,IF(BY734&lt;=$BX$31,0,IF(BY734&gt;=$BX$32,1,(BY734-$BX$31)*$BX$33)),SUM($BU$42:BU734)/$BV$40))</f>
        <v>0.83147239253316652</v>
      </c>
      <c r="BW734" s="1">
        <f t="shared" si="309"/>
        <v>0.87068942019947515</v>
      </c>
      <c r="BX734" s="1">
        <f>IF($BY$12&lt;3,BV734,SUM($BZ$42:BZ734)/$BX$40)</f>
        <v>0.83147239253316652</v>
      </c>
      <c r="BY734" s="1">
        <f t="shared" si="312"/>
        <v>69.200000000000344</v>
      </c>
      <c r="BZ734" s="1">
        <f t="shared" si="300"/>
        <v>1.2582217054905647E-2</v>
      </c>
      <c r="CA734" s="1">
        <f t="shared" si="310"/>
        <v>25.999724521876661</v>
      </c>
      <c r="CE734" s="1">
        <f t="shared" si="303"/>
        <v>26.305</v>
      </c>
      <c r="CF734" s="1">
        <f t="shared" si="304"/>
        <v>99</v>
      </c>
      <c r="CG734" s="1">
        <f t="shared" si="305"/>
        <v>0</v>
      </c>
      <c r="CH734" s="1">
        <f t="shared" si="311"/>
        <v>0</v>
      </c>
      <c r="CJ734" s="1" t="e">
        <f t="shared" si="306"/>
        <v>#N/A</v>
      </c>
      <c r="CK734" s="1" t="str">
        <f t="shared" si="307"/>
        <v/>
      </c>
    </row>
    <row r="735" spans="73:89" ht="12" customHeight="1" x14ac:dyDescent="0.15">
      <c r="BU735" s="1">
        <f t="shared" si="308"/>
        <v>0</v>
      </c>
      <c r="BV735" s="1">
        <f>IF($BY$12=1,NORMDIST(BY735,$Y$6,$Y$8,TRUE),IF($BY$12=2,IF(BY735&lt;=$BX$31,0,IF(BY735&gt;=$BX$32,1,(BY735-$BX$31)*$BX$33)),SUM($BU$42:BU735)/$BV$40))</f>
        <v>0.83272759410860919</v>
      </c>
      <c r="BW735" s="1">
        <f t="shared" si="309"/>
        <v>0.86776147492195488</v>
      </c>
      <c r="BX735" s="1">
        <f>IF($BY$12&lt;3,BV735,SUM($BZ$42:BZ735)/$BX$40)</f>
        <v>0.83272759410860919</v>
      </c>
      <c r="BY735" s="1">
        <f t="shared" si="312"/>
        <v>69.300000000000338</v>
      </c>
      <c r="BZ735" s="1">
        <f t="shared" si="300"/>
        <v>1.2521810604934352E-2</v>
      </c>
      <c r="CA735" s="1">
        <f t="shared" si="310"/>
        <v>25.999749800595403</v>
      </c>
      <c r="CE735" s="1">
        <f t="shared" si="303"/>
        <v>26.305</v>
      </c>
      <c r="CF735" s="1">
        <f t="shared" si="304"/>
        <v>99</v>
      </c>
      <c r="CG735" s="1">
        <f t="shared" si="305"/>
        <v>0</v>
      </c>
      <c r="CH735" s="1">
        <f t="shared" si="311"/>
        <v>0</v>
      </c>
      <c r="CJ735" s="1" t="e">
        <f t="shared" si="306"/>
        <v>#N/A</v>
      </c>
      <c r="CK735" s="1" t="str">
        <f t="shared" si="307"/>
        <v/>
      </c>
    </row>
    <row r="736" spans="73:89" ht="12" customHeight="1" x14ac:dyDescent="0.15">
      <c r="BU736" s="1">
        <f t="shared" si="308"/>
        <v>0</v>
      </c>
      <c r="BV736" s="1">
        <f>IF($BY$12=1,NORMDIST(BY736,$Y$6,$Y$8,TRUE),IF($BY$12=2,IF(BY736&lt;=$BX$31,0,IF(BY736&gt;=$BX$32,1,(BY736-$BX$31)*$BX$33)),SUM($BU$42:BU736)/$BV$40))</f>
        <v>0.83397675393647464</v>
      </c>
      <c r="BW736" s="1">
        <f t="shared" si="309"/>
        <v>0.86481995411622903</v>
      </c>
      <c r="BX736" s="1">
        <f>IF($BY$12&lt;3,BV736,SUM($BZ$42:BZ736)/$BX$40)</f>
        <v>0.83397675393647464</v>
      </c>
      <c r="BY736" s="1">
        <f t="shared" si="312"/>
        <v>69.400000000000333</v>
      </c>
      <c r="BZ736" s="1">
        <f t="shared" si="300"/>
        <v>1.2461382624153096E-2</v>
      </c>
      <c r="CA736" s="1">
        <f t="shared" si="310"/>
        <v>25.999772873253036</v>
      </c>
      <c r="CE736" s="1">
        <f t="shared" si="303"/>
        <v>26.305</v>
      </c>
      <c r="CF736" s="1">
        <f t="shared" si="304"/>
        <v>99</v>
      </c>
      <c r="CG736" s="1">
        <f t="shared" si="305"/>
        <v>0</v>
      </c>
      <c r="CH736" s="1">
        <f t="shared" si="311"/>
        <v>0</v>
      </c>
      <c r="CJ736" s="1" t="e">
        <f t="shared" si="306"/>
        <v>#N/A</v>
      </c>
      <c r="CK736" s="1" t="str">
        <f t="shared" si="307"/>
        <v/>
      </c>
    </row>
    <row r="737" spans="73:89" ht="12" customHeight="1" x14ac:dyDescent="0.15">
      <c r="BU737" s="1">
        <f t="shared" si="308"/>
        <v>0</v>
      </c>
      <c r="BV737" s="1">
        <f>IF($BY$12=1,NORMDIST(BY737,$Y$6,$Y$8,TRUE),IF($BY$12=2,IF(BY737&lt;=$BX$31,0,IF(BY737&gt;=$BX$32,1,(BY737-$BX$31)*$BX$33)),SUM($BU$42:BU737)/$BV$40))</f>
        <v>0.83521987001969367</v>
      </c>
      <c r="BW737" s="1">
        <f t="shared" si="309"/>
        <v>0.86186506802230178</v>
      </c>
      <c r="BX737" s="1">
        <f>IF($BY$12&lt;3,BV737,SUM($BZ$42:BZ737)/$BX$40)</f>
        <v>0.83521987001969367</v>
      </c>
      <c r="BY737" s="1">
        <f t="shared" si="312"/>
        <v>69.500000000000327</v>
      </c>
      <c r="BZ737" s="1">
        <f t="shared" si="300"/>
        <v>1.2400936230536659E-2</v>
      </c>
      <c r="CA737" s="1">
        <f t="shared" si="310"/>
        <v>25.999793921282759</v>
      </c>
      <c r="CE737" s="1">
        <f t="shared" si="303"/>
        <v>26.305</v>
      </c>
      <c r="CF737" s="1">
        <f t="shared" si="304"/>
        <v>99</v>
      </c>
      <c r="CG737" s="1">
        <f t="shared" si="305"/>
        <v>0</v>
      </c>
      <c r="CH737" s="1">
        <f t="shared" si="311"/>
        <v>0</v>
      </c>
      <c r="CJ737" s="1" t="e">
        <f t="shared" si="306"/>
        <v>#N/A</v>
      </c>
      <c r="CK737" s="1" t="str">
        <f t="shared" si="307"/>
        <v/>
      </c>
    </row>
    <row r="738" spans="73:89" ht="12" customHeight="1" x14ac:dyDescent="0.15">
      <c r="BU738" s="1">
        <f t="shared" si="308"/>
        <v>0</v>
      </c>
      <c r="BV738" s="1">
        <f>IF($BY$12=1,NORMDIST(BY738,$Y$6,$Y$8,TRUE),IF($BY$12=2,IF(BY738&lt;=$BX$31,0,IF(BY738&gt;=$BX$32,1,(BY738-$BX$31)*$BX$33)),SUM($BU$42:BU738)/$BV$40))</f>
        <v>0.83645694067231158</v>
      </c>
      <c r="BW738" s="1">
        <f t="shared" si="309"/>
        <v>0.85889702717329919</v>
      </c>
      <c r="BX738" s="1">
        <f>IF($BY$12&lt;3,BV738,SUM($BZ$42:BZ738)/$BX$40)</f>
        <v>0.83645694067231158</v>
      </c>
      <c r="BY738" s="1">
        <f t="shared" si="312"/>
        <v>69.600000000000321</v>
      </c>
      <c r="BZ738" s="1">
        <f t="shared" si="300"/>
        <v>1.2340474528351943E-2</v>
      </c>
      <c r="CA738" s="1">
        <f t="shared" si="310"/>
        <v>25.999813112240826</v>
      </c>
      <c r="CE738" s="1">
        <f t="shared" si="303"/>
        <v>26.305</v>
      </c>
      <c r="CF738" s="1">
        <f t="shared" si="304"/>
        <v>99</v>
      </c>
      <c r="CG738" s="1">
        <f t="shared" si="305"/>
        <v>0</v>
      </c>
      <c r="CH738" s="1">
        <f t="shared" si="311"/>
        <v>0</v>
      </c>
      <c r="CJ738" s="1" t="e">
        <f t="shared" si="306"/>
        <v>#N/A</v>
      </c>
      <c r="CK738" s="1" t="str">
        <f t="shared" si="307"/>
        <v/>
      </c>
    </row>
    <row r="739" spans="73:89" ht="12" customHeight="1" x14ac:dyDescent="0.15">
      <c r="BU739" s="1">
        <f t="shared" si="308"/>
        <v>0</v>
      </c>
      <c r="BV739" s="1">
        <f>IF($BY$12=1,NORMDIST(BY739,$Y$6,$Y$8,TRUE),IF($BY$12=2,IF(BY739&lt;=$BX$31,0,IF(BY739&gt;=$BX$32,1,(BY739-$BX$31)*$BX$33)),SUM($BU$42:BU739)/$BV$40))</f>
        <v>0.83768796451810468</v>
      </c>
      <c r="BW739" s="1">
        <f t="shared" si="309"/>
        <v>0.85591604237166552</v>
      </c>
      <c r="BX739" s="1">
        <f>IF($BY$12&lt;3,BV739,SUM($BZ$42:BZ739)/$BX$40)</f>
        <v>0.83768796451810468</v>
      </c>
      <c r="BY739" s="1">
        <f t="shared" si="312"/>
        <v>69.700000000000315</v>
      </c>
      <c r="BZ739" s="1">
        <f t="shared" si="300"/>
        <v>1.2280000607914801E-2</v>
      </c>
      <c r="CA739" s="1">
        <f t="shared" si="310"/>
        <v>25.999830600773123</v>
      </c>
      <c r="CE739" s="1">
        <f t="shared" si="303"/>
        <v>26.305</v>
      </c>
      <c r="CF739" s="1">
        <f t="shared" si="304"/>
        <v>99</v>
      </c>
      <c r="CG739" s="1">
        <f t="shared" si="305"/>
        <v>0</v>
      </c>
      <c r="CH739" s="1">
        <f t="shared" si="311"/>
        <v>0</v>
      </c>
      <c r="CJ739" s="1" t="e">
        <f t="shared" si="306"/>
        <v>#N/A</v>
      </c>
      <c r="CK739" s="1" t="str">
        <f t="shared" si="307"/>
        <v/>
      </c>
    </row>
    <row r="740" spans="73:89" ht="12" customHeight="1" x14ac:dyDescent="0.15">
      <c r="BU740" s="1">
        <f t="shared" si="308"/>
        <v>0</v>
      </c>
      <c r="BV740" s="1">
        <f>IF($BY$12=1,NORMDIST(BY740,$Y$6,$Y$8,TRUE),IF($BY$12=2,IF(BY740&lt;=$BX$31,0,IF(BY740&gt;=$BX$32,1,(BY740-$BX$31)*$BX$33)),SUM($BU$42:BU740)/$BV$40))</f>
        <v>0.83891294048917286</v>
      </c>
      <c r="BW740" s="1">
        <f t="shared" si="309"/>
        <v>0.85292232466541917</v>
      </c>
      <c r="BX740" s="1">
        <f>IF($BY$12&lt;3,BV740,SUM($BZ$42:BZ740)/$BX$40)</f>
        <v>0.83891294048917286</v>
      </c>
      <c r="BY740" s="1">
        <f t="shared" si="312"/>
        <v>69.80000000000031</v>
      </c>
      <c r="BZ740" s="1">
        <f t="shared" si="300"/>
        <v>1.2219517545349791E-2</v>
      </c>
      <c r="CA740" s="1">
        <f t="shared" si="310"/>
        <v>25.999846529522685</v>
      </c>
      <c r="CE740" s="1">
        <f t="shared" si="303"/>
        <v>26.305</v>
      </c>
      <c r="CF740" s="1">
        <f t="shared" si="304"/>
        <v>99</v>
      </c>
      <c r="CG740" s="1">
        <f t="shared" si="305"/>
        <v>0</v>
      </c>
      <c r="CH740" s="1">
        <f t="shared" si="311"/>
        <v>0</v>
      </c>
      <c r="CJ740" s="1" t="e">
        <f t="shared" si="306"/>
        <v>#N/A</v>
      </c>
      <c r="CK740" s="1" t="str">
        <f t="shared" si="307"/>
        <v/>
      </c>
    </row>
    <row r="741" spans="73:89" ht="12" customHeight="1" x14ac:dyDescent="0.15">
      <c r="BU741" s="1">
        <f t="shared" si="308"/>
        <v>0</v>
      </c>
      <c r="BV741" s="1">
        <f>IF($BY$12=1,NORMDIST(BY741,$Y$6,$Y$8,TRUE),IF($BY$12=2,IF(BY741&lt;=$BX$31,0,IF(BY741&gt;=$BX$32,1,(BY741-$BX$31)*$BX$33)),SUM($BU$42:BU741)/$BV$40))</f>
        <v>0.84013186782450966</v>
      </c>
      <c r="BW741" s="1">
        <f t="shared" si="309"/>
        <v>0.84991608532446838</v>
      </c>
      <c r="BX741" s="1">
        <f>IF($BY$12&lt;3,BV741,SUM($BZ$42:BZ741)/$BX$40)</f>
        <v>0.84013186782450966</v>
      </c>
      <c r="BY741" s="1">
        <f t="shared" si="312"/>
        <v>69.900000000000304</v>
      </c>
      <c r="BZ741" s="1">
        <f t="shared" si="300"/>
        <v>1.2159028402352856E-2</v>
      </c>
      <c r="CA741" s="1">
        <f t="shared" si="310"/>
        <v>25.999861029981126</v>
      </c>
      <c r="CE741" s="1">
        <f t="shared" si="303"/>
        <v>26.305</v>
      </c>
      <c r="CF741" s="1">
        <f t="shared" si="304"/>
        <v>99</v>
      </c>
      <c r="CG741" s="1">
        <f t="shared" si="305"/>
        <v>0</v>
      </c>
      <c r="CH741" s="1">
        <f t="shared" si="311"/>
        <v>0</v>
      </c>
      <c r="CJ741" s="1" t="e">
        <f t="shared" si="306"/>
        <v>#N/A</v>
      </c>
      <c r="CK741" s="1" t="str">
        <f t="shared" si="307"/>
        <v/>
      </c>
    </row>
    <row r="742" spans="73:89" ht="12" customHeight="1" x14ac:dyDescent="0.15">
      <c r="BU742" s="1">
        <f t="shared" si="308"/>
        <v>0</v>
      </c>
      <c r="BV742" s="1">
        <f>IF($BY$12=1,NORMDIST(BY742,$Y$6,$Y$8,TRUE),IF($BY$12=2,IF(BY742&lt;=$BX$31,0,IF(BY742&gt;=$BX$32,1,(BY742-$BX$31)*$BX$33)),SUM($BU$42:BU742)/$BV$40))</f>
        <v>0.84134474606854659</v>
      </c>
      <c r="BW742" s="1">
        <f t="shared" si="309"/>
        <v>0.8468975358169929</v>
      </c>
      <c r="BX742" s="1">
        <f>IF($BY$12&lt;3,BV742,SUM($BZ$42:BZ742)/$BX$40)</f>
        <v>0.84134474606854659</v>
      </c>
      <c r="BY742" s="1">
        <f t="shared" si="312"/>
        <v>70.000000000000298</v>
      </c>
      <c r="BZ742" s="1">
        <f t="shared" si="300"/>
        <v>1.2098536225956989E-2</v>
      </c>
      <c r="CA742" s="1">
        <f t="shared" si="310"/>
        <v>25.999874223286689</v>
      </c>
      <c r="CE742" s="1">
        <f t="shared" si="303"/>
        <v>26.305</v>
      </c>
      <c r="CF742" s="1">
        <f t="shared" si="304"/>
        <v>99</v>
      </c>
      <c r="CG742" s="1">
        <f t="shared" si="305"/>
        <v>0</v>
      </c>
      <c r="CH742" s="1">
        <f t="shared" si="311"/>
        <v>0</v>
      </c>
      <c r="CJ742" s="1" t="e">
        <f t="shared" si="306"/>
        <v>#N/A</v>
      </c>
      <c r="CK742" s="1" t="str">
        <f t="shared" si="307"/>
        <v/>
      </c>
    </row>
    <row r="743" spans="73:89" ht="12" customHeight="1" x14ac:dyDescent="0.15">
      <c r="BU743" s="1">
        <f t="shared" si="308"/>
        <v>0</v>
      </c>
      <c r="BV743" s="1">
        <f>IF($BY$12=1,NORMDIST(BY743,$Y$6,$Y$8,TRUE),IF($BY$12=2,IF(BY743&lt;=$BX$31,0,IF(BY743&gt;=$BX$32,1,(BY743-$BX$31)*$BX$33)),SUM($BU$42:BU743)/$BV$40))</f>
        <v>0.84255157506967571</v>
      </c>
      <c r="BW743" s="1">
        <f t="shared" si="309"/>
        <v>0.84386688778589414</v>
      </c>
      <c r="BX743" s="1">
        <f>IF($BY$12&lt;3,BV743,SUM($BZ$42:BZ743)/$BX$40)</f>
        <v>0.84255157506967571</v>
      </c>
      <c r="BY743" s="1">
        <f t="shared" si="312"/>
        <v>70.100000000000293</v>
      </c>
      <c r="BZ743" s="1">
        <f t="shared" si="300"/>
        <v>1.2038044048300865E-2</v>
      </c>
      <c r="CA743" s="1">
        <f t="shared" si="310"/>
        <v>25.999886220971792</v>
      </c>
      <c r="CE743" s="1">
        <f t="shared" si="303"/>
        <v>26.305</v>
      </c>
      <c r="CF743" s="1">
        <f t="shared" si="304"/>
        <v>99</v>
      </c>
      <c r="CG743" s="1">
        <f t="shared" si="305"/>
        <v>0</v>
      </c>
      <c r="CH743" s="1">
        <f t="shared" si="311"/>
        <v>0</v>
      </c>
      <c r="CJ743" s="1" t="e">
        <f t="shared" si="306"/>
        <v>#N/A</v>
      </c>
      <c r="CK743" s="1" t="str">
        <f t="shared" si="307"/>
        <v/>
      </c>
    </row>
    <row r="744" spans="73:89" ht="12" customHeight="1" x14ac:dyDescent="0.15">
      <c r="BU744" s="1">
        <f t="shared" si="308"/>
        <v>0</v>
      </c>
      <c r="BV744" s="1">
        <f>IF($BY$12=1,NORMDIST(BY744,$Y$6,$Y$8,TRUE),IF($BY$12=2,IF(BY744&lt;=$BX$31,0,IF(BY744&gt;=$BX$32,1,(BY744-$BX$31)*$BX$33)),SUM($BU$42:BU744)/$BV$40))</f>
        <v>0.8437523549787489</v>
      </c>
      <c r="BW744" s="1">
        <f t="shared" si="309"/>
        <v>0.84082435302531822</v>
      </c>
      <c r="BX744" s="1">
        <f>IF($BY$12&lt;3,BV744,SUM($BZ$42:BZ744)/$BX$40)</f>
        <v>0.8437523549787489</v>
      </c>
      <c r="BY744" s="1">
        <f t="shared" si="312"/>
        <v>70.200000000000287</v>
      </c>
      <c r="BZ744" s="1">
        <f t="shared" si="300"/>
        <v>1.1977554886400496E-2</v>
      </c>
      <c r="CA744" s="1">
        <f t="shared" si="310"/>
        <v>25.999897125662581</v>
      </c>
      <c r="CE744" s="1">
        <f t="shared" si="303"/>
        <v>26.305</v>
      </c>
      <c r="CF744" s="1">
        <f t="shared" si="304"/>
        <v>99</v>
      </c>
      <c r="CG744" s="1">
        <f t="shared" si="305"/>
        <v>0</v>
      </c>
      <c r="CH744" s="1">
        <f t="shared" si="311"/>
        <v>0</v>
      </c>
      <c r="CJ744" s="1" t="e">
        <f t="shared" si="306"/>
        <v>#N/A</v>
      </c>
      <c r="CK744" s="1" t="str">
        <f t="shared" si="307"/>
        <v/>
      </c>
    </row>
    <row r="745" spans="73:89" ht="12" customHeight="1" x14ac:dyDescent="0.15">
      <c r="BU745" s="1">
        <f t="shared" si="308"/>
        <v>0</v>
      </c>
      <c r="BV745" s="1">
        <f>IF($BY$12=1,NORMDIST(BY745,$Y$6,$Y$8,TRUE),IF($BY$12=2,IF(BY745&lt;=$BX$31,0,IF(BY745&gt;=$BX$32,1,(BY745-$BX$31)*$BX$33)),SUM($BU$42:BU745)/$BV$40))</f>
        <v>0.84494708624755377</v>
      </c>
      <c r="BW745" s="1">
        <f t="shared" si="309"/>
        <v>0.83777014345725342</v>
      </c>
      <c r="BX745" s="1">
        <f>IF($BY$12&lt;3,BV745,SUM($BZ$42:BZ745)/$BX$40)</f>
        <v>0.84494708624755377</v>
      </c>
      <c r="BY745" s="1">
        <f t="shared" si="312"/>
        <v>70.300000000000281</v>
      </c>
      <c r="BZ745" s="1">
        <f t="shared" si="300"/>
        <v>1.1917071741923899E-2</v>
      </c>
      <c r="CA745" s="1">
        <f t="shared" si="310"/>
        <v>25.999907031733144</v>
      </c>
      <c r="CE745" s="1">
        <f t="shared" si="303"/>
        <v>26.305</v>
      </c>
      <c r="CF745" s="1">
        <f t="shared" si="304"/>
        <v>99</v>
      </c>
      <c r="CG745" s="1">
        <f t="shared" si="305"/>
        <v>0</v>
      </c>
      <c r="CH745" s="1">
        <f t="shared" si="311"/>
        <v>0</v>
      </c>
      <c r="CJ745" s="1" t="e">
        <f t="shared" si="306"/>
        <v>#N/A</v>
      </c>
      <c r="CK745" s="1" t="str">
        <f t="shared" si="307"/>
        <v/>
      </c>
    </row>
    <row r="746" spans="73:89" ht="12" customHeight="1" x14ac:dyDescent="0.15">
      <c r="BU746" s="1">
        <f t="shared" si="308"/>
        <v>0</v>
      </c>
      <c r="BV746" s="1">
        <f>IF($BY$12=1,NORMDIST(BY746,$Y$6,$Y$8,TRUE),IF($BY$12=2,IF(BY746&lt;=$BX$31,0,IF(BY746&gt;=$BX$32,1,(BY746-$BX$31)*$BX$33)),SUM($BU$42:BU746)/$BV$40))</f>
        <v>0.84613576962726844</v>
      </c>
      <c r="BW746" s="1">
        <f t="shared" si="309"/>
        <v>0.83470447110820756</v>
      </c>
      <c r="BX746" s="1">
        <f>IF($BY$12&lt;3,BV746,SUM($BZ$42:BZ746)/$BX$40)</f>
        <v>0.84613576962726844</v>
      </c>
      <c r="BY746" s="1">
        <f t="shared" si="312"/>
        <v>70.400000000000276</v>
      </c>
      <c r="BZ746" s="1">
        <f t="shared" ref="BZ746:BZ809" si="313">IF($BZ$5,IF($BY$12=1,NORMDIST(BY746,$Y$6,$Y$8,FALSE),IF($BY$12=2,IF(AND(BY746&gt;=$BX$31,BY746&lt;=$BX$32),$BX$33,0),IF(BY746&lt;=$BX$13,0,NORMDIST(LN((BY746-$BX$13)/$BX$12),0,$BW$8,FALSE)/((BY746-$BX$13)/$BX$12)))),-999)</f>
        <v>1.1856597600968811E-2</v>
      </c>
      <c r="CA746" s="1">
        <f t="shared" si="310"/>
        <v>25.999916025916765</v>
      </c>
      <c r="CE746" s="1">
        <f t="shared" ref="CE746:CE809" si="314">IF(AND($CB$7,$CD$2,$CD$1),26+$P$23/2-CC746*$P$23,NA())</f>
        <v>26.305</v>
      </c>
      <c r="CF746" s="1">
        <f t="shared" ref="CF746:CF809" si="315">IF(ISNA(CJ746),99,CJ746)</f>
        <v>99</v>
      </c>
      <c r="CG746" s="1">
        <f t="shared" ref="CG746:CG809" si="316">IF(ISNA(CJ746),0,CJ746)</f>
        <v>0</v>
      </c>
      <c r="CH746" s="1">
        <f t="shared" si="311"/>
        <v>0</v>
      </c>
      <c r="CJ746" s="1" t="e">
        <f t="shared" ref="CJ746:CJ809" si="317">IF(CH746=1,CE746,NA())</f>
        <v>#N/A</v>
      </c>
      <c r="CK746" s="1" t="str">
        <f t="shared" ref="CK746:CK809" si="318">IF(CH746=1,M645,"")</f>
        <v/>
      </c>
    </row>
    <row r="747" spans="73:89" ht="12" customHeight="1" x14ac:dyDescent="0.15">
      <c r="BU747" s="1">
        <f t="shared" ref="BU747:BU810" si="319">IF($BY$12&lt;3,0,IF(BY747&lt;=$BX$13,0,NORMDIST(LN((BY747-$BX$13)/$BX$12),0,$BW$8,FALSE)/((BY747-$BX$13)/$BX$12)))</f>
        <v>0</v>
      </c>
      <c r="BV747" s="1">
        <f>IF($BY$12=1,NORMDIST(BY747,$Y$6,$Y$8,TRUE),IF($BY$12=2,IF(BY747&lt;=$BX$31,0,IF(BY747&gt;=$BX$32,1,(BY747-$BX$31)*$BX$33)),SUM($BU$42:BU747)/$BV$40))</f>
        <v>0.8473184061668928</v>
      </c>
      <c r="BW747" s="1">
        <f t="shared" ref="BW747:BW810" si="320">BY747*BZ747</f>
        <v>0.83162754808596739</v>
      </c>
      <c r="BX747" s="1">
        <f>IF($BY$12&lt;3,BV747,SUM($BZ$42:BZ747)/$BX$40)</f>
        <v>0.8473184061668928</v>
      </c>
      <c r="BY747" s="1">
        <f t="shared" si="312"/>
        <v>70.50000000000027</v>
      </c>
      <c r="BZ747" s="1">
        <f t="shared" si="313"/>
        <v>1.1796135433843464E-2</v>
      </c>
      <c r="CA747" s="1">
        <f t="shared" ref="CA747:CA810" si="321">IF(AND($CD$1,$CD$3),26-$CD$40*NORMDIST(BY747,$Y$6,$Y$8/SQRT($T$18),FALSE),-999)</f>
        <v>25.999924187876665</v>
      </c>
      <c r="CE747" s="1">
        <f t="shared" si="314"/>
        <v>26.305</v>
      </c>
      <c r="CF747" s="1">
        <f t="shared" si="315"/>
        <v>99</v>
      </c>
      <c r="CG747" s="1">
        <f t="shared" si="316"/>
        <v>0</v>
      </c>
      <c r="CH747" s="1">
        <f t="shared" si="311"/>
        <v>0</v>
      </c>
      <c r="CJ747" s="1" t="e">
        <f t="shared" si="317"/>
        <v>#N/A</v>
      </c>
      <c r="CK747" s="1" t="str">
        <f t="shared" si="318"/>
        <v/>
      </c>
    </row>
    <row r="748" spans="73:89" ht="12" customHeight="1" x14ac:dyDescent="0.15">
      <c r="BU748" s="1">
        <f t="shared" si="319"/>
        <v>0</v>
      </c>
      <c r="BV748" s="1">
        <f>IF($BY$12=1,NORMDIST(BY748,$Y$6,$Y$8,TRUE),IF($BY$12=2,IF(BY748&lt;=$BX$31,0,IF(BY748&gt;=$BX$32,1,(BY748-$BX$31)*$BX$33)),SUM($BU$42:BU748)/$BV$40))</f>
        <v>0.84849499721165955</v>
      </c>
      <c r="BW748" s="1">
        <f t="shared" si="320"/>
        <v>0.82853958655644355</v>
      </c>
      <c r="BX748" s="1">
        <f>IF($BY$12&lt;3,BV748,SUM($BZ$42:BZ748)/$BX$40)</f>
        <v>0.84849499721165955</v>
      </c>
      <c r="BY748" s="1">
        <f t="shared" si="312"/>
        <v>70.600000000000264</v>
      </c>
      <c r="BZ748" s="1">
        <f t="shared" si="313"/>
        <v>1.1735688194850432E-2</v>
      </c>
      <c r="CA748" s="1">
        <f t="shared" si="321"/>
        <v>25.999931590738445</v>
      </c>
      <c r="CE748" s="1">
        <f t="shared" si="314"/>
        <v>26.305</v>
      </c>
      <c r="CF748" s="1">
        <f t="shared" si="315"/>
        <v>99</v>
      </c>
      <c r="CG748" s="1">
        <f t="shared" si="316"/>
        <v>0</v>
      </c>
      <c r="CH748" s="1">
        <f t="shared" si="311"/>
        <v>0</v>
      </c>
      <c r="CJ748" s="1" t="e">
        <f t="shared" si="317"/>
        <v>#N/A</v>
      </c>
      <c r="CK748" s="1" t="str">
        <f t="shared" si="318"/>
        <v/>
      </c>
    </row>
    <row r="749" spans="73:89" ht="12" customHeight="1" x14ac:dyDescent="0.15">
      <c r="BU749" s="1">
        <f t="shared" si="319"/>
        <v>0</v>
      </c>
      <c r="BV749" s="1">
        <f>IF($BY$12=1,NORMDIST(BY749,$Y$6,$Y$8,TRUE),IF($BY$12=2,IF(BY749&lt;=$BX$31,0,IF(BY749&gt;=$BX$32,1,(BY749-$BX$31)*$BX$33)),SUM($BU$42:BU749)/$BV$40))</f>
        <v>0.84966554440142161</v>
      </c>
      <c r="BW749" s="1">
        <f t="shared" si="320"/>
        <v>0.8254407987206055</v>
      </c>
      <c r="BX749" s="1">
        <f>IF($BY$12&lt;3,BV749,SUM($BZ$42:BZ749)/$BX$40)</f>
        <v>0.84966554440142161</v>
      </c>
      <c r="BY749" s="1">
        <f t="shared" si="312"/>
        <v>70.700000000000259</v>
      </c>
      <c r="BZ749" s="1">
        <f t="shared" si="313"/>
        <v>1.1675258822073585E-2</v>
      </c>
      <c r="CA749" s="1">
        <f t="shared" si="321"/>
        <v>25.999938301586447</v>
      </c>
      <c r="CE749" s="1">
        <f t="shared" si="314"/>
        <v>26.305</v>
      </c>
      <c r="CF749" s="1">
        <f t="shared" si="315"/>
        <v>99</v>
      </c>
      <c r="CG749" s="1">
        <f t="shared" si="316"/>
        <v>0</v>
      </c>
      <c r="CH749" s="1">
        <f t="shared" si="311"/>
        <v>0</v>
      </c>
      <c r="CJ749" s="1" t="e">
        <f t="shared" si="317"/>
        <v>#N/A</v>
      </c>
      <c r="CK749" s="1" t="str">
        <f t="shared" si="318"/>
        <v/>
      </c>
    </row>
    <row r="750" spans="73:89" ht="12" customHeight="1" x14ac:dyDescent="0.15">
      <c r="BU750" s="1">
        <f t="shared" si="319"/>
        <v>0</v>
      </c>
      <c r="BV750" s="1">
        <f>IF($BY$12=1,NORMDIST(BY750,$Y$6,$Y$8,TRUE),IF($BY$12=2,IF(BY750&lt;=$BX$31,0,IF(BY750&gt;=$BX$32,1,(BY750-$BX$31)*$BX$33)),SUM($BU$42:BU750)/$BV$40))</f>
        <v>0.85083004966902154</v>
      </c>
      <c r="BW750" s="1">
        <f t="shared" si="320"/>
        <v>0.82233139679150835</v>
      </c>
      <c r="BX750" s="1">
        <f>IF($BY$12&lt;3,BV750,SUM($BZ$42:BZ750)/$BX$40)</f>
        <v>0.85083004966902154</v>
      </c>
      <c r="BY750" s="1">
        <f t="shared" si="312"/>
        <v>70.800000000000253</v>
      </c>
      <c r="BZ750" s="1">
        <f t="shared" si="313"/>
        <v>1.1614850237168156E-2</v>
      </c>
      <c r="CA750" s="1">
        <f t="shared" si="321"/>
        <v>25.999944381926113</v>
      </c>
      <c r="CE750" s="1">
        <f t="shared" si="314"/>
        <v>26.305</v>
      </c>
      <c r="CF750" s="1">
        <f t="shared" si="315"/>
        <v>99</v>
      </c>
      <c r="CG750" s="1">
        <f t="shared" si="316"/>
        <v>0</v>
      </c>
      <c r="CH750" s="1">
        <f t="shared" si="311"/>
        <v>0</v>
      </c>
      <c r="CJ750" s="1" t="e">
        <f t="shared" si="317"/>
        <v>#N/A</v>
      </c>
      <c r="CK750" s="1" t="str">
        <f t="shared" si="318"/>
        <v/>
      </c>
    </row>
    <row r="751" spans="73:89" ht="12" customHeight="1" x14ac:dyDescent="0.15">
      <c r="BU751" s="1">
        <f t="shared" si="319"/>
        <v>0</v>
      </c>
      <c r="BV751" s="1">
        <f>IF($BY$12=1,NORMDIST(BY751,$Y$6,$Y$8,TRUE),IF($BY$12=2,IF(BY751&lt;=$BX$31,0,IF(BY751&gt;=$BX$32,1,(BY751-$BX$31)*$BX$33)),SUM($BU$42:BU751)/$BV$40))</f>
        <v>0.85198851523863683</v>
      </c>
      <c r="BW751" s="1">
        <f t="shared" si="320"/>
        <v>0.81921159297141566</v>
      </c>
      <c r="BX751" s="1">
        <f>IF($BY$12&lt;3,BV751,SUM($BZ$42:BZ751)/$BX$40)</f>
        <v>0.85198851523863683</v>
      </c>
      <c r="BY751" s="1">
        <f t="shared" si="312"/>
        <v>70.900000000000247</v>
      </c>
      <c r="BZ751" s="1">
        <f t="shared" si="313"/>
        <v>1.1554465345153917E-2</v>
      </c>
      <c r="CA751" s="1">
        <f t="shared" si="321"/>
        <v>25.999949888114358</v>
      </c>
      <c r="CE751" s="1">
        <f t="shared" si="314"/>
        <v>26.305</v>
      </c>
      <c r="CF751" s="1">
        <f t="shared" si="315"/>
        <v>99</v>
      </c>
      <c r="CG751" s="1">
        <f t="shared" si="316"/>
        <v>0</v>
      </c>
      <c r="CH751" s="1">
        <f t="shared" si="311"/>
        <v>0</v>
      </c>
      <c r="CJ751" s="1" t="e">
        <f t="shared" si="317"/>
        <v>#N/A</v>
      </c>
      <c r="CK751" s="1" t="str">
        <f t="shared" si="318"/>
        <v/>
      </c>
    </row>
    <row r="752" spans="73:89" ht="12" customHeight="1" x14ac:dyDescent="0.15">
      <c r="BU752" s="1">
        <f t="shared" si="319"/>
        <v>0</v>
      </c>
      <c r="BV752" s="1">
        <f>IF($BY$12=1,NORMDIST(BY752,$Y$6,$Y$8,TRUE),IF($BY$12=2,IF(BY752&lt;=$BX$31,0,IF(BY752&gt;=$BX$32,1,(BY752-$BX$31)*$BX$33)),SUM($BU$42:BU752)/$BV$40))</f>
        <v>0.85314094362410686</v>
      </c>
      <c r="BW752" s="1">
        <f t="shared" si="320"/>
        <v>0.81608159942901981</v>
      </c>
      <c r="BX752" s="1">
        <f>IF($BY$12&lt;3,BV752,SUM($BZ$42:BZ752)/$BX$40)</f>
        <v>0.85314094362410686</v>
      </c>
      <c r="BY752" s="1">
        <f t="shared" si="312"/>
        <v>71.000000000000242</v>
      </c>
      <c r="BZ752" s="1">
        <f t="shared" si="313"/>
        <v>1.1494107034211507E-2</v>
      </c>
      <c r="CA752" s="1">
        <f t="shared" si="321"/>
        <v>25.999954871759833</v>
      </c>
      <c r="CE752" s="1">
        <f t="shared" si="314"/>
        <v>26.305</v>
      </c>
      <c r="CF752" s="1">
        <f t="shared" si="315"/>
        <v>99</v>
      </c>
      <c r="CG752" s="1">
        <f t="shared" si="316"/>
        <v>0</v>
      </c>
      <c r="CH752" s="1">
        <f t="shared" si="311"/>
        <v>0</v>
      </c>
      <c r="CJ752" s="1" t="e">
        <f t="shared" si="317"/>
        <v>#N/A</v>
      </c>
      <c r="CK752" s="1" t="str">
        <f t="shared" si="318"/>
        <v/>
      </c>
    </row>
    <row r="753" spans="73:89" ht="12" customHeight="1" x14ac:dyDescent="0.15">
      <c r="BU753" s="1">
        <f t="shared" si="319"/>
        <v>0</v>
      </c>
      <c r="BV753" s="1">
        <f>IF($BY$12=1,NORMDIST(BY753,$Y$6,$Y$8,TRUE),IF($BY$12=2,IF(BY753&lt;=$BX$31,0,IF(BY753&gt;=$BX$32,1,(BY753-$BX$31)*$BX$33)),SUM($BU$42:BU753)/$BV$40))</f>
        <v>0.85428733762723863</v>
      </c>
      <c r="BW753" s="1">
        <f t="shared" si="320"/>
        <v>0.81294162827676719</v>
      </c>
      <c r="BX753" s="1">
        <f>IF($BY$12&lt;3,BV753,SUM($BZ$42:BZ753)/$BX$40)</f>
        <v>0.85428733762723863</v>
      </c>
      <c r="BY753" s="1">
        <f t="shared" si="312"/>
        <v>71.100000000000236</v>
      </c>
      <c r="BZ753" s="1">
        <f t="shared" si="313"/>
        <v>1.1433778175481919E-2</v>
      </c>
      <c r="CA753" s="1">
        <f t="shared" si="321"/>
        <v>25.999959380094964</v>
      </c>
      <c r="CE753" s="1">
        <f t="shared" si="314"/>
        <v>26.305</v>
      </c>
      <c r="CF753" s="1">
        <f t="shared" si="315"/>
        <v>99</v>
      </c>
      <c r="CG753" s="1">
        <f t="shared" si="316"/>
        <v>0</v>
      </c>
      <c r="CH753" s="1">
        <f t="shared" si="311"/>
        <v>0</v>
      </c>
      <c r="CJ753" s="1" t="e">
        <f t="shared" si="317"/>
        <v>#N/A</v>
      </c>
      <c r="CK753" s="1" t="str">
        <f t="shared" si="318"/>
        <v/>
      </c>
    </row>
    <row r="754" spans="73:89" ht="12" customHeight="1" x14ac:dyDescent="0.15">
      <c r="BU754" s="1">
        <f t="shared" si="319"/>
        <v>0</v>
      </c>
      <c r="BV754" s="1">
        <f>IF($BY$12=1,NORMDIST(BY754,$Y$6,$Y$8,TRUE),IF($BY$12=2,IF(BY754&lt;=$BX$31,0,IF(BY754&gt;=$BX$32,1,(BY754-$BX$31)*$BX$33)),SUM($BU$42:BU754)/$BV$40))</f>
        <v>0.85542770033609306</v>
      </c>
      <c r="BW754" s="1">
        <f t="shared" si="320"/>
        <v>0.80979189154828657</v>
      </c>
      <c r="BX754" s="1">
        <f>IF($BY$12&lt;3,BV754,SUM($BZ$42:BZ754)/$BX$40)</f>
        <v>0.85542770033609306</v>
      </c>
      <c r="BY754" s="1">
        <f t="shared" si="312"/>
        <v>71.20000000000023</v>
      </c>
      <c r="BZ754" s="1">
        <f t="shared" si="313"/>
        <v>1.1373481622869157E-2</v>
      </c>
      <c r="CA754" s="1">
        <f t="shared" si="321"/>
        <v>25.999963456321428</v>
      </c>
      <c r="CE754" s="1">
        <f t="shared" si="314"/>
        <v>26.305</v>
      </c>
      <c r="CF754" s="1">
        <f t="shared" si="315"/>
        <v>99</v>
      </c>
      <c r="CG754" s="1">
        <f t="shared" si="316"/>
        <v>0</v>
      </c>
      <c r="CH754" s="1">
        <f t="shared" si="311"/>
        <v>0</v>
      </c>
      <c r="CJ754" s="1" t="e">
        <f t="shared" si="317"/>
        <v>#N/A</v>
      </c>
      <c r="CK754" s="1" t="str">
        <f t="shared" si="318"/>
        <v/>
      </c>
    </row>
    <row r="755" spans="73:89" ht="12" customHeight="1" x14ac:dyDescent="0.15">
      <c r="BU755" s="1">
        <f t="shared" si="319"/>
        <v>0</v>
      </c>
      <c r="BV755" s="1">
        <f>IF($BY$12=1,NORMDIST(BY755,$Y$6,$Y$8,TRUE),IF($BY$12=2,IF(BY755&lt;=$BX$31,0,IF(BY755&gt;=$BX$32,1,(BY755-$BX$31)*$BX$33)),SUM($BU$42:BU755)/$BV$40))</f>
        <v>0.85656203512325158</v>
      </c>
      <c r="BW755" s="1">
        <f t="shared" si="320"/>
        <v>0.8066326011759265</v>
      </c>
      <c r="BX755" s="1">
        <f>IF($BY$12&lt;3,BV755,SUM($BZ$42:BZ755)/$BX$40)</f>
        <v>0.85656203512325158</v>
      </c>
      <c r="BY755" s="1">
        <f t="shared" si="312"/>
        <v>71.300000000000225</v>
      </c>
      <c r="BZ755" s="1">
        <f t="shared" si="313"/>
        <v>1.1313220212846059E-2</v>
      </c>
      <c r="CA755" s="1">
        <f t="shared" si="321"/>
        <v>25.999967139930806</v>
      </c>
      <c r="CE755" s="1">
        <f t="shared" si="314"/>
        <v>26.305</v>
      </c>
      <c r="CF755" s="1">
        <f t="shared" si="315"/>
        <v>99</v>
      </c>
      <c r="CG755" s="1">
        <f t="shared" si="316"/>
        <v>0</v>
      </c>
      <c r="CH755" s="1">
        <f t="shared" si="311"/>
        <v>0</v>
      </c>
      <c r="CJ755" s="1" t="e">
        <f t="shared" si="317"/>
        <v>#N/A</v>
      </c>
      <c r="CK755" s="1" t="str">
        <f t="shared" si="318"/>
        <v/>
      </c>
    </row>
    <row r="756" spans="73:89" ht="12" customHeight="1" x14ac:dyDescent="0.15">
      <c r="BU756" s="1">
        <f t="shared" si="319"/>
        <v>0</v>
      </c>
      <c r="BV756" s="1">
        <f>IF($BY$12=1,NORMDIST(BY756,$Y$6,$Y$8,TRUE),IF($BY$12=2,IF(BY756&lt;=$BX$31,0,IF(BY756&gt;=$BX$32,1,(BY756-$BX$31)*$BX$33)),SUM($BU$42:BU756)/$BV$40))</f>
        <v>0.85769034564406321</v>
      </c>
      <c r="BW756" s="1">
        <f t="shared" si="320"/>
        <v>0.80346396896840588</v>
      </c>
      <c r="BX756" s="1">
        <f>IF($BY$12&lt;3,BV756,SUM($BZ$42:BZ756)/$BX$40)</f>
        <v>0.85769034564406321</v>
      </c>
      <c r="BY756" s="1">
        <f t="shared" si="312"/>
        <v>71.400000000000219</v>
      </c>
      <c r="BZ756" s="1">
        <f t="shared" si="313"/>
        <v>1.1252996764263353E-2</v>
      </c>
      <c r="CA756" s="1">
        <f t="shared" si="321"/>
        <v>25.999970467001887</v>
      </c>
      <c r="CE756" s="1">
        <f t="shared" si="314"/>
        <v>26.305</v>
      </c>
      <c r="CF756" s="1">
        <f t="shared" si="315"/>
        <v>99</v>
      </c>
      <c r="CG756" s="1">
        <f t="shared" si="316"/>
        <v>0</v>
      </c>
      <c r="CH756" s="1">
        <f t="shared" si="311"/>
        <v>0</v>
      </c>
      <c r="CJ756" s="1" t="e">
        <f t="shared" si="317"/>
        <v>#N/A</v>
      </c>
      <c r="CK756" s="1" t="str">
        <f t="shared" si="318"/>
        <v/>
      </c>
    </row>
    <row r="757" spans="73:89" ht="12" customHeight="1" x14ac:dyDescent="0.15">
      <c r="BU757" s="1">
        <f t="shared" si="319"/>
        <v>0</v>
      </c>
      <c r="BV757" s="1">
        <f>IF($BY$12=1,NORMDIST(BY757,$Y$6,$Y$8,TRUE),IF($BY$12=2,IF(BY757&lt;=$BX$31,0,IF(BY757&gt;=$BX$32,1,(BY757-$BX$31)*$BX$33)),SUM($BU$42:BU757)/$BV$40))</f>
        <v>0.85881263583487344</v>
      </c>
      <c r="BW757" s="1">
        <f t="shared" si="320"/>
        <v>0.80028620658857463</v>
      </c>
      <c r="BX757" s="1">
        <f>IF($BY$12&lt;3,BV757,SUM($BZ$42:BZ757)/$BX$40)</f>
        <v>0.85881263583487344</v>
      </c>
      <c r="BY757" s="1">
        <f t="shared" si="312"/>
        <v>71.500000000000213</v>
      </c>
      <c r="BZ757" s="1">
        <f t="shared" si="313"/>
        <v>1.1192814078161849E-2</v>
      </c>
      <c r="CA757" s="1">
        <f t="shared" si="321"/>
        <v>25.999973470476206</v>
      </c>
      <c r="CE757" s="1">
        <f t="shared" si="314"/>
        <v>26.305</v>
      </c>
      <c r="CF757" s="1">
        <f t="shared" si="315"/>
        <v>99</v>
      </c>
      <c r="CG757" s="1">
        <f t="shared" si="316"/>
        <v>0</v>
      </c>
      <c r="CH757" s="1">
        <f t="shared" si="311"/>
        <v>0</v>
      </c>
      <c r="CJ757" s="1" t="e">
        <f t="shared" si="317"/>
        <v>#N/A</v>
      </c>
      <c r="CK757" s="1" t="str">
        <f t="shared" si="318"/>
        <v/>
      </c>
    </row>
    <row r="758" spans="73:89" ht="12" customHeight="1" x14ac:dyDescent="0.15">
      <c r="BU758" s="1">
        <f t="shared" si="319"/>
        <v>0</v>
      </c>
      <c r="BV758" s="1">
        <f>IF($BY$12=1,NORMDIST(BY758,$Y$6,$Y$8,TRUE),IF($BY$12=2,IF(BY758&lt;=$BX$31,0,IF(BY758&gt;=$BX$32,1,(BY758-$BX$31)*$BX$33)),SUM($BU$42:BU758)/$BV$40))</f>
        <v>0.85992890991123327</v>
      </c>
      <c r="BW758" s="1">
        <f t="shared" si="320"/>
        <v>0.79709952553129837</v>
      </c>
      <c r="BX758" s="1">
        <f>IF($BY$12&lt;3,BV758,SUM($BZ$42:BZ758)/$BX$40)</f>
        <v>0.85992890991123327</v>
      </c>
      <c r="BY758" s="1">
        <f t="shared" si="312"/>
        <v>71.600000000000207</v>
      </c>
      <c r="BZ758" s="1">
        <f t="shared" si="313"/>
        <v>1.1132674937587933E-2</v>
      </c>
      <c r="CA758" s="1">
        <f t="shared" si="321"/>
        <v>25.999976180413167</v>
      </c>
      <c r="CE758" s="1">
        <f t="shared" si="314"/>
        <v>26.305</v>
      </c>
      <c r="CF758" s="1">
        <f t="shared" si="315"/>
        <v>99</v>
      </c>
      <c r="CG758" s="1">
        <f t="shared" si="316"/>
        <v>0</v>
      </c>
      <c r="CH758" s="1">
        <f t="shared" si="311"/>
        <v>0</v>
      </c>
      <c r="CJ758" s="1" t="e">
        <f t="shared" si="317"/>
        <v>#N/A</v>
      </c>
      <c r="CK758" s="1" t="str">
        <f t="shared" si="318"/>
        <v/>
      </c>
    </row>
    <row r="759" spans="73:89" ht="12" customHeight="1" x14ac:dyDescent="0.15">
      <c r="BU759" s="1">
        <f t="shared" si="319"/>
        <v>0</v>
      </c>
      <c r="BV759" s="1">
        <f>IF($BY$12=1,NORMDIST(BY759,$Y$6,$Y$8,TRUE),IF($BY$12=2,IF(BY759&lt;=$BX$31,0,IF(BY759&gt;=$BX$32,1,(BY759-$BX$31)*$BX$33)),SUM($BU$42:BU759)/$BV$40))</f>
        <v>0.86103917236609129</v>
      </c>
      <c r="BW759" s="1">
        <f t="shared" si="320"/>
        <v>0.79390413710145946</v>
      </c>
      <c r="BX759" s="1">
        <f>IF($BY$12&lt;3,BV759,SUM($BZ$42:BZ759)/$BX$40)</f>
        <v>0.86103917236609129</v>
      </c>
      <c r="BY759" s="1">
        <f t="shared" si="312"/>
        <v>71.700000000000202</v>
      </c>
      <c r="BZ759" s="1">
        <f t="shared" si="313"/>
        <v>1.1072582107412235E-2</v>
      </c>
      <c r="CA759" s="1">
        <f t="shared" si="321"/>
        <v>25.999978624226138</v>
      </c>
      <c r="CE759" s="1">
        <f t="shared" si="314"/>
        <v>26.305</v>
      </c>
      <c r="CF759" s="1">
        <f t="shared" si="315"/>
        <v>99</v>
      </c>
      <c r="CG759" s="1">
        <f t="shared" si="316"/>
        <v>0</v>
      </c>
      <c r="CH759" s="1">
        <f t="shared" si="311"/>
        <v>0</v>
      </c>
      <c r="CJ759" s="1" t="e">
        <f t="shared" si="317"/>
        <v>#N/A</v>
      </c>
      <c r="CK759" s="1" t="str">
        <f t="shared" si="318"/>
        <v/>
      </c>
    </row>
    <row r="760" spans="73:89" ht="12" customHeight="1" x14ac:dyDescent="0.15">
      <c r="BU760" s="1">
        <f t="shared" si="319"/>
        <v>0</v>
      </c>
      <c r="BV760" s="1">
        <f>IF($BY$12=1,NORMDIST(BY760,$Y$6,$Y$8,TRUE),IF($BY$12=2,IF(BY760&lt;=$BX$31,0,IF(BY760&gt;=$BX$32,1,(BY760-$BX$31)*$BX$33)),SUM($BU$42:BU760)/$BV$40))</f>
        <v>0.86214342796796672</v>
      </c>
      <c r="BW760" s="1">
        <f t="shared" si="320"/>
        <v>0.79070025239208308</v>
      </c>
      <c r="BX760" s="1">
        <f>IF($BY$12&lt;3,BV760,SUM($BZ$42:BZ760)/$BX$40)</f>
        <v>0.86214342796796672</v>
      </c>
      <c r="BY760" s="1">
        <f t="shared" si="312"/>
        <v>71.800000000000196</v>
      </c>
      <c r="BZ760" s="1">
        <f t="shared" si="313"/>
        <v>1.1012538334151546E-2</v>
      </c>
      <c r="CA760" s="1">
        <f t="shared" si="321"/>
        <v>25.999980826900703</v>
      </c>
      <c r="CE760" s="1">
        <f t="shared" si="314"/>
        <v>26.305</v>
      </c>
      <c r="CF760" s="1">
        <f t="shared" si="315"/>
        <v>99</v>
      </c>
      <c r="CG760" s="1">
        <f t="shared" si="316"/>
        <v>0</v>
      </c>
      <c r="CH760" s="1">
        <f t="shared" si="311"/>
        <v>0</v>
      </c>
      <c r="CJ760" s="1" t="e">
        <f t="shared" si="317"/>
        <v>#N/A</v>
      </c>
      <c r="CK760" s="1" t="str">
        <f t="shared" si="318"/>
        <v/>
      </c>
    </row>
    <row r="761" spans="73:89" ht="12" customHeight="1" x14ac:dyDescent="0.15">
      <c r="BU761" s="1">
        <f t="shared" si="319"/>
        <v>0</v>
      </c>
      <c r="BV761" s="1">
        <f>IF($BY$12=1,NORMDIST(BY761,$Y$6,$Y$8,TRUE),IF($BY$12=2,IF(BY761&lt;=$BX$31,0,IF(BY761&gt;=$BX$32,1,(BY761-$BX$31)*$BX$33)),SUM($BU$42:BU761)/$BV$40))</f>
        <v>0.86324168175910565</v>
      </c>
      <c r="BW761" s="1">
        <f t="shared" si="320"/>
        <v>0.78748808226258937</v>
      </c>
      <c r="BX761" s="1">
        <f>IF($BY$12&lt;3,BV761,SUM($BZ$42:BZ761)/$BX$40)</f>
        <v>0.86324168175910565</v>
      </c>
      <c r="BY761" s="1">
        <f t="shared" si="312"/>
        <v>71.90000000000019</v>
      </c>
      <c r="BZ761" s="1">
        <f t="shared" si="313"/>
        <v>1.0952546345793982E-2</v>
      </c>
      <c r="CA761" s="1">
        <f t="shared" si="321"/>
        <v>25.9999828111964</v>
      </c>
      <c r="CE761" s="1">
        <f t="shared" si="314"/>
        <v>26.305</v>
      </c>
      <c r="CF761" s="1">
        <f t="shared" si="315"/>
        <v>99</v>
      </c>
      <c r="CG761" s="1">
        <f t="shared" si="316"/>
        <v>0</v>
      </c>
      <c r="CH761" s="1">
        <f t="shared" si="311"/>
        <v>0</v>
      </c>
      <c r="CJ761" s="1" t="e">
        <f t="shared" si="317"/>
        <v>#N/A</v>
      </c>
      <c r="CK761" s="1" t="str">
        <f t="shared" si="318"/>
        <v/>
      </c>
    </row>
    <row r="762" spans="73:89" ht="12" customHeight="1" x14ac:dyDescent="0.15">
      <c r="BU762" s="1">
        <f t="shared" si="319"/>
        <v>0</v>
      </c>
      <c r="BV762" s="1">
        <f>IF($BY$12=1,NORMDIST(BY762,$Y$6,$Y$8,TRUE),IF($BY$12=2,IF(BY762&lt;=$BX$31,0,IF(BY762&gt;=$BX$32,1,(BY762-$BX$31)*$BX$33)),SUM($BU$42:BU762)/$BV$40))</f>
        <v>0.86433393905361933</v>
      </c>
      <c r="BW762" s="1">
        <f t="shared" si="320"/>
        <v>0.7842678373171762</v>
      </c>
      <c r="BX762" s="1">
        <f>IF($BY$12&lt;3,BV762,SUM($BZ$42:BZ762)/$BX$40)</f>
        <v>0.86433393905361933</v>
      </c>
      <c r="BY762" s="1">
        <f t="shared" si="312"/>
        <v>72.000000000000185</v>
      </c>
      <c r="BZ762" s="1">
        <f t="shared" si="313"/>
        <v>1.0892608851627419E-2</v>
      </c>
      <c r="CA762" s="1">
        <f t="shared" si="321"/>
        <v>25.999984597832931</v>
      </c>
      <c r="CE762" s="1">
        <f t="shared" si="314"/>
        <v>26.305</v>
      </c>
      <c r="CF762" s="1">
        <f t="shared" si="315"/>
        <v>99</v>
      </c>
      <c r="CG762" s="1">
        <f t="shared" si="316"/>
        <v>0</v>
      </c>
      <c r="CH762" s="1">
        <f t="shared" si="311"/>
        <v>0</v>
      </c>
      <c r="CJ762" s="1" t="e">
        <f t="shared" si="317"/>
        <v>#N/A</v>
      </c>
      <c r="CK762" s="1" t="str">
        <f t="shared" si="318"/>
        <v/>
      </c>
    </row>
    <row r="763" spans="73:89" ht="12" customHeight="1" x14ac:dyDescent="0.15">
      <c r="BU763" s="1">
        <f t="shared" si="319"/>
        <v>0</v>
      </c>
      <c r="BV763" s="1">
        <f>IF($BY$12=1,NORMDIST(BY763,$Y$6,$Y$8,TRUE),IF($BY$12=2,IF(BY763&lt;=$BX$31,0,IF(BY763&gt;=$BX$32,1,(BY763-$BX$31)*$BX$33)),SUM($BU$42:BU763)/$BV$40))</f>
        <v>0.86542020543560583</v>
      </c>
      <c r="BW763" s="1">
        <f t="shared" si="320"/>
        <v>0.78103972788333187</v>
      </c>
      <c r="BX763" s="1">
        <f>IF($BY$12&lt;3,BV763,SUM($BZ$42:BZ763)/$BX$40)</f>
        <v>0.86542020543560583</v>
      </c>
      <c r="BY763" s="1">
        <f t="shared" si="312"/>
        <v>72.100000000000179</v>
      </c>
      <c r="BZ763" s="1">
        <f t="shared" si="313"/>
        <v>1.083272854207115E-2</v>
      </c>
      <c r="CA763" s="1">
        <f t="shared" si="321"/>
        <v>25.999986205661997</v>
      </c>
      <c r="CE763" s="1">
        <f t="shared" si="314"/>
        <v>26.305</v>
      </c>
      <c r="CF763" s="1">
        <f t="shared" si="315"/>
        <v>99</v>
      </c>
      <c r="CG763" s="1">
        <f t="shared" si="316"/>
        <v>0</v>
      </c>
      <c r="CH763" s="1">
        <f t="shared" si="311"/>
        <v>0</v>
      </c>
      <c r="CJ763" s="1" t="e">
        <f t="shared" si="317"/>
        <v>#N/A</v>
      </c>
      <c r="CK763" s="1" t="str">
        <f t="shared" si="318"/>
        <v/>
      </c>
    </row>
    <row r="764" spans="73:89" ht="12" customHeight="1" x14ac:dyDescent="0.15">
      <c r="BU764" s="1">
        <f t="shared" si="319"/>
        <v>0</v>
      </c>
      <c r="BV764" s="1">
        <f>IF($BY$12=1,NORMDIST(BY764,$Y$6,$Y$8,TRUE),IF($BY$12=2,IF(BY764&lt;=$BX$31,0,IF(BY764&gt;=$BX$32,1,(BY764-$BX$31)*$BX$33)),SUM($BU$42:BU764)/$BV$40))</f>
        <v>0.86650048675725466</v>
      </c>
      <c r="BW764" s="1">
        <f t="shared" si="320"/>
        <v>0.77780396399048746</v>
      </c>
      <c r="BX764" s="1">
        <f>IF($BY$12&lt;3,BV764,SUM($BZ$42:BZ764)/$BX$40)</f>
        <v>0.86650048675725466</v>
      </c>
      <c r="BY764" s="1">
        <f t="shared" si="312"/>
        <v>72.200000000000173</v>
      </c>
      <c r="BZ764" s="1">
        <f t="shared" si="313"/>
        <v>1.077290808851088E-2</v>
      </c>
      <c r="CA764" s="1">
        <f t="shared" si="321"/>
        <v>25.999987651825748</v>
      </c>
      <c r="CE764" s="1">
        <f t="shared" si="314"/>
        <v>26.305</v>
      </c>
      <c r="CF764" s="1">
        <f t="shared" si="315"/>
        <v>99</v>
      </c>
      <c r="CG764" s="1">
        <f t="shared" si="316"/>
        <v>0</v>
      </c>
      <c r="CH764" s="1">
        <f t="shared" si="311"/>
        <v>0</v>
      </c>
      <c r="CJ764" s="1" t="e">
        <f t="shared" si="317"/>
        <v>#N/A</v>
      </c>
      <c r="CK764" s="1" t="str">
        <f t="shared" si="318"/>
        <v/>
      </c>
    </row>
    <row r="765" spans="73:89" ht="12" customHeight="1" x14ac:dyDescent="0.15">
      <c r="BU765" s="1">
        <f t="shared" si="319"/>
        <v>0</v>
      </c>
      <c r="BV765" s="1">
        <f>IF($BY$12=1,NORMDIST(BY765,$Y$6,$Y$8,TRUE),IF($BY$12=2,IF(BY765&lt;=$BX$31,0,IF(BY765&gt;=$BX$32,1,(BY765-$BX$31)*$BX$33)),SUM($BU$42:BU765)/$BV$40))</f>
        <v>0.86757478913693564</v>
      </c>
      <c r="BW765" s="1">
        <f t="shared" si="320"/>
        <v>0.77456075534880264</v>
      </c>
      <c r="BX765" s="1">
        <f>IF($BY$12&lt;3,BV765,SUM($BZ$42:BZ765)/$BX$40)</f>
        <v>0.86757478913693564</v>
      </c>
      <c r="BY765" s="1">
        <f t="shared" si="312"/>
        <v>72.300000000000168</v>
      </c>
      <c r="BZ765" s="1">
        <f t="shared" si="313"/>
        <v>1.0713150143136941E-2</v>
      </c>
      <c r="CA765" s="1">
        <f t="shared" si="321"/>
        <v>25.999988951902754</v>
      </c>
      <c r="CE765" s="1">
        <f t="shared" si="314"/>
        <v>26.305</v>
      </c>
      <c r="CF765" s="1">
        <f t="shared" si="315"/>
        <v>99</v>
      </c>
      <c r="CG765" s="1">
        <f t="shared" si="316"/>
        <v>0</v>
      </c>
      <c r="CH765" s="1">
        <f t="shared" si="311"/>
        <v>0</v>
      </c>
      <c r="CJ765" s="1" t="e">
        <f t="shared" si="317"/>
        <v>#N/A</v>
      </c>
      <c r="CK765" s="1" t="str">
        <f t="shared" si="318"/>
        <v/>
      </c>
    </row>
    <row r="766" spans="73:89" ht="12" customHeight="1" x14ac:dyDescent="0.15">
      <c r="BU766" s="1">
        <f t="shared" si="319"/>
        <v>0</v>
      </c>
      <c r="BV766" s="1">
        <f>IF($BY$12=1,NORMDIST(BY766,$Y$6,$Y$8,TRUE),IF($BY$12=2,IF(BY766&lt;=$BX$31,0,IF(BY766&gt;=$BX$32,1,(BY766-$BX$31)*$BX$33)),SUM($BU$42:BU766)/$BV$40))</f>
        <v>0.86864311895727098</v>
      </c>
      <c r="BW766" s="1">
        <f t="shared" si="320"/>
        <v>0.77131031132809347</v>
      </c>
      <c r="BX766" s="1">
        <f>IF($BY$12&lt;3,BV766,SUM($BZ$42:BZ766)/$BX$40)</f>
        <v>0.86864311895727098</v>
      </c>
      <c r="BY766" s="1">
        <f t="shared" si="312"/>
        <v>72.400000000000162</v>
      </c>
      <c r="BZ766" s="1">
        <f t="shared" si="313"/>
        <v>1.0653457338785798E-2</v>
      </c>
      <c r="CA766" s="1">
        <f t="shared" si="321"/>
        <v>25.999990120042419</v>
      </c>
      <c r="CE766" s="1">
        <f t="shared" si="314"/>
        <v>26.305</v>
      </c>
      <c r="CF766" s="1">
        <f t="shared" si="315"/>
        <v>99</v>
      </c>
      <c r="CG766" s="1">
        <f t="shared" si="316"/>
        <v>0</v>
      </c>
      <c r="CH766" s="1">
        <f t="shared" si="311"/>
        <v>0</v>
      </c>
      <c r="CJ766" s="1" t="e">
        <f t="shared" si="317"/>
        <v>#N/A</v>
      </c>
      <c r="CK766" s="1" t="str">
        <f t="shared" si="318"/>
        <v/>
      </c>
    </row>
    <row r="767" spans="73:89" ht="12" customHeight="1" x14ac:dyDescent="0.15">
      <c r="BU767" s="1">
        <f t="shared" si="319"/>
        <v>0</v>
      </c>
      <c r="BV767" s="1">
        <f>IF($BY$12=1,NORMDIST(BY767,$Y$6,$Y$8,TRUE),IF($BY$12=2,IF(BY767&lt;=$BX$31,0,IF(BY767&gt;=$BX$32,1,(BY767-$BX$31)*$BX$33)),SUM($BU$42:BU767)/$BV$40))</f>
        <v>0.86970548286319282</v>
      </c>
      <c r="BW767" s="1">
        <f t="shared" si="320"/>
        <v>0.76805284093690551</v>
      </c>
      <c r="BX767" s="1">
        <f>IF($BY$12&lt;3,BV767,SUM($BZ$42:BZ767)/$BX$40)</f>
        <v>0.86970548286319282</v>
      </c>
      <c r="BY767" s="1">
        <f t="shared" si="312"/>
        <v>72.500000000000156</v>
      </c>
      <c r="BZ767" s="1">
        <f t="shared" si="313"/>
        <v>1.0593832288784881E-2</v>
      </c>
      <c r="CA767" s="1">
        <f t="shared" si="321"/>
        <v>25.999991169088663</v>
      </c>
      <c r="CE767" s="1">
        <f t="shared" si="314"/>
        <v>26.305</v>
      </c>
      <c r="CF767" s="1">
        <f t="shared" si="315"/>
        <v>99</v>
      </c>
      <c r="CG767" s="1">
        <f t="shared" si="316"/>
        <v>0</v>
      </c>
      <c r="CH767" s="1">
        <f t="shared" si="311"/>
        <v>0</v>
      </c>
      <c r="CJ767" s="1" t="e">
        <f t="shared" si="317"/>
        <v>#N/A</v>
      </c>
      <c r="CK767" s="1" t="str">
        <f t="shared" si="318"/>
        <v/>
      </c>
    </row>
    <row r="768" spans="73:89" ht="12" customHeight="1" x14ac:dyDescent="0.15">
      <c r="BU768" s="1">
        <f t="shared" si="319"/>
        <v>0</v>
      </c>
      <c r="BV768" s="1">
        <f>IF($BY$12=1,NORMDIST(BY768,$Y$6,$Y$8,TRUE),IF($BY$12=2,IF(BY768&lt;=$BX$31,0,IF(BY768&gt;=$BX$32,1,(BY768-$BX$31)*$BX$33)),SUM($BU$42:BU768)/$BV$40))</f>
        <v>0.87076188775998375</v>
      </c>
      <c r="BW768" s="1">
        <f t="shared" si="320"/>
        <v>0.76478855280173064</v>
      </c>
      <c r="BX768" s="1">
        <f>IF($BY$12&lt;3,BV768,SUM($BZ$42:BZ768)/$BX$40)</f>
        <v>0.87076188775998375</v>
      </c>
      <c r="BY768" s="1">
        <f t="shared" si="312"/>
        <v>72.600000000000151</v>
      </c>
      <c r="BZ768" s="1">
        <f t="shared" si="313"/>
        <v>1.0534277586800676E-2</v>
      </c>
      <c r="CA768" s="1">
        <f t="shared" si="321"/>
        <v>25.999992110693633</v>
      </c>
      <c r="CE768" s="1">
        <f t="shared" si="314"/>
        <v>26.305</v>
      </c>
      <c r="CF768" s="1">
        <f t="shared" si="315"/>
        <v>99</v>
      </c>
      <c r="CG768" s="1">
        <f t="shared" si="316"/>
        <v>0</v>
      </c>
      <c r="CH768" s="1">
        <f t="shared" si="311"/>
        <v>0</v>
      </c>
      <c r="CJ768" s="1" t="e">
        <f t="shared" si="317"/>
        <v>#N/A</v>
      </c>
      <c r="CK768" s="1" t="str">
        <f t="shared" si="318"/>
        <v/>
      </c>
    </row>
    <row r="769" spans="73:89" ht="12" customHeight="1" x14ac:dyDescent="0.15">
      <c r="BU769" s="1">
        <f t="shared" si="319"/>
        <v>0</v>
      </c>
      <c r="BV769" s="1">
        <f>IF($BY$12=1,NORMDIST(BY769,$Y$6,$Y$8,TRUE),IF($BY$12=2,IF(BY769&lt;=$BX$31,0,IF(BY769&gt;=$BX$32,1,(BY769-$BX$31)*$BX$33)),SUM($BU$42:BU769)/$BV$40))</f>
        <v>0.8718123408113041</v>
      </c>
      <c r="BW769" s="1">
        <f t="shared" si="320"/>
        <v>0.7615176551463736</v>
      </c>
      <c r="BX769" s="1">
        <f>IF($BY$12&lt;3,BV769,SUM($BZ$42:BZ769)/$BX$40)</f>
        <v>0.8718123408113041</v>
      </c>
      <c r="BY769" s="1">
        <f t="shared" si="312"/>
        <v>72.700000000000145</v>
      </c>
      <c r="BZ769" s="1">
        <f t="shared" si="313"/>
        <v>1.0474795806690125E-2</v>
      </c>
      <c r="CA769" s="1">
        <f t="shared" si="321"/>
        <v>25.999992955422172</v>
      </c>
      <c r="CE769" s="1">
        <f t="shared" si="314"/>
        <v>26.305</v>
      </c>
      <c r="CF769" s="1">
        <f t="shared" si="315"/>
        <v>99</v>
      </c>
      <c r="CG769" s="1">
        <f t="shared" si="316"/>
        <v>0</v>
      </c>
      <c r="CH769" s="1">
        <f t="shared" si="311"/>
        <v>0</v>
      </c>
      <c r="CJ769" s="1" t="e">
        <f t="shared" si="317"/>
        <v>#N/A</v>
      </c>
      <c r="CK769" s="1" t="str">
        <f t="shared" si="318"/>
        <v/>
      </c>
    </row>
    <row r="770" spans="73:89" ht="12" customHeight="1" x14ac:dyDescent="0.15">
      <c r="BU770" s="1">
        <f t="shared" si="319"/>
        <v>0</v>
      </c>
      <c r="BV770" s="1">
        <f>IF($BY$12=1,NORMDIST(BY770,$Y$6,$Y$8,TRUE),IF($BY$12=2,IF(BY770&lt;=$BX$31,0,IF(BY770&gt;=$BX$32,1,(BY770-$BX$31)*$BX$33)),SUM($BU$42:BU770)/$BV$40))</f>
        <v>0.87285684943720321</v>
      </c>
      <c r="BW770" s="1">
        <f t="shared" si="320"/>
        <v>0.75824035577146975</v>
      </c>
      <c r="BX770" s="1">
        <f>IF($BY$12&lt;3,BV770,SUM($BZ$42:BZ770)/$BX$40)</f>
        <v>0.87285684943720321</v>
      </c>
      <c r="BY770" s="1">
        <f t="shared" si="312"/>
        <v>72.800000000000139</v>
      </c>
      <c r="BZ770" s="1">
        <f t="shared" si="313"/>
        <v>1.0415389502355333E-2</v>
      </c>
      <c r="CA770" s="1">
        <f t="shared" si="321"/>
        <v>25.999993712847797</v>
      </c>
      <c r="CE770" s="1">
        <f t="shared" si="314"/>
        <v>26.305</v>
      </c>
      <c r="CF770" s="1">
        <f t="shared" si="315"/>
        <v>99</v>
      </c>
      <c r="CG770" s="1">
        <f t="shared" si="316"/>
        <v>0</v>
      </c>
      <c r="CH770" s="1">
        <f t="shared" si="311"/>
        <v>0</v>
      </c>
      <c r="CJ770" s="1" t="e">
        <f t="shared" si="317"/>
        <v>#N/A</v>
      </c>
      <c r="CK770" s="1" t="str">
        <f t="shared" si="318"/>
        <v/>
      </c>
    </row>
    <row r="771" spans="73:89" ht="12" customHeight="1" x14ac:dyDescent="0.15">
      <c r="BU771" s="1">
        <f t="shared" si="319"/>
        <v>0</v>
      </c>
      <c r="BV771" s="1">
        <f>IF($BY$12=1,NORMDIST(BY771,$Y$6,$Y$8,TRUE),IF($BY$12=2,IF(BY771&lt;=$BX$31,0,IF(BY771&gt;=$BX$32,1,(BY771-$BX$31)*$BX$33)),SUM($BU$42:BU771)/$BV$40))</f>
        <v>0.87389542131211695</v>
      </c>
      <c r="BW771" s="1">
        <f t="shared" si="320"/>
        <v>0.75495686203415735</v>
      </c>
      <c r="BX771" s="1">
        <f>IF($BY$12&lt;3,BV771,SUM($BZ$42:BZ771)/$BX$40)</f>
        <v>0.87389542131211695</v>
      </c>
      <c r="BY771" s="1">
        <f t="shared" si="312"/>
        <v>72.900000000000134</v>
      </c>
      <c r="BZ771" s="1">
        <f t="shared" si="313"/>
        <v>1.035606120760159E-2</v>
      </c>
      <c r="CA771" s="1">
        <f t="shared" si="321"/>
        <v>25.999994391640691</v>
      </c>
      <c r="CE771" s="1">
        <f t="shared" si="314"/>
        <v>26.305</v>
      </c>
      <c r="CF771" s="1">
        <f t="shared" si="315"/>
        <v>99</v>
      </c>
      <c r="CG771" s="1">
        <f t="shared" si="316"/>
        <v>0</v>
      </c>
      <c r="CH771" s="1">
        <f t="shared" ref="CH771:CH834" si="322">IF(CB771="",0,1)</f>
        <v>0</v>
      </c>
      <c r="CJ771" s="1" t="e">
        <f t="shared" si="317"/>
        <v>#N/A</v>
      </c>
      <c r="CK771" s="1" t="str">
        <f t="shared" si="318"/>
        <v/>
      </c>
    </row>
    <row r="772" spans="73:89" ht="12" customHeight="1" x14ac:dyDescent="0.15">
      <c r="BU772" s="1">
        <f t="shared" si="319"/>
        <v>0</v>
      </c>
      <c r="BV772" s="1">
        <f>IF($BY$12=1,NORMDIST(BY772,$Y$6,$Y$8,TRUE),IF($BY$12=2,IF(BY772&lt;=$BX$31,0,IF(BY772&gt;=$BX$32,1,(BY772-$BX$31)*$BX$33)),SUM($BU$42:BU772)/$BV$40))</f>
        <v>0.87492806436285109</v>
      </c>
      <c r="BW772" s="1">
        <f t="shared" si="320"/>
        <v>0.75166738082790352</v>
      </c>
      <c r="BX772" s="1">
        <f>IF($BY$12&lt;3,BV772,SUM($BZ$42:BZ772)/$BX$40)</f>
        <v>0.87492806436285109</v>
      </c>
      <c r="BY772" s="1">
        <f t="shared" si="312"/>
        <v>73.000000000000128</v>
      </c>
      <c r="BZ772" s="1">
        <f t="shared" si="313"/>
        <v>1.0296813435998661E-2</v>
      </c>
      <c r="CA772" s="1">
        <f t="shared" si="321"/>
        <v>25.999994999648457</v>
      </c>
      <c r="CE772" s="1">
        <f t="shared" si="314"/>
        <v>26.305</v>
      </c>
      <c r="CF772" s="1">
        <f t="shared" si="315"/>
        <v>99</v>
      </c>
      <c r="CG772" s="1">
        <f t="shared" si="316"/>
        <v>0</v>
      </c>
      <c r="CH772" s="1">
        <f t="shared" si="322"/>
        <v>0</v>
      </c>
      <c r="CJ772" s="1" t="e">
        <f t="shared" si="317"/>
        <v>#N/A</v>
      </c>
      <c r="CK772" s="1" t="str">
        <f t="shared" si="318"/>
        <v/>
      </c>
    </row>
    <row r="773" spans="73:89" ht="12" customHeight="1" x14ac:dyDescent="0.15">
      <c r="BU773" s="1">
        <f t="shared" si="319"/>
        <v>0</v>
      </c>
      <c r="BV773" s="1">
        <f>IF($BY$12=1,NORMDIST(BY773,$Y$6,$Y$8,TRUE),IF($BY$12=2,IF(BY773&lt;=$BX$31,0,IF(BY773&gt;=$BX$32,1,(BY773-$BX$31)*$BX$33)),SUM($BU$42:BU773)/$BV$40))</f>
        <v>0.87595478676655092</v>
      </c>
      <c r="BW773" s="1">
        <f t="shared" si="320"/>
        <v>0.74837211856249353</v>
      </c>
      <c r="BX773" s="1">
        <f>IF($BY$12&lt;3,BV773,SUM($BZ$42:BZ773)/$BX$40)</f>
        <v>0.87595478676655092</v>
      </c>
      <c r="BY773" s="1">
        <f t="shared" si="312"/>
        <v>73.100000000000122</v>
      </c>
      <c r="BZ773" s="1">
        <f t="shared" si="313"/>
        <v>1.0237648680745448E-2</v>
      </c>
      <c r="CA773" s="1">
        <f t="shared" si="321"/>
        <v>25.999995543970076</v>
      </c>
      <c r="CE773" s="1">
        <f t="shared" si="314"/>
        <v>26.305</v>
      </c>
      <c r="CF773" s="1">
        <f t="shared" si="315"/>
        <v>99</v>
      </c>
      <c r="CG773" s="1">
        <f t="shared" si="316"/>
        <v>0</v>
      </c>
      <c r="CH773" s="1">
        <f t="shared" si="322"/>
        <v>0</v>
      </c>
      <c r="CJ773" s="1" t="e">
        <f t="shared" si="317"/>
        <v>#N/A</v>
      </c>
      <c r="CK773" s="1" t="str">
        <f t="shared" si="318"/>
        <v/>
      </c>
    </row>
    <row r="774" spans="73:89" ht="12" customHeight="1" x14ac:dyDescent="0.15">
      <c r="BU774" s="1">
        <f t="shared" si="319"/>
        <v>0</v>
      </c>
      <c r="BV774" s="1">
        <f>IF($BY$12=1,NORMDIST(BY774,$Y$6,$Y$8,TRUE),IF($BY$12=2,IF(BY774&lt;=$BX$31,0,IF(BY774&gt;=$BX$32,1,(BY774-$BX$31)*$BX$33)),SUM($BU$42:BU774)/$BV$40))</f>
        <v>0.87697559694865779</v>
      </c>
      <c r="BW774" s="1">
        <f t="shared" si="320"/>
        <v>0.74507128114417565</v>
      </c>
      <c r="BX774" s="1">
        <f>IF($BY$12&lt;3,BV774,SUM($BZ$42:BZ774)/$BX$40)</f>
        <v>0.87697559694865779</v>
      </c>
      <c r="BY774" s="1">
        <f t="shared" si="312"/>
        <v>73.200000000000117</v>
      </c>
      <c r="BZ774" s="1">
        <f t="shared" si="313"/>
        <v>1.0178569414537902E-2</v>
      </c>
      <c r="CA774" s="1">
        <f t="shared" si="321"/>
        <v>25.999996031023638</v>
      </c>
      <c r="CE774" s="1">
        <f t="shared" si="314"/>
        <v>26.305</v>
      </c>
      <c r="CF774" s="1">
        <f t="shared" si="315"/>
        <v>99</v>
      </c>
      <c r="CG774" s="1">
        <f t="shared" si="316"/>
        <v>0</v>
      </c>
      <c r="CH774" s="1">
        <f t="shared" si="322"/>
        <v>0</v>
      </c>
      <c r="CJ774" s="1" t="e">
        <f t="shared" si="317"/>
        <v>#N/A</v>
      </c>
      <c r="CK774" s="1" t="str">
        <f t="shared" si="318"/>
        <v/>
      </c>
    </row>
    <row r="775" spans="73:89" ht="12" customHeight="1" x14ac:dyDescent="0.15">
      <c r="BU775" s="1">
        <f t="shared" si="319"/>
        <v>0</v>
      </c>
      <c r="BV775" s="1">
        <f>IF($BY$12=1,NORMDIST(BY775,$Y$6,$Y$8,TRUE),IF($BY$12=2,IF(BY775&lt;=$BX$31,0,IF(BY775&gt;=$BX$32,1,(BY775-$BX$31)*$BX$33)),SUM($BU$42:BU775)/$BV$40))</f>
        <v>0.87799050358085184</v>
      </c>
      <c r="BW775" s="1">
        <f t="shared" si="320"/>
        <v>0.74176507395597546</v>
      </c>
      <c r="BX775" s="1">
        <f>IF($BY$12&lt;3,BV775,SUM($BZ$42:BZ775)/$BX$40)</f>
        <v>0.87799050358085184</v>
      </c>
      <c r="BY775" s="1">
        <f t="shared" si="312"/>
        <v>73.300000000000111</v>
      </c>
      <c r="BZ775" s="1">
        <f t="shared" si="313"/>
        <v>1.0119578089440305E-2</v>
      </c>
      <c r="CA775" s="1">
        <f t="shared" si="321"/>
        <v>25.999996466608344</v>
      </c>
      <c r="CE775" s="1">
        <f t="shared" si="314"/>
        <v>26.305</v>
      </c>
      <c r="CF775" s="1">
        <f t="shared" si="315"/>
        <v>99</v>
      </c>
      <c r="CG775" s="1">
        <f t="shared" si="316"/>
        <v>0</v>
      </c>
      <c r="CH775" s="1">
        <f t="shared" si="322"/>
        <v>0</v>
      </c>
      <c r="CJ775" s="1" t="e">
        <f t="shared" si="317"/>
        <v>#N/A</v>
      </c>
      <c r="CK775" s="1" t="str">
        <f t="shared" si="318"/>
        <v/>
      </c>
    </row>
    <row r="776" spans="73:89" ht="12" customHeight="1" x14ac:dyDescent="0.15">
      <c r="BU776" s="1">
        <f t="shared" si="319"/>
        <v>0</v>
      </c>
      <c r="BV776" s="1">
        <f>IF($BY$12=1,NORMDIST(BY776,$Y$6,$Y$8,TRUE),IF($BY$12=2,IF(BY776&lt;=$BX$31,0,IF(BY776&gt;=$BX$32,1,(BY776-$BX$31)*$BX$33)),SUM($BU$42:BU776)/$BV$40))</f>
        <v>0.87899951557898293</v>
      </c>
      <c r="BW776" s="1">
        <f t="shared" si="320"/>
        <v>0.73845370183817072</v>
      </c>
      <c r="BX776" s="1">
        <f>IF($BY$12&lt;3,BV776,SUM($BZ$42:BZ776)/$BX$40)</f>
        <v>0.87899951557898293</v>
      </c>
      <c r="BY776" s="1">
        <f t="shared" si="312"/>
        <v>73.400000000000105</v>
      </c>
      <c r="BZ776" s="1">
        <f t="shared" si="313"/>
        <v>1.0060677136759805E-2</v>
      </c>
      <c r="CA776" s="1">
        <f t="shared" si="321"/>
        <v>25.999996855961189</v>
      </c>
      <c r="CE776" s="1">
        <f t="shared" si="314"/>
        <v>26.305</v>
      </c>
      <c r="CF776" s="1">
        <f t="shared" si="315"/>
        <v>99</v>
      </c>
      <c r="CG776" s="1">
        <f t="shared" si="316"/>
        <v>0</v>
      </c>
      <c r="CH776" s="1">
        <f t="shared" si="322"/>
        <v>0</v>
      </c>
      <c r="CJ776" s="1" t="e">
        <f t="shared" si="317"/>
        <v>#N/A</v>
      </c>
      <c r="CK776" s="1" t="str">
        <f t="shared" si="318"/>
        <v/>
      </c>
    </row>
    <row r="777" spans="73:89" ht="12" customHeight="1" x14ac:dyDescent="0.15">
      <c r="BU777" s="1">
        <f t="shared" si="319"/>
        <v>0</v>
      </c>
      <c r="BV777" s="1">
        <f>IF($BY$12=1,NORMDIST(BY777,$Y$6,$Y$8,TRUE),IF($BY$12=2,IF(BY777&lt;=$BX$31,0,IF(BY777&gt;=$BX$32,1,(BY777-$BX$31)*$BX$33)),SUM($BU$42:BU777)/$BV$40))</f>
        <v>0.88000264210098855</v>
      </c>
      <c r="BW777" s="1">
        <f t="shared" si="320"/>
        <v>0.73513736906893923</v>
      </c>
      <c r="BX777" s="1">
        <f>IF($BY$12&lt;3,BV777,SUM($BZ$42:BZ777)/$BX$40)</f>
        <v>0.88000264210098855</v>
      </c>
      <c r="BY777" s="1">
        <f t="shared" si="312"/>
        <v>73.500000000000099</v>
      </c>
      <c r="BZ777" s="1">
        <f t="shared" si="313"/>
        <v>1.0001868966924329E-2</v>
      </c>
      <c r="CA777" s="1">
        <f t="shared" si="321"/>
        <v>25.999997203808764</v>
      </c>
      <c r="CE777" s="1">
        <f t="shared" si="314"/>
        <v>26.305</v>
      </c>
      <c r="CF777" s="1">
        <f t="shared" si="315"/>
        <v>99</v>
      </c>
      <c r="CG777" s="1">
        <f t="shared" si="316"/>
        <v>0</v>
      </c>
      <c r="CH777" s="1">
        <f t="shared" si="322"/>
        <v>0</v>
      </c>
      <c r="CJ777" s="1" t="e">
        <f t="shared" si="317"/>
        <v>#N/A</v>
      </c>
      <c r="CK777" s="1" t="str">
        <f t="shared" si="318"/>
        <v/>
      </c>
    </row>
    <row r="778" spans="73:89" ht="12" customHeight="1" x14ac:dyDescent="0.15">
      <c r="BU778" s="1">
        <f t="shared" si="319"/>
        <v>0</v>
      </c>
      <c r="BV778" s="1">
        <f>IF($BY$12=1,NORMDIST(BY778,$Y$6,$Y$8,TRUE),IF($BY$12=2,IF(BY778&lt;=$BX$31,0,IF(BY778&gt;=$BX$32,1,(BY778-$BX$31)*$BX$33)),SUM($BU$42:BU778)/$BV$40))</f>
        <v>0.88099989254480027</v>
      </c>
      <c r="BW778" s="1">
        <f t="shared" si="320"/>
        <v>0.73181627934517224</v>
      </c>
      <c r="BX778" s="1">
        <f>IF($BY$12&lt;3,BV778,SUM($BZ$42:BZ778)/$BX$40)</f>
        <v>0.88099989254480027</v>
      </c>
      <c r="BY778" s="1">
        <f t="shared" si="312"/>
        <v>73.600000000000094</v>
      </c>
      <c r="BZ778" s="1">
        <f t="shared" si="313"/>
        <v>9.9431559693637407E-3</v>
      </c>
      <c r="CA778" s="1">
        <f t="shared" si="321"/>
        <v>25.999997514414567</v>
      </c>
      <c r="CE778" s="1">
        <f t="shared" si="314"/>
        <v>26.305</v>
      </c>
      <c r="CF778" s="1">
        <f t="shared" si="315"/>
        <v>99</v>
      </c>
      <c r="CG778" s="1">
        <f t="shared" si="316"/>
        <v>0</v>
      </c>
      <c r="CH778" s="1">
        <f t="shared" si="322"/>
        <v>0</v>
      </c>
      <c r="CJ778" s="1" t="e">
        <f t="shared" si="317"/>
        <v>#N/A</v>
      </c>
      <c r="CK778" s="1" t="str">
        <f t="shared" si="318"/>
        <v/>
      </c>
    </row>
    <row r="779" spans="73:89" ht="12" customHeight="1" x14ac:dyDescent="0.15">
      <c r="BU779" s="1">
        <f t="shared" si="319"/>
        <v>0</v>
      </c>
      <c r="BV779" s="1">
        <f>IF($BY$12=1,NORMDIST(BY779,$Y$6,$Y$8,TRUE),IF($BY$12=2,IF(BY779&lt;=$BX$31,0,IF(BY779&gt;=$BX$32,1,(BY779-$BX$31)*$BX$33)),SUM($BU$42:BU779)/$BV$40))</f>
        <v>0.88199127654623777</v>
      </c>
      <c r="BW779" s="1">
        <f t="shared" si="320"/>
        <v>0.72849063576346518</v>
      </c>
      <c r="BX779" s="1">
        <f>IF($BY$12&lt;3,BV779,SUM($BZ$42:BZ779)/$BX$40)</f>
        <v>0.88199127654623777</v>
      </c>
      <c r="BY779" s="1">
        <f t="shared" si="312"/>
        <v>73.700000000000088</v>
      </c>
      <c r="BZ779" s="1">
        <f t="shared" si="313"/>
        <v>9.8845405123943603E-3</v>
      </c>
      <c r="CA779" s="1">
        <f t="shared" si="321"/>
        <v>25.999997791622203</v>
      </c>
      <c r="CE779" s="1">
        <f t="shared" si="314"/>
        <v>26.305</v>
      </c>
      <c r="CF779" s="1">
        <f t="shared" si="315"/>
        <v>99</v>
      </c>
      <c r="CG779" s="1">
        <f t="shared" si="316"/>
        <v>0</v>
      </c>
      <c r="CH779" s="1">
        <f t="shared" si="322"/>
        <v>0</v>
      </c>
      <c r="CJ779" s="1" t="e">
        <f t="shared" si="317"/>
        <v>#N/A</v>
      </c>
      <c r="CK779" s="1" t="str">
        <f t="shared" si="318"/>
        <v/>
      </c>
    </row>
    <row r="780" spans="73:89" ht="12" customHeight="1" x14ac:dyDescent="0.15">
      <c r="BU780" s="1">
        <f t="shared" si="319"/>
        <v>0</v>
      </c>
      <c r="BV780" s="1">
        <f>IF($BY$12=1,NORMDIST(BY780,$Y$6,$Y$8,TRUE),IF($BY$12=2,IF(BY780&lt;=$BX$31,0,IF(BY780&gt;=$BX$32,1,(BY780-$BX$31)*$BX$33)),SUM($BU$42:BU780)/$BV$40))</f>
        <v>0.88297680397689216</v>
      </c>
      <c r="BW780" s="1">
        <f t="shared" si="320"/>
        <v>0.72516064080128095</v>
      </c>
      <c r="BX780" s="1">
        <f>IF($BY$12&lt;3,BV780,SUM($BZ$42:BZ780)/$BX$40)</f>
        <v>0.88297680397689216</v>
      </c>
      <c r="BY780" s="1">
        <f t="shared" si="312"/>
        <v>73.800000000000082</v>
      </c>
      <c r="BZ780" s="1">
        <f t="shared" si="313"/>
        <v>9.8260249431067776E-3</v>
      </c>
      <c r="CA780" s="1">
        <f t="shared" si="321"/>
        <v>25.999998038894748</v>
      </c>
      <c r="CE780" s="1">
        <f t="shared" si="314"/>
        <v>26.305</v>
      </c>
      <c r="CF780" s="1">
        <f t="shared" si="315"/>
        <v>99</v>
      </c>
      <c r="CG780" s="1">
        <f t="shared" si="316"/>
        <v>0</v>
      </c>
      <c r="CH780" s="1">
        <f t="shared" si="322"/>
        <v>0</v>
      </c>
      <c r="CJ780" s="1" t="e">
        <f t="shared" si="317"/>
        <v>#N/A</v>
      </c>
      <c r="CK780" s="1" t="str">
        <f t="shared" si="318"/>
        <v/>
      </c>
    </row>
    <row r="781" spans="73:89" ht="12" customHeight="1" x14ac:dyDescent="0.15">
      <c r="BU781" s="1">
        <f t="shared" si="319"/>
        <v>0</v>
      </c>
      <c r="BV781" s="1">
        <f>IF($BY$12=1,NORMDIST(BY781,$Y$6,$Y$8,TRUE),IF($BY$12=2,IF(BY781&lt;=$BX$31,0,IF(BY781&gt;=$BX$32,1,(BY781-$BX$31)*$BX$33)),SUM($BU$42:BU781)/$BV$40))</f>
        <v>0.88395648494199741</v>
      </c>
      <c r="BW781" s="1">
        <f t="shared" si="320"/>
        <v>0.72182649629828888</v>
      </c>
      <c r="BX781" s="1">
        <f>IF($BY$12&lt;3,BV781,SUM($BZ$42:BZ781)/$BX$40)</f>
        <v>0.88395648494199741</v>
      </c>
      <c r="BY781" s="1">
        <f t="shared" si="312"/>
        <v>73.900000000000077</v>
      </c>
      <c r="BZ781" s="1">
        <f t="shared" si="313"/>
        <v>9.7676115872569434E-3</v>
      </c>
      <c r="CA781" s="1">
        <f t="shared" si="321"/>
        <v>25.999998259350676</v>
      </c>
      <c r="CE781" s="1">
        <f t="shared" si="314"/>
        <v>26.305</v>
      </c>
      <c r="CF781" s="1">
        <f t="shared" si="315"/>
        <v>99</v>
      </c>
      <c r="CG781" s="1">
        <f t="shared" si="316"/>
        <v>0</v>
      </c>
      <c r="CH781" s="1">
        <f t="shared" si="322"/>
        <v>0</v>
      </c>
      <c r="CJ781" s="1" t="e">
        <f t="shared" si="317"/>
        <v>#N/A</v>
      </c>
      <c r="CK781" s="1" t="str">
        <f t="shared" si="318"/>
        <v/>
      </c>
    </row>
    <row r="782" spans="73:89" ht="12" customHeight="1" x14ac:dyDescent="0.15">
      <c r="BU782" s="1">
        <f t="shared" si="319"/>
        <v>0</v>
      </c>
      <c r="BV782" s="1">
        <f>IF($BY$12=1,NORMDIST(BY782,$Y$6,$Y$8,TRUE),IF($BY$12=2,IF(BY782&lt;=$BX$31,0,IF(BY782&gt;=$BX$32,1,(BY782-$BX$31)*$BX$33)),SUM($BU$42:BU782)/$BV$40))</f>
        <v>0.88493032977829245</v>
      </c>
      <c r="BW782" s="1">
        <f t="shared" si="320"/>
        <v>0.71848840343788567</v>
      </c>
      <c r="BX782" s="1">
        <f>IF($BY$12&lt;3,BV782,SUM($BZ$42:BZ782)/$BX$40)</f>
        <v>0.88493032977829245</v>
      </c>
      <c r="BY782" s="1">
        <f t="shared" si="312"/>
        <v>74.000000000000071</v>
      </c>
      <c r="BZ782" s="1">
        <f t="shared" si="313"/>
        <v>9.7093027491606081E-3</v>
      </c>
      <c r="CA782" s="1">
        <f t="shared" si="321"/>
        <v>25.99999845579654</v>
      </c>
      <c r="CE782" s="1">
        <f t="shared" si="314"/>
        <v>26.305</v>
      </c>
      <c r="CF782" s="1">
        <f t="shared" si="315"/>
        <v>99</v>
      </c>
      <c r="CG782" s="1">
        <f t="shared" si="316"/>
        <v>0</v>
      </c>
      <c r="CH782" s="1">
        <f t="shared" si="322"/>
        <v>0</v>
      </c>
      <c r="CJ782" s="1" t="e">
        <f t="shared" si="317"/>
        <v>#N/A</v>
      </c>
      <c r="CK782" s="1" t="str">
        <f t="shared" si="318"/>
        <v/>
      </c>
    </row>
    <row r="783" spans="73:89" ht="12" customHeight="1" x14ac:dyDescent="0.15">
      <c r="BU783" s="1">
        <f t="shared" si="319"/>
        <v>0</v>
      </c>
      <c r="BV783" s="1">
        <f>IF($BY$12=1,NORMDIST(BY783,$Y$6,$Y$8,TRUE),IF($BY$12=2,IF(BY783&lt;=$BX$31,0,IF(BY783&gt;=$BX$32,1,(BY783-$BX$31)*$BX$33)),SUM($BU$42:BU783)/$BV$40))</f>
        <v>0.88589834905187104</v>
      </c>
      <c r="BW783" s="1">
        <f t="shared" si="320"/>
        <v>0.71514656272889499</v>
      </c>
      <c r="BX783" s="1">
        <f>IF($BY$12&lt;3,BV783,SUM($BZ$42:BZ783)/$BX$40)</f>
        <v>0.88589834905187104</v>
      </c>
      <c r="BY783" s="1">
        <f t="shared" si="312"/>
        <v>74.100000000000065</v>
      </c>
      <c r="BZ783" s="1">
        <f t="shared" si="313"/>
        <v>9.6511007115910163E-3</v>
      </c>
      <c r="CA783" s="1">
        <f t="shared" si="321"/>
        <v>25.999998630756746</v>
      </c>
      <c r="CE783" s="1">
        <f t="shared" si="314"/>
        <v>26.305</v>
      </c>
      <c r="CF783" s="1">
        <f t="shared" si="315"/>
        <v>99</v>
      </c>
      <c r="CG783" s="1">
        <f t="shared" si="316"/>
        <v>0</v>
      </c>
      <c r="CH783" s="1">
        <f t="shared" si="322"/>
        <v>0</v>
      </c>
      <c r="CJ783" s="1" t="e">
        <f t="shared" si="317"/>
        <v>#N/A</v>
      </c>
      <c r="CK783" s="1" t="str">
        <f t="shared" si="318"/>
        <v/>
      </c>
    </row>
    <row r="784" spans="73:89" ht="12" customHeight="1" x14ac:dyDescent="0.15">
      <c r="BU784" s="1">
        <f t="shared" si="319"/>
        <v>0</v>
      </c>
      <c r="BV784" s="1">
        <f>IF($BY$12=1,NORMDIST(BY784,$Y$6,$Y$8,TRUE),IF($BY$12=2,IF(BY784&lt;=$BX$31,0,IF(BY784&gt;=$BX$32,1,(BY784-$BX$31)*$BX$33)),SUM($BU$42:BU784)/$BV$40))</f>
        <v>0.88686055355602333</v>
      </c>
      <c r="BW784" s="1">
        <f t="shared" si="320"/>
        <v>0.71180117398745157</v>
      </c>
      <c r="BX784" s="1">
        <f>IF($BY$12&lt;3,BV784,SUM($BZ$42:BZ784)/$BX$40)</f>
        <v>0.88686055355602333</v>
      </c>
      <c r="BY784" s="1">
        <f t="shared" si="312"/>
        <v>74.20000000000006</v>
      </c>
      <c r="BZ784" s="1">
        <f t="shared" si="313"/>
        <v>9.5930077356799325E-3</v>
      </c>
      <c r="CA784" s="1">
        <f t="shared" si="321"/>
        <v>25.99999878650064</v>
      </c>
      <c r="CE784" s="1">
        <f t="shared" si="314"/>
        <v>26.305</v>
      </c>
      <c r="CF784" s="1">
        <f t="shared" si="315"/>
        <v>99</v>
      </c>
      <c r="CG784" s="1">
        <f t="shared" si="316"/>
        <v>0</v>
      </c>
      <c r="CH784" s="1">
        <f t="shared" si="322"/>
        <v>0</v>
      </c>
      <c r="CJ784" s="1" t="e">
        <f t="shared" si="317"/>
        <v>#N/A</v>
      </c>
      <c r="CK784" s="1" t="str">
        <f t="shared" si="318"/>
        <v/>
      </c>
    </row>
    <row r="785" spans="73:89" ht="12" customHeight="1" x14ac:dyDescent="0.15">
      <c r="BU785" s="1">
        <f t="shared" si="319"/>
        <v>0</v>
      </c>
      <c r="BV785" s="1">
        <f>IF($BY$12=1,NORMDIST(BY785,$Y$6,$Y$8,TRUE),IF($BY$12=2,IF(BY785&lt;=$BX$31,0,IF(BY785&gt;=$BX$32,1,(BY785-$BX$31)*$BX$33)),SUM($BU$42:BU785)/$BV$40))</f>
        <v>0.88781695430906626</v>
      </c>
      <c r="BW785" s="1">
        <f t="shared" si="320"/>
        <v>0.70845243631907029</v>
      </c>
      <c r="BX785" s="1">
        <f>IF($BY$12&lt;3,BV785,SUM($BZ$42:BZ785)/$BX$40)</f>
        <v>0.88781695430906626</v>
      </c>
      <c r="BY785" s="1">
        <f t="shared" si="312"/>
        <v>74.300000000000054</v>
      </c>
      <c r="BZ785" s="1">
        <f t="shared" si="313"/>
        <v>9.5350260608219346E-3</v>
      </c>
      <c r="CA785" s="1">
        <f t="shared" si="321"/>
        <v>25.999998925067125</v>
      </c>
      <c r="CE785" s="1">
        <f t="shared" si="314"/>
        <v>26.305</v>
      </c>
      <c r="CF785" s="1">
        <f t="shared" si="315"/>
        <v>99</v>
      </c>
      <c r="CG785" s="1">
        <f t="shared" si="316"/>
        <v>0</v>
      </c>
      <c r="CH785" s="1">
        <f t="shared" si="322"/>
        <v>0</v>
      </c>
      <c r="CJ785" s="1" t="e">
        <f t="shared" si="317"/>
        <v>#N/A</v>
      </c>
      <c r="CK785" s="1" t="str">
        <f t="shared" si="318"/>
        <v/>
      </c>
    </row>
    <row r="786" spans="73:89" ht="12" customHeight="1" x14ac:dyDescent="0.15">
      <c r="BU786" s="1">
        <f t="shared" si="319"/>
        <v>0</v>
      </c>
      <c r="BV786" s="1">
        <f>IF($BY$12=1,NORMDIST(BY786,$Y$6,$Y$8,TRUE),IF($BY$12=2,IF(BY786&lt;=$BX$31,0,IF(BY786&gt;=$BX$32,1,(BY786-$BX$31)*$BX$33)),SUM($BU$42:BU786)/$BV$40))</f>
        <v>0.88876756255216582</v>
      </c>
      <c r="BW786" s="1">
        <f t="shared" si="320"/>
        <v>0.70510054810090006</v>
      </c>
      <c r="BX786" s="1">
        <f>IF($BY$12&lt;3,BV786,SUM($BZ$42:BZ786)/$BX$40)</f>
        <v>0.88876756255216582</v>
      </c>
      <c r="BY786" s="1">
        <f t="shared" si="312"/>
        <v>74.400000000000048</v>
      </c>
      <c r="BZ786" s="1">
        <f t="shared" si="313"/>
        <v>9.4771579045819839E-3</v>
      </c>
      <c r="CA786" s="1">
        <f t="shared" si="321"/>
        <v>25.99999904828702</v>
      </c>
      <c r="CE786" s="1">
        <f t="shared" si="314"/>
        <v>26.305</v>
      </c>
      <c r="CF786" s="1">
        <f t="shared" si="315"/>
        <v>99</v>
      </c>
      <c r="CG786" s="1">
        <f t="shared" si="316"/>
        <v>0</v>
      </c>
      <c r="CH786" s="1">
        <f t="shared" si="322"/>
        <v>0</v>
      </c>
      <c r="CJ786" s="1" t="e">
        <f t="shared" si="317"/>
        <v>#N/A</v>
      </c>
      <c r="CK786" s="1" t="str">
        <f t="shared" si="318"/>
        <v/>
      </c>
    </row>
    <row r="787" spans="73:89" ht="12" customHeight="1" x14ac:dyDescent="0.15">
      <c r="BU787" s="1">
        <f t="shared" si="319"/>
        <v>0</v>
      </c>
      <c r="BV787" s="1">
        <f>IF($BY$12=1,NORMDIST(BY787,$Y$6,$Y$8,TRUE),IF($BY$12=2,IF(BY787&lt;=$BX$31,0,IF(BY787&gt;=$BX$32,1,(BY787-$BX$31)*$BX$33)),SUM($BU$42:BU787)/$BV$40))</f>
        <v>0.88971238974714917</v>
      </c>
      <c r="BW787" s="1">
        <f t="shared" si="320"/>
        <v>0.70174570696416916</v>
      </c>
      <c r="BX787" s="1">
        <f>IF($BY$12&lt;3,BV787,SUM($BZ$42:BZ787)/$BX$40)</f>
        <v>0.88971238974714917</v>
      </c>
      <c r="BY787" s="1">
        <f t="shared" si="312"/>
        <v>74.500000000000043</v>
      </c>
      <c r="BZ787" s="1">
        <f t="shared" si="313"/>
        <v>9.4194054626062923E-3</v>
      </c>
      <c r="CA787" s="1">
        <f t="shared" si="321"/>
        <v>25.999999157803384</v>
      </c>
      <c r="CE787" s="1">
        <f t="shared" si="314"/>
        <v>26.305</v>
      </c>
      <c r="CF787" s="1">
        <f t="shared" si="315"/>
        <v>99</v>
      </c>
      <c r="CG787" s="1">
        <f t="shared" si="316"/>
        <v>0</v>
      </c>
      <c r="CH787" s="1">
        <f t="shared" si="322"/>
        <v>0</v>
      </c>
      <c r="CJ787" s="1" t="e">
        <f t="shared" si="317"/>
        <v>#N/A</v>
      </c>
      <c r="CK787" s="1" t="str">
        <f t="shared" si="318"/>
        <v/>
      </c>
    </row>
    <row r="788" spans="73:89" ht="12" customHeight="1" x14ac:dyDescent="0.15">
      <c r="BU788" s="1">
        <f t="shared" si="319"/>
        <v>0</v>
      </c>
      <c r="BV788" s="1">
        <f>IF($BY$12=1,NORMDIST(BY788,$Y$6,$Y$8,TRUE),IF($BY$12=2,IF(BY788&lt;=$BX$31,0,IF(BY788&gt;=$BX$32,1,(BY788-$BX$31)*$BX$33)),SUM($BU$42:BU788)/$BV$40))</f>
        <v>0.89065144757430836</v>
      </c>
      <c r="BW788" s="1">
        <f t="shared" si="320"/>
        <v>0.69838810977681998</v>
      </c>
      <c r="BX788" s="1">
        <f>IF($BY$12&lt;3,BV788,SUM($BZ$42:BZ788)/$BX$40)</f>
        <v>0.89065144757430836</v>
      </c>
      <c r="BY788" s="1">
        <f t="shared" si="312"/>
        <v>74.600000000000037</v>
      </c>
      <c r="BZ788" s="1">
        <f t="shared" si="313"/>
        <v>9.3617709085364563E-3</v>
      </c>
      <c r="CA788" s="1">
        <f t="shared" si="321"/>
        <v>25.999999255089932</v>
      </c>
      <c r="CE788" s="1">
        <f t="shared" si="314"/>
        <v>26.305</v>
      </c>
      <c r="CF788" s="1">
        <f t="shared" si="315"/>
        <v>99</v>
      </c>
      <c r="CG788" s="1">
        <f t="shared" si="316"/>
        <v>0</v>
      </c>
      <c r="CH788" s="1">
        <f t="shared" si="322"/>
        <v>0</v>
      </c>
      <c r="CJ788" s="1" t="e">
        <f t="shared" si="317"/>
        <v>#N/A</v>
      </c>
      <c r="CK788" s="1" t="str">
        <f t="shared" si="318"/>
        <v/>
      </c>
    </row>
    <row r="789" spans="73:89" ht="12" customHeight="1" x14ac:dyDescent="0.15">
      <c r="BU789" s="1">
        <f t="shared" si="319"/>
        <v>0</v>
      </c>
      <c r="BV789" s="1">
        <f>IF($BY$12=1,NORMDIST(BY789,$Y$6,$Y$8,TRUE),IF($BY$12=2,IF(BY789&lt;=$BX$31,0,IF(BY789&gt;=$BX$32,1,(BY789-$BX$31)*$BX$33)),SUM($BU$42:BU789)/$BV$40))</f>
        <v>0.89158474793019638</v>
      </c>
      <c r="BW789" s="1">
        <f t="shared" si="320"/>
        <v>0.69502795262633532</v>
      </c>
      <c r="BX789" s="1">
        <f>IF($BY$12&lt;3,BV789,SUM($BZ$42:BZ789)/$BX$40)</f>
        <v>0.89158474793019638</v>
      </c>
      <c r="BY789" s="1">
        <f t="shared" si="312"/>
        <v>74.700000000000031</v>
      </c>
      <c r="BZ789" s="1">
        <f t="shared" si="313"/>
        <v>9.3042563939268411E-3</v>
      </c>
      <c r="CA789" s="1">
        <f t="shared" si="321"/>
        <v>25.999999341467749</v>
      </c>
      <c r="CE789" s="1">
        <f t="shared" si="314"/>
        <v>26.305</v>
      </c>
      <c r="CF789" s="1">
        <f t="shared" si="315"/>
        <v>99</v>
      </c>
      <c r="CG789" s="1">
        <f t="shared" si="316"/>
        <v>0</v>
      </c>
      <c r="CH789" s="1">
        <f t="shared" si="322"/>
        <v>0</v>
      </c>
      <c r="CJ789" s="1" t="e">
        <f t="shared" si="317"/>
        <v>#N/A</v>
      </c>
      <c r="CK789" s="1" t="str">
        <f t="shared" si="318"/>
        <v/>
      </c>
    </row>
    <row r="790" spans="73:89" ht="12" customHeight="1" x14ac:dyDescent="0.15">
      <c r="BU790" s="1">
        <f t="shared" si="319"/>
        <v>0</v>
      </c>
      <c r="BV790" s="1">
        <f>IF($BY$12=1,NORMDIST(BY790,$Y$6,$Y$8,TRUE),IF($BY$12=2,IF(BY790&lt;=$BX$31,0,IF(BY790&gt;=$BX$32,1,(BY790-$BX$31)*$BX$33)),SUM($BU$42:BU790)/$BV$40))</f>
        <v>0.89251230292541339</v>
      </c>
      <c r="BW790" s="1">
        <f t="shared" si="320"/>
        <v>0.69166543080276099</v>
      </c>
      <c r="BX790" s="1">
        <f>IF($BY$12&lt;3,BV790,SUM($BZ$42:BZ790)/$BX$40)</f>
        <v>0.89251230292541339</v>
      </c>
      <c r="BY790" s="1">
        <f t="shared" ref="BY790:BY853" si="323">BY789+$BZ$1</f>
        <v>74.800000000000026</v>
      </c>
      <c r="BZ790" s="1">
        <f t="shared" si="313"/>
        <v>9.24686404816525E-3</v>
      </c>
      <c r="CA790" s="1">
        <f t="shared" si="321"/>
        <v>25.999999418120431</v>
      </c>
      <c r="CE790" s="1">
        <f t="shared" si="314"/>
        <v>26.305</v>
      </c>
      <c r="CF790" s="1">
        <f t="shared" si="315"/>
        <v>99</v>
      </c>
      <c r="CG790" s="1">
        <f t="shared" si="316"/>
        <v>0</v>
      </c>
      <c r="CH790" s="1">
        <f t="shared" si="322"/>
        <v>0</v>
      </c>
      <c r="CJ790" s="1" t="e">
        <f t="shared" si="317"/>
        <v>#N/A</v>
      </c>
      <c r="CK790" s="1" t="str">
        <f t="shared" si="318"/>
        <v/>
      </c>
    </row>
    <row r="791" spans="73:89" ht="12" customHeight="1" x14ac:dyDescent="0.15">
      <c r="BU791" s="1">
        <f t="shared" si="319"/>
        <v>0</v>
      </c>
      <c r="BV791" s="1">
        <f>IF($BY$12=1,NORMDIST(BY791,$Y$6,$Y$8,TRUE),IF($BY$12=2,IF(BY791&lt;=$BX$31,0,IF(BY791&gt;=$BX$32,1,(BY791-$BX$31)*$BX$33)),SUM($BU$42:BU791)/$BV$40))</f>
        <v>0.89343412488238716</v>
      </c>
      <c r="BW791" s="1">
        <f t="shared" si="320"/>
        <v>0.68830073878192055</v>
      </c>
      <c r="BX791" s="1">
        <f>IF($BY$12&lt;3,BV791,SUM($BZ$42:BZ791)/$BX$40)</f>
        <v>0.89343412488238716</v>
      </c>
      <c r="BY791" s="1">
        <f t="shared" si="323"/>
        <v>74.90000000000002</v>
      </c>
      <c r="BZ791" s="1">
        <f t="shared" si="313"/>
        <v>9.1895959783968011E-3</v>
      </c>
      <c r="CA791" s="1">
        <f t="shared" si="321"/>
        <v>25.999999486107811</v>
      </c>
      <c r="CE791" s="1">
        <f t="shared" si="314"/>
        <v>26.305</v>
      </c>
      <c r="CF791" s="1">
        <f t="shared" si="315"/>
        <v>99</v>
      </c>
      <c r="CG791" s="1">
        <f t="shared" si="316"/>
        <v>0</v>
      </c>
      <c r="CH791" s="1">
        <f t="shared" si="322"/>
        <v>0</v>
      </c>
      <c r="CJ791" s="1" t="e">
        <f t="shared" si="317"/>
        <v>#N/A</v>
      </c>
      <c r="CK791" s="1" t="str">
        <f t="shared" si="318"/>
        <v/>
      </c>
    </row>
    <row r="792" spans="73:89" ht="12" customHeight="1" x14ac:dyDescent="0.15">
      <c r="BU792" s="1">
        <f t="shared" si="319"/>
        <v>0</v>
      </c>
      <c r="BV792" s="1">
        <f>IF($BY$12=1,NORMDIST(BY792,$Y$6,$Y$8,TRUE),IF($BY$12=2,IF(BY792&lt;=$BX$31,0,IF(BY792&gt;=$BX$32,1,(BY792-$BX$31)*$BX$33)),SUM($BU$42:BU792)/$BV$40))</f>
        <v>0.89435022633314487</v>
      </c>
      <c r="BW792" s="1">
        <f t="shared" si="320"/>
        <v>0.68493407020883179</v>
      </c>
      <c r="BX792" s="1">
        <f>IF($BY$12&lt;3,BV792,SUM($BZ$42:BZ792)/$BX$40)</f>
        <v>0.89435022633314487</v>
      </c>
      <c r="BY792" s="1">
        <f t="shared" si="323"/>
        <v>75.000000000000014</v>
      </c>
      <c r="BZ792" s="1">
        <f t="shared" si="313"/>
        <v>9.1324542694510881E-3</v>
      </c>
      <c r="CA792" s="1">
        <f t="shared" si="321"/>
        <v>25.999999546378341</v>
      </c>
      <c r="CE792" s="1">
        <f t="shared" si="314"/>
        <v>26.305</v>
      </c>
      <c r="CF792" s="1">
        <f t="shared" si="315"/>
        <v>99</v>
      </c>
      <c r="CG792" s="1">
        <f t="shared" si="316"/>
        <v>0</v>
      </c>
      <c r="CH792" s="1">
        <f t="shared" si="322"/>
        <v>0</v>
      </c>
      <c r="CJ792" s="1" t="e">
        <f t="shared" si="317"/>
        <v>#N/A</v>
      </c>
      <c r="CK792" s="1" t="str">
        <f t="shared" si="318"/>
        <v/>
      </c>
    </row>
    <row r="793" spans="73:89" ht="12" customHeight="1" x14ac:dyDescent="0.15">
      <c r="BU793" s="1">
        <f t="shared" si="319"/>
        <v>0</v>
      </c>
      <c r="BV793" s="1">
        <f>IF($BY$12=1,NORMDIST(BY793,$Y$6,$Y$8,TRUE),IF($BY$12=2,IF(BY793&lt;=$BX$31,0,IF(BY793&gt;=$BX$32,1,(BY793-$BX$31)*$BX$33)),SUM($BU$42:BU793)/$BV$40))</f>
        <v>0.89526062001707774</v>
      </c>
      <c r="BW793" s="1">
        <f t="shared" si="320"/>
        <v>0.68156561788131786</v>
      </c>
      <c r="BX793" s="1">
        <f>IF($BY$12&lt;3,BV793,SUM($BZ$42:BZ793)/$BX$40)</f>
        <v>0.89526062001707774</v>
      </c>
      <c r="BY793" s="1">
        <f t="shared" si="323"/>
        <v>75.100000000000009</v>
      </c>
      <c r="BZ793" s="1">
        <f t="shared" si="313"/>
        <v>9.0754409837725397E-3</v>
      </c>
      <c r="CA793" s="1">
        <f t="shared" si="321"/>
        <v>25.999999599780359</v>
      </c>
      <c r="CE793" s="1">
        <f t="shared" si="314"/>
        <v>26.305</v>
      </c>
      <c r="CF793" s="1">
        <f t="shared" si="315"/>
        <v>99</v>
      </c>
      <c r="CG793" s="1">
        <f t="shared" si="316"/>
        <v>0</v>
      </c>
      <c r="CH793" s="1">
        <f t="shared" si="322"/>
        <v>0</v>
      </c>
      <c r="CJ793" s="1" t="e">
        <f t="shared" si="317"/>
        <v>#N/A</v>
      </c>
      <c r="CK793" s="1" t="str">
        <f t="shared" si="318"/>
        <v/>
      </c>
    </row>
    <row r="794" spans="73:89" ht="12" customHeight="1" x14ac:dyDescent="0.15">
      <c r="BU794" s="1">
        <f t="shared" si="319"/>
        <v>0</v>
      </c>
      <c r="BV794" s="1">
        <f>IF($BY$12=1,NORMDIST(BY794,$Y$6,$Y$8,TRUE),IF($BY$12=2,IF(BY794&lt;=$BX$31,0,IF(BY794&gt;=$BX$32,1,(BY794-$BX$31)*$BX$33)),SUM($BU$42:BU794)/$BV$40))</f>
        <v>0.89616531887869966</v>
      </c>
      <c r="BW794" s="1">
        <f t="shared" si="320"/>
        <v>0.67819557373382178</v>
      </c>
      <c r="BX794" s="1">
        <f>IF($BY$12&lt;3,BV794,SUM($BZ$42:BZ794)/$BX$40)</f>
        <v>0.89616531887869966</v>
      </c>
      <c r="BY794" s="1">
        <f t="shared" si="323"/>
        <v>75.2</v>
      </c>
      <c r="BZ794" s="1">
        <f t="shared" si="313"/>
        <v>9.0185581613540129E-3</v>
      </c>
      <c r="CA794" s="1">
        <f t="shared" si="321"/>
        <v>25.999999647072201</v>
      </c>
      <c r="CE794" s="1">
        <f t="shared" si="314"/>
        <v>26.305</v>
      </c>
      <c r="CF794" s="1">
        <f t="shared" si="315"/>
        <v>99</v>
      </c>
      <c r="CG794" s="1">
        <f t="shared" si="316"/>
        <v>0</v>
      </c>
      <c r="CH794" s="1">
        <f t="shared" si="322"/>
        <v>0</v>
      </c>
      <c r="CJ794" s="1" t="e">
        <f t="shared" si="317"/>
        <v>#N/A</v>
      </c>
      <c r="CK794" s="1" t="str">
        <f t="shared" si="318"/>
        <v/>
      </c>
    </row>
    <row r="795" spans="73:89" ht="12" customHeight="1" x14ac:dyDescent="0.15">
      <c r="BU795" s="1">
        <f t="shared" si="319"/>
        <v>0</v>
      </c>
      <c r="BV795" s="1">
        <f>IF($BY$12=1,NORMDIST(BY795,$Y$6,$Y$8,TRUE),IF($BY$12=2,IF(BY795&lt;=$BX$31,0,IF(BY795&gt;=$BX$32,1,(BY795-$BX$31)*$BX$33)),SUM($BU$42:BU795)/$BV$40))</f>
        <v>0.89706433606539826</v>
      </c>
      <c r="BW795" s="1">
        <f t="shared" si="320"/>
        <v>0.67482412882142329</v>
      </c>
      <c r="BX795" s="1">
        <f>IF($BY$12&lt;3,BV795,SUM($BZ$42:BZ795)/$BX$40)</f>
        <v>0.89706433606539826</v>
      </c>
      <c r="BY795" s="1">
        <f t="shared" si="323"/>
        <v>75.3</v>
      </c>
      <c r="BZ795" s="1">
        <f t="shared" si="313"/>
        <v>8.9618078196736159E-3</v>
      </c>
      <c r="CA795" s="1">
        <f t="shared" si="321"/>
        <v>25.999999688931389</v>
      </c>
      <c r="CE795" s="1">
        <f t="shared" si="314"/>
        <v>26.305</v>
      </c>
      <c r="CF795" s="1">
        <f t="shared" si="315"/>
        <v>99</v>
      </c>
      <c r="CG795" s="1">
        <f t="shared" si="316"/>
        <v>0</v>
      </c>
      <c r="CH795" s="1">
        <f t="shared" si="322"/>
        <v>0</v>
      </c>
      <c r="CJ795" s="1" t="e">
        <f t="shared" si="317"/>
        <v>#N/A</v>
      </c>
      <c r="CK795" s="1" t="str">
        <f t="shared" si="318"/>
        <v/>
      </c>
    </row>
    <row r="796" spans="73:89" ht="12" customHeight="1" x14ac:dyDescent="0.15">
      <c r="BU796" s="1">
        <f t="shared" si="319"/>
        <v>0</v>
      </c>
      <c r="BV796" s="1">
        <f>IF($BY$12=1,NORMDIST(BY796,$Y$6,$Y$8,TRUE),IF($BY$12=2,IF(BY796&lt;=$BX$31,0,IF(BY796&gt;=$BX$32,1,(BY796-$BX$31)*$BX$33)),SUM($BU$42:BU796)/$BV$40))</f>
        <v>0.8979576849251808</v>
      </c>
      <c r="BW796" s="1">
        <f t="shared" si="320"/>
        <v>0.67145147330405508</v>
      </c>
      <c r="BX796" s="1">
        <f>IF($BY$12&lt;3,BV796,SUM($BZ$42:BZ796)/$BX$40)</f>
        <v>0.8979576849251808</v>
      </c>
      <c r="BY796" s="1">
        <f t="shared" si="323"/>
        <v>75.399999999999991</v>
      </c>
      <c r="BZ796" s="1">
        <f t="shared" si="313"/>
        <v>8.9051919536346832E-3</v>
      </c>
      <c r="CA796" s="1">
        <f t="shared" si="321"/>
        <v>25.999999725962901</v>
      </c>
      <c r="CE796" s="1">
        <f t="shared" si="314"/>
        <v>26.305</v>
      </c>
      <c r="CF796" s="1">
        <f t="shared" si="315"/>
        <v>99</v>
      </c>
      <c r="CG796" s="1">
        <f t="shared" si="316"/>
        <v>0</v>
      </c>
      <c r="CH796" s="1">
        <f t="shared" si="322"/>
        <v>0</v>
      </c>
      <c r="CJ796" s="1" t="e">
        <f t="shared" si="317"/>
        <v>#N/A</v>
      </c>
      <c r="CK796" s="1" t="str">
        <f t="shared" si="318"/>
        <v/>
      </c>
    </row>
    <row r="797" spans="73:89" ht="12" customHeight="1" x14ac:dyDescent="0.15">
      <c r="BU797" s="1">
        <f t="shared" si="319"/>
        <v>0</v>
      </c>
      <c r="BV797" s="1">
        <f>IF($BY$12=1,NORMDIST(BY797,$Y$6,$Y$8,TRUE),IF($BY$12=2,IF(BY797&lt;=$BX$31,0,IF(BY797&gt;=$BX$32,1,(BY797-$BX$31)*$BX$33)),SUM($BU$42:BU797)/$BV$40))</f>
        <v>0.89884537900441397</v>
      </c>
      <c r="BW797" s="1">
        <f t="shared" si="320"/>
        <v>0.66807779643092879</v>
      </c>
      <c r="BX797" s="1">
        <f>IF($BY$12&lt;3,BV797,SUM($BZ$42:BZ797)/$BX$40)</f>
        <v>0.89884537900441397</v>
      </c>
      <c r="BY797" s="1">
        <f t="shared" si="323"/>
        <v>75.499999999999986</v>
      </c>
      <c r="BZ797" s="1">
        <f t="shared" si="313"/>
        <v>8.8487125355089929E-3</v>
      </c>
      <c r="CA797" s="1">
        <f t="shared" si="321"/>
        <v>25.999999758706629</v>
      </c>
      <c r="CE797" s="1">
        <f t="shared" si="314"/>
        <v>26.305</v>
      </c>
      <c r="CF797" s="1">
        <f t="shared" si="315"/>
        <v>99</v>
      </c>
      <c r="CG797" s="1">
        <f t="shared" si="316"/>
        <v>0</v>
      </c>
      <c r="CH797" s="1">
        <f t="shared" si="322"/>
        <v>0</v>
      </c>
      <c r="CJ797" s="1" t="e">
        <f t="shared" si="317"/>
        <v>#N/A</v>
      </c>
      <c r="CK797" s="1" t="str">
        <f t="shared" si="318"/>
        <v/>
      </c>
    </row>
    <row r="798" spans="73:89" ht="12" customHeight="1" x14ac:dyDescent="0.15">
      <c r="BU798" s="1">
        <f t="shared" si="319"/>
        <v>0</v>
      </c>
      <c r="BV798" s="1">
        <f>IF($BY$12=1,NORMDIST(BY798,$Y$6,$Y$8,TRUE),IF($BY$12=2,IF(BY798&lt;=$BX$31,0,IF(BY798&gt;=$BX$32,1,(BY798-$BX$31)*$BX$33)),SUM($BU$42:BU798)/$BV$40))</f>
        <v>0.89972743204555772</v>
      </c>
      <c r="BW798" s="1">
        <f t="shared" si="320"/>
        <v>0.66470328652516453</v>
      </c>
      <c r="BX798" s="1">
        <f>IF($BY$12&lt;3,BV798,SUM($BZ$42:BZ798)/$BX$40)</f>
        <v>0.89972743204555772</v>
      </c>
      <c r="BY798" s="1">
        <f t="shared" si="323"/>
        <v>75.59999999999998</v>
      </c>
      <c r="BZ798" s="1">
        <f t="shared" si="313"/>
        <v>8.7923715148831311E-3</v>
      </c>
      <c r="CA798" s="1">
        <f t="shared" si="321"/>
        <v>25.999999787644132</v>
      </c>
      <c r="CE798" s="1">
        <f t="shared" si="314"/>
        <v>26.305</v>
      </c>
      <c r="CF798" s="1">
        <f t="shared" si="315"/>
        <v>99</v>
      </c>
      <c r="CG798" s="1">
        <f t="shared" si="316"/>
        <v>0</v>
      </c>
      <c r="CH798" s="1">
        <f t="shared" si="322"/>
        <v>0</v>
      </c>
      <c r="CJ798" s="1" t="e">
        <f t="shared" si="317"/>
        <v>#N/A</v>
      </c>
      <c r="CK798" s="1" t="str">
        <f t="shared" si="318"/>
        <v/>
      </c>
    </row>
    <row r="799" spans="73:89" ht="12" customHeight="1" x14ac:dyDescent="0.15">
      <c r="BU799" s="1">
        <f t="shared" si="319"/>
        <v>0</v>
      </c>
      <c r="BV799" s="1">
        <f>IF($BY$12=1,NORMDIST(BY799,$Y$6,$Y$8,TRUE),IF($BY$12=2,IF(BY799&lt;=$BX$31,0,IF(BY799&gt;=$BX$32,1,(BY799-$BX$31)*$BX$33)),SUM($BU$42:BU799)/$BV$40))</f>
        <v>0.90060385798489428</v>
      </c>
      <c r="BW799" s="1">
        <f t="shared" si="320"/>
        <v>0.66132813096862753</v>
      </c>
      <c r="BX799" s="1">
        <f>IF($BY$12&lt;3,BV799,SUM($BZ$42:BZ799)/$BX$40)</f>
        <v>0.90060385798489428</v>
      </c>
      <c r="BY799" s="1">
        <f t="shared" si="323"/>
        <v>75.699999999999974</v>
      </c>
      <c r="BZ799" s="1">
        <f t="shared" si="313"/>
        <v>8.7361708186080283E-3</v>
      </c>
      <c r="CA799" s="1">
        <f t="shared" si="321"/>
        <v>25.999999813204674</v>
      </c>
      <c r="CE799" s="1">
        <f t="shared" si="314"/>
        <v>26.305</v>
      </c>
      <c r="CF799" s="1">
        <f t="shared" si="315"/>
        <v>99</v>
      </c>
      <c r="CG799" s="1">
        <f t="shared" si="316"/>
        <v>0</v>
      </c>
      <c r="CH799" s="1">
        <f t="shared" si="322"/>
        <v>0</v>
      </c>
      <c r="CJ799" s="1" t="e">
        <f t="shared" si="317"/>
        <v>#N/A</v>
      </c>
      <c r="CK799" s="1" t="str">
        <f t="shared" si="318"/>
        <v/>
      </c>
    </row>
    <row r="800" spans="73:89" ht="12" customHeight="1" x14ac:dyDescent="0.15">
      <c r="BU800" s="1">
        <f t="shared" si="319"/>
        <v>0</v>
      </c>
      <c r="BV800" s="1">
        <f>IF($BY$12=1,NORMDIST(BY800,$Y$6,$Y$8,TRUE),IF($BY$12=2,IF(BY800&lt;=$BX$31,0,IF(BY800&gt;=$BX$32,1,(BY800-$BX$31)*$BX$33)),SUM($BU$42:BU800)/$BV$40))</f>
        <v>0.90147467095025191</v>
      </c>
      <c r="BW800" s="1">
        <f t="shared" si="320"/>
        <v>0.65795251618697603</v>
      </c>
      <c r="BX800" s="1">
        <f>IF($BY$12&lt;3,BV800,SUM($BZ$42:BZ800)/$BX$40)</f>
        <v>0.90147467095025191</v>
      </c>
      <c r="BY800" s="1">
        <f t="shared" si="323"/>
        <v>75.799999999999969</v>
      </c>
      <c r="BZ800" s="1">
        <f t="shared" si="313"/>
        <v>8.6801123507516658E-3</v>
      </c>
      <c r="CA800" s="1">
        <f t="shared" si="321"/>
        <v>25.999999835770719</v>
      </c>
      <c r="CE800" s="1">
        <f t="shared" si="314"/>
        <v>26.305</v>
      </c>
      <c r="CF800" s="1">
        <f t="shared" si="315"/>
        <v>99</v>
      </c>
      <c r="CG800" s="1">
        <f t="shared" si="316"/>
        <v>0</v>
      </c>
      <c r="CH800" s="1">
        <f t="shared" si="322"/>
        <v>0</v>
      </c>
      <c r="CJ800" s="1" t="e">
        <f t="shared" si="317"/>
        <v>#N/A</v>
      </c>
      <c r="CK800" s="1" t="str">
        <f t="shared" si="318"/>
        <v/>
      </c>
    </row>
    <row r="801" spans="73:89" ht="12" customHeight="1" x14ac:dyDescent="0.15">
      <c r="BU801" s="1">
        <f t="shared" si="319"/>
        <v>0</v>
      </c>
      <c r="BV801" s="1">
        <f>IF($BY$12=1,NORMDIST(BY801,$Y$6,$Y$8,TRUE),IF($BY$12=2,IF(BY801&lt;=$BX$31,0,IF(BY801&gt;=$BX$32,1,(BY801-$BX$31)*$BX$33)),SUM($BU$42:BU801)/$BV$40))</f>
        <v>0.90233988525872522</v>
      </c>
      <c r="BW801" s="1">
        <f t="shared" si="320"/>
        <v>0.65457662763491598</v>
      </c>
      <c r="BX801" s="1">
        <f>IF($BY$12&lt;3,BV801,SUM($BZ$42:BZ801)/$BX$40)</f>
        <v>0.90233988525872522</v>
      </c>
      <c r="BY801" s="1">
        <f t="shared" si="323"/>
        <v>75.899999999999963</v>
      </c>
      <c r="BZ801" s="1">
        <f t="shared" si="313"/>
        <v>8.6241979925548926E-3</v>
      </c>
      <c r="CA801" s="1">
        <f t="shared" si="321"/>
        <v>25.999999855682823</v>
      </c>
      <c r="CE801" s="1">
        <f t="shared" si="314"/>
        <v>26.305</v>
      </c>
      <c r="CF801" s="1">
        <f t="shared" si="315"/>
        <v>99</v>
      </c>
      <c r="CG801" s="1">
        <f t="shared" si="316"/>
        <v>0</v>
      </c>
      <c r="CH801" s="1">
        <f t="shared" si="322"/>
        <v>0</v>
      </c>
      <c r="CJ801" s="1" t="e">
        <f t="shared" si="317"/>
        <v>#N/A</v>
      </c>
      <c r="CK801" s="1" t="str">
        <f t="shared" si="318"/>
        <v/>
      </c>
    </row>
    <row r="802" spans="73:89" ht="12" customHeight="1" x14ac:dyDescent="0.15">
      <c r="BU802" s="1">
        <f t="shared" si="319"/>
        <v>0</v>
      </c>
      <c r="BV802" s="1">
        <f>IF($BY$12=1,NORMDIST(BY802,$Y$6,$Y$8,TRUE),IF($BY$12=2,IF(BY802&lt;=$BX$31,0,IF(BY802&gt;=$BX$32,1,(BY802-$BX$31)*$BX$33)),SUM($BU$42:BU802)/$BV$40))</f>
        <v>0.90319951541438925</v>
      </c>
      <c r="BW802" s="1">
        <f t="shared" si="320"/>
        <v>0.65120064978166958</v>
      </c>
      <c r="BX802" s="1">
        <f>IF($BY$12&lt;3,BV802,SUM($BZ$42:BZ802)/$BX$40)</f>
        <v>0.90319951541438925</v>
      </c>
      <c r="BY802" s="1">
        <f t="shared" si="323"/>
        <v>75.999999999999957</v>
      </c>
      <c r="BZ802" s="1">
        <f t="shared" si="313"/>
        <v>8.5684296023903934E-3</v>
      </c>
      <c r="CA802" s="1">
        <f t="shared" si="321"/>
        <v>25.999999873244061</v>
      </c>
      <c r="CE802" s="1">
        <f t="shared" si="314"/>
        <v>26.305</v>
      </c>
      <c r="CF802" s="1">
        <f t="shared" si="315"/>
        <v>99</v>
      </c>
      <c r="CG802" s="1">
        <f t="shared" si="316"/>
        <v>0</v>
      </c>
      <c r="CH802" s="1">
        <f t="shared" si="322"/>
        <v>0</v>
      </c>
      <c r="CJ802" s="1" t="e">
        <f t="shared" si="317"/>
        <v>#N/A</v>
      </c>
      <c r="CK802" s="1" t="str">
        <f t="shared" si="318"/>
        <v/>
      </c>
    </row>
    <row r="803" spans="73:89" ht="12" customHeight="1" x14ac:dyDescent="0.15">
      <c r="BU803" s="1">
        <f t="shared" si="319"/>
        <v>0</v>
      </c>
      <c r="BV803" s="1">
        <f>IF($BY$12=1,NORMDIST(BY803,$Y$6,$Y$8,TRUE),IF($BY$12=2,IF(BY803&lt;=$BX$31,0,IF(BY803&gt;=$BX$32,1,(BY803-$BX$31)*$BX$33)),SUM($BU$42:BU803)/$BV$40))</f>
        <v>0.90405357610601189</v>
      </c>
      <c r="BW803" s="1">
        <f t="shared" si="320"/>
        <v>0.64782476609665351</v>
      </c>
      <c r="BX803" s="1">
        <f>IF($BY$12&lt;3,BV803,SUM($BZ$42:BZ803)/$BX$40)</f>
        <v>0.90405357610601189</v>
      </c>
      <c r="BY803" s="1">
        <f t="shared" si="323"/>
        <v>76.099999999999952</v>
      </c>
      <c r="BZ803" s="1">
        <f t="shared" si="313"/>
        <v>8.5128090157247562E-3</v>
      </c>
      <c r="CA803" s="1">
        <f t="shared" si="321"/>
        <v>25.999999888724012</v>
      </c>
      <c r="CE803" s="1">
        <f t="shared" si="314"/>
        <v>26.305</v>
      </c>
      <c r="CF803" s="1">
        <f t="shared" si="315"/>
        <v>99</v>
      </c>
      <c r="CG803" s="1">
        <f t="shared" si="316"/>
        <v>0</v>
      </c>
      <c r="CH803" s="1">
        <f t="shared" si="322"/>
        <v>0</v>
      </c>
      <c r="CJ803" s="1" t="e">
        <f t="shared" si="317"/>
        <v>#N/A</v>
      </c>
      <c r="CK803" s="1" t="str">
        <f t="shared" si="318"/>
        <v/>
      </c>
    </row>
    <row r="804" spans="73:89" ht="12" customHeight="1" x14ac:dyDescent="0.15">
      <c r="BU804" s="1">
        <f t="shared" si="319"/>
        <v>0</v>
      </c>
      <c r="BV804" s="1">
        <f>IF($BY$12=1,NORMDIST(BY804,$Y$6,$Y$8,TRUE),IF($BY$12=2,IF(BY804&lt;=$BX$31,0,IF(BY804&gt;=$BX$32,1,(BY804-$BX$31)*$BX$33)),SUM($BU$42:BU804)/$BV$40))</f>
        <v>0.90490208220476054</v>
      </c>
      <c r="BW804" s="1">
        <f t="shared" si="320"/>
        <v>0.64444915903537359</v>
      </c>
      <c r="BX804" s="1">
        <f>IF($BY$12&lt;3,BV804,SUM($BZ$42:BZ804)/$BX$40)</f>
        <v>0.90490208220476054</v>
      </c>
      <c r="BY804" s="1">
        <f t="shared" si="323"/>
        <v>76.199999999999946</v>
      </c>
      <c r="BZ804" s="1">
        <f t="shared" si="313"/>
        <v>8.4573380450836486E-3</v>
      </c>
      <c r="CA804" s="1">
        <f t="shared" si="321"/>
        <v>25.999999902362319</v>
      </c>
      <c r="CE804" s="1">
        <f t="shared" si="314"/>
        <v>26.305</v>
      </c>
      <c r="CF804" s="1">
        <f t="shared" si="315"/>
        <v>99</v>
      </c>
      <c r="CG804" s="1">
        <f t="shared" si="316"/>
        <v>0</v>
      </c>
      <c r="CH804" s="1">
        <f t="shared" si="322"/>
        <v>0</v>
      </c>
      <c r="CJ804" s="1" t="e">
        <f t="shared" si="317"/>
        <v>#N/A</v>
      </c>
      <c r="CK804" s="1" t="str">
        <f t="shared" si="318"/>
        <v/>
      </c>
    </row>
    <row r="805" spans="73:89" ht="12" customHeight="1" x14ac:dyDescent="0.15">
      <c r="BU805" s="1">
        <f t="shared" si="319"/>
        <v>0</v>
      </c>
      <c r="BV805" s="1">
        <f>IF($BY$12=1,NORMDIST(BY805,$Y$6,$Y$8,TRUE),IF($BY$12=2,IF(BY805&lt;=$BX$31,0,IF(BY805&gt;=$BX$32,1,(BY805-$BX$31)*$BX$33)),SUM($BU$42:BU805)/$BV$40))</f>
        <v>0.90574504876190676</v>
      </c>
      <c r="BW805" s="1">
        <f t="shared" si="320"/>
        <v>0.64107401002553199</v>
      </c>
      <c r="BX805" s="1">
        <f>IF($BY$12&lt;3,BV805,SUM($BZ$42:BZ805)/$BX$40)</f>
        <v>0.90574504876190676</v>
      </c>
      <c r="BY805" s="1">
        <f t="shared" si="323"/>
        <v>76.29999999999994</v>
      </c>
      <c r="BZ805" s="1">
        <f t="shared" si="313"/>
        <v>8.4020184800200851E-3</v>
      </c>
      <c r="CA805" s="1">
        <f t="shared" si="321"/>
        <v>25.999999914371902</v>
      </c>
      <c r="CE805" s="1">
        <f t="shared" si="314"/>
        <v>26.305</v>
      </c>
      <c r="CF805" s="1">
        <f t="shared" si="315"/>
        <v>99</v>
      </c>
      <c r="CG805" s="1">
        <f t="shared" si="316"/>
        <v>0</v>
      </c>
      <c r="CH805" s="1">
        <f t="shared" si="322"/>
        <v>0</v>
      </c>
      <c r="CJ805" s="1" t="e">
        <f t="shared" si="317"/>
        <v>#N/A</v>
      </c>
      <c r="CK805" s="1" t="str">
        <f t="shared" si="318"/>
        <v/>
      </c>
    </row>
    <row r="806" spans="73:89" ht="12" customHeight="1" x14ac:dyDescent="0.15">
      <c r="BU806" s="1">
        <f t="shared" si="319"/>
        <v>0</v>
      </c>
      <c r="BV806" s="1">
        <f>IF($BY$12=1,NORMDIST(BY806,$Y$6,$Y$8,TRUE),IF($BY$12=2,IF(BY806&lt;=$BX$31,0,IF(BY806&gt;=$BX$32,1,(BY806-$BX$31)*$BX$33)),SUM($BU$42:BU806)/$BV$40))</f>
        <v>0.90658249100652766</v>
      </c>
      <c r="BW806" s="1">
        <f t="shared" si="320"/>
        <v>0.63769949945334903</v>
      </c>
      <c r="BX806" s="1">
        <f>IF($BY$12&lt;3,BV806,SUM($BZ$42:BZ806)/$BX$40)</f>
        <v>0.90658249100652766</v>
      </c>
      <c r="BY806" s="1">
        <f t="shared" si="323"/>
        <v>76.399999999999935</v>
      </c>
      <c r="BZ806" s="1">
        <f t="shared" si="313"/>
        <v>8.3468520870857276E-3</v>
      </c>
      <c r="CA806" s="1">
        <f t="shared" si="321"/>
        <v>25.999999924941825</v>
      </c>
      <c r="CE806" s="1">
        <f t="shared" si="314"/>
        <v>26.305</v>
      </c>
      <c r="CF806" s="1">
        <f t="shared" si="315"/>
        <v>99</v>
      </c>
      <c r="CG806" s="1">
        <f t="shared" si="316"/>
        <v>0</v>
      </c>
      <c r="CH806" s="1">
        <f t="shared" si="322"/>
        <v>0</v>
      </c>
      <c r="CJ806" s="1" t="e">
        <f t="shared" si="317"/>
        <v>#N/A</v>
      </c>
      <c r="CK806" s="1" t="str">
        <f t="shared" si="318"/>
        <v/>
      </c>
    </row>
    <row r="807" spans="73:89" ht="12" customHeight="1" x14ac:dyDescent="0.15">
      <c r="BU807" s="1">
        <f t="shared" si="319"/>
        <v>0</v>
      </c>
      <c r="BV807" s="1">
        <f>IF($BY$12=1,NORMDIST(BY807,$Y$6,$Y$8,TRUE),IF($BY$12=2,IF(BY807&lt;=$BX$31,0,IF(BY807&gt;=$BX$32,1,(BY807-$BX$31)*$BX$33)),SUM($BU$42:BU807)/$BV$40))</f>
        <v>0.90741442434320452</v>
      </c>
      <c r="BW807" s="1">
        <f t="shared" si="320"/>
        <v>0.63432580665010296</v>
      </c>
      <c r="BX807" s="1">
        <f>IF($BY$12&lt;3,BV807,SUM($BZ$42:BZ807)/$BX$40)</f>
        <v>0.90741442434320452</v>
      </c>
      <c r="BY807" s="1">
        <f t="shared" si="323"/>
        <v>76.499999999999929</v>
      </c>
      <c r="BZ807" s="1">
        <f t="shared" si="313"/>
        <v>8.2918406098052757E-3</v>
      </c>
      <c r="CA807" s="1">
        <f t="shared" si="321"/>
        <v>25.999999934239884</v>
      </c>
      <c r="CE807" s="1">
        <f t="shared" si="314"/>
        <v>26.305</v>
      </c>
      <c r="CF807" s="1">
        <f t="shared" si="315"/>
        <v>99</v>
      </c>
      <c r="CG807" s="1">
        <f t="shared" si="316"/>
        <v>0</v>
      </c>
      <c r="CH807" s="1">
        <f t="shared" si="322"/>
        <v>0</v>
      </c>
      <c r="CJ807" s="1" t="e">
        <f t="shared" si="317"/>
        <v>#N/A</v>
      </c>
      <c r="CK807" s="1" t="str">
        <f t="shared" si="318"/>
        <v/>
      </c>
    </row>
    <row r="808" spans="73:89" ht="12" customHeight="1" x14ac:dyDescent="0.15">
      <c r="BU808" s="1">
        <f t="shared" si="319"/>
        <v>0</v>
      </c>
      <c r="BV808" s="1">
        <f>IF($BY$12=1,NORMDIST(BY808,$Y$6,$Y$8,TRUE),IF($BY$12=2,IF(BY808&lt;=$BX$31,0,IF(BY808&gt;=$BX$32,1,(BY808-$BX$31)*$BX$33)),SUM($BU$42:BU808)/$BV$40))</f>
        <v>0.90824086434971851</v>
      </c>
      <c r="BW808" s="1">
        <f t="shared" si="320"/>
        <v>0.63095310987888686</v>
      </c>
      <c r="BX808" s="1">
        <f>IF($BY$12&lt;3,BV808,SUM($BZ$42:BZ808)/$BX$40)</f>
        <v>0.90824086434971851</v>
      </c>
      <c r="BY808" s="1">
        <f t="shared" si="323"/>
        <v>76.599999999999923</v>
      </c>
      <c r="BZ808" s="1">
        <f t="shared" si="313"/>
        <v>8.2369857686538841E-3</v>
      </c>
      <c r="CA808" s="1">
        <f t="shared" si="321"/>
        <v>25.99999994241492</v>
      </c>
      <c r="CE808" s="1">
        <f t="shared" si="314"/>
        <v>26.305</v>
      </c>
      <c r="CF808" s="1">
        <f t="shared" si="315"/>
        <v>99</v>
      </c>
      <c r="CG808" s="1">
        <f t="shared" si="316"/>
        <v>0</v>
      </c>
      <c r="CH808" s="1">
        <f t="shared" si="322"/>
        <v>0</v>
      </c>
      <c r="CJ808" s="1" t="e">
        <f t="shared" si="317"/>
        <v>#N/A</v>
      </c>
      <c r="CK808" s="1" t="str">
        <f t="shared" si="318"/>
        <v/>
      </c>
    </row>
    <row r="809" spans="73:89" ht="12" customHeight="1" x14ac:dyDescent="0.15">
      <c r="BU809" s="1">
        <f t="shared" si="319"/>
        <v>0</v>
      </c>
      <c r="BV809" s="1">
        <f>IF($BY$12=1,NORMDIST(BY809,$Y$6,$Y$8,TRUE),IF($BY$12=2,IF(BY809&lt;=$BX$31,0,IF(BY809&gt;=$BX$32,1,(BY809-$BX$31)*$BX$33)),SUM($BU$42:BU809)/$BV$40))</f>
        <v>0.90906182677474534</v>
      </c>
      <c r="BW809" s="1">
        <f t="shared" si="320"/>
        <v>0.62758158632158234</v>
      </c>
      <c r="BX809" s="1">
        <f>IF($BY$12&lt;3,BV809,SUM($BZ$42:BZ809)/$BX$40)</f>
        <v>0.90906182677474534</v>
      </c>
      <c r="BY809" s="1">
        <f t="shared" si="323"/>
        <v>76.699999999999918</v>
      </c>
      <c r="BZ809" s="1">
        <f t="shared" si="313"/>
        <v>8.182289261037588E-3</v>
      </c>
      <c r="CA809" s="1">
        <f t="shared" si="321"/>
        <v>25.999999949598873</v>
      </c>
      <c r="CE809" s="1">
        <f t="shared" si="314"/>
        <v>26.305</v>
      </c>
      <c r="CF809" s="1">
        <f t="shared" si="315"/>
        <v>99</v>
      </c>
      <c r="CG809" s="1">
        <f t="shared" si="316"/>
        <v>0</v>
      </c>
      <c r="CH809" s="1">
        <f t="shared" si="322"/>
        <v>0</v>
      </c>
      <c r="CJ809" s="1" t="e">
        <f t="shared" si="317"/>
        <v>#N/A</v>
      </c>
      <c r="CK809" s="1" t="str">
        <f t="shared" si="318"/>
        <v/>
      </c>
    </row>
    <row r="810" spans="73:89" ht="12" customHeight="1" x14ac:dyDescent="0.15">
      <c r="BU810" s="1">
        <f t="shared" si="319"/>
        <v>0</v>
      </c>
      <c r="BV810" s="1">
        <f>IF($BY$12=1,NORMDIST(BY810,$Y$6,$Y$8,TRUE),IF($BY$12=2,IF(BY810&lt;=$BX$31,0,IF(BY810&gt;=$BX$32,1,(BY810-$BX$31)*$BX$33)),SUM($BU$42:BU810)/$BV$40))</f>
        <v>0.90987732753554684</v>
      </c>
      <c r="BW810" s="1">
        <f t="shared" si="320"/>
        <v>0.62421141206605413</v>
      </c>
      <c r="BX810" s="1">
        <f>IF($BY$12&lt;3,BV810,SUM($BZ$42:BZ810)/$BX$40)</f>
        <v>0.90987732753554684</v>
      </c>
      <c r="BY810" s="1">
        <f t="shared" si="323"/>
        <v>76.799999999999912</v>
      </c>
      <c r="BZ810" s="1">
        <f t="shared" ref="BZ810:BZ873" si="324">IF($BZ$5,IF($BY$12=1,NORMDIST(BY810,$Y$6,$Y$8,FALSE),IF($BY$12=2,IF(AND(BY810&gt;=$BX$31,BY810&lt;=$BX$32),$BX$33,0),IF(BY810&lt;=$BX$13,0,NORMDIST(LN((BY810-$BX$13)/$BX$12),0,$BW$8,FALSE)/((BY810-$BX$13)/$BX$12)))),-999)</f>
        <v>8.1277527612767554E-3</v>
      </c>
      <c r="CA810" s="1">
        <f t="shared" si="321"/>
        <v>25.999999955908656</v>
      </c>
      <c r="CE810" s="1">
        <f t="shared" ref="CE810:CE873" si="325">IF(AND($CB$7,$CD$2,$CD$1),26+$P$23/2-CC810*$P$23,NA())</f>
        <v>26.305</v>
      </c>
      <c r="CF810" s="1">
        <f t="shared" ref="CF810:CF873" si="326">IF(ISNA(CJ810),99,CJ810)</f>
        <v>99</v>
      </c>
      <c r="CG810" s="1">
        <f t="shared" ref="CG810:CG873" si="327">IF(ISNA(CJ810),0,CJ810)</f>
        <v>0</v>
      </c>
      <c r="CH810" s="1">
        <f t="shared" si="322"/>
        <v>0</v>
      </c>
      <c r="CJ810" s="1" t="e">
        <f t="shared" ref="CJ810:CJ873" si="328">IF(CH810=1,CE810,NA())</f>
        <v>#N/A</v>
      </c>
      <c r="CK810" s="1" t="str">
        <f t="shared" ref="CK810:CK873" si="329">IF(CH810=1,M709,"")</f>
        <v/>
      </c>
    </row>
    <row r="811" spans="73:89" ht="12" customHeight="1" x14ac:dyDescent="0.15">
      <c r="BU811" s="1">
        <f t="shared" ref="BU811:BU874" si="330">IF($BY$12&lt;3,0,IF(BY811&lt;=$BX$13,0,NORMDIST(LN((BY811-$BX$13)/$BX$12),0,$BW$8,FALSE)/((BY811-$BX$13)/$BX$12)))</f>
        <v>0</v>
      </c>
      <c r="BV811" s="1">
        <f>IF($BY$12=1,NORMDIST(BY811,$Y$6,$Y$8,TRUE),IF($BY$12=2,IF(BY811&lt;=$BX$31,0,IF(BY811&gt;=$BX$32,1,(BY811-$BX$31)*$BX$33)),SUM($BU$42:BU811)/$BV$40))</f>
        <v>0.91068738271566219</v>
      </c>
      <c r="BW811" s="1">
        <f t="shared" ref="BW811:BW874" si="331">BY811*BZ811</f>
        <v>0.6208427620935616</v>
      </c>
      <c r="BX811" s="1">
        <f>IF($BY$12&lt;3,BV811,SUM($BZ$42:BZ811)/$BX$40)</f>
        <v>0.91068738271566219</v>
      </c>
      <c r="BY811" s="1">
        <f t="shared" si="323"/>
        <v>76.899999999999906</v>
      </c>
      <c r="BZ811" s="1">
        <f t="shared" si="324"/>
        <v>8.073377920592489E-3</v>
      </c>
      <c r="CA811" s="1">
        <f t="shared" ref="CA811:CA874" si="332">IF(AND($CD$1,$CD$3),26-$CD$40*NORMDIST(BY811,$Y$6,$Y$8/SQRT($T$18),FALSE),-999)</f>
        <v>25.999999961447788</v>
      </c>
      <c r="CE811" s="1">
        <f t="shared" si="325"/>
        <v>26.305</v>
      </c>
      <c r="CF811" s="1">
        <f t="shared" si="326"/>
        <v>99</v>
      </c>
      <c r="CG811" s="1">
        <f t="shared" si="327"/>
        <v>0</v>
      </c>
      <c r="CH811" s="1">
        <f t="shared" si="322"/>
        <v>0</v>
      </c>
      <c r="CJ811" s="1" t="e">
        <f t="shared" si="328"/>
        <v>#N/A</v>
      </c>
      <c r="CK811" s="1" t="str">
        <f t="shared" si="329"/>
        <v/>
      </c>
    </row>
    <row r="812" spans="73:89" ht="12" customHeight="1" x14ac:dyDescent="0.15">
      <c r="BU812" s="1">
        <f t="shared" si="330"/>
        <v>0</v>
      </c>
      <c r="BV812" s="1">
        <f>IF($BY$12=1,NORMDIST(BY812,$Y$6,$Y$8,TRUE),IF($BY$12=2,IF(BY812&lt;=$BX$31,0,IF(BY812&gt;=$BX$32,1,(BY812-$BX$31)*$BX$33)),SUM($BU$42:BU812)/$BV$40))</f>
        <v>0.91149200856259716</v>
      </c>
      <c r="BW812" s="1">
        <f t="shared" si="331"/>
        <v>0.61747581026639375</v>
      </c>
      <c r="BX812" s="1">
        <f>IF($BY$12&lt;3,BV812,SUM($BZ$42:BZ812)/$BX$40)</f>
        <v>0.91149200856259716</v>
      </c>
      <c r="BY812" s="1">
        <f t="shared" si="323"/>
        <v>76.999999999999901</v>
      </c>
      <c r="BZ812" s="1">
        <f t="shared" si="324"/>
        <v>8.0191663670960336E-3</v>
      </c>
      <c r="CA812" s="1">
        <f t="shared" si="332"/>
        <v>25.999999966307897</v>
      </c>
      <c r="CE812" s="1">
        <f t="shared" si="325"/>
        <v>26.305</v>
      </c>
      <c r="CF812" s="1">
        <f t="shared" si="326"/>
        <v>99</v>
      </c>
      <c r="CG812" s="1">
        <f t="shared" si="327"/>
        <v>0</v>
      </c>
      <c r="CH812" s="1">
        <f t="shared" si="322"/>
        <v>0</v>
      </c>
      <c r="CJ812" s="1" t="e">
        <f t="shared" si="328"/>
        <v>#N/A</v>
      </c>
      <c r="CK812" s="1" t="str">
        <f t="shared" si="329"/>
        <v/>
      </c>
    </row>
    <row r="813" spans="73:89" ht="12" customHeight="1" x14ac:dyDescent="0.15">
      <c r="BU813" s="1">
        <f t="shared" si="330"/>
        <v>0</v>
      </c>
      <c r="BV813" s="1">
        <f>IF($BY$12=1,NORMDIST(BY813,$Y$6,$Y$8,TRUE),IF($BY$12=2,IF(BY813&lt;=$BX$31,0,IF(BY813&gt;=$BX$32,1,(BY813-$BX$31)*$BX$33)),SUM($BU$42:BU813)/$BV$40))</f>
        <v>0.912291221485513</v>
      </c>
      <c r="BW813" s="1">
        <f t="shared" si="331"/>
        <v>0.6141107293157233</v>
      </c>
      <c r="BX813" s="1">
        <f>IF($BY$12&lt;3,BV813,SUM($BZ$42:BZ813)/$BX$40)</f>
        <v>0.912291221485513</v>
      </c>
      <c r="BY813" s="1">
        <f t="shared" si="323"/>
        <v>77.099999999999895</v>
      </c>
      <c r="BZ813" s="1">
        <f t="shared" si="324"/>
        <v>7.9651197057811172E-3</v>
      </c>
      <c r="CA813" s="1">
        <f t="shared" si="332"/>
        <v>25.99999997057003</v>
      </c>
      <c r="CE813" s="1">
        <f t="shared" si="325"/>
        <v>26.305</v>
      </c>
      <c r="CF813" s="1">
        <f t="shared" si="326"/>
        <v>99</v>
      </c>
      <c r="CG813" s="1">
        <f t="shared" si="327"/>
        <v>0</v>
      </c>
      <c r="CH813" s="1">
        <f t="shared" si="322"/>
        <v>0</v>
      </c>
      <c r="CJ813" s="1" t="e">
        <f t="shared" si="328"/>
        <v>#N/A</v>
      </c>
      <c r="CK813" s="1" t="str">
        <f t="shared" si="329"/>
        <v/>
      </c>
    </row>
    <row r="814" spans="73:89" ht="12" customHeight="1" x14ac:dyDescent="0.15">
      <c r="BU814" s="1">
        <f t="shared" si="330"/>
        <v>0</v>
      </c>
      <c r="BV814" s="1">
        <f>IF($BY$12=1,NORMDIST(BY814,$Y$6,$Y$8,TRUE),IF($BY$12=2,IF(BY814&lt;=$BX$31,0,IF(BY814&gt;=$BX$32,1,(BY814-$BX$31)*$BX$33)),SUM($BU$42:BU814)/$BV$40))</f>
        <v>0.91308503805291408</v>
      </c>
      <c r="BW814" s="1">
        <f t="shared" si="331"/>
        <v>0.61074769082968217</v>
      </c>
      <c r="BX814" s="1">
        <f>IF($BY$12&lt;3,BV814,SUM($BZ$42:BZ814)/$BX$40)</f>
        <v>0.91308503805291408</v>
      </c>
      <c r="BY814" s="1">
        <f t="shared" si="323"/>
        <v>77.199999999999889</v>
      </c>
      <c r="BZ814" s="1">
        <f t="shared" si="324"/>
        <v>7.9112395185192107E-3</v>
      </c>
      <c r="CA814" s="1">
        <f t="shared" si="332"/>
        <v>25.999999974305847</v>
      </c>
      <c r="CE814" s="1">
        <f t="shared" si="325"/>
        <v>26.305</v>
      </c>
      <c r="CF814" s="1">
        <f t="shared" si="326"/>
        <v>99</v>
      </c>
      <c r="CG814" s="1">
        <f t="shared" si="327"/>
        <v>0</v>
      </c>
      <c r="CH814" s="1">
        <f t="shared" si="322"/>
        <v>0</v>
      </c>
      <c r="CJ814" s="1" t="e">
        <f t="shared" si="328"/>
        <v>#N/A</v>
      </c>
      <c r="CK814" s="1" t="str">
        <f t="shared" si="329"/>
        <v/>
      </c>
    </row>
    <row r="815" spans="73:89" ht="12" customHeight="1" x14ac:dyDescent="0.15">
      <c r="BU815" s="1">
        <f t="shared" si="330"/>
        <v>0</v>
      </c>
      <c r="BV815" s="1">
        <f>IF($BY$12=1,NORMDIST(BY815,$Y$6,$Y$8,TRUE),IF($BY$12=2,IF(BY815&lt;=$BX$31,0,IF(BY815&gt;=$BX$32,1,(BY815-$BX$31)*$BX$33)),SUM($BU$42:BU815)/$BV$40))</f>
        <v>0.91387347499033578</v>
      </c>
      <c r="BW815" s="1">
        <f t="shared" si="331"/>
        <v>0.60738686524166197</v>
      </c>
      <c r="BX815" s="1">
        <f>IF($BY$12&lt;3,BV815,SUM($BZ$42:BZ815)/$BX$40)</f>
        <v>0.91387347499033578</v>
      </c>
      <c r="BY815" s="1">
        <f t="shared" si="323"/>
        <v>77.299999999999883</v>
      </c>
      <c r="BZ815" s="1">
        <f t="shared" si="324"/>
        <v>7.8575273640577349E-3</v>
      </c>
      <c r="CA815" s="1">
        <f t="shared" si="332"/>
        <v>25.999999977578653</v>
      </c>
      <c r="CE815" s="1">
        <f t="shared" si="325"/>
        <v>26.305</v>
      </c>
      <c r="CF815" s="1">
        <f t="shared" si="326"/>
        <v>99</v>
      </c>
      <c r="CG815" s="1">
        <f t="shared" si="327"/>
        <v>0</v>
      </c>
      <c r="CH815" s="1">
        <f t="shared" si="322"/>
        <v>0</v>
      </c>
      <c r="CJ815" s="1" t="e">
        <f t="shared" si="328"/>
        <v>#N/A</v>
      </c>
      <c r="CK815" s="1" t="str">
        <f t="shared" si="329"/>
        <v/>
      </c>
    </row>
    <row r="816" spans="73:89" ht="12" customHeight="1" x14ac:dyDescent="0.15">
      <c r="BU816" s="1">
        <f t="shared" si="330"/>
        <v>0</v>
      </c>
      <c r="BV816" s="1">
        <f>IF($BY$12=1,NORMDIST(BY816,$Y$6,$Y$8,TRUE),IF($BY$12=2,IF(BY816&lt;=$BX$31,0,IF(BY816&gt;=$BX$32,1,(BY816-$BX$31)*$BX$33)),SUM($BU$42:BU816)/$BV$40))</f>
        <v>0.91465654917803207</v>
      </c>
      <c r="BW816" s="1">
        <f t="shared" si="331"/>
        <v>0.60402842181883287</v>
      </c>
      <c r="BX816" s="1">
        <f>IF($BY$12&lt;3,BV816,SUM($BZ$42:BZ816)/$BX$40)</f>
        <v>0.91465654917803207</v>
      </c>
      <c r="BY816" s="1">
        <f t="shared" si="323"/>
        <v>77.399999999999878</v>
      </c>
      <c r="BZ816" s="1">
        <f t="shared" si="324"/>
        <v>7.8039847780211093E-3</v>
      </c>
      <c r="CA816" s="1">
        <f t="shared" si="332"/>
        <v>25.999999980444365</v>
      </c>
      <c r="CE816" s="1">
        <f t="shared" si="325"/>
        <v>26.305</v>
      </c>
      <c r="CF816" s="1">
        <f t="shared" si="326"/>
        <v>99</v>
      </c>
      <c r="CG816" s="1">
        <f t="shared" si="327"/>
        <v>0</v>
      </c>
      <c r="CH816" s="1">
        <f t="shared" si="322"/>
        <v>0</v>
      </c>
      <c r="CJ816" s="1" t="e">
        <f t="shared" si="328"/>
        <v>#N/A</v>
      </c>
      <c r="CK816" s="1" t="str">
        <f t="shared" si="329"/>
        <v/>
      </c>
    </row>
    <row r="817" spans="73:89" ht="12" customHeight="1" x14ac:dyDescent="0.15">
      <c r="BU817" s="1">
        <f t="shared" si="330"/>
        <v>0</v>
      </c>
      <c r="BV817" s="1">
        <f>IF($BY$12=1,NORMDIST(BY817,$Y$6,$Y$8,TRUE),IF($BY$12=2,IF(BY817&lt;=$BX$31,0,IF(BY817&gt;=$BX$32,1,(BY817-$BX$31)*$BX$33)),SUM($BU$42:BU817)/$BV$40))</f>
        <v>0.91543427764866325</v>
      </c>
      <c r="BW817" s="1">
        <f t="shared" si="331"/>
        <v>0.60067252865089049</v>
      </c>
      <c r="BX817" s="1">
        <f>IF($BY$12&lt;3,BV817,SUM($BZ$42:BZ817)/$BX$40)</f>
        <v>0.91543427764866325</v>
      </c>
      <c r="BY817" s="1">
        <f t="shared" si="323"/>
        <v>77.499999999999872</v>
      </c>
      <c r="BZ817" s="1">
        <f t="shared" si="324"/>
        <v>7.750613272914729E-3</v>
      </c>
      <c r="CA817" s="1">
        <f t="shared" si="332"/>
        <v>25.999999982952332</v>
      </c>
      <c r="CE817" s="1">
        <f t="shared" si="325"/>
        <v>26.305</v>
      </c>
      <c r="CF817" s="1">
        <f t="shared" si="326"/>
        <v>99</v>
      </c>
      <c r="CG817" s="1">
        <f t="shared" si="327"/>
        <v>0</v>
      </c>
      <c r="CH817" s="1">
        <f t="shared" si="322"/>
        <v>0</v>
      </c>
      <c r="CJ817" s="1" t="e">
        <f t="shared" si="328"/>
        <v>#N/A</v>
      </c>
      <c r="CK817" s="1" t="str">
        <f t="shared" si="329"/>
        <v/>
      </c>
    </row>
    <row r="818" spans="73:89" ht="12" customHeight="1" x14ac:dyDescent="0.15">
      <c r="BU818" s="1">
        <f t="shared" si="330"/>
        <v>0</v>
      </c>
      <c r="BV818" s="1">
        <f>IF($BY$12=1,NORMDIST(BY818,$Y$6,$Y$8,TRUE),IF($BY$12=2,IF(BY818&lt;=$BX$31,0,IF(BY818&gt;=$BX$32,1,(BY818-$BX$31)*$BX$33)),SUM($BU$42:BU818)/$BV$40))</f>
        <v>0.91620667758498475</v>
      </c>
      <c r="BW818" s="1">
        <f t="shared" si="331"/>
        <v>0.59731935263902325</v>
      </c>
      <c r="BX818" s="1">
        <f>IF($BY$12&lt;3,BV818,SUM($BZ$42:BZ818)/$BX$40)</f>
        <v>0.91620667758498475</v>
      </c>
      <c r="BY818" s="1">
        <f t="shared" si="323"/>
        <v>77.599999999999866</v>
      </c>
      <c r="BZ818" s="1">
        <f t="shared" si="324"/>
        <v>7.6974143381317566E-3</v>
      </c>
      <c r="CA818" s="1">
        <f t="shared" si="332"/>
        <v>25.999999985146083</v>
      </c>
      <c r="CE818" s="1">
        <f t="shared" si="325"/>
        <v>26.305</v>
      </c>
      <c r="CF818" s="1">
        <f t="shared" si="326"/>
        <v>99</v>
      </c>
      <c r="CG818" s="1">
        <f t="shared" si="327"/>
        <v>0</v>
      </c>
      <c r="CH818" s="1">
        <f t="shared" si="322"/>
        <v>0</v>
      </c>
      <c r="CJ818" s="1" t="e">
        <f t="shared" si="328"/>
        <v>#N/A</v>
      </c>
      <c r="CK818" s="1" t="str">
        <f t="shared" si="329"/>
        <v/>
      </c>
    </row>
    <row r="819" spans="73:89" ht="12" customHeight="1" x14ac:dyDescent="0.15">
      <c r="BU819" s="1">
        <f t="shared" si="330"/>
        <v>0</v>
      </c>
      <c r="BV819" s="1">
        <f>IF($BY$12=1,NORMDIST(BY819,$Y$6,$Y$8,TRUE),IF($BY$12=2,IF(BY819&lt;=$BX$31,0,IF(BY819&gt;=$BX$32,1,(BY819-$BX$31)*$BX$33)),SUM($BU$42:BU819)/$BV$40))</f>
        <v>0.91697376631753569</v>
      </c>
      <c r="BW819" s="1">
        <f t="shared" si="331"/>
        <v>0.59396905948510526</v>
      </c>
      <c r="BX819" s="1">
        <f>IF($BY$12&lt;3,BV819,SUM($BZ$42:BZ819)/$BX$40)</f>
        <v>0.91697376631753569</v>
      </c>
      <c r="BY819" s="1">
        <f t="shared" si="323"/>
        <v>77.699999999999861</v>
      </c>
      <c r="BZ819" s="1">
        <f t="shared" si="324"/>
        <v>7.6443894399627578E-3</v>
      </c>
      <c r="CA819" s="1">
        <f t="shared" si="332"/>
        <v>25.999999987064008</v>
      </c>
      <c r="CE819" s="1">
        <f t="shared" si="325"/>
        <v>26.305</v>
      </c>
      <c r="CF819" s="1">
        <f t="shared" si="326"/>
        <v>99</v>
      </c>
      <c r="CG819" s="1">
        <f t="shared" si="327"/>
        <v>0</v>
      </c>
      <c r="CH819" s="1">
        <f t="shared" si="322"/>
        <v>0</v>
      </c>
      <c r="CJ819" s="1" t="e">
        <f t="shared" si="328"/>
        <v>#N/A</v>
      </c>
      <c r="CK819" s="1" t="str">
        <f t="shared" si="329"/>
        <v/>
      </c>
    </row>
    <row r="820" spans="73:89" ht="12" customHeight="1" x14ac:dyDescent="0.15">
      <c r="BU820" s="1">
        <f t="shared" si="330"/>
        <v>0</v>
      </c>
      <c r="BV820" s="1">
        <f>IF($BY$12=1,NORMDIST(BY820,$Y$6,$Y$8,TRUE),IF($BY$12=2,IF(BY820&lt;=$BX$31,0,IF(BY820&gt;=$BX$32,1,(BY820-$BX$31)*$BX$33)),SUM($BU$42:BU820)/$BV$40))</f>
        <v>0.91773556132233003</v>
      </c>
      <c r="BW820" s="1">
        <f t="shared" si="331"/>
        <v>0.59062181368111377</v>
      </c>
      <c r="BX820" s="1">
        <f>IF($BY$12&lt;3,BV820,SUM($BZ$42:BZ820)/$BX$40)</f>
        <v>0.91773556132233003</v>
      </c>
      <c r="BY820" s="1">
        <f t="shared" si="323"/>
        <v>77.799999999999855</v>
      </c>
      <c r="BZ820" s="1">
        <f t="shared" si="324"/>
        <v>7.5915400216081596E-3</v>
      </c>
      <c r="CA820" s="1">
        <f t="shared" si="332"/>
        <v>25.999999988739923</v>
      </c>
      <c r="CE820" s="1">
        <f t="shared" si="325"/>
        <v>26.305</v>
      </c>
      <c r="CF820" s="1">
        <f t="shared" si="326"/>
        <v>99</v>
      </c>
      <c r="CG820" s="1">
        <f t="shared" si="327"/>
        <v>0</v>
      </c>
      <c r="CH820" s="1">
        <f t="shared" si="322"/>
        <v>0</v>
      </c>
      <c r="CJ820" s="1" t="e">
        <f t="shared" si="328"/>
        <v>#N/A</v>
      </c>
      <c r="CK820" s="1" t="str">
        <f t="shared" si="329"/>
        <v/>
      </c>
    </row>
    <row r="821" spans="73:89" ht="12" customHeight="1" x14ac:dyDescent="0.15">
      <c r="BU821" s="1">
        <f t="shared" si="330"/>
        <v>0</v>
      </c>
      <c r="BV821" s="1">
        <f>IF($BY$12=1,NORMDIST(BY821,$Y$6,$Y$8,TRUE),IF($BY$12=2,IF(BY821&lt;=$BX$31,0,IF(BY821&gt;=$BX$32,1,(BY821-$BX$31)*$BX$33)),SUM($BU$42:BU821)/$BV$40))</f>
        <v>0.91849208021854745</v>
      </c>
      <c r="BW821" s="1">
        <f t="shared" si="331"/>
        <v>0.58727777849877061</v>
      </c>
      <c r="BX821" s="1">
        <f>IF($BY$12&lt;3,BV821,SUM($BZ$42:BZ821)/$BX$40)</f>
        <v>0.91849208021854745</v>
      </c>
      <c r="BY821" s="1">
        <f t="shared" si="323"/>
        <v>77.899999999999849</v>
      </c>
      <c r="BZ821" s="1">
        <f t="shared" si="324"/>
        <v>7.538867503193475E-3</v>
      </c>
      <c r="CA821" s="1">
        <f t="shared" si="332"/>
        <v>25.999999990203616</v>
      </c>
      <c r="CE821" s="1">
        <f t="shared" si="325"/>
        <v>26.305</v>
      </c>
      <c r="CF821" s="1">
        <f t="shared" si="326"/>
        <v>99</v>
      </c>
      <c r="CG821" s="1">
        <f t="shared" si="327"/>
        <v>0</v>
      </c>
      <c r="CH821" s="1">
        <f t="shared" si="322"/>
        <v>0</v>
      </c>
      <c r="CJ821" s="1" t="e">
        <f t="shared" si="328"/>
        <v>#N/A</v>
      </c>
      <c r="CK821" s="1" t="str">
        <f t="shared" si="329"/>
        <v/>
      </c>
    </row>
    <row r="822" spans="73:89" ht="12" customHeight="1" x14ac:dyDescent="0.15">
      <c r="BU822" s="1">
        <f t="shared" si="330"/>
        <v>0</v>
      </c>
      <c r="BV822" s="1">
        <f>IF($BY$12=1,NORMDIST(BY822,$Y$6,$Y$8,TRUE),IF($BY$12=2,IF(BY822&lt;=$BX$31,0,IF(BY822&gt;=$BX$32,1,(BY822-$BX$31)*$BX$33)),SUM($BU$42:BU822)/$BV$40))</f>
        <v>0.91924334076622771</v>
      </c>
      <c r="BW822" s="1">
        <f t="shared" si="331"/>
        <v>0.58393711597941023</v>
      </c>
      <c r="BX822" s="1">
        <f>IF($BY$12&lt;3,BV822,SUM($BZ$42:BZ822)/$BX$40)</f>
        <v>0.91924334076622771</v>
      </c>
      <c r="BY822" s="1">
        <f t="shared" si="323"/>
        <v>77.999999999999844</v>
      </c>
      <c r="BZ822" s="1">
        <f t="shared" si="324"/>
        <v>7.4863732817873263E-3</v>
      </c>
      <c r="CA822" s="1">
        <f t="shared" si="332"/>
        <v>25.999999991481303</v>
      </c>
      <c r="CE822" s="1">
        <f t="shared" si="325"/>
        <v>26.305</v>
      </c>
      <c r="CF822" s="1">
        <f t="shared" si="326"/>
        <v>99</v>
      </c>
      <c r="CG822" s="1">
        <f t="shared" si="327"/>
        <v>0</v>
      </c>
      <c r="CH822" s="1">
        <f t="shared" si="322"/>
        <v>0</v>
      </c>
      <c r="CJ822" s="1" t="e">
        <f t="shared" si="328"/>
        <v>#N/A</v>
      </c>
      <c r="CK822" s="1" t="str">
        <f t="shared" si="329"/>
        <v/>
      </c>
    </row>
    <row r="823" spans="73:89" ht="12" customHeight="1" x14ac:dyDescent="0.15">
      <c r="BU823" s="1">
        <f t="shared" si="330"/>
        <v>0</v>
      </c>
      <c r="BV823" s="1">
        <f>IF($BY$12=1,NORMDIST(BY823,$Y$6,$Y$8,TRUE),IF($BY$12=2,IF(BY823&lt;=$BX$31,0,IF(BY823&gt;=$BX$32,1,(BY823-$BX$31)*$BX$33)),SUM($BU$42:BU823)/$BV$40))</f>
        <v>0.9199893608639651</v>
      </c>
      <c r="BW823" s="1">
        <f t="shared" si="331"/>
        <v>0.58059998692407155</v>
      </c>
      <c r="BX823" s="1">
        <f>IF($BY$12&lt;3,BV823,SUM($BZ$42:BZ823)/$BX$40)</f>
        <v>0.9199893608639651</v>
      </c>
      <c r="BY823" s="1">
        <f t="shared" si="323"/>
        <v>78.099999999999838</v>
      </c>
      <c r="BZ823" s="1">
        <f t="shared" si="324"/>
        <v>7.4340587314221862E-3</v>
      </c>
      <c r="CA823" s="1">
        <f t="shared" si="332"/>
        <v>25.999999992596052</v>
      </c>
      <c r="CE823" s="1">
        <f t="shared" si="325"/>
        <v>26.305</v>
      </c>
      <c r="CF823" s="1">
        <f t="shared" si="326"/>
        <v>99</v>
      </c>
      <c r="CG823" s="1">
        <f t="shared" si="327"/>
        <v>0</v>
      </c>
      <c r="CH823" s="1">
        <f t="shared" si="322"/>
        <v>0</v>
      </c>
      <c r="CJ823" s="1" t="e">
        <f t="shared" si="328"/>
        <v>#N/A</v>
      </c>
      <c r="CK823" s="1" t="str">
        <f t="shared" si="329"/>
        <v/>
      </c>
    </row>
    <row r="824" spans="73:89" ht="12" customHeight="1" x14ac:dyDescent="0.15">
      <c r="BU824" s="1">
        <f t="shared" si="330"/>
        <v>0</v>
      </c>
      <c r="BV824" s="1">
        <f>IF($BY$12=1,NORMDIST(BY824,$Y$6,$Y$8,TRUE),IF($BY$12=2,IF(BY824&lt;=$BX$31,0,IF(BY824&gt;=$BX$32,1,(BY824-$BX$31)*$BX$33)),SUM($BU$42:BU824)/$BV$40))</f>
        <v>0.92073015854660634</v>
      </c>
      <c r="BW824" s="1">
        <f t="shared" si="331"/>
        <v>0.5772665508838164</v>
      </c>
      <c r="BX824" s="1">
        <f>IF($BY$12&lt;3,BV824,SUM($BZ$42:BZ824)/$BX$40)</f>
        <v>0.92073015854660634</v>
      </c>
      <c r="BY824" s="1">
        <f t="shared" si="323"/>
        <v>78.199999999999832</v>
      </c>
      <c r="BZ824" s="1">
        <f t="shared" si="324"/>
        <v>7.3819252031178725E-3</v>
      </c>
      <c r="CA824" s="1">
        <f t="shared" si="332"/>
        <v>25.999999993568142</v>
      </c>
      <c r="CE824" s="1">
        <f t="shared" si="325"/>
        <v>26.305</v>
      </c>
      <c r="CF824" s="1">
        <f t="shared" si="326"/>
        <v>99</v>
      </c>
      <c r="CG824" s="1">
        <f t="shared" si="327"/>
        <v>0</v>
      </c>
      <c r="CH824" s="1">
        <f t="shared" si="322"/>
        <v>0</v>
      </c>
      <c r="CJ824" s="1" t="e">
        <f t="shared" si="328"/>
        <v>#N/A</v>
      </c>
      <c r="CK824" s="1" t="str">
        <f t="shared" si="329"/>
        <v/>
      </c>
    </row>
    <row r="825" spans="73:89" ht="12" customHeight="1" x14ac:dyDescent="0.15">
      <c r="BU825" s="1">
        <f t="shared" si="330"/>
        <v>0</v>
      </c>
      <c r="BV825" s="1">
        <f>IF($BY$12=1,NORMDIST(BY825,$Y$6,$Y$8,TRUE),IF($BY$12=2,IF(BY825&lt;=$BX$31,0,IF(BY825&gt;=$BX$32,1,(BY825-$BX$31)*$BX$33)),SUM($BU$42:BU825)/$BV$40))</f>
        <v>0.92146575198295066</v>
      </c>
      <c r="BW825" s="1">
        <f t="shared" si="331"/>
        <v>0.57393696615027368</v>
      </c>
      <c r="BX825" s="1">
        <f>IF($BY$12&lt;3,BV825,SUM($BZ$42:BZ825)/$BX$40)</f>
        <v>0.92146575198295066</v>
      </c>
      <c r="BY825" s="1">
        <f t="shared" si="323"/>
        <v>78.299999999999827</v>
      </c>
      <c r="BZ825" s="1">
        <f t="shared" si="324"/>
        <v>7.3299740249077264E-3</v>
      </c>
      <c r="CA825" s="1">
        <f t="shared" si="332"/>
        <v>25.999999994415397</v>
      </c>
      <c r="CE825" s="1">
        <f t="shared" si="325"/>
        <v>26.305</v>
      </c>
      <c r="CF825" s="1">
        <f t="shared" si="326"/>
        <v>99</v>
      </c>
      <c r="CG825" s="1">
        <f t="shared" si="327"/>
        <v>0</v>
      </c>
      <c r="CH825" s="1">
        <f t="shared" si="322"/>
        <v>0</v>
      </c>
      <c r="CJ825" s="1" t="e">
        <f t="shared" si="328"/>
        <v>#N/A</v>
      </c>
      <c r="CK825" s="1" t="str">
        <f t="shared" si="329"/>
        <v/>
      </c>
    </row>
    <row r="826" spans="73:89" ht="12" customHeight="1" x14ac:dyDescent="0.15">
      <c r="BU826" s="1">
        <f t="shared" si="330"/>
        <v>0</v>
      </c>
      <c r="BV826" s="1">
        <f>IF($BY$12=1,NORMDIST(BY826,$Y$6,$Y$8,TRUE),IF($BY$12=2,IF(BY826&lt;=$BX$31,0,IF(BY826&gt;=$BX$32,1,(BY826-$BX$31)*$BX$33)),SUM($BU$42:BU826)/$BV$40))</f>
        <v>0.92219615947345235</v>
      </c>
      <c r="BW826" s="1">
        <f t="shared" si="331"/>
        <v>0.57061138974640846</v>
      </c>
      <c r="BX826" s="1">
        <f>IF($BY$12&lt;3,BV826,SUM($BZ$42:BZ826)/$BX$40)</f>
        <v>0.92219615947345235</v>
      </c>
      <c r="BY826" s="1">
        <f t="shared" si="323"/>
        <v>78.399999999999821</v>
      </c>
      <c r="BZ826" s="1">
        <f t="shared" si="324"/>
        <v>7.2782065018674718E-3</v>
      </c>
      <c r="CA826" s="1">
        <f t="shared" si="332"/>
        <v>25.999999995153466</v>
      </c>
      <c r="CE826" s="1">
        <f t="shared" si="325"/>
        <v>26.305</v>
      </c>
      <c r="CF826" s="1">
        <f t="shared" si="326"/>
        <v>99</v>
      </c>
      <c r="CG826" s="1">
        <f t="shared" si="327"/>
        <v>0</v>
      </c>
      <c r="CH826" s="1">
        <f t="shared" si="322"/>
        <v>0</v>
      </c>
      <c r="CJ826" s="1" t="e">
        <f t="shared" si="328"/>
        <v>#N/A</v>
      </c>
      <c r="CK826" s="1" t="str">
        <f t="shared" si="329"/>
        <v/>
      </c>
    </row>
    <row r="827" spans="73:89" ht="12" customHeight="1" x14ac:dyDescent="0.15">
      <c r="BU827" s="1">
        <f t="shared" si="330"/>
        <v>0</v>
      </c>
      <c r="BV827" s="1">
        <f>IF($BY$12=1,NORMDIST(BY827,$Y$6,$Y$8,TRUE),IF($BY$12=2,IF(BY827&lt;=$BX$31,0,IF(BY827&gt;=$BX$32,1,(BY827-$BX$31)*$BX$33)),SUM($BU$42:BU827)/$BV$40))</f>
        <v>0.92292139944792684</v>
      </c>
      <c r="BW827" s="1">
        <f t="shared" si="331"/>
        <v>0.56728997741751785</v>
      </c>
      <c r="BX827" s="1">
        <f>IF($BY$12&lt;3,BV827,SUM($BZ$42:BZ827)/$BX$40)</f>
        <v>0.92292139944792684</v>
      </c>
      <c r="BY827" s="1">
        <f t="shared" si="323"/>
        <v>78.499999999999815</v>
      </c>
      <c r="BZ827" s="1">
        <f t="shared" si="324"/>
        <v>7.2266239161467407E-3</v>
      </c>
      <c r="CA827" s="1">
        <f t="shared" si="332"/>
        <v>25.999999995796095</v>
      </c>
      <c r="CE827" s="1">
        <f t="shared" si="325"/>
        <v>26.305</v>
      </c>
      <c r="CF827" s="1">
        <f t="shared" si="326"/>
        <v>99</v>
      </c>
      <c r="CG827" s="1">
        <f t="shared" si="327"/>
        <v>0</v>
      </c>
      <c r="CH827" s="1">
        <f t="shared" si="322"/>
        <v>0</v>
      </c>
      <c r="CJ827" s="1" t="e">
        <f t="shared" si="328"/>
        <v>#N/A</v>
      </c>
      <c r="CK827" s="1" t="str">
        <f t="shared" si="329"/>
        <v/>
      </c>
    </row>
    <row r="828" spans="73:89" ht="12" customHeight="1" x14ac:dyDescent="0.15">
      <c r="BU828" s="1">
        <f t="shared" si="330"/>
        <v>0</v>
      </c>
      <c r="BV828" s="1">
        <f>IF($BY$12=1,NORMDIST(BY828,$Y$6,$Y$8,TRUE),IF($BY$12=2,IF(BY828&lt;=$BX$31,0,IF(BY828&gt;=$BX$32,1,(BY828-$BX$31)*$BX$33)),SUM($BU$42:BU828)/$BV$40))</f>
        <v>0.9236414904632595</v>
      </c>
      <c r="BW828" s="1">
        <f t="shared" si="331"/>
        <v>0.56397288362245168</v>
      </c>
      <c r="BX828" s="1">
        <f>IF($BY$12&lt;3,BV828,SUM($BZ$42:BZ828)/$BX$40)</f>
        <v>0.9236414904632595</v>
      </c>
      <c r="BY828" s="1">
        <f t="shared" si="323"/>
        <v>78.59999999999981</v>
      </c>
      <c r="BZ828" s="1">
        <f t="shared" si="324"/>
        <v>7.175227527003219E-3</v>
      </c>
      <c r="CA828" s="1">
        <f t="shared" si="332"/>
        <v>25.999999996355339</v>
      </c>
      <c r="CE828" s="1">
        <f t="shared" si="325"/>
        <v>26.305</v>
      </c>
      <c r="CF828" s="1">
        <f t="shared" si="326"/>
        <v>99</v>
      </c>
      <c r="CG828" s="1">
        <f t="shared" si="327"/>
        <v>0</v>
      </c>
      <c r="CH828" s="1">
        <f t="shared" si="322"/>
        <v>0</v>
      </c>
      <c r="CJ828" s="1" t="e">
        <f t="shared" si="328"/>
        <v>#N/A</v>
      </c>
      <c r="CK828" s="1" t="str">
        <f t="shared" si="329"/>
        <v/>
      </c>
    </row>
    <row r="829" spans="73:89" ht="12" customHeight="1" x14ac:dyDescent="0.15">
      <c r="BU829" s="1">
        <f t="shared" si="330"/>
        <v>0</v>
      </c>
      <c r="BV829" s="1">
        <f>IF($BY$12=1,NORMDIST(BY829,$Y$6,$Y$8,TRUE),IF($BY$12=2,IF(BY829&lt;=$BX$31,0,IF(BY829&gt;=$BX$32,1,(BY829-$BX$31)*$BX$33)),SUM($BU$42:BU829)/$BV$40))</f>
        <v>0.92435645120111876</v>
      </c>
      <c r="BW829" s="1">
        <f t="shared" si="331"/>
        <v>0.56066026152506121</v>
      </c>
      <c r="BX829" s="1">
        <f>IF($BY$12&lt;3,BV829,SUM($BZ$42:BZ829)/$BX$40)</f>
        <v>0.92435645120111876</v>
      </c>
      <c r="BY829" s="1">
        <f t="shared" si="323"/>
        <v>78.699999999999804</v>
      </c>
      <c r="BZ829" s="1">
        <f t="shared" si="324"/>
        <v>7.1240185708394228E-3</v>
      </c>
      <c r="CA829" s="1">
        <f t="shared" si="332"/>
        <v>25.999999996841765</v>
      </c>
      <c r="CE829" s="1">
        <f t="shared" si="325"/>
        <v>26.305</v>
      </c>
      <c r="CF829" s="1">
        <f t="shared" si="326"/>
        <v>99</v>
      </c>
      <c r="CG829" s="1">
        <f t="shared" si="327"/>
        <v>0</v>
      </c>
      <c r="CH829" s="1">
        <f t="shared" si="322"/>
        <v>0</v>
      </c>
      <c r="CJ829" s="1" t="e">
        <f t="shared" si="328"/>
        <v>#N/A</v>
      </c>
      <c r="CK829" s="1" t="str">
        <f t="shared" si="329"/>
        <v/>
      </c>
    </row>
    <row r="830" spans="73:89" ht="12" customHeight="1" x14ac:dyDescent="0.15">
      <c r="BU830" s="1">
        <f t="shared" si="330"/>
        <v>0</v>
      </c>
      <c r="BV830" s="1">
        <f>IF($BY$12=1,NORMDIST(BY830,$Y$6,$Y$8,TRUE),IF($BY$12=2,IF(BY830&lt;=$BX$31,0,IF(BY830&gt;=$BX$32,1,(BY830-$BX$31)*$BX$33)),SUM($BU$42:BU830)/$BV$40))</f>
        <v>0.92506630046567151</v>
      </c>
      <c r="BW830" s="1">
        <f t="shared" si="331"/>
        <v>0.55735226298587159</v>
      </c>
      <c r="BX830" s="1">
        <f>IF($BY$12&lt;3,BV830,SUM($BZ$42:BZ830)/$BX$40)</f>
        <v>0.92506630046567151</v>
      </c>
      <c r="BY830" s="1">
        <f t="shared" si="323"/>
        <v>78.799999999999798</v>
      </c>
      <c r="BZ830" s="1">
        <f t="shared" si="324"/>
        <v>7.0729982612420432E-3</v>
      </c>
      <c r="CA830" s="1">
        <f t="shared" si="332"/>
        <v>25.999999997264638</v>
      </c>
      <c r="CE830" s="1">
        <f t="shared" si="325"/>
        <v>26.305</v>
      </c>
      <c r="CF830" s="1">
        <f t="shared" si="326"/>
        <v>99</v>
      </c>
      <c r="CG830" s="1">
        <f t="shared" si="327"/>
        <v>0</v>
      </c>
      <c r="CH830" s="1">
        <f t="shared" si="322"/>
        <v>0</v>
      </c>
      <c r="CJ830" s="1" t="e">
        <f t="shared" si="328"/>
        <v>#N/A</v>
      </c>
      <c r="CK830" s="1" t="str">
        <f t="shared" si="329"/>
        <v/>
      </c>
    </row>
    <row r="831" spans="73:89" ht="12" customHeight="1" x14ac:dyDescent="0.15">
      <c r="BU831" s="1">
        <f t="shared" si="330"/>
        <v>0</v>
      </c>
      <c r="BV831" s="1">
        <f>IF($BY$12=1,NORMDIST(BY831,$Y$6,$Y$8,TRUE),IF($BY$12=2,IF(BY831&lt;=$BX$31,0,IF(BY831&gt;=$BX$32,1,(BY831-$BX$31)*$BX$33)),SUM($BU$42:BU831)/$BV$40))</f>
        <v>0.92577105718130492</v>
      </c>
      <c r="BW831" s="1">
        <f t="shared" si="331"/>
        <v>0.5540490385539798</v>
      </c>
      <c r="BX831" s="1">
        <f>IF($BY$12&lt;3,BV831,SUM($BZ$42:BZ831)/$BX$40)</f>
        <v>0.92577105718130492</v>
      </c>
      <c r="BY831" s="1">
        <f t="shared" si="323"/>
        <v>78.899999999999793</v>
      </c>
      <c r="BZ831" s="1">
        <f t="shared" si="324"/>
        <v>7.0221677890238438E-3</v>
      </c>
      <c r="CA831" s="1">
        <f t="shared" si="332"/>
        <v>25.999999997632077</v>
      </c>
      <c r="CE831" s="1">
        <f t="shared" si="325"/>
        <v>26.305</v>
      </c>
      <c r="CF831" s="1">
        <f t="shared" si="326"/>
        <v>99</v>
      </c>
      <c r="CG831" s="1">
        <f t="shared" si="327"/>
        <v>0</v>
      </c>
      <c r="CH831" s="1">
        <f t="shared" si="322"/>
        <v>0</v>
      </c>
      <c r="CJ831" s="1" t="e">
        <f t="shared" si="328"/>
        <v>#N/A</v>
      </c>
      <c r="CK831" s="1" t="str">
        <f t="shared" si="329"/>
        <v/>
      </c>
    </row>
    <row r="832" spans="73:89" ht="12" customHeight="1" x14ac:dyDescent="0.15">
      <c r="BU832" s="1">
        <f t="shared" si="330"/>
        <v>0</v>
      </c>
      <c r="BV832" s="1">
        <f>IF($BY$12=1,NORMDIST(BY832,$Y$6,$Y$8,TRUE),IF($BY$12=2,IF(BY832&lt;=$BX$31,0,IF(BY832&gt;=$BX$32,1,(BY832-$BX$31)*$BX$33)),SUM($BU$42:BU832)/$BV$40))</f>
        <v>0.92647074039035016</v>
      </c>
      <c r="BW832" s="1">
        <f t="shared" si="331"/>
        <v>0.55075073745918013</v>
      </c>
      <c r="BX832" s="1">
        <f>IF($BY$12&lt;3,BV832,SUM($BZ$42:BZ832)/$BX$40)</f>
        <v>0.92647074039035016</v>
      </c>
      <c r="BY832" s="1">
        <f t="shared" si="323"/>
        <v>78.999999999999787</v>
      </c>
      <c r="BZ832" s="1">
        <f t="shared" si="324"/>
        <v>6.9715283222681213E-3</v>
      </c>
      <c r="CA832" s="1">
        <f t="shared" si="332"/>
        <v>25.999999997951182</v>
      </c>
      <c r="CE832" s="1">
        <f t="shared" si="325"/>
        <v>26.305</v>
      </c>
      <c r="CF832" s="1">
        <f t="shared" si="326"/>
        <v>99</v>
      </c>
      <c r="CG832" s="1">
        <f t="shared" si="327"/>
        <v>0</v>
      </c>
      <c r="CH832" s="1">
        <f t="shared" si="322"/>
        <v>0</v>
      </c>
      <c r="CJ832" s="1" t="e">
        <f t="shared" si="328"/>
        <v>#N/A</v>
      </c>
      <c r="CK832" s="1" t="str">
        <f t="shared" si="329"/>
        <v/>
      </c>
    </row>
    <row r="833" spans="73:89" ht="12" customHeight="1" x14ac:dyDescent="0.15">
      <c r="BU833" s="1">
        <f t="shared" si="330"/>
        <v>0</v>
      </c>
      <c r="BV833" s="1">
        <f>IF($BY$12=1,NORMDIST(BY833,$Y$6,$Y$8,TRUE),IF($BY$12=2,IF(BY833&lt;=$BX$31,0,IF(BY833&gt;=$BX$32,1,(BY833-$BX$31)*$BX$33)),SUM($BU$42:BU833)/$BV$40))</f>
        <v>0.92716536925081239</v>
      </c>
      <c r="BW833" s="1">
        <f t="shared" si="331"/>
        <v>0.54745750760431378</v>
      </c>
      <c r="BX833" s="1">
        <f>IF($BY$12&lt;3,BV833,SUM($BZ$42:BZ833)/$BX$40)</f>
        <v>0.92716536925081239</v>
      </c>
      <c r="BY833" s="1">
        <f t="shared" si="323"/>
        <v>79.099999999999781</v>
      </c>
      <c r="BZ833" s="1">
        <f t="shared" si="324"/>
        <v>6.9210810063756673E-3</v>
      </c>
      <c r="CA833" s="1">
        <f t="shared" si="332"/>
        <v>25.999999998228169</v>
      </c>
      <c r="CE833" s="1">
        <f t="shared" si="325"/>
        <v>26.305</v>
      </c>
      <c r="CF833" s="1">
        <f t="shared" si="326"/>
        <v>99</v>
      </c>
      <c r="CG833" s="1">
        <f t="shared" si="327"/>
        <v>0</v>
      </c>
      <c r="CH833" s="1">
        <f t="shared" si="322"/>
        <v>0</v>
      </c>
      <c r="CJ833" s="1" t="e">
        <f t="shared" si="328"/>
        <v>#N/A</v>
      </c>
      <c r="CK833" s="1" t="str">
        <f t="shared" si="329"/>
        <v/>
      </c>
    </row>
    <row r="834" spans="73:89" ht="12" customHeight="1" x14ac:dyDescent="0.15">
      <c r="BU834" s="1">
        <f t="shared" si="330"/>
        <v>0</v>
      </c>
      <c r="BV834" s="1">
        <f>IF($BY$12=1,NORMDIST(BY834,$Y$6,$Y$8,TRUE),IF($BY$12=2,IF(BY834&lt;=$BX$31,0,IF(BY834&gt;=$BX$32,1,(BY834-$BX$31)*$BX$33)),SUM($BU$42:BU834)/$BV$40))</f>
        <v>0.92785496303410464</v>
      </c>
      <c r="BW834" s="1">
        <f t="shared" si="331"/>
        <v>0.54416949555784311</v>
      </c>
      <c r="BX834" s="1">
        <f>IF($BY$12&lt;3,BV834,SUM($BZ$42:BZ834)/$BX$40)</f>
        <v>0.92785496303410464</v>
      </c>
      <c r="BY834" s="1">
        <f t="shared" si="323"/>
        <v>79.199999999999775</v>
      </c>
      <c r="BZ834" s="1">
        <f t="shared" si="324"/>
        <v>6.8708269641142E-3</v>
      </c>
      <c r="CA834" s="1">
        <f t="shared" si="332"/>
        <v>25.999999998468475</v>
      </c>
      <c r="CE834" s="1">
        <f t="shared" si="325"/>
        <v>26.305</v>
      </c>
      <c r="CF834" s="1">
        <f t="shared" si="326"/>
        <v>99</v>
      </c>
      <c r="CG834" s="1">
        <f t="shared" si="327"/>
        <v>0</v>
      </c>
      <c r="CH834" s="1">
        <f t="shared" si="322"/>
        <v>0</v>
      </c>
      <c r="CJ834" s="1" t="e">
        <f t="shared" si="328"/>
        <v>#N/A</v>
      </c>
      <c r="CK834" s="1" t="str">
        <f t="shared" si="329"/>
        <v/>
      </c>
    </row>
    <row r="835" spans="73:89" ht="12" customHeight="1" x14ac:dyDescent="0.15">
      <c r="BU835" s="1">
        <f t="shared" si="330"/>
        <v>0</v>
      </c>
      <c r="BV835" s="1">
        <f>IF($BY$12=1,NORMDIST(BY835,$Y$6,$Y$8,TRUE),IF($BY$12=2,IF(BY835&lt;=$BX$31,0,IF(BY835&gt;=$BX$32,1,(BY835-$BX$31)*$BX$33)),SUM($BU$42:BU835)/$BV$40))</f>
        <v>0.92853954112278747</v>
      </c>
      <c r="BW835" s="1">
        <f t="shared" si="331"/>
        <v>0.5408868465466522</v>
      </c>
      <c r="BX835" s="1">
        <f>IF($BY$12&lt;3,BV835,SUM($BZ$42:BZ835)/$BX$40)</f>
        <v>0.92853954112278747</v>
      </c>
      <c r="BY835" s="1">
        <f t="shared" si="323"/>
        <v>79.29999999999977</v>
      </c>
      <c r="BZ835" s="1">
        <f t="shared" si="324"/>
        <v>6.820767295670287E-3</v>
      </c>
      <c r="CA835" s="1">
        <f t="shared" si="332"/>
        <v>25.999999998676852</v>
      </c>
      <c r="CE835" s="1">
        <f t="shared" si="325"/>
        <v>26.305</v>
      </c>
      <c r="CF835" s="1">
        <f t="shared" si="326"/>
        <v>99</v>
      </c>
      <c r="CG835" s="1">
        <f t="shared" si="327"/>
        <v>0</v>
      </c>
      <c r="CH835" s="1">
        <f t="shared" ref="CH835:CH898" si="333">IF(CB835="",0,1)</f>
        <v>0</v>
      </c>
      <c r="CJ835" s="1" t="e">
        <f t="shared" si="328"/>
        <v>#N/A</v>
      </c>
      <c r="CK835" s="1" t="str">
        <f t="shared" si="329"/>
        <v/>
      </c>
    </row>
    <row r="836" spans="73:89" ht="12" customHeight="1" x14ac:dyDescent="0.15">
      <c r="BU836" s="1">
        <f t="shared" si="330"/>
        <v>0</v>
      </c>
      <c r="BV836" s="1">
        <f>IF($BY$12=1,NORMDIST(BY836,$Y$6,$Y$8,TRUE),IF($BY$12=2,IF(BY836&lt;=$BX$31,0,IF(BY836&gt;=$BX$32,1,(BY836-$BX$31)*$BX$33)),SUM($BU$42:BU836)/$BV$40))</f>
        <v>0.92921912300831289</v>
      </c>
      <c r="BW836" s="1">
        <f t="shared" si="331"/>
        <v>0.53760970444907075</v>
      </c>
      <c r="BX836" s="1">
        <f>IF($BY$12&lt;3,BV836,SUM($BZ$42:BZ836)/$BX$40)</f>
        <v>0.92921912300831289</v>
      </c>
      <c r="BY836" s="1">
        <f t="shared" si="323"/>
        <v>79.399999999999764</v>
      </c>
      <c r="BZ836" s="1">
        <f t="shared" si="324"/>
        <v>6.7709030787036825E-3</v>
      </c>
      <c r="CA836" s="1">
        <f t="shared" si="332"/>
        <v>25.999999998857447</v>
      </c>
      <c r="CE836" s="1">
        <f t="shared" si="325"/>
        <v>26.305</v>
      </c>
      <c r="CF836" s="1">
        <f t="shared" si="326"/>
        <v>99</v>
      </c>
      <c r="CG836" s="1">
        <f t="shared" si="327"/>
        <v>0</v>
      </c>
      <c r="CH836" s="1">
        <f t="shared" si="333"/>
        <v>0</v>
      </c>
      <c r="CJ836" s="1" t="e">
        <f t="shared" si="328"/>
        <v>#N/A</v>
      </c>
      <c r="CK836" s="1" t="str">
        <f t="shared" si="329"/>
        <v/>
      </c>
    </row>
    <row r="837" spans="73:89" ht="12" customHeight="1" x14ac:dyDescent="0.15">
      <c r="BU837" s="1">
        <f t="shared" si="330"/>
        <v>0</v>
      </c>
      <c r="BV837" s="1">
        <f>IF($BY$12=1,NORMDIST(BY837,$Y$6,$Y$8,TRUE),IF($BY$12=2,IF(BY837&lt;=$BX$31,0,IF(BY837&gt;=$BX$32,1,(BY837-$BX$31)*$BX$33)),SUM($BU$42:BU837)/$BV$40))</f>
        <v>0.92989372828877526</v>
      </c>
      <c r="BW837" s="1">
        <f t="shared" si="331"/>
        <v>0.53433821178812224</v>
      </c>
      <c r="BX837" s="1">
        <f>IF($BY$12&lt;3,BV837,SUM($BZ$42:BZ837)/$BX$40)</f>
        <v>0.92989372828877526</v>
      </c>
      <c r="BY837" s="1">
        <f t="shared" si="323"/>
        <v>79.499999999999758</v>
      </c>
      <c r="BZ837" s="1">
        <f t="shared" si="324"/>
        <v>6.7212353684040736E-3</v>
      </c>
      <c r="CA837" s="1">
        <f t="shared" si="332"/>
        <v>25.999999999013887</v>
      </c>
      <c r="CE837" s="1">
        <f t="shared" si="325"/>
        <v>26.305</v>
      </c>
      <c r="CF837" s="1">
        <f t="shared" si="326"/>
        <v>99</v>
      </c>
      <c r="CG837" s="1">
        <f t="shared" si="327"/>
        <v>0</v>
      </c>
      <c r="CH837" s="1">
        <f t="shared" si="333"/>
        <v>0</v>
      </c>
      <c r="CJ837" s="1" t="e">
        <f t="shared" si="328"/>
        <v>#N/A</v>
      </c>
      <c r="CK837" s="1" t="str">
        <f t="shared" si="329"/>
        <v/>
      </c>
    </row>
    <row r="838" spans="73:89" ht="12" customHeight="1" x14ac:dyDescent="0.15">
      <c r="BU838" s="1">
        <f t="shared" si="330"/>
        <v>0</v>
      </c>
      <c r="BV838" s="1">
        <f>IF($BY$12=1,NORMDIST(BY838,$Y$6,$Y$8,TRUE),IF($BY$12=2,IF(BY838&lt;=$BX$31,0,IF(BY838&gt;=$BX$32,1,(BY838-$BX$31)*$BX$33)),SUM($BU$42:BU838)/$BV$40))</f>
        <v>0.93056337666666655</v>
      </c>
      <c r="BW838" s="1">
        <f t="shared" si="331"/>
        <v>0.53107250972499731</v>
      </c>
      <c r="BX838" s="1">
        <f>IF($BY$12&lt;3,BV838,SUM($BZ$42:BZ838)/$BX$40)</f>
        <v>0.93056337666666655</v>
      </c>
      <c r="BY838" s="1">
        <f t="shared" si="323"/>
        <v>79.599999999999753</v>
      </c>
      <c r="BZ838" s="1">
        <f t="shared" si="324"/>
        <v>6.671765197550238E-3</v>
      </c>
      <c r="CA838" s="1">
        <f t="shared" si="332"/>
        <v>25.999999999149335</v>
      </c>
      <c r="CE838" s="1">
        <f t="shared" si="325"/>
        <v>26.305</v>
      </c>
      <c r="CF838" s="1">
        <f t="shared" si="326"/>
        <v>99</v>
      </c>
      <c r="CG838" s="1">
        <f t="shared" si="327"/>
        <v>0</v>
      </c>
      <c r="CH838" s="1">
        <f t="shared" si="333"/>
        <v>0</v>
      </c>
      <c r="CJ838" s="1" t="e">
        <f t="shared" si="328"/>
        <v>#N/A</v>
      </c>
      <c r="CK838" s="1" t="str">
        <f t="shared" si="329"/>
        <v/>
      </c>
    </row>
    <row r="839" spans="73:89" ht="12" customHeight="1" x14ac:dyDescent="0.15">
      <c r="BU839" s="1">
        <f t="shared" si="330"/>
        <v>0</v>
      </c>
      <c r="BV839" s="1">
        <f>IF($BY$12=1,NORMDIST(BY839,$Y$6,$Y$8,TRUE),IF($BY$12=2,IF(BY839&lt;=$BX$31,0,IF(BY839&gt;=$BX$32,1,(BY839-$BX$31)*$BX$33)),SUM($BU$42:BU839)/$BV$40))</f>
        <v>0.93122808794663914</v>
      </c>
      <c r="BW839" s="1">
        <f t="shared" si="331"/>
        <v>0.52781273805274842</v>
      </c>
      <c r="BX839" s="1">
        <f>IF($BY$12&lt;3,BV839,SUM($BZ$42:BZ839)/$BX$40)</f>
        <v>0.93122808794663914</v>
      </c>
      <c r="BY839" s="1">
        <f t="shared" si="323"/>
        <v>79.699999999999747</v>
      </c>
      <c r="BZ839" s="1">
        <f t="shared" si="324"/>
        <v>6.622493576571519E-3</v>
      </c>
      <c r="CA839" s="1">
        <f t="shared" si="332"/>
        <v>25.999999999266542</v>
      </c>
      <c r="CE839" s="1">
        <f t="shared" si="325"/>
        <v>26.305</v>
      </c>
      <c r="CF839" s="1">
        <f t="shared" si="326"/>
        <v>99</v>
      </c>
      <c r="CG839" s="1">
        <f t="shared" si="327"/>
        <v>0</v>
      </c>
      <c r="CH839" s="1">
        <f t="shared" si="333"/>
        <v>0</v>
      </c>
      <c r="CJ839" s="1" t="e">
        <f t="shared" si="328"/>
        <v>#N/A</v>
      </c>
      <c r="CK839" s="1" t="str">
        <f t="shared" si="329"/>
        <v/>
      </c>
    </row>
    <row r="840" spans="73:89" ht="12" customHeight="1" x14ac:dyDescent="0.15">
      <c r="BU840" s="1">
        <f t="shared" si="330"/>
        <v>0</v>
      </c>
      <c r="BV840" s="1">
        <f>IF($BY$12=1,NORMDIST(BY840,$Y$6,$Y$8,TRUE),IF($BY$12=2,IF(BY840&lt;=$BX$31,0,IF(BY840&gt;=$BX$32,1,(BY840-$BX$31)*$BX$33)),SUM($BU$42:BU840)/$BV$40))</f>
        <v>0.93188788203327289</v>
      </c>
      <c r="BW840" s="1">
        <f t="shared" si="331"/>
        <v>0.52455903519021019</v>
      </c>
      <c r="BX840" s="1">
        <f>IF($BY$12&lt;3,BV840,SUM($BZ$42:BZ840)/$BX$40)</f>
        <v>0.93188788203327289</v>
      </c>
      <c r="BY840" s="1">
        <f t="shared" si="323"/>
        <v>79.799999999999741</v>
      </c>
      <c r="BZ840" s="1">
        <f t="shared" si="324"/>
        <v>6.5734214936116779E-3</v>
      </c>
      <c r="CA840" s="1">
        <f t="shared" si="332"/>
        <v>25.999999999367919</v>
      </c>
      <c r="CE840" s="1">
        <f t="shared" si="325"/>
        <v>26.305</v>
      </c>
      <c r="CF840" s="1">
        <f t="shared" si="326"/>
        <v>99</v>
      </c>
      <c r="CG840" s="1">
        <f t="shared" si="327"/>
        <v>0</v>
      </c>
      <c r="CH840" s="1">
        <f t="shared" si="333"/>
        <v>0</v>
      </c>
      <c r="CJ840" s="1" t="e">
        <f t="shared" si="328"/>
        <v>#N/A</v>
      </c>
      <c r="CK840" s="1" t="str">
        <f t="shared" si="329"/>
        <v/>
      </c>
    </row>
    <row r="841" spans="73:89" ht="12" customHeight="1" x14ac:dyDescent="0.15">
      <c r="BU841" s="1">
        <f t="shared" si="330"/>
        <v>0</v>
      </c>
      <c r="BV841" s="1">
        <f>IF($BY$12=1,NORMDIST(BY841,$Y$6,$Y$8,TRUE),IF($BY$12=2,IF(BY841&lt;=$BX$31,0,IF(BY841&gt;=$BX$32,1,(BY841-$BX$31)*$BX$33)),SUM($BU$42:BU841)/$BV$40))</f>
        <v>0.93254277892885074</v>
      </c>
      <c r="BW841" s="1">
        <f t="shared" si="331"/>
        <v>0.52131153817613873</v>
      </c>
      <c r="BX841" s="1">
        <f>IF($BY$12&lt;3,BV841,SUM($BZ$42:BZ841)/$BX$40)</f>
        <v>0.93254277892885074</v>
      </c>
      <c r="BY841" s="1">
        <f t="shared" si="323"/>
        <v>79.899999999999736</v>
      </c>
      <c r="BZ841" s="1">
        <f t="shared" si="324"/>
        <v>6.5245499145949997E-3</v>
      </c>
      <c r="CA841" s="1">
        <f t="shared" si="332"/>
        <v>25.999999999455554</v>
      </c>
      <c r="CE841" s="1">
        <f t="shared" si="325"/>
        <v>26.305</v>
      </c>
      <c r="CF841" s="1">
        <f t="shared" si="326"/>
        <v>99</v>
      </c>
      <c r="CG841" s="1">
        <f t="shared" si="327"/>
        <v>0</v>
      </c>
      <c r="CH841" s="1">
        <f t="shared" si="333"/>
        <v>0</v>
      </c>
      <c r="CJ841" s="1" t="e">
        <f t="shared" si="328"/>
        <v>#N/A</v>
      </c>
      <c r="CK841" s="1" t="str">
        <f t="shared" si="329"/>
        <v/>
      </c>
    </row>
    <row r="842" spans="73:89" ht="12" customHeight="1" x14ac:dyDescent="0.15">
      <c r="BU842" s="1">
        <f t="shared" si="330"/>
        <v>0</v>
      </c>
      <c r="BV842" s="1">
        <f>IF($BY$12=1,NORMDIST(BY842,$Y$6,$Y$8,TRUE),IF($BY$12=2,IF(BY842&lt;=$BX$31,0,IF(BY842&gt;=$BX$32,1,(BY842-$BX$31)*$BX$33)),SUM($BU$42:BU842)/$BV$40))</f>
        <v>0.93319279873114025</v>
      </c>
      <c r="BW842" s="1">
        <f t="shared" si="331"/>
        <v>0.51807038266357575</v>
      </c>
      <c r="BX842" s="1">
        <f>IF($BY$12&lt;3,BV842,SUM($BZ$42:BZ842)/$BX$40)</f>
        <v>0.93319279873114025</v>
      </c>
      <c r="BY842" s="1">
        <f t="shared" si="323"/>
        <v>79.99999999999973</v>
      </c>
      <c r="BZ842" s="1">
        <f t="shared" si="324"/>
        <v>6.4758797832947185E-3</v>
      </c>
      <c r="CA842" s="1">
        <f t="shared" si="332"/>
        <v>25.999999999531273</v>
      </c>
      <c r="CE842" s="1">
        <f t="shared" si="325"/>
        <v>26.305</v>
      </c>
      <c r="CF842" s="1">
        <f t="shared" si="326"/>
        <v>99</v>
      </c>
      <c r="CG842" s="1">
        <f t="shared" si="327"/>
        <v>0</v>
      </c>
      <c r="CH842" s="1">
        <f t="shared" si="333"/>
        <v>0</v>
      </c>
      <c r="CJ842" s="1" t="e">
        <f t="shared" si="328"/>
        <v>#N/A</v>
      </c>
      <c r="CK842" s="1" t="str">
        <f t="shared" si="329"/>
        <v/>
      </c>
    </row>
    <row r="843" spans="73:89" ht="12" customHeight="1" x14ac:dyDescent="0.15">
      <c r="BU843" s="1">
        <f t="shared" si="330"/>
        <v>0</v>
      </c>
      <c r="BV843" s="1">
        <f>IF($BY$12=1,NORMDIST(BY843,$Y$6,$Y$8,TRUE),IF($BY$12=2,IF(BY843&lt;=$BX$31,0,IF(BY843&gt;=$BX$32,1,(BY843-$BX$31)*$BX$33)),SUM($BU$42:BU843)/$BV$40))</f>
        <v>0.93383796163118105</v>
      </c>
      <c r="BW843" s="1">
        <f t="shared" si="331"/>
        <v>0.51483570291443326</v>
      </c>
      <c r="BX843" s="1">
        <f>IF($BY$12&lt;3,BV843,SUM($BZ$42:BZ843)/$BX$40)</f>
        <v>0.93383796163118105</v>
      </c>
      <c r="BY843" s="1">
        <f t="shared" si="323"/>
        <v>80.099999999999724</v>
      </c>
      <c r="BZ843" s="1">
        <f t="shared" si="324"/>
        <v>6.427412021403683E-3</v>
      </c>
      <c r="CA843" s="1">
        <f t="shared" si="332"/>
        <v>25.999999999596664</v>
      </c>
      <c r="CE843" s="1">
        <f t="shared" si="325"/>
        <v>26.305</v>
      </c>
      <c r="CF843" s="1">
        <f t="shared" si="326"/>
        <v>99</v>
      </c>
      <c r="CG843" s="1">
        <f t="shared" si="327"/>
        <v>0</v>
      </c>
      <c r="CH843" s="1">
        <f t="shared" si="333"/>
        <v>0</v>
      </c>
      <c r="CJ843" s="1" t="e">
        <f t="shared" si="328"/>
        <v>#N/A</v>
      </c>
      <c r="CK843" s="1" t="str">
        <f t="shared" si="329"/>
        <v/>
      </c>
    </row>
    <row r="844" spans="73:89" ht="12" customHeight="1" x14ac:dyDescent="0.15">
      <c r="BU844" s="1">
        <f t="shared" si="330"/>
        <v>0</v>
      </c>
      <c r="BV844" s="1">
        <f>IF($BY$12=1,NORMDIST(BY844,$Y$6,$Y$8,TRUE),IF($BY$12=2,IF(BY844&lt;=$BX$31,0,IF(BY844&gt;=$BX$32,1,(BY844-$BX$31)*$BX$33)),SUM($BU$42:BU844)/$BV$40))</f>
        <v>0.93447828791108167</v>
      </c>
      <c r="BW844" s="1">
        <f t="shared" si="331"/>
        <v>0.51160763179429791</v>
      </c>
      <c r="BX844" s="1">
        <f>IF($BY$12&lt;3,BV844,SUM($BZ$42:BZ844)/$BX$40)</f>
        <v>0.93447828791108167</v>
      </c>
      <c r="BY844" s="1">
        <f t="shared" si="323"/>
        <v>80.199999999999719</v>
      </c>
      <c r="BZ844" s="1">
        <f t="shared" si="324"/>
        <v>6.3791475286072282E-3</v>
      </c>
      <c r="CA844" s="1">
        <f t="shared" si="332"/>
        <v>25.999999999653106</v>
      </c>
      <c r="CE844" s="1">
        <f t="shared" si="325"/>
        <v>26.305</v>
      </c>
      <c r="CF844" s="1">
        <f t="shared" si="326"/>
        <v>99</v>
      </c>
      <c r="CG844" s="1">
        <f t="shared" si="327"/>
        <v>0</v>
      </c>
      <c r="CH844" s="1">
        <f t="shared" si="333"/>
        <v>0</v>
      </c>
      <c r="CJ844" s="1" t="e">
        <f t="shared" si="328"/>
        <v>#N/A</v>
      </c>
      <c r="CK844" s="1" t="str">
        <f t="shared" si="329"/>
        <v/>
      </c>
    </row>
    <row r="845" spans="73:89" ht="12" customHeight="1" x14ac:dyDescent="0.15">
      <c r="BU845" s="1">
        <f t="shared" si="330"/>
        <v>0</v>
      </c>
      <c r="BV845" s="1">
        <f>IF($BY$12=1,NORMDIST(BY845,$Y$6,$Y$8,TRUE),IF($BY$12=2,IF(BY845&lt;=$BX$31,0,IF(BY845&gt;=$BX$32,1,(BY845-$BX$31)*$BX$33)),SUM($BU$42:BU845)/$BV$40))</f>
        <v>0.93511379794182159</v>
      </c>
      <c r="BW845" s="1">
        <f t="shared" si="331"/>
        <v>0.50838630076745739</v>
      </c>
      <c r="BX845" s="1">
        <f>IF($BY$12&lt;3,BV845,SUM($BZ$42:BZ845)/$BX$40)</f>
        <v>0.93511379794182159</v>
      </c>
      <c r="BY845" s="1">
        <f t="shared" si="323"/>
        <v>80.299999999999713</v>
      </c>
      <c r="BZ845" s="1">
        <f t="shared" si="324"/>
        <v>6.3310871826582713E-3</v>
      </c>
      <c r="CA845" s="1">
        <f t="shared" si="332"/>
        <v>25.999999999701799</v>
      </c>
      <c r="CE845" s="1">
        <f t="shared" si="325"/>
        <v>26.305</v>
      </c>
      <c r="CF845" s="1">
        <f t="shared" si="326"/>
        <v>99</v>
      </c>
      <c r="CG845" s="1">
        <f t="shared" si="327"/>
        <v>0</v>
      </c>
      <c r="CH845" s="1">
        <f t="shared" si="333"/>
        <v>0</v>
      </c>
      <c r="CJ845" s="1" t="e">
        <f t="shared" si="328"/>
        <v>#N/A</v>
      </c>
      <c r="CK845" s="1" t="str">
        <f t="shared" si="329"/>
        <v/>
      </c>
    </row>
    <row r="846" spans="73:89" ht="12" customHeight="1" x14ac:dyDescent="0.15">
      <c r="BU846" s="1">
        <f t="shared" si="330"/>
        <v>0</v>
      </c>
      <c r="BV846" s="1">
        <f>IF($BY$12=1,NORMDIST(BY846,$Y$6,$Y$8,TRUE),IF($BY$12=2,IF(BY846&lt;=$BX$31,0,IF(BY846&gt;=$BX$32,1,(BY846-$BX$31)*$BX$33)),SUM($BU$42:BU846)/$BV$40))</f>
        <v>0.93574451218106236</v>
      </c>
      <c r="BW846" s="1">
        <f t="shared" si="331"/>
        <v>0.50517183989214376</v>
      </c>
      <c r="BX846" s="1">
        <f>IF($BY$12&lt;3,BV846,SUM($BZ$42:BZ846)/$BX$40)</f>
        <v>0.93574451218106236</v>
      </c>
      <c r="BY846" s="1">
        <f t="shared" si="323"/>
        <v>80.399999999999707</v>
      </c>
      <c r="BZ846" s="1">
        <f t="shared" si="324"/>
        <v>6.2832318394545469E-3</v>
      </c>
      <c r="CA846" s="1">
        <f t="shared" si="332"/>
        <v>25.999999999743785</v>
      </c>
      <c r="CE846" s="1">
        <f t="shared" si="325"/>
        <v>26.305</v>
      </c>
      <c r="CF846" s="1">
        <f t="shared" si="326"/>
        <v>99</v>
      </c>
      <c r="CG846" s="1">
        <f t="shared" si="327"/>
        <v>0</v>
      </c>
      <c r="CH846" s="1">
        <f t="shared" si="333"/>
        <v>0</v>
      </c>
      <c r="CJ846" s="1" t="e">
        <f t="shared" si="328"/>
        <v>#N/A</v>
      </c>
      <c r="CK846" s="1" t="str">
        <f t="shared" si="329"/>
        <v/>
      </c>
    </row>
    <row r="847" spans="73:89" ht="12" customHeight="1" x14ac:dyDescent="0.15">
      <c r="BU847" s="1">
        <f t="shared" si="330"/>
        <v>0</v>
      </c>
      <c r="BV847" s="1">
        <f>IF($BY$12=1,NORMDIST(BY847,$Y$6,$Y$8,TRUE),IF($BY$12=2,IF(BY847&lt;=$BX$31,0,IF(BY847&gt;=$BX$32,1,(BY847-$BX$31)*$BX$33)),SUM($BU$42:BU847)/$BV$40))</f>
        <v>0.93637045117096551</v>
      </c>
      <c r="BW847" s="1">
        <f t="shared" si="331"/>
        <v>0.50196437781599723</v>
      </c>
      <c r="BX847" s="1">
        <f>IF($BY$12&lt;3,BV847,SUM($BZ$42:BZ847)/$BX$40)</f>
        <v>0.93637045117096551</v>
      </c>
      <c r="BY847" s="1">
        <f t="shared" si="323"/>
        <v>80.499999999999702</v>
      </c>
      <c r="BZ847" s="1">
        <f t="shared" si="324"/>
        <v>6.235582333118001E-3</v>
      </c>
      <c r="CA847" s="1">
        <f t="shared" si="332"/>
        <v>25.99999999977997</v>
      </c>
      <c r="CE847" s="1">
        <f t="shared" si="325"/>
        <v>26.305</v>
      </c>
      <c r="CF847" s="1">
        <f t="shared" si="326"/>
        <v>99</v>
      </c>
      <c r="CG847" s="1">
        <f t="shared" si="327"/>
        <v>0</v>
      </c>
      <c r="CH847" s="1">
        <f t="shared" si="333"/>
        <v>0</v>
      </c>
      <c r="CJ847" s="1" t="e">
        <f t="shared" si="328"/>
        <v>#N/A</v>
      </c>
      <c r="CK847" s="1" t="str">
        <f t="shared" si="329"/>
        <v/>
      </c>
    </row>
    <row r="848" spans="73:89" ht="12" customHeight="1" x14ac:dyDescent="0.15">
      <c r="BU848" s="1">
        <f t="shared" si="330"/>
        <v>0</v>
      </c>
      <c r="BV848" s="1">
        <f>IF($BY$12=1,NORMDIST(BY848,$Y$6,$Y$8,TRUE),IF($BY$12=2,IF(BY848&lt;=$BX$31,0,IF(BY848&gt;=$BX$32,1,(BY848-$BX$31)*$BX$33)),SUM($BU$42:BU848)/$BV$40))</f>
        <v>0.93699163553601972</v>
      </c>
      <c r="BW848" s="1">
        <f t="shared" si="331"/>
        <v>0.49876404177174793</v>
      </c>
      <c r="BX848" s="1">
        <f>IF($BY$12&lt;3,BV848,SUM($BZ$42:BZ848)/$BX$40)</f>
        <v>0.93699163553601972</v>
      </c>
      <c r="BY848" s="1">
        <f t="shared" si="323"/>
        <v>80.599999999999696</v>
      </c>
      <c r="BZ848" s="1">
        <f t="shared" si="324"/>
        <v>6.1881394760763004E-3</v>
      </c>
      <c r="CA848" s="1">
        <f t="shared" si="332"/>
        <v>25.999999999811138</v>
      </c>
      <c r="CE848" s="1">
        <f t="shared" si="325"/>
        <v>26.305</v>
      </c>
      <c r="CF848" s="1">
        <f t="shared" si="326"/>
        <v>99</v>
      </c>
      <c r="CG848" s="1">
        <f t="shared" si="327"/>
        <v>0</v>
      </c>
      <c r="CH848" s="1">
        <f t="shared" si="333"/>
        <v>0</v>
      </c>
      <c r="CJ848" s="1" t="e">
        <f t="shared" si="328"/>
        <v>#N/A</v>
      </c>
      <c r="CK848" s="1" t="str">
        <f t="shared" si="329"/>
        <v/>
      </c>
    </row>
    <row r="849" spans="73:89" ht="12" customHeight="1" x14ac:dyDescent="0.15">
      <c r="BU849" s="1">
        <f t="shared" si="330"/>
        <v>0</v>
      </c>
      <c r="BV849" s="1">
        <f>IF($BY$12=1,NORMDIST(BY849,$Y$6,$Y$8,TRUE),IF($BY$12=2,IF(BY849&lt;=$BX$31,0,IF(BY849&gt;=$BX$32,1,(BY849-$BX$31)*$BX$33)),SUM($BU$42:BU849)/$BV$40))</f>
        <v>0.93760808598087497</v>
      </c>
      <c r="BW849" s="1">
        <f t="shared" si="331"/>
        <v>0.49557095757311326</v>
      </c>
      <c r="BX849" s="1">
        <f>IF($BY$12&lt;3,BV849,SUM($BZ$42:BZ849)/$BX$40)</f>
        <v>0.93760808598087497</v>
      </c>
      <c r="BY849" s="1">
        <f t="shared" si="323"/>
        <v>80.69999999999969</v>
      </c>
      <c r="BZ849" s="1">
        <f t="shared" si="324"/>
        <v>6.1409040591464082E-3</v>
      </c>
      <c r="CA849" s="1">
        <f t="shared" si="332"/>
        <v>25.999999999837971</v>
      </c>
      <c r="CE849" s="1">
        <f t="shared" si="325"/>
        <v>26.305</v>
      </c>
      <c r="CF849" s="1">
        <f t="shared" si="326"/>
        <v>99</v>
      </c>
      <c r="CG849" s="1">
        <f t="shared" si="327"/>
        <v>0</v>
      </c>
      <c r="CH849" s="1">
        <f t="shared" si="333"/>
        <v>0</v>
      </c>
      <c r="CJ849" s="1" t="e">
        <f t="shared" si="328"/>
        <v>#N/A</v>
      </c>
      <c r="CK849" s="1" t="str">
        <f t="shared" si="329"/>
        <v/>
      </c>
    </row>
    <row r="850" spans="73:89" ht="12" customHeight="1" x14ac:dyDescent="0.15">
      <c r="BU850" s="1">
        <f t="shared" si="330"/>
        <v>0</v>
      </c>
      <c r="BV850" s="1">
        <f>IF($BY$12=1,NORMDIST(BY850,$Y$6,$Y$8,TRUE),IF($BY$12=2,IF(BY850&lt;=$BX$31,0,IF(BY850&gt;=$BX$32,1,(BY850-$BX$31)*$BX$33)),SUM($BU$42:BU850)/$BV$40))</f>
        <v>0.93821982328818621</v>
      </c>
      <c r="BW850" s="1">
        <f t="shared" si="331"/>
        <v>0.49238524961091312</v>
      </c>
      <c r="BX850" s="1">
        <f>IF($BY$12&lt;3,BV850,SUM($BZ$42:BZ850)/$BX$40)</f>
        <v>0.93821982328818621</v>
      </c>
      <c r="BY850" s="1">
        <f t="shared" si="323"/>
        <v>80.799999999999685</v>
      </c>
      <c r="BZ850" s="1">
        <f t="shared" si="324"/>
        <v>6.0938768516202359E-3</v>
      </c>
      <c r="CA850" s="1">
        <f t="shared" si="332"/>
        <v>25.999999999861064</v>
      </c>
      <c r="CE850" s="1">
        <f t="shared" si="325"/>
        <v>26.305</v>
      </c>
      <c r="CF850" s="1">
        <f t="shared" si="326"/>
        <v>99</v>
      </c>
      <c r="CG850" s="1">
        <f t="shared" si="327"/>
        <v>0</v>
      </c>
      <c r="CH850" s="1">
        <f t="shared" si="333"/>
        <v>0</v>
      </c>
      <c r="CJ850" s="1" t="e">
        <f t="shared" si="328"/>
        <v>#N/A</v>
      </c>
      <c r="CK850" s="1" t="str">
        <f t="shared" si="329"/>
        <v/>
      </c>
    </row>
    <row r="851" spans="73:89" ht="12" customHeight="1" x14ac:dyDescent="0.15">
      <c r="BU851" s="1">
        <f t="shared" si="330"/>
        <v>0</v>
      </c>
      <c r="BV851" s="1">
        <f>IF($BY$12=1,NORMDIST(BY851,$Y$6,$Y$8,TRUE),IF($BY$12=2,IF(BY851&lt;=$BX$31,0,IF(BY851&gt;=$BX$32,1,(BY851-$BX$31)*$BX$33)),SUM($BU$42:BU851)/$BV$40))</f>
        <v>0.93882686831646467</v>
      </c>
      <c r="BW851" s="1">
        <f t="shared" si="331"/>
        <v>0.48920704084939981</v>
      </c>
      <c r="BX851" s="1">
        <f>IF($BY$12&lt;3,BV851,SUM($BZ$42:BZ851)/$BX$40)</f>
        <v>0.93882686831646467</v>
      </c>
      <c r="BY851" s="1">
        <f t="shared" si="323"/>
        <v>80.899999999999679</v>
      </c>
      <c r="BZ851" s="1">
        <f t="shared" si="324"/>
        <v>6.0470586013523083E-3</v>
      </c>
      <c r="CA851" s="1">
        <f t="shared" si="332"/>
        <v>25.999999999880924</v>
      </c>
      <c r="CE851" s="1">
        <f t="shared" si="325"/>
        <v>26.305</v>
      </c>
      <c r="CF851" s="1">
        <f t="shared" si="326"/>
        <v>99</v>
      </c>
      <c r="CG851" s="1">
        <f t="shared" si="327"/>
        <v>0</v>
      </c>
      <c r="CH851" s="1">
        <f t="shared" si="333"/>
        <v>0</v>
      </c>
      <c r="CJ851" s="1" t="e">
        <f t="shared" si="328"/>
        <v>#N/A</v>
      </c>
      <c r="CK851" s="1" t="str">
        <f t="shared" si="329"/>
        <v/>
      </c>
    </row>
    <row r="852" spans="73:89" ht="12" customHeight="1" x14ac:dyDescent="0.15">
      <c r="BU852" s="1">
        <f t="shared" si="330"/>
        <v>0</v>
      </c>
      <c r="BV852" s="1">
        <f>IF($BY$12=1,NORMDIST(BY852,$Y$6,$Y$8,TRUE),IF($BY$12=2,IF(BY852&lt;=$BX$31,0,IF(BY852&gt;=$BX$32,1,(BY852-$BX$31)*$BX$33)),SUM($BU$42:BU852)/$BV$40))</f>
        <v>0.93942924199793909</v>
      </c>
      <c r="BW852" s="1">
        <f t="shared" si="331"/>
        <v>0.48603645282280206</v>
      </c>
      <c r="BX852" s="1">
        <f>IF($BY$12&lt;3,BV852,SUM($BZ$42:BZ852)/$BX$40)</f>
        <v>0.93942924199793909</v>
      </c>
      <c r="BY852" s="1">
        <f t="shared" si="323"/>
        <v>80.999999999999673</v>
      </c>
      <c r="BZ852" s="1">
        <f t="shared" si="324"/>
        <v>6.0004500348494324E-3</v>
      </c>
      <c r="CA852" s="1">
        <f t="shared" si="332"/>
        <v>25.999999999897994</v>
      </c>
      <c r="CE852" s="1">
        <f t="shared" si="325"/>
        <v>26.305</v>
      </c>
      <c r="CF852" s="1">
        <f t="shared" si="326"/>
        <v>99</v>
      </c>
      <c r="CG852" s="1">
        <f t="shared" si="327"/>
        <v>0</v>
      </c>
      <c r="CH852" s="1">
        <f t="shared" si="333"/>
        <v>0</v>
      </c>
      <c r="CJ852" s="1" t="e">
        <f t="shared" si="328"/>
        <v>#N/A</v>
      </c>
      <c r="CK852" s="1" t="str">
        <f t="shared" si="329"/>
        <v/>
      </c>
    </row>
    <row r="853" spans="73:89" ht="12" customHeight="1" x14ac:dyDescent="0.15">
      <c r="BU853" s="1">
        <f t="shared" si="330"/>
        <v>0</v>
      </c>
      <c r="BV853" s="1">
        <f>IF($BY$12=1,NORMDIST(BY853,$Y$6,$Y$8,TRUE),IF($BY$12=2,IF(BY853&lt;=$BX$31,0,IF(BY853&gt;=$BX$32,1,(BY853-$BX$31)*$BX$33)),SUM($BU$42:BU853)/$BV$40))</f>
        <v>0.94002696533642516</v>
      </c>
      <c r="BW853" s="1">
        <f t="shared" si="331"/>
        <v>0.48287360563208381</v>
      </c>
      <c r="BX853" s="1">
        <f>IF($BY$12&lt;3,BV853,SUM($BZ$42:BZ853)/$BX$40)</f>
        <v>0.94002696533642516</v>
      </c>
      <c r="BY853" s="1">
        <f t="shared" si="323"/>
        <v>81.099999999999667</v>
      </c>
      <c r="BZ853" s="1">
        <f t="shared" si="324"/>
        <v>5.9540518573623401E-3</v>
      </c>
      <c r="CA853" s="1">
        <f t="shared" si="332"/>
        <v>25.999999999912664</v>
      </c>
      <c r="CE853" s="1">
        <f t="shared" si="325"/>
        <v>26.305</v>
      </c>
      <c r="CF853" s="1">
        <f t="shared" si="326"/>
        <v>99</v>
      </c>
      <c r="CG853" s="1">
        <f t="shared" si="327"/>
        <v>0</v>
      </c>
      <c r="CH853" s="1">
        <f t="shared" si="333"/>
        <v>0</v>
      </c>
      <c r="CJ853" s="1" t="e">
        <f t="shared" si="328"/>
        <v>#N/A</v>
      </c>
      <c r="CK853" s="1" t="str">
        <f t="shared" si="329"/>
        <v/>
      </c>
    </row>
    <row r="854" spans="73:89" ht="12" customHeight="1" x14ac:dyDescent="0.15">
      <c r="BU854" s="1">
        <f t="shared" si="330"/>
        <v>0</v>
      </c>
      <c r="BV854" s="1">
        <f>IF($BY$12=1,NORMDIST(BY854,$Y$6,$Y$8,TRUE),IF($BY$12=2,IF(BY854&lt;=$BX$31,0,IF(BY854&gt;=$BX$32,1,(BY854-$BX$31)*$BX$33)),SUM($BU$42:BU854)/$BV$40))</f>
        <v>0.94062005940520499</v>
      </c>
      <c r="BW854" s="1">
        <f t="shared" si="331"/>
        <v>0.47971861794191473</v>
      </c>
      <c r="BX854" s="1">
        <f>IF($BY$12&lt;3,BV854,SUM($BZ$42:BZ854)/$BX$40)</f>
        <v>0.94062005940520499</v>
      </c>
      <c r="BY854" s="1">
        <f t="shared" ref="BY854:BY917" si="334">BY853+$BZ$1</f>
        <v>81.199999999999662</v>
      </c>
      <c r="BZ854" s="1">
        <f t="shared" si="324"/>
        <v>5.9078647529792697E-3</v>
      </c>
      <c r="CA854" s="1">
        <f t="shared" si="332"/>
        <v>25.999999999925258</v>
      </c>
      <c r="CE854" s="1">
        <f t="shared" si="325"/>
        <v>26.305</v>
      </c>
      <c r="CF854" s="1">
        <f t="shared" si="326"/>
        <v>99</v>
      </c>
      <c r="CG854" s="1">
        <f t="shared" si="327"/>
        <v>0</v>
      </c>
      <c r="CH854" s="1">
        <f t="shared" si="333"/>
        <v>0</v>
      </c>
      <c r="CJ854" s="1" t="e">
        <f t="shared" si="328"/>
        <v>#N/A</v>
      </c>
      <c r="CK854" s="1" t="str">
        <f t="shared" si="329"/>
        <v/>
      </c>
    </row>
    <row r="855" spans="73:89" ht="12" customHeight="1" x14ac:dyDescent="0.15">
      <c r="BU855" s="1">
        <f t="shared" si="330"/>
        <v>0</v>
      </c>
      <c r="BV855" s="1">
        <f>IF($BY$12=1,NORMDIST(BY855,$Y$6,$Y$8,TRUE),IF($BY$12=2,IF(BY855&lt;=$BX$31,0,IF(BY855&gt;=$BX$32,1,(BY855-$BX$31)*$BX$33)),SUM($BU$42:BU855)/$BV$40))</f>
        <v>0.94120854534491516</v>
      </c>
      <c r="BW855" s="1">
        <f t="shared" si="331"/>
        <v>0.47657160697785239</v>
      </c>
      <c r="BX855" s="1">
        <f>IF($BY$12&lt;3,BV855,SUM($BZ$42:BZ855)/$BX$40)</f>
        <v>0.94120854534491516</v>
      </c>
      <c r="BY855" s="1">
        <f t="shared" si="334"/>
        <v>81.299999999999656</v>
      </c>
      <c r="BZ855" s="1">
        <f t="shared" si="324"/>
        <v>5.8618893847214564E-3</v>
      </c>
      <c r="CA855" s="1">
        <f t="shared" si="332"/>
        <v>25.999999999936072</v>
      </c>
      <c r="CE855" s="1">
        <f t="shared" si="325"/>
        <v>26.305</v>
      </c>
      <c r="CF855" s="1">
        <f t="shared" si="326"/>
        <v>99</v>
      </c>
      <c r="CG855" s="1">
        <f t="shared" si="327"/>
        <v>0</v>
      </c>
      <c r="CH855" s="1">
        <f t="shared" si="333"/>
        <v>0</v>
      </c>
      <c r="CJ855" s="1" t="e">
        <f t="shared" si="328"/>
        <v>#N/A</v>
      </c>
      <c r="CK855" s="1" t="str">
        <f t="shared" si="329"/>
        <v/>
      </c>
    </row>
    <row r="856" spans="73:89" ht="12" customHeight="1" x14ac:dyDescent="0.15">
      <c r="BU856" s="1">
        <f t="shared" si="330"/>
        <v>0</v>
      </c>
      <c r="BV856" s="1">
        <f>IF($BY$12=1,NORMDIST(BY856,$Y$6,$Y$8,TRUE),IF($BY$12=2,IF(BY856&lt;=$BX$31,0,IF(BY856&gt;=$BX$32,1,(BY856-$BX$31)*$BX$33)),SUM($BU$42:BU856)/$BV$40))</f>
        <v>0.94179244436144494</v>
      </c>
      <c r="BW856" s="1">
        <f t="shared" si="331"/>
        <v>0.47343268852373582</v>
      </c>
      <c r="BX856" s="1">
        <f>IF($BY$12&lt;3,BV856,SUM($BZ$42:BZ856)/$BX$40)</f>
        <v>0.94179244436144494</v>
      </c>
      <c r="BY856" s="1">
        <f t="shared" si="334"/>
        <v>81.39999999999965</v>
      </c>
      <c r="BZ856" s="1">
        <f t="shared" si="324"/>
        <v>5.8161263946405143E-3</v>
      </c>
      <c r="CA856" s="1">
        <f t="shared" si="332"/>
        <v>25.999999999945345</v>
      </c>
      <c r="CE856" s="1">
        <f t="shared" si="325"/>
        <v>26.305</v>
      </c>
      <c r="CF856" s="1">
        <f t="shared" si="326"/>
        <v>99</v>
      </c>
      <c r="CG856" s="1">
        <f t="shared" si="327"/>
        <v>0</v>
      </c>
      <c r="CH856" s="1">
        <f t="shared" si="333"/>
        <v>0</v>
      </c>
      <c r="CJ856" s="1" t="e">
        <f t="shared" si="328"/>
        <v>#N/A</v>
      </c>
      <c r="CK856" s="1" t="str">
        <f t="shared" si="329"/>
        <v/>
      </c>
    </row>
    <row r="857" spans="73:89" ht="12" customHeight="1" x14ac:dyDescent="0.15">
      <c r="BU857" s="1">
        <f t="shared" si="330"/>
        <v>0</v>
      </c>
      <c r="BV857" s="1">
        <f>IF($BY$12=1,NORMDIST(BY857,$Y$6,$Y$8,TRUE),IF($BY$12=2,IF(BY857&lt;=$BX$31,0,IF(BY857&gt;=$BX$32,1,(BY857-$BX$31)*$BX$33)),SUM($BU$42:BU857)/$BV$40))</f>
        <v>0.94237177772384484</v>
      </c>
      <c r="BW857" s="1">
        <f t="shared" si="331"/>
        <v>0.47030197691928732</v>
      </c>
      <c r="BX857" s="1">
        <f>IF($BY$12&lt;3,BV857,SUM($BZ$42:BZ857)/$BX$40)</f>
        <v>0.94237177772384484</v>
      </c>
      <c r="BY857" s="1">
        <f t="shared" si="334"/>
        <v>81.499999999999645</v>
      </c>
      <c r="BZ857" s="1">
        <f t="shared" si="324"/>
        <v>5.770576403917661E-3</v>
      </c>
      <c r="CA857" s="1">
        <f t="shared" si="332"/>
        <v>25.9999999999533</v>
      </c>
      <c r="CE857" s="1">
        <f t="shared" si="325"/>
        <v>26.305</v>
      </c>
      <c r="CF857" s="1">
        <f t="shared" si="326"/>
        <v>99</v>
      </c>
      <c r="CG857" s="1">
        <f t="shared" si="327"/>
        <v>0</v>
      </c>
      <c r="CH857" s="1">
        <f t="shared" si="333"/>
        <v>0</v>
      </c>
      <c r="CJ857" s="1" t="e">
        <f t="shared" si="328"/>
        <v>#N/A</v>
      </c>
      <c r="CK857" s="1" t="str">
        <f t="shared" si="329"/>
        <v/>
      </c>
    </row>
    <row r="858" spans="73:89" ht="12" customHeight="1" x14ac:dyDescent="0.15">
      <c r="BU858" s="1">
        <f t="shared" si="330"/>
        <v>0</v>
      </c>
      <c r="BV858" s="1">
        <f>IF($BY$12=1,NORMDIST(BY858,$Y$6,$Y$8,TRUE),IF($BY$12=2,IF(BY858&lt;=$BX$31,0,IF(BY858&gt;=$BX$32,1,(BY858-$BX$31)*$BX$33)),SUM($BU$42:BU858)/$BV$40))</f>
        <v>0.94294656676224375</v>
      </c>
      <c r="BW858" s="1">
        <f t="shared" si="331"/>
        <v>0.46717958505792423</v>
      </c>
      <c r="BX858" s="1">
        <f>IF($BY$12&lt;3,BV858,SUM($BZ$42:BZ858)/$BX$40)</f>
        <v>0.94294656676224375</v>
      </c>
      <c r="BY858" s="1">
        <f t="shared" si="334"/>
        <v>81.599999999999639</v>
      </c>
      <c r="BZ858" s="1">
        <f t="shared" si="324"/>
        <v>5.7252400129647833E-3</v>
      </c>
      <c r="CA858" s="1">
        <f t="shared" si="332"/>
        <v>25.999999999960114</v>
      </c>
      <c r="CE858" s="1">
        <f t="shared" si="325"/>
        <v>26.305</v>
      </c>
      <c r="CF858" s="1">
        <f t="shared" si="326"/>
        <v>99</v>
      </c>
      <c r="CG858" s="1">
        <f t="shared" si="327"/>
        <v>0</v>
      </c>
      <c r="CH858" s="1">
        <f t="shared" si="333"/>
        <v>0</v>
      </c>
      <c r="CJ858" s="1" t="e">
        <f t="shared" si="328"/>
        <v>#N/A</v>
      </c>
      <c r="CK858" s="1" t="str">
        <f t="shared" si="329"/>
        <v/>
      </c>
    </row>
    <row r="859" spans="73:89" ht="12" customHeight="1" x14ac:dyDescent="0.15">
      <c r="BU859" s="1">
        <f t="shared" si="330"/>
        <v>0</v>
      </c>
      <c r="BV859" s="1">
        <f>IF($BY$12=1,NORMDIST(BY859,$Y$6,$Y$8,TRUE),IF($BY$12=2,IF(BY859&lt;=$BX$31,0,IF(BY859&gt;=$BX$32,1,(BY859-$BX$31)*$BX$33)),SUM($BU$42:BU859)/$BV$40))</f>
        <v>0.9435168328657777</v>
      </c>
      <c r="BW859" s="1">
        <f t="shared" si="331"/>
        <v>0.46406562438477666</v>
      </c>
      <c r="BX859" s="1">
        <f>IF($BY$12&lt;3,BV859,SUM($BZ$42:BZ859)/$BX$40)</f>
        <v>0.9435168328657777</v>
      </c>
      <c r="BY859" s="1">
        <f t="shared" si="334"/>
        <v>81.699999999999633</v>
      </c>
      <c r="BZ859" s="1">
        <f t="shared" si="324"/>
        <v>5.6801178015272796E-3</v>
      </c>
      <c r="CA859" s="1">
        <f t="shared" si="332"/>
        <v>25.999999999965951</v>
      </c>
      <c r="CE859" s="1">
        <f t="shared" si="325"/>
        <v>26.305</v>
      </c>
      <c r="CF859" s="1">
        <f t="shared" si="326"/>
        <v>99</v>
      </c>
      <c r="CG859" s="1">
        <f t="shared" si="327"/>
        <v>0</v>
      </c>
      <c r="CH859" s="1">
        <f t="shared" si="333"/>
        <v>0</v>
      </c>
      <c r="CJ859" s="1" t="e">
        <f t="shared" si="328"/>
        <v>#N/A</v>
      </c>
      <c r="CK859" s="1" t="str">
        <f t="shared" si="329"/>
        <v/>
      </c>
    </row>
    <row r="860" spans="73:89" ht="12" customHeight="1" x14ac:dyDescent="0.15">
      <c r="BU860" s="1">
        <f t="shared" si="330"/>
        <v>0</v>
      </c>
      <c r="BV860" s="1">
        <f>IF($BY$12=1,NORMDIST(BY860,$Y$6,$Y$8,TRUE),IF($BY$12=2,IF(BY860&lt;=$BX$31,0,IF(BY860&gt;=$BX$32,1,(BY860-$BX$31)*$BX$33)),SUM($BU$42:BU860)/$BV$40))</f>
        <v>0.94408259748052847</v>
      </c>
      <c r="BW860" s="1">
        <f t="shared" si="331"/>
        <v>0.46096020489491313</v>
      </c>
      <c r="BX860" s="1">
        <f>IF($BY$12&lt;3,BV860,SUM($BZ$42:BZ860)/$BX$40)</f>
        <v>0.94408259748052847</v>
      </c>
      <c r="BY860" s="1">
        <f t="shared" si="334"/>
        <v>81.799999999999628</v>
      </c>
      <c r="BZ860" s="1">
        <f t="shared" si="324"/>
        <v>5.6352103287886949E-3</v>
      </c>
      <c r="CA860" s="1">
        <f t="shared" si="332"/>
        <v>25.999999999970949</v>
      </c>
      <c r="CE860" s="1">
        <f t="shared" si="325"/>
        <v>26.305</v>
      </c>
      <c r="CF860" s="1">
        <f t="shared" si="326"/>
        <v>99</v>
      </c>
      <c r="CG860" s="1">
        <f t="shared" si="327"/>
        <v>0</v>
      </c>
      <c r="CH860" s="1">
        <f t="shared" si="333"/>
        <v>0</v>
      </c>
      <c r="CJ860" s="1" t="e">
        <f t="shared" si="328"/>
        <v>#N/A</v>
      </c>
      <c r="CK860" s="1" t="str">
        <f t="shared" si="329"/>
        <v/>
      </c>
    </row>
    <row r="861" spans="73:89" ht="12" customHeight="1" x14ac:dyDescent="0.15">
      <c r="BU861" s="1">
        <f t="shared" si="330"/>
        <v>0</v>
      </c>
      <c r="BV861" s="1">
        <f>IF($BY$12=1,NORMDIST(BY861,$Y$6,$Y$8,TRUE),IF($BY$12=2,IF(BY861&lt;=$BX$31,0,IF(BY861&gt;=$BX$32,1,(BY861-$BX$31)*$BX$33)),SUM($BU$42:BU861)/$BV$40))</f>
        <v>0.9446438821074723</v>
      </c>
      <c r="BW861" s="1">
        <f t="shared" si="331"/>
        <v>0.45786343513176875</v>
      </c>
      <c r="BX861" s="1">
        <f>IF($BY$12&lt;3,BV861,SUM($BZ$42:BZ861)/$BX$40)</f>
        <v>0.9446438821074723</v>
      </c>
      <c r="BY861" s="1">
        <f t="shared" si="334"/>
        <v>81.899999999999622</v>
      </c>
      <c r="BZ861" s="1">
        <f t="shared" si="324"/>
        <v>5.5905181334770558E-3</v>
      </c>
      <c r="CA861" s="1">
        <f t="shared" si="332"/>
        <v>25.999999999975227</v>
      </c>
      <c r="CE861" s="1">
        <f t="shared" si="325"/>
        <v>26.305</v>
      </c>
      <c r="CF861" s="1">
        <f t="shared" si="326"/>
        <v>99</v>
      </c>
      <c r="CG861" s="1">
        <f t="shared" si="327"/>
        <v>0</v>
      </c>
      <c r="CH861" s="1">
        <f t="shared" si="333"/>
        <v>0</v>
      </c>
      <c r="CJ861" s="1" t="e">
        <f t="shared" si="328"/>
        <v>#N/A</v>
      </c>
      <c r="CK861" s="1" t="str">
        <f t="shared" si="329"/>
        <v/>
      </c>
    </row>
    <row r="862" spans="73:89" ht="12" customHeight="1" x14ac:dyDescent="0.15">
      <c r="BU862" s="1">
        <f t="shared" si="330"/>
        <v>0</v>
      </c>
      <c r="BV862" s="1">
        <f>IF($BY$12=1,NORMDIST(BY862,$Y$6,$Y$8,TRUE),IF($BY$12=2,IF(BY862&lt;=$BX$31,0,IF(BY862&gt;=$BX$32,1,(BY862-$BX$31)*$BX$33)),SUM($BU$42:BU862)/$BV$40))</f>
        <v>0.9452007083004399</v>
      </c>
      <c r="BW862" s="1">
        <f t="shared" si="331"/>
        <v>0.4547754221857796</v>
      </c>
      <c r="BX862" s="1">
        <f>IF($BY$12&lt;3,BV862,SUM($BZ$42:BZ862)/$BX$40)</f>
        <v>0.9452007083004399</v>
      </c>
      <c r="BY862" s="1">
        <f t="shared" si="334"/>
        <v>81.999999999999616</v>
      </c>
      <c r="BZ862" s="1">
        <f t="shared" si="324"/>
        <v>5.5460417339729482E-3</v>
      </c>
      <c r="CA862" s="1">
        <f t="shared" si="332"/>
        <v>25.999999999978883</v>
      </c>
      <c r="CE862" s="1">
        <f t="shared" si="325"/>
        <v>26.305</v>
      </c>
      <c r="CF862" s="1">
        <f t="shared" si="326"/>
        <v>99</v>
      </c>
      <c r="CG862" s="1">
        <f t="shared" si="327"/>
        <v>0</v>
      </c>
      <c r="CH862" s="1">
        <f t="shared" si="333"/>
        <v>0</v>
      </c>
      <c r="CJ862" s="1" t="e">
        <f t="shared" si="328"/>
        <v>#N/A</v>
      </c>
      <c r="CK862" s="1" t="str">
        <f t="shared" si="329"/>
        <v/>
      </c>
    </row>
    <row r="863" spans="73:89" ht="12" customHeight="1" x14ac:dyDescent="0.15">
      <c r="BU863" s="1">
        <f t="shared" si="330"/>
        <v>0</v>
      </c>
      <c r="BV863" s="1">
        <f>IF($BY$12=1,NORMDIST(BY863,$Y$6,$Y$8,TRUE),IF($BY$12=2,IF(BY863&lt;=$BX$31,0,IF(BY863&gt;=$BX$32,1,(BY863-$BX$31)*$BX$33)),SUM($BU$42:BU863)/$BV$40))</f>
        <v>0.94575309766408744</v>
      </c>
      <c r="BW863" s="1">
        <f t="shared" si="331"/>
        <v>0.45169627169321874</v>
      </c>
      <c r="BX863" s="1">
        <f>IF($BY$12&lt;3,BV863,SUM($BZ$42:BZ863)/$BX$40)</f>
        <v>0.94575309766408744</v>
      </c>
      <c r="BY863" s="1">
        <f t="shared" si="334"/>
        <v>82.099999999999611</v>
      </c>
      <c r="BZ863" s="1">
        <f t="shared" si="324"/>
        <v>5.5017816284192557E-3</v>
      </c>
      <c r="CA863" s="1">
        <f t="shared" si="332"/>
        <v>25.999999999982013</v>
      </c>
      <c r="CE863" s="1">
        <f t="shared" si="325"/>
        <v>26.305</v>
      </c>
      <c r="CF863" s="1">
        <f t="shared" si="326"/>
        <v>99</v>
      </c>
      <c r="CG863" s="1">
        <f t="shared" si="327"/>
        <v>0</v>
      </c>
      <c r="CH863" s="1">
        <f t="shared" si="333"/>
        <v>0</v>
      </c>
      <c r="CJ863" s="1" t="e">
        <f t="shared" si="328"/>
        <v>#N/A</v>
      </c>
      <c r="CK863" s="1" t="str">
        <f t="shared" si="329"/>
        <v/>
      </c>
    </row>
    <row r="864" spans="73:89" ht="12" customHeight="1" x14ac:dyDescent="0.15">
      <c r="BU864" s="1">
        <f t="shared" si="330"/>
        <v>0</v>
      </c>
      <c r="BV864" s="1">
        <f>IF($BY$12=1,NORMDIST(BY864,$Y$6,$Y$8,TRUE),IF($BY$12=2,IF(BY864&lt;=$BX$31,0,IF(BY864&gt;=$BX$32,1,(BY864-$BX$31)*$BX$33)),SUM($BU$42:BU864)/$BV$40))</f>
        <v>0.94630107185187817</v>
      </c>
      <c r="BW864" s="1">
        <f t="shared" si="331"/>
        <v>0.44862608783523272</v>
      </c>
      <c r="BX864" s="1">
        <f>IF($BY$12&lt;3,BV864,SUM($BZ$42:BZ864)/$BX$40)</f>
        <v>0.94630107185187817</v>
      </c>
      <c r="BY864" s="1">
        <f t="shared" si="334"/>
        <v>82.199999999999605</v>
      </c>
      <c r="BZ864" s="1">
        <f t="shared" si="324"/>
        <v>5.4577382948325414E-3</v>
      </c>
      <c r="CA864" s="1">
        <f t="shared" si="332"/>
        <v>25.999999999984681</v>
      </c>
      <c r="CE864" s="1">
        <f t="shared" si="325"/>
        <v>26.305</v>
      </c>
      <c r="CF864" s="1">
        <f t="shared" si="326"/>
        <v>99</v>
      </c>
      <c r="CG864" s="1">
        <f t="shared" si="327"/>
        <v>0</v>
      </c>
      <c r="CH864" s="1">
        <f t="shared" si="333"/>
        <v>0</v>
      </c>
      <c r="CJ864" s="1" t="e">
        <f t="shared" si="328"/>
        <v>#N/A</v>
      </c>
      <c r="CK864" s="1" t="str">
        <f t="shared" si="329"/>
        <v/>
      </c>
    </row>
    <row r="865" spans="73:89" ht="12" customHeight="1" x14ac:dyDescent="0.15">
      <c r="BU865" s="1">
        <f t="shared" si="330"/>
        <v>0</v>
      </c>
      <c r="BV865" s="1">
        <f>IF($BY$12=1,NORMDIST(BY865,$Y$6,$Y$8,TRUE),IF($BY$12=2,IF(BY865&lt;=$BX$31,0,IF(BY865&gt;=$BX$32,1,(BY865-$BX$31)*$BX$33)),SUM($BU$42:BU865)/$BV$40))</f>
        <v>0.94684465256407502</v>
      </c>
      <c r="BW865" s="1">
        <f t="shared" si="331"/>
        <v>0.44556497333707995</v>
      </c>
      <c r="BX865" s="1">
        <f>IF($BY$12&lt;3,BV865,SUM($BZ$42:BZ865)/$BX$40)</f>
        <v>0.94684465256407502</v>
      </c>
      <c r="BY865" s="1">
        <f t="shared" si="334"/>
        <v>82.299999999999599</v>
      </c>
      <c r="BZ865" s="1">
        <f t="shared" si="324"/>
        <v>5.4139121912160646E-3</v>
      </c>
      <c r="CA865" s="1">
        <f t="shared" si="332"/>
        <v>25.999999999986962</v>
      </c>
      <c r="CE865" s="1">
        <f t="shared" si="325"/>
        <v>26.305</v>
      </c>
      <c r="CF865" s="1">
        <f t="shared" si="326"/>
        <v>99</v>
      </c>
      <c r="CG865" s="1">
        <f t="shared" si="327"/>
        <v>0</v>
      </c>
      <c r="CH865" s="1">
        <f t="shared" si="333"/>
        <v>0</v>
      </c>
      <c r="CJ865" s="1" t="e">
        <f t="shared" si="328"/>
        <v>#N/A</v>
      </c>
      <c r="CK865" s="1" t="str">
        <f t="shared" si="329"/>
        <v/>
      </c>
    </row>
    <row r="866" spans="73:89" ht="12" customHeight="1" x14ac:dyDescent="0.15">
      <c r="BU866" s="1">
        <f t="shared" si="330"/>
        <v>0</v>
      </c>
      <c r="BV866" s="1">
        <f>IF($BY$12=1,NORMDIST(BY866,$Y$6,$Y$8,TRUE),IF($BY$12=2,IF(BY866&lt;=$BX$31,0,IF(BY866&gt;=$BX$32,1,(BY866-$BX$31)*$BX$33)),SUM($BU$42:BU866)/$BV$40))</f>
        <v>0.94738386154574572</v>
      </c>
      <c r="BW866" s="1">
        <f t="shared" si="331"/>
        <v>0.44251302946756571</v>
      </c>
      <c r="BX866" s="1">
        <f>IF($BY$12&lt;3,BV866,SUM($BZ$42:BZ866)/$BX$40)</f>
        <v>0.94738386154574572</v>
      </c>
      <c r="BY866" s="1">
        <f t="shared" si="334"/>
        <v>82.399999999999594</v>
      </c>
      <c r="BZ866" s="1">
        <f t="shared" si="324"/>
        <v>5.3703037556743676E-3</v>
      </c>
      <c r="CA866" s="1">
        <f t="shared" si="332"/>
        <v>25.999999999988912</v>
      </c>
      <c r="CE866" s="1">
        <f t="shared" si="325"/>
        <v>26.305</v>
      </c>
      <c r="CF866" s="1">
        <f t="shared" si="326"/>
        <v>99</v>
      </c>
      <c r="CG866" s="1">
        <f t="shared" si="327"/>
        <v>0</v>
      </c>
      <c r="CH866" s="1">
        <f t="shared" si="333"/>
        <v>0</v>
      </c>
      <c r="CJ866" s="1" t="e">
        <f t="shared" si="328"/>
        <v>#N/A</v>
      </c>
      <c r="CK866" s="1" t="str">
        <f t="shared" si="329"/>
        <v/>
      </c>
    </row>
    <row r="867" spans="73:89" ht="12" customHeight="1" x14ac:dyDescent="0.15">
      <c r="BU867" s="1">
        <f t="shared" si="330"/>
        <v>0</v>
      </c>
      <c r="BV867" s="1">
        <f>IF($BY$12=1,NORMDIST(BY867,$Y$6,$Y$8,TRUE),IF($BY$12=2,IF(BY867&lt;=$BX$31,0,IF(BY867&gt;=$BX$32,1,(BY867-$BX$31)*$BX$33)),SUM($BU$42:BU867)/$BV$40))</f>
        <v>0.94791872058477822</v>
      </c>
      <c r="BW867" s="1">
        <f t="shared" si="331"/>
        <v>0.4394703560386759</v>
      </c>
      <c r="BX867" s="1">
        <f>IF($BY$12&lt;3,BV867,SUM($BZ$42:BZ867)/$BX$40)</f>
        <v>0.94791872058477822</v>
      </c>
      <c r="BY867" s="1">
        <f t="shared" si="334"/>
        <v>82.499999999999588</v>
      </c>
      <c r="BZ867" s="1">
        <f t="shared" si="324"/>
        <v>5.3269134065294316E-3</v>
      </c>
      <c r="CA867" s="1">
        <f t="shared" si="332"/>
        <v>25.999999999990571</v>
      </c>
      <c r="CE867" s="1">
        <f t="shared" si="325"/>
        <v>26.305</v>
      </c>
      <c r="CF867" s="1">
        <f t="shared" si="326"/>
        <v>99</v>
      </c>
      <c r="CG867" s="1">
        <f t="shared" si="327"/>
        <v>0</v>
      </c>
      <c r="CH867" s="1">
        <f t="shared" si="333"/>
        <v>0</v>
      </c>
      <c r="CJ867" s="1" t="e">
        <f t="shared" si="328"/>
        <v>#N/A</v>
      </c>
      <c r="CK867" s="1" t="str">
        <f t="shared" si="329"/>
        <v/>
      </c>
    </row>
    <row r="868" spans="73:89" ht="12" customHeight="1" x14ac:dyDescent="0.15">
      <c r="BU868" s="1">
        <f t="shared" si="330"/>
        <v>0</v>
      </c>
      <c r="BV868" s="1">
        <f>IF($BY$12=1,NORMDIST(BY868,$Y$6,$Y$8,TRUE),IF($BY$12=2,IF(BY868&lt;=$BX$31,0,IF(BY868&gt;=$BX$32,1,(BY868-$BX$31)*$BX$33)),SUM($BU$42:BU868)/$BV$40))</f>
        <v>0.94844925150990844</v>
      </c>
      <c r="BW868" s="1">
        <f t="shared" si="331"/>
        <v>0.43643705140540651</v>
      </c>
      <c r="BX868" s="1">
        <f>IF($BY$12&lt;3,BV868,SUM($BZ$42:BZ868)/$BX$40)</f>
        <v>0.94844925150990844</v>
      </c>
      <c r="BY868" s="1">
        <f t="shared" si="334"/>
        <v>82.599999999999582</v>
      </c>
      <c r="BZ868" s="1">
        <f t="shared" si="324"/>
        <v>5.2837415424383622E-3</v>
      </c>
      <c r="CA868" s="1">
        <f t="shared" si="332"/>
        <v>25.999999999991989</v>
      </c>
      <c r="CE868" s="1">
        <f t="shared" si="325"/>
        <v>26.305</v>
      </c>
      <c r="CF868" s="1">
        <f t="shared" si="326"/>
        <v>99</v>
      </c>
      <c r="CG868" s="1">
        <f t="shared" si="327"/>
        <v>0</v>
      </c>
      <c r="CH868" s="1">
        <f t="shared" si="333"/>
        <v>0</v>
      </c>
      <c r="CJ868" s="1" t="e">
        <f t="shared" si="328"/>
        <v>#N/A</v>
      </c>
      <c r="CK868" s="1" t="str">
        <f t="shared" si="329"/>
        <v/>
      </c>
    </row>
    <row r="869" spans="73:89" ht="12" customHeight="1" x14ac:dyDescent="0.15">
      <c r="BU869" s="1">
        <f t="shared" si="330"/>
        <v>0</v>
      </c>
      <c r="BV869" s="1">
        <f>IF($BY$12=1,NORMDIST(BY869,$Y$6,$Y$8,TRUE),IF($BY$12=2,IF(BY869&lt;=$BX$31,0,IF(BY869&gt;=$BX$32,1,(BY869-$BX$31)*$BX$33)),SUM($BU$42:BU869)/$BV$40))</f>
        <v>0.94897547618875966</v>
      </c>
      <c r="BW869" s="1">
        <f t="shared" si="331"/>
        <v>0.43341321246578657</v>
      </c>
      <c r="BX869" s="1">
        <f>IF($BY$12&lt;3,BV869,SUM($BZ$42:BZ869)/$BX$40)</f>
        <v>0.94897547618875966</v>
      </c>
      <c r="BY869" s="1">
        <f t="shared" si="334"/>
        <v>82.699999999999577</v>
      </c>
      <c r="BZ869" s="1">
        <f t="shared" si="324"/>
        <v>5.2407885425125606E-3</v>
      </c>
      <c r="CA869" s="1">
        <f t="shared" si="332"/>
        <v>25.999999999993193</v>
      </c>
      <c r="CE869" s="1">
        <f t="shared" si="325"/>
        <v>26.305</v>
      </c>
      <c r="CF869" s="1">
        <f t="shared" si="326"/>
        <v>99</v>
      </c>
      <c r="CG869" s="1">
        <f t="shared" si="327"/>
        <v>0</v>
      </c>
      <c r="CH869" s="1">
        <f t="shared" si="333"/>
        <v>0</v>
      </c>
      <c r="CJ869" s="1" t="e">
        <f t="shared" si="328"/>
        <v>#N/A</v>
      </c>
      <c r="CK869" s="1" t="str">
        <f t="shared" si="329"/>
        <v/>
      </c>
    </row>
    <row r="870" spans="73:89" ht="12" customHeight="1" x14ac:dyDescent="0.15">
      <c r="BU870" s="1">
        <f t="shared" si="330"/>
        <v>0</v>
      </c>
      <c r="BV870" s="1">
        <f>IF($BY$12=1,NORMDIST(BY870,$Y$6,$Y$8,TRUE),IF($BY$12=2,IF(BY870&lt;=$BX$31,0,IF(BY870&gt;=$BX$32,1,(BY870-$BX$31)*$BX$33)),SUM($BU$42:BU870)/$BV$40))</f>
        <v>0.94949741652589403</v>
      </c>
      <c r="BW870" s="1">
        <f t="shared" si="331"/>
        <v>0.43039893466109669</v>
      </c>
      <c r="BX870" s="1">
        <f>IF($BY$12&lt;3,BV870,SUM($BZ$42:BZ870)/$BX$40)</f>
        <v>0.94949741652589403</v>
      </c>
      <c r="BY870" s="1">
        <f t="shared" si="334"/>
        <v>82.799999999999571</v>
      </c>
      <c r="BZ870" s="1">
        <f t="shared" si="324"/>
        <v>5.1980547664383925E-3</v>
      </c>
      <c r="CA870" s="1">
        <f t="shared" si="332"/>
        <v>25.999999999994223</v>
      </c>
      <c r="CE870" s="1">
        <f t="shared" si="325"/>
        <v>26.305</v>
      </c>
      <c r="CF870" s="1">
        <f t="shared" si="326"/>
        <v>99</v>
      </c>
      <c r="CG870" s="1">
        <f t="shared" si="327"/>
        <v>0</v>
      </c>
      <c r="CH870" s="1">
        <f t="shared" si="333"/>
        <v>0</v>
      </c>
      <c r="CJ870" s="1" t="e">
        <f t="shared" si="328"/>
        <v>#N/A</v>
      </c>
      <c r="CK870" s="1" t="str">
        <f t="shared" si="329"/>
        <v/>
      </c>
    </row>
    <row r="871" spans="73:89" ht="12" customHeight="1" x14ac:dyDescent="0.15">
      <c r="BU871" s="1">
        <f t="shared" si="330"/>
        <v>0</v>
      </c>
      <c r="BV871" s="1">
        <f>IF($BY$12=1,NORMDIST(BY871,$Y$6,$Y$8,TRUE),IF($BY$12=2,IF(BY871&lt;=$BX$31,0,IF(BY871&gt;=$BX$32,1,(BY871-$BX$31)*$BX$33)),SUM($BU$42:BU871)/$BV$40))</f>
        <v>0.9500150944608764</v>
      </c>
      <c r="BW871" s="1">
        <f t="shared" si="331"/>
        <v>0.42739431197627598</v>
      </c>
      <c r="BX871" s="1">
        <f>IF($BY$12&lt;3,BV871,SUM($BZ$42:BZ871)/$BX$40)</f>
        <v>0.9500150944608764</v>
      </c>
      <c r="BY871" s="1">
        <f t="shared" si="334"/>
        <v>82.899999999999565</v>
      </c>
      <c r="BZ871" s="1">
        <f t="shared" si="324"/>
        <v>5.1555405545992547E-3</v>
      </c>
      <c r="CA871" s="1">
        <f t="shared" si="332"/>
        <v>25.999999999995097</v>
      </c>
      <c r="CE871" s="1">
        <f t="shared" si="325"/>
        <v>26.305</v>
      </c>
      <c r="CF871" s="1">
        <f t="shared" si="326"/>
        <v>99</v>
      </c>
      <c r="CG871" s="1">
        <f t="shared" si="327"/>
        <v>0</v>
      </c>
      <c r="CH871" s="1">
        <f t="shared" si="333"/>
        <v>0</v>
      </c>
      <c r="CJ871" s="1" t="e">
        <f t="shared" si="328"/>
        <v>#N/A</v>
      </c>
      <c r="CK871" s="1" t="str">
        <f t="shared" si="329"/>
        <v/>
      </c>
    </row>
    <row r="872" spans="73:89" ht="12" customHeight="1" x14ac:dyDescent="0.15">
      <c r="BU872" s="1">
        <f t="shared" si="330"/>
        <v>0</v>
      </c>
      <c r="BV872" s="1">
        <f>IF($BY$12=1,NORMDIST(BY872,$Y$6,$Y$8,TRUE),IF($BY$12=2,IF(BY872&lt;=$BX$31,0,IF(BY872&gt;=$BX$32,1,(BY872-$BX$31)*$BX$33)),SUM($BU$42:BU872)/$BV$40))</f>
        <v>0.95052853196634968</v>
      </c>
      <c r="BW872" s="1">
        <f t="shared" si="331"/>
        <v>0.4243994369405219</v>
      </c>
      <c r="BX872" s="1">
        <f>IF($BY$12&lt;3,BV872,SUM($BZ$42:BZ872)/$BX$40)</f>
        <v>0.95052853196634968</v>
      </c>
      <c r="BY872" s="1">
        <f t="shared" si="334"/>
        <v>82.999999999999559</v>
      </c>
      <c r="BZ872" s="1">
        <f t="shared" si="324"/>
        <v>5.1132462281990865E-3</v>
      </c>
      <c r="CA872" s="1">
        <f t="shared" si="332"/>
        <v>25.999999999995843</v>
      </c>
      <c r="CE872" s="1">
        <f t="shared" si="325"/>
        <v>26.305</v>
      </c>
      <c r="CF872" s="1">
        <f t="shared" si="326"/>
        <v>99</v>
      </c>
      <c r="CG872" s="1">
        <f t="shared" si="327"/>
        <v>0</v>
      </c>
      <c r="CH872" s="1">
        <f t="shared" si="333"/>
        <v>0</v>
      </c>
      <c r="CJ872" s="1" t="e">
        <f t="shared" si="328"/>
        <v>#N/A</v>
      </c>
      <c r="CK872" s="1" t="str">
        <f t="shared" si="329"/>
        <v/>
      </c>
    </row>
    <row r="873" spans="73:89" ht="12" customHeight="1" x14ac:dyDescent="0.15">
      <c r="BU873" s="1">
        <f t="shared" si="330"/>
        <v>0</v>
      </c>
      <c r="BV873" s="1">
        <f>IF($BY$12=1,NORMDIST(BY873,$Y$6,$Y$8,TRUE),IF($BY$12=2,IF(BY873&lt;=$BX$31,0,IF(BY873&gt;=$BX$32,1,(BY873-$BX$31)*$BX$33)),SUM($BU$42:BU873)/$BV$40))</f>
        <v>0.95103775104612343</v>
      </c>
      <c r="BW873" s="1">
        <f t="shared" si="331"/>
        <v>0.42141440062807761</v>
      </c>
      <c r="BX873" s="1">
        <f>IF($BY$12&lt;3,BV873,SUM($BZ$42:BZ873)/$BX$40)</f>
        <v>0.95103775104612343</v>
      </c>
      <c r="BY873" s="1">
        <f t="shared" si="334"/>
        <v>83.099999999999554</v>
      </c>
      <c r="BZ873" s="1">
        <f t="shared" si="324"/>
        <v>5.0711720893872429E-3</v>
      </c>
      <c r="CA873" s="1">
        <f t="shared" si="332"/>
        <v>25.999999999996476</v>
      </c>
      <c r="CE873" s="1">
        <f t="shared" si="325"/>
        <v>26.305</v>
      </c>
      <c r="CF873" s="1">
        <f t="shared" si="326"/>
        <v>99</v>
      </c>
      <c r="CG873" s="1">
        <f t="shared" si="327"/>
        <v>0</v>
      </c>
      <c r="CH873" s="1">
        <f t="shared" si="333"/>
        <v>0</v>
      </c>
      <c r="CJ873" s="1" t="e">
        <f t="shared" si="328"/>
        <v>#N/A</v>
      </c>
      <c r="CK873" s="1" t="str">
        <f t="shared" si="329"/>
        <v/>
      </c>
    </row>
    <row r="874" spans="73:89" ht="12" customHeight="1" x14ac:dyDescent="0.15">
      <c r="BU874" s="1">
        <f t="shared" si="330"/>
        <v>0</v>
      </c>
      <c r="BV874" s="1">
        <f>IF($BY$12=1,NORMDIST(BY874,$Y$6,$Y$8,TRUE),IF($BY$12=2,IF(BY874&lt;=$BX$31,0,IF(BY874&gt;=$BX$32,1,(BY874-$BX$31)*$BX$33)),SUM($BU$42:BU874)/$BV$40))</f>
        <v>0.95154277373327489</v>
      </c>
      <c r="BW874" s="1">
        <f t="shared" si="331"/>
        <v>0.4184392926592061</v>
      </c>
      <c r="BX874" s="1">
        <f>IF($BY$12&lt;3,BV874,SUM($BZ$42:BZ874)/$BX$40)</f>
        <v>0.95154277373327489</v>
      </c>
      <c r="BY874" s="1">
        <f t="shared" si="334"/>
        <v>83.199999999999548</v>
      </c>
      <c r="BZ874" s="1">
        <f t="shared" ref="BZ874:BZ937" si="335">IF($BZ$5,IF($BY$12=1,NORMDIST(BY874,$Y$6,$Y$8,FALSE),IF($BY$12=2,IF(AND(BY874&gt;=$BX$31,BY874&lt;=$BX$32),$BX$33,0),IF(BY874&lt;=$BX$13,0,NORMDIST(LN((BY874-$BX$13)/$BX$12),0,$BW$8,FALSE)/((BY874-$BX$13)/$BX$12)))),-999)</f>
        <v>5.0293184213847158E-3</v>
      </c>
      <c r="CA874" s="1">
        <f t="shared" si="332"/>
        <v>25.999999999997012</v>
      </c>
      <c r="CE874" s="1">
        <f t="shared" ref="CE874:CE937" si="336">IF(AND($CB$7,$CD$2,$CD$1),26+$P$23/2-CC874*$P$23,NA())</f>
        <v>26.305</v>
      </c>
      <c r="CF874" s="1">
        <f t="shared" ref="CF874:CF937" si="337">IF(ISNA(CJ874),99,CJ874)</f>
        <v>99</v>
      </c>
      <c r="CG874" s="1">
        <f t="shared" ref="CG874:CG937" si="338">IF(ISNA(CJ874),0,CJ874)</f>
        <v>0</v>
      </c>
      <c r="CH874" s="1">
        <f t="shared" si="333"/>
        <v>0</v>
      </c>
      <c r="CJ874" s="1" t="e">
        <f t="shared" ref="CJ874:CJ937" si="339">IF(CH874=1,CE874,NA())</f>
        <v>#N/A</v>
      </c>
      <c r="CK874" s="1" t="str">
        <f t="shared" ref="CK874:CK937" si="340">IF(CH874=1,M773,"")</f>
        <v/>
      </c>
    </row>
    <row r="875" spans="73:89" ht="12" customHeight="1" x14ac:dyDescent="0.15">
      <c r="BU875" s="1">
        <f t="shared" ref="BU875:BU938" si="341">IF($BY$12&lt;3,0,IF(BY875&lt;=$BX$13,0,NORMDIST(LN((BY875-$BX$13)/$BX$12),0,$BW$8,FALSE)/((BY875-$BX$13)/$BX$12)))</f>
        <v>0</v>
      </c>
      <c r="BV875" s="1">
        <f>IF($BY$12=1,NORMDIST(BY875,$Y$6,$Y$8,TRUE),IF($BY$12=2,IF(BY875&lt;=$BX$31,0,IF(BY875&gt;=$BX$32,1,(BY875-$BX$31)*$BX$33)),SUM($BU$42:BU875)/$BV$40))</f>
        <v>0.9520436220882621</v>
      </c>
      <c r="BW875" s="1">
        <f t="shared" ref="BW875:BW938" si="342">BY875*BZ875</f>
        <v>0.41547420120135181</v>
      </c>
      <c r="BX875" s="1">
        <f>IF($BY$12&lt;3,BV875,SUM($BZ$42:BZ875)/$BX$40)</f>
        <v>0.9520436220882621</v>
      </c>
      <c r="BY875" s="1">
        <f t="shared" si="334"/>
        <v>83.299999999999542</v>
      </c>
      <c r="BZ875" s="1">
        <f t="shared" si="335"/>
        <v>4.987685488611694E-3</v>
      </c>
      <c r="CA875" s="1">
        <f t="shared" ref="CA875:CA938" si="343">IF(AND($CD$1,$CD$3),26-$CD$40*NORMDIST(BY875,$Y$6,$Y$8/SQRT($T$18),FALSE),-999)</f>
        <v>25.99999999999747</v>
      </c>
      <c r="CE875" s="1">
        <f t="shared" si="336"/>
        <v>26.305</v>
      </c>
      <c r="CF875" s="1">
        <f t="shared" si="337"/>
        <v>99</v>
      </c>
      <c r="CG875" s="1">
        <f t="shared" si="338"/>
        <v>0</v>
      </c>
      <c r="CH875" s="1">
        <f t="shared" si="333"/>
        <v>0</v>
      </c>
      <c r="CJ875" s="1" t="e">
        <f t="shared" si="339"/>
        <v>#N/A</v>
      </c>
      <c r="CK875" s="1" t="str">
        <f t="shared" si="340"/>
        <v/>
      </c>
    </row>
    <row r="876" spans="73:89" ht="12" customHeight="1" x14ac:dyDescent="0.15">
      <c r="BU876" s="1">
        <f t="shared" si="341"/>
        <v>0</v>
      </c>
      <c r="BV876" s="1">
        <f>IF($BY$12=1,NORMDIST(BY876,$Y$6,$Y$8,TRUE),IF($BY$12=2,IF(BY876&lt;=$BX$31,0,IF(BY876&gt;=$BX$32,1,(BY876-$BX$31)*$BX$33)),SUM($BU$42:BU876)/$BV$40))</f>
        <v>0.95254031819705043</v>
      </c>
      <c r="BW876" s="1">
        <f t="shared" si="342"/>
        <v>0.41251921297048355</v>
      </c>
      <c r="BX876" s="1">
        <f>IF($BY$12&lt;3,BV876,SUM($BZ$42:BZ876)/$BX$40)</f>
        <v>0.95254031819705043</v>
      </c>
      <c r="BY876" s="1">
        <f t="shared" si="334"/>
        <v>83.399999999999537</v>
      </c>
      <c r="BZ876" s="1">
        <f t="shared" si="335"/>
        <v>4.9462735368163771E-3</v>
      </c>
      <c r="CA876" s="1">
        <f t="shared" si="343"/>
        <v>25.999999999997861</v>
      </c>
      <c r="CE876" s="1">
        <f t="shared" si="336"/>
        <v>26.305</v>
      </c>
      <c r="CF876" s="1">
        <f t="shared" si="337"/>
        <v>99</v>
      </c>
      <c r="CG876" s="1">
        <f t="shared" si="338"/>
        <v>0</v>
      </c>
      <c r="CH876" s="1">
        <f t="shared" si="333"/>
        <v>0</v>
      </c>
      <c r="CJ876" s="1" t="e">
        <f t="shared" si="339"/>
        <v>#N/A</v>
      </c>
      <c r="CK876" s="1" t="str">
        <f t="shared" si="340"/>
        <v/>
      </c>
    </row>
    <row r="877" spans="73:89" ht="12" customHeight="1" x14ac:dyDescent="0.15">
      <c r="BU877" s="1">
        <f t="shared" si="341"/>
        <v>0</v>
      </c>
      <c r="BV877" s="1">
        <f>IF($BY$12=1,NORMDIST(BY877,$Y$6,$Y$8,TRUE),IF($BY$12=2,IF(BY877&lt;=$BX$31,0,IF(BY877&gt;=$BX$32,1,(BY877-$BX$31)*$BX$33)),SUM($BU$42:BU877)/$BV$40))</f>
        <v>0.95303288416925191</v>
      </c>
      <c r="BW877" s="1">
        <f t="shared" si="342"/>
        <v>0.40957441323262211</v>
      </c>
      <c r="BX877" s="1">
        <f>IF($BY$12&lt;3,BV877,SUM($BZ$42:BZ877)/$BX$40)</f>
        <v>0.95303288416925191</v>
      </c>
      <c r="BY877" s="1">
        <f t="shared" si="334"/>
        <v>83.499999999999531</v>
      </c>
      <c r="BZ877" s="1">
        <f t="shared" si="335"/>
        <v>4.9050827932050831E-3</v>
      </c>
      <c r="CA877" s="1">
        <f t="shared" si="343"/>
        <v>25.999999999998188</v>
      </c>
      <c r="CE877" s="1">
        <f t="shared" si="336"/>
        <v>26.305</v>
      </c>
      <c r="CF877" s="1">
        <f t="shared" si="337"/>
        <v>99</v>
      </c>
      <c r="CG877" s="1">
        <f t="shared" si="338"/>
        <v>0</v>
      </c>
      <c r="CH877" s="1">
        <f t="shared" si="333"/>
        <v>0</v>
      </c>
      <c r="CJ877" s="1" t="e">
        <f t="shared" si="339"/>
        <v>#N/A</v>
      </c>
      <c r="CK877" s="1" t="str">
        <f t="shared" si="340"/>
        <v/>
      </c>
    </row>
    <row r="878" spans="73:89" ht="12" customHeight="1" x14ac:dyDescent="0.15">
      <c r="BU878" s="1">
        <f t="shared" si="341"/>
        <v>0</v>
      </c>
      <c r="BV878" s="1">
        <f>IF($BY$12=1,NORMDIST(BY878,$Y$6,$Y$8,TRUE),IF($BY$12=2,IF(BY878&lt;=$BX$31,0,IF(BY878&gt;=$BX$32,1,(BY878-$BX$31)*$BX$33)),SUM($BU$42:BU878)/$BV$40))</f>
        <v>0.95352134213627759</v>
      </c>
      <c r="BW878" s="1">
        <f t="shared" si="342"/>
        <v>0.40663988580554805</v>
      </c>
      <c r="BX878" s="1">
        <f>IF($BY$12&lt;3,BV878,SUM($BZ$42:BZ878)/$BX$40)</f>
        <v>0.95352134213627759</v>
      </c>
      <c r="BY878" s="1">
        <f t="shared" si="334"/>
        <v>83.599999999999525</v>
      </c>
      <c r="BZ878" s="1">
        <f t="shared" si="335"/>
        <v>4.8641134665735686E-3</v>
      </c>
      <c r="CA878" s="1">
        <f t="shared" si="343"/>
        <v>25.999999999998469</v>
      </c>
      <c r="CE878" s="1">
        <f t="shared" si="336"/>
        <v>26.305</v>
      </c>
      <c r="CF878" s="1">
        <f t="shared" si="337"/>
        <v>99</v>
      </c>
      <c r="CG878" s="1">
        <f t="shared" si="338"/>
        <v>0</v>
      </c>
      <c r="CH878" s="1">
        <f t="shared" si="333"/>
        <v>0</v>
      </c>
      <c r="CJ878" s="1" t="e">
        <f t="shared" si="339"/>
        <v>#N/A</v>
      </c>
      <c r="CK878" s="1" t="str">
        <f t="shared" si="340"/>
        <v/>
      </c>
    </row>
    <row r="879" spans="73:89" ht="12" customHeight="1" x14ac:dyDescent="0.15">
      <c r="BU879" s="1">
        <f t="shared" si="341"/>
        <v>0</v>
      </c>
      <c r="BV879" s="1">
        <f>IF($BY$12=1,NORMDIST(BY879,$Y$6,$Y$8,TRUE),IF($BY$12=2,IF(BY879&lt;=$BX$31,0,IF(BY879&gt;=$BX$32,1,(BY879-$BX$31)*$BX$33)),SUM($BU$42:BU879)/$BV$40))</f>
        <v>0.95400571424950331</v>
      </c>
      <c r="BW879" s="1">
        <f t="shared" si="342"/>
        <v>0.40371571306068788</v>
      </c>
      <c r="BX879" s="1">
        <f>IF($BY$12&lt;3,BV879,SUM($BZ$42:BZ879)/$BX$40)</f>
        <v>0.95400571424950331</v>
      </c>
      <c r="BY879" s="1">
        <f t="shared" si="334"/>
        <v>83.69999999999952</v>
      </c>
      <c r="BZ879" s="1">
        <f t="shared" si="335"/>
        <v>4.8233657474395482E-3</v>
      </c>
      <c r="CA879" s="1">
        <f t="shared" si="343"/>
        <v>25.999999999998707</v>
      </c>
      <c r="CE879" s="1">
        <f t="shared" si="336"/>
        <v>26.305</v>
      </c>
      <c r="CF879" s="1">
        <f t="shared" si="337"/>
        <v>99</v>
      </c>
      <c r="CG879" s="1">
        <f t="shared" si="338"/>
        <v>0</v>
      </c>
      <c r="CH879" s="1">
        <f t="shared" si="333"/>
        <v>0</v>
      </c>
      <c r="CJ879" s="1" t="e">
        <f t="shared" si="339"/>
        <v>#N/A</v>
      </c>
      <c r="CK879" s="1" t="str">
        <f t="shared" si="340"/>
        <v/>
      </c>
    </row>
    <row r="880" spans="73:89" ht="12" customHeight="1" x14ac:dyDescent="0.15">
      <c r="BU880" s="1">
        <f t="shared" si="341"/>
        <v>0</v>
      </c>
      <c r="BV880" s="1">
        <f>IF($BY$12=1,NORMDIST(BY880,$Y$6,$Y$8,TRUE),IF($BY$12=2,IF(BY880&lt;=$BX$31,0,IF(BY880&gt;=$BX$32,1,(BY880-$BX$31)*$BX$33)),SUM($BU$42:BU880)/$BV$40))</f>
        <v>0.95448602267844784</v>
      </c>
      <c r="BW880" s="1">
        <f t="shared" si="342"/>
        <v>0.40080197592517969</v>
      </c>
      <c r="BX880" s="1">
        <f>IF($BY$12&lt;3,BV880,SUM($BZ$42:BZ880)/$BX$40)</f>
        <v>0.95448602267844784</v>
      </c>
      <c r="BY880" s="1">
        <f t="shared" si="334"/>
        <v>83.799999999999514</v>
      </c>
      <c r="BZ880" s="1">
        <f t="shared" si="335"/>
        <v>4.7828398081763961E-3</v>
      </c>
      <c r="CA880" s="1">
        <f t="shared" si="343"/>
        <v>25.999999999998906</v>
      </c>
      <c r="CE880" s="1">
        <f t="shared" si="336"/>
        <v>26.305</v>
      </c>
      <c r="CF880" s="1">
        <f t="shared" si="337"/>
        <v>99</v>
      </c>
      <c r="CG880" s="1">
        <f t="shared" si="338"/>
        <v>0</v>
      </c>
      <c r="CH880" s="1">
        <f t="shared" si="333"/>
        <v>0</v>
      </c>
      <c r="CJ880" s="1" t="e">
        <f t="shared" si="339"/>
        <v>#N/A</v>
      </c>
      <c r="CK880" s="1" t="str">
        <f t="shared" si="340"/>
        <v/>
      </c>
    </row>
    <row r="881" spans="73:89" ht="12" customHeight="1" x14ac:dyDescent="0.15">
      <c r="BU881" s="1">
        <f t="shared" si="341"/>
        <v>0</v>
      </c>
      <c r="BV881" s="1">
        <f>IF($BY$12=1,NORMDIST(BY881,$Y$6,$Y$8,TRUE),IF($BY$12=2,IF(BY881&lt;=$BX$31,0,IF(BY881&gt;=$BX$32,1,(BY881-$BX$31)*$BX$33)),SUM($BU$42:BU881)/$BV$40))</f>
        <v>0.95496228960896623</v>
      </c>
      <c r="BW881" s="1">
        <f t="shared" si="342"/>
        <v>0.397898753884112</v>
      </c>
      <c r="BX881" s="1">
        <f>IF($BY$12&lt;3,BV881,SUM($BZ$42:BZ881)/$BX$40)</f>
        <v>0.95496228960896623</v>
      </c>
      <c r="BY881" s="1">
        <f t="shared" si="334"/>
        <v>83.899999999999508</v>
      </c>
      <c r="BZ881" s="1">
        <f t="shared" si="335"/>
        <v>4.7425358031479656E-3</v>
      </c>
      <c r="CA881" s="1">
        <f t="shared" si="343"/>
        <v>25.999999999999076</v>
      </c>
      <c r="CE881" s="1">
        <f t="shared" si="336"/>
        <v>26.305</v>
      </c>
      <c r="CF881" s="1">
        <f t="shared" si="337"/>
        <v>99</v>
      </c>
      <c r="CG881" s="1">
        <f t="shared" si="338"/>
        <v>0</v>
      </c>
      <c r="CH881" s="1">
        <f t="shared" si="333"/>
        <v>0</v>
      </c>
      <c r="CJ881" s="1" t="e">
        <f t="shared" si="339"/>
        <v>#N/A</v>
      </c>
      <c r="CK881" s="1" t="str">
        <f t="shared" si="340"/>
        <v/>
      </c>
    </row>
    <row r="882" spans="73:89" ht="12" customHeight="1" x14ac:dyDescent="0.15">
      <c r="BU882" s="1">
        <f t="shared" si="341"/>
        <v>0</v>
      </c>
      <c r="BV882" s="1">
        <f>IF($BY$12=1,NORMDIST(BY882,$Y$6,$Y$8,TRUE),IF($BY$12=2,IF(BY882&lt;=$BX$31,0,IF(BY882&gt;=$BX$32,1,(BY882-$BX$31)*$BX$33)),SUM($BU$42:BU882)/$BV$40))</f>
        <v>0.95543453724145466</v>
      </c>
      <c r="BW882" s="1">
        <f t="shared" si="342"/>
        <v>0.39500612498293947</v>
      </c>
      <c r="BX882" s="1">
        <f>IF($BY$12&lt;3,BV882,SUM($BZ$42:BZ882)/$BX$40)</f>
        <v>0.95543453724145466</v>
      </c>
      <c r="BY882" s="1">
        <f t="shared" si="334"/>
        <v>83.999999999999503</v>
      </c>
      <c r="BZ882" s="1">
        <f t="shared" si="335"/>
        <v>4.7024538688445455E-3</v>
      </c>
      <c r="CA882" s="1">
        <f t="shared" si="343"/>
        <v>25.999999999999222</v>
      </c>
      <c r="CE882" s="1">
        <f t="shared" si="336"/>
        <v>26.305</v>
      </c>
      <c r="CF882" s="1">
        <f t="shared" si="337"/>
        <v>99</v>
      </c>
      <c r="CG882" s="1">
        <f t="shared" si="338"/>
        <v>0</v>
      </c>
      <c r="CH882" s="1">
        <f t="shared" si="333"/>
        <v>0</v>
      </c>
      <c r="CJ882" s="1" t="e">
        <f t="shared" si="339"/>
        <v>#N/A</v>
      </c>
      <c r="CK882" s="1" t="str">
        <f t="shared" si="340"/>
        <v/>
      </c>
    </row>
    <row r="883" spans="73:89" ht="12" customHeight="1" x14ac:dyDescent="0.15">
      <c r="BU883" s="1">
        <f t="shared" si="341"/>
        <v>0</v>
      </c>
      <c r="BV883" s="1">
        <f>IF($BY$12=1,NORMDIST(BY883,$Y$6,$Y$8,TRUE),IF($BY$12=2,IF(BY883&lt;=$BX$31,0,IF(BY883&gt;=$BX$32,1,(BY883-$BX$31)*$BX$33)),SUM($BU$42:BU883)/$BV$40))</f>
        <v>0.95590278778907056</v>
      </c>
      <c r="BW883" s="1">
        <f t="shared" si="342"/>
        <v>0.39212416583006943</v>
      </c>
      <c r="BX883" s="1">
        <f>IF($BY$12&lt;3,BV883,SUM($BZ$42:BZ883)/$BX$40)</f>
        <v>0.95590278778907056</v>
      </c>
      <c r="BY883" s="1">
        <f t="shared" si="334"/>
        <v>84.099999999999497</v>
      </c>
      <c r="BZ883" s="1">
        <f t="shared" si="335"/>
        <v>4.6625941240198785E-3</v>
      </c>
      <c r="CA883" s="1">
        <f t="shared" si="343"/>
        <v>25.999999999999343</v>
      </c>
      <c r="CE883" s="1">
        <f t="shared" si="336"/>
        <v>26.305</v>
      </c>
      <c r="CF883" s="1">
        <f t="shared" si="337"/>
        <v>99</v>
      </c>
      <c r="CG883" s="1">
        <f t="shared" si="338"/>
        <v>0</v>
      </c>
      <c r="CH883" s="1">
        <f t="shared" si="333"/>
        <v>0</v>
      </c>
      <c r="CJ883" s="1" t="e">
        <f t="shared" si="339"/>
        <v>#N/A</v>
      </c>
      <c r="CK883" s="1" t="str">
        <f t="shared" si="340"/>
        <v/>
      </c>
    </row>
    <row r="884" spans="73:89" ht="12" customHeight="1" x14ac:dyDescent="0.15">
      <c r="BU884" s="1">
        <f t="shared" si="341"/>
        <v>0</v>
      </c>
      <c r="BV884" s="1">
        <f>IF($BY$12=1,NORMDIST(BY884,$Y$6,$Y$8,TRUE),IF($BY$12=2,IF(BY884&lt;=$BX$31,0,IF(BY884&gt;=$BX$32,1,(BY884-$BX$31)*$BX$33)),SUM($BU$42:BU884)/$BV$40))</f>
        <v>0.95636706347596578</v>
      </c>
      <c r="BW884" s="1">
        <f t="shared" si="342"/>
        <v>0.38925295159961915</v>
      </c>
      <c r="BX884" s="1">
        <f>IF($BY$12&lt;3,BV884,SUM($BZ$42:BZ884)/$BX$40)</f>
        <v>0.95636706347596578</v>
      </c>
      <c r="BY884" s="1">
        <f t="shared" si="334"/>
        <v>84.199999999999491</v>
      </c>
      <c r="BZ884" s="1">
        <f t="shared" si="335"/>
        <v>4.6229566698292339E-3</v>
      </c>
      <c r="CA884" s="1">
        <f t="shared" si="343"/>
        <v>25.999999999999446</v>
      </c>
      <c r="CE884" s="1">
        <f t="shared" si="336"/>
        <v>26.305</v>
      </c>
      <c r="CF884" s="1">
        <f t="shared" si="337"/>
        <v>99</v>
      </c>
      <c r="CG884" s="1">
        <f t="shared" si="338"/>
        <v>0</v>
      </c>
      <c r="CH884" s="1">
        <f t="shared" si="333"/>
        <v>0</v>
      </c>
      <c r="CJ884" s="1" t="e">
        <f t="shared" si="339"/>
        <v>#N/A</v>
      </c>
      <c r="CK884" s="1" t="str">
        <f t="shared" si="340"/>
        <v/>
      </c>
    </row>
    <row r="885" spans="73:89" ht="12" customHeight="1" x14ac:dyDescent="0.15">
      <c r="BU885" s="1">
        <f t="shared" si="341"/>
        <v>0</v>
      </c>
      <c r="BV885" s="1">
        <f>IF($BY$12=1,NORMDIST(BY885,$Y$6,$Y$8,TRUE),IF($BY$12=2,IF(BY885&lt;=$BX$31,0,IF(BY885&gt;=$BX$32,1,(BY885-$BX$31)*$BX$33)),SUM($BU$42:BU885)/$BV$40))</f>
        <v>0.95682738653553323</v>
      </c>
      <c r="BW885" s="1">
        <f t="shared" si="342"/>
        <v>0.38639255603434369</v>
      </c>
      <c r="BX885" s="1">
        <f>IF($BY$12&lt;3,BV885,SUM($BZ$42:BZ885)/$BX$40)</f>
        <v>0.95682738653553323</v>
      </c>
      <c r="BY885" s="1">
        <f t="shared" si="334"/>
        <v>84.299999999999486</v>
      </c>
      <c r="BZ885" s="1">
        <f t="shared" si="335"/>
        <v>4.5835415899685176E-3</v>
      </c>
      <c r="CA885" s="1">
        <f t="shared" si="343"/>
        <v>25.999999999999535</v>
      </c>
      <c r="CE885" s="1">
        <f t="shared" si="336"/>
        <v>26.305</v>
      </c>
      <c r="CF885" s="1">
        <f t="shared" si="337"/>
        <v>99</v>
      </c>
      <c r="CG885" s="1">
        <f t="shared" si="338"/>
        <v>0</v>
      </c>
      <c r="CH885" s="1">
        <f t="shared" si="333"/>
        <v>0</v>
      </c>
      <c r="CJ885" s="1" t="e">
        <f t="shared" si="339"/>
        <v>#N/A</v>
      </c>
      <c r="CK885" s="1" t="str">
        <f t="shared" si="340"/>
        <v/>
      </c>
    </row>
    <row r="886" spans="73:89" ht="12" customHeight="1" x14ac:dyDescent="0.15">
      <c r="BU886" s="1">
        <f t="shared" si="341"/>
        <v>0</v>
      </c>
      <c r="BV886" s="1">
        <f>IF($BY$12=1,NORMDIST(BY886,$Y$6,$Y$8,TRUE),IF($BY$12=2,IF(BY886&lt;=$BX$31,0,IF(BY886&gt;=$BX$32,1,(BY886-$BX$31)*$BX$33)),SUM($BU$42:BU886)/$BV$40))</f>
        <v>0.95728377920866869</v>
      </c>
      <c r="BW886" s="1">
        <f t="shared" si="342"/>
        <v>0.38354305144872852</v>
      </c>
      <c r="BX886" s="1">
        <f>IF($BY$12&lt;3,BV886,SUM($BZ$42:BZ886)/$BX$40)</f>
        <v>0.95728377920866869</v>
      </c>
      <c r="BY886" s="1">
        <f t="shared" si="334"/>
        <v>84.39999999999948</v>
      </c>
      <c r="BZ886" s="1">
        <f t="shared" si="335"/>
        <v>4.5443489508143467E-3</v>
      </c>
      <c r="CA886" s="1">
        <f t="shared" si="343"/>
        <v>25.999999999999606</v>
      </c>
      <c r="CE886" s="1">
        <f t="shared" si="336"/>
        <v>26.305</v>
      </c>
      <c r="CF886" s="1">
        <f t="shared" si="337"/>
        <v>99</v>
      </c>
      <c r="CG886" s="1">
        <f t="shared" si="338"/>
        <v>0</v>
      </c>
      <c r="CH886" s="1">
        <f t="shared" si="333"/>
        <v>0</v>
      </c>
      <c r="CJ886" s="1" t="e">
        <f t="shared" si="339"/>
        <v>#N/A</v>
      </c>
      <c r="CK886" s="1" t="str">
        <f t="shared" si="340"/>
        <v/>
      </c>
    </row>
    <row r="887" spans="73:89" ht="12" customHeight="1" x14ac:dyDescent="0.15">
      <c r="BU887" s="1">
        <f t="shared" si="341"/>
        <v>0</v>
      </c>
      <c r="BV887" s="1">
        <f>IF($BY$12=1,NORMDIST(BY887,$Y$6,$Y$8,TRUE),IF($BY$12=2,IF(BY887&lt;=$BX$31,0,IF(BY887&gt;=$BX$32,1,(BY887-$BX$31)*$BX$33)),SUM($BU$42:BU887)/$BV$40))</f>
        <v>0.95773626374204512</v>
      </c>
      <c r="BW887" s="1">
        <f t="shared" si="342"/>
        <v>0.38070450873224942</v>
      </c>
      <c r="BX887" s="1">
        <f>IF($BY$12&lt;3,BV887,SUM($BZ$42:BZ887)/$BX$40)</f>
        <v>0.95773626374204512</v>
      </c>
      <c r="BY887" s="1">
        <f t="shared" si="334"/>
        <v>84.499999999999474</v>
      </c>
      <c r="BZ887" s="1">
        <f t="shared" si="335"/>
        <v>4.5053788015651103E-3</v>
      </c>
      <c r="CA887" s="1">
        <f t="shared" si="343"/>
        <v>25.99999999999967</v>
      </c>
      <c r="CE887" s="1">
        <f t="shared" si="336"/>
        <v>26.305</v>
      </c>
      <c r="CF887" s="1">
        <f t="shared" si="337"/>
        <v>99</v>
      </c>
      <c r="CG887" s="1">
        <f t="shared" si="338"/>
        <v>0</v>
      </c>
      <c r="CH887" s="1">
        <f t="shared" si="333"/>
        <v>0</v>
      </c>
      <c r="CJ887" s="1" t="e">
        <f t="shared" si="339"/>
        <v>#N/A</v>
      </c>
      <c r="CK887" s="1" t="str">
        <f t="shared" si="340"/>
        <v/>
      </c>
    </row>
    <row r="888" spans="73:89" ht="12" customHeight="1" x14ac:dyDescent="0.15">
      <c r="BU888" s="1">
        <f t="shared" si="341"/>
        <v>0</v>
      </c>
      <c r="BV888" s="1">
        <f>IF($BY$12=1,NORMDIST(BY888,$Y$6,$Y$8,TRUE),IF($BY$12=2,IF(BY888&lt;=$BX$31,0,IF(BY888&gt;=$BX$32,1,(BY888-$BX$31)*$BX$33)),SUM($BU$42:BU888)/$BV$40))</f>
        <v>0.95818486238640266</v>
      </c>
      <c r="BW888" s="1">
        <f t="shared" si="342"/>
        <v>0.37787699735279567</v>
      </c>
      <c r="BX888" s="1">
        <f>IF($BY$12&lt;3,BV888,SUM($BZ$42:BZ888)/$BX$40)</f>
        <v>0.95818486238640266</v>
      </c>
      <c r="BY888" s="1">
        <f t="shared" si="334"/>
        <v>84.599999999999469</v>
      </c>
      <c r="BZ888" s="1">
        <f t="shared" si="335"/>
        <v>4.4666311743829555E-3</v>
      </c>
      <c r="CA888" s="1">
        <f t="shared" si="343"/>
        <v>25.999999999999723</v>
      </c>
      <c r="CE888" s="1">
        <f t="shared" si="336"/>
        <v>26.305</v>
      </c>
      <c r="CF888" s="1">
        <f t="shared" si="337"/>
        <v>99</v>
      </c>
      <c r="CG888" s="1">
        <f t="shared" si="338"/>
        <v>0</v>
      </c>
      <c r="CH888" s="1">
        <f t="shared" si="333"/>
        <v>0</v>
      </c>
      <c r="CJ888" s="1" t="e">
        <f t="shared" si="339"/>
        <v>#N/A</v>
      </c>
      <c r="CK888" s="1" t="str">
        <f t="shared" si="340"/>
        <v/>
      </c>
    </row>
    <row r="889" spans="73:89" ht="12" customHeight="1" x14ac:dyDescent="0.15">
      <c r="BU889" s="1">
        <f t="shared" si="341"/>
        <v>0</v>
      </c>
      <c r="BV889" s="1">
        <f>IF($BY$12=1,NORMDIST(BY889,$Y$6,$Y$8,TRUE),IF($BY$12=2,IF(BY889&lt;=$BX$31,0,IF(BY889&gt;=$BX$32,1,(BY889-$BX$31)*$BX$33)),SUM($BU$42:BU889)/$BV$40))</f>
        <v>0.95862959739485154</v>
      </c>
      <c r="BW889" s="1">
        <f t="shared" si="342"/>
        <v>0.37506058536025422</v>
      </c>
      <c r="BX889" s="1">
        <f>IF($BY$12&lt;3,BV889,SUM($BZ$42:BZ889)/$BX$40)</f>
        <v>0.95862959739485154</v>
      </c>
      <c r="BY889" s="1">
        <f t="shared" si="334"/>
        <v>84.699999999999463</v>
      </c>
      <c r="BZ889" s="1">
        <f t="shared" si="335"/>
        <v>4.4281060845366774E-3</v>
      </c>
      <c r="CA889" s="1">
        <f t="shared" si="343"/>
        <v>25.999999999999766</v>
      </c>
      <c r="CE889" s="1">
        <f t="shared" si="336"/>
        <v>26.305</v>
      </c>
      <c r="CF889" s="1">
        <f t="shared" si="337"/>
        <v>99</v>
      </c>
      <c r="CG889" s="1">
        <f t="shared" si="338"/>
        <v>0</v>
      </c>
      <c r="CH889" s="1">
        <f t="shared" si="333"/>
        <v>0</v>
      </c>
      <c r="CJ889" s="1" t="e">
        <f t="shared" si="339"/>
        <v>#N/A</v>
      </c>
      <c r="CK889" s="1" t="str">
        <f t="shared" si="340"/>
        <v/>
      </c>
    </row>
    <row r="890" spans="73:89" ht="12" customHeight="1" x14ac:dyDescent="0.15">
      <c r="BU890" s="1">
        <f t="shared" si="341"/>
        <v>0</v>
      </c>
      <c r="BV890" s="1">
        <f>IF($BY$12=1,NORMDIST(BY890,$Y$6,$Y$8,TRUE),IF($BY$12=2,IF(BY890&lt;=$BX$31,0,IF(BY890&gt;=$BX$32,1,(BY890-$BX$31)*$BX$33)),SUM($BU$42:BU890)/$BV$40))</f>
        <v>0.95907049102119024</v>
      </c>
      <c r="BW890" s="1">
        <f t="shared" si="342"/>
        <v>0.37225533939025507</v>
      </c>
      <c r="BX890" s="1">
        <f>IF($BY$12&lt;3,BV890,SUM($BZ$42:BZ890)/$BX$40)</f>
        <v>0.95907049102119024</v>
      </c>
      <c r="BY890" s="1">
        <f t="shared" si="334"/>
        <v>84.799999999999457</v>
      </c>
      <c r="BZ890" s="1">
        <f t="shared" si="335"/>
        <v>4.3898035305454889E-3</v>
      </c>
      <c r="CA890" s="1">
        <f t="shared" si="343"/>
        <v>25.999999999999805</v>
      </c>
      <c r="CE890" s="1">
        <f t="shared" si="336"/>
        <v>26.305</v>
      </c>
      <c r="CF890" s="1">
        <f t="shared" si="337"/>
        <v>99</v>
      </c>
      <c r="CG890" s="1">
        <f t="shared" si="338"/>
        <v>0</v>
      </c>
      <c r="CH890" s="1">
        <f t="shared" si="333"/>
        <v>0</v>
      </c>
      <c r="CJ890" s="1" t="e">
        <f t="shared" si="339"/>
        <v>#N/A</v>
      </c>
      <c r="CK890" s="1" t="str">
        <f t="shared" si="340"/>
        <v/>
      </c>
    </row>
    <row r="891" spans="73:89" ht="12" customHeight="1" x14ac:dyDescent="0.15">
      <c r="BU891" s="1">
        <f t="shared" si="341"/>
        <v>0</v>
      </c>
      <c r="BV891" s="1">
        <f>IF($BY$12=1,NORMDIST(BY891,$Y$6,$Y$8,TRUE),IF($BY$12=2,IF(BY891&lt;=$BX$31,0,IF(BY891&gt;=$BX$32,1,(BY891-$BX$31)*$BX$33)),SUM($BU$42:BU891)/$BV$40))</f>
        <v>0.9595075655182379</v>
      </c>
      <c r="BW891" s="1">
        <f t="shared" si="342"/>
        <v>0.36946132466807341</v>
      </c>
      <c r="BX891" s="1">
        <f>IF($BY$12&lt;3,BV891,SUM($BZ$42:BZ891)/$BX$40)</f>
        <v>0.9595075655182379</v>
      </c>
      <c r="BY891" s="1">
        <f t="shared" si="334"/>
        <v>84.899999999999451</v>
      </c>
      <c r="BZ891" s="1">
        <f t="shared" si="335"/>
        <v>4.3517234943236255E-3</v>
      </c>
      <c r="CA891" s="1">
        <f t="shared" si="343"/>
        <v>25.999999999999833</v>
      </c>
      <c r="CE891" s="1">
        <f t="shared" si="336"/>
        <v>26.305</v>
      </c>
      <c r="CF891" s="1">
        <f t="shared" si="337"/>
        <v>99</v>
      </c>
      <c r="CG891" s="1">
        <f t="shared" si="338"/>
        <v>0</v>
      </c>
      <c r="CH891" s="1">
        <f t="shared" si="333"/>
        <v>0</v>
      </c>
      <c r="CJ891" s="1" t="e">
        <f t="shared" si="339"/>
        <v>#N/A</v>
      </c>
      <c r="CK891" s="1" t="str">
        <f t="shared" si="340"/>
        <v/>
      </c>
    </row>
    <row r="892" spans="73:89" ht="12" customHeight="1" x14ac:dyDescent="0.15">
      <c r="BU892" s="1">
        <f t="shared" si="341"/>
        <v>0</v>
      </c>
      <c r="BV892" s="1">
        <f>IF($BY$12=1,NORMDIST(BY892,$Y$6,$Y$8,TRUE),IF($BY$12=2,IF(BY892&lt;=$BX$31,0,IF(BY892&gt;=$BX$32,1,(BY892-$BX$31)*$BX$33)),SUM($BU$42:BU892)/$BV$40))</f>
        <v>0.95994084313618055</v>
      </c>
      <c r="BW892" s="1">
        <f t="shared" si="342"/>
        <v>0.3666786050126894</v>
      </c>
      <c r="BX892" s="1">
        <f>IF($BY$12&lt;3,BV892,SUM($BZ$42:BZ892)/$BX$40)</f>
        <v>0.95994084313618055</v>
      </c>
      <c r="BY892" s="1">
        <f t="shared" si="334"/>
        <v>84.999999999999446</v>
      </c>
      <c r="BZ892" s="1">
        <f t="shared" si="335"/>
        <v>4.3138659413257856E-3</v>
      </c>
      <c r="CA892" s="1">
        <f t="shared" si="343"/>
        <v>25.999999999999861</v>
      </c>
      <c r="CE892" s="1">
        <f t="shared" si="336"/>
        <v>26.305</v>
      </c>
      <c r="CF892" s="1">
        <f t="shared" si="337"/>
        <v>99</v>
      </c>
      <c r="CG892" s="1">
        <f t="shared" si="338"/>
        <v>0</v>
      </c>
      <c r="CH892" s="1">
        <f t="shared" si="333"/>
        <v>0</v>
      </c>
      <c r="CJ892" s="1" t="e">
        <f t="shared" si="339"/>
        <v>#N/A</v>
      </c>
      <c r="CK892" s="1" t="str">
        <f t="shared" si="340"/>
        <v/>
      </c>
    </row>
    <row r="893" spans="73:89" ht="12" customHeight="1" x14ac:dyDescent="0.15">
      <c r="BU893" s="1">
        <f t="shared" si="341"/>
        <v>0</v>
      </c>
      <c r="BV893" s="1">
        <f>IF($BY$12=1,NORMDIST(BY893,$Y$6,$Y$8,TRUE),IF($BY$12=2,IF(BY893&lt;=$BX$31,0,IF(BY893&gt;=$BX$32,1,(BY893-$BX$31)*$BX$33)),SUM($BU$42:BU893)/$BV$40))</f>
        <v>0.96037034612093308</v>
      </c>
      <c r="BW893" s="1">
        <f t="shared" si="342"/>
        <v>0.36390724284100096</v>
      </c>
      <c r="BX893" s="1">
        <f>IF($BY$12&lt;3,BV893,SUM($BZ$42:BZ893)/$BX$40)</f>
        <v>0.96037034612093308</v>
      </c>
      <c r="BY893" s="1">
        <f t="shared" si="334"/>
        <v>85.09999999999944</v>
      </c>
      <c r="BZ893" s="1">
        <f t="shared" si="335"/>
        <v>4.2762308206933412E-3</v>
      </c>
      <c r="CA893" s="1">
        <f t="shared" si="343"/>
        <v>25.999999999999883</v>
      </c>
      <c r="CE893" s="1">
        <f t="shared" si="336"/>
        <v>26.305</v>
      </c>
      <c r="CF893" s="1">
        <f t="shared" si="337"/>
        <v>99</v>
      </c>
      <c r="CG893" s="1">
        <f t="shared" si="338"/>
        <v>0</v>
      </c>
      <c r="CH893" s="1">
        <f t="shared" si="333"/>
        <v>0</v>
      </c>
      <c r="CJ893" s="1" t="e">
        <f t="shared" si="339"/>
        <v>#N/A</v>
      </c>
      <c r="CK893" s="1" t="str">
        <f t="shared" si="340"/>
        <v/>
      </c>
    </row>
    <row r="894" spans="73:89" ht="12" customHeight="1" x14ac:dyDescent="0.15">
      <c r="BU894" s="1">
        <f t="shared" si="341"/>
        <v>0</v>
      </c>
      <c r="BV894" s="1">
        <f>IF($BY$12=1,NORMDIST(BY894,$Y$6,$Y$8,TRUE),IF($BY$12=2,IF(BY894&lt;=$BX$31,0,IF(BY894&gt;=$BX$32,1,(BY894-$BX$31)*$BX$33)),SUM($BU$42:BU894)/$BV$40))</f>
        <v>0.96079609671251498</v>
      </c>
      <c r="BW894" s="1">
        <f t="shared" si="342"/>
        <v>0.36114729917219018</v>
      </c>
      <c r="BX894" s="1">
        <f>IF($BY$12&lt;3,BV894,SUM($BZ$42:BZ894)/$BX$40)</f>
        <v>0.96079609671251498</v>
      </c>
      <c r="BY894" s="1">
        <f t="shared" si="334"/>
        <v>85.199999999999434</v>
      </c>
      <c r="BZ894" s="1">
        <f t="shared" si="335"/>
        <v>4.2388180654013216E-3</v>
      </c>
      <c r="CA894" s="1">
        <f t="shared" si="343"/>
        <v>25.999999999999904</v>
      </c>
      <c r="CE894" s="1">
        <f t="shared" si="336"/>
        <v>26.305</v>
      </c>
      <c r="CF894" s="1">
        <f t="shared" si="337"/>
        <v>99</v>
      </c>
      <c r="CG894" s="1">
        <f t="shared" si="338"/>
        <v>0</v>
      </c>
      <c r="CH894" s="1">
        <f t="shared" si="333"/>
        <v>0</v>
      </c>
      <c r="CJ894" s="1" t="e">
        <f t="shared" si="339"/>
        <v>#N/A</v>
      </c>
      <c r="CK894" s="1" t="str">
        <f t="shared" si="340"/>
        <v/>
      </c>
    </row>
    <row r="895" spans="73:89" ht="12" customHeight="1" x14ac:dyDescent="0.15">
      <c r="BU895" s="1">
        <f t="shared" si="341"/>
        <v>0</v>
      </c>
      <c r="BV895" s="1">
        <f>IF($BY$12=1,NORMDIST(BY895,$Y$6,$Y$8,TRUE),IF($BY$12=2,IF(BY895&lt;=$BX$31,0,IF(BY895&gt;=$BX$32,1,(BY895-$BX$31)*$BX$33)),SUM($BU$42:BU895)/$BV$40))</f>
        <v>0.96121811714344085</v>
      </c>
      <c r="BW895" s="1">
        <f t="shared" si="342"/>
        <v>0.35839883363224029</v>
      </c>
      <c r="BX895" s="1">
        <f>IF($BY$12&lt;3,BV895,SUM($BZ$42:BZ895)/$BX$40)</f>
        <v>0.96121811714344085</v>
      </c>
      <c r="BY895" s="1">
        <f t="shared" si="334"/>
        <v>85.299999999999429</v>
      </c>
      <c r="BZ895" s="1">
        <f t="shared" si="335"/>
        <v>4.2016275924061279E-3</v>
      </c>
      <c r="CA895" s="1">
        <f t="shared" si="343"/>
        <v>25.999999999999918</v>
      </c>
      <c r="CE895" s="1">
        <f t="shared" si="336"/>
        <v>26.305</v>
      </c>
      <c r="CF895" s="1">
        <f t="shared" si="337"/>
        <v>99</v>
      </c>
      <c r="CG895" s="1">
        <f t="shared" si="338"/>
        <v>0</v>
      </c>
      <c r="CH895" s="1">
        <f t="shared" si="333"/>
        <v>0</v>
      </c>
      <c r="CJ895" s="1" t="e">
        <f t="shared" si="339"/>
        <v>#N/A</v>
      </c>
      <c r="CK895" s="1" t="str">
        <f t="shared" si="340"/>
        <v/>
      </c>
    </row>
    <row r="896" spans="73:89" ht="12" customHeight="1" x14ac:dyDescent="0.15">
      <c r="BU896" s="1">
        <f t="shared" si="341"/>
        <v>0</v>
      </c>
      <c r="BV896" s="1">
        <f>IF($BY$12=1,NORMDIST(BY896,$Y$6,$Y$8,TRUE),IF($BY$12=2,IF(BY896&lt;=$BX$31,0,IF(BY896&gt;=$BX$32,1,(BY896-$BX$31)*$BX$33)),SUM($BU$42:BU896)/$BV$40))</f>
        <v>0.96163642963712637</v>
      </c>
      <c r="BW896" s="1">
        <f t="shared" si="342"/>
        <v>0.35566190445859974</v>
      </c>
      <c r="BX896" s="1">
        <f>IF($BY$12&lt;3,BV896,SUM($BZ$42:BZ896)/$BX$40)</f>
        <v>0.96163642963712637</v>
      </c>
      <c r="BY896" s="1">
        <f t="shared" si="334"/>
        <v>85.399999999999423</v>
      </c>
      <c r="BZ896" s="1">
        <f t="shared" si="335"/>
        <v>4.164659302793936E-3</v>
      </c>
      <c r="CA896" s="1">
        <f t="shared" si="343"/>
        <v>25.999999999999932</v>
      </c>
      <c r="CE896" s="1">
        <f t="shared" si="336"/>
        <v>26.305</v>
      </c>
      <c r="CF896" s="1">
        <f t="shared" si="337"/>
        <v>99</v>
      </c>
      <c r="CG896" s="1">
        <f t="shared" si="338"/>
        <v>0</v>
      </c>
      <c r="CH896" s="1">
        <f t="shared" si="333"/>
        <v>0</v>
      </c>
      <c r="CJ896" s="1" t="e">
        <f t="shared" si="339"/>
        <v>#N/A</v>
      </c>
      <c r="CK896" s="1" t="str">
        <f t="shared" si="340"/>
        <v/>
      </c>
    </row>
    <row r="897" spans="73:89" ht="12" customHeight="1" x14ac:dyDescent="0.15">
      <c r="BU897" s="1">
        <f t="shared" si="341"/>
        <v>0</v>
      </c>
      <c r="BV897" s="1">
        <f>IF($BY$12=1,NORMDIST(BY897,$Y$6,$Y$8,TRUE),IF($BY$12=2,IF(BY897&lt;=$BX$31,0,IF(BY897&gt;=$BX$32,1,(BY897-$BX$31)*$BX$33)),SUM($BU$42:BU897)/$BV$40))</f>
        <v>0.9620510564063085</v>
      </c>
      <c r="BW897" s="1">
        <f t="shared" si="342"/>
        <v>0.35293656850499505</v>
      </c>
      <c r="BX897" s="1">
        <f>IF($BY$12&lt;3,BV897,SUM($BZ$42:BZ897)/$BX$40)</f>
        <v>0.9620510564063085</v>
      </c>
      <c r="BY897" s="1">
        <f t="shared" si="334"/>
        <v>85.499999999999417</v>
      </c>
      <c r="BZ897" s="1">
        <f t="shared" si="335"/>
        <v>4.127913081929795E-3</v>
      </c>
      <c r="CA897" s="1">
        <f t="shared" si="343"/>
        <v>25.999999999999943</v>
      </c>
      <c r="CE897" s="1">
        <f t="shared" si="336"/>
        <v>26.305</v>
      </c>
      <c r="CF897" s="1">
        <f t="shared" si="337"/>
        <v>99</v>
      </c>
      <c r="CG897" s="1">
        <f t="shared" si="338"/>
        <v>0</v>
      </c>
      <c r="CH897" s="1">
        <f t="shared" si="333"/>
        <v>0</v>
      </c>
      <c r="CJ897" s="1" t="e">
        <f t="shared" si="339"/>
        <v>#N/A</v>
      </c>
      <c r="CK897" s="1" t="str">
        <f t="shared" si="340"/>
        <v/>
      </c>
    </row>
    <row r="898" spans="73:89" ht="12" customHeight="1" x14ac:dyDescent="0.15">
      <c r="BU898" s="1">
        <f t="shared" si="341"/>
        <v>0</v>
      </c>
      <c r="BV898" s="1">
        <f>IF($BY$12=1,NORMDIST(BY898,$Y$6,$Y$8,TRUE),IF($BY$12=2,IF(BY898&lt;=$BX$31,0,IF(BY898&gt;=$BX$32,1,(BY898-$BX$31)*$BX$33)),SUM($BU$42:BU898)/$BV$40))</f>
        <v>0.96246201965148082</v>
      </c>
      <c r="BW898" s="1">
        <f t="shared" si="342"/>
        <v>0.35022288124638723</v>
      </c>
      <c r="BX898" s="1">
        <f>IF($BY$12&lt;3,BV898,SUM($BZ$42:BZ898)/$BX$40)</f>
        <v>0.96246201965148082</v>
      </c>
      <c r="BY898" s="1">
        <f t="shared" si="334"/>
        <v>85.599999999999412</v>
      </c>
      <c r="BZ898" s="1">
        <f t="shared" si="335"/>
        <v>4.0913887996073556E-3</v>
      </c>
      <c r="CA898" s="1">
        <f t="shared" si="343"/>
        <v>25.99999999999995</v>
      </c>
      <c r="CE898" s="1">
        <f t="shared" si="336"/>
        <v>26.305</v>
      </c>
      <c r="CF898" s="1">
        <f t="shared" si="337"/>
        <v>99</v>
      </c>
      <c r="CG898" s="1">
        <f t="shared" si="338"/>
        <v>0</v>
      </c>
      <c r="CH898" s="1">
        <f t="shared" si="333"/>
        <v>0</v>
      </c>
      <c r="CJ898" s="1" t="e">
        <f t="shared" si="339"/>
        <v>#N/A</v>
      </c>
      <c r="CK898" s="1" t="str">
        <f t="shared" si="340"/>
        <v/>
      </c>
    </row>
    <row r="899" spans="73:89" ht="12" customHeight="1" x14ac:dyDescent="0.15">
      <c r="BU899" s="1">
        <f t="shared" si="341"/>
        <v>0</v>
      </c>
      <c r="BV899" s="1">
        <f>IF($BY$12=1,NORMDIST(BY899,$Y$6,$Y$8,TRUE),IF($BY$12=2,IF(BY899&lt;=$BX$31,0,IF(BY899&gt;=$BX$32,1,(BY899-$BX$31)*$BX$33)),SUM($BU$42:BU899)/$BV$40))</f>
        <v>0.96286934155934401</v>
      </c>
      <c r="BW899" s="1">
        <f t="shared" si="342"/>
        <v>0.34752089678407133</v>
      </c>
      <c r="BX899" s="1">
        <f>IF($BY$12&lt;3,BV899,SUM($BZ$42:BZ899)/$BX$40)</f>
        <v>0.96286934155934401</v>
      </c>
      <c r="BY899" s="1">
        <f t="shared" si="334"/>
        <v>85.699999999999406</v>
      </c>
      <c r="BZ899" s="1">
        <f t="shared" si="335"/>
        <v>4.0550863101992268E-3</v>
      </c>
      <c r="CA899" s="1">
        <f t="shared" si="343"/>
        <v>25.999999999999961</v>
      </c>
      <c r="CE899" s="1">
        <f t="shared" si="336"/>
        <v>26.305</v>
      </c>
      <c r="CF899" s="1">
        <f t="shared" si="337"/>
        <v>99</v>
      </c>
      <c r="CG899" s="1">
        <f t="shared" si="338"/>
        <v>0</v>
      </c>
      <c r="CH899" s="1">
        <f t="shared" ref="CH899:CH962" si="344">IF(CB899="",0,1)</f>
        <v>0</v>
      </c>
      <c r="CJ899" s="1" t="e">
        <f t="shared" si="339"/>
        <v>#N/A</v>
      </c>
      <c r="CK899" s="1" t="str">
        <f t="shared" si="340"/>
        <v/>
      </c>
    </row>
    <row r="900" spans="73:89" ht="12" customHeight="1" x14ac:dyDescent="0.15">
      <c r="BU900" s="1">
        <f t="shared" si="341"/>
        <v>0</v>
      </c>
      <c r="BV900" s="1">
        <f>IF($BY$12=1,NORMDIST(BY900,$Y$6,$Y$8,TRUE),IF($BY$12=2,IF(BY900&lt;=$BX$31,0,IF(BY900&gt;=$BX$32,1,(BY900-$BX$31)*$BX$33)),SUM($BU$42:BU900)/$BV$40))</f>
        <v>0.96327304430127125</v>
      </c>
      <c r="BW900" s="1">
        <f t="shared" si="342"/>
        <v>0.34483066785091737</v>
      </c>
      <c r="BX900" s="1">
        <f>IF($BY$12&lt;3,BV900,SUM($BZ$42:BZ900)/$BX$40)</f>
        <v>0.96327304430127125</v>
      </c>
      <c r="BY900" s="1">
        <f t="shared" si="334"/>
        <v>85.7999999999994</v>
      </c>
      <c r="BZ900" s="1">
        <f t="shared" si="335"/>
        <v>4.0190054528079231E-3</v>
      </c>
      <c r="CA900" s="1">
        <f t="shared" si="343"/>
        <v>25.999999999999968</v>
      </c>
      <c r="CE900" s="1">
        <f t="shared" si="336"/>
        <v>26.305</v>
      </c>
      <c r="CF900" s="1">
        <f t="shared" si="337"/>
        <v>99</v>
      </c>
      <c r="CG900" s="1">
        <f t="shared" si="338"/>
        <v>0</v>
      </c>
      <c r="CH900" s="1">
        <f t="shared" si="344"/>
        <v>0</v>
      </c>
      <c r="CJ900" s="1" t="e">
        <f t="shared" si="339"/>
        <v>#N/A</v>
      </c>
      <c r="CK900" s="1" t="str">
        <f t="shared" si="340"/>
        <v/>
      </c>
    </row>
    <row r="901" spans="73:89" ht="12" customHeight="1" x14ac:dyDescent="0.15">
      <c r="BU901" s="1">
        <f t="shared" si="341"/>
        <v>0</v>
      </c>
      <c r="BV901" s="1">
        <f>IF($BY$12=1,NORMDIST(BY901,$Y$6,$Y$8,TRUE),IF($BY$12=2,IF(BY901&lt;=$BX$31,0,IF(BY901&gt;=$BX$32,1,(BY901-$BX$31)*$BX$33)),SUM($BU$42:BU901)/$BV$40))</f>
        <v>0.96367315003178888</v>
      </c>
      <c r="BW901" s="1">
        <f t="shared" si="342"/>
        <v>0.34215224581674941</v>
      </c>
      <c r="BX901" s="1">
        <f>IF($BY$12&lt;3,BV901,SUM($BZ$42:BZ901)/$BX$40)</f>
        <v>0.96367315003178888</v>
      </c>
      <c r="BY901" s="1">
        <f t="shared" si="334"/>
        <v>85.899999999999395</v>
      </c>
      <c r="BZ901" s="1">
        <f t="shared" si="335"/>
        <v>3.9831460514173668E-3</v>
      </c>
      <c r="CA901" s="1">
        <f t="shared" si="343"/>
        <v>25.999999999999972</v>
      </c>
      <c r="CE901" s="1">
        <f t="shared" si="336"/>
        <v>26.305</v>
      </c>
      <c r="CF901" s="1">
        <f t="shared" si="337"/>
        <v>99</v>
      </c>
      <c r="CG901" s="1">
        <f t="shared" si="338"/>
        <v>0</v>
      </c>
      <c r="CH901" s="1">
        <f t="shared" si="344"/>
        <v>0</v>
      </c>
      <c r="CJ901" s="1" t="e">
        <f t="shared" si="339"/>
        <v>#N/A</v>
      </c>
      <c r="CK901" s="1" t="str">
        <f t="shared" si="340"/>
        <v/>
      </c>
    </row>
    <row r="902" spans="73:89" ht="12" customHeight="1" x14ac:dyDescent="0.15">
      <c r="BU902" s="1">
        <f t="shared" si="341"/>
        <v>0</v>
      </c>
      <c r="BV902" s="1">
        <f>IF($BY$12=1,NORMDIST(BY902,$Y$6,$Y$8,TRUE),IF($BY$12=2,IF(BY902&lt;=$BX$31,0,IF(BY902&gt;=$BX$32,1,(BY902-$BX$31)*$BX$33)),SUM($BU$42:BU902)/$BV$40))</f>
        <v>0.96406968088707179</v>
      </c>
      <c r="BW902" s="1">
        <f t="shared" si="342"/>
        <v>0.3394856806938612</v>
      </c>
      <c r="BX902" s="1">
        <f>IF($BY$12&lt;3,BV902,SUM($BZ$42:BZ902)/$BX$40)</f>
        <v>0.96406968088707179</v>
      </c>
      <c r="BY902" s="1">
        <f t="shared" si="334"/>
        <v>85.999999999999389</v>
      </c>
      <c r="BZ902" s="1">
        <f t="shared" si="335"/>
        <v>3.9475079150449255E-3</v>
      </c>
      <c r="CA902" s="1">
        <f t="shared" si="343"/>
        <v>25.999999999999975</v>
      </c>
      <c r="CE902" s="1">
        <f t="shared" si="336"/>
        <v>26.305</v>
      </c>
      <c r="CF902" s="1">
        <f t="shared" si="337"/>
        <v>99</v>
      </c>
      <c r="CG902" s="1">
        <f t="shared" si="338"/>
        <v>0</v>
      </c>
      <c r="CH902" s="1">
        <f t="shared" si="344"/>
        <v>0</v>
      </c>
      <c r="CJ902" s="1" t="e">
        <f t="shared" si="339"/>
        <v>#N/A</v>
      </c>
      <c r="CK902" s="1" t="str">
        <f t="shared" si="340"/>
        <v/>
      </c>
    </row>
    <row r="903" spans="73:89" ht="12" customHeight="1" x14ac:dyDescent="0.15">
      <c r="BU903" s="1">
        <f t="shared" si="341"/>
        <v>0</v>
      </c>
      <c r="BV903" s="1">
        <f>IF($BY$12=1,NORMDIST(BY903,$Y$6,$Y$8,TRUE),IF($BY$12=2,IF(BY903&lt;=$BX$31,0,IF(BY903&gt;=$BX$32,1,(BY903-$BX$31)*$BX$33)),SUM($BU$42:BU903)/$BV$40))</f>
        <v>0.96446265898345485</v>
      </c>
      <c r="BW903" s="1">
        <f t="shared" si="342"/>
        <v>0.33683102114266883</v>
      </c>
      <c r="BX903" s="1">
        <f>IF($BY$12&lt;3,BV903,SUM($BZ$42:BZ903)/$BX$40)</f>
        <v>0.96446265898345485</v>
      </c>
      <c r="BY903" s="1">
        <f t="shared" si="334"/>
        <v>86.099999999999383</v>
      </c>
      <c r="BZ903" s="1">
        <f t="shared" si="335"/>
        <v>3.9120908378939747E-3</v>
      </c>
      <c r="CA903" s="1">
        <f t="shared" si="343"/>
        <v>25.999999999999979</v>
      </c>
      <c r="CE903" s="1">
        <f t="shared" si="336"/>
        <v>26.305</v>
      </c>
      <c r="CF903" s="1">
        <f t="shared" si="337"/>
        <v>99</v>
      </c>
      <c r="CG903" s="1">
        <f t="shared" si="338"/>
        <v>0</v>
      </c>
      <c r="CH903" s="1">
        <f t="shared" si="344"/>
        <v>0</v>
      </c>
      <c r="CJ903" s="1" t="e">
        <f t="shared" si="339"/>
        <v>#N/A</v>
      </c>
      <c r="CK903" s="1" t="str">
        <f t="shared" si="340"/>
        <v/>
      </c>
    </row>
    <row r="904" spans="73:89" ht="12" customHeight="1" x14ac:dyDescent="0.15">
      <c r="BU904" s="1">
        <f t="shared" si="341"/>
        <v>0</v>
      </c>
      <c r="BV904" s="1">
        <f>IF($BY$12=1,NORMDIST(BY904,$Y$6,$Y$8,TRUE),IF($BY$12=2,IF(BY904&lt;=$BX$31,0,IF(BY904&gt;=$BX$32,1,(BY904-$BX$31)*$BX$33)),SUM($BU$42:BU904)/$BV$40))</f>
        <v>0.96485210641595887</v>
      </c>
      <c r="BW904" s="1">
        <f t="shared" si="342"/>
        <v>0.33418831447749381</v>
      </c>
      <c r="BX904" s="1">
        <f>IF($BY$12&lt;3,BV904,SUM($BZ$42:BZ904)/$BX$40)</f>
        <v>0.96485210641595887</v>
      </c>
      <c r="BY904" s="1">
        <f t="shared" si="334"/>
        <v>86.199999999999378</v>
      </c>
      <c r="BZ904" s="1">
        <f t="shared" si="335"/>
        <v>3.8768945995069169E-3</v>
      </c>
      <c r="CA904" s="1">
        <f t="shared" si="343"/>
        <v>25.999999999999982</v>
      </c>
      <c r="CE904" s="1">
        <f t="shared" si="336"/>
        <v>26.305</v>
      </c>
      <c r="CF904" s="1">
        <f t="shared" si="337"/>
        <v>99</v>
      </c>
      <c r="CG904" s="1">
        <f t="shared" si="338"/>
        <v>0</v>
      </c>
      <c r="CH904" s="1">
        <f t="shared" si="344"/>
        <v>0</v>
      </c>
      <c r="CJ904" s="1" t="e">
        <f t="shared" si="339"/>
        <v>#N/A</v>
      </c>
      <c r="CK904" s="1" t="str">
        <f t="shared" si="340"/>
        <v/>
      </c>
    </row>
    <row r="905" spans="73:89" ht="12" customHeight="1" x14ac:dyDescent="0.15">
      <c r="BU905" s="1">
        <f t="shared" si="341"/>
        <v>0</v>
      </c>
      <c r="BV905" s="1">
        <f>IF($BY$12=1,NORMDIST(BY905,$Y$6,$Y$8,TRUE),IF($BY$12=2,IF(BY905&lt;=$BX$31,0,IF(BY905&gt;=$BX$32,1,(BY905-$BX$31)*$BX$33)),SUM($BU$42:BU905)/$BV$40))</f>
        <v>0.9652380452568321</v>
      </c>
      <c r="BW905" s="1">
        <f t="shared" si="342"/>
        <v>0.33155760667247908</v>
      </c>
      <c r="BX905" s="1">
        <f>IF($BY$12&lt;3,BV905,SUM($BZ$42:BZ905)/$BX$40)</f>
        <v>0.9652380452568321</v>
      </c>
      <c r="BY905" s="1">
        <f t="shared" si="334"/>
        <v>86.299999999999372</v>
      </c>
      <c r="BZ905" s="1">
        <f t="shared" si="335"/>
        <v>3.8419189649186729E-3</v>
      </c>
      <c r="CA905" s="1">
        <f t="shared" si="343"/>
        <v>25.999999999999986</v>
      </c>
      <c r="CE905" s="1">
        <f t="shared" si="336"/>
        <v>26.305</v>
      </c>
      <c r="CF905" s="1">
        <f t="shared" si="337"/>
        <v>99</v>
      </c>
      <c r="CG905" s="1">
        <f t="shared" si="338"/>
        <v>0</v>
      </c>
      <c r="CH905" s="1">
        <f t="shared" si="344"/>
        <v>0</v>
      </c>
      <c r="CJ905" s="1" t="e">
        <f t="shared" si="339"/>
        <v>#N/A</v>
      </c>
      <c r="CK905" s="1" t="str">
        <f t="shared" si="340"/>
        <v/>
      </c>
    </row>
    <row r="906" spans="73:89" ht="12" customHeight="1" x14ac:dyDescent="0.15">
      <c r="BU906" s="1">
        <f t="shared" si="341"/>
        <v>0</v>
      </c>
      <c r="BV906" s="1">
        <f>IF($BY$12=1,NORMDIST(BY906,$Y$6,$Y$8,TRUE),IF($BY$12=2,IF(BY906&lt;=$BX$31,0,IF(BY906&gt;=$BX$32,1,(BY906-$BX$31)*$BX$33)),SUM($BU$42:BU906)/$BV$40))</f>
        <v>0.96562049755410762</v>
      </c>
      <c r="BW906" s="1">
        <f t="shared" si="342"/>
        <v>0.32893894236763216</v>
      </c>
      <c r="BX906" s="1">
        <f>IF($BY$12&lt;3,BV906,SUM($BZ$42:BZ906)/$BX$40)</f>
        <v>0.96562049755410762</v>
      </c>
      <c r="BY906" s="1">
        <f t="shared" si="334"/>
        <v>86.399999999999366</v>
      </c>
      <c r="BZ906" s="1">
        <f t="shared" si="335"/>
        <v>3.8071636848105855E-3</v>
      </c>
      <c r="CA906" s="1">
        <f t="shared" si="343"/>
        <v>25.999999999999989</v>
      </c>
      <c r="CE906" s="1">
        <f t="shared" si="336"/>
        <v>26.305</v>
      </c>
      <c r="CF906" s="1">
        <f t="shared" si="337"/>
        <v>99</v>
      </c>
      <c r="CG906" s="1">
        <f t="shared" si="338"/>
        <v>0</v>
      </c>
      <c r="CH906" s="1">
        <f t="shared" si="344"/>
        <v>0</v>
      </c>
      <c r="CJ906" s="1" t="e">
        <f t="shared" si="339"/>
        <v>#N/A</v>
      </c>
      <c r="CK906" s="1" t="str">
        <f t="shared" si="340"/>
        <v/>
      </c>
    </row>
    <row r="907" spans="73:89" ht="12" customHeight="1" x14ac:dyDescent="0.15">
      <c r="BU907" s="1">
        <f t="shared" si="341"/>
        <v>0</v>
      </c>
      <c r="BV907" s="1">
        <f>IF($BY$12=1,NORMDIST(BY907,$Y$6,$Y$8,TRUE),IF($BY$12=2,IF(BY907&lt;=$BX$31,0,IF(BY907&gt;=$BX$32,1,(BY907-$BX$31)*$BX$33)),SUM($BU$42:BU907)/$BV$40))</f>
        <v>0.96599948533017521</v>
      </c>
      <c r="BW907" s="1">
        <f t="shared" si="342"/>
        <v>0.32633236487499678</v>
      </c>
      <c r="BX907" s="1">
        <f>IF($BY$12&lt;3,BV907,SUM($BZ$42:BZ907)/$BX$40)</f>
        <v>0.96599948533017521</v>
      </c>
      <c r="BY907" s="1">
        <f t="shared" si="334"/>
        <v>86.499999999999361</v>
      </c>
      <c r="BZ907" s="1">
        <f t="shared" si="335"/>
        <v>3.7726284956647303E-3</v>
      </c>
      <c r="CA907" s="1">
        <f t="shared" si="343"/>
        <v>25.999999999999989</v>
      </c>
      <c r="CE907" s="1">
        <f t="shared" si="336"/>
        <v>26.305</v>
      </c>
      <c r="CF907" s="1">
        <f t="shared" si="337"/>
        <v>99</v>
      </c>
      <c r="CG907" s="1">
        <f t="shared" si="338"/>
        <v>0</v>
      </c>
      <c r="CH907" s="1">
        <f t="shared" si="344"/>
        <v>0</v>
      </c>
      <c r="CJ907" s="1" t="e">
        <f t="shared" si="339"/>
        <v>#N/A</v>
      </c>
      <c r="CK907" s="1" t="str">
        <f t="shared" si="340"/>
        <v/>
      </c>
    </row>
    <row r="908" spans="73:89" ht="12" customHeight="1" x14ac:dyDescent="0.15">
      <c r="BU908" s="1">
        <f t="shared" si="341"/>
        <v>0</v>
      </c>
      <c r="BV908" s="1">
        <f>IF($BY$12=1,NORMDIST(BY908,$Y$6,$Y$8,TRUE),IF($BY$12=2,IF(BY908&lt;=$BX$31,0,IF(BY908&gt;=$BX$32,1,(BY908-$BX$31)*$BX$33)),SUM($BU$42:BU908)/$BV$40))</f>
        <v>0.96637503058036922</v>
      </c>
      <c r="BW908" s="1">
        <f t="shared" si="342"/>
        <v>0.32373791618494857</v>
      </c>
      <c r="BX908" s="1">
        <f>IF($BY$12&lt;3,BV908,SUM($BZ$42:BZ908)/$BX$40)</f>
        <v>0.96637503058036922</v>
      </c>
      <c r="BY908" s="1">
        <f t="shared" si="334"/>
        <v>86.599999999999355</v>
      </c>
      <c r="BZ908" s="1">
        <f t="shared" si="335"/>
        <v>3.7383131199186024E-3</v>
      </c>
      <c r="CA908" s="1">
        <f t="shared" si="343"/>
        <v>25.999999999999993</v>
      </c>
      <c r="CE908" s="1">
        <f t="shared" si="336"/>
        <v>26.305</v>
      </c>
      <c r="CF908" s="1">
        <f t="shared" si="337"/>
        <v>99</v>
      </c>
      <c r="CG908" s="1">
        <f t="shared" si="338"/>
        <v>0</v>
      </c>
      <c r="CH908" s="1">
        <f t="shared" si="344"/>
        <v>0</v>
      </c>
      <c r="CJ908" s="1" t="e">
        <f t="shared" si="339"/>
        <v>#N/A</v>
      </c>
      <c r="CK908" s="1" t="str">
        <f t="shared" si="340"/>
        <v/>
      </c>
    </row>
    <row r="909" spans="73:89" ht="12" customHeight="1" x14ac:dyDescent="0.15">
      <c r="BU909" s="1">
        <f t="shared" si="341"/>
        <v>0</v>
      </c>
      <c r="BV909" s="1">
        <f>IF($BY$12=1,NORMDIST(BY909,$Y$6,$Y$8,TRUE),IF($BY$12=2,IF(BY909&lt;=$BX$31,0,IF(BY909&gt;=$BX$32,1,(BY909-$BX$31)*$BX$33)),SUM($BU$42:BU909)/$BV$40))</f>
        <v>0.9667471552715724</v>
      </c>
      <c r="BW909" s="1">
        <f t="shared" si="342"/>
        <v>0.32115563697261335</v>
      </c>
      <c r="BX909" s="1">
        <f>IF($BY$12&lt;3,BV909,SUM($BZ$42:BZ909)/$BX$40)</f>
        <v>0.9667471552715724</v>
      </c>
      <c r="BY909" s="1">
        <f t="shared" si="334"/>
        <v>86.699999999999349</v>
      </c>
      <c r="BZ909" s="1">
        <f t="shared" si="335"/>
        <v>3.7042172661201356E-3</v>
      </c>
      <c r="CA909" s="1">
        <f t="shared" si="343"/>
        <v>25.999999999999993</v>
      </c>
      <c r="CE909" s="1">
        <f t="shared" si="336"/>
        <v>26.305</v>
      </c>
      <c r="CF909" s="1">
        <f t="shared" si="337"/>
        <v>99</v>
      </c>
      <c r="CG909" s="1">
        <f t="shared" si="338"/>
        <v>0</v>
      </c>
      <c r="CH909" s="1">
        <f t="shared" si="344"/>
        <v>0</v>
      </c>
      <c r="CJ909" s="1" t="e">
        <f t="shared" si="339"/>
        <v>#N/A</v>
      </c>
      <c r="CK909" s="1" t="str">
        <f t="shared" si="340"/>
        <v/>
      </c>
    </row>
    <row r="910" spans="73:89" ht="12" customHeight="1" x14ac:dyDescent="0.15">
      <c r="BU910" s="1">
        <f t="shared" si="341"/>
        <v>0</v>
      </c>
      <c r="BV910" s="1">
        <f>IF($BY$12=1,NORMDIST(BY910,$Y$6,$Y$8,TRUE),IF($BY$12=2,IF(BY910&lt;=$BX$31,0,IF(BY910&gt;=$BX$32,1,(BY910-$BX$31)*$BX$33)),SUM($BU$42:BU910)/$BV$40))</f>
        <v>0.96711588134083371</v>
      </c>
      <c r="BW910" s="1">
        <f t="shared" si="342"/>
        <v>0.31858556660440768</v>
      </c>
      <c r="BX910" s="1">
        <f>IF($BY$12&lt;3,BV910,SUM($BZ$42:BZ910)/$BX$40)</f>
        <v>0.96711588134083371</v>
      </c>
      <c r="BY910" s="1">
        <f t="shared" si="334"/>
        <v>86.799999999999343</v>
      </c>
      <c r="BZ910" s="1">
        <f t="shared" si="335"/>
        <v>3.6703406290830658E-3</v>
      </c>
      <c r="CA910" s="1">
        <f t="shared" si="343"/>
        <v>25.999999999999993</v>
      </c>
      <c r="CE910" s="1">
        <f t="shared" si="336"/>
        <v>26.305</v>
      </c>
      <c r="CF910" s="1">
        <f t="shared" si="337"/>
        <v>99</v>
      </c>
      <c r="CG910" s="1">
        <f t="shared" si="338"/>
        <v>0</v>
      </c>
      <c r="CH910" s="1">
        <f t="shared" si="344"/>
        <v>0</v>
      </c>
      <c r="CJ910" s="1" t="e">
        <f t="shared" si="339"/>
        <v>#N/A</v>
      </c>
      <c r="CK910" s="1" t="str">
        <f t="shared" si="340"/>
        <v/>
      </c>
    </row>
    <row r="911" spans="73:89" ht="12" customHeight="1" x14ac:dyDescent="0.15">
      <c r="BU911" s="1">
        <f t="shared" si="341"/>
        <v>0</v>
      </c>
      <c r="BV911" s="1">
        <f>IF($BY$12=1,NORMDIST(BY911,$Y$6,$Y$8,TRUE),IF($BY$12=2,IF(BY911&lt;=$BX$31,0,IF(BY911&gt;=$BX$32,1,(BY911-$BX$31)*$BX$33)),SUM($BU$42:BU911)/$BV$40))</f>
        <v>0.96748123069400371</v>
      </c>
      <c r="BW911" s="1">
        <f t="shared" si="342"/>
        <v>0.31602774314469578</v>
      </c>
      <c r="BX911" s="1">
        <f>IF($BY$12&lt;3,BV911,SUM($BZ$42:BZ911)/$BX$40)</f>
        <v>0.96748123069400371</v>
      </c>
      <c r="BY911" s="1">
        <f t="shared" si="334"/>
        <v>86.899999999999338</v>
      </c>
      <c r="BZ911" s="1">
        <f t="shared" si="335"/>
        <v>3.636682890042557E-3</v>
      </c>
      <c r="CA911" s="1">
        <f t="shared" si="343"/>
        <v>25.999999999999996</v>
      </c>
      <c r="CE911" s="1">
        <f t="shared" si="336"/>
        <v>26.305</v>
      </c>
      <c r="CF911" s="1">
        <f t="shared" si="337"/>
        <v>99</v>
      </c>
      <c r="CG911" s="1">
        <f t="shared" si="338"/>
        <v>0</v>
      </c>
      <c r="CH911" s="1">
        <f t="shared" si="344"/>
        <v>0</v>
      </c>
      <c r="CJ911" s="1" t="e">
        <f t="shared" si="339"/>
        <v>#N/A</v>
      </c>
      <c r="CK911" s="1" t="str">
        <f t="shared" si="340"/>
        <v/>
      </c>
    </row>
    <row r="912" spans="73:89" ht="12" customHeight="1" x14ac:dyDescent="0.15">
      <c r="BU912" s="1">
        <f t="shared" si="341"/>
        <v>0</v>
      </c>
      <c r="BV912" s="1">
        <f>IF($BY$12=1,NORMDIST(BY912,$Y$6,$Y$8,TRUE),IF($BY$12=2,IF(BY912&lt;=$BX$31,0,IF(BY912&gt;=$BX$32,1,(BY912-$BX$31)*$BX$33)),SUM($BU$42:BU912)/$BV$40))</f>
        <v>0.96784322520438393</v>
      </c>
      <c r="BW912" s="1">
        <f t="shared" si="342"/>
        <v>0.31348220336256521</v>
      </c>
      <c r="BX912" s="1">
        <f>IF($BY$12&lt;3,BV912,SUM($BZ$42:BZ912)/$BX$40)</f>
        <v>0.96784322520438393</v>
      </c>
      <c r="BY912" s="1">
        <f t="shared" si="334"/>
        <v>86.999999999999332</v>
      </c>
      <c r="BZ912" s="1">
        <f t="shared" si="335"/>
        <v>3.6032437168111221E-3</v>
      </c>
      <c r="CA912" s="1">
        <f t="shared" si="343"/>
        <v>25.999999999999996</v>
      </c>
      <c r="CE912" s="1">
        <f t="shared" si="336"/>
        <v>26.305</v>
      </c>
      <c r="CF912" s="1">
        <f t="shared" si="337"/>
        <v>99</v>
      </c>
      <c r="CG912" s="1">
        <f t="shared" si="338"/>
        <v>0</v>
      </c>
      <c r="CH912" s="1">
        <f t="shared" si="344"/>
        <v>0</v>
      </c>
      <c r="CJ912" s="1" t="e">
        <f t="shared" si="339"/>
        <v>#N/A</v>
      </c>
      <c r="CK912" s="1" t="str">
        <f t="shared" si="340"/>
        <v/>
      </c>
    </row>
    <row r="913" spans="73:89" ht="12" customHeight="1" x14ac:dyDescent="0.15">
      <c r="BU913" s="1">
        <f t="shared" si="341"/>
        <v>0</v>
      </c>
      <c r="BV913" s="1">
        <f>IF($BY$12=1,NORMDIST(BY913,$Y$6,$Y$8,TRUE),IF($BY$12=2,IF(BY913&lt;=$BX$31,0,IF(BY913&gt;=$BX$32,1,(BY913-$BX$31)*$BX$33)),SUM($BU$42:BU913)/$BV$40))</f>
        <v>0.96820188671139229</v>
      </c>
      <c r="BW913" s="1">
        <f t="shared" si="342"/>
        <v>0.31094898273871646</v>
      </c>
      <c r="BX913" s="1">
        <f>IF($BY$12&lt;3,BV913,SUM($BZ$42:BZ913)/$BX$40)</f>
        <v>0.96820188671139229</v>
      </c>
      <c r="BY913" s="1">
        <f t="shared" si="334"/>
        <v>87.099999999999326</v>
      </c>
      <c r="BZ913" s="1">
        <f t="shared" si="335"/>
        <v>3.5700227639347743E-3</v>
      </c>
      <c r="CA913" s="1">
        <f t="shared" si="343"/>
        <v>25.999999999999996</v>
      </c>
      <c r="CE913" s="1">
        <f t="shared" si="336"/>
        <v>26.305</v>
      </c>
      <c r="CF913" s="1">
        <f t="shared" si="337"/>
        <v>99</v>
      </c>
      <c r="CG913" s="1">
        <f t="shared" si="338"/>
        <v>0</v>
      </c>
      <c r="CH913" s="1">
        <f t="shared" si="344"/>
        <v>0</v>
      </c>
      <c r="CJ913" s="1" t="e">
        <f t="shared" si="339"/>
        <v>#N/A</v>
      </c>
      <c r="CK913" s="1" t="str">
        <f t="shared" si="340"/>
        <v/>
      </c>
    </row>
    <row r="914" spans="73:89" ht="12" customHeight="1" x14ac:dyDescent="0.15">
      <c r="BU914" s="1">
        <f t="shared" si="341"/>
        <v>0</v>
      </c>
      <c r="BV914" s="1">
        <f>IF($BY$12=1,NORMDIST(BY914,$Y$6,$Y$8,TRUE),IF($BY$12=2,IF(BY914&lt;=$BX$31,0,IF(BY914&gt;=$BX$32,1,(BY914-$BX$31)*$BX$33)),SUM($BU$42:BU914)/$BV$40))</f>
        <v>0.9685572370192449</v>
      </c>
      <c r="BW914" s="1">
        <f t="shared" si="342"/>
        <v>0.30842811547246463</v>
      </c>
      <c r="BX914" s="1">
        <f>IF($BY$12&lt;3,BV914,SUM($BZ$42:BZ914)/$BX$40)</f>
        <v>0.9685572370192449</v>
      </c>
      <c r="BY914" s="1">
        <f t="shared" si="334"/>
        <v>87.199999999999321</v>
      </c>
      <c r="BZ914" s="1">
        <f t="shared" si="335"/>
        <v>3.5370196728493927E-3</v>
      </c>
      <c r="CA914" s="1">
        <f t="shared" si="343"/>
        <v>25.999999999999996</v>
      </c>
      <c r="CE914" s="1">
        <f t="shared" si="336"/>
        <v>26.305</v>
      </c>
      <c r="CF914" s="1">
        <f t="shared" si="337"/>
        <v>99</v>
      </c>
      <c r="CG914" s="1">
        <f t="shared" si="338"/>
        <v>0</v>
      </c>
      <c r="CH914" s="1">
        <f t="shared" si="344"/>
        <v>0</v>
      </c>
      <c r="CJ914" s="1" t="e">
        <f t="shared" si="339"/>
        <v>#N/A</v>
      </c>
      <c r="CK914" s="1" t="str">
        <f t="shared" si="340"/>
        <v/>
      </c>
    </row>
    <row r="915" spans="73:89" ht="12" customHeight="1" x14ac:dyDescent="0.15">
      <c r="BU915" s="1">
        <f t="shared" si="341"/>
        <v>0</v>
      </c>
      <c r="BV915" s="1">
        <f>IF($BY$12=1,NORMDIST(BY915,$Y$6,$Y$8,TRUE),IF($BY$12=2,IF(BY915&lt;=$BX$31,0,IF(BY915&gt;=$BX$32,1,(BY915-$BX$31)*$BX$33)),SUM($BU$42:BU915)/$BV$40))</f>
        <v>0.96890929789565217</v>
      </c>
      <c r="BW915" s="1">
        <f t="shared" si="342"/>
        <v>0.30591963448885301</v>
      </c>
      <c r="BX915" s="1">
        <f>IF($BY$12&lt;3,BV915,SUM($BZ$42:BZ915)/$BX$40)</f>
        <v>0.96890929789565217</v>
      </c>
      <c r="BY915" s="1">
        <f t="shared" si="334"/>
        <v>87.299999999999315</v>
      </c>
      <c r="BZ915" s="1">
        <f t="shared" si="335"/>
        <v>3.5042340720372899E-3</v>
      </c>
      <c r="CA915" s="1">
        <f t="shared" si="343"/>
        <v>25.999999999999996</v>
      </c>
      <c r="CE915" s="1">
        <f t="shared" si="336"/>
        <v>26.305</v>
      </c>
      <c r="CF915" s="1">
        <f t="shared" si="337"/>
        <v>99</v>
      </c>
      <c r="CG915" s="1">
        <f t="shared" si="338"/>
        <v>0</v>
      </c>
      <c r="CH915" s="1">
        <f t="shared" si="344"/>
        <v>0</v>
      </c>
      <c r="CJ915" s="1" t="e">
        <f t="shared" si="339"/>
        <v>#N/A</v>
      </c>
      <c r="CK915" s="1" t="str">
        <f t="shared" si="340"/>
        <v/>
      </c>
    </row>
    <row r="916" spans="73:89" ht="12" customHeight="1" x14ac:dyDescent="0.15">
      <c r="BU916" s="1">
        <f t="shared" si="341"/>
        <v>0</v>
      </c>
      <c r="BV916" s="1">
        <f>IF($BY$12=1,NORMDIST(BY916,$Y$6,$Y$8,TRUE),IF($BY$12=2,IF(BY916&lt;=$BX$31,0,IF(BY916&gt;=$BX$32,1,(BY916-$BX$31)*$BX$33)),SUM($BU$42:BU916)/$BV$40))</f>
        <v>0.96925809107053162</v>
      </c>
      <c r="BW916" s="1">
        <f t="shared" si="342"/>
        <v>0.30342357144587345</v>
      </c>
      <c r="BX916" s="1">
        <f>IF($BY$12&lt;3,BV916,SUM($BZ$42:BZ916)/$BX$40)</f>
        <v>0.96925809107053162</v>
      </c>
      <c r="BY916" s="1">
        <f t="shared" si="334"/>
        <v>87.399999999999309</v>
      </c>
      <c r="BZ916" s="1">
        <f t="shared" si="335"/>
        <v>3.471665577183934E-3</v>
      </c>
      <c r="CA916" s="1">
        <f t="shared" si="343"/>
        <v>25.999999999999996</v>
      </c>
      <c r="CE916" s="1">
        <f t="shared" si="336"/>
        <v>26.305</v>
      </c>
      <c r="CF916" s="1">
        <f t="shared" si="337"/>
        <v>99</v>
      </c>
      <c r="CG916" s="1">
        <f t="shared" si="338"/>
        <v>0</v>
      </c>
      <c r="CH916" s="1">
        <f t="shared" si="344"/>
        <v>0</v>
      </c>
      <c r="CJ916" s="1" t="e">
        <f t="shared" si="339"/>
        <v>#N/A</v>
      </c>
      <c r="CK916" s="1" t="str">
        <f t="shared" si="340"/>
        <v/>
      </c>
    </row>
    <row r="917" spans="73:89" ht="12" customHeight="1" x14ac:dyDescent="0.15">
      <c r="BU917" s="1">
        <f t="shared" si="341"/>
        <v>0</v>
      </c>
      <c r="BV917" s="1">
        <f>IF($BY$12=1,NORMDIST(BY917,$Y$6,$Y$8,TRUE),IF($BY$12=2,IF(BY917&lt;=$BX$31,0,IF(BY917&gt;=$BX$32,1,(BY917-$BX$31)*$BX$33)),SUM($BU$42:BU917)/$BV$40))</f>
        <v>0.96960363823473628</v>
      </c>
      <c r="BW917" s="1">
        <f t="shared" si="342"/>
        <v>0.3009399567417943</v>
      </c>
      <c r="BX917" s="1">
        <f>IF($BY$12&lt;3,BV917,SUM($BZ$42:BZ917)/$BX$40)</f>
        <v>0.96960363823473628</v>
      </c>
      <c r="BY917" s="1">
        <f t="shared" si="334"/>
        <v>87.499999999999304</v>
      </c>
      <c r="BZ917" s="1">
        <f t="shared" si="335"/>
        <v>3.4393137913348191E-3</v>
      </c>
      <c r="CA917" s="1">
        <f t="shared" si="343"/>
        <v>26</v>
      </c>
      <c r="CE917" s="1">
        <f t="shared" si="336"/>
        <v>26.305</v>
      </c>
      <c r="CF917" s="1">
        <f t="shared" si="337"/>
        <v>99</v>
      </c>
      <c r="CG917" s="1">
        <f t="shared" si="338"/>
        <v>0</v>
      </c>
      <c r="CH917" s="1">
        <f t="shared" si="344"/>
        <v>0</v>
      </c>
      <c r="CJ917" s="1" t="e">
        <f t="shared" si="339"/>
        <v>#N/A</v>
      </c>
      <c r="CK917" s="1" t="str">
        <f t="shared" si="340"/>
        <v/>
      </c>
    </row>
    <row r="918" spans="73:89" ht="12" customHeight="1" x14ac:dyDescent="0.15">
      <c r="BU918" s="1">
        <f t="shared" si="341"/>
        <v>0</v>
      </c>
      <c r="BV918" s="1">
        <f>IF($BY$12=1,NORMDIST(BY918,$Y$6,$Y$8,TRUE),IF($BY$12=2,IF(BY918&lt;=$BX$31,0,IF(BY918&gt;=$BX$32,1,(BY918-$BX$31)*$BX$33)),SUM($BU$42:BU918)/$BV$40))</f>
        <v>0.96994596103879782</v>
      </c>
      <c r="BW918" s="1">
        <f t="shared" si="342"/>
        <v>0.29846881952259258</v>
      </c>
      <c r="BX918" s="1">
        <f>IF($BY$12&lt;3,BV918,SUM($BZ$42:BZ918)/$BX$40)</f>
        <v>0.96994596103879782</v>
      </c>
      <c r="BY918" s="1">
        <f t="shared" ref="BY918:BY981" si="345">BY917+$BZ$1</f>
        <v>87.599999999999298</v>
      </c>
      <c r="BZ918" s="1">
        <f t="shared" si="335"/>
        <v>3.4071783050524541E-3</v>
      </c>
      <c r="CA918" s="1">
        <f t="shared" si="343"/>
        <v>26</v>
      </c>
      <c r="CE918" s="1">
        <f t="shared" si="336"/>
        <v>26.305</v>
      </c>
      <c r="CF918" s="1">
        <f t="shared" si="337"/>
        <v>99</v>
      </c>
      <c r="CG918" s="1">
        <f t="shared" si="338"/>
        <v>0</v>
      </c>
      <c r="CH918" s="1">
        <f t="shared" si="344"/>
        <v>0</v>
      </c>
      <c r="CJ918" s="1" t="e">
        <f t="shared" si="339"/>
        <v>#N/A</v>
      </c>
      <c r="CK918" s="1" t="str">
        <f t="shared" si="340"/>
        <v/>
      </c>
    </row>
    <row r="919" spans="73:89" ht="12" customHeight="1" x14ac:dyDescent="0.15">
      <c r="BU919" s="1">
        <f t="shared" si="341"/>
        <v>0</v>
      </c>
      <c r="BV919" s="1">
        <f>IF($BY$12=1,NORMDIST(BY919,$Y$6,$Y$8,TRUE),IF($BY$12=2,IF(BY919&lt;=$BX$31,0,IF(BY919&gt;=$BX$32,1,(BY919-$BX$31)*$BX$33)),SUM($BU$42:BU919)/$BV$40))</f>
        <v>0.97028508109168699</v>
      </c>
      <c r="BW919" s="1">
        <f t="shared" si="342"/>
        <v>0.29601018768948739</v>
      </c>
      <c r="BX919" s="1">
        <f>IF($BY$12&lt;3,BV919,SUM($BZ$42:BZ919)/$BX$40)</f>
        <v>0.97028508109168699</v>
      </c>
      <c r="BY919" s="1">
        <f t="shared" si="345"/>
        <v>87.699999999999292</v>
      </c>
      <c r="BZ919" s="1">
        <f t="shared" si="335"/>
        <v>3.3752586965734299E-3</v>
      </c>
      <c r="CA919" s="1">
        <f t="shared" si="343"/>
        <v>26</v>
      </c>
      <c r="CE919" s="1">
        <f t="shared" si="336"/>
        <v>26.305</v>
      </c>
      <c r="CF919" s="1">
        <f t="shared" si="337"/>
        <v>99</v>
      </c>
      <c r="CG919" s="1">
        <f t="shared" si="338"/>
        <v>0</v>
      </c>
      <c r="CH919" s="1">
        <f t="shared" si="344"/>
        <v>0</v>
      </c>
      <c r="CJ919" s="1" t="e">
        <f t="shared" si="339"/>
        <v>#N/A</v>
      </c>
      <c r="CK919" s="1" t="str">
        <f t="shared" si="340"/>
        <v/>
      </c>
    </row>
    <row r="920" spans="73:89" ht="12" customHeight="1" x14ac:dyDescent="0.15">
      <c r="BU920" s="1">
        <f t="shared" si="341"/>
        <v>0</v>
      </c>
      <c r="BV920" s="1">
        <f>IF($BY$12=1,NORMDIST(BY920,$Y$6,$Y$8,TRUE),IF($BY$12=2,IF(BY920&lt;=$BX$31,0,IF(BY920&gt;=$BX$32,1,(BY920-$BX$31)*$BX$33)),SUM($BU$42:BU920)/$BV$40))</f>
        <v>0.97062101995958816</v>
      </c>
      <c r="BW920" s="1">
        <f t="shared" si="342"/>
        <v>0.29356408790657579</v>
      </c>
      <c r="BX920" s="1">
        <f>IF($BY$12&lt;3,BV920,SUM($BZ$42:BZ920)/$BX$40)</f>
        <v>0.97062101995958816</v>
      </c>
      <c r="BY920" s="1">
        <f t="shared" si="345"/>
        <v>87.799999999999287</v>
      </c>
      <c r="BZ920" s="1">
        <f t="shared" si="335"/>
        <v>3.3435545319655826E-3</v>
      </c>
      <c r="CA920" s="1">
        <f t="shared" si="343"/>
        <v>26</v>
      </c>
      <c r="CE920" s="1">
        <f t="shared" si="336"/>
        <v>26.305</v>
      </c>
      <c r="CF920" s="1">
        <f t="shared" si="337"/>
        <v>99</v>
      </c>
      <c r="CG920" s="1">
        <f t="shared" si="338"/>
        <v>0</v>
      </c>
      <c r="CH920" s="1">
        <f t="shared" si="344"/>
        <v>0</v>
      </c>
      <c r="CJ920" s="1" t="e">
        <f t="shared" si="339"/>
        <v>#N/A</v>
      </c>
      <c r="CK920" s="1" t="str">
        <f t="shared" si="340"/>
        <v/>
      </c>
    </row>
    <row r="921" spans="73:89" ht="12" customHeight="1" x14ac:dyDescent="0.15">
      <c r="BU921" s="1">
        <f t="shared" si="341"/>
        <v>0</v>
      </c>
      <c r="BV921" s="1">
        <f>IF($BY$12=1,NORMDIST(BY921,$Y$6,$Y$8,TRUE),IF($BY$12=2,IF(BY921&lt;=$BX$31,0,IF(BY921&gt;=$BX$32,1,(BY921-$BX$31)*$BX$33)),SUM($BU$42:BU921)/$BV$40))</f>
        <v>0.97095379916469082</v>
      </c>
      <c r="BW921" s="1">
        <f t="shared" si="342"/>
        <v>0.29113054560856344</v>
      </c>
      <c r="BX921" s="1">
        <f>IF($BY$12&lt;3,BV921,SUM($BZ$42:BZ921)/$BX$40)</f>
        <v>0.97095379916469082</v>
      </c>
      <c r="BY921" s="1">
        <f t="shared" si="345"/>
        <v>87.899999999999281</v>
      </c>
      <c r="BZ921" s="1">
        <f t="shared" si="335"/>
        <v>3.3120653652851627E-3</v>
      </c>
      <c r="CA921" s="1">
        <f t="shared" si="343"/>
        <v>26</v>
      </c>
      <c r="CE921" s="1">
        <f t="shared" si="336"/>
        <v>26.305</v>
      </c>
      <c r="CF921" s="1">
        <f t="shared" si="337"/>
        <v>99</v>
      </c>
      <c r="CG921" s="1">
        <f t="shared" si="338"/>
        <v>0</v>
      </c>
      <c r="CH921" s="1">
        <f t="shared" si="344"/>
        <v>0</v>
      </c>
      <c r="CJ921" s="1" t="e">
        <f t="shared" si="339"/>
        <v>#N/A</v>
      </c>
      <c r="CK921" s="1" t="str">
        <f t="shared" si="340"/>
        <v/>
      </c>
    </row>
    <row r="922" spans="73:89" ht="12" customHeight="1" x14ac:dyDescent="0.15">
      <c r="BU922" s="1">
        <f t="shared" si="341"/>
        <v>0</v>
      </c>
      <c r="BV922" s="1">
        <f>IF($BY$12=1,NORMDIST(BY922,$Y$6,$Y$8,TRUE),IF($BY$12=2,IF(BY922&lt;=$BX$31,0,IF(BY922&gt;=$BX$32,1,(BY922-$BX$31)*$BX$33)),SUM($BU$42:BU922)/$BV$40))</f>
        <v>0.97128344018399582</v>
      </c>
      <c r="BW922" s="1">
        <f t="shared" si="342"/>
        <v>0.2887095850085945</v>
      </c>
      <c r="BX922" s="1">
        <f>IF($BY$12&lt;3,BV922,SUM($BZ$42:BZ922)/$BX$40)</f>
        <v>0.97128344018399582</v>
      </c>
      <c r="BY922" s="1">
        <f t="shared" si="345"/>
        <v>87.999999999999275</v>
      </c>
      <c r="BZ922" s="1">
        <f t="shared" si="335"/>
        <v>3.2807907387340557E-3</v>
      </c>
      <c r="CA922" s="1">
        <f t="shared" si="343"/>
        <v>26</v>
      </c>
      <c r="CE922" s="1">
        <f t="shared" si="336"/>
        <v>26.305</v>
      </c>
      <c r="CF922" s="1">
        <f t="shared" si="337"/>
        <v>99</v>
      </c>
      <c r="CG922" s="1">
        <f t="shared" si="338"/>
        <v>0</v>
      </c>
      <c r="CH922" s="1">
        <f t="shared" si="344"/>
        <v>0</v>
      </c>
      <c r="CJ922" s="1" t="e">
        <f t="shared" si="339"/>
        <v>#N/A</v>
      </c>
      <c r="CK922" s="1" t="str">
        <f t="shared" si="340"/>
        <v/>
      </c>
    </row>
    <row r="923" spans="73:89" ht="12" customHeight="1" x14ac:dyDescent="0.15">
      <c r="BU923" s="1">
        <f t="shared" si="341"/>
        <v>0</v>
      </c>
      <c r="BV923" s="1">
        <f>IF($BY$12=1,NORMDIST(BY923,$Y$6,$Y$8,TRUE),IF($BY$12=2,IF(BY923&lt;=$BX$31,0,IF(BY923&gt;=$BX$32,1,(BY923-$BX$31)*$BX$33)),SUM($BU$42:BU923)/$BV$40))</f>
        <v>0.97160996444813819</v>
      </c>
      <c r="BW923" s="1">
        <f t="shared" si="342"/>
        <v>0.28630122910617423</v>
      </c>
      <c r="BX923" s="1">
        <f>IF($BY$12&lt;3,BV923,SUM($BZ$42:BZ923)/$BX$40)</f>
        <v>0.97160996444813819</v>
      </c>
      <c r="BY923" s="1">
        <f t="shared" si="345"/>
        <v>88.09999999999927</v>
      </c>
      <c r="BZ923" s="1">
        <f t="shared" si="335"/>
        <v>3.2497301828169874E-3</v>
      </c>
      <c r="CA923" s="1">
        <f t="shared" si="343"/>
        <v>26</v>
      </c>
      <c r="CE923" s="1">
        <f t="shared" si="336"/>
        <v>26.305</v>
      </c>
      <c r="CF923" s="1">
        <f t="shared" si="337"/>
        <v>99</v>
      </c>
      <c r="CG923" s="1">
        <f t="shared" si="338"/>
        <v>0</v>
      </c>
      <c r="CH923" s="1">
        <f t="shared" si="344"/>
        <v>0</v>
      </c>
      <c r="CJ923" s="1" t="e">
        <f t="shared" si="339"/>
        <v>#N/A</v>
      </c>
      <c r="CK923" s="1" t="str">
        <f t="shared" si="340"/>
        <v/>
      </c>
    </row>
    <row r="924" spans="73:89" ht="12" customHeight="1" x14ac:dyDescent="0.15">
      <c r="BU924" s="1">
        <f t="shared" si="341"/>
        <v>0</v>
      </c>
      <c r="BV924" s="1">
        <f>IF($BY$12=1,NORMDIST(BY924,$Y$6,$Y$8,TRUE),IF($BY$12=2,IF(BY924&lt;=$BX$31,0,IF(BY924&gt;=$BX$32,1,(BY924-$BX$31)*$BX$33)),SUM($BU$42:BU924)/$BV$40))</f>
        <v>0.9719333933402251</v>
      </c>
      <c r="BW924" s="1">
        <f t="shared" si="342"/>
        <v>0.28390549969518242</v>
      </c>
      <c r="BX924" s="1">
        <f>IF($BY$12&lt;3,BV924,SUM($BZ$42:BZ924)/$BX$40)</f>
        <v>0.9719333933402251</v>
      </c>
      <c r="BY924" s="1">
        <f t="shared" si="345"/>
        <v>88.199999999999264</v>
      </c>
      <c r="BZ924" s="1">
        <f t="shared" si="335"/>
        <v>3.2188832164986936E-3</v>
      </c>
      <c r="CA924" s="1">
        <f t="shared" si="343"/>
        <v>26</v>
      </c>
      <c r="CE924" s="1">
        <f t="shared" si="336"/>
        <v>26.305</v>
      </c>
      <c r="CF924" s="1">
        <f t="shared" si="337"/>
        <v>99</v>
      </c>
      <c r="CG924" s="1">
        <f t="shared" si="338"/>
        <v>0</v>
      </c>
      <c r="CH924" s="1">
        <f t="shared" si="344"/>
        <v>0</v>
      </c>
      <c r="CJ924" s="1" t="e">
        <f t="shared" si="339"/>
        <v>#N/A</v>
      </c>
      <c r="CK924" s="1" t="str">
        <f t="shared" si="340"/>
        <v/>
      </c>
    </row>
    <row r="925" spans="73:89" ht="12" customHeight="1" x14ac:dyDescent="0.15">
      <c r="BU925" s="1">
        <f t="shared" si="341"/>
        <v>0</v>
      </c>
      <c r="BV925" s="1">
        <f>IF($BY$12=1,NORMDIST(BY925,$Y$6,$Y$8,TRUE),IF($BY$12=2,IF(BY925&lt;=$BX$31,0,IF(BY925&gt;=$BX$32,1,(BY925-$BX$31)*$BX$33)),SUM($BU$42:BU925)/$BV$40))</f>
        <v>0.97225374819468979</v>
      </c>
      <c r="BW925" s="1">
        <f t="shared" si="342"/>
        <v>0.28152241737197908</v>
      </c>
      <c r="BX925" s="1">
        <f>IF($BY$12&lt;3,BV925,SUM($BZ$42:BZ925)/$BX$40)</f>
        <v>0.97225374819468979</v>
      </c>
      <c r="BY925" s="1">
        <f t="shared" si="345"/>
        <v>88.299999999999258</v>
      </c>
      <c r="BZ925" s="1">
        <f t="shared" si="335"/>
        <v>3.1882493473610585E-3</v>
      </c>
      <c r="CA925" s="1">
        <f t="shared" si="343"/>
        <v>26</v>
      </c>
      <c r="CE925" s="1">
        <f t="shared" si="336"/>
        <v>26.305</v>
      </c>
      <c r="CF925" s="1">
        <f t="shared" si="337"/>
        <v>99</v>
      </c>
      <c r="CG925" s="1">
        <f t="shared" si="338"/>
        <v>0</v>
      </c>
      <c r="CH925" s="1">
        <f t="shared" si="344"/>
        <v>0</v>
      </c>
      <c r="CJ925" s="1" t="e">
        <f t="shared" si="339"/>
        <v>#N/A</v>
      </c>
      <c r="CK925" s="1" t="str">
        <f t="shared" si="340"/>
        <v/>
      </c>
    </row>
    <row r="926" spans="73:89" ht="12" customHeight="1" x14ac:dyDescent="0.15">
      <c r="BU926" s="1">
        <f t="shared" si="341"/>
        <v>0</v>
      </c>
      <c r="BV926" s="1">
        <f>IF($BY$12=1,NORMDIST(BY926,$Y$6,$Y$8,TRUE),IF($BY$12=2,IF(BY926&lt;=$BX$31,0,IF(BY926&gt;=$BX$32,1,(BY926-$BX$31)*$BX$33)),SUM($BU$42:BU926)/$BV$40))</f>
        <v>0.97257105029616087</v>
      </c>
      <c r="BW926" s="1">
        <f t="shared" si="342"/>
        <v>0.27915200154359571</v>
      </c>
      <c r="BX926" s="1">
        <f>IF($BY$12&lt;3,BV926,SUM($BZ$42:BZ926)/$BX$40)</f>
        <v>0.97257105029616087</v>
      </c>
      <c r="BY926" s="1">
        <f t="shared" si="345"/>
        <v>88.399999999999253</v>
      </c>
      <c r="BZ926" s="1">
        <f t="shared" si="335"/>
        <v>3.1578280717601591E-3</v>
      </c>
      <c r="CA926" s="1">
        <f t="shared" si="343"/>
        <v>26</v>
      </c>
      <c r="CE926" s="1">
        <f t="shared" si="336"/>
        <v>26.305</v>
      </c>
      <c r="CF926" s="1">
        <f t="shared" si="337"/>
        <v>99</v>
      </c>
      <c r="CG926" s="1">
        <f t="shared" si="338"/>
        <v>0</v>
      </c>
      <c r="CH926" s="1">
        <f t="shared" si="344"/>
        <v>0</v>
      </c>
      <c r="CJ926" s="1" t="e">
        <f t="shared" si="339"/>
        <v>#N/A</v>
      </c>
      <c r="CK926" s="1" t="str">
        <f t="shared" si="340"/>
        <v/>
      </c>
    </row>
    <row r="927" spans="73:89" ht="12" customHeight="1" x14ac:dyDescent="0.15">
      <c r="BU927" s="1">
        <f t="shared" si="341"/>
        <v>0</v>
      </c>
      <c r="BV927" s="1">
        <f>IF($BY$12=1,NORMDIST(BY927,$Y$6,$Y$8,TRUE),IF($BY$12=2,IF(BY927&lt;=$BX$31,0,IF(BY927&gt;=$BX$32,1,(BY927-$BX$31)*$BX$33)),SUM($BU$42:BU927)/$BV$40))</f>
        <v>0.972885320878348</v>
      </c>
      <c r="BW927" s="1">
        <f t="shared" si="342"/>
        <v>0.27679427043601318</v>
      </c>
      <c r="BX927" s="1">
        <f>IF($BY$12&lt;3,BV927,SUM($BZ$42:BZ927)/$BX$40)</f>
        <v>0.972885320878348</v>
      </c>
      <c r="BY927" s="1">
        <f t="shared" si="345"/>
        <v>88.499999999999247</v>
      </c>
      <c r="BZ927" s="1">
        <f t="shared" si="335"/>
        <v>3.1276188749832265E-3</v>
      </c>
      <c r="CA927" s="1">
        <f t="shared" si="343"/>
        <v>26</v>
      </c>
      <c r="CE927" s="1">
        <f t="shared" si="336"/>
        <v>26.305</v>
      </c>
      <c r="CF927" s="1">
        <f t="shared" si="337"/>
        <v>99</v>
      </c>
      <c r="CG927" s="1">
        <f t="shared" si="338"/>
        <v>0</v>
      </c>
      <c r="CH927" s="1">
        <f t="shared" si="344"/>
        <v>0</v>
      </c>
      <c r="CJ927" s="1" t="e">
        <f t="shared" si="339"/>
        <v>#N/A</v>
      </c>
      <c r="CK927" s="1" t="str">
        <f t="shared" si="340"/>
        <v/>
      </c>
    </row>
    <row r="928" spans="73:89" ht="12" customHeight="1" x14ac:dyDescent="0.15">
      <c r="BU928" s="1">
        <f t="shared" si="341"/>
        <v>0</v>
      </c>
      <c r="BV928" s="1">
        <f>IF($BY$12=1,NORMDIST(BY928,$Y$6,$Y$8,TRUE),IF($BY$12=2,IF(BY928&lt;=$BX$31,0,IF(BY928&gt;=$BX$32,1,(BY928-$BX$31)*$BX$33)),SUM($BU$42:BU928)/$BV$40))</f>
        <v>0.97319658112294272</v>
      </c>
      <c r="BW928" s="1">
        <f t="shared" si="342"/>
        <v>0.27444924110252361</v>
      </c>
      <c r="BX928" s="1">
        <f>IF($BY$12&lt;3,BV928,SUM($BZ$42:BZ928)/$BX$40)</f>
        <v>0.97319658112294272</v>
      </c>
      <c r="BY928" s="1">
        <f t="shared" si="345"/>
        <v>88.599999999999241</v>
      </c>
      <c r="BZ928" s="1">
        <f t="shared" si="335"/>
        <v>3.0976212314054851E-3</v>
      </c>
      <c r="CA928" s="1">
        <f t="shared" si="343"/>
        <v>26</v>
      </c>
      <c r="CE928" s="1">
        <f t="shared" si="336"/>
        <v>26.305</v>
      </c>
      <c r="CF928" s="1">
        <f t="shared" si="337"/>
        <v>99</v>
      </c>
      <c r="CG928" s="1">
        <f t="shared" si="338"/>
        <v>0</v>
      </c>
      <c r="CH928" s="1">
        <f t="shared" si="344"/>
        <v>0</v>
      </c>
      <c r="CJ928" s="1" t="e">
        <f t="shared" si="339"/>
        <v>#N/A</v>
      </c>
      <c r="CK928" s="1" t="str">
        <f t="shared" si="340"/>
        <v/>
      </c>
    </row>
    <row r="929" spans="73:89" ht="12" customHeight="1" x14ac:dyDescent="0.15">
      <c r="BU929" s="1">
        <f t="shared" si="341"/>
        <v>0</v>
      </c>
      <c r="BV929" s="1">
        <f>IF($BY$12=1,NORMDIST(BY929,$Y$6,$Y$8,TRUE),IF($BY$12=2,IF(BY929&lt;=$BX$31,0,IF(BY929&gt;=$BX$32,1,(BY929-$BX$31)*$BX$33)),SUM($BU$42:BU929)/$BV$40))</f>
        <v>0.97350485215853477</v>
      </c>
      <c r="BW929" s="1">
        <f t="shared" si="342"/>
        <v>0.27211692943217336</v>
      </c>
      <c r="BX929" s="1">
        <f>IF($BY$12&lt;3,BV929,SUM($BZ$42:BZ929)/$BX$40)</f>
        <v>0.97350485215853477</v>
      </c>
      <c r="BY929" s="1">
        <f t="shared" si="345"/>
        <v>88.699999999999235</v>
      </c>
      <c r="BZ929" s="1">
        <f t="shared" si="335"/>
        <v>3.067834604646851E-3</v>
      </c>
      <c r="CA929" s="1">
        <f t="shared" si="343"/>
        <v>26</v>
      </c>
      <c r="CE929" s="1">
        <f t="shared" si="336"/>
        <v>26.305</v>
      </c>
      <c r="CF929" s="1">
        <f t="shared" si="337"/>
        <v>99</v>
      </c>
      <c r="CG929" s="1">
        <f t="shared" si="338"/>
        <v>0</v>
      </c>
      <c r="CH929" s="1">
        <f t="shared" si="344"/>
        <v>0</v>
      </c>
      <c r="CJ929" s="1" t="e">
        <f t="shared" si="339"/>
        <v>#N/A</v>
      </c>
      <c r="CK929" s="1" t="str">
        <f t="shared" si="340"/>
        <v/>
      </c>
    </row>
    <row r="930" spans="73:89" ht="12" customHeight="1" x14ac:dyDescent="0.15">
      <c r="BU930" s="1">
        <f t="shared" si="341"/>
        <v>0</v>
      </c>
      <c r="BV930" s="1">
        <f>IF($BY$12=1,NORMDIST(BY930,$Y$6,$Y$8,TRUE),IF($BY$12=2,IF(BY930&lt;=$BX$31,0,IF(BY930&gt;=$BX$32,1,(BY930-$BX$31)*$BX$33)),SUM($BU$42:BU930)/$BV$40))</f>
        <v>0.97381015505954494</v>
      </c>
      <c r="BW930" s="1">
        <f t="shared" si="342"/>
        <v>0.26979735015828543</v>
      </c>
      <c r="BX930" s="1">
        <f>IF($BY$12&lt;3,BV930,SUM($BZ$42:BZ930)/$BX$40)</f>
        <v>0.97381015505954494</v>
      </c>
      <c r="BY930" s="1">
        <f t="shared" si="345"/>
        <v>88.79999999999923</v>
      </c>
      <c r="BZ930" s="1">
        <f t="shared" si="335"/>
        <v>3.0382584477284661E-3</v>
      </c>
      <c r="CA930" s="1">
        <f t="shared" si="343"/>
        <v>26</v>
      </c>
      <c r="CE930" s="1">
        <f t="shared" si="336"/>
        <v>26.305</v>
      </c>
      <c r="CF930" s="1">
        <f t="shared" si="337"/>
        <v>99</v>
      </c>
      <c r="CG930" s="1">
        <f t="shared" si="338"/>
        <v>0</v>
      </c>
      <c r="CH930" s="1">
        <f t="shared" si="344"/>
        <v>0</v>
      </c>
      <c r="CJ930" s="1" t="e">
        <f t="shared" si="339"/>
        <v>#N/A</v>
      </c>
      <c r="CK930" s="1" t="str">
        <f t="shared" si="340"/>
        <v/>
      </c>
    </row>
    <row r="931" spans="73:89" ht="12" customHeight="1" x14ac:dyDescent="0.15">
      <c r="BU931" s="1">
        <f t="shared" si="341"/>
        <v>0</v>
      </c>
      <c r="BV931" s="1">
        <f>IF($BY$12=1,NORMDIST(BY931,$Y$6,$Y$8,TRUE),IF($BY$12=2,IF(BY931&lt;=$BX$31,0,IF(BY931&gt;=$BX$32,1,(BY931-$BX$31)*$BX$33)),SUM($BU$42:BU931)/$BV$40))</f>
        <v>0.97411251084517247</v>
      </c>
      <c r="BW931" s="1">
        <f t="shared" si="342"/>
        <v>0.26749051686705999</v>
      </c>
      <c r="BX931" s="1">
        <f>IF($BY$12&lt;3,BV931,SUM($BZ$42:BZ931)/$BX$40)</f>
        <v>0.97411251084517247</v>
      </c>
      <c r="BY931" s="1">
        <f t="shared" si="345"/>
        <v>88.899999999999224</v>
      </c>
      <c r="BZ931" s="1">
        <f t="shared" si="335"/>
        <v>3.0088922032290473E-3</v>
      </c>
      <c r="CA931" s="1">
        <f t="shared" si="343"/>
        <v>26</v>
      </c>
      <c r="CE931" s="1">
        <f t="shared" si="336"/>
        <v>26.305</v>
      </c>
      <c r="CF931" s="1">
        <f t="shared" si="337"/>
        <v>99</v>
      </c>
      <c r="CG931" s="1">
        <f t="shared" si="338"/>
        <v>0</v>
      </c>
      <c r="CH931" s="1">
        <f t="shared" si="344"/>
        <v>0</v>
      </c>
      <c r="CJ931" s="1" t="e">
        <f t="shared" si="339"/>
        <v>#N/A</v>
      </c>
      <c r="CK931" s="1" t="str">
        <f t="shared" si="340"/>
        <v/>
      </c>
    </row>
    <row r="932" spans="73:89" ht="12" customHeight="1" x14ac:dyDescent="0.15">
      <c r="BU932" s="1">
        <f t="shared" si="341"/>
        <v>0</v>
      </c>
      <c r="BV932" s="1">
        <f>IF($BY$12=1,NORMDIST(BY932,$Y$6,$Y$8,TRUE),IF($BY$12=2,IF(BY932&lt;=$BX$31,0,IF(BY932&gt;=$BX$32,1,(BY932-$BX$31)*$BX$33)),SUM($BU$42:BU932)/$BV$40))</f>
        <v>0.97441194047835911</v>
      </c>
      <c r="BW932" s="1">
        <f t="shared" si="342"/>
        <v>0.26519644200624942</v>
      </c>
      <c r="BX932" s="1">
        <f>IF($BY$12&lt;3,BV932,SUM($BZ$42:BZ932)/$BX$40)</f>
        <v>0.97441194047835911</v>
      </c>
      <c r="BY932" s="1">
        <f t="shared" si="345"/>
        <v>88.999999999999218</v>
      </c>
      <c r="BZ932" s="1">
        <f t="shared" si="335"/>
        <v>2.9797353034410308E-3</v>
      </c>
      <c r="CA932" s="1">
        <f t="shared" si="343"/>
        <v>26</v>
      </c>
      <c r="CE932" s="1">
        <f t="shared" si="336"/>
        <v>26.305</v>
      </c>
      <c r="CF932" s="1">
        <f t="shared" si="337"/>
        <v>99</v>
      </c>
      <c r="CG932" s="1">
        <f t="shared" si="338"/>
        <v>0</v>
      </c>
      <c r="CH932" s="1">
        <f t="shared" si="344"/>
        <v>0</v>
      </c>
      <c r="CJ932" s="1" t="e">
        <f t="shared" si="339"/>
        <v>#N/A</v>
      </c>
      <c r="CK932" s="1" t="str">
        <f t="shared" si="340"/>
        <v/>
      </c>
    </row>
    <row r="933" spans="73:89" ht="12" customHeight="1" x14ac:dyDescent="0.15">
      <c r="BU933" s="1">
        <f t="shared" si="341"/>
        <v>0</v>
      </c>
      <c r="BV933" s="1">
        <f>IF($BY$12=1,NORMDIST(BY933,$Y$6,$Y$8,TRUE),IF($BY$12=2,IF(BY933&lt;=$BX$31,0,IF(BY933&gt;=$BX$32,1,(BY933-$BX$31)*$BX$33)),SUM($BU$42:BU933)/$BV$40))</f>
        <v>0.97470846486476759</v>
      </c>
      <c r="BW933" s="1">
        <f t="shared" si="342"/>
        <v>0.26291513689390794</v>
      </c>
      <c r="BX933" s="1">
        <f>IF($BY$12&lt;3,BV933,SUM($BZ$42:BZ933)/$BX$40)</f>
        <v>0.97470846486476759</v>
      </c>
      <c r="BY933" s="1">
        <f t="shared" si="345"/>
        <v>89.099999999999213</v>
      </c>
      <c r="BZ933" s="1">
        <f t="shared" si="335"/>
        <v>2.9507871705264904E-3</v>
      </c>
      <c r="CA933" s="1">
        <f t="shared" si="343"/>
        <v>26</v>
      </c>
      <c r="CE933" s="1">
        <f t="shared" si="336"/>
        <v>26.305</v>
      </c>
      <c r="CF933" s="1">
        <f t="shared" si="337"/>
        <v>99</v>
      </c>
      <c r="CG933" s="1">
        <f t="shared" si="338"/>
        <v>0</v>
      </c>
      <c r="CH933" s="1">
        <f t="shared" si="344"/>
        <v>0</v>
      </c>
      <c r="CJ933" s="1" t="e">
        <f t="shared" si="339"/>
        <v>#N/A</v>
      </c>
      <c r="CK933" s="1" t="str">
        <f t="shared" si="340"/>
        <v/>
      </c>
    </row>
    <row r="934" spans="73:89" ht="12" customHeight="1" x14ac:dyDescent="0.15">
      <c r="BU934" s="1">
        <f t="shared" si="341"/>
        <v>0</v>
      </c>
      <c r="BV934" s="1">
        <f>IF($BY$12=1,NORMDIST(BY934,$Y$6,$Y$8,TRUE),IF($BY$12=2,IF(BY934&lt;=$BX$31,0,IF(BY934&gt;=$BX$32,1,(BY934-$BX$31)*$BX$33)),SUM($BU$42:BU934)/$BV$40))</f>
        <v>0.9750021048517773</v>
      </c>
      <c r="BW934" s="1">
        <f t="shared" si="342"/>
        <v>0.26064661172721137</v>
      </c>
      <c r="BX934" s="1">
        <f>IF($BY$12&lt;3,BV934,SUM($BZ$42:BZ934)/$BX$40)</f>
        <v>0.9750021048517773</v>
      </c>
      <c r="BY934" s="1">
        <f t="shared" si="345"/>
        <v>89.199999999999207</v>
      </c>
      <c r="BZ934" s="1">
        <f t="shared" si="335"/>
        <v>2.9220472166727992E-3</v>
      </c>
      <c r="CA934" s="1">
        <f t="shared" si="343"/>
        <v>26</v>
      </c>
      <c r="CE934" s="1">
        <f t="shared" si="336"/>
        <v>26.305</v>
      </c>
      <c r="CF934" s="1">
        <f t="shared" si="337"/>
        <v>99</v>
      </c>
      <c r="CG934" s="1">
        <f t="shared" si="338"/>
        <v>0</v>
      </c>
      <c r="CH934" s="1">
        <f t="shared" si="344"/>
        <v>0</v>
      </c>
      <c r="CJ934" s="1" t="e">
        <f t="shared" si="339"/>
        <v>#N/A</v>
      </c>
      <c r="CK934" s="1" t="str">
        <f t="shared" si="340"/>
        <v/>
      </c>
    </row>
    <row r="935" spans="73:89" ht="12" customHeight="1" x14ac:dyDescent="0.15">
      <c r="BU935" s="1">
        <f t="shared" si="341"/>
        <v>0</v>
      </c>
      <c r="BV935" s="1">
        <f>IF($BY$12=1,NORMDIST(BY935,$Y$6,$Y$8,TRUE),IF($BY$12=2,IF(BY935&lt;=$BX$31,0,IF(BY935&gt;=$BX$32,1,(BY935-$BX$31)*$BX$33)),SUM($BU$42:BU935)/$BV$40))</f>
        <v>0.9752928812274938</v>
      </c>
      <c r="BW935" s="1">
        <f t="shared" si="342"/>
        <v>0.25839087559134738</v>
      </c>
      <c r="BX935" s="1">
        <f>IF($BY$12&lt;3,BV935,SUM($BZ$42:BZ935)/$BX$40)</f>
        <v>0.9752928812274938</v>
      </c>
      <c r="BY935" s="1">
        <f t="shared" si="345"/>
        <v>89.299999999999201</v>
      </c>
      <c r="BZ935" s="1">
        <f t="shared" si="335"/>
        <v>2.8935148442480367E-3</v>
      </c>
      <c r="CA935" s="1">
        <f t="shared" si="343"/>
        <v>26</v>
      </c>
      <c r="CE935" s="1">
        <f t="shared" si="336"/>
        <v>26.305</v>
      </c>
      <c r="CF935" s="1">
        <f t="shared" si="337"/>
        <v>99</v>
      </c>
      <c r="CG935" s="1">
        <f t="shared" si="338"/>
        <v>0</v>
      </c>
      <c r="CH935" s="1">
        <f t="shared" si="344"/>
        <v>0</v>
      </c>
      <c r="CJ935" s="1" t="e">
        <f t="shared" si="339"/>
        <v>#N/A</v>
      </c>
      <c r="CK935" s="1" t="str">
        <f t="shared" si="340"/>
        <v/>
      </c>
    </row>
    <row r="936" spans="73:89" ht="12" customHeight="1" x14ac:dyDescent="0.15">
      <c r="BU936" s="1">
        <f t="shared" si="341"/>
        <v>0</v>
      </c>
      <c r="BV936" s="1">
        <f>IF($BY$12=1,NORMDIST(BY936,$Y$6,$Y$8,TRUE),IF($BY$12=2,IF(BY936&lt;=$BX$31,0,IF(BY936&gt;=$BX$32,1,(BY936-$BX$31)*$BX$33)),SUM($BU$42:BU936)/$BV$40))</f>
        <v>0.97558081471977509</v>
      </c>
      <c r="BW936" s="1">
        <f t="shared" si="342"/>
        <v>0.25614793646847156</v>
      </c>
      <c r="BX936" s="1">
        <f>IF($BY$12&lt;3,BV936,SUM($BZ$42:BZ936)/$BX$40)</f>
        <v>0.97558081471977509</v>
      </c>
      <c r="BY936" s="1">
        <f t="shared" si="345"/>
        <v>89.399999999999196</v>
      </c>
      <c r="BZ936" s="1">
        <f t="shared" si="335"/>
        <v>2.8651894459560834E-3</v>
      </c>
      <c r="CA936" s="1">
        <f t="shared" si="343"/>
        <v>26</v>
      </c>
      <c r="CE936" s="1">
        <f t="shared" si="336"/>
        <v>26.305</v>
      </c>
      <c r="CF936" s="1">
        <f t="shared" si="337"/>
        <v>99</v>
      </c>
      <c r="CG936" s="1">
        <f t="shared" si="338"/>
        <v>0</v>
      </c>
      <c r="CH936" s="1">
        <f t="shared" si="344"/>
        <v>0</v>
      </c>
      <c r="CJ936" s="1" t="e">
        <f t="shared" si="339"/>
        <v>#N/A</v>
      </c>
      <c r="CK936" s="1" t="str">
        <f t="shared" si="340"/>
        <v/>
      </c>
    </row>
    <row r="937" spans="73:89" ht="12" customHeight="1" x14ac:dyDescent="0.15">
      <c r="BU937" s="1">
        <f t="shared" si="341"/>
        <v>0</v>
      </c>
      <c r="BV937" s="1">
        <f>IF($BY$12=1,NORMDIST(BY937,$Y$6,$Y$8,TRUE),IF($BY$12=2,IF(BY937&lt;=$BX$31,0,IF(BY937&gt;=$BX$32,1,(BY937-$BX$31)*$BX$33)),SUM($BU$42:BU937)/$BV$40))</f>
        <v>0.975865925995273</v>
      </c>
      <c r="BW937" s="1">
        <f t="shared" si="342"/>
        <v>0.25391780124673052</v>
      </c>
      <c r="BX937" s="1">
        <f>IF($BY$12&lt;3,BV937,SUM($BZ$42:BZ937)/$BX$40)</f>
        <v>0.975865925995273</v>
      </c>
      <c r="BY937" s="1">
        <f t="shared" si="345"/>
        <v>89.49999999999919</v>
      </c>
      <c r="BZ937" s="1">
        <f t="shared" si="335"/>
        <v>2.8370704049914281E-3</v>
      </c>
      <c r="CA937" s="1">
        <f t="shared" si="343"/>
        <v>26</v>
      </c>
      <c r="CE937" s="1">
        <f t="shared" si="336"/>
        <v>26.305</v>
      </c>
      <c r="CF937" s="1">
        <f t="shared" si="337"/>
        <v>99</v>
      </c>
      <c r="CG937" s="1">
        <f t="shared" si="338"/>
        <v>0</v>
      </c>
      <c r="CH937" s="1">
        <f t="shared" si="344"/>
        <v>0</v>
      </c>
      <c r="CJ937" s="1" t="e">
        <f t="shared" si="339"/>
        <v>#N/A</v>
      </c>
      <c r="CK937" s="1" t="str">
        <f t="shared" si="340"/>
        <v/>
      </c>
    </row>
    <row r="938" spans="73:89" ht="12" customHeight="1" x14ac:dyDescent="0.15">
      <c r="BU938" s="1">
        <f t="shared" si="341"/>
        <v>0</v>
      </c>
      <c r="BV938" s="1">
        <f>IF($BY$12=1,NORMDIST(BY938,$Y$6,$Y$8,TRUE),IF($BY$12=2,IF(BY938&lt;=$BX$31,0,IF(BY938&gt;=$BX$32,1,(BY938-$BX$31)*$BX$33)),SUM($BU$42:BU938)/$BV$40))</f>
        <v>0.97614823565848918</v>
      </c>
      <c r="BW938" s="1">
        <f t="shared" si="342"/>
        <v>0.2517004757293469</v>
      </c>
      <c r="BX938" s="1">
        <f>IF($BY$12&lt;3,BV938,SUM($BZ$42:BZ938)/$BX$40)</f>
        <v>0.97614823565848918</v>
      </c>
      <c r="BY938" s="1">
        <f t="shared" si="345"/>
        <v>89.599999999999184</v>
      </c>
      <c r="BZ938" s="1">
        <f t="shared" ref="BZ938:BZ1001" si="346">IF($BZ$5,IF($BY$12=1,NORMDIST(BY938,$Y$6,$Y$8,FALSE),IF($BY$12=2,IF(AND(BY938&gt;=$BX$31,BY938&lt;=$BX$32),$BX$33,0),IF(BY938&lt;=$BX$13,0,NORMDIST(LN((BY938-$BX$13)/$BX$12),0,$BW$8,FALSE)/((BY938-$BX$13)/$BX$12)))),-999)</f>
        <v>2.8091570951936295E-3</v>
      </c>
      <c r="CA938" s="1">
        <f t="shared" si="343"/>
        <v>26</v>
      </c>
      <c r="CE938" s="1">
        <f t="shared" ref="CE938:CE1001" si="347">IF(AND($CB$7,$CD$2,$CD$1),26+$P$23/2-CC938*$P$23,NA())</f>
        <v>26.305</v>
      </c>
      <c r="CF938" s="1">
        <f t="shared" ref="CF938:CF1001" si="348">IF(ISNA(CJ938),99,CJ938)</f>
        <v>99</v>
      </c>
      <c r="CG938" s="1">
        <f t="shared" ref="CG938:CG1001" si="349">IF(ISNA(CJ938),0,CJ938)</f>
        <v>0</v>
      </c>
      <c r="CH938" s="1">
        <f t="shared" si="344"/>
        <v>0</v>
      </c>
      <c r="CJ938" s="1" t="e">
        <f t="shared" ref="CJ938:CJ1001" si="350">IF(CH938=1,CE938,NA())</f>
        <v>#N/A</v>
      </c>
      <c r="CK938" s="1" t="str">
        <f t="shared" ref="CK938:CK1001" si="351">IF(CH938=1,M837,"")</f>
        <v/>
      </c>
    </row>
    <row r="939" spans="73:89" ht="12" customHeight="1" x14ac:dyDescent="0.15">
      <c r="BU939" s="1">
        <f t="shared" ref="BU939:BU1002" si="352">IF($BY$12&lt;3,0,IF(BY939&lt;=$BX$13,0,NORMDIST(LN((BY939-$BX$13)/$BX$12),0,$BW$8,FALSE)/((BY939-$BX$13)/$BX$12)))</f>
        <v>0</v>
      </c>
      <c r="BV939" s="1">
        <f>IF($BY$12=1,NORMDIST(BY939,$Y$6,$Y$8,TRUE),IF($BY$12=2,IF(BY939&lt;=$BX$31,0,IF(BY939&gt;=$BX$32,1,(BY939-$BX$31)*$BX$33)),SUM($BU$42:BU939)/$BV$40))</f>
        <v>0.97642776425084854</v>
      </c>
      <c r="BW939" s="1">
        <f t="shared" ref="BW939:BW1002" si="353">BY939*BZ939</f>
        <v>0.24949596464376617</v>
      </c>
      <c r="BX939" s="1">
        <f>IF($BY$12&lt;3,BV939,SUM($BZ$42:BZ939)/$BX$40)</f>
        <v>0.97642776425084854</v>
      </c>
      <c r="BY939" s="1">
        <f t="shared" si="345"/>
        <v>89.699999999999179</v>
      </c>
      <c r="BZ939" s="1">
        <f t="shared" si="346"/>
        <v>2.7814488812014319E-3</v>
      </c>
      <c r="CA939" s="1">
        <f t="shared" ref="CA939:CA1002" si="354">IF(AND($CD$1,$CD$3),26-$CD$40*NORMDIST(BY939,$Y$6,$Y$8/SQRT($T$18),FALSE),-999)</f>
        <v>26</v>
      </c>
      <c r="CE939" s="1">
        <f t="shared" si="347"/>
        <v>26.305</v>
      </c>
      <c r="CF939" s="1">
        <f t="shared" si="348"/>
        <v>99</v>
      </c>
      <c r="CG939" s="1">
        <f t="shared" si="349"/>
        <v>0</v>
      </c>
      <c r="CH939" s="1">
        <f t="shared" si="344"/>
        <v>0</v>
      </c>
      <c r="CJ939" s="1" t="e">
        <f t="shared" si="350"/>
        <v>#N/A</v>
      </c>
      <c r="CK939" s="1" t="str">
        <f t="shared" si="351"/>
        <v/>
      </c>
    </row>
    <row r="940" spans="73:89" ht="12" customHeight="1" x14ac:dyDescent="0.15">
      <c r="BU940" s="1">
        <f t="shared" si="352"/>
        <v>0</v>
      </c>
      <c r="BV940" s="1">
        <f>IF($BY$12=1,NORMDIST(BY940,$Y$6,$Y$8,TRUE),IF($BY$12=2,IF(BY940&lt;=$BX$31,0,IF(BY940&gt;=$BX$32,1,(BY940-$BX$31)*$BX$33)),SUM($BU$42:BU940)/$BV$40))</f>
        <v>0.97670453224978593</v>
      </c>
      <c r="BW940" s="1">
        <f t="shared" si="353"/>
        <v>0.24730427165086277</v>
      </c>
      <c r="BX940" s="1">
        <f>IF($BY$12&lt;3,BV940,SUM($BZ$42:BZ940)/$BX$40)</f>
        <v>0.97670453224978593</v>
      </c>
      <c r="BY940" s="1">
        <f t="shared" si="345"/>
        <v>89.799999999999173</v>
      </c>
      <c r="BZ940" s="1">
        <f t="shared" si="346"/>
        <v>2.7539451186065151E-3</v>
      </c>
      <c r="CA940" s="1">
        <f t="shared" si="354"/>
        <v>26</v>
      </c>
      <c r="CE940" s="1">
        <f t="shared" si="347"/>
        <v>26.305</v>
      </c>
      <c r="CF940" s="1">
        <f t="shared" si="348"/>
        <v>99</v>
      </c>
      <c r="CG940" s="1">
        <f t="shared" si="349"/>
        <v>0</v>
      </c>
      <c r="CH940" s="1">
        <f t="shared" si="344"/>
        <v>0</v>
      </c>
      <c r="CJ940" s="1" t="e">
        <f t="shared" si="350"/>
        <v>#N/A</v>
      </c>
      <c r="CK940" s="1" t="str">
        <f t="shared" si="351"/>
        <v/>
      </c>
    </row>
    <row r="941" spans="73:89" ht="12" customHeight="1" x14ac:dyDescent="0.15">
      <c r="BU941" s="1">
        <f t="shared" si="352"/>
        <v>0</v>
      </c>
      <c r="BV941" s="1">
        <f>IF($BY$12=1,NORMDIST(BY941,$Y$6,$Y$8,TRUE),IF($BY$12=2,IF(BY941&lt;=$BX$31,0,IF(BY941&gt;=$BX$32,1,(BY941-$BX$31)*$BX$33)),SUM($BU$42:BU941)/$BV$40))</f>
        <v>0.97697856006784933</v>
      </c>
      <c r="BW941" s="1">
        <f t="shared" si="353"/>
        <v>0.24512539935420319</v>
      </c>
      <c r="BX941" s="1">
        <f>IF($BY$12&lt;3,BV941,SUM($BZ$42:BZ941)/$BX$40)</f>
        <v>0.97697856006784933</v>
      </c>
      <c r="BY941" s="1">
        <f t="shared" si="345"/>
        <v>89.899999999999167</v>
      </c>
      <c r="BZ941" s="1">
        <f t="shared" si="346"/>
        <v>2.726645154106846E-3</v>
      </c>
      <c r="CA941" s="1">
        <f t="shared" si="354"/>
        <v>26</v>
      </c>
      <c r="CE941" s="1">
        <f t="shared" si="347"/>
        <v>26.305</v>
      </c>
      <c r="CF941" s="1">
        <f t="shared" si="348"/>
        <v>99</v>
      </c>
      <c r="CG941" s="1">
        <f t="shared" si="349"/>
        <v>0</v>
      </c>
      <c r="CH941" s="1">
        <f t="shared" si="344"/>
        <v>0</v>
      </c>
      <c r="CJ941" s="1" t="e">
        <f t="shared" si="350"/>
        <v>#N/A</v>
      </c>
      <c r="CK941" s="1" t="str">
        <f t="shared" si="351"/>
        <v/>
      </c>
    </row>
    <row r="942" spans="73:89" ht="12" customHeight="1" x14ac:dyDescent="0.15">
      <c r="BU942" s="1">
        <f t="shared" si="352"/>
        <v>0</v>
      </c>
      <c r="BV942" s="1">
        <f>IF($BY$12=1,NORMDIST(BY942,$Y$6,$Y$8,TRUE),IF($BY$12=2,IF(BY942&lt;=$BX$31,0,IF(BY942&gt;=$BX$32,1,(BY942-$BX$31)*$BX$33)),SUM($BU$42:BU942)/$BV$40))</f>
        <v>0.97724986805181857</v>
      </c>
      <c r="BW942" s="1">
        <f t="shared" si="353"/>
        <v>0.24295934930936439</v>
      </c>
      <c r="BX942" s="1">
        <f>IF($BY$12&lt;3,BV942,SUM($BZ$42:BZ942)/$BX$40)</f>
        <v>0.97724986805181857</v>
      </c>
      <c r="BY942" s="1">
        <f t="shared" si="345"/>
        <v>89.999999999999162</v>
      </c>
      <c r="BZ942" s="1">
        <f t="shared" si="346"/>
        <v>2.6995483256596294E-3</v>
      </c>
      <c r="CA942" s="1">
        <f t="shared" si="354"/>
        <v>26</v>
      </c>
      <c r="CE942" s="1">
        <f t="shared" si="347"/>
        <v>26.305</v>
      </c>
      <c r="CF942" s="1">
        <f t="shared" si="348"/>
        <v>99</v>
      </c>
      <c r="CG942" s="1">
        <f t="shared" si="349"/>
        <v>0</v>
      </c>
      <c r="CH942" s="1">
        <f t="shared" si="344"/>
        <v>0</v>
      </c>
      <c r="CJ942" s="1" t="e">
        <f t="shared" si="350"/>
        <v>#N/A</v>
      </c>
      <c r="CK942" s="1" t="str">
        <f t="shared" si="351"/>
        <v/>
      </c>
    </row>
    <row r="943" spans="73:89" ht="12" customHeight="1" x14ac:dyDescent="0.15">
      <c r="BU943" s="1">
        <f t="shared" si="352"/>
        <v>0</v>
      </c>
      <c r="BV943" s="1">
        <f>IF($BY$12=1,NORMDIST(BY943,$Y$6,$Y$8,TRUE),IF($BY$12=2,IF(BY943&lt;=$BX$31,0,IF(BY943&gt;=$BX$32,1,(BY943-$BX$31)*$BX$33)),SUM($BU$42:BU943)/$BV$40))</f>
        <v>0.97751847648183798</v>
      </c>
      <c r="BW943" s="1">
        <f t="shared" si="353"/>
        <v>0.24080612203330562</v>
      </c>
      <c r="BX943" s="1">
        <f>IF($BY$12&lt;3,BV943,SUM($BZ$42:BZ943)/$BX$40)</f>
        <v>0.97751847648183798</v>
      </c>
      <c r="BY943" s="1">
        <f t="shared" si="345"/>
        <v>90.099999999999156</v>
      </c>
      <c r="BZ943" s="1">
        <f t="shared" si="346"/>
        <v>2.6726539626338278E-3</v>
      </c>
      <c r="CA943" s="1">
        <f t="shared" si="354"/>
        <v>26</v>
      </c>
      <c r="CE943" s="1">
        <f t="shared" si="347"/>
        <v>26.305</v>
      </c>
      <c r="CF943" s="1">
        <f t="shared" si="348"/>
        <v>99</v>
      </c>
      <c r="CG943" s="1">
        <f t="shared" si="349"/>
        <v>0</v>
      </c>
      <c r="CH943" s="1">
        <f t="shared" si="344"/>
        <v>0</v>
      </c>
      <c r="CJ943" s="1" t="e">
        <f t="shared" si="350"/>
        <v>#N/A</v>
      </c>
      <c r="CK943" s="1" t="str">
        <f t="shared" si="351"/>
        <v/>
      </c>
    </row>
    <row r="944" spans="73:89" ht="12" customHeight="1" x14ac:dyDescent="0.15">
      <c r="BU944" s="1">
        <f t="shared" si="352"/>
        <v>0</v>
      </c>
      <c r="BV944" s="1">
        <f>IF($BY$12=1,NORMDIST(BY944,$Y$6,$Y$8,TRUE),IF($BY$12=2,IF(BY944&lt;=$BX$31,0,IF(BY944&gt;=$BX$32,1,(BY944-$BX$31)*$BX$33)),SUM($BU$42:BU944)/$BV$40))</f>
        <v>0.97778440557056634</v>
      </c>
      <c r="BW944" s="1">
        <f t="shared" si="353"/>
        <v>0.2386657170137918</v>
      </c>
      <c r="BX944" s="1">
        <f>IF($BY$12&lt;3,BV944,SUM($BZ$42:BZ944)/$BX$40)</f>
        <v>0.97778440557056634</v>
      </c>
      <c r="BY944" s="1">
        <f t="shared" si="345"/>
        <v>90.19999999999915</v>
      </c>
      <c r="BZ944" s="1">
        <f t="shared" si="346"/>
        <v>2.6459613859622401E-3</v>
      </c>
      <c r="CA944" s="1">
        <f t="shared" si="354"/>
        <v>26</v>
      </c>
      <c r="CE944" s="1">
        <f t="shared" si="347"/>
        <v>26.305</v>
      </c>
      <c r="CF944" s="1">
        <f t="shared" si="348"/>
        <v>99</v>
      </c>
      <c r="CG944" s="1">
        <f t="shared" si="349"/>
        <v>0</v>
      </c>
      <c r="CH944" s="1">
        <f t="shared" si="344"/>
        <v>0</v>
      </c>
      <c r="CJ944" s="1" t="e">
        <f t="shared" si="350"/>
        <v>#N/A</v>
      </c>
      <c r="CK944" s="1" t="str">
        <f t="shared" si="351"/>
        <v/>
      </c>
    </row>
    <row r="945" spans="73:89" ht="12" customHeight="1" x14ac:dyDescent="0.15">
      <c r="BU945" s="1">
        <f t="shared" si="352"/>
        <v>0</v>
      </c>
      <c r="BV945" s="1">
        <f>IF($BY$12=1,NORMDIST(BY945,$Y$6,$Y$8,TRUE),IF($BY$12=2,IF(BY945&lt;=$BX$31,0,IF(BY945&gt;=$BX$32,1,(BY945-$BX$31)*$BX$33)),SUM($BU$42:BU945)/$BV$40))</f>
        <v>0.97804767546233951</v>
      </c>
      <c r="BW945" s="1">
        <f t="shared" si="353"/>
        <v>0.23653813271886565</v>
      </c>
      <c r="BX945" s="1">
        <f>IF($BY$12&lt;3,BV945,SUM($BZ$42:BZ945)/$BX$40)</f>
        <v>0.97804767546233951</v>
      </c>
      <c r="BY945" s="1">
        <f t="shared" si="345"/>
        <v>90.299999999999145</v>
      </c>
      <c r="BZ945" s="1">
        <f t="shared" si="346"/>
        <v>2.6194699082931106E-3</v>
      </c>
      <c r="CA945" s="1">
        <f t="shared" si="354"/>
        <v>26</v>
      </c>
      <c r="CE945" s="1">
        <f t="shared" si="347"/>
        <v>26.305</v>
      </c>
      <c r="CF945" s="1">
        <f t="shared" si="348"/>
        <v>99</v>
      </c>
      <c r="CG945" s="1">
        <f t="shared" si="349"/>
        <v>0</v>
      </c>
      <c r="CH945" s="1">
        <f t="shared" si="344"/>
        <v>0</v>
      </c>
      <c r="CJ945" s="1" t="e">
        <f t="shared" si="350"/>
        <v>#N/A</v>
      </c>
      <c r="CK945" s="1" t="str">
        <f t="shared" si="351"/>
        <v/>
      </c>
    </row>
    <row r="946" spans="73:89" ht="12" customHeight="1" x14ac:dyDescent="0.15">
      <c r="BU946" s="1">
        <f t="shared" si="352"/>
        <v>0</v>
      </c>
      <c r="BV946" s="1">
        <f>IF($BY$12=1,NORMDIST(BY946,$Y$6,$Y$8,TRUE),IF($BY$12=2,IF(BY946&lt;=$BX$31,0,IF(BY946&gt;=$BX$32,1,(BY946-$BX$31)*$BX$33)),SUM($BU$42:BU946)/$BV$40))</f>
        <v>0.97830830623235099</v>
      </c>
      <c r="BW946" s="1">
        <f t="shared" si="353"/>
        <v>0.23442336660636709</v>
      </c>
      <c r="BX946" s="1">
        <f>IF($BY$12&lt;3,BV946,SUM($BZ$42:BZ946)/$BX$40)</f>
        <v>0.97830830623235099</v>
      </c>
      <c r="BY946" s="1">
        <f t="shared" si="345"/>
        <v>90.399999999999139</v>
      </c>
      <c r="BZ946" s="1">
        <f t="shared" si="346"/>
        <v>2.5931788341412537E-3</v>
      </c>
      <c r="CA946" s="1">
        <f t="shared" si="354"/>
        <v>26</v>
      </c>
      <c r="CE946" s="1">
        <f t="shared" si="347"/>
        <v>26.305</v>
      </c>
      <c r="CF946" s="1">
        <f t="shared" si="348"/>
        <v>99</v>
      </c>
      <c r="CG946" s="1">
        <f t="shared" si="349"/>
        <v>0</v>
      </c>
      <c r="CH946" s="1">
        <f t="shared" si="344"/>
        <v>0</v>
      </c>
      <c r="CJ946" s="1" t="e">
        <f t="shared" si="350"/>
        <v>#N/A</v>
      </c>
      <c r="CK946" s="1" t="str">
        <f t="shared" si="351"/>
        <v/>
      </c>
    </row>
    <row r="947" spans="73:89" ht="12" customHeight="1" x14ac:dyDescent="0.15">
      <c r="BU947" s="1">
        <f t="shared" si="352"/>
        <v>0</v>
      </c>
      <c r="BV947" s="1">
        <f>IF($BY$12=1,NORMDIST(BY947,$Y$6,$Y$8,TRUE),IF($BY$12=2,IF(BY947&lt;=$BX$31,0,IF(BY947&gt;=$BX$32,1,(BY947-$BX$31)*$BX$33)),SUM($BU$42:BU947)/$BV$40))</f>
        <v>0.97856631788584481</v>
      </c>
      <c r="BW947" s="1">
        <f t="shared" si="353"/>
        <v>0.23232141513349988</v>
      </c>
      <c r="BX947" s="1">
        <f>IF($BY$12&lt;3,BV947,SUM($BZ$42:BZ947)/$BX$40)</f>
        <v>0.97856631788584481</v>
      </c>
      <c r="BY947" s="1">
        <f t="shared" si="345"/>
        <v>90.499999999999133</v>
      </c>
      <c r="BZ947" s="1">
        <f t="shared" si="346"/>
        <v>2.5670874600386973E-3</v>
      </c>
      <c r="CA947" s="1">
        <f t="shared" si="354"/>
        <v>26</v>
      </c>
      <c r="CE947" s="1">
        <f t="shared" si="347"/>
        <v>26.305</v>
      </c>
      <c r="CF947" s="1">
        <f t="shared" si="348"/>
        <v>99</v>
      </c>
      <c r="CG947" s="1">
        <f t="shared" si="349"/>
        <v>0</v>
      </c>
      <c r="CH947" s="1">
        <f t="shared" si="344"/>
        <v>0</v>
      </c>
      <c r="CJ947" s="1" t="e">
        <f t="shared" si="350"/>
        <v>#N/A</v>
      </c>
      <c r="CK947" s="1" t="str">
        <f t="shared" si="351"/>
        <v/>
      </c>
    </row>
    <row r="948" spans="73:89" ht="12" customHeight="1" x14ac:dyDescent="0.15">
      <c r="BU948" s="1">
        <f t="shared" si="352"/>
        <v>0</v>
      </c>
      <c r="BV948" s="1">
        <f>IF($BY$12=1,NORMDIST(BY948,$Y$6,$Y$8,TRUE),IF($BY$12=2,IF(BY948&lt;=$BX$31,0,IF(BY948&gt;=$BX$32,1,(BY948-$BX$31)*$BX$33)),SUM($BU$42:BU948)/$BV$40))</f>
        <v>0.97882173035732545</v>
      </c>
      <c r="BW948" s="1">
        <f t="shared" si="353"/>
        <v>0.23023227376643932</v>
      </c>
      <c r="BX948" s="1">
        <f>IF($BY$12&lt;3,BV948,SUM($BZ$42:BZ948)/$BX$40)</f>
        <v>0.97882173035732545</v>
      </c>
      <c r="BY948" s="1">
        <f t="shared" si="345"/>
        <v>90.599999999999127</v>
      </c>
      <c r="BZ948" s="1">
        <f t="shared" si="346"/>
        <v>2.5411950746847853E-3</v>
      </c>
      <c r="CA948" s="1">
        <f t="shared" si="354"/>
        <v>26</v>
      </c>
      <c r="CE948" s="1">
        <f t="shared" si="347"/>
        <v>26.305</v>
      </c>
      <c r="CF948" s="1">
        <f t="shared" si="348"/>
        <v>99</v>
      </c>
      <c r="CG948" s="1">
        <f t="shared" si="349"/>
        <v>0</v>
      </c>
      <c r="CH948" s="1">
        <f t="shared" si="344"/>
        <v>0</v>
      </c>
      <c r="CJ948" s="1" t="e">
        <f t="shared" si="350"/>
        <v>#N/A</v>
      </c>
      <c r="CK948" s="1" t="str">
        <f t="shared" si="351"/>
        <v/>
      </c>
    </row>
    <row r="949" spans="73:89" ht="12" customHeight="1" x14ac:dyDescent="0.15">
      <c r="BU949" s="1">
        <f t="shared" si="352"/>
        <v>0</v>
      </c>
      <c r="BV949" s="1">
        <f>IF($BY$12=1,NORMDIST(BY949,$Y$6,$Y$8,TRUE),IF($BY$12=2,IF(BY949&lt;=$BX$31,0,IF(BY949&gt;=$BX$32,1,(BY949-$BX$31)*$BX$33)),SUM($BU$42:BU949)/$BV$40))</f>
        <v>0.97907456350978228</v>
      </c>
      <c r="BW949" s="1">
        <f t="shared" si="353"/>
        <v>0.22815593698998238</v>
      </c>
      <c r="BX949" s="1">
        <f>IF($BY$12&lt;3,BV949,SUM($BZ$42:BZ949)/$BX$40)</f>
        <v>0.97907456350978228</v>
      </c>
      <c r="BY949" s="1">
        <f t="shared" si="345"/>
        <v>90.699999999999122</v>
      </c>
      <c r="BZ949" s="1">
        <f t="shared" si="346"/>
        <v>2.5155009590957507E-3</v>
      </c>
      <c r="CA949" s="1">
        <f t="shared" si="354"/>
        <v>26</v>
      </c>
      <c r="CE949" s="1">
        <f t="shared" si="347"/>
        <v>26.305</v>
      </c>
      <c r="CF949" s="1">
        <f t="shared" si="348"/>
        <v>99</v>
      </c>
      <c r="CG949" s="1">
        <f t="shared" si="349"/>
        <v>0</v>
      </c>
      <c r="CH949" s="1">
        <f t="shared" si="344"/>
        <v>0</v>
      </c>
      <c r="CJ949" s="1" t="e">
        <f t="shared" si="350"/>
        <v>#N/A</v>
      </c>
      <c r="CK949" s="1" t="str">
        <f t="shared" si="351"/>
        <v/>
      </c>
    </row>
    <row r="950" spans="73:89" ht="12" customHeight="1" x14ac:dyDescent="0.15">
      <c r="BU950" s="1">
        <f t="shared" si="352"/>
        <v>0</v>
      </c>
      <c r="BV950" s="1">
        <f>IF($BY$12=1,NORMDIST(BY950,$Y$6,$Y$8,TRUE),IF($BY$12=2,IF(BY950&lt;=$BX$31,0,IF(BY950&gt;=$BX$32,1,(BY950-$BX$31)*$BX$33)),SUM($BU$42:BU950)/$BV$40))</f>
        <v>0.97932483713392771</v>
      </c>
      <c r="BW950" s="1">
        <f t="shared" si="353"/>
        <v>0.22609239831723957</v>
      </c>
      <c r="BX950" s="1">
        <f>IF($BY$12&lt;3,BV950,SUM($BZ$42:BZ950)/$BX$40)</f>
        <v>0.97932483713392771</v>
      </c>
      <c r="BY950" s="1">
        <f t="shared" si="345"/>
        <v>90.799999999999116</v>
      </c>
      <c r="BZ950" s="1">
        <f t="shared" si="346"/>
        <v>2.4900043867537641E-3</v>
      </c>
      <c r="CA950" s="1">
        <f t="shared" si="354"/>
        <v>26</v>
      </c>
      <c r="CE950" s="1">
        <f t="shared" si="347"/>
        <v>26.305</v>
      </c>
      <c r="CF950" s="1">
        <f t="shared" si="348"/>
        <v>99</v>
      </c>
      <c r="CG950" s="1">
        <f t="shared" si="349"/>
        <v>0</v>
      </c>
      <c r="CH950" s="1">
        <f t="shared" si="344"/>
        <v>0</v>
      </c>
      <c r="CJ950" s="1" t="e">
        <f t="shared" si="350"/>
        <v>#N/A</v>
      </c>
      <c r="CK950" s="1" t="str">
        <f t="shared" si="351"/>
        <v/>
      </c>
    </row>
    <row r="951" spans="73:89" ht="12" customHeight="1" x14ac:dyDescent="0.15">
      <c r="BU951" s="1">
        <f t="shared" si="352"/>
        <v>0</v>
      </c>
      <c r="BV951" s="1">
        <f>IF($BY$12=1,NORMDIST(BY951,$Y$6,$Y$8,TRUE),IF($BY$12=2,IF(BY951&lt;=$BX$31,0,IF(BY951&gt;=$BX$32,1,(BY951-$BX$31)*$BX$33)),SUM($BU$42:BU951)/$BV$40))</f>
        <v>0.97957257094745243</v>
      </c>
      <c r="BW951" s="1">
        <f t="shared" si="353"/>
        <v>0.22404165029936043</v>
      </c>
      <c r="BX951" s="1">
        <f>IF($BY$12&lt;3,BV951,SUM($BZ$42:BZ951)/$BX$40)</f>
        <v>0.97957257094745243</v>
      </c>
      <c r="BY951" s="1">
        <f t="shared" si="345"/>
        <v>90.89999999999911</v>
      </c>
      <c r="BZ951" s="1">
        <f t="shared" si="346"/>
        <v>2.4647046237553645E-3</v>
      </c>
      <c r="CA951" s="1">
        <f t="shared" si="354"/>
        <v>26</v>
      </c>
      <c r="CE951" s="1">
        <f t="shared" si="347"/>
        <v>26.305</v>
      </c>
      <c r="CF951" s="1">
        <f t="shared" si="348"/>
        <v>99</v>
      </c>
      <c r="CG951" s="1">
        <f t="shared" si="349"/>
        <v>0</v>
      </c>
      <c r="CH951" s="1">
        <f t="shared" si="344"/>
        <v>0</v>
      </c>
      <c r="CJ951" s="1" t="e">
        <f t="shared" si="350"/>
        <v>#N/A</v>
      </c>
      <c r="CK951" s="1" t="str">
        <f t="shared" si="351"/>
        <v/>
      </c>
    </row>
    <row r="952" spans="73:89" ht="12" customHeight="1" x14ac:dyDescent="0.15">
      <c r="BU952" s="1">
        <f t="shared" si="352"/>
        <v>0</v>
      </c>
      <c r="BV952" s="1">
        <f>IF($BY$12=1,NORMDIST(BY952,$Y$6,$Y$8,TRUE),IF($BY$12=2,IF(BY952&lt;=$BX$31,0,IF(BY952&gt;=$BX$32,1,(BY952-$BX$31)*$BX$33)),SUM($BU$42:BU952)/$BV$40))</f>
        <v>0.97981778459429347</v>
      </c>
      <c r="BW952" s="1">
        <f t="shared" si="353"/>
        <v>0.22200368453529962</v>
      </c>
      <c r="BX952" s="1">
        <f>IF($BY$12&lt;3,BV952,SUM($BZ$42:BZ952)/$BX$40)</f>
        <v>0.97981778459429347</v>
      </c>
      <c r="BY952" s="1">
        <f t="shared" si="345"/>
        <v>90.999999999999105</v>
      </c>
      <c r="BZ952" s="1">
        <f t="shared" si="346"/>
        <v>2.4396009289593605E-3</v>
      </c>
      <c r="CA952" s="1">
        <f t="shared" si="354"/>
        <v>26</v>
      </c>
      <c r="CE952" s="1">
        <f t="shared" si="347"/>
        <v>26.305</v>
      </c>
      <c r="CF952" s="1">
        <f t="shared" si="348"/>
        <v>99</v>
      </c>
      <c r="CG952" s="1">
        <f t="shared" si="349"/>
        <v>0</v>
      </c>
      <c r="CH952" s="1">
        <f t="shared" si="344"/>
        <v>0</v>
      </c>
      <c r="CJ952" s="1" t="e">
        <f t="shared" si="350"/>
        <v>#N/A</v>
      </c>
      <c r="CK952" s="1" t="str">
        <f t="shared" si="351"/>
        <v/>
      </c>
    </row>
    <row r="953" spans="73:89" ht="12" customHeight="1" x14ac:dyDescent="0.15">
      <c r="BU953" s="1">
        <f t="shared" si="352"/>
        <v>0</v>
      </c>
      <c r="BV953" s="1">
        <f>IF($BY$12=1,NORMDIST(BY953,$Y$6,$Y$8,TRUE),IF($BY$12=2,IF(BY953&lt;=$BX$31,0,IF(BY953&gt;=$BX$32,1,(BY953-$BX$31)*$BX$33)),SUM($BU$42:BU953)/$BV$40))</f>
        <v>0.98006049764391767</v>
      </c>
      <c r="BW953" s="1">
        <f t="shared" si="353"/>
        <v>0.21997849168161343</v>
      </c>
      <c r="BX953" s="1">
        <f>IF($BY$12&lt;3,BV953,SUM($BZ$42:BZ953)/$BX$40)</f>
        <v>0.98006049764391767</v>
      </c>
      <c r="BY953" s="1">
        <f t="shared" si="345"/>
        <v>91.099999999999099</v>
      </c>
      <c r="BZ953" s="1">
        <f t="shared" si="346"/>
        <v>2.4146925541340901E-3</v>
      </c>
      <c r="CA953" s="1">
        <f t="shared" si="354"/>
        <v>26</v>
      </c>
      <c r="CE953" s="1">
        <f t="shared" si="347"/>
        <v>26.305</v>
      </c>
      <c r="CF953" s="1">
        <f t="shared" si="348"/>
        <v>99</v>
      </c>
      <c r="CG953" s="1">
        <f t="shared" si="349"/>
        <v>0</v>
      </c>
      <c r="CH953" s="1">
        <f t="shared" si="344"/>
        <v>0</v>
      </c>
      <c r="CJ953" s="1" t="e">
        <f t="shared" si="350"/>
        <v>#N/A</v>
      </c>
      <c r="CK953" s="1" t="str">
        <f t="shared" si="351"/>
        <v/>
      </c>
    </row>
    <row r="954" spans="73:89" ht="12" customHeight="1" x14ac:dyDescent="0.15">
      <c r="BU954" s="1">
        <f t="shared" si="352"/>
        <v>0</v>
      </c>
      <c r="BV954" s="1">
        <f>IF($BY$12=1,NORMDIST(BY954,$Y$6,$Y$8,TRUE),IF($BY$12=2,IF(BY954&lt;=$BX$31,0,IF(BY954&gt;=$BX$32,1,(BY954-$BX$31)*$BX$33)),SUM($BU$42:BU954)/$BV$40))</f>
        <v>0.98030072959062098</v>
      </c>
      <c r="BW954" s="1">
        <f t="shared" si="353"/>
        <v>0.21796606146228942</v>
      </c>
      <c r="BX954" s="1">
        <f>IF($BY$12&lt;3,BV954,SUM($BZ$42:BZ954)/$BX$40)</f>
        <v>0.98030072959062098</v>
      </c>
      <c r="BY954" s="1">
        <f t="shared" si="345"/>
        <v>91.199999999999093</v>
      </c>
      <c r="BZ954" s="1">
        <f t="shared" si="346"/>
        <v>2.3899787441040744E-3</v>
      </c>
      <c r="CA954" s="1">
        <f t="shared" si="354"/>
        <v>26</v>
      </c>
      <c r="CE954" s="1">
        <f t="shared" si="347"/>
        <v>26.305</v>
      </c>
      <c r="CF954" s="1">
        <f t="shared" si="348"/>
        <v>99</v>
      </c>
      <c r="CG954" s="1">
        <f t="shared" si="349"/>
        <v>0</v>
      </c>
      <c r="CH954" s="1">
        <f t="shared" si="344"/>
        <v>0</v>
      </c>
      <c r="CJ954" s="1" t="e">
        <f t="shared" si="350"/>
        <v>#N/A</v>
      </c>
      <c r="CK954" s="1" t="str">
        <f t="shared" si="351"/>
        <v/>
      </c>
    </row>
    <row r="955" spans="73:89" ht="12" customHeight="1" x14ac:dyDescent="0.15">
      <c r="BU955" s="1">
        <f t="shared" si="352"/>
        <v>0</v>
      </c>
      <c r="BV955" s="1">
        <f>IF($BY$12=1,NORMDIST(BY955,$Y$6,$Y$8,TRUE),IF($BY$12=2,IF(BY955&lt;=$BX$31,0,IF(BY955&gt;=$BX$32,1,(BY955-$BX$31)*$BX$33)),SUM($BU$42:BU955)/$BV$40))</f>
        <v>0.98053849985283992</v>
      </c>
      <c r="BW955" s="1">
        <f t="shared" si="353"/>
        <v>0.21596638267860818</v>
      </c>
      <c r="BX955" s="1">
        <f>IF($BY$12&lt;3,BV955,SUM($BZ$42:BZ955)/$BX$40)</f>
        <v>0.98053849985283992</v>
      </c>
      <c r="BY955" s="1">
        <f t="shared" si="345"/>
        <v>91.299999999999088</v>
      </c>
      <c r="BZ955" s="1">
        <f t="shared" si="346"/>
        <v>2.3654587368960606E-3</v>
      </c>
      <c r="CA955" s="1">
        <f t="shared" si="354"/>
        <v>26</v>
      </c>
      <c r="CE955" s="1">
        <f t="shared" si="347"/>
        <v>26.305</v>
      </c>
      <c r="CF955" s="1">
        <f t="shared" si="348"/>
        <v>99</v>
      </c>
      <c r="CG955" s="1">
        <f t="shared" si="349"/>
        <v>0</v>
      </c>
      <c r="CH955" s="1">
        <f t="shared" si="344"/>
        <v>0</v>
      </c>
      <c r="CJ955" s="1" t="e">
        <f t="shared" si="350"/>
        <v>#N/A</v>
      </c>
      <c r="CK955" s="1" t="str">
        <f t="shared" si="351"/>
        <v/>
      </c>
    </row>
    <row r="956" spans="73:89" ht="12" customHeight="1" x14ac:dyDescent="0.15">
      <c r="BU956" s="1">
        <f t="shared" si="352"/>
        <v>0</v>
      </c>
      <c r="BV956" s="1">
        <f>IF($BY$12=1,NORMDIST(BY956,$Y$6,$Y$8,TRUE),IF($BY$12=2,IF(BY956&lt;=$BX$31,0,IF(BY956&gt;=$BX$32,1,(BY956-$BX$31)*$BX$33)),SUM($BU$42:BU956)/$BV$40))</f>
        <v>0.98077382777248057</v>
      </c>
      <c r="BW956" s="1">
        <f t="shared" si="353"/>
        <v>0.21397944321903015</v>
      </c>
      <c r="BX956" s="1">
        <f>IF($BY$12&lt;3,BV956,SUM($BZ$42:BZ956)/$BX$40)</f>
        <v>0.98077382777248057</v>
      </c>
      <c r="BY956" s="1">
        <f t="shared" si="345"/>
        <v>91.399999999999082</v>
      </c>
      <c r="BZ956" s="1">
        <f t="shared" si="346"/>
        <v>2.3411317638843796E-3</v>
      </c>
      <c r="CA956" s="1">
        <f t="shared" si="354"/>
        <v>26</v>
      </c>
      <c r="CE956" s="1">
        <f t="shared" si="347"/>
        <v>26.305</v>
      </c>
      <c r="CF956" s="1">
        <f t="shared" si="348"/>
        <v>99</v>
      </c>
      <c r="CG956" s="1">
        <f t="shared" si="349"/>
        <v>0</v>
      </c>
      <c r="CH956" s="1">
        <f t="shared" si="344"/>
        <v>0</v>
      </c>
      <c r="CJ956" s="1" t="e">
        <f t="shared" si="350"/>
        <v>#N/A</v>
      </c>
      <c r="CK956" s="1" t="str">
        <f t="shared" si="351"/>
        <v/>
      </c>
    </row>
    <row r="957" spans="73:89" ht="12" customHeight="1" x14ac:dyDescent="0.15">
      <c r="BU957" s="1">
        <f t="shared" si="352"/>
        <v>0</v>
      </c>
      <c r="BV957" s="1">
        <f>IF($BY$12=1,NORMDIST(BY957,$Y$6,$Y$8,TRUE),IF($BY$12=2,IF(BY957&lt;=$BX$31,0,IF(BY957&gt;=$BX$32,1,(BY957-$BX$31)*$BX$33)),SUM($BU$42:BU957)/$BV$40))</f>
        <v>0.9810067326142593</v>
      </c>
      <c r="BW957" s="1">
        <f t="shared" si="353"/>
        <v>0.21200523006911282</v>
      </c>
      <c r="BX957" s="1">
        <f>IF($BY$12&lt;3,BV957,SUM($BZ$42:BZ957)/$BX$40)</f>
        <v>0.9810067326142593</v>
      </c>
      <c r="BY957" s="1">
        <f t="shared" si="345"/>
        <v>91.499999999999076</v>
      </c>
      <c r="BZ957" s="1">
        <f t="shared" si="346"/>
        <v>2.3169970499356827E-3</v>
      </c>
      <c r="CA957" s="1">
        <f t="shared" si="354"/>
        <v>26</v>
      </c>
      <c r="CE957" s="1">
        <f t="shared" si="347"/>
        <v>26.305</v>
      </c>
      <c r="CF957" s="1">
        <f t="shared" si="348"/>
        <v>99</v>
      </c>
      <c r="CG957" s="1">
        <f t="shared" si="349"/>
        <v>0</v>
      </c>
      <c r="CH957" s="1">
        <f t="shared" si="344"/>
        <v>0</v>
      </c>
      <c r="CJ957" s="1" t="e">
        <f t="shared" si="350"/>
        <v>#N/A</v>
      </c>
      <c r="CK957" s="1" t="str">
        <f t="shared" si="351"/>
        <v/>
      </c>
    </row>
    <row r="958" spans="73:89" ht="12" customHeight="1" x14ac:dyDescent="0.15">
      <c r="BU958" s="1">
        <f t="shared" si="352"/>
        <v>0</v>
      </c>
      <c r="BV958" s="1">
        <f>IF($BY$12=1,NORMDIST(BY958,$Y$6,$Y$8,TRUE),IF($BY$12=2,IF(BY958&lt;=$BX$31,0,IF(BY958&gt;=$BX$32,1,(BY958-$BX$31)*$BX$33)),SUM($BU$42:BU958)/$BV$40))</f>
        <v>0.9812372335650601</v>
      </c>
      <c r="BW958" s="1">
        <f t="shared" si="353"/>
        <v>0.21004372932144968</v>
      </c>
      <c r="BX958" s="1">
        <f>IF($BY$12&lt;3,BV958,SUM($BZ$42:BZ958)/$BX$40)</f>
        <v>0.9812372335650601</v>
      </c>
      <c r="BY958" s="1">
        <f t="shared" si="345"/>
        <v>91.599999999999071</v>
      </c>
      <c r="BZ958" s="1">
        <f t="shared" si="346"/>
        <v>2.2930538135529674E-3</v>
      </c>
      <c r="CA958" s="1">
        <f t="shared" si="354"/>
        <v>26</v>
      </c>
      <c r="CE958" s="1">
        <f t="shared" si="347"/>
        <v>26.305</v>
      </c>
      <c r="CF958" s="1">
        <f t="shared" si="348"/>
        <v>99</v>
      </c>
      <c r="CG958" s="1">
        <f t="shared" si="349"/>
        <v>0</v>
      </c>
      <c r="CH958" s="1">
        <f t="shared" si="344"/>
        <v>0</v>
      </c>
      <c r="CJ958" s="1" t="e">
        <f t="shared" si="350"/>
        <v>#N/A</v>
      </c>
      <c r="CK958" s="1" t="str">
        <f t="shared" si="351"/>
        <v/>
      </c>
    </row>
    <row r="959" spans="73:89" ht="12" customHeight="1" x14ac:dyDescent="0.15">
      <c r="BU959" s="1">
        <f t="shared" si="352"/>
        <v>0</v>
      </c>
      <c r="BV959" s="1">
        <f>IF($BY$12=1,NORMDIST(BY959,$Y$6,$Y$8,TRUE),IF($BY$12=2,IF(BY959&lt;=$BX$31,0,IF(BY959&gt;=$BX$32,1,(BY959-$BX$31)*$BX$33)),SUM($BU$42:BU959)/$BV$40))</f>
        <v>0.9814653497333049</v>
      </c>
      <c r="BW959" s="1">
        <f t="shared" si="353"/>
        <v>0.20809492618563286</v>
      </c>
      <c r="BX959" s="1">
        <f>IF($BY$12&lt;3,BV959,SUM($BZ$42:BZ959)/$BX$40)</f>
        <v>0.9814653497333049</v>
      </c>
      <c r="BY959" s="1">
        <f t="shared" si="345"/>
        <v>91.699999999999065</v>
      </c>
      <c r="BZ959" s="1">
        <f t="shared" si="346"/>
        <v>2.26930126701892E-3</v>
      </c>
      <c r="CA959" s="1">
        <f t="shared" si="354"/>
        <v>26</v>
      </c>
      <c r="CE959" s="1">
        <f t="shared" si="347"/>
        <v>26.305</v>
      </c>
      <c r="CF959" s="1">
        <f t="shared" si="348"/>
        <v>99</v>
      </c>
      <c r="CG959" s="1">
        <f t="shared" si="349"/>
        <v>0</v>
      </c>
      <c r="CH959" s="1">
        <f t="shared" si="344"/>
        <v>0</v>
      </c>
      <c r="CJ959" s="1" t="e">
        <f t="shared" si="350"/>
        <v>#N/A</v>
      </c>
      <c r="CK959" s="1" t="str">
        <f t="shared" si="351"/>
        <v/>
      </c>
    </row>
    <row r="960" spans="73:89" ht="12" customHeight="1" x14ac:dyDescent="0.15">
      <c r="BU960" s="1">
        <f t="shared" si="352"/>
        <v>0</v>
      </c>
      <c r="BV960" s="1">
        <f>IF($BY$12=1,NORMDIST(BY960,$Y$6,$Y$8,TRUE),IF($BY$12=2,IF(BY960&lt;=$BX$31,0,IF(BY960&gt;=$BX$32,1,(BY960-$BX$31)*$BX$33)),SUM($BU$42:BU960)/$BV$40))</f>
        <v>0.98169110014833894</v>
      </c>
      <c r="BW960" s="1">
        <f t="shared" si="353"/>
        <v>0.20615880499823908</v>
      </c>
      <c r="BX960" s="1">
        <f>IF($BY$12&lt;3,BV960,SUM($BZ$42:BZ960)/$BX$40)</f>
        <v>0.98169110014833894</v>
      </c>
      <c r="BY960" s="1">
        <f t="shared" si="345"/>
        <v>91.799999999999059</v>
      </c>
      <c r="BZ960" s="1">
        <f t="shared" si="346"/>
        <v>2.2457386165385751E-3</v>
      </c>
      <c r="CA960" s="1">
        <f t="shared" si="354"/>
        <v>26</v>
      </c>
      <c r="CE960" s="1">
        <f t="shared" si="347"/>
        <v>26.305</v>
      </c>
      <c r="CF960" s="1">
        <f t="shared" si="348"/>
        <v>99</v>
      </c>
      <c r="CG960" s="1">
        <f t="shared" si="349"/>
        <v>0</v>
      </c>
      <c r="CH960" s="1">
        <f t="shared" si="344"/>
        <v>0</v>
      </c>
      <c r="CJ960" s="1" t="e">
        <f t="shared" si="350"/>
        <v>#N/A</v>
      </c>
      <c r="CK960" s="1" t="str">
        <f t="shared" si="351"/>
        <v/>
      </c>
    </row>
    <row r="961" spans="73:89" ht="12" customHeight="1" x14ac:dyDescent="0.15">
      <c r="BU961" s="1">
        <f t="shared" si="352"/>
        <v>0</v>
      </c>
      <c r="BV961" s="1">
        <f>IF($BY$12=1,NORMDIST(BY961,$Y$6,$Y$8,TRUE),IF($BY$12=2,IF(BY961&lt;=$BX$31,0,IF(BY961&gt;=$BX$32,1,(BY961-$BX$31)*$BX$33)),SUM($BU$42:BU961)/$BV$40))</f>
        <v>0.9819145037598298</v>
      </c>
      <c r="BW961" s="1">
        <f t="shared" si="353"/>
        <v>0.20423534923283174</v>
      </c>
      <c r="BX961" s="1">
        <f>IF($BY$12&lt;3,BV961,SUM($BZ$42:BZ961)/$BX$40)</f>
        <v>0.9819145037598298</v>
      </c>
      <c r="BY961" s="1">
        <f t="shared" si="345"/>
        <v>91.899999999999054</v>
      </c>
      <c r="BZ961" s="1">
        <f t="shared" si="346"/>
        <v>2.222365062381217E-3</v>
      </c>
      <c r="CA961" s="1">
        <f t="shared" si="354"/>
        <v>26</v>
      </c>
      <c r="CE961" s="1">
        <f t="shared" si="347"/>
        <v>26.305</v>
      </c>
      <c r="CF961" s="1">
        <f t="shared" si="348"/>
        <v>99</v>
      </c>
      <c r="CG961" s="1">
        <f t="shared" si="349"/>
        <v>0</v>
      </c>
      <c r="CH961" s="1">
        <f t="shared" si="344"/>
        <v>0</v>
      </c>
      <c r="CJ961" s="1" t="e">
        <f t="shared" si="350"/>
        <v>#N/A</v>
      </c>
      <c r="CK961" s="1" t="str">
        <f t="shared" si="351"/>
        <v/>
      </c>
    </row>
    <row r="962" spans="73:89" ht="12" customHeight="1" x14ac:dyDescent="0.15">
      <c r="BU962" s="1">
        <f t="shared" si="352"/>
        <v>0</v>
      </c>
      <c r="BV962" s="1">
        <f>IF($BY$12=1,NORMDIST(BY962,$Y$6,$Y$8,TRUE),IF($BY$12=2,IF(BY962&lt;=$BX$31,0,IF(BY962&gt;=$BX$32,1,(BY962-$BX$31)*$BX$33)),SUM($BU$42:BU962)/$BV$40))</f>
        <v>0.98213557943718133</v>
      </c>
      <c r="BW962" s="1">
        <f t="shared" si="353"/>
        <v>0.20232454150998311</v>
      </c>
      <c r="BX962" s="1">
        <f>IF($BY$12&lt;3,BV962,SUM($BZ$42:BZ962)/$BX$40)</f>
        <v>0.98213557943718133</v>
      </c>
      <c r="BY962" s="1">
        <f t="shared" si="345"/>
        <v>91.999999999999048</v>
      </c>
      <c r="BZ962" s="1">
        <f t="shared" si="346"/>
        <v>2.1991797990215784E-3</v>
      </c>
      <c r="CA962" s="1">
        <f t="shared" si="354"/>
        <v>26</v>
      </c>
      <c r="CE962" s="1">
        <f t="shared" si="347"/>
        <v>26.305</v>
      </c>
      <c r="CF962" s="1">
        <f t="shared" si="348"/>
        <v>99</v>
      </c>
      <c r="CG962" s="1">
        <f t="shared" si="349"/>
        <v>0</v>
      </c>
      <c r="CH962" s="1">
        <f t="shared" si="344"/>
        <v>0</v>
      </c>
      <c r="CJ962" s="1" t="e">
        <f t="shared" si="350"/>
        <v>#N/A</v>
      </c>
      <c r="CK962" s="1" t="str">
        <f t="shared" si="351"/>
        <v/>
      </c>
    </row>
    <row r="963" spans="73:89" ht="12" customHeight="1" x14ac:dyDescent="0.15">
      <c r="BU963" s="1">
        <f t="shared" si="352"/>
        <v>0</v>
      </c>
      <c r="BV963" s="1">
        <f>IF($BY$12=1,NORMDIST(BY963,$Y$6,$Y$8,TRUE),IF($BY$12=2,IF(BY963&lt;=$BX$31,0,IF(BY963&gt;=$BX$32,1,(BY963-$BX$31)*$BX$33)),SUM($BU$42:BU963)/$BV$40))</f>
        <v>0.98235434596896087</v>
      </c>
      <c r="BW963" s="1">
        <f t="shared" si="353"/>
        <v>0.20042636360731184</v>
      </c>
      <c r="BX963" s="1">
        <f>IF($BY$12&lt;3,BV963,SUM($BZ$42:BZ963)/$BX$40)</f>
        <v>0.98235434596896087</v>
      </c>
      <c r="BY963" s="1">
        <f t="shared" si="345"/>
        <v>92.099999999999042</v>
      </c>
      <c r="BZ963" s="1">
        <f t="shared" si="346"/>
        <v>2.1761820152802814E-3</v>
      </c>
      <c r="CA963" s="1">
        <f t="shared" si="354"/>
        <v>26</v>
      </c>
      <c r="CE963" s="1">
        <f t="shared" si="347"/>
        <v>26.305</v>
      </c>
      <c r="CF963" s="1">
        <f t="shared" si="348"/>
        <v>99</v>
      </c>
      <c r="CG963" s="1">
        <f t="shared" si="349"/>
        <v>0</v>
      </c>
      <c r="CH963" s="1">
        <f t="shared" ref="CH963:CH1026" si="355">IF(CB963="",0,1)</f>
        <v>0</v>
      </c>
      <c r="CJ963" s="1" t="e">
        <f t="shared" si="350"/>
        <v>#N/A</v>
      </c>
      <c r="CK963" s="1" t="str">
        <f t="shared" si="351"/>
        <v/>
      </c>
    </row>
    <row r="964" spans="73:89" ht="12" customHeight="1" x14ac:dyDescent="0.15">
      <c r="BU964" s="1">
        <f t="shared" si="352"/>
        <v>0</v>
      </c>
      <c r="BV964" s="1">
        <f>IF($BY$12=1,NORMDIST(BY964,$Y$6,$Y$8,TRUE),IF($BY$12=2,IF(BY964&lt;=$BX$31,0,IF(BY964&gt;=$BX$32,1,(BY964-$BX$31)*$BX$33)),SUM($BU$42:BU964)/$BV$40))</f>
        <v>0.98257082206234081</v>
      </c>
      <c r="BW964" s="1">
        <f t="shared" si="353"/>
        <v>0.19854079646953307</v>
      </c>
      <c r="BX964" s="1">
        <f>IF($BY$12&lt;3,BV964,SUM($BZ$42:BZ964)/$BX$40)</f>
        <v>0.98257082206234081</v>
      </c>
      <c r="BY964" s="1">
        <f t="shared" si="345"/>
        <v>92.199999999999037</v>
      </c>
      <c r="BZ964" s="1">
        <f t="shared" si="346"/>
        <v>2.1533708944635049E-3</v>
      </c>
      <c r="CA964" s="1">
        <f t="shared" si="354"/>
        <v>26</v>
      </c>
      <c r="CE964" s="1">
        <f t="shared" si="347"/>
        <v>26.305</v>
      </c>
      <c r="CF964" s="1">
        <f t="shared" si="348"/>
        <v>99</v>
      </c>
      <c r="CG964" s="1">
        <f t="shared" si="349"/>
        <v>0</v>
      </c>
      <c r="CH964" s="1">
        <f t="shared" si="355"/>
        <v>0</v>
      </c>
      <c r="CJ964" s="1" t="e">
        <f t="shared" si="350"/>
        <v>#N/A</v>
      </c>
      <c r="CK964" s="1" t="str">
        <f t="shared" si="351"/>
        <v/>
      </c>
    </row>
    <row r="965" spans="73:89" ht="12" customHeight="1" x14ac:dyDescent="0.15">
      <c r="BU965" s="1">
        <f t="shared" si="352"/>
        <v>0</v>
      </c>
      <c r="BV965" s="1">
        <f>IF($BY$12=1,NORMDIST(BY965,$Y$6,$Y$8,TRUE),IF($BY$12=2,IF(BY965&lt;=$BX$31,0,IF(BY965&gt;=$BX$32,1,(BY965-$BX$31)*$BX$33)),SUM($BU$42:BU965)/$BV$40))</f>
        <v>0.98278502634255449</v>
      </c>
      <c r="BW965" s="1">
        <f t="shared" si="353"/>
        <v>0.19666782021852405</v>
      </c>
      <c r="BX965" s="1">
        <f>IF($BY$12&lt;3,BV965,SUM($BZ$42:BZ965)/$BX$40)</f>
        <v>0.98278502634255449</v>
      </c>
      <c r="BY965" s="1">
        <f t="shared" si="345"/>
        <v>92.299999999999031</v>
      </c>
      <c r="BZ965" s="1">
        <f t="shared" si="346"/>
        <v>2.130745614501908E-3</v>
      </c>
      <c r="CA965" s="1">
        <f t="shared" si="354"/>
        <v>26</v>
      </c>
      <c r="CE965" s="1">
        <f t="shared" si="347"/>
        <v>26.305</v>
      </c>
      <c r="CF965" s="1">
        <f t="shared" si="348"/>
        <v>99</v>
      </c>
      <c r="CG965" s="1">
        <f t="shared" si="349"/>
        <v>0</v>
      </c>
      <c r="CH965" s="1">
        <f t="shared" si="355"/>
        <v>0</v>
      </c>
      <c r="CJ965" s="1" t="e">
        <f t="shared" si="350"/>
        <v>#N/A</v>
      </c>
      <c r="CK965" s="1" t="str">
        <f t="shared" si="351"/>
        <v/>
      </c>
    </row>
    <row r="966" spans="73:89" ht="12" customHeight="1" x14ac:dyDescent="0.15">
      <c r="BU966" s="1">
        <f t="shared" si="352"/>
        <v>0</v>
      </c>
      <c r="BV966" s="1">
        <f>IF($BY$12=1,NORMDIST(BY966,$Y$6,$Y$8,TRUE),IF($BY$12=2,IF(BY966&lt;=$BX$31,0,IF(BY966&gt;=$BX$32,1,(BY966-$BX$31)*$BX$33)),SUM($BU$42:BU966)/$BV$40))</f>
        <v>0.98299697735236513</v>
      </c>
      <c r="BW966" s="1">
        <f t="shared" si="353"/>
        <v>0.19480741416339692</v>
      </c>
      <c r="BX966" s="1">
        <f>IF($BY$12&lt;3,BV966,SUM($BZ$42:BZ966)/$BX$40)</f>
        <v>0.98299697735236513</v>
      </c>
      <c r="BY966" s="1">
        <f t="shared" si="345"/>
        <v>92.399999999999025</v>
      </c>
      <c r="BZ966" s="1">
        <f t="shared" si="346"/>
        <v>2.1083053480887336E-3</v>
      </c>
      <c r="CA966" s="1">
        <f t="shared" si="354"/>
        <v>26</v>
      </c>
      <c r="CE966" s="1">
        <f t="shared" si="347"/>
        <v>26.305</v>
      </c>
      <c r="CF966" s="1">
        <f t="shared" si="348"/>
        <v>99</v>
      </c>
      <c r="CG966" s="1">
        <f t="shared" si="349"/>
        <v>0</v>
      </c>
      <c r="CH966" s="1">
        <f t="shared" si="355"/>
        <v>0</v>
      </c>
      <c r="CJ966" s="1" t="e">
        <f t="shared" si="350"/>
        <v>#N/A</v>
      </c>
      <c r="CK966" s="1" t="str">
        <f t="shared" si="351"/>
        <v/>
      </c>
    </row>
    <row r="967" spans="73:89" ht="12" customHeight="1" x14ac:dyDescent="0.15">
      <c r="BU967" s="1">
        <f t="shared" si="352"/>
        <v>0</v>
      </c>
      <c r="BV967" s="1">
        <f>IF($BY$12=1,NORMDIST(BY967,$Y$6,$Y$8,TRUE),IF($BY$12=2,IF(BY967&lt;=$BX$31,0,IF(BY967&gt;=$BX$32,1,(BY967-$BX$31)*$BX$33)),SUM($BU$42:BU967)/$BV$40))</f>
        <v>0.9832066935515491</v>
      </c>
      <c r="BW967" s="1">
        <f t="shared" si="353"/>
        <v>0.19295955681058408</v>
      </c>
      <c r="BX967" s="1">
        <f>IF($BY$12&lt;3,BV967,SUM($BZ$42:BZ967)/$BX$40)</f>
        <v>0.9832066935515491</v>
      </c>
      <c r="BY967" s="1">
        <f t="shared" si="345"/>
        <v>92.499999999999019</v>
      </c>
      <c r="BZ967" s="1">
        <f t="shared" si="346"/>
        <v>2.0860492628171474E-3</v>
      </c>
      <c r="CA967" s="1">
        <f t="shared" si="354"/>
        <v>26</v>
      </c>
      <c r="CE967" s="1">
        <f t="shared" si="347"/>
        <v>26.305</v>
      </c>
      <c r="CF967" s="1">
        <f t="shared" si="348"/>
        <v>99</v>
      </c>
      <c r="CG967" s="1">
        <f t="shared" si="349"/>
        <v>0</v>
      </c>
      <c r="CH967" s="1">
        <f t="shared" si="355"/>
        <v>0</v>
      </c>
      <c r="CJ967" s="1" t="e">
        <f t="shared" si="350"/>
        <v>#N/A</v>
      </c>
      <c r="CK967" s="1" t="str">
        <f t="shared" si="351"/>
        <v/>
      </c>
    </row>
    <row r="968" spans="73:89" ht="12" customHeight="1" x14ac:dyDescent="0.15">
      <c r="BU968" s="1">
        <f t="shared" si="352"/>
        <v>0</v>
      </c>
      <c r="BV968" s="1">
        <f>IF($BY$12=1,NORMDIST(BY968,$Y$6,$Y$8,TRUE),IF($BY$12=2,IF(BY968&lt;=$BX$31,0,IF(BY968&gt;=$BX$32,1,(BY968-$BX$31)*$BX$33)),SUM($BU$42:BU968)/$BV$40))</f>
        <v>0.9834141933163929</v>
      </c>
      <c r="BW968" s="1">
        <f t="shared" si="353"/>
        <v>0.19112422587392783</v>
      </c>
      <c r="BX968" s="1">
        <f>IF($BY$12&lt;3,BV968,SUM($BZ$42:BZ968)/$BX$40)</f>
        <v>0.9834141933163929</v>
      </c>
      <c r="BY968" s="1">
        <f t="shared" si="345"/>
        <v>92.599999999999014</v>
      </c>
      <c r="BZ968" s="1">
        <f t="shared" si="346"/>
        <v>2.0639765213167371E-3</v>
      </c>
      <c r="CA968" s="1">
        <f t="shared" si="354"/>
        <v>26</v>
      </c>
      <c r="CE968" s="1">
        <f t="shared" si="347"/>
        <v>26.305</v>
      </c>
      <c r="CF968" s="1">
        <f t="shared" si="348"/>
        <v>99</v>
      </c>
      <c r="CG968" s="1">
        <f t="shared" si="349"/>
        <v>0</v>
      </c>
      <c r="CH968" s="1">
        <f t="shared" si="355"/>
        <v>0</v>
      </c>
      <c r="CJ968" s="1" t="e">
        <f t="shared" si="350"/>
        <v>#N/A</v>
      </c>
      <c r="CK968" s="1" t="str">
        <f t="shared" si="351"/>
        <v/>
      </c>
    </row>
    <row r="969" spans="73:89" ht="12" customHeight="1" x14ac:dyDescent="0.15">
      <c r="BU969" s="1">
        <f t="shared" si="352"/>
        <v>0</v>
      </c>
      <c r="BV969" s="1">
        <f>IF($BY$12=1,NORMDIST(BY969,$Y$6,$Y$8,TRUE),IF($BY$12=2,IF(BY969&lt;=$BX$31,0,IF(BY969&gt;=$BX$32,1,(BY969-$BX$31)*$BX$33)),SUM($BU$42:BU969)/$BV$40))</f>
        <v>0.98361949493920342</v>
      </c>
      <c r="BW969" s="1">
        <f t="shared" si="353"/>
        <v>0.18930139828477732</v>
      </c>
      <c r="BX969" s="1">
        <f>IF($BY$12&lt;3,BV969,SUM($BZ$42:BZ969)/$BX$40)</f>
        <v>0.98361949493920342</v>
      </c>
      <c r="BY969" s="1">
        <f t="shared" si="345"/>
        <v>92.699999999999008</v>
      </c>
      <c r="BZ969" s="1">
        <f t="shared" si="346"/>
        <v>2.0420862813892056E-3</v>
      </c>
      <c r="CA969" s="1">
        <f t="shared" si="354"/>
        <v>26</v>
      </c>
      <c r="CE969" s="1">
        <f t="shared" si="347"/>
        <v>26.305</v>
      </c>
      <c r="CF969" s="1">
        <f t="shared" si="348"/>
        <v>99</v>
      </c>
      <c r="CG969" s="1">
        <f t="shared" si="349"/>
        <v>0</v>
      </c>
      <c r="CH969" s="1">
        <f t="shared" si="355"/>
        <v>0</v>
      </c>
      <c r="CJ969" s="1" t="e">
        <f t="shared" si="350"/>
        <v>#N/A</v>
      </c>
      <c r="CK969" s="1" t="str">
        <f t="shared" si="351"/>
        <v/>
      </c>
    </row>
    <row r="970" spans="73:89" ht="12" customHeight="1" x14ac:dyDescent="0.15">
      <c r="BU970" s="1">
        <f t="shared" si="352"/>
        <v>0</v>
      </c>
      <c r="BV970" s="1">
        <f>IF($BY$12=1,NORMDIST(BY970,$Y$6,$Y$8,TRUE),IF($BY$12=2,IF(BY970&lt;=$BX$31,0,IF(BY970&gt;=$BX$32,1,(BY970-$BX$31)*$BX$33)),SUM($BU$42:BU970)/$BV$40))</f>
        <v>0.98382261662783188</v>
      </c>
      <c r="BW970" s="1">
        <f t="shared" si="353"/>
        <v>0.18749105020208987</v>
      </c>
      <c r="BX970" s="1">
        <f>IF($BY$12&lt;3,BV970,SUM($BZ$42:BZ970)/$BX$40)</f>
        <v>0.98382261662783188</v>
      </c>
      <c r="BY970" s="1">
        <f t="shared" si="345"/>
        <v>92.799999999999002</v>
      </c>
      <c r="BZ970" s="1">
        <f t="shared" si="346"/>
        <v>2.0203776961432315E-3</v>
      </c>
      <c r="CA970" s="1">
        <f t="shared" si="354"/>
        <v>26</v>
      </c>
      <c r="CE970" s="1">
        <f t="shared" si="347"/>
        <v>26.305</v>
      </c>
      <c r="CF970" s="1">
        <f t="shared" si="348"/>
        <v>99</v>
      </c>
      <c r="CG970" s="1">
        <f t="shared" si="349"/>
        <v>0</v>
      </c>
      <c r="CH970" s="1">
        <f t="shared" si="355"/>
        <v>0</v>
      </c>
      <c r="CJ970" s="1" t="e">
        <f t="shared" si="350"/>
        <v>#N/A</v>
      </c>
      <c r="CK970" s="1" t="str">
        <f t="shared" si="351"/>
        <v/>
      </c>
    </row>
    <row r="971" spans="73:89" ht="12" customHeight="1" x14ac:dyDescent="0.15">
      <c r="BU971" s="1">
        <f t="shared" si="352"/>
        <v>0</v>
      </c>
      <c r="BV971" s="1">
        <f>IF($BY$12=1,NORMDIST(BY971,$Y$6,$Y$8,TRUE),IF($BY$12=2,IF(BY971&lt;=$BX$31,0,IF(BY971&gt;=$BX$32,1,(BY971-$BX$31)*$BX$33)),SUM($BU$42:BU971)/$BV$40))</f>
        <v>0.98402357650521133</v>
      </c>
      <c r="BW971" s="1">
        <f t="shared" si="353"/>
        <v>0.18569315702253303</v>
      </c>
      <c r="BX971" s="1">
        <f>IF($BY$12&lt;3,BV971,SUM($BZ$42:BZ971)/$BX$40)</f>
        <v>0.98402357650521133</v>
      </c>
      <c r="BY971" s="1">
        <f t="shared" si="345"/>
        <v>92.899999999998997</v>
      </c>
      <c r="BZ971" s="1">
        <f t="shared" si="346"/>
        <v>1.9988499141284717E-3</v>
      </c>
      <c r="CA971" s="1">
        <f t="shared" si="354"/>
        <v>26</v>
      </c>
      <c r="CE971" s="1">
        <f t="shared" si="347"/>
        <v>26.305</v>
      </c>
      <c r="CF971" s="1">
        <f t="shared" si="348"/>
        <v>99</v>
      </c>
      <c r="CG971" s="1">
        <f t="shared" si="349"/>
        <v>0</v>
      </c>
      <c r="CH971" s="1">
        <f t="shared" si="355"/>
        <v>0</v>
      </c>
      <c r="CJ971" s="1" t="e">
        <f t="shared" si="350"/>
        <v>#N/A</v>
      </c>
      <c r="CK971" s="1" t="str">
        <f t="shared" si="351"/>
        <v/>
      </c>
    </row>
    <row r="972" spans="73:89" ht="12" customHeight="1" x14ac:dyDescent="0.15">
      <c r="BU972" s="1">
        <f t="shared" si="352"/>
        <v>0</v>
      </c>
      <c r="BV972" s="1">
        <f>IF($BY$12=1,NORMDIST(BY972,$Y$6,$Y$8,TRUE),IF($BY$12=2,IF(BY972&lt;=$BX$31,0,IF(BY972&gt;=$BX$32,1,(BY972-$BX$31)*$BX$33)),SUM($BU$42:BU972)/$BV$40))</f>
        <v>0.98422239260890754</v>
      </c>
      <c r="BW972" s="1">
        <f t="shared" si="353"/>
        <v>0.18390769339058938</v>
      </c>
      <c r="BX972" s="1">
        <f>IF($BY$12&lt;3,BV972,SUM($BZ$42:BZ972)/$BX$40)</f>
        <v>0.98422239260890754</v>
      </c>
      <c r="BY972" s="1">
        <f t="shared" si="345"/>
        <v>92.999999999998991</v>
      </c>
      <c r="BZ972" s="1">
        <f t="shared" si="346"/>
        <v>1.9775020794687245E-3</v>
      </c>
      <c r="CA972" s="1">
        <f t="shared" si="354"/>
        <v>26</v>
      </c>
      <c r="CE972" s="1">
        <f t="shared" si="347"/>
        <v>26.305</v>
      </c>
      <c r="CF972" s="1">
        <f t="shared" si="348"/>
        <v>99</v>
      </c>
      <c r="CG972" s="1">
        <f t="shared" si="349"/>
        <v>0</v>
      </c>
      <c r="CH972" s="1">
        <f t="shared" si="355"/>
        <v>0</v>
      </c>
      <c r="CJ972" s="1" t="e">
        <f t="shared" si="350"/>
        <v>#N/A</v>
      </c>
      <c r="CK972" s="1" t="str">
        <f t="shared" si="351"/>
        <v/>
      </c>
    </row>
    <row r="973" spans="73:89" ht="12" customHeight="1" x14ac:dyDescent="0.15">
      <c r="BU973" s="1">
        <f t="shared" si="352"/>
        <v>0</v>
      </c>
      <c r="BV973" s="1">
        <f>IF($BY$12=1,NORMDIST(BY973,$Y$6,$Y$8,TRUE),IF($BY$12=2,IF(BY973&lt;=$BX$31,0,IF(BY973&gt;=$BX$32,1,(BY973-$BX$31)*$BX$33)),SUM($BU$42:BU973)/$BV$40))</f>
        <v>0.98441908289068258</v>
      </c>
      <c r="BW973" s="1">
        <f t="shared" si="353"/>
        <v>0.18213463320865933</v>
      </c>
      <c r="BX973" s="1">
        <f>IF($BY$12&lt;3,BV973,SUM($BZ$42:BZ973)/$BX$40)</f>
        <v>0.98441908289068258</v>
      </c>
      <c r="BY973" s="1">
        <f t="shared" si="345"/>
        <v>93.099999999998985</v>
      </c>
      <c r="BZ973" s="1">
        <f t="shared" si="346"/>
        <v>1.956333331994214E-3</v>
      </c>
      <c r="CA973" s="1">
        <f t="shared" si="354"/>
        <v>26</v>
      </c>
      <c r="CE973" s="1">
        <f t="shared" si="347"/>
        <v>26.305</v>
      </c>
      <c r="CF973" s="1">
        <f t="shared" si="348"/>
        <v>99</v>
      </c>
      <c r="CG973" s="1">
        <f t="shared" si="349"/>
        <v>0</v>
      </c>
      <c r="CH973" s="1">
        <f t="shared" si="355"/>
        <v>0</v>
      </c>
      <c r="CJ973" s="1" t="e">
        <f t="shared" si="350"/>
        <v>#N/A</v>
      </c>
      <c r="CK973" s="1" t="str">
        <f t="shared" si="351"/>
        <v/>
      </c>
    </row>
    <row r="974" spans="73:89" ht="12" customHeight="1" x14ac:dyDescent="0.15">
      <c r="BU974" s="1">
        <f t="shared" si="352"/>
        <v>0</v>
      </c>
      <c r="BV974" s="1">
        <f>IF($BY$12=1,NORMDIST(BY974,$Y$6,$Y$8,TRUE),IF($BY$12=2,IF(BY974&lt;=$BX$31,0,IF(BY974&gt;=$BX$32,1,(BY974-$BX$31)*$BX$33)),SUM($BU$42:BU974)/$BV$40))</f>
        <v>0.98461366521607263</v>
      </c>
      <c r="BW974" s="1">
        <f t="shared" si="353"/>
        <v>0.180373949647161</v>
      </c>
      <c r="BX974" s="1">
        <f>IF($BY$12&lt;3,BV974,SUM($BZ$42:BZ974)/$BX$40)</f>
        <v>0.98461366521607263</v>
      </c>
      <c r="BY974" s="1">
        <f t="shared" si="345"/>
        <v>93.19999999999898</v>
      </c>
      <c r="BZ974" s="1">
        <f t="shared" si="346"/>
        <v>1.9353428073729934E-3</v>
      </c>
      <c r="CA974" s="1">
        <f t="shared" si="354"/>
        <v>26</v>
      </c>
      <c r="CE974" s="1">
        <f t="shared" si="347"/>
        <v>26.305</v>
      </c>
      <c r="CF974" s="1">
        <f t="shared" si="348"/>
        <v>99</v>
      </c>
      <c r="CG974" s="1">
        <f t="shared" si="349"/>
        <v>0</v>
      </c>
      <c r="CH974" s="1">
        <f t="shared" si="355"/>
        <v>0</v>
      </c>
      <c r="CJ974" s="1" t="e">
        <f t="shared" si="350"/>
        <v>#N/A</v>
      </c>
      <c r="CK974" s="1" t="str">
        <f t="shared" si="351"/>
        <v/>
      </c>
    </row>
    <row r="975" spans="73:89" ht="12" customHeight="1" x14ac:dyDescent="0.15">
      <c r="BU975" s="1">
        <f t="shared" si="352"/>
        <v>0</v>
      </c>
      <c r="BV975" s="1">
        <f>IF($BY$12=1,NORMDIST(BY975,$Y$6,$Y$8,TRUE),IF($BY$12=2,IF(BY975&lt;=$BX$31,0,IF(BY975&gt;=$BX$32,1,(BY975-$BX$31)*$BX$33)),SUM($BU$42:BU975)/$BV$40))</f>
        <v>0.98480615736397781</v>
      </c>
      <c r="BW975" s="1">
        <f t="shared" si="353"/>
        <v>0.17862561515462863</v>
      </c>
      <c r="BX975" s="1">
        <f>IF($BY$12&lt;3,BV975,SUM($BZ$42:BZ975)/$BX$40)</f>
        <v>0.98480615736397781</v>
      </c>
      <c r="BY975" s="1">
        <f t="shared" si="345"/>
        <v>93.299999999998974</v>
      </c>
      <c r="BZ975" s="1">
        <f t="shared" si="346"/>
        <v>1.9145296372414856E-3</v>
      </c>
      <c r="CA975" s="1">
        <f t="shared" si="354"/>
        <v>26</v>
      </c>
      <c r="CE975" s="1">
        <f t="shared" si="347"/>
        <v>26.305</v>
      </c>
      <c r="CF975" s="1">
        <f t="shared" si="348"/>
        <v>99</v>
      </c>
      <c r="CG975" s="1">
        <f t="shared" si="349"/>
        <v>0</v>
      </c>
      <c r="CH975" s="1">
        <f t="shared" si="355"/>
        <v>0</v>
      </c>
      <c r="CJ975" s="1" t="e">
        <f t="shared" si="350"/>
        <v>#N/A</v>
      </c>
      <c r="CK975" s="1" t="str">
        <f t="shared" si="351"/>
        <v/>
      </c>
    </row>
    <row r="976" spans="73:89" ht="12" customHeight="1" x14ac:dyDescent="0.15">
      <c r="BU976" s="1">
        <f t="shared" si="352"/>
        <v>0</v>
      </c>
      <c r="BV976" s="1">
        <f>IF($BY$12=1,NORMDIST(BY976,$Y$6,$Y$8,TRUE),IF($BY$12=2,IF(BY976&lt;=$BX$31,0,IF(BY976&gt;=$BX$32,1,(BY976-$BX$31)*$BX$33)),SUM($BU$42:BU976)/$BV$40))</f>
        <v>0.98499657702626586</v>
      </c>
      <c r="BW976" s="1">
        <f t="shared" si="353"/>
        <v>0.17688960146780167</v>
      </c>
      <c r="BX976" s="1">
        <f>IF($BY$12&lt;3,BV976,SUM($BZ$42:BZ976)/$BX$40)</f>
        <v>0.98499657702626586</v>
      </c>
      <c r="BY976" s="1">
        <f t="shared" si="345"/>
        <v>93.399999999998968</v>
      </c>
      <c r="BZ976" s="1">
        <f t="shared" si="346"/>
        <v>1.8938929493340858E-3</v>
      </c>
      <c r="CA976" s="1">
        <f t="shared" si="354"/>
        <v>26</v>
      </c>
      <c r="CE976" s="1">
        <f t="shared" si="347"/>
        <v>26.305</v>
      </c>
      <c r="CF976" s="1">
        <f t="shared" si="348"/>
        <v>99</v>
      </c>
      <c r="CG976" s="1">
        <f t="shared" si="349"/>
        <v>0</v>
      </c>
      <c r="CH976" s="1">
        <f t="shared" si="355"/>
        <v>0</v>
      </c>
      <c r="CJ976" s="1" t="e">
        <f t="shared" si="350"/>
        <v>#N/A</v>
      </c>
      <c r="CK976" s="1" t="str">
        <f t="shared" si="351"/>
        <v/>
      </c>
    </row>
    <row r="977" spans="73:89" ht="12" customHeight="1" x14ac:dyDescent="0.15">
      <c r="BU977" s="1">
        <f t="shared" si="352"/>
        <v>0</v>
      </c>
      <c r="BV977" s="1">
        <f>IF($BY$12=1,NORMDIST(BY977,$Y$6,$Y$8,TRUE),IF($BY$12=2,IF(BY977&lt;=$BX$31,0,IF(BY977&gt;=$BX$32,1,(BY977-$BX$31)*$BX$33)),SUM($BU$42:BU977)/$BV$40))</f>
        <v>0.98518494180738814</v>
      </c>
      <c r="BW977" s="1">
        <f t="shared" si="353"/>
        <v>0.17516587962171071</v>
      </c>
      <c r="BX977" s="1">
        <f>IF($BY$12&lt;3,BV977,SUM($BZ$42:BZ977)/$BX$40)</f>
        <v>0.98518494180738814</v>
      </c>
      <c r="BY977" s="1">
        <f t="shared" si="345"/>
        <v>93.499999999998963</v>
      </c>
      <c r="BZ977" s="1">
        <f t="shared" si="346"/>
        <v>1.8734318676118999E-3</v>
      </c>
      <c r="CA977" s="1">
        <f t="shared" si="354"/>
        <v>26</v>
      </c>
      <c r="CE977" s="1">
        <f t="shared" si="347"/>
        <v>26.305</v>
      </c>
      <c r="CF977" s="1">
        <f t="shared" si="348"/>
        <v>99</v>
      </c>
      <c r="CG977" s="1">
        <f t="shared" si="349"/>
        <v>0</v>
      </c>
      <c r="CH977" s="1">
        <f t="shared" si="355"/>
        <v>0</v>
      </c>
      <c r="CJ977" s="1" t="e">
        <f t="shared" si="350"/>
        <v>#N/A</v>
      </c>
      <c r="CK977" s="1" t="str">
        <f t="shared" si="351"/>
        <v/>
      </c>
    </row>
    <row r="978" spans="73:89" ht="12" customHeight="1" x14ac:dyDescent="0.15">
      <c r="BU978" s="1">
        <f t="shared" si="352"/>
        <v>0</v>
      </c>
      <c r="BV978" s="1">
        <f>IF($BY$12=1,NORMDIST(BY978,$Y$6,$Y$8,TRUE),IF($BY$12=2,IF(BY978&lt;=$BX$31,0,IF(BY978&gt;=$BX$32,1,(BY978-$BX$31)*$BX$33)),SUM($BU$42:BU978)/$BV$40))</f>
        <v>0.98537126922400886</v>
      </c>
      <c r="BW978" s="1">
        <f t="shared" si="353"/>
        <v>0.17345441995975217</v>
      </c>
      <c r="BX978" s="1">
        <f>IF($BY$12&lt;3,BV978,SUM($BZ$42:BZ978)/$BX$40)</f>
        <v>0.98537126922400886</v>
      </c>
      <c r="BY978" s="1">
        <f t="shared" si="345"/>
        <v>93.599999999998957</v>
      </c>
      <c r="BZ978" s="1">
        <f t="shared" si="346"/>
        <v>1.8531455123905352E-3</v>
      </c>
      <c r="CA978" s="1">
        <f t="shared" si="354"/>
        <v>26</v>
      </c>
      <c r="CE978" s="1">
        <f t="shared" si="347"/>
        <v>26.305</v>
      </c>
      <c r="CF978" s="1">
        <f t="shared" si="348"/>
        <v>99</v>
      </c>
      <c r="CG978" s="1">
        <f t="shared" si="349"/>
        <v>0</v>
      </c>
      <c r="CH978" s="1">
        <f t="shared" si="355"/>
        <v>0</v>
      </c>
      <c r="CJ978" s="1" t="e">
        <f t="shared" si="350"/>
        <v>#N/A</v>
      </c>
      <c r="CK978" s="1" t="str">
        <f t="shared" si="351"/>
        <v/>
      </c>
    </row>
    <row r="979" spans="73:89" ht="12" customHeight="1" x14ac:dyDescent="0.15">
      <c r="BU979" s="1">
        <f t="shared" si="352"/>
        <v>0</v>
      </c>
      <c r="BV979" s="1">
        <f>IF($BY$12=1,NORMDIST(BY979,$Y$6,$Y$8,TRUE),IF($BY$12=2,IF(BY979&lt;=$BX$31,0,IF(BY979&gt;=$BX$32,1,(BY979-$BX$31)*$BX$33)),SUM($BU$42:BU979)/$BV$40))</f>
        <v>0.98555557670464655</v>
      </c>
      <c r="BW979" s="1">
        <f t="shared" si="353"/>
        <v>0.17175519214375345</v>
      </c>
      <c r="BX979" s="1">
        <f>IF($BY$12&lt;3,BV979,SUM($BZ$42:BZ979)/$BX$40)</f>
        <v>0.98555557670464655</v>
      </c>
      <c r="BY979" s="1">
        <f t="shared" si="345"/>
        <v>93.699999999998951</v>
      </c>
      <c r="BZ979" s="1">
        <f t="shared" si="346"/>
        <v>1.8330330004669732E-3</v>
      </c>
      <c r="CA979" s="1">
        <f t="shared" si="354"/>
        <v>26</v>
      </c>
      <c r="CE979" s="1">
        <f t="shared" si="347"/>
        <v>26.305</v>
      </c>
      <c r="CF979" s="1">
        <f t="shared" si="348"/>
        <v>99</v>
      </c>
      <c r="CG979" s="1">
        <f t="shared" si="349"/>
        <v>0</v>
      </c>
      <c r="CH979" s="1">
        <f t="shared" si="355"/>
        <v>0</v>
      </c>
      <c r="CJ979" s="1" t="e">
        <f t="shared" si="350"/>
        <v>#N/A</v>
      </c>
      <c r="CK979" s="1" t="str">
        <f t="shared" si="351"/>
        <v/>
      </c>
    </row>
    <row r="980" spans="73:89" ht="12" customHeight="1" x14ac:dyDescent="0.15">
      <c r="BU980" s="1">
        <f t="shared" si="352"/>
        <v>0</v>
      </c>
      <c r="BV980" s="1">
        <f>IF($BY$12=1,NORMDIST(BY980,$Y$6,$Y$8,TRUE),IF($BY$12=2,IF(BY980&lt;=$BX$31,0,IF(BY980&gt;=$BX$32,1,(BY980-$BX$31)*$BX$33)),SUM($BU$42:BU980)/$BV$40))</f>
        <v>0.98573788158932918</v>
      </c>
      <c r="BW980" s="1">
        <f t="shared" si="353"/>
        <v>0.17006816516402801</v>
      </c>
      <c r="BX980" s="1">
        <f>IF($BY$12&lt;3,BV980,SUM($BZ$42:BZ980)/$BX$40)</f>
        <v>0.98573788158932918</v>
      </c>
      <c r="BY980" s="1">
        <f t="shared" si="345"/>
        <v>93.799999999998946</v>
      </c>
      <c r="BZ980" s="1">
        <f t="shared" si="346"/>
        <v>1.8130934452455214E-3</v>
      </c>
      <c r="CA980" s="1">
        <f t="shared" si="354"/>
        <v>26</v>
      </c>
      <c r="CE980" s="1">
        <f t="shared" si="347"/>
        <v>26.305</v>
      </c>
      <c r="CF980" s="1">
        <f t="shared" si="348"/>
        <v>99</v>
      </c>
      <c r="CG980" s="1">
        <f t="shared" si="349"/>
        <v>0</v>
      </c>
      <c r="CH980" s="1">
        <f t="shared" si="355"/>
        <v>0</v>
      </c>
      <c r="CJ980" s="1" t="e">
        <f t="shared" si="350"/>
        <v>#N/A</v>
      </c>
      <c r="CK980" s="1" t="str">
        <f t="shared" si="351"/>
        <v/>
      </c>
    </row>
    <row r="981" spans="73:89" ht="12" customHeight="1" x14ac:dyDescent="0.15">
      <c r="BU981" s="1">
        <f t="shared" si="352"/>
        <v>0</v>
      </c>
      <c r="BV981" s="1">
        <f>IF($BY$12=1,NORMDIST(BY981,$Y$6,$Y$8,TRUE),IF($BY$12=2,IF(BY981&lt;=$BX$31,0,IF(BY981&gt;=$BX$32,1,(BY981-$BX$31)*$BX$33)),SUM($BU$42:BU981)/$BV$40))</f>
        <v>0.98591820112926043</v>
      </c>
      <c r="BW981" s="1">
        <f t="shared" si="353"/>
        <v>0.16839330734941454</v>
      </c>
      <c r="BX981" s="1">
        <f>IF($BY$12&lt;3,BV981,SUM($BZ$42:BZ981)/$BX$40)</f>
        <v>0.98591820112926043</v>
      </c>
      <c r="BY981" s="1">
        <f t="shared" si="345"/>
        <v>93.89999999999894</v>
      </c>
      <c r="BZ981" s="1">
        <f t="shared" si="346"/>
        <v>1.7933259568627951E-3</v>
      </c>
      <c r="CA981" s="1">
        <f t="shared" si="354"/>
        <v>26</v>
      </c>
      <c r="CE981" s="1">
        <f t="shared" si="347"/>
        <v>26.305</v>
      </c>
      <c r="CF981" s="1">
        <f t="shared" si="348"/>
        <v>99</v>
      </c>
      <c r="CG981" s="1">
        <f t="shared" si="349"/>
        <v>0</v>
      </c>
      <c r="CH981" s="1">
        <f t="shared" si="355"/>
        <v>0</v>
      </c>
      <c r="CJ981" s="1" t="e">
        <f t="shared" si="350"/>
        <v>#N/A</v>
      </c>
      <c r="CK981" s="1" t="str">
        <f t="shared" si="351"/>
        <v/>
      </c>
    </row>
    <row r="982" spans="73:89" ht="12" customHeight="1" x14ac:dyDescent="0.15">
      <c r="BU982" s="1">
        <f t="shared" si="352"/>
        <v>0</v>
      </c>
      <c r="BV982" s="1">
        <f>IF($BY$12=1,NORMDIST(BY982,$Y$6,$Y$8,TRUE),IF($BY$12=2,IF(BY982&lt;=$BX$31,0,IF(BY982&gt;=$BX$32,1,(BY982-$BX$31)*$BX$33)),SUM($BU$42:BU982)/$BV$40))</f>
        <v>0.98609655248649952</v>
      </c>
      <c r="BW982" s="1">
        <f t="shared" si="353"/>
        <v>0.16673058637730534</v>
      </c>
      <c r="BX982" s="1">
        <f>IF($BY$12&lt;3,BV982,SUM($BZ$42:BZ982)/$BX$40)</f>
        <v>0.98609655248649952</v>
      </c>
      <c r="BY982" s="1">
        <f t="shared" ref="BY982:BY1042" si="356">BY981+$BZ$1</f>
        <v>93.999999999998934</v>
      </c>
      <c r="BZ982" s="1">
        <f t="shared" si="346"/>
        <v>1.773729642311779E-3</v>
      </c>
      <c r="CA982" s="1">
        <f t="shared" si="354"/>
        <v>26</v>
      </c>
      <c r="CE982" s="1">
        <f t="shared" si="347"/>
        <v>26.305</v>
      </c>
      <c r="CF982" s="1">
        <f t="shared" si="348"/>
        <v>99</v>
      </c>
      <c r="CG982" s="1">
        <f t="shared" si="349"/>
        <v>0</v>
      </c>
      <c r="CH982" s="1">
        <f t="shared" si="355"/>
        <v>0</v>
      </c>
      <c r="CJ982" s="1" t="e">
        <f t="shared" si="350"/>
        <v>#N/A</v>
      </c>
      <c r="CK982" s="1" t="str">
        <f t="shared" si="351"/>
        <v/>
      </c>
    </row>
    <row r="983" spans="73:89" ht="12" customHeight="1" x14ac:dyDescent="0.15">
      <c r="BU983" s="1">
        <f t="shared" si="352"/>
        <v>0</v>
      </c>
      <c r="BV983" s="1">
        <f>IF($BY$12=1,NORMDIST(BY983,$Y$6,$Y$8,TRUE),IF($BY$12=2,IF(BY983&lt;=$BX$31,0,IF(BY983&gt;=$BX$32,1,(BY983-$BX$31)*$BX$33)),SUM($BU$42:BU983)/$BV$40))</f>
        <v>0.98627295273365279</v>
      </c>
      <c r="BW983" s="1">
        <f t="shared" si="353"/>
        <v>0.16507996928365523</v>
      </c>
      <c r="BX983" s="1">
        <f>IF($BY$12&lt;3,BV983,SUM($BZ$42:BZ983)/$BX$40)</f>
        <v>0.98627295273365279</v>
      </c>
      <c r="BY983" s="1">
        <f t="shared" si="356"/>
        <v>94.099999999998929</v>
      </c>
      <c r="BZ983" s="1">
        <f t="shared" si="346"/>
        <v>1.7543036055649003E-3</v>
      </c>
      <c r="CA983" s="1">
        <f t="shared" si="354"/>
        <v>26</v>
      </c>
      <c r="CE983" s="1">
        <f t="shared" si="347"/>
        <v>26.305</v>
      </c>
      <c r="CF983" s="1">
        <f t="shared" si="348"/>
        <v>99</v>
      </c>
      <c r="CG983" s="1">
        <f t="shared" si="349"/>
        <v>0</v>
      </c>
      <c r="CH983" s="1">
        <f t="shared" si="355"/>
        <v>0</v>
      </c>
      <c r="CJ983" s="1" t="e">
        <f t="shared" si="350"/>
        <v>#N/A</v>
      </c>
      <c r="CK983" s="1" t="str">
        <f t="shared" si="351"/>
        <v/>
      </c>
    </row>
    <row r="984" spans="73:89" ht="12" customHeight="1" x14ac:dyDescent="0.15">
      <c r="BU984" s="1">
        <f t="shared" si="352"/>
        <v>0</v>
      </c>
      <c r="BV984" s="1">
        <f>IF($BY$12=1,NORMDIST(BY984,$Y$6,$Y$8,TRUE),IF($BY$12=2,IF(BY984&lt;=$BX$31,0,IF(BY984&gt;=$BX$32,1,(BY984-$BX$31)*$BX$33)),SUM($BU$42:BU984)/$BV$40))</f>
        <v>0.98644741885357812</v>
      </c>
      <c r="BW984" s="1">
        <f t="shared" si="353"/>
        <v>0.16344142247297522</v>
      </c>
      <c r="BX984" s="1">
        <f>IF($BY$12&lt;3,BV984,SUM($BZ$42:BZ984)/$BX$40)</f>
        <v>0.98644741885357812</v>
      </c>
      <c r="BY984" s="1">
        <f t="shared" si="356"/>
        <v>94.199999999998923</v>
      </c>
      <c r="BZ984" s="1">
        <f t="shared" si="346"/>
        <v>1.7350469476961475E-3</v>
      </c>
      <c r="CA984" s="1">
        <f t="shared" si="354"/>
        <v>26</v>
      </c>
      <c r="CE984" s="1">
        <f t="shared" si="347"/>
        <v>26.305</v>
      </c>
      <c r="CF984" s="1">
        <f t="shared" si="348"/>
        <v>99</v>
      </c>
      <c r="CG984" s="1">
        <f t="shared" si="349"/>
        <v>0</v>
      </c>
      <c r="CH984" s="1">
        <f t="shared" si="355"/>
        <v>0</v>
      </c>
      <c r="CJ984" s="1" t="e">
        <f t="shared" si="350"/>
        <v>#N/A</v>
      </c>
      <c r="CK984" s="1" t="str">
        <f t="shared" si="351"/>
        <v/>
      </c>
    </row>
    <row r="985" spans="73:89" ht="12" customHeight="1" x14ac:dyDescent="0.15">
      <c r="BU985" s="1">
        <f t="shared" si="352"/>
        <v>0</v>
      </c>
      <c r="BV985" s="1">
        <f>IF($BY$12=1,NORMDIST(BY985,$Y$6,$Y$8,TRUE),IF($BY$12=2,IF(BY985&lt;=$BX$31,0,IF(BY985&gt;=$BX$32,1,(BY985-$BX$31)*$BX$33)),SUM($BU$42:BU985)/$BV$40))</f>
        <v>0.98661996773910077</v>
      </c>
      <c r="BW985" s="1">
        <f t="shared" si="353"/>
        <v>0.1618149117283072</v>
      </c>
      <c r="BX985" s="1">
        <f>IF($BY$12&lt;3,BV985,SUM($BZ$42:BZ985)/$BX$40)</f>
        <v>0.98661996773910077</v>
      </c>
      <c r="BY985" s="1">
        <f t="shared" si="356"/>
        <v>94.299999999998917</v>
      </c>
      <c r="BZ985" s="1">
        <f t="shared" si="346"/>
        <v>1.715958767002217E-3</v>
      </c>
      <c r="CA985" s="1">
        <f t="shared" si="354"/>
        <v>26</v>
      </c>
      <c r="CE985" s="1">
        <f t="shared" si="347"/>
        <v>26.305</v>
      </c>
      <c r="CF985" s="1">
        <f t="shared" si="348"/>
        <v>99</v>
      </c>
      <c r="CG985" s="1">
        <f t="shared" si="349"/>
        <v>0</v>
      </c>
      <c r="CH985" s="1">
        <f t="shared" si="355"/>
        <v>0</v>
      </c>
      <c r="CJ985" s="1" t="e">
        <f t="shared" si="350"/>
        <v>#N/A</v>
      </c>
      <c r="CK985" s="1" t="str">
        <f t="shared" si="351"/>
        <v/>
      </c>
    </row>
    <row r="986" spans="73:89" ht="12" customHeight="1" x14ac:dyDescent="0.15">
      <c r="BU986" s="1">
        <f t="shared" si="352"/>
        <v>0</v>
      </c>
      <c r="BV986" s="1">
        <f>IF($BY$12=1,NORMDIST(BY986,$Y$6,$Y$8,TRUE),IF($BY$12=2,IF(BY986&lt;=$BX$31,0,IF(BY986&gt;=$BX$32,1,(BY986-$BX$31)*$BX$33)),SUM($BU$42:BU986)/$BV$40))</f>
        <v>0.98679061619274189</v>
      </c>
      <c r="BW986" s="1">
        <f t="shared" si="353"/>
        <v>0.16020040222117771</v>
      </c>
      <c r="BX986" s="1">
        <f>IF($BY$12&lt;3,BV986,SUM($BZ$42:BZ986)/$BX$40)</f>
        <v>0.98679061619274189</v>
      </c>
      <c r="BY986" s="1">
        <f t="shared" si="356"/>
        <v>94.399999999998911</v>
      </c>
      <c r="BZ986" s="1">
        <f t="shared" si="346"/>
        <v>1.6970381591226648E-3</v>
      </c>
      <c r="CA986" s="1">
        <f t="shared" si="354"/>
        <v>26</v>
      </c>
      <c r="CE986" s="1">
        <f t="shared" si="347"/>
        <v>26.305</v>
      </c>
      <c r="CF986" s="1">
        <f t="shared" si="348"/>
        <v>99</v>
      </c>
      <c r="CG986" s="1">
        <f t="shared" si="349"/>
        <v>0</v>
      </c>
      <c r="CH986" s="1">
        <f t="shared" si="355"/>
        <v>0</v>
      </c>
      <c r="CJ986" s="1" t="e">
        <f t="shared" si="350"/>
        <v>#N/A</v>
      </c>
      <c r="CK986" s="1" t="str">
        <f t="shared" si="351"/>
        <v/>
      </c>
    </row>
    <row r="987" spans="73:89" ht="12" customHeight="1" x14ac:dyDescent="0.15">
      <c r="BU987" s="1">
        <f t="shared" si="352"/>
        <v>0</v>
      </c>
      <c r="BV987" s="1">
        <f>IF($BY$12=1,NORMDIST(BY987,$Y$6,$Y$8,TRUE),IF($BY$12=2,IF(BY987&lt;=$BX$31,0,IF(BY987&gt;=$BX$32,1,(BY987-$BX$31)*$BX$33)),SUM($BU$42:BU987)/$BV$40))</f>
        <v>0.98695938092645852</v>
      </c>
      <c r="BW987" s="1">
        <f t="shared" si="353"/>
        <v>0.15859785852153135</v>
      </c>
      <c r="BX987" s="1">
        <f>IF($BY$12&lt;3,BV987,SUM($BZ$42:BZ987)/$BX$40)</f>
        <v>0.98695938092645852</v>
      </c>
      <c r="BY987" s="1">
        <f t="shared" si="356"/>
        <v>94.499999999998906</v>
      </c>
      <c r="BZ987" s="1">
        <f t="shared" si="346"/>
        <v>1.6782842171590812E-3</v>
      </c>
      <c r="CA987" s="1">
        <f t="shared" si="354"/>
        <v>26</v>
      </c>
      <c r="CE987" s="1">
        <f t="shared" si="347"/>
        <v>26.305</v>
      </c>
      <c r="CF987" s="1">
        <f t="shared" si="348"/>
        <v>99</v>
      </c>
      <c r="CG987" s="1">
        <f t="shared" si="349"/>
        <v>0</v>
      </c>
      <c r="CH987" s="1">
        <f t="shared" si="355"/>
        <v>0</v>
      </c>
      <c r="CJ987" s="1" t="e">
        <f t="shared" si="350"/>
        <v>#N/A</v>
      </c>
      <c r="CK987" s="1" t="str">
        <f t="shared" si="351"/>
        <v/>
      </c>
    </row>
    <row r="988" spans="73:89" ht="12" customHeight="1" x14ac:dyDescent="0.15">
      <c r="BU988" s="1">
        <f t="shared" si="352"/>
        <v>0</v>
      </c>
      <c r="BV988" s="1">
        <f>IF($BY$12=1,NORMDIST(BY988,$Y$6,$Y$8,TRUE),IF($BY$12=2,IF(BY988&lt;=$BX$31,0,IF(BY988&gt;=$BX$32,1,(BY988-$BX$31)*$BX$33)),SUM($BU$42:BU988)/$BV$40))</f>
        <v>0.98712627856139612</v>
      </c>
      <c r="BW988" s="1">
        <f t="shared" si="353"/>
        <v>0.15700724460764059</v>
      </c>
      <c r="BX988" s="1">
        <f>IF($BY$12&lt;3,BV988,SUM($BZ$42:BZ988)/$BX$40)</f>
        <v>0.98712627856139612</v>
      </c>
      <c r="BY988" s="1">
        <f t="shared" si="356"/>
        <v>94.5999999999989</v>
      </c>
      <c r="BZ988" s="1">
        <f t="shared" si="346"/>
        <v>1.6596960317932603E-3</v>
      </c>
      <c r="CA988" s="1">
        <f t="shared" si="354"/>
        <v>26</v>
      </c>
      <c r="CE988" s="1">
        <f t="shared" si="347"/>
        <v>26.305</v>
      </c>
      <c r="CF988" s="1">
        <f t="shared" si="348"/>
        <v>99</v>
      </c>
      <c r="CG988" s="1">
        <f t="shared" si="349"/>
        <v>0</v>
      </c>
      <c r="CH988" s="1">
        <f t="shared" si="355"/>
        <v>0</v>
      </c>
      <c r="CJ988" s="1" t="e">
        <f t="shared" si="350"/>
        <v>#N/A</v>
      </c>
      <c r="CK988" s="1" t="str">
        <f t="shared" si="351"/>
        <v/>
      </c>
    </row>
    <row r="989" spans="73:89" ht="12" customHeight="1" x14ac:dyDescent="0.15">
      <c r="BU989" s="1">
        <f t="shared" si="352"/>
        <v>0</v>
      </c>
      <c r="BV989" s="1">
        <f>IF($BY$12=1,NORMDIST(BY989,$Y$6,$Y$8,TRUE),IF($BY$12=2,IF(BY989&lt;=$BX$31,0,IF(BY989&gt;=$BX$32,1,(BY989-$BX$31)*$BX$33)),SUM($BU$42:BU989)/$BV$40))</f>
        <v>0.98729132562765221</v>
      </c>
      <c r="BW989" s="1">
        <f t="shared" si="353"/>
        <v>0.15542852387599107</v>
      </c>
      <c r="BX989" s="1">
        <f>IF($BY$12&lt;3,BV989,SUM($BZ$42:BZ989)/$BX$40)</f>
        <v>0.98729132562765221</v>
      </c>
      <c r="BY989" s="1">
        <f t="shared" si="356"/>
        <v>94.699999999998894</v>
      </c>
      <c r="BZ989" s="1">
        <f t="shared" si="346"/>
        <v>1.64127269140436E-3</v>
      </c>
      <c r="CA989" s="1">
        <f t="shared" si="354"/>
        <v>26</v>
      </c>
      <c r="CE989" s="1">
        <f t="shared" si="347"/>
        <v>26.305</v>
      </c>
      <c r="CF989" s="1">
        <f t="shared" si="348"/>
        <v>99</v>
      </c>
      <c r="CG989" s="1">
        <f t="shared" si="349"/>
        <v>0</v>
      </c>
      <c r="CH989" s="1">
        <f t="shared" si="355"/>
        <v>0</v>
      </c>
      <c r="CJ989" s="1" t="e">
        <f t="shared" si="350"/>
        <v>#N/A</v>
      </c>
      <c r="CK989" s="1" t="str">
        <f t="shared" si="351"/>
        <v/>
      </c>
    </row>
    <row r="990" spans="73:89" ht="12" customHeight="1" x14ac:dyDescent="0.15">
      <c r="BU990" s="1">
        <f t="shared" si="352"/>
        <v>0</v>
      </c>
      <c r="BV990" s="1">
        <f>IF($BY$12=1,NORMDIST(BY990,$Y$6,$Y$8,TRUE),IF($BY$12=2,IF(BY990&lt;=$BX$31,0,IF(BY990&gt;=$BX$32,1,(BY990-$BX$31)*$BX$33)),SUM($BU$42:BU990)/$BV$40))</f>
        <v>0.98745453856405163</v>
      </c>
      <c r="BW990" s="1">
        <f t="shared" si="353"/>
        <v>0.15386165915114333</v>
      </c>
      <c r="BX990" s="1">
        <f>IF($BY$12&lt;3,BV990,SUM($BZ$42:BZ990)/$BX$40)</f>
        <v>0.98745453856405163</v>
      </c>
      <c r="BY990" s="1">
        <f t="shared" si="356"/>
        <v>94.799999999998889</v>
      </c>
      <c r="BZ990" s="1">
        <f t="shared" si="346"/>
        <v>1.6230132821850752E-3</v>
      </c>
      <c r="CA990" s="1">
        <f t="shared" si="354"/>
        <v>26</v>
      </c>
      <c r="CE990" s="1">
        <f t="shared" si="347"/>
        <v>26.305</v>
      </c>
      <c r="CF990" s="1">
        <f t="shared" si="348"/>
        <v>99</v>
      </c>
      <c r="CG990" s="1">
        <f t="shared" si="349"/>
        <v>0</v>
      </c>
      <c r="CH990" s="1">
        <f t="shared" si="355"/>
        <v>0</v>
      </c>
      <c r="CJ990" s="1" t="e">
        <f t="shared" si="350"/>
        <v>#N/A</v>
      </c>
      <c r="CK990" s="1" t="str">
        <f t="shared" si="351"/>
        <v/>
      </c>
    </row>
    <row r="991" spans="73:89" ht="12" customHeight="1" x14ac:dyDescent="0.15">
      <c r="BU991" s="1">
        <f t="shared" si="352"/>
        <v>0</v>
      </c>
      <c r="BV991" s="1">
        <f>IF($BY$12=1,NORMDIST(BY991,$Y$6,$Y$8,TRUE),IF($BY$12=2,IF(BY991&lt;=$BX$31,0,IF(BY991&gt;=$BX$32,1,(BY991-$BX$31)*$BX$33)),SUM($BU$42:BU991)/$BV$40))</f>
        <v>0.98761593371793432</v>
      </c>
      <c r="BW991" s="1">
        <f t="shared" si="353"/>
        <v>0.15230661269556492</v>
      </c>
      <c r="BX991" s="1">
        <f>IF($BY$12&lt;3,BV991,SUM($BZ$42:BZ991)/$BX$40)</f>
        <v>0.98761593371793432</v>
      </c>
      <c r="BY991" s="1">
        <f t="shared" si="356"/>
        <v>94.899999999998883</v>
      </c>
      <c r="BZ991" s="1">
        <f t="shared" si="346"/>
        <v>1.604916888256762E-3</v>
      </c>
      <c r="CA991" s="1">
        <f t="shared" si="354"/>
        <v>26</v>
      </c>
      <c r="CE991" s="1">
        <f t="shared" si="347"/>
        <v>26.305</v>
      </c>
      <c r="CF991" s="1">
        <f t="shared" si="348"/>
        <v>99</v>
      </c>
      <c r="CG991" s="1">
        <f t="shared" si="349"/>
        <v>0</v>
      </c>
      <c r="CH991" s="1">
        <f t="shared" si="355"/>
        <v>0</v>
      </c>
      <c r="CJ991" s="1" t="e">
        <f t="shared" si="350"/>
        <v>#N/A</v>
      </c>
      <c r="CK991" s="1" t="str">
        <f t="shared" si="351"/>
        <v/>
      </c>
    </row>
    <row r="992" spans="73:89" ht="12" customHeight="1" x14ac:dyDescent="0.15">
      <c r="BU992" s="1">
        <f t="shared" si="352"/>
        <v>0</v>
      </c>
      <c r="BV992" s="1">
        <f>IF($BY$12=1,NORMDIST(BY992,$Y$6,$Y$8,TRUE),IF($BY$12=2,IF(BY992&lt;=$BX$31,0,IF(BY992&gt;=$BX$32,1,(BY992-$BX$31)*$BX$33)),SUM($BU$42:BU992)/$BV$40))</f>
        <v>0.98777552734495355</v>
      </c>
      <c r="BW992" s="1">
        <f t="shared" si="353"/>
        <v>0.15076334621943749</v>
      </c>
      <c r="BX992" s="1">
        <f>IF($BY$12&lt;3,BV992,SUM($BZ$42:BZ992)/$BX$40)</f>
        <v>0.98777552734495355</v>
      </c>
      <c r="BY992" s="1">
        <f t="shared" si="356"/>
        <v>94.999999999998877</v>
      </c>
      <c r="BZ992" s="1">
        <f t="shared" si="346"/>
        <v>1.5869825917835712E-3</v>
      </c>
      <c r="CA992" s="1">
        <f t="shared" si="354"/>
        <v>26</v>
      </c>
      <c r="CE992" s="1">
        <f t="shared" si="347"/>
        <v>26.305</v>
      </c>
      <c r="CF992" s="1">
        <f t="shared" si="348"/>
        <v>99</v>
      </c>
      <c r="CG992" s="1">
        <f t="shared" si="349"/>
        <v>0</v>
      </c>
      <c r="CH992" s="1">
        <f t="shared" si="355"/>
        <v>0</v>
      </c>
      <c r="CJ992" s="1" t="e">
        <f t="shared" si="350"/>
        <v>#N/A</v>
      </c>
      <c r="CK992" s="1" t="str">
        <f t="shared" si="351"/>
        <v/>
      </c>
    </row>
    <row r="993" spans="73:89" ht="12" customHeight="1" x14ac:dyDescent="0.15">
      <c r="BU993" s="1">
        <f t="shared" si="352"/>
        <v>0</v>
      </c>
      <c r="BV993" s="1">
        <f>IF($BY$12=1,NORMDIST(BY993,$Y$6,$Y$8,TRUE),IF($BY$12=2,IF(BY993&lt;=$BX$31,0,IF(BY993&gt;=$BX$32,1,(BY993-$BX$31)*$BX$33)),SUM($BU$42:BU993)/$BV$40))</f>
        <v>0.98793333560888552</v>
      </c>
      <c r="BW993" s="1">
        <f t="shared" si="353"/>
        <v>0.14923182089043233</v>
      </c>
      <c r="BX993" s="1">
        <f>IF($BY$12&lt;3,BV993,SUM($BZ$42:BZ993)/$BX$40)</f>
        <v>0.98793333560888552</v>
      </c>
      <c r="BY993" s="1">
        <f t="shared" si="356"/>
        <v>95.099999999998872</v>
      </c>
      <c r="BZ993" s="1">
        <f t="shared" si="346"/>
        <v>1.5692094730855321E-3</v>
      </c>
      <c r="CA993" s="1">
        <f t="shared" si="354"/>
        <v>26</v>
      </c>
      <c r="CE993" s="1">
        <f t="shared" si="347"/>
        <v>26.305</v>
      </c>
      <c r="CF993" s="1">
        <f t="shared" si="348"/>
        <v>99</v>
      </c>
      <c r="CG993" s="1">
        <f t="shared" si="349"/>
        <v>0</v>
      </c>
      <c r="CH993" s="1">
        <f t="shared" si="355"/>
        <v>0</v>
      </c>
      <c r="CJ993" s="1" t="e">
        <f t="shared" si="350"/>
        <v>#N/A</v>
      </c>
      <c r="CK993" s="1" t="str">
        <f t="shared" si="351"/>
        <v/>
      </c>
    </row>
    <row r="994" spans="73:89" ht="12" customHeight="1" x14ac:dyDescent="0.15">
      <c r="BU994" s="1">
        <f t="shared" si="352"/>
        <v>0</v>
      </c>
      <c r="BV994" s="1">
        <f>IF($BY$12=1,NORMDIST(BY994,$Y$6,$Y$8,TRUE),IF($BY$12=2,IF(BY994&lt;=$BX$31,0,IF(BY994&gt;=$BX$32,1,(BY994-$BX$31)*$BX$33)),SUM($BU$42:BU994)/$BV$40))</f>
        <v>0.98808937458145119</v>
      </c>
      <c r="BW994" s="1">
        <f t="shared" si="353"/>
        <v>0.14771199734345644</v>
      </c>
      <c r="BX994" s="1">
        <f>IF($BY$12&lt;3,BV994,SUM($BZ$42:BZ994)/$BX$40)</f>
        <v>0.98808937458145119</v>
      </c>
      <c r="BY994" s="1">
        <f t="shared" si="356"/>
        <v>95.199999999998866</v>
      </c>
      <c r="BZ994" s="1">
        <f t="shared" si="346"/>
        <v>1.5515966107506115E-3</v>
      </c>
      <c r="CA994" s="1">
        <f t="shared" si="354"/>
        <v>26</v>
      </c>
      <c r="CE994" s="1">
        <f t="shared" si="347"/>
        <v>26.305</v>
      </c>
      <c r="CF994" s="1">
        <f t="shared" si="348"/>
        <v>99</v>
      </c>
      <c r="CG994" s="1">
        <f t="shared" si="349"/>
        <v>0</v>
      </c>
      <c r="CH994" s="1">
        <f t="shared" si="355"/>
        <v>0</v>
      </c>
      <c r="CJ994" s="1" t="e">
        <f t="shared" si="350"/>
        <v>#N/A</v>
      </c>
      <c r="CK994" s="1" t="str">
        <f t="shared" si="351"/>
        <v/>
      </c>
    </row>
    <row r="995" spans="73:89" ht="12" customHeight="1" x14ac:dyDescent="0.15">
      <c r="BU995" s="1">
        <f t="shared" si="352"/>
        <v>0</v>
      </c>
      <c r="BV995" s="1">
        <f>IF($BY$12=1,NORMDIST(BY995,$Y$6,$Y$8,TRUE),IF($BY$12=2,IF(BY995&lt;=$BX$31,0,IF(BY995&gt;=$BX$32,1,(BY995-$BX$31)*$BX$33)),SUM($BU$42:BU995)/$BV$40))</f>
        <v>0.98824366024214827</v>
      </c>
      <c r="BW995" s="1">
        <f t="shared" si="353"/>
        <v>0.14620383569036727</v>
      </c>
      <c r="BX995" s="1">
        <f>IF($BY$12&lt;3,BV995,SUM($BZ$42:BZ995)/$BX$40)</f>
        <v>0.98824366024214827</v>
      </c>
      <c r="BY995" s="1">
        <f t="shared" si="356"/>
        <v>95.29999999999886</v>
      </c>
      <c r="BZ995" s="1">
        <f t="shared" si="346"/>
        <v>1.5341430817457399E-3</v>
      </c>
      <c r="CA995" s="1">
        <f t="shared" si="354"/>
        <v>26</v>
      </c>
      <c r="CE995" s="1">
        <f t="shared" si="347"/>
        <v>26.305</v>
      </c>
      <c r="CF995" s="1">
        <f t="shared" si="348"/>
        <v>99</v>
      </c>
      <c r="CG995" s="1">
        <f t="shared" si="349"/>
        <v>0</v>
      </c>
      <c r="CH995" s="1">
        <f t="shared" si="355"/>
        <v>0</v>
      </c>
      <c r="CJ995" s="1" t="e">
        <f t="shared" si="350"/>
        <v>#N/A</v>
      </c>
      <c r="CK995" s="1" t="str">
        <f t="shared" si="351"/>
        <v/>
      </c>
    </row>
    <row r="996" spans="73:89" ht="12" customHeight="1" x14ac:dyDescent="0.15">
      <c r="BU996" s="1">
        <f t="shared" si="352"/>
        <v>0</v>
      </c>
      <c r="BV996" s="1">
        <f>IF($BY$12=1,NORMDIST(BY996,$Y$6,$Y$8,TRUE),IF($BY$12=2,IF(BY996&lt;=$BX$31,0,IF(BY996&gt;=$BX$32,1,(BY996-$BX$31)*$BX$33)),SUM($BU$42:BU996)/$BV$40))</f>
        <v>0.98839620847809473</v>
      </c>
      <c r="BW996" s="1">
        <f t="shared" si="353"/>
        <v>0.144707295529653</v>
      </c>
      <c r="BX996" s="1">
        <f>IF($BY$12&lt;3,BV996,SUM($BZ$42:BZ996)/$BX$40)</f>
        <v>0.98839620847809473</v>
      </c>
      <c r="BY996" s="1">
        <f t="shared" si="356"/>
        <v>95.399999999998855</v>
      </c>
      <c r="BZ996" s="1">
        <f t="shared" si="346"/>
        <v>1.5168479615267792E-3</v>
      </c>
      <c r="CA996" s="1">
        <f t="shared" si="354"/>
        <v>26</v>
      </c>
      <c r="CE996" s="1">
        <f t="shared" si="347"/>
        <v>26.305</v>
      </c>
      <c r="CF996" s="1">
        <f t="shared" si="348"/>
        <v>99</v>
      </c>
      <c r="CG996" s="1">
        <f t="shared" si="349"/>
        <v>0</v>
      </c>
      <c r="CH996" s="1">
        <f t="shared" si="355"/>
        <v>0</v>
      </c>
      <c r="CJ996" s="1" t="e">
        <f t="shared" si="350"/>
        <v>#N/A</v>
      </c>
      <c r="CK996" s="1" t="str">
        <f t="shared" si="351"/>
        <v/>
      </c>
    </row>
    <row r="997" spans="73:89" ht="12" customHeight="1" x14ac:dyDescent="0.15">
      <c r="BU997" s="1">
        <f t="shared" si="352"/>
        <v>0</v>
      </c>
      <c r="BV997" s="1">
        <f>IF($BY$12=1,NORMDIST(BY997,$Y$6,$Y$8,TRUE),IF($BY$12=2,IF(BY997&lt;=$BX$31,0,IF(BY997&gt;=$BX$32,1,(BY997-$BX$31)*$BX$33)),SUM($BU$42:BU997)/$BV$40))</f>
        <v>0.98854703508388309</v>
      </c>
      <c r="BW997" s="1">
        <f t="shared" si="353"/>
        <v>0.14322233595608078</v>
      </c>
      <c r="BX997" s="1">
        <f>IF($BY$12&lt;3,BV997,SUM($BZ$42:BZ997)/$BX$40)</f>
        <v>0.98854703508388309</v>
      </c>
      <c r="BY997" s="1">
        <f t="shared" si="356"/>
        <v>95.499999999998849</v>
      </c>
      <c r="BZ997" s="1">
        <f t="shared" si="346"/>
        <v>1.4997103241474606E-3</v>
      </c>
      <c r="CA997" s="1">
        <f t="shared" si="354"/>
        <v>26</v>
      </c>
      <c r="CE997" s="1">
        <f t="shared" si="347"/>
        <v>26.305</v>
      </c>
      <c r="CF997" s="1">
        <f t="shared" si="348"/>
        <v>99</v>
      </c>
      <c r="CG997" s="1">
        <f t="shared" si="349"/>
        <v>0</v>
      </c>
      <c r="CH997" s="1">
        <f t="shared" si="355"/>
        <v>0</v>
      </c>
      <c r="CJ997" s="1" t="e">
        <f t="shared" si="350"/>
        <v>#N/A</v>
      </c>
      <c r="CK997" s="1" t="str">
        <f t="shared" si="351"/>
        <v/>
      </c>
    </row>
    <row r="998" spans="73:89" ht="12" customHeight="1" x14ac:dyDescent="0.15">
      <c r="BU998" s="1">
        <f t="shared" si="352"/>
        <v>0</v>
      </c>
      <c r="BV998" s="1">
        <f>IF($BY$12=1,NORMDIST(BY998,$Y$6,$Y$8,TRUE),IF($BY$12=2,IF(BY998&lt;=$BX$31,0,IF(BY998&gt;=$BX$32,1,(BY998-$BX$31)*$BX$33)),SUM($BU$42:BU998)/$BV$40))</f>
        <v>0.98869615576144554</v>
      </c>
      <c r="BW998" s="1">
        <f t="shared" si="353"/>
        <v>0.1417489155703083</v>
      </c>
      <c r="BX998" s="1">
        <f>IF($BY$12&lt;3,BV998,SUM($BZ$42:BZ998)/$BX$40)</f>
        <v>0.98869615576144554</v>
      </c>
      <c r="BY998" s="1">
        <f t="shared" si="356"/>
        <v>95.599999999998843</v>
      </c>
      <c r="BZ998" s="1">
        <f t="shared" si="346"/>
        <v>1.4827292423672596E-3</v>
      </c>
      <c r="CA998" s="1">
        <f t="shared" si="354"/>
        <v>26</v>
      </c>
      <c r="CE998" s="1">
        <f t="shared" si="347"/>
        <v>26.305</v>
      </c>
      <c r="CF998" s="1">
        <f t="shared" si="348"/>
        <v>99</v>
      </c>
      <c r="CG998" s="1">
        <f t="shared" si="349"/>
        <v>0</v>
      </c>
      <c r="CH998" s="1">
        <f t="shared" si="355"/>
        <v>0</v>
      </c>
      <c r="CJ998" s="1" t="e">
        <f t="shared" si="350"/>
        <v>#N/A</v>
      </c>
      <c r="CK998" s="1" t="str">
        <f t="shared" si="351"/>
        <v/>
      </c>
    </row>
    <row r="999" spans="73:89" ht="12" customHeight="1" x14ac:dyDescent="0.15">
      <c r="BU999" s="1">
        <f t="shared" si="352"/>
        <v>0</v>
      </c>
      <c r="BV999" s="1">
        <f>IF($BY$12=1,NORMDIST(BY999,$Y$6,$Y$8,TRUE),IF($BY$12=2,IF(BY999&lt;=$BX$31,0,IF(BY999&gt;=$BX$32,1,(BY999-$BX$31)*$BX$33)),SUM($BU$42:BU999)/$BV$40))</f>
        <v>0.98884358611993006</v>
      </c>
      <c r="BW999" s="1">
        <f t="shared" si="353"/>
        <v>0.14028699248845874</v>
      </c>
      <c r="BX999" s="1">
        <f>IF($BY$12&lt;3,BV999,SUM($BZ$42:BZ999)/$BX$40)</f>
        <v>0.98884358611993006</v>
      </c>
      <c r="BY999" s="1">
        <f t="shared" si="356"/>
        <v>95.699999999998838</v>
      </c>
      <c r="BZ999" s="1">
        <f t="shared" si="346"/>
        <v>1.4659037877582074E-3</v>
      </c>
      <c r="CA999" s="1">
        <f t="shared" si="354"/>
        <v>26</v>
      </c>
      <c r="CE999" s="1">
        <f t="shared" si="347"/>
        <v>26.305</v>
      </c>
      <c r="CF999" s="1">
        <f t="shared" si="348"/>
        <v>99</v>
      </c>
      <c r="CG999" s="1">
        <f t="shared" si="349"/>
        <v>0</v>
      </c>
      <c r="CH999" s="1">
        <f t="shared" si="355"/>
        <v>0</v>
      </c>
      <c r="CJ999" s="1" t="e">
        <f t="shared" si="350"/>
        <v>#N/A</v>
      </c>
      <c r="CK999" s="1" t="str">
        <f t="shared" si="351"/>
        <v/>
      </c>
    </row>
    <row r="1000" spans="73:89" ht="12" customHeight="1" x14ac:dyDescent="0.15">
      <c r="BU1000" s="1">
        <f t="shared" si="352"/>
        <v>0</v>
      </c>
      <c r="BV1000" s="1">
        <f>IF($BY$12=1,NORMDIST(BY1000,$Y$6,$Y$8,TRUE),IF($BY$12=2,IF(BY1000&lt;=$BX$31,0,IF(BY1000&gt;=$BX$32,1,(BY1000-$BX$31)*$BX$33)),SUM($BU$42:BU1000)/$BV$40))</f>
        <v>0.98898934167558694</v>
      </c>
      <c r="BW1000" s="1">
        <f t="shared" si="353"/>
        <v>0.13883652435166005</v>
      </c>
      <c r="BX1000" s="1">
        <f>IF($BY$12&lt;3,BV1000,SUM($BZ$42:BZ1000)/$BX$40)</f>
        <v>0.98898934167558694</v>
      </c>
      <c r="BY1000" s="1">
        <f t="shared" si="356"/>
        <v>95.799999999998832</v>
      </c>
      <c r="BZ1000" s="1">
        <f t="shared" si="346"/>
        <v>1.4492330308106655E-3</v>
      </c>
      <c r="CA1000" s="1">
        <f t="shared" si="354"/>
        <v>26</v>
      </c>
      <c r="CE1000" s="1">
        <f t="shared" si="347"/>
        <v>26.305</v>
      </c>
      <c r="CF1000" s="1">
        <f t="shared" si="348"/>
        <v>99</v>
      </c>
      <c r="CG1000" s="1">
        <f t="shared" si="349"/>
        <v>0</v>
      </c>
      <c r="CH1000" s="1">
        <f t="shared" si="355"/>
        <v>0</v>
      </c>
      <c r="CJ1000" s="1" t="e">
        <f t="shared" si="350"/>
        <v>#N/A</v>
      </c>
      <c r="CK1000" s="1" t="str">
        <f t="shared" si="351"/>
        <v/>
      </c>
    </row>
    <row r="1001" spans="73:89" ht="12" customHeight="1" x14ac:dyDescent="0.15">
      <c r="BU1001" s="1">
        <f t="shared" si="352"/>
        <v>0</v>
      </c>
      <c r="BV1001" s="1">
        <f>IF($BY$12=1,NORMDIST(BY1001,$Y$6,$Y$8,TRUE),IF($BY$12=2,IF(BY1001&lt;=$BX$31,0,IF(BY1001&gt;=$BX$32,1,(BY1001-$BX$31)*$BX$33)),SUM($BU$42:BU1001)/$BV$40))</f>
        <v>0.98913343785166563</v>
      </c>
      <c r="BW1001" s="1">
        <f t="shared" si="353"/>
        <v>0.13739746833554312</v>
      </c>
      <c r="BX1001" s="1">
        <f>IF($BY$12&lt;3,BV1001,SUM($BZ$42:BZ1001)/$BX$40)</f>
        <v>0.98913343785166563</v>
      </c>
      <c r="BY1001" s="1">
        <f t="shared" si="356"/>
        <v>95.899999999998826</v>
      </c>
      <c r="BZ1001" s="1">
        <f t="shared" si="346"/>
        <v>1.4327160410380062E-3</v>
      </c>
      <c r="CA1001" s="1">
        <f t="shared" si="354"/>
        <v>26</v>
      </c>
      <c r="CE1001" s="1">
        <f t="shared" si="347"/>
        <v>26.305</v>
      </c>
      <c r="CF1001" s="1">
        <f t="shared" si="348"/>
        <v>99</v>
      </c>
      <c r="CG1001" s="1">
        <f t="shared" si="349"/>
        <v>0</v>
      </c>
      <c r="CH1001" s="1">
        <f t="shared" si="355"/>
        <v>0</v>
      </c>
      <c r="CJ1001" s="1" t="e">
        <f t="shared" si="350"/>
        <v>#N/A</v>
      </c>
      <c r="CK1001" s="1" t="str">
        <f t="shared" si="351"/>
        <v/>
      </c>
    </row>
    <row r="1002" spans="73:89" ht="12" customHeight="1" x14ac:dyDescent="0.15">
      <c r="BU1002" s="1">
        <f t="shared" si="352"/>
        <v>0</v>
      </c>
      <c r="BV1002" s="1">
        <f>IF($BY$12=1,NORMDIST(BY1002,$Y$6,$Y$8,TRUE),IF($BY$12=2,IF(BY1002&lt;=$BX$31,0,IF(BY1002&gt;=$BX$32,1,(BY1002-$BX$31)*$BX$33)),SUM($BU$42:BU1002)/$BV$40))</f>
        <v>0.9892758899783225</v>
      </c>
      <c r="BW1002" s="1">
        <f t="shared" si="353"/>
        <v>0.13596978115970237</v>
      </c>
      <c r="BX1002" s="1">
        <f>IF($BY$12&lt;3,BV1002,SUM($BZ$42:BZ1002)/$BX$40)</f>
        <v>0.9892758899783225</v>
      </c>
      <c r="BY1002" s="1">
        <f t="shared" si="356"/>
        <v>95.99999999999882</v>
      </c>
      <c r="BZ1002" s="1">
        <f t="shared" ref="BZ1002:BZ1065" si="357">IF($BZ$5,IF($BY$12=1,NORMDIST(BY1002,$Y$6,$Y$8,FALSE),IF($BY$12=2,IF(AND(BY1002&gt;=$BX$31,BY1002&lt;=$BX$32),$BX$33,0),IF(BY1002&lt;=$BX$13,0,NORMDIST(LN((BY1002-$BX$13)/$BX$12),0,$BW$8,FALSE)/((BY1002-$BX$13)/$BX$12)))),-999)</f>
        <v>1.4163518870802506E-3</v>
      </c>
      <c r="CA1002" s="1">
        <f t="shared" si="354"/>
        <v>26</v>
      </c>
      <c r="CE1002" s="1">
        <f t="shared" ref="CE1002:CE1065" si="358">IF(AND($CB$7,$CD$2,$CD$1),26+$P$23/2-CC1002*$P$23,NA())</f>
        <v>26.305</v>
      </c>
      <c r="CF1002" s="1">
        <f t="shared" ref="CF1002:CF1065" si="359">IF(ISNA(CJ1002),99,CJ1002)</f>
        <v>99</v>
      </c>
      <c r="CG1002" s="1">
        <f t="shared" ref="CG1002:CG1065" si="360">IF(ISNA(CJ1002),0,CJ1002)</f>
        <v>0</v>
      </c>
      <c r="CH1002" s="1">
        <f t="shared" si="355"/>
        <v>0</v>
      </c>
      <c r="CJ1002" s="1" t="e">
        <f t="shared" ref="CJ1002:CJ1065" si="361">IF(CH1002=1,CE1002,NA())</f>
        <v>#N/A</v>
      </c>
      <c r="CK1002" s="1" t="str">
        <f t="shared" ref="CK1002:CK1065" si="362">IF(CH1002=1,M901,"")</f>
        <v/>
      </c>
    </row>
    <row r="1003" spans="73:89" ht="12" customHeight="1" x14ac:dyDescent="0.15">
      <c r="BU1003" s="1">
        <f t="shared" ref="BU1003:BU1066" si="363">IF($BY$12&lt;3,0,IF(BY1003&lt;=$BX$13,0,NORMDIST(LN((BY1003-$BX$13)/$BX$12),0,$BW$8,FALSE)/((BY1003-$BX$13)/$BX$12)))</f>
        <v>0</v>
      </c>
      <c r="BV1003" s="1">
        <f>IF($BY$12=1,NORMDIST(BY1003,$Y$6,$Y$8,TRUE),IF($BY$12=2,IF(BY1003&lt;=$BX$31,0,IF(BY1003&gt;=$BX$32,1,(BY1003-$BX$31)*$BX$33)),SUM($BU$42:BU1003)/$BV$40))</f>
        <v>0.98941671329253855</v>
      </c>
      <c r="BW1003" s="1">
        <f t="shared" ref="BW1003:BW1042" si="364">BY1003*BZ1003</f>
        <v>0.13455341909711463</v>
      </c>
      <c r="BX1003" s="1">
        <f>IF($BY$12&lt;3,BV1003,SUM($BZ$42:BZ1003)/$BX$40)</f>
        <v>0.98941671329253855</v>
      </c>
      <c r="BY1003" s="1">
        <f t="shared" si="356"/>
        <v>96.099999999998815</v>
      </c>
      <c r="BZ1003" s="1">
        <f t="shared" si="357"/>
        <v>1.4001396368066212E-3</v>
      </c>
      <c r="CA1003" s="1">
        <f t="shared" ref="CA1003:CA1066" si="365">IF(AND($CD$1,$CD$3),26-$CD$40*NORMDIST(BY1003,$Y$6,$Y$8/SQRT($T$18),FALSE),-999)</f>
        <v>26</v>
      </c>
      <c r="CE1003" s="1">
        <f t="shared" si="358"/>
        <v>26.305</v>
      </c>
      <c r="CF1003" s="1">
        <f t="shared" si="359"/>
        <v>99</v>
      </c>
      <c r="CG1003" s="1">
        <f t="shared" si="360"/>
        <v>0</v>
      </c>
      <c r="CH1003" s="1">
        <f t="shared" si="355"/>
        <v>0</v>
      </c>
      <c r="CJ1003" s="1" t="e">
        <f t="shared" si="361"/>
        <v>#N/A</v>
      </c>
      <c r="CK1003" s="1" t="str">
        <f t="shared" si="362"/>
        <v/>
      </c>
    </row>
    <row r="1004" spans="73:89" ht="12" customHeight="1" x14ac:dyDescent="0.15">
      <c r="BU1004" s="1">
        <f t="shared" si="363"/>
        <v>0</v>
      </c>
      <c r="BV1004" s="1">
        <f>IF($BY$12=1,NORMDIST(BY1004,$Y$6,$Y$8,TRUE),IF($BY$12=2,IF(BY1004&lt;=$BX$31,0,IF(BY1004&gt;=$BX$32,1,(BY1004-$BX$31)*$BX$33)),SUM($BU$42:BU1004)/$BV$40))</f>
        <v>0.98955592293804728</v>
      </c>
      <c r="BW1004" s="1">
        <f t="shared" si="364"/>
        <v>0.13314833798351552</v>
      </c>
      <c r="BX1004" s="1">
        <f>IF($BY$12&lt;3,BV1004,SUM($BZ$42:BZ1004)/$BX$40)</f>
        <v>0.98955592293804728</v>
      </c>
      <c r="BY1004" s="1">
        <f t="shared" si="356"/>
        <v>96.199999999998809</v>
      </c>
      <c r="BZ1004" s="1">
        <f t="shared" si="357"/>
        <v>1.3840783574170185E-3</v>
      </c>
      <c r="CA1004" s="1">
        <f t="shared" si="365"/>
        <v>26</v>
      </c>
      <c r="CE1004" s="1">
        <f t="shared" si="358"/>
        <v>26.305</v>
      </c>
      <c r="CF1004" s="1">
        <f t="shared" si="359"/>
        <v>99</v>
      </c>
      <c r="CG1004" s="1">
        <f t="shared" si="360"/>
        <v>0</v>
      </c>
      <c r="CH1004" s="1">
        <f t="shared" si="355"/>
        <v>0</v>
      </c>
      <c r="CJ1004" s="1" t="e">
        <f t="shared" si="361"/>
        <v>#N/A</v>
      </c>
      <c r="CK1004" s="1" t="str">
        <f t="shared" si="362"/>
        <v/>
      </c>
    </row>
    <row r="1005" spans="73:89" ht="12" customHeight="1" x14ac:dyDescent="0.15">
      <c r="BU1005" s="1">
        <f t="shared" si="363"/>
        <v>0</v>
      </c>
      <c r="BV1005" s="1">
        <f>IF($BY$12=1,NORMDIST(BY1005,$Y$6,$Y$8,TRUE),IF($BY$12=2,IF(BY1005&lt;=$BX$31,0,IF(BY1005&gt;=$BX$32,1,(BY1005-$BX$31)*$BX$33)),SUM($BU$42:BU1005)/$BV$40))</f>
        <v>0.98969353396527293</v>
      </c>
      <c r="BW1005" s="1">
        <f t="shared" si="364"/>
        <v>0.13175449322673508</v>
      </c>
      <c r="BX1005" s="1">
        <f>IF($BY$12&lt;3,BV1005,SUM($BZ$42:BZ1005)/$BX$40)</f>
        <v>0.98969353396527293</v>
      </c>
      <c r="BY1005" s="1">
        <f t="shared" si="356"/>
        <v>96.299999999998803</v>
      </c>
      <c r="BZ1005" s="1">
        <f t="shared" si="357"/>
        <v>1.3681671155424374E-3</v>
      </c>
      <c r="CA1005" s="1">
        <f t="shared" si="365"/>
        <v>26</v>
      </c>
      <c r="CE1005" s="1">
        <f t="shared" si="358"/>
        <v>26.305</v>
      </c>
      <c r="CF1005" s="1">
        <f t="shared" si="359"/>
        <v>99</v>
      </c>
      <c r="CG1005" s="1">
        <f t="shared" si="360"/>
        <v>0</v>
      </c>
      <c r="CH1005" s="1">
        <f t="shared" si="355"/>
        <v>0</v>
      </c>
      <c r="CJ1005" s="1" t="e">
        <f t="shared" si="361"/>
        <v>#N/A</v>
      </c>
      <c r="CK1005" s="1" t="str">
        <f t="shared" si="362"/>
        <v/>
      </c>
    </row>
    <row r="1006" spans="73:89" ht="12" customHeight="1" x14ac:dyDescent="0.15">
      <c r="BU1006" s="1">
        <f t="shared" si="363"/>
        <v>0</v>
      </c>
      <c r="BV1006" s="1">
        <f>IF($BY$12=1,NORMDIST(BY1006,$Y$6,$Y$8,TRUE),IF($BY$12=2,IF(BY1006&lt;=$BX$31,0,IF(BY1006&gt;=$BX$32,1,(BY1006-$BX$31)*$BX$33)),SUM($BU$42:BU1006)/$BV$40))</f>
        <v>0.98982956133127875</v>
      </c>
      <c r="BW1006" s="1">
        <f t="shared" si="364"/>
        <v>0.13037183981598677</v>
      </c>
      <c r="BX1006" s="1">
        <f>IF($BY$12&lt;3,BV1006,SUM($BZ$42:BZ1006)/$BX$40)</f>
        <v>0.98982956133127875</v>
      </c>
      <c r="BY1006" s="1">
        <f t="shared" si="356"/>
        <v>96.399999999998798</v>
      </c>
      <c r="BZ1006" s="1">
        <f t="shared" si="357"/>
        <v>1.352404977344278E-3</v>
      </c>
      <c r="CA1006" s="1">
        <f t="shared" si="365"/>
        <v>26</v>
      </c>
      <c r="CE1006" s="1">
        <f t="shared" si="358"/>
        <v>26.305</v>
      </c>
      <c r="CF1006" s="1">
        <f t="shared" si="359"/>
        <v>99</v>
      </c>
      <c r="CG1006" s="1">
        <f t="shared" si="360"/>
        <v>0</v>
      </c>
      <c r="CH1006" s="1">
        <f t="shared" si="355"/>
        <v>0</v>
      </c>
      <c r="CJ1006" s="1" t="e">
        <f t="shared" si="361"/>
        <v>#N/A</v>
      </c>
      <c r="CK1006" s="1" t="str">
        <f t="shared" si="362"/>
        <v/>
      </c>
    </row>
    <row r="1007" spans="73:89" ht="12" customHeight="1" x14ac:dyDescent="0.15">
      <c r="BU1007" s="1">
        <f t="shared" si="363"/>
        <v>0</v>
      </c>
      <c r="BV1007" s="1">
        <f>IF($BY$12=1,NORMDIST(BY1007,$Y$6,$Y$8,TRUE),IF($BY$12=2,IF(BY1007&lt;=$BX$31,0,IF(BY1007&gt;=$BX$32,1,(BY1007-$BX$31)*$BX$33)),SUM($BU$42:BU1007)/$BV$40))</f>
        <v>0.98996401989972438</v>
      </c>
      <c r="BW1007" s="1">
        <f t="shared" si="364"/>
        <v>0.12900033233111419</v>
      </c>
      <c r="BX1007" s="1">
        <f>IF($BY$12&lt;3,BV1007,SUM($BZ$42:BZ1007)/$BX$40)</f>
        <v>0.98996401989972438</v>
      </c>
      <c r="BY1007" s="1">
        <f t="shared" si="356"/>
        <v>96.499999999998792</v>
      </c>
      <c r="BZ1007" s="1">
        <f t="shared" si="357"/>
        <v>1.3367910086125988E-3</v>
      </c>
      <c r="CA1007" s="1">
        <f t="shared" si="365"/>
        <v>26</v>
      </c>
      <c r="CE1007" s="1">
        <f t="shared" si="358"/>
        <v>26.305</v>
      </c>
      <c r="CF1007" s="1">
        <f t="shared" si="359"/>
        <v>99</v>
      </c>
      <c r="CG1007" s="1">
        <f t="shared" si="360"/>
        <v>0</v>
      </c>
      <c r="CH1007" s="1">
        <f t="shared" si="355"/>
        <v>0</v>
      </c>
      <c r="CJ1007" s="1" t="e">
        <f t="shared" si="361"/>
        <v>#N/A</v>
      </c>
      <c r="CK1007" s="1" t="str">
        <f t="shared" si="362"/>
        <v/>
      </c>
    </row>
    <row r="1008" spans="73:89" ht="12" customHeight="1" x14ac:dyDescent="0.15">
      <c r="BU1008" s="1">
        <f t="shared" si="363"/>
        <v>0</v>
      </c>
      <c r="BV1008" s="1">
        <f>IF($BY$12=1,NORMDIST(BY1008,$Y$6,$Y$8,TRUE),IF($BY$12=2,IF(BY1008&lt;=$BX$31,0,IF(BY1008&gt;=$BX$32,1,(BY1008-$BX$31)*$BX$33)),SUM($BU$42:BU1008)/$BV$40))</f>
        <v>0.99009692444083419</v>
      </c>
      <c r="BW1008" s="1">
        <f t="shared" si="364"/>
        <v>0.12763992495179058</v>
      </c>
      <c r="BX1008" s="1">
        <f>IF($BY$12&lt;3,BV1008,SUM($BZ$42:BZ1008)/$BX$40)</f>
        <v>0.99009692444083419</v>
      </c>
      <c r="BY1008" s="1">
        <f t="shared" si="356"/>
        <v>96.599999999998786</v>
      </c>
      <c r="BZ1008" s="1">
        <f t="shared" si="357"/>
        <v>1.3213242748632732E-3</v>
      </c>
      <c r="CA1008" s="1">
        <f t="shared" si="365"/>
        <v>26</v>
      </c>
      <c r="CE1008" s="1">
        <f t="shared" si="358"/>
        <v>26.305</v>
      </c>
      <c r="CF1008" s="1">
        <f t="shared" si="359"/>
        <v>99</v>
      </c>
      <c r="CG1008" s="1">
        <f t="shared" si="360"/>
        <v>0</v>
      </c>
      <c r="CH1008" s="1">
        <f t="shared" si="355"/>
        <v>0</v>
      </c>
      <c r="CJ1008" s="1" t="e">
        <f t="shared" si="361"/>
        <v>#N/A</v>
      </c>
      <c r="CK1008" s="1" t="str">
        <f t="shared" si="362"/>
        <v/>
      </c>
    </row>
    <row r="1009" spans="73:89" ht="12" customHeight="1" x14ac:dyDescent="0.15">
      <c r="BU1009" s="1">
        <f t="shared" si="363"/>
        <v>0</v>
      </c>
      <c r="BV1009" s="1">
        <f>IF($BY$12=1,NORMDIST(BY1009,$Y$6,$Y$8,TRUE),IF($BY$12=2,IF(BY1009&lt;=$BX$31,0,IF(BY1009&gt;=$BX$32,1,(BY1009-$BX$31)*$BX$33)),SUM($BU$42:BU1009)/$BV$40))</f>
        <v>0.99022828963137444</v>
      </c>
      <c r="BW1009" s="1">
        <f t="shared" si="364"/>
        <v>0.12629057146667147</v>
      </c>
      <c r="BX1009" s="1">
        <f>IF($BY$12&lt;3,BV1009,SUM($BZ$42:BZ1009)/$BX$40)</f>
        <v>0.99022828963137444</v>
      </c>
      <c r="BY1009" s="1">
        <f t="shared" si="356"/>
        <v>96.699999999998781</v>
      </c>
      <c r="BZ1009" s="1">
        <f t="shared" si="357"/>
        <v>1.3060038414340544E-3</v>
      </c>
      <c r="CA1009" s="1">
        <f t="shared" si="365"/>
        <v>26</v>
      </c>
      <c r="CE1009" s="1">
        <f t="shared" si="358"/>
        <v>26.305</v>
      </c>
      <c r="CF1009" s="1">
        <f t="shared" si="359"/>
        <v>99</v>
      </c>
      <c r="CG1009" s="1">
        <f t="shared" si="360"/>
        <v>0</v>
      </c>
      <c r="CH1009" s="1">
        <f t="shared" si="355"/>
        <v>0</v>
      </c>
      <c r="CJ1009" s="1" t="e">
        <f t="shared" si="361"/>
        <v>#N/A</v>
      </c>
      <c r="CK1009" s="1" t="str">
        <f t="shared" si="362"/>
        <v/>
      </c>
    </row>
    <row r="1010" spans="73:89" ht="12" customHeight="1" x14ac:dyDescent="0.15">
      <c r="BU1010" s="1">
        <f t="shared" si="363"/>
        <v>0</v>
      </c>
      <c r="BV1010" s="1">
        <f>IF($BY$12=1,NORMDIST(BY1010,$Y$6,$Y$8,TRUE),IF($BY$12=2,IF(BY1010&lt;=$BX$31,0,IF(BY1010&gt;=$BX$32,1,(BY1010-$BX$31)*$BX$33)),SUM($BU$42:BU1010)/$BV$40))</f>
        <v>0.99035813005464013</v>
      </c>
      <c r="BW1010" s="1">
        <f t="shared" si="364"/>
        <v>0.12495222528250076</v>
      </c>
      <c r="BX1010" s="1">
        <f>IF($BY$12&lt;3,BV1010,SUM($BZ$42:BZ1010)/$BX$40)</f>
        <v>0.99035813005464013</v>
      </c>
      <c r="BY1010" s="1">
        <f t="shared" si="356"/>
        <v>96.799999999998775</v>
      </c>
      <c r="BZ1010" s="1">
        <f t="shared" si="357"/>
        <v>1.2908287735795697E-3</v>
      </c>
      <c r="CA1010" s="1">
        <f t="shared" si="365"/>
        <v>26</v>
      </c>
      <c r="CE1010" s="1">
        <f t="shared" si="358"/>
        <v>26.305</v>
      </c>
      <c r="CF1010" s="1">
        <f t="shared" si="359"/>
        <v>99</v>
      </c>
      <c r="CG1010" s="1">
        <f t="shared" si="360"/>
        <v>0</v>
      </c>
      <c r="CH1010" s="1">
        <f t="shared" si="355"/>
        <v>0</v>
      </c>
      <c r="CJ1010" s="1" t="e">
        <f t="shared" si="361"/>
        <v>#N/A</v>
      </c>
      <c r="CK1010" s="1" t="str">
        <f t="shared" si="362"/>
        <v/>
      </c>
    </row>
    <row r="1011" spans="73:89" ht="12" customHeight="1" x14ac:dyDescent="0.15">
      <c r="BU1011" s="1">
        <f t="shared" si="363"/>
        <v>0</v>
      </c>
      <c r="BV1011" s="1">
        <f>IF($BY$12=1,NORMDIST(BY1011,$Y$6,$Y$8,TRUE),IF($BY$12=2,IF(BY1011&lt;=$BX$31,0,IF(BY1011&gt;=$BX$32,1,(BY1011-$BX$31)*$BX$33)),SUM($BU$42:BU1011)/$BV$40))</f>
        <v>0.9904864602004515</v>
      </c>
      <c r="BW1011" s="1">
        <f t="shared" si="364"/>
        <v>0.12362483943316643</v>
      </c>
      <c r="BX1011" s="1">
        <f>IF($BY$12&lt;3,BV1011,SUM($BZ$42:BZ1011)/$BX$40)</f>
        <v>0.9904864602004515</v>
      </c>
      <c r="BY1011" s="1">
        <f t="shared" si="356"/>
        <v>96.899999999998769</v>
      </c>
      <c r="BZ1011" s="1">
        <f t="shared" si="357"/>
        <v>1.2757981365652013E-3</v>
      </c>
      <c r="CA1011" s="1">
        <f t="shared" si="365"/>
        <v>26</v>
      </c>
      <c r="CE1011" s="1">
        <f t="shared" si="358"/>
        <v>26.305</v>
      </c>
      <c r="CF1011" s="1">
        <f t="shared" si="359"/>
        <v>99</v>
      </c>
      <c r="CG1011" s="1">
        <f t="shared" si="360"/>
        <v>0</v>
      </c>
      <c r="CH1011" s="1">
        <f t="shared" si="355"/>
        <v>0</v>
      </c>
      <c r="CJ1011" s="1" t="e">
        <f t="shared" si="361"/>
        <v>#N/A</v>
      </c>
      <c r="CK1011" s="1" t="str">
        <f t="shared" si="362"/>
        <v/>
      </c>
    </row>
    <row r="1012" spans="73:89" ht="12" customHeight="1" x14ac:dyDescent="0.15">
      <c r="BU1012" s="1">
        <f t="shared" si="363"/>
        <v>0</v>
      </c>
      <c r="BV1012" s="1">
        <f>IF($BY$12=1,NORMDIST(BY1012,$Y$6,$Y$8,TRUE),IF($BY$12=2,IF(BY1012&lt;=$BX$31,0,IF(BY1012&gt;=$BX$32,1,(BY1012-$BX$31)*$BX$33)),SUM($BU$42:BU1012)/$BV$40))</f>
        <v>0.99061329446515989</v>
      </c>
      <c r="BW1012" s="1">
        <f t="shared" si="364"/>
        <v>0.12230836658870894</v>
      </c>
      <c r="BX1012" s="1">
        <f>IF($BY$12&lt;3,BV1012,SUM($BZ$42:BZ1012)/$BX$40)</f>
        <v>0.99061329446515989</v>
      </c>
      <c r="BY1012" s="1">
        <f t="shared" si="356"/>
        <v>96.999999999998764</v>
      </c>
      <c r="BZ1012" s="1">
        <f t="shared" si="357"/>
        <v>1.2609109957599021E-3</v>
      </c>
      <c r="CA1012" s="1">
        <f t="shared" si="365"/>
        <v>26</v>
      </c>
      <c r="CE1012" s="1">
        <f t="shared" si="358"/>
        <v>26.305</v>
      </c>
      <c r="CF1012" s="1">
        <f t="shared" si="359"/>
        <v>99</v>
      </c>
      <c r="CG1012" s="1">
        <f t="shared" si="360"/>
        <v>0</v>
      </c>
      <c r="CH1012" s="1">
        <f t="shared" si="355"/>
        <v>0</v>
      </c>
      <c r="CJ1012" s="1" t="e">
        <f t="shared" si="361"/>
        <v>#N/A</v>
      </c>
      <c r="CK1012" s="1" t="str">
        <f t="shared" si="362"/>
        <v/>
      </c>
    </row>
    <row r="1013" spans="73:89" ht="12" customHeight="1" x14ac:dyDescent="0.15">
      <c r="BU1013" s="1">
        <f t="shared" si="363"/>
        <v>0</v>
      </c>
      <c r="BV1013" s="1">
        <f>IF($BY$12=1,NORMDIST(BY1013,$Y$6,$Y$8,TRUE),IF($BY$12=2,IF(BY1013&lt;=$BX$31,0,IF(BY1013&gt;=$BX$32,1,(BY1013-$BX$31)*$BX$33)),SUM($BU$42:BU1013)/$BV$40))</f>
        <v>0.99073864715166227</v>
      </c>
      <c r="BW1013" s="1">
        <f t="shared" si="364"/>
        <v>0.12100275906427743</v>
      </c>
      <c r="BX1013" s="1">
        <f>IF($BY$12&lt;3,BV1013,SUM($BZ$42:BZ1013)/$BX$40)</f>
        <v>0.99073864715166227</v>
      </c>
      <c r="BY1013" s="1">
        <f t="shared" si="356"/>
        <v>97.099999999998758</v>
      </c>
      <c r="BZ1013" s="1">
        <f t="shared" si="357"/>
        <v>1.2461664167278989E-3</v>
      </c>
      <c r="CA1013" s="1">
        <f t="shared" si="365"/>
        <v>26</v>
      </c>
      <c r="CE1013" s="1">
        <f t="shared" si="358"/>
        <v>26.305</v>
      </c>
      <c r="CF1013" s="1">
        <f t="shared" si="359"/>
        <v>99</v>
      </c>
      <c r="CG1013" s="1">
        <f t="shared" si="360"/>
        <v>0</v>
      </c>
      <c r="CH1013" s="1">
        <f t="shared" si="355"/>
        <v>0</v>
      </c>
      <c r="CJ1013" s="1" t="e">
        <f t="shared" si="361"/>
        <v>#N/A</v>
      </c>
      <c r="CK1013" s="1" t="str">
        <f t="shared" si="362"/>
        <v/>
      </c>
    </row>
    <row r="1014" spans="73:89" ht="12" customHeight="1" x14ac:dyDescent="0.15">
      <c r="BU1014" s="1">
        <f t="shared" si="363"/>
        <v>0</v>
      </c>
      <c r="BV1014" s="1">
        <f>IF($BY$12=1,NORMDIST(BY1014,$Y$6,$Y$8,TRUE),IF($BY$12=2,IF(BY1014&lt;=$BX$31,0,IF(BY1014&gt;=$BX$32,1,(BY1014-$BX$31)*$BX$33)),SUM($BU$42:BU1014)/$BV$40))</f>
        <v>0.99086253246942579</v>
      </c>
      <c r="BW1014" s="1">
        <f t="shared" si="364"/>
        <v>0.11970796882903499</v>
      </c>
      <c r="BX1014" s="1">
        <f>IF($BY$12&lt;3,BV1014,SUM($BZ$42:BZ1014)/$BX$40)</f>
        <v>0.99086253246942579</v>
      </c>
      <c r="BY1014" s="1">
        <f t="shared" si="356"/>
        <v>97.199999999998752</v>
      </c>
      <c r="BZ1014" s="1">
        <f t="shared" si="357"/>
        <v>1.2315634653193058E-3</v>
      </c>
      <c r="CA1014" s="1">
        <f t="shared" si="365"/>
        <v>26</v>
      </c>
      <c r="CE1014" s="1">
        <f t="shared" si="358"/>
        <v>26.305</v>
      </c>
      <c r="CF1014" s="1">
        <f t="shared" si="359"/>
        <v>99</v>
      </c>
      <c r="CG1014" s="1">
        <f t="shared" si="360"/>
        <v>0</v>
      </c>
      <c r="CH1014" s="1">
        <f t="shared" si="355"/>
        <v>0</v>
      </c>
      <c r="CJ1014" s="1" t="e">
        <f t="shared" si="361"/>
        <v>#N/A</v>
      </c>
      <c r="CK1014" s="1" t="str">
        <f t="shared" si="362"/>
        <v/>
      </c>
    </row>
    <row r="1015" spans="73:89" ht="12" customHeight="1" x14ac:dyDescent="0.15">
      <c r="BU1015" s="1">
        <f t="shared" si="363"/>
        <v>0</v>
      </c>
      <c r="BV1015" s="1">
        <f>IF($BY$12=1,NORMDIST(BY1015,$Y$6,$Y$8,TRUE),IF($BY$12=2,IF(BY1015&lt;=$BX$31,0,IF(BY1015&gt;=$BX$32,1,(BY1015-$BX$31)*$BX$33)),SUM($BU$42:BU1015)/$BV$40))</f>
        <v>0.99098496453452056</v>
      </c>
      <c r="BW1015" s="1">
        <f t="shared" si="364"/>
        <v>0.11842394751501324</v>
      </c>
      <c r="BX1015" s="1">
        <f>IF($BY$12&lt;3,BV1015,SUM($BZ$42:BZ1015)/$BX$40)</f>
        <v>0.99098496453452056</v>
      </c>
      <c r="BY1015" s="1">
        <f t="shared" si="356"/>
        <v>97.299999999998747</v>
      </c>
      <c r="BZ1015" s="1">
        <f t="shared" si="357"/>
        <v>1.2171012077596584E-3</v>
      </c>
      <c r="CA1015" s="1">
        <f t="shared" si="365"/>
        <v>26</v>
      </c>
      <c r="CE1015" s="1">
        <f t="shared" si="358"/>
        <v>26.305</v>
      </c>
      <c r="CF1015" s="1">
        <f t="shared" si="359"/>
        <v>99</v>
      </c>
      <c r="CG1015" s="1">
        <f t="shared" si="360"/>
        <v>0</v>
      </c>
      <c r="CH1015" s="1">
        <f t="shared" si="355"/>
        <v>0</v>
      </c>
      <c r="CJ1015" s="1" t="e">
        <f t="shared" si="361"/>
        <v>#N/A</v>
      </c>
      <c r="CK1015" s="1" t="str">
        <f t="shared" si="362"/>
        <v/>
      </c>
    </row>
    <row r="1016" spans="73:89" ht="12" customHeight="1" x14ac:dyDescent="0.15">
      <c r="BU1016" s="1">
        <f t="shared" si="363"/>
        <v>0</v>
      </c>
      <c r="BV1016" s="1">
        <f>IF($BY$12=1,NORMDIST(BY1016,$Y$6,$Y$8,TRUE),IF($BY$12=2,IF(BY1016&lt;=$BX$31,0,IF(BY1016&gt;=$BX$32,1,(BY1016-$BX$31)*$BX$33)),SUM($BU$42:BU1016)/$BV$40))</f>
        <v>0.99110595736966167</v>
      </c>
      <c r="BW1016" s="1">
        <f t="shared" si="364"/>
        <v>0.11715064642591164</v>
      </c>
      <c r="BX1016" s="1">
        <f>IF($BY$12&lt;3,BV1016,SUM($BZ$42:BZ1016)/$BX$40)</f>
        <v>0.99110595736966167</v>
      </c>
      <c r="BY1016" s="1">
        <f t="shared" si="356"/>
        <v>97.399999999998741</v>
      </c>
      <c r="BZ1016" s="1">
        <f t="shared" si="357"/>
        <v>1.2027787107383281E-3</v>
      </c>
      <c r="CA1016" s="1">
        <f t="shared" si="365"/>
        <v>26</v>
      </c>
      <c r="CE1016" s="1">
        <f t="shared" si="358"/>
        <v>26.305</v>
      </c>
      <c r="CF1016" s="1">
        <f t="shared" si="359"/>
        <v>99</v>
      </c>
      <c r="CG1016" s="1">
        <f t="shared" si="360"/>
        <v>0</v>
      </c>
      <c r="CH1016" s="1">
        <f t="shared" si="355"/>
        <v>0</v>
      </c>
      <c r="CJ1016" s="1" t="e">
        <f t="shared" si="361"/>
        <v>#N/A</v>
      </c>
      <c r="CK1016" s="1" t="str">
        <f t="shared" si="362"/>
        <v/>
      </c>
    </row>
    <row r="1017" spans="73:89" ht="12" customHeight="1" x14ac:dyDescent="0.15">
      <c r="BU1017" s="1">
        <f t="shared" si="363"/>
        <v>0</v>
      </c>
      <c r="BV1017" s="1">
        <f>IF($BY$12=1,NORMDIST(BY1017,$Y$6,$Y$8,TRUE),IF($BY$12=2,IF(BY1017&lt;=$BX$31,0,IF(BY1017&gt;=$BX$32,1,(BY1017-$BX$31)*$BX$33)),SUM($BU$42:BU1017)/$BV$40))</f>
        <v>0.99122552490426019</v>
      </c>
      <c r="BW1017" s="1">
        <f t="shared" si="364"/>
        <v>0.11588801654584564</v>
      </c>
      <c r="BX1017" s="1">
        <f>IF($BY$12&lt;3,BV1017,SUM($BZ$42:BZ1017)/$BX$40)</f>
        <v>0.99122552490426019</v>
      </c>
      <c r="BY1017" s="1">
        <f t="shared" si="356"/>
        <v>97.499999999998735</v>
      </c>
      <c r="BZ1017" s="1">
        <f t="shared" si="357"/>
        <v>1.1885950414958681E-3</v>
      </c>
      <c r="CA1017" s="1">
        <f t="shared" si="365"/>
        <v>26</v>
      </c>
      <c r="CE1017" s="1">
        <f t="shared" si="358"/>
        <v>26.305</v>
      </c>
      <c r="CF1017" s="1">
        <f t="shared" si="359"/>
        <v>99</v>
      </c>
      <c r="CG1017" s="1">
        <f t="shared" si="360"/>
        <v>0</v>
      </c>
      <c r="CH1017" s="1">
        <f t="shared" si="355"/>
        <v>0</v>
      </c>
      <c r="CJ1017" s="1" t="e">
        <f t="shared" si="361"/>
        <v>#N/A</v>
      </c>
      <c r="CK1017" s="1" t="str">
        <f t="shared" si="362"/>
        <v/>
      </c>
    </row>
    <row r="1018" spans="73:89" ht="12" customHeight="1" x14ac:dyDescent="0.15">
      <c r="BU1018" s="1">
        <f t="shared" si="363"/>
        <v>0</v>
      </c>
      <c r="BV1018" s="1">
        <f>IF($BY$12=1,NORMDIST(BY1018,$Y$6,$Y$8,TRUE),IF($BY$12=2,IF(BY1018&lt;=$BX$31,0,IF(BY1018&gt;=$BX$32,1,(BY1018-$BX$31)*$BX$33)),SUM($BU$42:BU1018)/$BV$40))</f>
        <v>0.991343680974482</v>
      </c>
      <c r="BW1018" s="1">
        <f t="shared" si="364"/>
        <v>0.11463600854803853</v>
      </c>
      <c r="BX1018" s="1">
        <f>IF($BY$12&lt;3,BV1018,SUM($BZ$42:BZ1018)/$BX$40)</f>
        <v>0.991343680974482</v>
      </c>
      <c r="BY1018" s="1">
        <f t="shared" si="356"/>
        <v>97.59999999999873</v>
      </c>
      <c r="BZ1018" s="1">
        <f t="shared" si="357"/>
        <v>1.1745492679102461E-3</v>
      </c>
      <c r="CA1018" s="1">
        <f t="shared" si="365"/>
        <v>26</v>
      </c>
      <c r="CE1018" s="1">
        <f t="shared" si="358"/>
        <v>26.305</v>
      </c>
      <c r="CF1018" s="1">
        <f t="shared" si="359"/>
        <v>99</v>
      </c>
      <c r="CG1018" s="1">
        <f t="shared" si="360"/>
        <v>0</v>
      </c>
      <c r="CH1018" s="1">
        <f t="shared" si="355"/>
        <v>0</v>
      </c>
      <c r="CJ1018" s="1" t="e">
        <f t="shared" si="361"/>
        <v>#N/A</v>
      </c>
      <c r="CK1018" s="1" t="str">
        <f t="shared" si="362"/>
        <v/>
      </c>
    </row>
    <row r="1019" spans="73:89" ht="12" customHeight="1" x14ac:dyDescent="0.15">
      <c r="BU1019" s="1">
        <f t="shared" si="363"/>
        <v>0</v>
      </c>
      <c r="BV1019" s="1">
        <f>IF($BY$12=1,NORMDIST(BY1019,$Y$6,$Y$8,TRUE),IF($BY$12=2,IF(BY1019&lt;=$BX$31,0,IF(BY1019&gt;=$BX$32,1,(BY1019-$BX$31)*$BX$33)),SUM($BU$42:BU1019)/$BV$40))</f>
        <v>0.99146043932331651</v>
      </c>
      <c r="BW1019" s="1">
        <f t="shared" si="364"/>
        <v>0.1133945728034582</v>
      </c>
      <c r="BX1019" s="1">
        <f>IF($BY$12&lt;3,BV1019,SUM($BZ$42:BZ1019)/$BX$40)</f>
        <v>0.99146043932331651</v>
      </c>
      <c r="BY1019" s="1">
        <f t="shared" si="356"/>
        <v>97.699999999998724</v>
      </c>
      <c r="BZ1019" s="1">
        <f t="shared" si="357"/>
        <v>1.1606404585819824E-3</v>
      </c>
      <c r="CA1019" s="1">
        <f t="shared" si="365"/>
        <v>26</v>
      </c>
      <c r="CE1019" s="1">
        <f t="shared" si="358"/>
        <v>26.305</v>
      </c>
      <c r="CF1019" s="1">
        <f t="shared" si="359"/>
        <v>99</v>
      </c>
      <c r="CG1019" s="1">
        <f t="shared" si="360"/>
        <v>0</v>
      </c>
      <c r="CH1019" s="1">
        <f t="shared" si="355"/>
        <v>0</v>
      </c>
      <c r="CJ1019" s="1" t="e">
        <f t="shared" si="361"/>
        <v>#N/A</v>
      </c>
      <c r="CK1019" s="1" t="str">
        <f t="shared" si="362"/>
        <v/>
      </c>
    </row>
    <row r="1020" spans="73:89" ht="12" customHeight="1" x14ac:dyDescent="0.15">
      <c r="BU1020" s="1">
        <f t="shared" si="363"/>
        <v>0</v>
      </c>
      <c r="BV1020" s="1">
        <f>IF($BY$12=1,NORMDIST(BY1020,$Y$6,$Y$8,TRUE),IF($BY$12=2,IF(BY1020&lt;=$BX$31,0,IF(BY1020&gt;=$BX$32,1,(BY1020-$BX$31)*$BX$33)),SUM($BU$42:BU1020)/$BV$40))</f>
        <v>0.99157581360065283</v>
      </c>
      <c r="BW1020" s="1">
        <f t="shared" si="364"/>
        <v>0.11216365938939955</v>
      </c>
      <c r="BX1020" s="1">
        <f>IF($BY$12&lt;3,BV1020,SUM($BZ$42:BZ1020)/$BX$40)</f>
        <v>0.99157581360065283</v>
      </c>
      <c r="BY1020" s="1">
        <f t="shared" si="356"/>
        <v>97.799999999998718</v>
      </c>
      <c r="BZ1020" s="1">
        <f t="shared" si="357"/>
        <v>1.1468676829182109E-3</v>
      </c>
      <c r="CA1020" s="1">
        <f t="shared" si="365"/>
        <v>26</v>
      </c>
      <c r="CE1020" s="1">
        <f t="shared" si="358"/>
        <v>26.305</v>
      </c>
      <c r="CF1020" s="1">
        <f t="shared" si="359"/>
        <v>99</v>
      </c>
      <c r="CG1020" s="1">
        <f t="shared" si="360"/>
        <v>0</v>
      </c>
      <c r="CH1020" s="1">
        <f t="shared" si="355"/>
        <v>0</v>
      </c>
      <c r="CJ1020" s="1" t="e">
        <f t="shared" si="361"/>
        <v>#N/A</v>
      </c>
      <c r="CK1020" s="1" t="str">
        <f t="shared" si="362"/>
        <v/>
      </c>
    </row>
    <row r="1021" spans="73:89" ht="12" customHeight="1" x14ac:dyDescent="0.15">
      <c r="BU1021" s="1">
        <f t="shared" si="363"/>
        <v>0</v>
      </c>
      <c r="BV1021" s="1">
        <f>IF($BY$12=1,NORMDIST(BY1021,$Y$6,$Y$8,TRUE),IF($BY$12=2,IF(BY1021&lt;=$BX$31,0,IF(BY1021&gt;=$BX$32,1,(BY1021-$BX$31)*$BX$33)),SUM($BU$42:BU1021)/$BV$40))</f>
        <v>0.99168981736336448</v>
      </c>
      <c r="BW1021" s="1">
        <f t="shared" si="364"/>
        <v>0.11094321809800765</v>
      </c>
      <c r="BX1021" s="1">
        <f>IF($BY$12&lt;3,BV1021,SUM($BZ$42:BZ1021)/$BX$40)</f>
        <v>0.99168981736336448</v>
      </c>
      <c r="BY1021" s="1">
        <f t="shared" si="356"/>
        <v>97.899999999998712</v>
      </c>
      <c r="BZ1021" s="1">
        <f t="shared" si="357"/>
        <v>1.1332300112156192E-3</v>
      </c>
      <c r="CA1021" s="1">
        <f t="shared" si="365"/>
        <v>26</v>
      </c>
      <c r="CE1021" s="1">
        <f t="shared" si="358"/>
        <v>26.305</v>
      </c>
      <c r="CF1021" s="1">
        <f t="shared" si="359"/>
        <v>99</v>
      </c>
      <c r="CG1021" s="1">
        <f t="shared" si="360"/>
        <v>0</v>
      </c>
      <c r="CH1021" s="1">
        <f t="shared" si="355"/>
        <v>0</v>
      </c>
      <c r="CJ1021" s="1" t="e">
        <f t="shared" si="361"/>
        <v>#N/A</v>
      </c>
      <c r="CK1021" s="1" t="str">
        <f t="shared" si="362"/>
        <v/>
      </c>
    </row>
    <row r="1022" spans="73:89" ht="12" customHeight="1" x14ac:dyDescent="0.15">
      <c r="BU1022" s="1">
        <f t="shared" si="363"/>
        <v>0</v>
      </c>
      <c r="BV1022" s="1">
        <f>IF($BY$12=1,NORMDIST(BY1022,$Y$6,$Y$8,TRUE),IF($BY$12=2,IF(BY1022&lt;=$BX$31,0,IF(BY1022&gt;=$BX$32,1,(BY1022-$BX$31)*$BX$33)),SUM($BU$42:BU1022)/$BV$40))</f>
        <v>0.9918024640754024</v>
      </c>
      <c r="BW1022" s="1">
        <f t="shared" si="364"/>
        <v>0.10973319844474573</v>
      </c>
      <c r="BX1022" s="1">
        <f>IF($BY$12&lt;3,BV1022,SUM($BZ$42:BZ1022)/$BX$40)</f>
        <v>0.9918024640754024</v>
      </c>
      <c r="BY1022" s="1">
        <f t="shared" si="356"/>
        <v>97.999999999998707</v>
      </c>
      <c r="BZ1022" s="1">
        <f t="shared" si="357"/>
        <v>1.1197265147423181E-3</v>
      </c>
      <c r="CA1022" s="1">
        <f t="shared" si="365"/>
        <v>26</v>
      </c>
      <c r="CE1022" s="1">
        <f t="shared" si="358"/>
        <v>26.305</v>
      </c>
      <c r="CF1022" s="1">
        <f t="shared" si="359"/>
        <v>99</v>
      </c>
      <c r="CG1022" s="1">
        <f t="shared" si="360"/>
        <v>0</v>
      </c>
      <c r="CH1022" s="1">
        <f t="shared" si="355"/>
        <v>0</v>
      </c>
      <c r="CJ1022" s="1" t="e">
        <f t="shared" si="361"/>
        <v>#N/A</v>
      </c>
      <c r="CK1022" s="1" t="str">
        <f t="shared" si="362"/>
        <v/>
      </c>
    </row>
    <row r="1023" spans="73:89" ht="12" customHeight="1" x14ac:dyDescent="0.15">
      <c r="BU1023" s="1">
        <f t="shared" si="363"/>
        <v>0</v>
      </c>
      <c r="BV1023" s="1">
        <f>IF($BY$12=1,NORMDIST(BY1023,$Y$6,$Y$8,TRUE),IF($BY$12=2,IF(BY1023&lt;=$BX$31,0,IF(BY1023&gt;=$BX$32,1,(BY1023-$BX$31)*$BX$33)),SUM($BU$42:BU1023)/$BV$40))</f>
        <v>0.99191376710789658</v>
      </c>
      <c r="BW1023" s="1">
        <f t="shared" si="364"/>
        <v>0.1085335496768039</v>
      </c>
      <c r="BX1023" s="1">
        <f>IF($BY$12&lt;3,BV1023,SUM($BZ$42:BZ1023)/$BX$40)</f>
        <v>0.99191376710789658</v>
      </c>
      <c r="BY1023" s="1">
        <f t="shared" si="356"/>
        <v>98.099999999998701</v>
      </c>
      <c r="BZ1023" s="1">
        <f t="shared" si="357"/>
        <v>1.1063562658186069E-3</v>
      </c>
      <c r="CA1023" s="1">
        <f t="shared" si="365"/>
        <v>26</v>
      </c>
      <c r="CE1023" s="1">
        <f t="shared" si="358"/>
        <v>26.305</v>
      </c>
      <c r="CF1023" s="1">
        <f t="shared" si="359"/>
        <v>99</v>
      </c>
      <c r="CG1023" s="1">
        <f t="shared" si="360"/>
        <v>0</v>
      </c>
      <c r="CH1023" s="1">
        <f t="shared" si="355"/>
        <v>0</v>
      </c>
      <c r="CJ1023" s="1" t="e">
        <f t="shared" si="361"/>
        <v>#N/A</v>
      </c>
      <c r="CK1023" s="1" t="str">
        <f t="shared" si="362"/>
        <v/>
      </c>
    </row>
    <row r="1024" spans="73:89" ht="12" customHeight="1" x14ac:dyDescent="0.15">
      <c r="BU1024" s="1">
        <f t="shared" si="363"/>
        <v>0</v>
      </c>
      <c r="BV1024" s="1">
        <f>IF($BY$12=1,NORMDIST(BY1024,$Y$6,$Y$8,TRUE),IF($BY$12=2,IF(BY1024&lt;=$BX$31,0,IF(BY1024&gt;=$BX$32,1,(BY1024-$BX$31)*$BX$33)),SUM($BU$42:BU1024)/$BV$40))</f>
        <v>0.99202373973926483</v>
      </c>
      <c r="BW1024" s="1">
        <f t="shared" si="364"/>
        <v>0.10734422078144873</v>
      </c>
      <c r="BX1024" s="1">
        <f>IF($BY$12&lt;3,BV1024,SUM($BZ$42:BZ1024)/$BX$40)</f>
        <v>0.99202373973926483</v>
      </c>
      <c r="BY1024" s="1">
        <f t="shared" si="356"/>
        <v>98.199999999998695</v>
      </c>
      <c r="BZ1024" s="1">
        <f t="shared" si="357"/>
        <v>1.0931183378966411E-3</v>
      </c>
      <c r="CA1024" s="1">
        <f t="shared" si="365"/>
        <v>26</v>
      </c>
      <c r="CE1024" s="1">
        <f t="shared" si="358"/>
        <v>26.305</v>
      </c>
      <c r="CF1024" s="1">
        <f t="shared" si="359"/>
        <v>99</v>
      </c>
      <c r="CG1024" s="1">
        <f t="shared" si="360"/>
        <v>0</v>
      </c>
      <c r="CH1024" s="1">
        <f t="shared" si="355"/>
        <v>0</v>
      </c>
      <c r="CJ1024" s="1" t="e">
        <f t="shared" si="361"/>
        <v>#N/A</v>
      </c>
      <c r="CK1024" s="1" t="str">
        <f t="shared" si="362"/>
        <v/>
      </c>
    </row>
    <row r="1025" spans="73:89" ht="12" customHeight="1" x14ac:dyDescent="0.15">
      <c r="BU1025" s="1">
        <f t="shared" si="363"/>
        <v>0</v>
      </c>
      <c r="BV1025" s="1">
        <f>IF($BY$12=1,NORMDIST(BY1025,$Y$6,$Y$8,TRUE),IF($BY$12=2,IF(BY1025&lt;=$BX$31,0,IF(BY1025&gt;=$BX$32,1,(BY1025-$BX$31)*$BX$33)),SUM($BU$42:BU1025)/$BV$40))</f>
        <v>0.99213239515533003</v>
      </c>
      <c r="BW1025" s="1">
        <f t="shared" si="364"/>
        <v>0.10616516049431501</v>
      </c>
      <c r="BX1025" s="1">
        <f>IF($BY$12&lt;3,BV1025,SUM($BZ$42:BZ1025)/$BX$40)</f>
        <v>0.99213239515533003</v>
      </c>
      <c r="BY1025" s="1">
        <f t="shared" si="356"/>
        <v>98.29999999999869</v>
      </c>
      <c r="BZ1025" s="1">
        <f t="shared" si="357"/>
        <v>1.0800118056390278E-3</v>
      </c>
      <c r="CA1025" s="1">
        <f t="shared" si="365"/>
        <v>26</v>
      </c>
      <c r="CE1025" s="1">
        <f t="shared" si="358"/>
        <v>26.305</v>
      </c>
      <c r="CF1025" s="1">
        <f t="shared" si="359"/>
        <v>99</v>
      </c>
      <c r="CG1025" s="1">
        <f t="shared" si="360"/>
        <v>0</v>
      </c>
      <c r="CH1025" s="1">
        <f t="shared" si="355"/>
        <v>0</v>
      </c>
      <c r="CJ1025" s="1" t="e">
        <f t="shared" si="361"/>
        <v>#N/A</v>
      </c>
      <c r="CK1025" s="1" t="str">
        <f t="shared" si="362"/>
        <v/>
      </c>
    </row>
    <row r="1026" spans="73:89" ht="12" customHeight="1" x14ac:dyDescent="0.15">
      <c r="BU1026" s="1">
        <f t="shared" si="363"/>
        <v>0</v>
      </c>
      <c r="BV1026" s="1">
        <f>IF($BY$12=1,NORMDIST(BY1026,$Y$6,$Y$8,TRUE),IF($BY$12=2,IF(BY1026&lt;=$BX$31,0,IF(BY1026&gt;=$BX$32,1,(BY1026-$BX$31)*$BX$33)),SUM($BU$42:BU1026)/$BV$40))</f>
        <v>0.9922397464494449</v>
      </c>
      <c r="BW1026" s="1">
        <f t="shared" si="364"/>
        <v>0.10499631730763538</v>
      </c>
      <c r="BX1026" s="1">
        <f>IF($BY$12&lt;3,BV1026,SUM($BZ$42:BZ1026)/$BX$40)</f>
        <v>0.9922397464494449</v>
      </c>
      <c r="BY1026" s="1">
        <f t="shared" si="356"/>
        <v>98.399999999998684</v>
      </c>
      <c r="BZ1026" s="1">
        <f t="shared" si="357"/>
        <v>1.0670357449963088E-3</v>
      </c>
      <c r="CA1026" s="1">
        <f t="shared" si="365"/>
        <v>26</v>
      </c>
      <c r="CE1026" s="1">
        <f t="shared" si="358"/>
        <v>26.305</v>
      </c>
      <c r="CF1026" s="1">
        <f t="shared" si="359"/>
        <v>99</v>
      </c>
      <c r="CG1026" s="1">
        <f t="shared" si="360"/>
        <v>0</v>
      </c>
      <c r="CH1026" s="1">
        <f t="shared" si="355"/>
        <v>0</v>
      </c>
      <c r="CJ1026" s="1" t="e">
        <f t="shared" si="361"/>
        <v>#N/A</v>
      </c>
      <c r="CK1026" s="1" t="str">
        <f t="shared" si="362"/>
        <v/>
      </c>
    </row>
    <row r="1027" spans="73:89" ht="12" customHeight="1" x14ac:dyDescent="0.15">
      <c r="BU1027" s="1">
        <f t="shared" si="363"/>
        <v>0</v>
      </c>
      <c r="BV1027" s="1">
        <f>IF($BY$12=1,NORMDIST(BY1027,$Y$6,$Y$8,TRUE),IF($BY$12=2,IF(BY1027&lt;=$BX$31,0,IF(BY1027&gt;=$BX$32,1,(BY1027-$BX$31)*$BX$33)),SUM($BU$42:BU1027)/$BV$40))</f>
        <v>0.99234580662262528</v>
      </c>
      <c r="BW1027" s="1">
        <f t="shared" si="364"/>
        <v>0.10383763947841095</v>
      </c>
      <c r="BX1027" s="1">
        <f>IF($BY$12&lt;3,BV1027,SUM($BZ$42:BZ1027)/$BX$40)</f>
        <v>0.99234580662262528</v>
      </c>
      <c r="BY1027" s="1">
        <f t="shared" si="356"/>
        <v>98.499999999998678</v>
      </c>
      <c r="BZ1027" s="1">
        <f t="shared" si="357"/>
        <v>1.054189233283374E-3</v>
      </c>
      <c r="CA1027" s="1">
        <f t="shared" si="365"/>
        <v>26</v>
      </c>
      <c r="CE1027" s="1">
        <f t="shared" si="358"/>
        <v>26.305</v>
      </c>
      <c r="CF1027" s="1">
        <f t="shared" si="359"/>
        <v>99</v>
      </c>
      <c r="CG1027" s="1">
        <f t="shared" si="360"/>
        <v>0</v>
      </c>
      <c r="CH1027" s="1">
        <f t="shared" ref="CH1027:CH1090" si="366">IF(CB1027="",0,1)</f>
        <v>0</v>
      </c>
      <c r="CJ1027" s="1" t="e">
        <f t="shared" si="361"/>
        <v>#N/A</v>
      </c>
      <c r="CK1027" s="1" t="str">
        <f t="shared" si="362"/>
        <v/>
      </c>
    </row>
    <row r="1028" spans="73:89" ht="12" customHeight="1" x14ac:dyDescent="0.15">
      <c r="BU1028" s="1">
        <f t="shared" si="363"/>
        <v>0</v>
      </c>
      <c r="BV1028" s="1">
        <f>IF($BY$12=1,NORMDIST(BY1028,$Y$6,$Y$8,TRUE),IF($BY$12=2,IF(BY1028&lt;=$BX$31,0,IF(BY1028&gt;=$BX$32,1,(BY1028-$BX$31)*$BX$33)),SUM($BU$42:BU1028)/$BV$40))</f>
        <v>0.9924505885836894</v>
      </c>
      <c r="BW1028" s="1">
        <f t="shared" si="364"/>
        <v>0.10268907503651969</v>
      </c>
      <c r="BX1028" s="1">
        <f>IF($BY$12&lt;3,BV1028,SUM($BZ$42:BZ1028)/$BX$40)</f>
        <v>0.9924505885836894</v>
      </c>
      <c r="BY1028" s="1">
        <f t="shared" si="356"/>
        <v>98.599999999998673</v>
      </c>
      <c r="BZ1028" s="1">
        <f t="shared" si="357"/>
        <v>1.0414713492547776E-3</v>
      </c>
      <c r="CA1028" s="1">
        <f t="shared" si="365"/>
        <v>26</v>
      </c>
      <c r="CE1028" s="1">
        <f t="shared" si="358"/>
        <v>26.305</v>
      </c>
      <c r="CF1028" s="1">
        <f t="shared" si="359"/>
        <v>99</v>
      </c>
      <c r="CG1028" s="1">
        <f t="shared" si="360"/>
        <v>0</v>
      </c>
      <c r="CH1028" s="1">
        <f t="shared" si="366"/>
        <v>0</v>
      </c>
      <c r="CJ1028" s="1" t="e">
        <f t="shared" si="361"/>
        <v>#N/A</v>
      </c>
      <c r="CK1028" s="1" t="str">
        <f t="shared" si="362"/>
        <v/>
      </c>
    </row>
    <row r="1029" spans="73:89" ht="12" customHeight="1" x14ac:dyDescent="0.15">
      <c r="BU1029" s="1">
        <f t="shared" si="363"/>
        <v>0</v>
      </c>
      <c r="BV1029" s="1">
        <f>IF($BY$12=1,NORMDIST(BY1029,$Y$6,$Y$8,TRUE),IF($BY$12=2,IF(BY1029&lt;=$BX$31,0,IF(BY1029&gt;=$BX$32,1,(BY1029-$BX$31)*$BX$33)),SUM($BU$42:BU1029)/$BV$40))</f>
        <v>0.99255410514940623</v>
      </c>
      <c r="BW1029" s="1">
        <f t="shared" si="364"/>
        <v>0.10155057179276303</v>
      </c>
      <c r="BX1029" s="1">
        <f>IF($BY$12&lt;3,BV1029,SUM($BZ$42:BZ1029)/$BX$40)</f>
        <v>0.99255410514940623</v>
      </c>
      <c r="BY1029" s="1">
        <f t="shared" si="356"/>
        <v>98.699999999998667</v>
      </c>
      <c r="BZ1029" s="1">
        <f t="shared" si="357"/>
        <v>1.0288811731789707E-3</v>
      </c>
      <c r="CA1029" s="1">
        <f t="shared" si="365"/>
        <v>26</v>
      </c>
      <c r="CE1029" s="1">
        <f t="shared" si="358"/>
        <v>26.305</v>
      </c>
      <c r="CF1029" s="1">
        <f t="shared" si="359"/>
        <v>99</v>
      </c>
      <c r="CG1029" s="1">
        <f t="shared" si="360"/>
        <v>0</v>
      </c>
      <c r="CH1029" s="1">
        <f t="shared" si="366"/>
        <v>0</v>
      </c>
      <c r="CJ1029" s="1" t="e">
        <f t="shared" si="361"/>
        <v>#N/A</v>
      </c>
      <c r="CK1029" s="1" t="str">
        <f t="shared" si="362"/>
        <v/>
      </c>
    </row>
    <row r="1030" spans="73:89" ht="12" customHeight="1" x14ac:dyDescent="0.15">
      <c r="BU1030" s="1">
        <f t="shared" si="363"/>
        <v>0</v>
      </c>
      <c r="BV1030" s="1">
        <f>IF($BY$12=1,NORMDIST(BY1030,$Y$6,$Y$8,TRUE),IF($BY$12=2,IF(BY1030&lt;=$BX$31,0,IF(BY1030&gt;=$BX$32,1,(BY1030-$BX$31)*$BX$33)),SUM($BU$42:BU1030)/$BV$40))</f>
        <v>0.99265636904465027</v>
      </c>
      <c r="BW1030" s="1">
        <f t="shared" si="364"/>
        <v>0.10042207734685069</v>
      </c>
      <c r="BX1030" s="1">
        <f>IF($BY$12&lt;3,BV1030,SUM($BZ$42:BZ1030)/$BX$40)</f>
        <v>0.99265636904465027</v>
      </c>
      <c r="BY1030" s="1">
        <f t="shared" si="356"/>
        <v>98.799999999998661</v>
      </c>
      <c r="BZ1030" s="1">
        <f t="shared" si="357"/>
        <v>1.016417786911458E-3</v>
      </c>
      <c r="CA1030" s="1">
        <f t="shared" si="365"/>
        <v>26</v>
      </c>
      <c r="CE1030" s="1">
        <f t="shared" si="358"/>
        <v>26.305</v>
      </c>
      <c r="CF1030" s="1">
        <f t="shared" si="359"/>
        <v>99</v>
      </c>
      <c r="CG1030" s="1">
        <f t="shared" si="360"/>
        <v>0</v>
      </c>
      <c r="CH1030" s="1">
        <f t="shared" si="366"/>
        <v>0</v>
      </c>
      <c r="CJ1030" s="1" t="e">
        <f t="shared" si="361"/>
        <v>#N/A</v>
      </c>
      <c r="CK1030" s="1" t="str">
        <f t="shared" si="362"/>
        <v/>
      </c>
    </row>
    <row r="1031" spans="73:89" ht="12" customHeight="1" x14ac:dyDescent="0.15">
      <c r="BU1031" s="1">
        <f t="shared" si="363"/>
        <v>0</v>
      </c>
      <c r="BV1031" s="1">
        <f>IF($BY$12=1,NORMDIST(BY1031,$Y$6,$Y$8,TRUE),IF($BY$12=2,IF(BY1031&lt;=$BX$31,0,IF(BY1031&gt;=$BX$32,1,(BY1031-$BX$31)*$BX$33)),SUM($BU$42:BU1031)/$BV$40))</f>
        <v>0.99275739290256404</v>
      </c>
      <c r="BW1031" s="1">
        <f t="shared" si="364"/>
        <v>9.9303539095321497E-2</v>
      </c>
      <c r="BX1031" s="1">
        <f>IF($BY$12&lt;3,BV1031,SUM($BZ$42:BZ1031)/$BX$40)</f>
        <v>0.99275739290256404</v>
      </c>
      <c r="BY1031" s="1">
        <f t="shared" si="356"/>
        <v>98.899999999998656</v>
      </c>
      <c r="BZ1031" s="1">
        <f t="shared" si="357"/>
        <v>1.004080273966864E-3</v>
      </c>
      <c r="CA1031" s="1">
        <f t="shared" si="365"/>
        <v>26</v>
      </c>
      <c r="CE1031" s="1">
        <f t="shared" si="358"/>
        <v>26.305</v>
      </c>
      <c r="CF1031" s="1">
        <f t="shared" si="359"/>
        <v>99</v>
      </c>
      <c r="CG1031" s="1">
        <f t="shared" si="360"/>
        <v>0</v>
      </c>
      <c r="CH1031" s="1">
        <f t="shared" si="366"/>
        <v>0</v>
      </c>
      <c r="CJ1031" s="1" t="e">
        <f t="shared" si="361"/>
        <v>#N/A</v>
      </c>
      <c r="CK1031" s="1" t="str">
        <f t="shared" si="362"/>
        <v/>
      </c>
    </row>
    <row r="1032" spans="73:89" ht="12" customHeight="1" x14ac:dyDescent="0.15">
      <c r="BU1032" s="1">
        <f t="shared" si="363"/>
        <v>0</v>
      </c>
      <c r="BV1032" s="1">
        <f>IF($BY$12=1,NORMDIST(BY1032,$Y$6,$Y$8,TRUE),IF($BY$12=2,IF(BY1032&lt;=$BX$31,0,IF(BY1032&gt;=$BX$32,1,(BY1032-$BX$31)*$BX$33)),SUM($BU$42:BU1032)/$BV$40))</f>
        <v>0.99285718926472721</v>
      </c>
      <c r="BW1032" s="1">
        <f t="shared" si="364"/>
        <v>9.8194904239401734E-2</v>
      </c>
      <c r="BX1032" s="1">
        <f>IF($BY$12&lt;3,BV1032,SUM($BZ$42:BZ1032)/$BX$40)</f>
        <v>0.99285718926472721</v>
      </c>
      <c r="BY1032" s="1">
        <f t="shared" si="356"/>
        <v>98.99999999999865</v>
      </c>
      <c r="BZ1032" s="1">
        <f t="shared" si="357"/>
        <v>9.9186771958992997E-4</v>
      </c>
      <c r="CA1032" s="1">
        <f t="shared" si="365"/>
        <v>26</v>
      </c>
      <c r="CE1032" s="1">
        <f t="shared" si="358"/>
        <v>26.305</v>
      </c>
      <c r="CF1032" s="1">
        <f t="shared" si="359"/>
        <v>99</v>
      </c>
      <c r="CG1032" s="1">
        <f t="shared" si="360"/>
        <v>0</v>
      </c>
      <c r="CH1032" s="1">
        <f t="shared" si="366"/>
        <v>0</v>
      </c>
      <c r="CJ1032" s="1" t="e">
        <f t="shared" si="361"/>
        <v>#N/A</v>
      </c>
      <c r="CK1032" s="1" t="str">
        <f t="shared" si="362"/>
        <v/>
      </c>
    </row>
    <row r="1033" spans="73:89" ht="12" customHeight="1" x14ac:dyDescent="0.15">
      <c r="BU1033" s="1">
        <f t="shared" si="363"/>
        <v>0</v>
      </c>
      <c r="BV1033" s="1">
        <f>IF($BY$12=1,NORMDIST(BY1033,$Y$6,$Y$8,TRUE),IF($BY$12=2,IF(BY1033&lt;=$BX$31,0,IF(BY1033&gt;=$BX$32,1,(BY1033-$BX$31)*$BX$33)),SUM($BU$42:BU1033)/$BV$40))</f>
        <v>0.99295577058133366</v>
      </c>
      <c r="BW1033" s="1">
        <f t="shared" si="364"/>
        <v>9.7096119792798724E-2</v>
      </c>
      <c r="BX1033" s="1">
        <f>IF($BY$12&lt;3,BV1033,SUM($BZ$42:BZ1033)/$BX$40)</f>
        <v>0.99295577058133366</v>
      </c>
      <c r="BY1033" s="1">
        <f t="shared" si="356"/>
        <v>99.099999999998644</v>
      </c>
      <c r="BZ1033" s="1">
        <f t="shared" si="357"/>
        <v>9.7977921082542945E-4</v>
      </c>
      <c r="CA1033" s="1">
        <f t="shared" si="365"/>
        <v>26</v>
      </c>
      <c r="CE1033" s="1">
        <f t="shared" si="358"/>
        <v>26.305</v>
      </c>
      <c r="CF1033" s="1">
        <f t="shared" si="359"/>
        <v>99</v>
      </c>
      <c r="CG1033" s="1">
        <f t="shared" si="360"/>
        <v>0</v>
      </c>
      <c r="CH1033" s="1">
        <f t="shared" si="366"/>
        <v>0</v>
      </c>
      <c r="CJ1033" s="1" t="e">
        <f t="shared" si="361"/>
        <v>#N/A</v>
      </c>
      <c r="CK1033" s="1" t="str">
        <f t="shared" si="362"/>
        <v/>
      </c>
    </row>
    <row r="1034" spans="73:89" ht="12" customHeight="1" x14ac:dyDescent="0.15">
      <c r="BU1034" s="1">
        <f t="shared" si="363"/>
        <v>0</v>
      </c>
      <c r="BV1034" s="1">
        <f>IF($BY$12=1,NORMDIST(BY1034,$Y$6,$Y$8,TRUE),IF($BY$12=2,IF(BY1034&lt;=$BX$31,0,IF(BY1034&gt;=$BX$32,1,(BY1034-$BX$31)*$BX$33)),SUM($BU$42:BU1034)/$BV$40))</f>
        <v>0.99305314921137433</v>
      </c>
      <c r="BW1034" s="1">
        <f t="shared" si="364"/>
        <v>9.6007132589430041E-2</v>
      </c>
      <c r="BX1034" s="1">
        <f>IF($BY$12&lt;3,BV1034,SUM($BZ$42:BZ1034)/$BX$40)</f>
        <v>0.99305314921137433</v>
      </c>
      <c r="BY1034" s="1">
        <f t="shared" si="356"/>
        <v>99.199999999998639</v>
      </c>
      <c r="BZ1034" s="1">
        <f t="shared" si="357"/>
        <v>9.6781383658700972E-4</v>
      </c>
      <c r="CA1034" s="1">
        <f t="shared" si="365"/>
        <v>26</v>
      </c>
      <c r="CE1034" s="1">
        <f t="shared" si="358"/>
        <v>26.305</v>
      </c>
      <c r="CF1034" s="1">
        <f t="shared" si="359"/>
        <v>99</v>
      </c>
      <c r="CG1034" s="1">
        <f t="shared" si="360"/>
        <v>0</v>
      </c>
      <c r="CH1034" s="1">
        <f t="shared" si="366"/>
        <v>0</v>
      </c>
      <c r="CJ1034" s="1" t="e">
        <f t="shared" si="361"/>
        <v>#N/A</v>
      </c>
      <c r="CK1034" s="1" t="str">
        <f t="shared" si="362"/>
        <v/>
      </c>
    </row>
    <row r="1035" spans="73:89" ht="12" customHeight="1" x14ac:dyDescent="0.15">
      <c r="BU1035" s="1">
        <f t="shared" si="363"/>
        <v>0</v>
      </c>
      <c r="BV1035" s="1">
        <f>IF($BY$12=1,NORMDIST(BY1035,$Y$6,$Y$8,TRUE),IF($BY$12=2,IF(BY1035&lt;=$BX$31,0,IF(BY1035&gt;=$BX$32,1,(BY1035-$BX$31)*$BX$33)),SUM($BU$42:BU1035)/$BV$40))</f>
        <v>0.99314933742282807</v>
      </c>
      <c r="BW1035" s="1">
        <f t="shared" si="364"/>
        <v>9.4927889291088391E-2</v>
      </c>
      <c r="BX1035" s="1">
        <f>IF($BY$12&lt;3,BV1035,SUM($BZ$42:BZ1035)/$BX$40)</f>
        <v>0.99314933742282807</v>
      </c>
      <c r="BY1035" s="1">
        <f t="shared" si="356"/>
        <v>99.299999999998633</v>
      </c>
      <c r="BZ1035" s="1">
        <f t="shared" si="357"/>
        <v>9.559706877249718E-4</v>
      </c>
      <c r="CA1035" s="1">
        <f t="shared" si="365"/>
        <v>26</v>
      </c>
      <c r="CE1035" s="1">
        <f t="shared" si="358"/>
        <v>26.305</v>
      </c>
      <c r="CF1035" s="1">
        <f t="shared" si="359"/>
        <v>99</v>
      </c>
      <c r="CG1035" s="1">
        <f t="shared" si="360"/>
        <v>0</v>
      </c>
      <c r="CH1035" s="1">
        <f t="shared" si="366"/>
        <v>0</v>
      </c>
      <c r="CJ1035" s="1" t="e">
        <f t="shared" si="361"/>
        <v>#N/A</v>
      </c>
      <c r="CK1035" s="1" t="str">
        <f t="shared" si="362"/>
        <v/>
      </c>
    </row>
    <row r="1036" spans="73:89" ht="12" customHeight="1" x14ac:dyDescent="0.15">
      <c r="BU1036" s="1">
        <f t="shared" si="363"/>
        <v>0</v>
      </c>
      <c r="BV1036" s="1">
        <f>IF($BY$12=1,NORMDIST(BY1036,$Y$6,$Y$8,TRUE),IF($BY$12=2,IF(BY1036&lt;=$BX$31,0,IF(BY1036&gt;=$BX$32,1,(BY1036-$BX$31)*$BX$33)),SUM($BU$42:BU1036)/$BV$40))</f>
        <v>0.99324434739285805</v>
      </c>
      <c r="BW1036" s="1">
        <f t="shared" si="364"/>
        <v>9.3858336395039779E-2</v>
      </c>
      <c r="BX1036" s="1">
        <f>IF($BY$12&lt;3,BV1036,SUM($BZ$42:BZ1036)/$BX$40)</f>
        <v>0.99324434739285805</v>
      </c>
      <c r="BY1036" s="1">
        <f t="shared" si="356"/>
        <v>99.399999999998627</v>
      </c>
      <c r="BZ1036" s="1">
        <f t="shared" si="357"/>
        <v>9.4424885709296861E-4</v>
      </c>
      <c r="CA1036" s="1">
        <f t="shared" si="365"/>
        <v>26</v>
      </c>
      <c r="CE1036" s="1">
        <f t="shared" si="358"/>
        <v>26.305</v>
      </c>
      <c r="CF1036" s="1">
        <f t="shared" si="359"/>
        <v>99</v>
      </c>
      <c r="CG1036" s="1">
        <f t="shared" si="360"/>
        <v>0</v>
      </c>
      <c r="CH1036" s="1">
        <f t="shared" si="366"/>
        <v>0</v>
      </c>
      <c r="CJ1036" s="1" t="e">
        <f t="shared" si="361"/>
        <v>#N/A</v>
      </c>
      <c r="CK1036" s="1" t="str">
        <f t="shared" si="362"/>
        <v/>
      </c>
    </row>
    <row r="1037" spans="73:89" ht="12" customHeight="1" x14ac:dyDescent="0.15">
      <c r="BU1037" s="1">
        <f t="shared" si="363"/>
        <v>0</v>
      </c>
      <c r="BV1037" s="1">
        <f>IF($BY$12=1,NORMDIST(BY1037,$Y$6,$Y$8,TRUE),IF($BY$12=2,IF(BY1037&lt;=$BX$31,0,IF(BY1037&gt;=$BX$32,1,(BY1037-$BX$31)*$BX$33)),SUM($BU$42:BU1037)/$BV$40))</f>
        <v>0.99333819120801603</v>
      </c>
      <c r="BW1037" s="1">
        <f t="shared" si="364"/>
        <v>9.2798420241557281E-2</v>
      </c>
      <c r="BX1037" s="1">
        <f>IF($BY$12&lt;3,BV1037,SUM($BZ$42:BZ1037)/$BX$40)</f>
        <v>0.99333819120801603</v>
      </c>
      <c r="BY1037" s="1">
        <f t="shared" si="356"/>
        <v>99.499999999998622</v>
      </c>
      <c r="BZ1037" s="1">
        <f t="shared" si="357"/>
        <v>9.3264743961365395E-4</v>
      </c>
      <c r="CA1037" s="1">
        <f t="shared" si="365"/>
        <v>26</v>
      </c>
      <c r="CE1037" s="1">
        <f t="shared" si="358"/>
        <v>26.305</v>
      </c>
      <c r="CF1037" s="1">
        <f t="shared" si="359"/>
        <v>99</v>
      </c>
      <c r="CG1037" s="1">
        <f t="shared" si="360"/>
        <v>0</v>
      </c>
      <c r="CH1037" s="1">
        <f t="shared" si="366"/>
        <v>0</v>
      </c>
      <c r="CJ1037" s="1" t="e">
        <f t="shared" si="361"/>
        <v>#N/A</v>
      </c>
      <c r="CK1037" s="1" t="str">
        <f t="shared" si="362"/>
        <v/>
      </c>
    </row>
    <row r="1038" spans="73:89" ht="12" customHeight="1" x14ac:dyDescent="0.15">
      <c r="BU1038" s="1">
        <f t="shared" si="363"/>
        <v>0</v>
      </c>
      <c r="BV1038" s="1">
        <f>IF($BY$12=1,NORMDIST(BY1038,$Y$6,$Y$8,TRUE),IF($BY$12=2,IF(BY1038&lt;=$BX$31,0,IF(BY1038&gt;=$BX$32,1,(BY1038-$BX$31)*$BX$33)),SUM($BU$42:BU1038)/$BV$40))</f>
        <v>0.99343088086445197</v>
      </c>
      <c r="BW1038" s="1">
        <f t="shared" si="364"/>
        <v>9.1748087021387495E-2</v>
      </c>
      <c r="BX1038" s="1">
        <f>IF($BY$12&lt;3,BV1038,SUM($BZ$42:BZ1038)/$BX$40)</f>
        <v>0.99343088086445197</v>
      </c>
      <c r="BY1038" s="1">
        <f t="shared" si="356"/>
        <v>99.599999999998616</v>
      </c>
      <c r="BZ1038" s="1">
        <f t="shared" si="357"/>
        <v>9.2116553234326078E-4</v>
      </c>
      <c r="CA1038" s="1">
        <f t="shared" si="365"/>
        <v>26</v>
      </c>
      <c r="CE1038" s="1">
        <f t="shared" si="358"/>
        <v>26.305</v>
      </c>
      <c r="CF1038" s="1">
        <f t="shared" si="359"/>
        <v>99</v>
      </c>
      <c r="CG1038" s="1">
        <f t="shared" si="360"/>
        <v>0</v>
      </c>
      <c r="CH1038" s="1">
        <f t="shared" si="366"/>
        <v>0</v>
      </c>
      <c r="CJ1038" s="1" t="e">
        <f t="shared" si="361"/>
        <v>#N/A</v>
      </c>
      <c r="CK1038" s="1" t="str">
        <f t="shared" si="362"/>
        <v/>
      </c>
    </row>
    <row r="1039" spans="73:89" ht="12" customHeight="1" x14ac:dyDescent="0.15">
      <c r="BU1039" s="1">
        <f t="shared" si="363"/>
        <v>0</v>
      </c>
      <c r="BV1039" s="1">
        <f>IF($BY$12=1,NORMDIST(BY1039,$Y$6,$Y$8,TRUE),IF($BY$12=2,IF(BY1039&lt;=$BX$31,0,IF(BY1039&gt;=$BX$32,1,(BY1039-$BX$31)*$BX$33)),SUM($BU$42:BU1039)/$BV$40))</f>
        <v>0.99352242826813086</v>
      </c>
      <c r="BW1039" s="1">
        <f t="shared" si="364"/>
        <v>9.0707282783150225E-2</v>
      </c>
      <c r="BX1039" s="1">
        <f>IF($BY$12&lt;3,BV1039,SUM($BZ$42:BZ1039)/$BX$40)</f>
        <v>0.99352242826813086</v>
      </c>
      <c r="BY1039" s="1">
        <f t="shared" si="356"/>
        <v>99.69999999999861</v>
      </c>
      <c r="BZ1039" s="1">
        <f t="shared" si="357"/>
        <v>9.098022345351203E-4</v>
      </c>
      <c r="CA1039" s="1">
        <f t="shared" si="365"/>
        <v>26</v>
      </c>
      <c r="CE1039" s="1">
        <f t="shared" si="358"/>
        <v>26.305</v>
      </c>
      <c r="CF1039" s="1">
        <f t="shared" si="359"/>
        <v>99</v>
      </c>
      <c r="CG1039" s="1">
        <f t="shared" si="360"/>
        <v>0</v>
      </c>
      <c r="CH1039" s="1">
        <f t="shared" si="366"/>
        <v>0</v>
      </c>
      <c r="CJ1039" s="1" t="e">
        <f t="shared" si="361"/>
        <v>#N/A</v>
      </c>
      <c r="CK1039" s="1" t="str">
        <f t="shared" si="362"/>
        <v/>
      </c>
    </row>
    <row r="1040" spans="73:89" ht="12" customHeight="1" x14ac:dyDescent="0.15">
      <c r="BU1040" s="1">
        <f t="shared" si="363"/>
        <v>0</v>
      </c>
      <c r="BV1040" s="1">
        <f>IF($BY$12=1,NORMDIST(BY1040,$Y$6,$Y$8,TRUE),IF($BY$12=2,IF(BY1040&lt;=$BX$31,0,IF(BY1040&gt;=$BX$32,1,(BY1040-$BX$31)*$BX$33)),SUM($BU$42:BU1040)/$BV$40))</f>
        <v>0.99361284523505555</v>
      </c>
      <c r="BW1040" s="1">
        <f t="shared" si="364"/>
        <v>8.9675953440672168E-2</v>
      </c>
      <c r="BX1040" s="1">
        <f>IF($BY$12&lt;3,BV1040,SUM($BZ$42:BZ1040)/$BX$40)</f>
        <v>0.99361284523505555</v>
      </c>
      <c r="BY1040" s="1">
        <f t="shared" si="356"/>
        <v>99.799999999998604</v>
      </c>
      <c r="BZ1040" s="1">
        <f t="shared" si="357"/>
        <v>8.9855664770213846E-4</v>
      </c>
      <c r="CA1040" s="1">
        <f t="shared" si="365"/>
        <v>26</v>
      </c>
      <c r="CE1040" s="1">
        <f t="shared" si="358"/>
        <v>26.305</v>
      </c>
      <c r="CF1040" s="1">
        <f t="shared" si="359"/>
        <v>99</v>
      </c>
      <c r="CG1040" s="1">
        <f t="shared" si="360"/>
        <v>0</v>
      </c>
      <c r="CH1040" s="1">
        <f t="shared" si="366"/>
        <v>0</v>
      </c>
      <c r="CJ1040" s="1" t="e">
        <f t="shared" si="361"/>
        <v>#N/A</v>
      </c>
      <c r="CK1040" s="1" t="str">
        <f t="shared" si="362"/>
        <v/>
      </c>
    </row>
    <row r="1041" spans="73:89" ht="12" customHeight="1" x14ac:dyDescent="0.15">
      <c r="BU1041" s="1">
        <f t="shared" si="363"/>
        <v>0</v>
      </c>
      <c r="BV1041" s="1">
        <f>IF($BY$12=1,NORMDIST(BY1041,$Y$6,$Y$8,TRUE),IF($BY$12=2,IF(BY1041&lt;=$BX$31,0,IF(BY1041&gt;=$BX$32,1,(BY1041-$BX$31)*$BX$33)),SUM($BU$42:BU1041)/$BV$40))</f>
        <v>0.99370214349149566</v>
      </c>
      <c r="BW1041" s="1">
        <f t="shared" si="364"/>
        <v>8.8654044780251615E-2</v>
      </c>
      <c r="BX1041" s="1">
        <f>IF($BY$12&lt;3,BV1041,SUM($BZ$42:BZ1041)/$BX$40)</f>
        <v>0.99370214349149566</v>
      </c>
      <c r="BY1041" s="1">
        <f t="shared" si="356"/>
        <v>99.899999999998599</v>
      </c>
      <c r="BZ1041" s="1">
        <f t="shared" si="357"/>
        <v>8.874278756782068E-4</v>
      </c>
      <c r="CA1041" s="1">
        <f t="shared" si="365"/>
        <v>26</v>
      </c>
      <c r="CE1041" s="1">
        <f t="shared" si="358"/>
        <v>26.305</v>
      </c>
      <c r="CF1041" s="1">
        <f t="shared" si="359"/>
        <v>99</v>
      </c>
      <c r="CG1041" s="1">
        <f t="shared" si="360"/>
        <v>0</v>
      </c>
      <c r="CH1041" s="1">
        <f t="shared" si="366"/>
        <v>0</v>
      </c>
      <c r="CJ1041" s="1" t="e">
        <f t="shared" si="361"/>
        <v>#N/A</v>
      </c>
      <c r="CK1041" s="1" t="str">
        <f t="shared" si="362"/>
        <v/>
      </c>
    </row>
    <row r="1042" spans="73:89" ht="12" customHeight="1" x14ac:dyDescent="0.15">
      <c r="BU1042" s="1">
        <f t="shared" si="363"/>
        <v>0</v>
      </c>
      <c r="BV1042" s="1">
        <f>IF($BY$12=1,NORMDIST(BY1042,$Y$6,$Y$8,TRUE),IF($BY$12=2,IF(BY1042&lt;=$BX$31,0,IF(BY1042&gt;=$BX$32,1,(BY1042-$BX$31)*$BX$33)),SUM($BU$42:BU1042)/$BV$40))</f>
        <v>0.99379033467422262</v>
      </c>
      <c r="BW1042" s="1">
        <f t="shared" si="364"/>
        <v>8.7641502467856833E-2</v>
      </c>
      <c r="BX1042" s="1">
        <f>IF($BY$12&lt;3,BV1042,SUM($BZ$42:BZ1042)/$BX$40)</f>
        <v>0.99379033467422262</v>
      </c>
      <c r="BY1042" s="1">
        <f t="shared" si="356"/>
        <v>99.999999999998593</v>
      </c>
      <c r="BZ1042" s="1">
        <f t="shared" si="357"/>
        <v>8.7641502467858065E-4</v>
      </c>
      <c r="CA1042" s="1">
        <f t="shared" si="365"/>
        <v>26</v>
      </c>
      <c r="CE1042" s="1">
        <f t="shared" si="358"/>
        <v>26.305</v>
      </c>
      <c r="CF1042" s="1">
        <f t="shared" si="359"/>
        <v>99</v>
      </c>
      <c r="CG1042" s="1">
        <f t="shared" si="360"/>
        <v>0</v>
      </c>
      <c r="CH1042" s="1">
        <f t="shared" si="366"/>
        <v>0</v>
      </c>
      <c r="CJ1042" s="1" t="e">
        <f t="shared" si="361"/>
        <v>#N/A</v>
      </c>
      <c r="CK1042" s="1" t="str">
        <f t="shared" si="362"/>
        <v/>
      </c>
    </row>
    <row r="1043" spans="73:89" ht="12" customHeight="1" x14ac:dyDescent="0.15">
      <c r="BU1043" s="1">
        <f t="shared" si="363"/>
        <v>0</v>
      </c>
      <c r="BV1043" s="1">
        <f>IF($BY$12=1,NORMDIST(BY1043,$Y$6,$Y$8,TRUE),IF($BY$12=2,IF(BY1043&lt;=$BX$31,0,IF(BY1043&gt;=$BX$32,1,(BY1043-$BX$31)*$BX$33)),SUM($BU$42:BU1043)/$BV$40))</f>
        <v>0.99387743033075127</v>
      </c>
      <c r="BW1043" s="1">
        <f t="shared" ref="BW1043:BW1106" si="367">BY1043*BZ1043</f>
        <v>8.66382720562551E-2</v>
      </c>
      <c r="BY1043" s="1">
        <f t="shared" ref="BY1043:BY1106" si="368">BY1042+$BZ$1</f>
        <v>100.09999999999859</v>
      </c>
      <c r="BZ1043" s="1">
        <f t="shared" si="357"/>
        <v>8.6551720335920404E-4</v>
      </c>
      <c r="CA1043" s="1">
        <f t="shared" si="365"/>
        <v>26</v>
      </c>
      <c r="CE1043" s="1">
        <f t="shared" si="358"/>
        <v>26.305</v>
      </c>
      <c r="CF1043" s="1">
        <f t="shared" si="359"/>
        <v>99</v>
      </c>
      <c r="CG1043" s="1">
        <f t="shared" si="360"/>
        <v>0</v>
      </c>
      <c r="CH1043" s="1">
        <f t="shared" si="366"/>
        <v>0</v>
      </c>
      <c r="CJ1043" s="1" t="e">
        <f t="shared" si="361"/>
        <v>#N/A</v>
      </c>
      <c r="CK1043" s="1" t="str">
        <f t="shared" si="362"/>
        <v/>
      </c>
    </row>
    <row r="1044" spans="73:89" ht="12" customHeight="1" x14ac:dyDescent="0.15">
      <c r="BU1044" s="1">
        <f t="shared" si="363"/>
        <v>0</v>
      </c>
      <c r="BV1044" s="1">
        <f>IF($BY$12=1,NORMDIST(BY1044,$Y$6,$Y$8,TRUE),IF($BY$12=2,IF(BY1044&lt;=$BX$31,0,IF(BY1044&gt;=$BX$32,1,(BY1044-$BX$31)*$BX$33)),SUM($BU$42:BU1044)/$BV$40))</f>
        <v>0.99396344191958619</v>
      </c>
      <c r="BW1044" s="1">
        <f t="shared" si="367"/>
        <v>8.5644298992073709E-2</v>
      </c>
      <c r="BY1044" s="1">
        <f t="shared" si="368"/>
        <v>100.19999999999858</v>
      </c>
      <c r="BZ1044" s="1">
        <f t="shared" si="357"/>
        <v>8.5473352287499915E-4</v>
      </c>
      <c r="CA1044" s="1">
        <f t="shared" si="365"/>
        <v>26</v>
      </c>
      <c r="CE1044" s="1">
        <f t="shared" si="358"/>
        <v>26.305</v>
      </c>
      <c r="CF1044" s="1">
        <f t="shared" si="359"/>
        <v>99</v>
      </c>
      <c r="CG1044" s="1">
        <f t="shared" si="360"/>
        <v>0</v>
      </c>
      <c r="CH1044" s="1">
        <f t="shared" si="366"/>
        <v>0</v>
      </c>
      <c r="CJ1044" s="1" t="e">
        <f t="shared" si="361"/>
        <v>#N/A</v>
      </c>
      <c r="CK1044" s="1" t="str">
        <f t="shared" si="362"/>
        <v/>
      </c>
    </row>
    <row r="1045" spans="73:89" ht="12" customHeight="1" x14ac:dyDescent="0.15">
      <c r="BU1045" s="1">
        <f t="shared" si="363"/>
        <v>0</v>
      </c>
      <c r="BV1045" s="1">
        <f>IF($BY$12=1,NORMDIST(BY1045,$Y$6,$Y$8,TRUE),IF($BY$12=2,IF(BY1045&lt;=$BX$31,0,IF(BY1045&gt;=$BX$32,1,(BY1045-$BX$31)*$BX$33)),SUM($BU$42:BU1045)/$BV$40))</f>
        <v>0.99404838081047486</v>
      </c>
      <c r="BW1045" s="1">
        <f t="shared" si="367"/>
        <v>8.4659528622792538E-2</v>
      </c>
      <c r="BY1045" s="1">
        <f t="shared" si="368"/>
        <v>100.29999999999858</v>
      </c>
      <c r="BZ1045" s="1">
        <f t="shared" si="357"/>
        <v>8.4406309693712601E-4</v>
      </c>
      <c r="CA1045" s="1">
        <f t="shared" si="365"/>
        <v>26</v>
      </c>
      <c r="CE1045" s="1">
        <f t="shared" si="358"/>
        <v>26.305</v>
      </c>
      <c r="CF1045" s="1">
        <f t="shared" si="359"/>
        <v>99</v>
      </c>
      <c r="CG1045" s="1">
        <f t="shared" si="360"/>
        <v>0</v>
      </c>
      <c r="CH1045" s="1">
        <f t="shared" si="366"/>
        <v>0</v>
      </c>
      <c r="CJ1045" s="1" t="e">
        <f t="shared" si="361"/>
        <v>#N/A</v>
      </c>
      <c r="CK1045" s="1" t="str">
        <f t="shared" si="362"/>
        <v/>
      </c>
    </row>
    <row r="1046" spans="73:89" ht="12" customHeight="1" x14ac:dyDescent="0.15">
      <c r="BU1046" s="1">
        <f t="shared" si="363"/>
        <v>0</v>
      </c>
      <c r="BV1046" s="1">
        <f>IF($BY$12=1,NORMDIST(BY1046,$Y$6,$Y$8,TRUE),IF($BY$12=2,IF(BY1046&lt;=$BX$31,0,IF(BY1046&gt;=$BX$32,1,(BY1046-$BX$31)*$BX$33)),SUM($BU$42:BU1046)/$BV$40))</f>
        <v>0.99413225828466623</v>
      </c>
      <c r="BW1046" s="1">
        <f t="shared" si="367"/>
        <v>8.3683906203666794E-2</v>
      </c>
      <c r="BY1046" s="1">
        <f t="shared" si="368"/>
        <v>100.39999999999857</v>
      </c>
      <c r="BZ1046" s="1">
        <f t="shared" si="357"/>
        <v>8.335050418692031E-4</v>
      </c>
      <c r="CA1046" s="1">
        <f t="shared" si="365"/>
        <v>26</v>
      </c>
      <c r="CE1046" s="1">
        <f t="shared" si="358"/>
        <v>26.305</v>
      </c>
      <c r="CF1046" s="1">
        <f t="shared" si="359"/>
        <v>99</v>
      </c>
      <c r="CG1046" s="1">
        <f t="shared" si="360"/>
        <v>0</v>
      </c>
      <c r="CH1046" s="1">
        <f t="shared" si="366"/>
        <v>0</v>
      </c>
      <c r="CJ1046" s="1" t="e">
        <f t="shared" si="361"/>
        <v>#N/A</v>
      </c>
      <c r="CK1046" s="1" t="str">
        <f t="shared" si="362"/>
        <v/>
      </c>
    </row>
    <row r="1047" spans="73:89" ht="12" customHeight="1" x14ac:dyDescent="0.15">
      <c r="BU1047" s="1">
        <f t="shared" si="363"/>
        <v>0</v>
      </c>
      <c r="BV1047" s="1">
        <f>IF($BY$12=1,NORMDIST(BY1047,$Y$6,$Y$8,TRUE),IF($BY$12=2,IF(BY1047&lt;=$BX$31,0,IF(BY1047&gt;=$BX$32,1,(BY1047-$BX$31)*$BX$33)),SUM($BU$42:BU1047)/$BV$40))</f>
        <v>0.99421508553517435</v>
      </c>
      <c r="BW1047" s="1">
        <f t="shared" si="367"/>
        <v>8.2717376904581266E-2</v>
      </c>
      <c r="BY1047" s="1">
        <f t="shared" si="368"/>
        <v>100.49999999999856</v>
      </c>
      <c r="BZ1047" s="1">
        <f t="shared" si="357"/>
        <v>8.2305847666251186E-4</v>
      </c>
      <c r="CA1047" s="1">
        <f t="shared" si="365"/>
        <v>26</v>
      </c>
      <c r="CE1047" s="1">
        <f t="shared" si="358"/>
        <v>26.305</v>
      </c>
      <c r="CF1047" s="1">
        <f t="shared" si="359"/>
        <v>99</v>
      </c>
      <c r="CG1047" s="1">
        <f t="shared" si="360"/>
        <v>0</v>
      </c>
      <c r="CH1047" s="1">
        <f t="shared" si="366"/>
        <v>0</v>
      </c>
      <c r="CJ1047" s="1" t="e">
        <f t="shared" si="361"/>
        <v>#N/A</v>
      </c>
      <c r="CK1047" s="1" t="str">
        <f t="shared" si="362"/>
        <v/>
      </c>
    </row>
    <row r="1048" spans="73:89" ht="12" customHeight="1" x14ac:dyDescent="0.15">
      <c r="BU1048" s="1">
        <f t="shared" si="363"/>
        <v>0</v>
      </c>
      <c r="BV1048" s="1">
        <f>IF($BY$12=1,NORMDIST(BY1048,$Y$6,$Y$8,TRUE),IF($BY$12=2,IF(BY1048&lt;=$BX$31,0,IF(BY1048&gt;=$BX$32,1,(BY1048-$BX$31)*$BX$33)),SUM($BU$42:BU1048)/$BV$40))</f>
        <v>0.99429687366704811</v>
      </c>
      <c r="BW1048" s="1">
        <f t="shared" si="367"/>
        <v>8.1759885816834257E-2</v>
      </c>
      <c r="BY1048" s="1">
        <f t="shared" si="368"/>
        <v>100.59999999999856</v>
      </c>
      <c r="BZ1048" s="1">
        <f t="shared" si="357"/>
        <v>8.127225230301732E-4</v>
      </c>
      <c r="CA1048" s="1">
        <f t="shared" si="365"/>
        <v>26</v>
      </c>
      <c r="CE1048" s="1">
        <f t="shared" si="358"/>
        <v>26.305</v>
      </c>
      <c r="CF1048" s="1">
        <f t="shared" si="359"/>
        <v>99</v>
      </c>
      <c r="CG1048" s="1">
        <f t="shared" si="360"/>
        <v>0</v>
      </c>
      <c r="CH1048" s="1">
        <f t="shared" si="366"/>
        <v>0</v>
      </c>
      <c r="CJ1048" s="1" t="e">
        <f t="shared" si="361"/>
        <v>#N/A</v>
      </c>
      <c r="CK1048" s="1" t="str">
        <f t="shared" si="362"/>
        <v/>
      </c>
    </row>
    <row r="1049" spans="73:89" ht="12" customHeight="1" x14ac:dyDescent="0.15">
      <c r="BU1049" s="1">
        <f t="shared" si="363"/>
        <v>0</v>
      </c>
      <c r="BV1049" s="1">
        <f>IF($BY$12=1,NORMDIST(BY1049,$Y$6,$Y$8,TRUE),IF($BY$12=2,IF(BY1049&lt;=$BX$31,0,IF(BY1049&gt;=$BX$32,1,(BY1049-$BX$31)*$BX$33)),SUM($BU$42:BU1049)/$BV$40))</f>
        <v>0.99437763369764598</v>
      </c>
      <c r="BW1049" s="1">
        <f t="shared" si="367"/>
        <v>8.081137795985173E-2</v>
      </c>
      <c r="BY1049" s="1">
        <f t="shared" si="368"/>
        <v>100.69999999999855</v>
      </c>
      <c r="BZ1049" s="1">
        <f t="shared" si="357"/>
        <v>8.0249630546030677E-4</v>
      </c>
      <c r="CA1049" s="1">
        <f t="shared" si="365"/>
        <v>26</v>
      </c>
      <c r="CE1049" s="1">
        <f t="shared" si="358"/>
        <v>26.305</v>
      </c>
      <c r="CF1049" s="1">
        <f t="shared" si="359"/>
        <v>99</v>
      </c>
      <c r="CG1049" s="1">
        <f t="shared" si="360"/>
        <v>0</v>
      </c>
      <c r="CH1049" s="1">
        <f t="shared" si="366"/>
        <v>0</v>
      </c>
      <c r="CJ1049" s="1" t="e">
        <f t="shared" si="361"/>
        <v>#N/A</v>
      </c>
      <c r="CK1049" s="1" t="str">
        <f t="shared" si="362"/>
        <v/>
      </c>
    </row>
    <row r="1050" spans="73:89" ht="12" customHeight="1" x14ac:dyDescent="0.15">
      <c r="BU1050" s="1">
        <f t="shared" si="363"/>
        <v>0</v>
      </c>
      <c r="BV1050" s="1">
        <f>IF($BY$12=1,NORMDIST(BY1050,$Y$6,$Y$8,TRUE),IF($BY$12=2,IF(BY1050&lt;=$BX$31,0,IF(BY1050&gt;=$BX$32,1,(BY1050-$BX$31)*$BX$33)),SUM($BU$42:BU1050)/$BV$40))</f>
        <v>0.99445737655691624</v>
      </c>
      <c r="BW1050" s="1">
        <f t="shared" si="367"/>
        <v>7.9871798287832127E-2</v>
      </c>
      <c r="BY1050" s="1">
        <f t="shared" si="368"/>
        <v>100.79999999999855</v>
      </c>
      <c r="BZ1050" s="1">
        <f t="shared" si="357"/>
        <v>7.9237895126818732E-4</v>
      </c>
      <c r="CA1050" s="1">
        <f t="shared" si="365"/>
        <v>26</v>
      </c>
      <c r="CE1050" s="1">
        <f t="shared" si="358"/>
        <v>26.305</v>
      </c>
      <c r="CF1050" s="1">
        <f t="shared" si="359"/>
        <v>99</v>
      </c>
      <c r="CG1050" s="1">
        <f t="shared" si="360"/>
        <v>0</v>
      </c>
      <c r="CH1050" s="1">
        <f t="shared" si="366"/>
        <v>0</v>
      </c>
      <c r="CJ1050" s="1" t="e">
        <f t="shared" si="361"/>
        <v>#N/A</v>
      </c>
      <c r="CK1050" s="1" t="str">
        <f t="shared" si="362"/>
        <v/>
      </c>
    </row>
    <row r="1051" spans="73:89" ht="12" customHeight="1" x14ac:dyDescent="0.15">
      <c r="BU1051" s="1">
        <f t="shared" si="363"/>
        <v>0</v>
      </c>
      <c r="BV1051" s="1">
        <f>IF($BY$12=1,NORMDIST(BY1051,$Y$6,$Y$8,TRUE),IF($BY$12=2,IF(BY1051&lt;=$BX$31,0,IF(BY1051&gt;=$BX$32,1,(BY1051-$BX$31)*$BX$33)),SUM($BU$42:BU1051)/$BV$40))</f>
        <v>0.99453611308768208</v>
      </c>
      <c r="BW1051" s="1">
        <f t="shared" si="367"/>
        <v>7.8941091696319826E-2</v>
      </c>
      <c r="BY1051" s="1">
        <f t="shared" si="368"/>
        <v>100.89999999999854</v>
      </c>
      <c r="BZ1051" s="1">
        <f t="shared" si="357"/>
        <v>7.8236959064738321E-4</v>
      </c>
      <c r="CA1051" s="1">
        <f t="shared" si="365"/>
        <v>26</v>
      </c>
      <c r="CE1051" s="1">
        <f t="shared" si="358"/>
        <v>26.305</v>
      </c>
      <c r="CF1051" s="1">
        <f t="shared" si="359"/>
        <v>99</v>
      </c>
      <c r="CG1051" s="1">
        <f t="shared" si="360"/>
        <v>0</v>
      </c>
      <c r="CH1051" s="1">
        <f t="shared" si="366"/>
        <v>0</v>
      </c>
      <c r="CJ1051" s="1" t="e">
        <f t="shared" si="361"/>
        <v>#N/A</v>
      </c>
      <c r="CK1051" s="1" t="str">
        <f t="shared" si="362"/>
        <v/>
      </c>
    </row>
    <row r="1052" spans="73:89" ht="12" customHeight="1" x14ac:dyDescent="0.15">
      <c r="BU1052" s="1">
        <f t="shared" si="363"/>
        <v>0</v>
      </c>
      <c r="BV1052" s="1">
        <f>IF($BY$12=1,NORMDIST(BY1052,$Y$6,$Y$8,TRUE),IF($BY$12=2,IF(BY1052&lt;=$BX$31,0,IF(BY1052&gt;=$BX$32,1,(BY1052-$BX$31)*$BX$33)),SUM($BU$42:BU1052)/$BV$40))</f>
        <v>0.99461385404593217</v>
      </c>
      <c r="BW1052" s="1">
        <f t="shared" si="367"/>
        <v>7.801920302870903E-2</v>
      </c>
      <c r="BY1052" s="1">
        <f t="shared" si="368"/>
        <v>100.99999999999854</v>
      </c>
      <c r="BZ1052" s="1">
        <f t="shared" si="357"/>
        <v>7.7246735671990252E-4</v>
      </c>
      <c r="CA1052" s="1">
        <f t="shared" si="365"/>
        <v>26</v>
      </c>
      <c r="CE1052" s="1">
        <f t="shared" si="358"/>
        <v>26.305</v>
      </c>
      <c r="CF1052" s="1">
        <f t="shared" si="359"/>
        <v>99</v>
      </c>
      <c r="CG1052" s="1">
        <f t="shared" si="360"/>
        <v>0</v>
      </c>
      <c r="CH1052" s="1">
        <f t="shared" si="366"/>
        <v>0</v>
      </c>
      <c r="CJ1052" s="1" t="e">
        <f t="shared" si="361"/>
        <v>#N/A</v>
      </c>
      <c r="CK1052" s="1" t="str">
        <f t="shared" si="362"/>
        <v/>
      </c>
    </row>
    <row r="1053" spans="73:89" ht="12" customHeight="1" x14ac:dyDescent="0.15">
      <c r="BU1053" s="1">
        <f t="shared" si="363"/>
        <v>0</v>
      </c>
      <c r="BV1053" s="1">
        <f>IF($BY$12=1,NORMDIST(BY1053,$Y$6,$Y$8,TRUE),IF($BY$12=2,IF(BY1053&lt;=$BX$31,0,IF(BY1053&gt;=$BX$32,1,(BY1053-$BX$31)*$BX$33)),SUM($BU$42:BU1053)/$BV$40))</f>
        <v>0.99469061010111581</v>
      </c>
      <c r="BW1053" s="1">
        <f t="shared" si="367"/>
        <v>7.7106077082676458E-2</v>
      </c>
      <c r="BY1053" s="1">
        <f t="shared" si="368"/>
        <v>101.09999999999853</v>
      </c>
      <c r="BZ1053" s="1">
        <f t="shared" si="357"/>
        <v>7.6267138558533713E-4</v>
      </c>
      <c r="CA1053" s="1">
        <f t="shared" si="365"/>
        <v>26</v>
      </c>
      <c r="CE1053" s="1">
        <f t="shared" si="358"/>
        <v>26.305</v>
      </c>
      <c r="CF1053" s="1">
        <f t="shared" si="359"/>
        <v>99</v>
      </c>
      <c r="CG1053" s="1">
        <f t="shared" si="360"/>
        <v>0</v>
      </c>
      <c r="CH1053" s="1">
        <f t="shared" si="366"/>
        <v>0</v>
      </c>
      <c r="CJ1053" s="1" t="e">
        <f t="shared" si="361"/>
        <v>#N/A</v>
      </c>
      <c r="CK1053" s="1" t="str">
        <f t="shared" si="362"/>
        <v/>
      </c>
    </row>
    <row r="1054" spans="73:89" ht="12" customHeight="1" x14ac:dyDescent="0.15">
      <c r="BU1054" s="1">
        <f t="shared" si="363"/>
        <v>0</v>
      </c>
      <c r="BV1054" s="1">
        <f>IF($BY$12=1,NORMDIST(BY1054,$Y$6,$Y$8,TRUE),IF($BY$12=2,IF(BY1054&lt;=$BX$31,0,IF(BY1054&gt;=$BX$32,1,(BY1054-$BX$31)*$BX$33)),SUM($BU$42:BU1054)/$BV$40))</f>
        <v>0.99476639183644311</v>
      </c>
      <c r="BW1054" s="1">
        <f t="shared" si="367"/>
        <v>7.6201658616543169E-2</v>
      </c>
      <c r="BY1054" s="1">
        <f t="shared" si="368"/>
        <v>101.19999999999852</v>
      </c>
      <c r="BZ1054" s="1">
        <f t="shared" si="357"/>
        <v>7.5298081636901459E-4</v>
      </c>
      <c r="CA1054" s="1">
        <f t="shared" si="365"/>
        <v>26</v>
      </c>
      <c r="CE1054" s="1">
        <f t="shared" si="358"/>
        <v>26.305</v>
      </c>
      <c r="CF1054" s="1">
        <f t="shared" si="359"/>
        <v>99</v>
      </c>
      <c r="CG1054" s="1">
        <f t="shared" si="360"/>
        <v>0</v>
      </c>
      <c r="CH1054" s="1">
        <f t="shared" si="366"/>
        <v>0</v>
      </c>
      <c r="CJ1054" s="1" t="e">
        <f t="shared" si="361"/>
        <v>#N/A</v>
      </c>
      <c r="CK1054" s="1" t="str">
        <f t="shared" si="362"/>
        <v/>
      </c>
    </row>
    <row r="1055" spans="73:89" ht="12" customHeight="1" x14ac:dyDescent="0.15">
      <c r="BU1055" s="1">
        <f t="shared" si="363"/>
        <v>0</v>
      </c>
      <c r="BV1055" s="1">
        <f>IF($BY$12=1,NORMDIST(BY1055,$Y$6,$Y$8,TRUE),IF($BY$12=2,IF(BY1055&lt;=$BX$31,0,IF(BY1055&gt;=$BX$32,1,(BY1055-$BX$31)*$BX$33)),SUM($BU$42:BU1055)/$BV$40))</f>
        <v>0.99484120974918999</v>
      </c>
      <c r="BW1055" s="1">
        <f t="shared" si="367"/>
        <v>7.5305892355566159E-2</v>
      </c>
      <c r="BY1055" s="1">
        <f t="shared" si="368"/>
        <v>101.29999999999852</v>
      </c>
      <c r="BZ1055" s="1">
        <f t="shared" si="357"/>
        <v>7.4339479126917332E-4</v>
      </c>
      <c r="CA1055" s="1">
        <f t="shared" si="365"/>
        <v>26</v>
      </c>
      <c r="CE1055" s="1">
        <f t="shared" si="358"/>
        <v>26.305</v>
      </c>
      <c r="CF1055" s="1">
        <f t="shared" si="359"/>
        <v>99</v>
      </c>
      <c r="CG1055" s="1">
        <f t="shared" si="360"/>
        <v>0</v>
      </c>
      <c r="CH1055" s="1">
        <f t="shared" si="366"/>
        <v>0</v>
      </c>
      <c r="CJ1055" s="1" t="e">
        <f t="shared" si="361"/>
        <v>#N/A</v>
      </c>
      <c r="CK1055" s="1" t="str">
        <f t="shared" si="362"/>
        <v/>
      </c>
    </row>
    <row r="1056" spans="73:89" ht="12" customHeight="1" x14ac:dyDescent="0.15">
      <c r="BU1056" s="1">
        <f t="shared" si="363"/>
        <v>0</v>
      </c>
      <c r="BV1056" s="1">
        <f>IF($BY$12=1,NORMDIST(BY1056,$Y$6,$Y$8,TRUE),IF($BY$12=2,IF(BY1056&lt;=$BX$31,0,IF(BY1056&gt;=$BX$32,1,(BY1056-$BX$31)*$BX$33)),SUM($BU$42:BU1056)/$BV$40))</f>
        <v>0.99491507425100789</v>
      </c>
      <c r="BW1056" s="1">
        <f t="shared" si="367"/>
        <v>7.4418722998157508E-2</v>
      </c>
      <c r="BY1056" s="1">
        <f t="shared" si="368"/>
        <v>101.39999999999851</v>
      </c>
      <c r="BZ1056" s="1">
        <f t="shared" si="357"/>
        <v>7.3391245560314199E-4</v>
      </c>
      <c r="CA1056" s="1">
        <f t="shared" si="365"/>
        <v>26</v>
      </c>
      <c r="CE1056" s="1">
        <f t="shared" si="358"/>
        <v>26.305</v>
      </c>
      <c r="CF1056" s="1">
        <f t="shared" si="359"/>
        <v>99</v>
      </c>
      <c r="CG1056" s="1">
        <f t="shared" si="360"/>
        <v>0</v>
      </c>
      <c r="CH1056" s="1">
        <f t="shared" si="366"/>
        <v>0</v>
      </c>
      <c r="CJ1056" s="1" t="e">
        <f t="shared" si="361"/>
        <v>#N/A</v>
      </c>
      <c r="CK1056" s="1" t="str">
        <f t="shared" si="362"/>
        <v/>
      </c>
    </row>
    <row r="1057" spans="73:89" ht="12" customHeight="1" x14ac:dyDescent="0.15">
      <c r="BU1057" s="1">
        <f t="shared" si="363"/>
        <v>0</v>
      </c>
      <c r="BV1057" s="1">
        <f>IF($BY$12=1,NORMDIST(BY1057,$Y$6,$Y$8,TRUE),IF($BY$12=2,IF(BY1057&lt;=$BX$31,0,IF(BY1057&gt;=$BX$32,1,(BY1057-$BX$31)*$BX$33)),SUM($BU$42:BU1057)/$BV$40))</f>
        <v>0.99498799566823759</v>
      </c>
      <c r="BW1057" s="1">
        <f t="shared" si="367"/>
        <v>7.3540095222033877E-2</v>
      </c>
      <c r="BY1057" s="1">
        <f t="shared" si="368"/>
        <v>101.49999999999851</v>
      </c>
      <c r="BZ1057" s="1">
        <f t="shared" si="357"/>
        <v>7.2453295785256122E-4</v>
      </c>
      <c r="CA1057" s="1">
        <f t="shared" si="365"/>
        <v>26</v>
      </c>
      <c r="CE1057" s="1">
        <f t="shared" si="358"/>
        <v>26.305</v>
      </c>
      <c r="CF1057" s="1">
        <f t="shared" si="359"/>
        <v>99</v>
      </c>
      <c r="CG1057" s="1">
        <f t="shared" si="360"/>
        <v>0</v>
      </c>
      <c r="CH1057" s="1">
        <f t="shared" si="366"/>
        <v>0</v>
      </c>
      <c r="CJ1057" s="1" t="e">
        <f t="shared" si="361"/>
        <v>#N/A</v>
      </c>
      <c r="CK1057" s="1" t="str">
        <f t="shared" si="362"/>
        <v/>
      </c>
    </row>
    <row r="1058" spans="73:89" ht="12" customHeight="1" x14ac:dyDescent="0.15">
      <c r="BU1058" s="1">
        <f t="shared" si="363"/>
        <v>0</v>
      </c>
      <c r="BV1058" s="1">
        <f>IF($BY$12=1,NORMDIST(BY1058,$Y$6,$Y$8,TRUE),IF($BY$12=2,IF(BY1058&lt;=$BX$31,0,IF(BY1058&gt;=$BX$32,1,(BY1058-$BX$31)*$BX$33)),SUM($BU$42:BU1058)/$BV$40))</f>
        <v>0.9950599842422283</v>
      </c>
      <c r="BW1058" s="1">
        <f t="shared" si="367"/>
        <v>7.2669953690293415E-2</v>
      </c>
      <c r="BY1058" s="1">
        <f t="shared" si="368"/>
        <v>101.5999999999985</v>
      </c>
      <c r="BZ1058" s="1">
        <f t="shared" si="357"/>
        <v>7.1525544970762296E-4</v>
      </c>
      <c r="CA1058" s="1">
        <f t="shared" si="365"/>
        <v>26</v>
      </c>
      <c r="CE1058" s="1">
        <f t="shared" si="358"/>
        <v>26.305</v>
      </c>
      <c r="CF1058" s="1">
        <f t="shared" si="359"/>
        <v>99</v>
      </c>
      <c r="CG1058" s="1">
        <f t="shared" si="360"/>
        <v>0</v>
      </c>
      <c r="CH1058" s="1">
        <f t="shared" si="366"/>
        <v>0</v>
      </c>
      <c r="CJ1058" s="1" t="e">
        <f t="shared" si="361"/>
        <v>#N/A</v>
      </c>
      <c r="CK1058" s="1" t="str">
        <f t="shared" si="362"/>
        <v/>
      </c>
    </row>
    <row r="1059" spans="73:89" ht="12" customHeight="1" x14ac:dyDescent="0.15">
      <c r="BU1059" s="1">
        <f t="shared" si="363"/>
        <v>0</v>
      </c>
      <c r="BV1059" s="1">
        <f>IF($BY$12=1,NORMDIST(BY1059,$Y$6,$Y$8,TRUE),IF($BY$12=2,IF(BY1059&lt;=$BX$31,0,IF(BY1059&gt;=$BX$32,1,(BY1059-$BX$31)*$BX$33)),SUM($BU$42:BU1059)/$BV$40))</f>
        <v>0.99513105012966041</v>
      </c>
      <c r="BW1059" s="1">
        <f t="shared" si="367"/>
        <v>7.1808243057421617E-2</v>
      </c>
      <c r="BY1059" s="1">
        <f t="shared" si="368"/>
        <v>101.6999999999985</v>
      </c>
      <c r="BZ1059" s="1">
        <f t="shared" si="357"/>
        <v>7.0607908611035081E-4</v>
      </c>
      <c r="CA1059" s="1">
        <f t="shared" si="365"/>
        <v>26</v>
      </c>
      <c r="CE1059" s="1">
        <f t="shared" si="358"/>
        <v>26.305</v>
      </c>
      <c r="CF1059" s="1">
        <f t="shared" si="359"/>
        <v>99</v>
      </c>
      <c r="CG1059" s="1">
        <f t="shared" si="360"/>
        <v>0</v>
      </c>
      <c r="CH1059" s="1">
        <f t="shared" si="366"/>
        <v>0</v>
      </c>
      <c r="CJ1059" s="1" t="e">
        <f t="shared" si="361"/>
        <v>#N/A</v>
      </c>
      <c r="CK1059" s="1" t="str">
        <f t="shared" si="362"/>
        <v/>
      </c>
    </row>
    <row r="1060" spans="73:89" ht="12" customHeight="1" x14ac:dyDescent="0.15">
      <c r="BU1060" s="1">
        <f t="shared" si="363"/>
        <v>0</v>
      </c>
      <c r="BV1060" s="1">
        <f>IF($BY$12=1,NORMDIST(BY1060,$Y$6,$Y$8,TRUE),IF($BY$12=2,IF(BY1060&lt;=$BX$31,0,IF(BY1060&gt;=$BX$32,1,(BY1060-$BX$31)*$BX$33)),SUM($BU$42:BU1060)/$BV$40))</f>
        <v>0.99520120340287277</v>
      </c>
      <c r="BW1060" s="1">
        <f t="shared" si="367"/>
        <v>7.0954907975226161E-2</v>
      </c>
      <c r="BY1060" s="1">
        <f t="shared" si="368"/>
        <v>101.79999999999849</v>
      </c>
      <c r="BZ1060" s="1">
        <f t="shared" si="357"/>
        <v>6.970030252969275E-4</v>
      </c>
      <c r="CA1060" s="1">
        <f t="shared" si="365"/>
        <v>26</v>
      </c>
      <c r="CE1060" s="1">
        <f t="shared" si="358"/>
        <v>26.305</v>
      </c>
      <c r="CF1060" s="1">
        <f t="shared" si="359"/>
        <v>99</v>
      </c>
      <c r="CG1060" s="1">
        <f t="shared" si="360"/>
        <v>0</v>
      </c>
      <c r="CH1060" s="1">
        <f t="shared" si="366"/>
        <v>0</v>
      </c>
      <c r="CJ1060" s="1" t="e">
        <f t="shared" si="361"/>
        <v>#N/A</v>
      </c>
      <c r="CK1060" s="1" t="str">
        <f t="shared" si="362"/>
        <v/>
      </c>
    </row>
    <row r="1061" spans="73:89" ht="12" customHeight="1" x14ac:dyDescent="0.15">
      <c r="BU1061" s="1">
        <f t="shared" si="363"/>
        <v>0</v>
      </c>
      <c r="BV1061" s="1">
        <f>IF($BY$12=1,NORMDIST(BY1061,$Y$6,$Y$8,TRUE),IF($BY$12=2,IF(BY1061&lt;=$BX$31,0,IF(BY1061&gt;=$BX$32,1,(BY1061-$BX$31)*$BX$33)),SUM($BU$42:BU1061)/$BV$40))</f>
        <v>0.99527045405019454</v>
      </c>
      <c r="BW1061" s="1">
        <f t="shared" si="367"/>
        <v>7.0109893098699264E-2</v>
      </c>
      <c r="BY1061" s="1">
        <f t="shared" si="368"/>
        <v>101.89999999999849</v>
      </c>
      <c r="BZ1061" s="1">
        <f t="shared" si="357"/>
        <v>6.8802642883906084E-4</v>
      </c>
      <c r="CA1061" s="1">
        <f t="shared" si="365"/>
        <v>26</v>
      </c>
      <c r="CE1061" s="1">
        <f t="shared" si="358"/>
        <v>26.305</v>
      </c>
      <c r="CF1061" s="1">
        <f t="shared" si="359"/>
        <v>99</v>
      </c>
      <c r="CG1061" s="1">
        <f t="shared" si="360"/>
        <v>0</v>
      </c>
      <c r="CH1061" s="1">
        <f t="shared" si="366"/>
        <v>0</v>
      </c>
      <c r="CJ1061" s="1" t="e">
        <f t="shared" si="361"/>
        <v>#N/A</v>
      </c>
      <c r="CK1061" s="1" t="str">
        <f t="shared" si="362"/>
        <v/>
      </c>
    </row>
    <row r="1062" spans="73:89" ht="12" customHeight="1" x14ac:dyDescent="0.15">
      <c r="BU1062" s="1">
        <f t="shared" si="363"/>
        <v>0</v>
      </c>
      <c r="BV1062" s="1">
        <f>IF($BY$12=1,NORMDIST(BY1062,$Y$6,$Y$8,TRUE),IF($BY$12=2,IF(BY1062&lt;=$BX$31,0,IF(BY1062&gt;=$BX$32,1,(BY1062-$BX$31)*$BX$33)),SUM($BU$42:BU1062)/$BV$40))</f>
        <v>0.99533881197628027</v>
      </c>
      <c r="BW1062" s="1">
        <f t="shared" si="367"/>
        <v>6.9273143091809292E-2</v>
      </c>
      <c r="BY1062" s="1">
        <f t="shared" si="368"/>
        <v>101.99999999999848</v>
      </c>
      <c r="BZ1062" s="1">
        <f t="shared" si="357"/>
        <v>6.7914846168441495E-4</v>
      </c>
      <c r="CA1062" s="1">
        <f t="shared" si="365"/>
        <v>26</v>
      </c>
      <c r="CE1062" s="1">
        <f t="shared" si="358"/>
        <v>26.305</v>
      </c>
      <c r="CF1062" s="1">
        <f t="shared" si="359"/>
        <v>99</v>
      </c>
      <c r="CG1062" s="1">
        <f t="shared" si="360"/>
        <v>0</v>
      </c>
      <c r="CH1062" s="1">
        <f t="shared" si="366"/>
        <v>0</v>
      </c>
      <c r="CJ1062" s="1" t="e">
        <f t="shared" si="361"/>
        <v>#N/A</v>
      </c>
      <c r="CK1062" s="1" t="str">
        <f t="shared" si="362"/>
        <v/>
      </c>
    </row>
    <row r="1063" spans="73:89" ht="12" customHeight="1" x14ac:dyDescent="0.15">
      <c r="BU1063" s="1">
        <f t="shared" si="363"/>
        <v>0</v>
      </c>
      <c r="BV1063" s="1">
        <f>IF($BY$12=1,NORMDIST(BY1063,$Y$6,$Y$8,TRUE),IF($BY$12=2,IF(BY1063&lt;=$BX$31,0,IF(BY1063&gt;=$BX$32,1,(BY1063-$BX$31)*$BX$33)),SUM($BU$42:BU1063)/$BV$40))</f>
        <v>0.99540628700244971</v>
      </c>
      <c r="BW1063" s="1">
        <f t="shared" si="367"/>
        <v>6.8444602633220344E-2</v>
      </c>
      <c r="BY1063" s="1">
        <f t="shared" si="368"/>
        <v>102.09999999999847</v>
      </c>
      <c r="BZ1063" s="1">
        <f t="shared" si="357"/>
        <v>6.7036829219609562E-4</v>
      </c>
      <c r="CA1063" s="1">
        <f t="shared" si="365"/>
        <v>26</v>
      </c>
      <c r="CE1063" s="1">
        <f t="shared" si="358"/>
        <v>26.305</v>
      </c>
      <c r="CF1063" s="1">
        <f t="shared" si="359"/>
        <v>99</v>
      </c>
      <c r="CG1063" s="1">
        <f t="shared" si="360"/>
        <v>0</v>
      </c>
      <c r="CH1063" s="1">
        <f t="shared" si="366"/>
        <v>0</v>
      </c>
      <c r="CJ1063" s="1" t="e">
        <f t="shared" si="361"/>
        <v>#N/A</v>
      </c>
      <c r="CK1063" s="1" t="str">
        <f t="shared" si="362"/>
        <v/>
      </c>
    </row>
    <row r="1064" spans="73:89" ht="12" customHeight="1" x14ac:dyDescent="0.15">
      <c r="BU1064" s="1">
        <f t="shared" si="363"/>
        <v>0</v>
      </c>
      <c r="BV1064" s="1">
        <f>IF($BY$12=1,NORMDIST(BY1064,$Y$6,$Y$8,TRUE),IF($BY$12=2,IF(BY1064&lt;=$BX$31,0,IF(BY1064&gt;=$BX$32,1,(BY1064-$BX$31)*$BX$33)),SUM($BU$42:BU1064)/$BV$40))</f>
        <v>0.99547288886703167</v>
      </c>
      <c r="BW1064" s="1">
        <f t="shared" si="367"/>
        <v>6.7624216421939692E-2</v>
      </c>
      <c r="BY1064" s="1">
        <f t="shared" si="368"/>
        <v>102.19999999999847</v>
      </c>
      <c r="BZ1064" s="1">
        <f t="shared" si="357"/>
        <v>6.616850921912006E-4</v>
      </c>
      <c r="CA1064" s="1">
        <f t="shared" si="365"/>
        <v>26</v>
      </c>
      <c r="CE1064" s="1">
        <f t="shared" si="358"/>
        <v>26.305</v>
      </c>
      <c r="CF1064" s="1">
        <f t="shared" si="359"/>
        <v>99</v>
      </c>
      <c r="CG1064" s="1">
        <f t="shared" si="360"/>
        <v>0</v>
      </c>
      <c r="CH1064" s="1">
        <f t="shared" si="366"/>
        <v>0</v>
      </c>
      <c r="CJ1064" s="1" t="e">
        <f t="shared" si="361"/>
        <v>#N/A</v>
      </c>
      <c r="CK1064" s="1" t="str">
        <f t="shared" si="362"/>
        <v/>
      </c>
    </row>
    <row r="1065" spans="73:89" ht="12" customHeight="1" x14ac:dyDescent="0.15">
      <c r="BU1065" s="1">
        <f t="shared" si="363"/>
        <v>0</v>
      </c>
      <c r="BV1065" s="1">
        <f>IF($BY$12=1,NORMDIST(BY1065,$Y$6,$Y$8,TRUE),IF($BY$12=2,IF(BY1065&lt;=$BX$31,0,IF(BY1065&gt;=$BX$32,1,(BY1065-$BX$31)*$BX$33)),SUM($BU$42:BU1065)/$BV$40))</f>
        <v>0.99553862722571052</v>
      </c>
      <c r="BW1065" s="1">
        <f t="shared" si="367"/>
        <v>6.6811929182894608E-2</v>
      </c>
      <c r="BY1065" s="1">
        <f t="shared" si="368"/>
        <v>102.29999999999846</v>
      </c>
      <c r="BZ1065" s="1">
        <f t="shared" si="357"/>
        <v>6.5309803697845173E-4</v>
      </c>
      <c r="CA1065" s="1">
        <f t="shared" si="365"/>
        <v>26</v>
      </c>
      <c r="CE1065" s="1">
        <f t="shared" si="358"/>
        <v>26.305</v>
      </c>
      <c r="CF1065" s="1">
        <f t="shared" si="359"/>
        <v>99</v>
      </c>
      <c r="CG1065" s="1">
        <f t="shared" si="360"/>
        <v>0</v>
      </c>
      <c r="CH1065" s="1">
        <f t="shared" si="366"/>
        <v>0</v>
      </c>
      <c r="CJ1065" s="1" t="e">
        <f t="shared" si="361"/>
        <v>#N/A</v>
      </c>
      <c r="CK1065" s="1" t="str">
        <f t="shared" si="362"/>
        <v/>
      </c>
    </row>
    <row r="1066" spans="73:89" ht="12" customHeight="1" x14ac:dyDescent="0.15">
      <c r="BU1066" s="1">
        <f t="shared" si="363"/>
        <v>0</v>
      </c>
      <c r="BV1066" s="1">
        <f>IF($BY$12=1,NORMDIST(BY1066,$Y$6,$Y$8,TRUE),IF($BY$12=2,IF(BY1066&lt;=$BX$31,0,IF(BY1066&gt;=$BX$32,1,(BY1066-$BX$31)*$BX$33)),SUM($BU$42:BU1066)/$BV$40))</f>
        <v>0.99560351165187766</v>
      </c>
      <c r="BW1066" s="1">
        <f t="shared" si="367"/>
        <v>6.6007685672436325E-2</v>
      </c>
      <c r="BY1066" s="1">
        <f t="shared" si="368"/>
        <v>102.39999999999846</v>
      </c>
      <c r="BZ1066" s="1">
        <f t="shared" ref="BZ1066:BZ1129" si="369">IF($BZ$5,IF($BY$12=1,NORMDIST(BY1066,$Y$6,$Y$8,FALSE),IF($BY$12=2,IF(AND(BY1066&gt;=$BX$31,BY1066&lt;=$BX$32),$BX$33,0),IF(BY1066&lt;=$BX$13,0,NORMDIST(LN((BY1066-$BX$13)/$BX$12),0,$BW$8,FALSE)/((BY1066-$BX$13)/$BX$12)))),-999)</f>
        <v>6.4460630539489572E-4</v>
      </c>
      <c r="CA1066" s="1">
        <f t="shared" si="365"/>
        <v>26</v>
      </c>
      <c r="CE1066" s="1">
        <f t="shared" ref="CE1066:CE1129" si="370">IF(AND($CB$7,$CD$2,$CD$1),26+$P$23/2-CC1066*$P$23,NA())</f>
        <v>26.305</v>
      </c>
      <c r="CF1066" s="1">
        <f t="shared" ref="CF1066:CF1129" si="371">IF(ISNA(CJ1066),99,CJ1066)</f>
        <v>99</v>
      </c>
      <c r="CG1066" s="1">
        <f t="shared" ref="CG1066:CG1129" si="372">IF(ISNA(CJ1066),0,CJ1066)</f>
        <v>0</v>
      </c>
      <c r="CH1066" s="1">
        <f t="shared" si="366"/>
        <v>0</v>
      </c>
      <c r="CJ1066" s="1" t="e">
        <f t="shared" ref="CJ1066:CJ1129" si="373">IF(CH1066=1,CE1066,NA())</f>
        <v>#N/A</v>
      </c>
      <c r="CK1066" s="1" t="str">
        <f t="shared" ref="CK1066:CK1129" si="374">IF(CH1066=1,M965,"")</f>
        <v/>
      </c>
    </row>
    <row r="1067" spans="73:89" ht="12" customHeight="1" x14ac:dyDescent="0.15">
      <c r="BU1067" s="1">
        <f t="shared" ref="BU1067:BU1130" si="375">IF($BY$12&lt;3,0,IF(BY1067&lt;=$BX$13,0,NORMDIST(LN((BY1067-$BX$13)/$BX$12),0,$BW$8,FALSE)/((BY1067-$BX$13)/$BX$12)))</f>
        <v>0</v>
      </c>
      <c r="BV1067" s="1">
        <f>IF($BY$12=1,NORMDIST(BY1067,$Y$6,$Y$8,TRUE),IF($BY$12=2,IF(BY1067&lt;=$BX$31,0,IF(BY1067&gt;=$BX$32,1,(BY1067-$BX$31)*$BX$33)),SUM($BU$42:BU1067)/$BV$40))</f>
        <v>0.9956675516369865</v>
      </c>
      <c r="BW1067" s="1">
        <f t="shared" si="367"/>
        <v>6.5211430683773344E-2</v>
      </c>
      <c r="BY1067" s="1">
        <f t="shared" si="368"/>
        <v>102.49999999999845</v>
      </c>
      <c r="BZ1067" s="1">
        <f t="shared" si="369"/>
        <v>6.3620907984170074E-4</v>
      </c>
      <c r="CA1067" s="1">
        <f t="shared" ref="CA1067:CA1130" si="376">IF(AND($CD$1,$CD$3),26-$CD$40*NORMDIST(BY1067,$Y$6,$Y$8/SQRT($T$18),FALSE),-999)</f>
        <v>26</v>
      </c>
      <c r="CE1067" s="1">
        <f t="shared" si="370"/>
        <v>26.305</v>
      </c>
      <c r="CF1067" s="1">
        <f t="shared" si="371"/>
        <v>99</v>
      </c>
      <c r="CG1067" s="1">
        <f t="shared" si="372"/>
        <v>0</v>
      </c>
      <c r="CH1067" s="1">
        <f t="shared" si="366"/>
        <v>0</v>
      </c>
      <c r="CJ1067" s="1" t="e">
        <f t="shared" si="373"/>
        <v>#N/A</v>
      </c>
      <c r="CK1067" s="1" t="str">
        <f t="shared" si="374"/>
        <v/>
      </c>
    </row>
    <row r="1068" spans="73:89" ht="12" customHeight="1" x14ac:dyDescent="0.15">
      <c r="BU1068" s="1">
        <f t="shared" si="375"/>
        <v>0</v>
      </c>
      <c r="BV1068" s="1">
        <f>IF($BY$12=1,NORMDIST(BY1068,$Y$6,$Y$8,TRUE),IF($BY$12=2,IF(BY1068&lt;=$BX$31,0,IF(BY1068&gt;=$BX$32,1,(BY1068-$BX$31)*$BX$33)),SUM($BU$42:BU1068)/$BV$40))</f>
        <v>0.9957307565909097</v>
      </c>
      <c r="BW1068" s="1">
        <f t="shared" si="367"/>
        <v>6.4423109052332408E-2</v>
      </c>
      <c r="BY1068" s="1">
        <f t="shared" si="368"/>
        <v>102.59999999999845</v>
      </c>
      <c r="BZ1068" s="1">
        <f t="shared" si="369"/>
        <v>6.2790554631903884E-4</v>
      </c>
      <c r="CA1068" s="1">
        <f t="shared" si="376"/>
        <v>26</v>
      </c>
      <c r="CE1068" s="1">
        <f t="shared" si="370"/>
        <v>26.305</v>
      </c>
      <c r="CF1068" s="1">
        <f t="shared" si="371"/>
        <v>99</v>
      </c>
      <c r="CG1068" s="1">
        <f t="shared" si="372"/>
        <v>0</v>
      </c>
      <c r="CH1068" s="1">
        <f t="shared" si="366"/>
        <v>0</v>
      </c>
      <c r="CJ1068" s="1" t="e">
        <f t="shared" si="373"/>
        <v>#N/A</v>
      </c>
      <c r="CK1068" s="1" t="str">
        <f t="shared" si="374"/>
        <v/>
      </c>
    </row>
    <row r="1069" spans="73:89" ht="12" customHeight="1" x14ac:dyDescent="0.15">
      <c r="BU1069" s="1">
        <f t="shared" si="375"/>
        <v>0</v>
      </c>
      <c r="BV1069" s="1">
        <f>IF($BY$12=1,NORMDIST(BY1069,$Y$6,$Y$8,TRUE),IF($BY$12=2,IF(BY1069&lt;=$BX$31,0,IF(BY1069&gt;=$BX$32,1,(BY1069-$BX$31)*$BX$33)),SUM($BU$42:BU1069)/$BV$40))</f>
        <v>0.99579313584230167</v>
      </c>
      <c r="BW1069" s="1">
        <f t="shared" si="367"/>
        <v>6.3642665661047981E-2</v>
      </c>
      <c r="BY1069" s="1">
        <f t="shared" si="368"/>
        <v>102.69999999999844</v>
      </c>
      <c r="BZ1069" s="1">
        <f t="shared" si="369"/>
        <v>6.1969489446006771E-4</v>
      </c>
      <c r="CA1069" s="1">
        <f t="shared" si="376"/>
        <v>26</v>
      </c>
      <c r="CE1069" s="1">
        <f t="shared" si="370"/>
        <v>26.305</v>
      </c>
      <c r="CF1069" s="1">
        <f t="shared" si="371"/>
        <v>99</v>
      </c>
      <c r="CG1069" s="1">
        <f t="shared" si="372"/>
        <v>0</v>
      </c>
      <c r="CH1069" s="1">
        <f t="shared" si="366"/>
        <v>0</v>
      </c>
      <c r="CJ1069" s="1" t="e">
        <f t="shared" si="373"/>
        <v>#N/A</v>
      </c>
      <c r="CK1069" s="1" t="str">
        <f t="shared" si="374"/>
        <v/>
      </c>
    </row>
    <row r="1070" spans="73:89" ht="12" customHeight="1" x14ac:dyDescent="0.15">
      <c r="BU1070" s="1">
        <f t="shared" si="375"/>
        <v>0</v>
      </c>
      <c r="BV1070" s="1">
        <f>IF($BY$12=1,NORMDIST(BY1070,$Y$6,$Y$8,TRUE),IF($BY$12=2,IF(BY1070&lt;=$BX$31,0,IF(BY1070&gt;=$BX$32,1,(BY1070-$BX$31)*$BX$33)),SUM($BU$42:BU1070)/$BV$40))</f>
        <v>0.99585469863896303</v>
      </c>
      <c r="BW1070" s="1">
        <f t="shared" si="367"/>
        <v>6.2870045445580849E-2</v>
      </c>
      <c r="BY1070" s="1">
        <f t="shared" si="368"/>
        <v>102.79999999999843</v>
      </c>
      <c r="BZ1070" s="1">
        <f t="shared" si="369"/>
        <v>6.1157631756402538E-4</v>
      </c>
      <c r="CA1070" s="1">
        <f t="shared" si="376"/>
        <v>26</v>
      </c>
      <c r="CE1070" s="1">
        <f t="shared" si="370"/>
        <v>26.305</v>
      </c>
      <c r="CF1070" s="1">
        <f t="shared" si="371"/>
        <v>99</v>
      </c>
      <c r="CG1070" s="1">
        <f t="shared" si="372"/>
        <v>0</v>
      </c>
      <c r="CH1070" s="1">
        <f t="shared" si="366"/>
        <v>0</v>
      </c>
      <c r="CJ1070" s="1" t="e">
        <f t="shared" si="373"/>
        <v>#N/A</v>
      </c>
      <c r="CK1070" s="1" t="str">
        <f t="shared" si="374"/>
        <v/>
      </c>
    </row>
    <row r="1071" spans="73:89" ht="12" customHeight="1" x14ac:dyDescent="0.15">
      <c r="BU1071" s="1">
        <f t="shared" si="375"/>
        <v>0</v>
      </c>
      <c r="BV1071" s="1">
        <f>IF($BY$12=1,NORMDIST(BY1071,$Y$6,$Y$8,TRUE),IF($BY$12=2,IF(BY1071&lt;=$BX$31,0,IF(BY1071&gt;=$BX$32,1,(BY1071-$BX$31)*$BX$33)),SUM($BU$42:BU1071)/$BV$40))</f>
        <v>0.99591545414820892</v>
      </c>
      <c r="BW1071" s="1">
        <f t="shared" si="367"/>
        <v>6.2105193399463993E-2</v>
      </c>
      <c r="BY1071" s="1">
        <f t="shared" si="368"/>
        <v>102.89999999999843</v>
      </c>
      <c r="BZ1071" s="1">
        <f t="shared" si="369"/>
        <v>6.035490126284251E-4</v>
      </c>
      <c r="CA1071" s="1">
        <f t="shared" si="376"/>
        <v>26</v>
      </c>
      <c r="CE1071" s="1">
        <f t="shared" si="370"/>
        <v>26.305</v>
      </c>
      <c r="CF1071" s="1">
        <f t="shared" si="371"/>
        <v>99</v>
      </c>
      <c r="CG1071" s="1">
        <f t="shared" si="372"/>
        <v>0</v>
      </c>
      <c r="CH1071" s="1">
        <f t="shared" si="366"/>
        <v>0</v>
      </c>
      <c r="CJ1071" s="1" t="e">
        <f t="shared" si="373"/>
        <v>#N/A</v>
      </c>
      <c r="CK1071" s="1" t="str">
        <f t="shared" si="374"/>
        <v/>
      </c>
    </row>
    <row r="1072" spans="73:89" ht="12" customHeight="1" x14ac:dyDescent="0.15">
      <c r="BU1072" s="1">
        <f t="shared" si="375"/>
        <v>0</v>
      </c>
      <c r="BV1072" s="1">
        <f>IF($BY$12=1,NORMDIST(BY1072,$Y$6,$Y$8,TRUE),IF($BY$12=2,IF(BY1072&lt;=$BX$31,0,IF(BY1072&gt;=$BX$32,1,(BY1072-$BX$31)*$BX$33)),SUM($BU$42:BU1072)/$BV$40))</f>
        <v>0.99597541145724078</v>
      </c>
      <c r="BW1072" s="1">
        <f t="shared" si="367"/>
        <v>6.1348054579178538E-2</v>
      </c>
      <c r="BY1072" s="1">
        <f t="shared" si="368"/>
        <v>102.99999999999842</v>
      </c>
      <c r="BZ1072" s="1">
        <f t="shared" si="369"/>
        <v>5.9561218038038329E-4</v>
      </c>
      <c r="CA1072" s="1">
        <f t="shared" si="376"/>
        <v>26</v>
      </c>
      <c r="CE1072" s="1">
        <f t="shared" si="370"/>
        <v>26.305</v>
      </c>
      <c r="CF1072" s="1">
        <f t="shared" si="371"/>
        <v>99</v>
      </c>
      <c r="CG1072" s="1">
        <f t="shared" si="372"/>
        <v>0</v>
      </c>
      <c r="CH1072" s="1">
        <f t="shared" si="366"/>
        <v>0</v>
      </c>
      <c r="CJ1072" s="1" t="e">
        <f t="shared" si="373"/>
        <v>#N/A</v>
      </c>
      <c r="CK1072" s="1" t="str">
        <f t="shared" si="374"/>
        <v/>
      </c>
    </row>
    <row r="1073" spans="73:89" ht="12" customHeight="1" x14ac:dyDescent="0.15">
      <c r="BU1073" s="1">
        <f t="shared" si="375"/>
        <v>0</v>
      </c>
      <c r="BV1073" s="1">
        <f>IF($BY$12=1,NORMDIST(BY1073,$Y$6,$Y$8,TRUE),IF($BY$12=2,IF(BY1073&lt;=$BX$31,0,IF(BY1073&gt;=$BX$32,1,(BY1073-$BX$31)*$BX$33)),SUM($BU$42:BU1073)/$BV$40))</f>
        <v>0.99603457957352004</v>
      </c>
      <c r="BW1073" s="1">
        <f t="shared" si="367"/>
        <v>6.0598574109157172E-2</v>
      </c>
      <c r="BY1073" s="1">
        <f t="shared" si="368"/>
        <v>103.09999999999842</v>
      </c>
      <c r="BZ1073" s="1">
        <f t="shared" si="369"/>
        <v>5.8776502530706208E-4</v>
      </c>
      <c r="CA1073" s="1">
        <f t="shared" si="376"/>
        <v>26</v>
      </c>
      <c r="CE1073" s="1">
        <f t="shared" si="370"/>
        <v>26.305</v>
      </c>
      <c r="CF1073" s="1">
        <f t="shared" si="371"/>
        <v>99</v>
      </c>
      <c r="CG1073" s="1">
        <f t="shared" si="372"/>
        <v>0</v>
      </c>
      <c r="CH1073" s="1">
        <f t="shared" si="366"/>
        <v>0</v>
      </c>
      <c r="CJ1073" s="1" t="e">
        <f t="shared" si="373"/>
        <v>#N/A</v>
      </c>
      <c r="CK1073" s="1" t="str">
        <f t="shared" si="374"/>
        <v/>
      </c>
    </row>
    <row r="1074" spans="73:89" ht="12" customHeight="1" x14ac:dyDescent="0.15">
      <c r="BU1074" s="1">
        <f t="shared" si="375"/>
        <v>0</v>
      </c>
      <c r="BV1074" s="1">
        <f>IF($BY$12=1,NORMDIST(BY1074,$Y$6,$Y$8,TRUE),IF($BY$12=2,IF(BY1074&lt;=$BX$31,0,IF(BY1074&gt;=$BX$32,1,(BY1074-$BX$31)*$BX$33)),SUM($BU$42:BU1074)/$BV$40))</f>
        <v>0.9960929674251463</v>
      </c>
      <c r="BW1074" s="1">
        <f t="shared" si="367"/>
        <v>5.9856697186716948E-2</v>
      </c>
      <c r="BY1074" s="1">
        <f t="shared" si="368"/>
        <v>103.19999999999841</v>
      </c>
      <c r="BZ1074" s="1">
        <f t="shared" si="369"/>
        <v>5.8000675568525069E-4</v>
      </c>
      <c r="CA1074" s="1">
        <f t="shared" si="376"/>
        <v>26</v>
      </c>
      <c r="CE1074" s="1">
        <f t="shared" si="370"/>
        <v>26.305</v>
      </c>
      <c r="CF1074" s="1">
        <f t="shared" si="371"/>
        <v>99</v>
      </c>
      <c r="CG1074" s="1">
        <f t="shared" si="372"/>
        <v>0</v>
      </c>
      <c r="CH1074" s="1">
        <f t="shared" si="366"/>
        <v>0</v>
      </c>
      <c r="CJ1074" s="1" t="e">
        <f t="shared" si="373"/>
        <v>#N/A</v>
      </c>
      <c r="CK1074" s="1" t="str">
        <f t="shared" si="374"/>
        <v/>
      </c>
    </row>
    <row r="1075" spans="73:89" ht="12" customHeight="1" x14ac:dyDescent="0.15">
      <c r="BU1075" s="1">
        <f t="shared" si="375"/>
        <v>0</v>
      </c>
      <c r="BV1075" s="1">
        <f>IF($BY$12=1,NORMDIST(BY1075,$Y$6,$Y$8,TRUE),IF($BY$12=2,IF(BY1075&lt;=$BX$31,0,IF(BY1075&gt;=$BX$32,1,(BY1075-$BX$31)*$BX$33)),SUM($BU$42:BU1075)/$BV$40))</f>
        <v>0.99615058386123767</v>
      </c>
      <c r="BW1075" s="1">
        <f t="shared" si="367"/>
        <v>5.91223690869212E-2</v>
      </c>
      <c r="BY1075" s="1">
        <f t="shared" si="368"/>
        <v>103.29999999999841</v>
      </c>
      <c r="BZ1075" s="1">
        <f t="shared" si="369"/>
        <v>5.7233658361008821E-4</v>
      </c>
      <c r="CA1075" s="1">
        <f t="shared" si="376"/>
        <v>26</v>
      </c>
      <c r="CE1075" s="1">
        <f t="shared" si="370"/>
        <v>26.305</v>
      </c>
      <c r="CF1075" s="1">
        <f t="shared" si="371"/>
        <v>99</v>
      </c>
      <c r="CG1075" s="1">
        <f t="shared" si="372"/>
        <v>0</v>
      </c>
      <c r="CH1075" s="1">
        <f t="shared" si="366"/>
        <v>0</v>
      </c>
      <c r="CJ1075" s="1" t="e">
        <f t="shared" si="373"/>
        <v>#N/A</v>
      </c>
      <c r="CK1075" s="1" t="str">
        <f t="shared" si="374"/>
        <v/>
      </c>
    </row>
    <row r="1076" spans="73:89" ht="12" customHeight="1" x14ac:dyDescent="0.15">
      <c r="BU1076" s="1">
        <f t="shared" si="375"/>
        <v>0</v>
      </c>
      <c r="BV1076" s="1">
        <f>IF($BY$12=1,NORMDIST(BY1076,$Y$6,$Y$8,TRUE),IF($BY$12=2,IF(BY1076&lt;=$BX$31,0,IF(BY1076&gt;=$BX$32,1,(BY1076-$BX$31)*$BX$33)),SUM($BU$42:BU1076)/$BV$40))</f>
        <v>0.99620743765231357</v>
      </c>
      <c r="BW1076" s="1">
        <f t="shared" si="367"/>
        <v>5.839553516736979E-2</v>
      </c>
      <c r="BY1076" s="1">
        <f t="shared" si="368"/>
        <v>103.3999999999984</v>
      </c>
      <c r="BZ1076" s="1">
        <f t="shared" si="369"/>
        <v>5.6475372502292742E-4</v>
      </c>
      <c r="CA1076" s="1">
        <f t="shared" si="376"/>
        <v>26</v>
      </c>
      <c r="CE1076" s="1">
        <f t="shared" si="370"/>
        <v>26.305</v>
      </c>
      <c r="CF1076" s="1">
        <f t="shared" si="371"/>
        <v>99</v>
      </c>
      <c r="CG1076" s="1">
        <f t="shared" si="372"/>
        <v>0</v>
      </c>
      <c r="CH1076" s="1">
        <f t="shared" si="366"/>
        <v>0</v>
      </c>
      <c r="CJ1076" s="1" t="e">
        <f t="shared" si="373"/>
        <v>#N/A</v>
      </c>
      <c r="CK1076" s="1" t="str">
        <f t="shared" si="374"/>
        <v/>
      </c>
    </row>
    <row r="1077" spans="73:89" ht="12" customHeight="1" x14ac:dyDescent="0.15">
      <c r="BU1077" s="1">
        <f t="shared" si="375"/>
        <v>0</v>
      </c>
      <c r="BV1077" s="1">
        <f>IF($BY$12=1,NORMDIST(BY1077,$Y$6,$Y$8,TRUE),IF($BY$12=2,IF(BY1077&lt;=$BX$31,0,IF(BY1077&gt;=$BX$32,1,(BY1077-$BX$31)*$BX$33)),SUM($BU$42:BU1077)/$BV$40))</f>
        <v>0.99626353749068131</v>
      </c>
      <c r="BW1077" s="1">
        <f t="shared" si="367"/>
        <v>5.7676140872919335E-2</v>
      </c>
      <c r="BY1077" s="1">
        <f t="shared" si="368"/>
        <v>103.49999999999839</v>
      </c>
      <c r="BZ1077" s="1">
        <f t="shared" si="369"/>
        <v>5.5725739973835973E-4</v>
      </c>
      <c r="CA1077" s="1">
        <f t="shared" si="376"/>
        <v>26</v>
      </c>
      <c r="CE1077" s="1">
        <f t="shared" si="370"/>
        <v>26.305</v>
      </c>
      <c r="CF1077" s="1">
        <f t="shared" si="371"/>
        <v>99</v>
      </c>
      <c r="CG1077" s="1">
        <f t="shared" si="372"/>
        <v>0</v>
      </c>
      <c r="CH1077" s="1">
        <f t="shared" si="366"/>
        <v>0</v>
      </c>
      <c r="CJ1077" s="1" t="e">
        <f t="shared" si="373"/>
        <v>#N/A</v>
      </c>
      <c r="CK1077" s="1" t="str">
        <f t="shared" si="374"/>
        <v/>
      </c>
    </row>
    <row r="1078" spans="73:89" ht="12" customHeight="1" x14ac:dyDescent="0.15">
      <c r="BU1078" s="1">
        <f t="shared" si="375"/>
        <v>0</v>
      </c>
      <c r="BV1078" s="1">
        <f>IF($BY$12=1,NORMDIST(BY1078,$Y$6,$Y$8,TRUE),IF($BY$12=2,IF(BY1078&lt;=$BX$31,0,IF(BY1078&gt;=$BX$32,1,(BY1078-$BX$31)*$BX$33)),SUM($BU$42:BU1078)/$BV$40))</f>
        <v>0.99631889199082413</v>
      </c>
      <c r="BW1078" s="1">
        <f t="shared" si="367"/>
        <v>5.6964131740332317E-2</v>
      </c>
      <c r="BY1078" s="1">
        <f t="shared" si="368"/>
        <v>103.59999999999839</v>
      </c>
      <c r="BZ1078" s="1">
        <f t="shared" si="369"/>
        <v>5.4984683147039773E-4</v>
      </c>
      <c r="CA1078" s="1">
        <f t="shared" si="376"/>
        <v>26</v>
      </c>
      <c r="CE1078" s="1">
        <f t="shared" si="370"/>
        <v>26.305</v>
      </c>
      <c r="CF1078" s="1">
        <f t="shared" si="371"/>
        <v>99</v>
      </c>
      <c r="CG1078" s="1">
        <f t="shared" si="372"/>
        <v>0</v>
      </c>
      <c r="CH1078" s="1">
        <f t="shared" si="366"/>
        <v>0</v>
      </c>
      <c r="CJ1078" s="1" t="e">
        <f t="shared" si="373"/>
        <v>#N/A</v>
      </c>
      <c r="CK1078" s="1" t="str">
        <f t="shared" si="374"/>
        <v/>
      </c>
    </row>
    <row r="1079" spans="73:89" ht="12" customHeight="1" x14ac:dyDescent="0.15">
      <c r="BU1079" s="1">
        <f t="shared" si="375"/>
        <v>0</v>
      </c>
      <c r="BV1079" s="1">
        <f>IF($BY$12=1,NORMDIST(BY1079,$Y$6,$Y$8,TRUE),IF($BY$12=2,IF(BY1079&lt;=$BX$31,0,IF(BY1079&gt;=$BX$32,1,(BY1079-$BX$31)*$BX$33)),SUM($BU$42:BU1079)/$BV$40))</f>
        <v>0.99637350968979288</v>
      </c>
      <c r="BW1079" s="1">
        <f t="shared" si="367"/>
        <v>5.6259453402855542E-2</v>
      </c>
      <c r="BY1079" s="1">
        <f t="shared" si="368"/>
        <v>103.69999999999838</v>
      </c>
      <c r="BZ1079" s="1">
        <f t="shared" si="369"/>
        <v>5.4252124785782467E-4</v>
      </c>
      <c r="CA1079" s="1">
        <f t="shared" si="376"/>
        <v>26</v>
      </c>
      <c r="CE1079" s="1">
        <f t="shared" si="370"/>
        <v>26.305</v>
      </c>
      <c r="CF1079" s="1">
        <f t="shared" si="371"/>
        <v>99</v>
      </c>
      <c r="CG1079" s="1">
        <f t="shared" si="372"/>
        <v>0</v>
      </c>
      <c r="CH1079" s="1">
        <f t="shared" si="366"/>
        <v>0</v>
      </c>
      <c r="CJ1079" s="1" t="e">
        <f t="shared" si="373"/>
        <v>#N/A</v>
      </c>
      <c r="CK1079" s="1" t="str">
        <f t="shared" si="374"/>
        <v/>
      </c>
    </row>
    <row r="1080" spans="73:89" ht="12" customHeight="1" x14ac:dyDescent="0.15">
      <c r="BU1080" s="1">
        <f t="shared" si="375"/>
        <v>0</v>
      </c>
      <c r="BV1080" s="1">
        <f>IF($BY$12=1,NORMDIST(BY1080,$Y$6,$Y$8,TRUE),IF($BY$12=2,IF(BY1080&lt;=$BX$31,0,IF(BY1080&gt;=$BX$32,1,(BY1080-$BX$31)*$BX$33)),SUM($BU$42:BU1080)/$BV$40))</f>
        <v>0.99642739904759936</v>
      </c>
      <c r="BW1080" s="1">
        <f t="shared" si="367"/>
        <v>5.5562051594728927E-2</v>
      </c>
      <c r="BY1080" s="1">
        <f t="shared" si="368"/>
        <v>103.79999999999838</v>
      </c>
      <c r="BZ1080" s="1">
        <f t="shared" si="369"/>
        <v>5.3527988048872636E-4</v>
      </c>
      <c r="CA1080" s="1">
        <f t="shared" si="376"/>
        <v>26</v>
      </c>
      <c r="CE1080" s="1">
        <f t="shared" si="370"/>
        <v>26.305</v>
      </c>
      <c r="CF1080" s="1">
        <f t="shared" si="371"/>
        <v>99</v>
      </c>
      <c r="CG1080" s="1">
        <f t="shared" si="372"/>
        <v>0</v>
      </c>
      <c r="CH1080" s="1">
        <f t="shared" si="366"/>
        <v>0</v>
      </c>
      <c r="CJ1080" s="1" t="e">
        <f t="shared" si="373"/>
        <v>#N/A</v>
      </c>
      <c r="CK1080" s="1" t="str">
        <f t="shared" si="374"/>
        <v/>
      </c>
    </row>
    <row r="1081" spans="73:89" ht="12" customHeight="1" x14ac:dyDescent="0.15">
      <c r="BU1081" s="1">
        <f t="shared" si="375"/>
        <v>0</v>
      </c>
      <c r="BV1081" s="1">
        <f>IF($BY$12=1,NORMDIST(BY1081,$Y$6,$Y$8,TRUE),IF($BY$12=2,IF(BY1081&lt;=$BX$31,0,IF(BY1081&gt;=$BX$32,1,(BY1081-$BX$31)*$BX$33)),SUM($BU$42:BU1081)/$BV$40))</f>
        <v>0.99648056844761301</v>
      </c>
      <c r="BW1081" s="1">
        <f t="shared" si="367"/>
        <v>5.4871872155623183E-2</v>
      </c>
      <c r="BY1081" s="1">
        <f t="shared" si="368"/>
        <v>103.89999999999837</v>
      </c>
      <c r="BZ1081" s="1">
        <f t="shared" si="369"/>
        <v>5.2812196492419675E-4</v>
      </c>
      <c r="CA1081" s="1">
        <f t="shared" si="376"/>
        <v>26</v>
      </c>
      <c r="CE1081" s="1">
        <f t="shared" si="370"/>
        <v>26.305</v>
      </c>
      <c r="CF1081" s="1">
        <f t="shared" si="371"/>
        <v>99</v>
      </c>
      <c r="CG1081" s="1">
        <f t="shared" si="372"/>
        <v>0</v>
      </c>
      <c r="CH1081" s="1">
        <f t="shared" si="366"/>
        <v>0</v>
      </c>
      <c r="CJ1081" s="1" t="e">
        <f t="shared" si="373"/>
        <v>#N/A</v>
      </c>
      <c r="CK1081" s="1" t="str">
        <f t="shared" si="374"/>
        <v/>
      </c>
    </row>
    <row r="1082" spans="73:89" ht="12" customHeight="1" x14ac:dyDescent="0.15">
      <c r="BU1082" s="1">
        <f t="shared" si="375"/>
        <v>0</v>
      </c>
      <c r="BV1082" s="1">
        <f>IF($BY$12=1,NORMDIST(BY1082,$Y$6,$Y$8,TRUE),IF($BY$12=2,IF(BY1082&lt;=$BX$31,0,IF(BY1082&gt;=$BX$32,1,(BY1082-$BX$31)*$BX$33)),SUM($BU$42:BU1082)/$BV$40))</f>
        <v>0.99653302619695849</v>
      </c>
      <c r="BW1082" s="1">
        <f t="shared" si="367"/>
        <v>5.4188861035008584E-2</v>
      </c>
      <c r="BY1082" s="1">
        <f t="shared" si="368"/>
        <v>103.99999999999837</v>
      </c>
      <c r="BZ1082" s="1">
        <f t="shared" si="369"/>
        <v>5.2104674072124459E-4</v>
      </c>
      <c r="CA1082" s="1">
        <f t="shared" si="376"/>
        <v>26</v>
      </c>
      <c r="CE1082" s="1">
        <f t="shared" si="370"/>
        <v>26.305</v>
      </c>
      <c r="CF1082" s="1">
        <f t="shared" si="371"/>
        <v>99</v>
      </c>
      <c r="CG1082" s="1">
        <f t="shared" si="372"/>
        <v>0</v>
      </c>
      <c r="CH1082" s="1">
        <f t="shared" si="366"/>
        <v>0</v>
      </c>
      <c r="CJ1082" s="1" t="e">
        <f t="shared" si="373"/>
        <v>#N/A</v>
      </c>
      <c r="CK1082" s="1" t="str">
        <f t="shared" si="374"/>
        <v/>
      </c>
    </row>
    <row r="1083" spans="73:89" ht="12" customHeight="1" x14ac:dyDescent="0.15">
      <c r="BU1083" s="1">
        <f t="shared" si="375"/>
        <v>0</v>
      </c>
      <c r="BV1083" s="1">
        <f>IF($BY$12=1,NORMDIST(BY1083,$Y$6,$Y$8,TRUE),IF($BY$12=2,IF(BY1083&lt;=$BX$31,0,IF(BY1083&gt;=$BX$32,1,(BY1083-$BX$31)*$BX$33)),SUM($BU$42:BU1083)/$BV$40))</f>
        <v>0.99658478052691724</v>
      </c>
      <c r="BW1083" s="1">
        <f t="shared" si="367"/>
        <v>5.3512964296453171E-2</v>
      </c>
      <c r="BY1083" s="1">
        <f t="shared" si="368"/>
        <v>104.09999999999836</v>
      </c>
      <c r="BZ1083" s="1">
        <f t="shared" si="369"/>
        <v>5.1405345145488963E-4</v>
      </c>
      <c r="CA1083" s="1">
        <f t="shared" si="376"/>
        <v>26</v>
      </c>
      <c r="CE1083" s="1">
        <f t="shared" si="370"/>
        <v>26.305</v>
      </c>
      <c r="CF1083" s="1">
        <f t="shared" si="371"/>
        <v>99</v>
      </c>
      <c r="CG1083" s="1">
        <f t="shared" si="372"/>
        <v>0</v>
      </c>
      <c r="CH1083" s="1">
        <f t="shared" si="366"/>
        <v>0</v>
      </c>
      <c r="CJ1083" s="1" t="e">
        <f t="shared" si="373"/>
        <v>#N/A</v>
      </c>
      <c r="CK1083" s="1" t="str">
        <f t="shared" si="374"/>
        <v/>
      </c>
    </row>
    <row r="1084" spans="73:89" ht="12" customHeight="1" x14ac:dyDescent="0.15">
      <c r="BU1084" s="1">
        <f t="shared" si="375"/>
        <v>0</v>
      </c>
      <c r="BV1084" s="1">
        <f>IF($BY$12=1,NORMDIST(BY1084,$Y$6,$Y$8,TRUE),IF($BY$12=2,IF(BY1084&lt;=$BX$31,0,IF(BY1084&gt;=$BX$32,1,(BY1084-$BX$31)*$BX$33)),SUM($BU$42:BU1084)/$BV$40))</f>
        <v>0.99663583959333002</v>
      </c>
      <c r="BW1084" s="1">
        <f t="shared" si="367"/>
        <v>5.2844128121851616E-2</v>
      </c>
      <c r="BY1084" s="1">
        <f t="shared" si="368"/>
        <v>104.19999999999835</v>
      </c>
      <c r="BZ1084" s="1">
        <f t="shared" si="369"/>
        <v>5.0714134473946691E-4</v>
      </c>
      <c r="CA1084" s="1">
        <f t="shared" si="376"/>
        <v>26</v>
      </c>
      <c r="CE1084" s="1">
        <f t="shared" si="370"/>
        <v>26.305</v>
      </c>
      <c r="CF1084" s="1">
        <f t="shared" si="371"/>
        <v>99</v>
      </c>
      <c r="CG1084" s="1">
        <f t="shared" si="372"/>
        <v>0</v>
      </c>
      <c r="CH1084" s="1">
        <f t="shared" si="366"/>
        <v>0</v>
      </c>
      <c r="CJ1084" s="1" t="e">
        <f t="shared" si="373"/>
        <v>#N/A</v>
      </c>
      <c r="CK1084" s="1" t="str">
        <f t="shared" si="374"/>
        <v/>
      </c>
    </row>
    <row r="1085" spans="73:89" ht="12" customHeight="1" x14ac:dyDescent="0.15">
      <c r="BU1085" s="1">
        <f t="shared" si="375"/>
        <v>0</v>
      </c>
      <c r="BV1085" s="1">
        <f>IF($BY$12=1,NORMDIST(BY1085,$Y$6,$Y$8,TRUE),IF($BY$12=2,IF(BY1085&lt;=$BX$31,0,IF(BY1085&gt;=$BX$32,1,(BY1085-$BX$31)*$BX$33)),SUM($BU$42:BU1085)/$BV$40))</f>
        <v>0.99668621147700143</v>
      </c>
      <c r="BW1085" s="1">
        <f t="shared" si="367"/>
        <v>5.2182298815585157E-2</v>
      </c>
      <c r="BY1085" s="1">
        <f t="shared" si="368"/>
        <v>104.29999999999835</v>
      </c>
      <c r="BZ1085" s="1">
        <f t="shared" si="369"/>
        <v>5.0030967224914654E-4</v>
      </c>
      <c r="CA1085" s="1">
        <f t="shared" si="376"/>
        <v>26</v>
      </c>
      <c r="CE1085" s="1">
        <f t="shared" si="370"/>
        <v>26.305</v>
      </c>
      <c r="CF1085" s="1">
        <f t="shared" si="371"/>
        <v>99</v>
      </c>
      <c r="CG1085" s="1">
        <f t="shared" si="372"/>
        <v>0</v>
      </c>
      <c r="CH1085" s="1">
        <f t="shared" si="366"/>
        <v>0</v>
      </c>
      <c r="CJ1085" s="1" t="e">
        <f t="shared" si="373"/>
        <v>#N/A</v>
      </c>
      <c r="CK1085" s="1" t="str">
        <f t="shared" si="374"/>
        <v/>
      </c>
    </row>
    <row r="1086" spans="73:89" ht="12" customHeight="1" x14ac:dyDescent="0.15">
      <c r="BU1086" s="1">
        <f t="shared" si="375"/>
        <v>0</v>
      </c>
      <c r="BV1086" s="1">
        <f>IF($BY$12=1,NORMDIST(BY1086,$Y$6,$Y$8,TRUE),IF($BY$12=2,IF(BY1086&lt;=$BX$31,0,IF(BY1086&gt;=$BX$32,1,(BY1086-$BX$31)*$BX$33)),SUM($BU$42:BU1086)/$BV$40))</f>
        <v>0.99673590418410785</v>
      </c>
      <c r="BW1086" s="1">
        <f t="shared" si="367"/>
        <v>5.1527422808611729E-2</v>
      </c>
      <c r="BY1086" s="1">
        <f t="shared" si="368"/>
        <v>104.39999999999834</v>
      </c>
      <c r="BZ1086" s="1">
        <f t="shared" si="369"/>
        <v>4.9355768973766807E-4</v>
      </c>
      <c r="CA1086" s="1">
        <f t="shared" si="376"/>
        <v>26</v>
      </c>
      <c r="CE1086" s="1">
        <f t="shared" si="370"/>
        <v>26.305</v>
      </c>
      <c r="CF1086" s="1">
        <f t="shared" si="371"/>
        <v>99</v>
      </c>
      <c r="CG1086" s="1">
        <f t="shared" si="372"/>
        <v>0</v>
      </c>
      <c r="CH1086" s="1">
        <f t="shared" si="366"/>
        <v>0</v>
      </c>
      <c r="CJ1086" s="1" t="e">
        <f t="shared" si="373"/>
        <v>#N/A</v>
      </c>
      <c r="CK1086" s="1" t="str">
        <f t="shared" si="374"/>
        <v/>
      </c>
    </row>
    <row r="1087" spans="73:89" ht="12" customHeight="1" x14ac:dyDescent="0.15">
      <c r="BU1087" s="1">
        <f t="shared" si="375"/>
        <v>0</v>
      </c>
      <c r="BV1087" s="1">
        <f>IF($BY$12=1,NORMDIST(BY1087,$Y$6,$Y$8,TRUE),IF($BY$12=2,IF(BY1087&lt;=$BX$31,0,IF(BY1087&gt;=$BX$32,1,(BY1087-$BX$31)*$BX$33)),SUM($BU$42:BU1087)/$BV$40))</f>
        <v>0.99678492564660548</v>
      </c>
      <c r="BW1087" s="1">
        <f t="shared" si="367"/>
        <v>5.0879446662488094E-2</v>
      </c>
      <c r="BY1087" s="1">
        <f t="shared" si="368"/>
        <v>104.49999999999834</v>
      </c>
      <c r="BZ1087" s="1">
        <f t="shared" si="369"/>
        <v>4.8688465705731007E-4</v>
      </c>
      <c r="CA1087" s="1">
        <f t="shared" si="376"/>
        <v>26</v>
      </c>
      <c r="CE1087" s="1">
        <f t="shared" si="370"/>
        <v>26.305</v>
      </c>
      <c r="CF1087" s="1">
        <f t="shared" si="371"/>
        <v>99</v>
      </c>
      <c r="CG1087" s="1">
        <f t="shared" si="372"/>
        <v>0</v>
      </c>
      <c r="CH1087" s="1">
        <f t="shared" si="366"/>
        <v>0</v>
      </c>
      <c r="CJ1087" s="1" t="e">
        <f t="shared" si="373"/>
        <v>#N/A</v>
      </c>
      <c r="CK1087" s="1" t="str">
        <f t="shared" si="374"/>
        <v/>
      </c>
    </row>
    <row r="1088" spans="73:89" ht="12" customHeight="1" x14ac:dyDescent="0.15">
      <c r="BU1088" s="1">
        <f t="shared" si="375"/>
        <v>0</v>
      </c>
      <c r="BV1088" s="1">
        <f>IF($BY$12=1,NORMDIST(BY1088,$Y$6,$Y$8,TRUE),IF($BY$12=2,IF(BY1088&lt;=$BX$31,0,IF(BY1088&gt;=$BX$32,1,(BY1088-$BX$31)*$BX$33)),SUM($BU$42:BU1088)/$BV$40))</f>
        <v>0.99683328372264146</v>
      </c>
      <c r="BW1088" s="1">
        <f t="shared" si="367"/>
        <v>5.0238317073322679E-2</v>
      </c>
      <c r="BY1088" s="1">
        <f t="shared" si="368"/>
        <v>104.59999999999833</v>
      </c>
      <c r="BZ1088" s="1">
        <f t="shared" si="369"/>
        <v>4.8028983817708873E-4</v>
      </c>
      <c r="CA1088" s="1">
        <f t="shared" si="376"/>
        <v>26</v>
      </c>
      <c r="CE1088" s="1">
        <f t="shared" si="370"/>
        <v>26.305</v>
      </c>
      <c r="CF1088" s="1">
        <f t="shared" si="371"/>
        <v>99</v>
      </c>
      <c r="CG1088" s="1">
        <f t="shared" si="372"/>
        <v>0</v>
      </c>
      <c r="CH1088" s="1">
        <f t="shared" si="366"/>
        <v>0</v>
      </c>
      <c r="CJ1088" s="1" t="e">
        <f t="shared" si="373"/>
        <v>#N/A</v>
      </c>
      <c r="CK1088" s="1" t="str">
        <f t="shared" si="374"/>
        <v/>
      </c>
    </row>
    <row r="1089" spans="73:89" ht="12" customHeight="1" x14ac:dyDescent="0.15">
      <c r="BU1089" s="1">
        <f t="shared" si="375"/>
        <v>0</v>
      </c>
      <c r="BV1089" s="1">
        <f>IF($BY$12=1,NORMDIST(BY1089,$Y$6,$Y$8,TRUE),IF($BY$12=2,IF(BY1089&lt;=$BX$31,0,IF(BY1089&gt;=$BX$32,1,(BY1089-$BX$31)*$BX$33)),SUM($BU$42:BU1089)/$BV$40))</f>
        <v>0.99688098619696641</v>
      </c>
      <c r="BW1089" s="1">
        <f t="shared" si="367"/>
        <v>4.9603980875660238E-2</v>
      </c>
      <c r="BY1089" s="1">
        <f t="shared" si="368"/>
        <v>104.69999999999833</v>
      </c>
      <c r="BZ1089" s="1">
        <f t="shared" si="369"/>
        <v>4.7377250120020088E-4</v>
      </c>
      <c r="CA1089" s="1">
        <f t="shared" si="376"/>
        <v>26</v>
      </c>
      <c r="CE1089" s="1">
        <f t="shared" si="370"/>
        <v>26.305</v>
      </c>
      <c r="CF1089" s="1">
        <f t="shared" si="371"/>
        <v>99</v>
      </c>
      <c r="CG1089" s="1">
        <f t="shared" si="372"/>
        <v>0</v>
      </c>
      <c r="CH1089" s="1">
        <f t="shared" si="366"/>
        <v>0</v>
      </c>
      <c r="CJ1089" s="1" t="e">
        <f t="shared" si="373"/>
        <v>#N/A</v>
      </c>
      <c r="CK1089" s="1" t="str">
        <f t="shared" si="374"/>
        <v/>
      </c>
    </row>
    <row r="1090" spans="73:89" ht="12" customHeight="1" x14ac:dyDescent="0.15">
      <c r="BU1090" s="1">
        <f t="shared" si="375"/>
        <v>0</v>
      </c>
      <c r="BV1090" s="1">
        <f>IF($BY$12=1,NORMDIST(BY1090,$Y$6,$Y$8,TRUE),IF($BY$12=2,IF(BY1090&lt;=$BX$31,0,IF(BY1090&gt;=$BX$32,1,(BY1090-$BX$31)*$BX$33)),SUM($BU$42:BU1090)/$BV$40))</f>
        <v>0.99692804078134878</v>
      </c>
      <c r="BW1090" s="1">
        <f t="shared" si="367"/>
        <v>4.8976385046298886E-2</v>
      </c>
      <c r="BY1090" s="1">
        <f t="shared" si="368"/>
        <v>104.79999999999832</v>
      </c>
      <c r="BZ1090" s="1">
        <f t="shared" si="369"/>
        <v>4.6733191838072203E-4</v>
      </c>
      <c r="CA1090" s="1">
        <f t="shared" si="376"/>
        <v>26</v>
      </c>
      <c r="CE1090" s="1">
        <f t="shared" si="370"/>
        <v>26.305</v>
      </c>
      <c r="CF1090" s="1">
        <f t="shared" si="371"/>
        <v>99</v>
      </c>
      <c r="CG1090" s="1">
        <f t="shared" si="372"/>
        <v>0</v>
      </c>
      <c r="CH1090" s="1">
        <f t="shared" si="366"/>
        <v>0</v>
      </c>
      <c r="CJ1090" s="1" t="e">
        <f t="shared" si="373"/>
        <v>#N/A</v>
      </c>
      <c r="CK1090" s="1" t="str">
        <f t="shared" si="374"/>
        <v/>
      </c>
    </row>
    <row r="1091" spans="73:89" ht="12" customHeight="1" x14ac:dyDescent="0.15">
      <c r="BU1091" s="1">
        <f t="shared" si="375"/>
        <v>0</v>
      </c>
      <c r="BV1091" s="1">
        <f>IF($BY$12=1,NORMDIST(BY1091,$Y$6,$Y$8,TRUE),IF($BY$12=2,IF(BY1091&lt;=$BX$31,0,IF(BY1091&gt;=$BX$32,1,(BY1091-$BX$31)*$BX$33)),SUM($BU$42:BU1091)/$BV$40))</f>
        <v>0.9969744551149905</v>
      </c>
      <c r="BW1091" s="1">
        <f t="shared" si="367"/>
        <v>4.8355476708038692E-2</v>
      </c>
      <c r="BY1091" s="1">
        <f t="shared" si="368"/>
        <v>104.89999999999831</v>
      </c>
      <c r="BZ1091" s="1">
        <f t="shared" si="369"/>
        <v>4.6096736613955645E-4</v>
      </c>
      <c r="CA1091" s="1">
        <f t="shared" si="376"/>
        <v>26</v>
      </c>
      <c r="CE1091" s="1">
        <f t="shared" si="370"/>
        <v>26.305</v>
      </c>
      <c r="CF1091" s="1">
        <f t="shared" si="371"/>
        <v>99</v>
      </c>
      <c r="CG1091" s="1">
        <f t="shared" si="372"/>
        <v>0</v>
      </c>
      <c r="CH1091" s="1">
        <f t="shared" ref="CH1091:CH1154" si="377">IF(CB1091="",0,1)</f>
        <v>0</v>
      </c>
      <c r="CJ1091" s="1" t="e">
        <f t="shared" si="373"/>
        <v>#N/A</v>
      </c>
      <c r="CK1091" s="1" t="str">
        <f t="shared" si="374"/>
        <v/>
      </c>
    </row>
    <row r="1092" spans="73:89" ht="12" customHeight="1" x14ac:dyDescent="0.15">
      <c r="BU1092" s="1">
        <f t="shared" si="375"/>
        <v>0</v>
      </c>
      <c r="BV1092" s="1">
        <f>IF($BY$12=1,NORMDIST(BY1092,$Y$6,$Y$8,TRUE),IF($BY$12=2,IF(BY1092&lt;=$BX$31,0,IF(BY1092&gt;=$BX$32,1,(BY1092-$BX$31)*$BX$33)),SUM($BU$42:BU1092)/$BV$40))</f>
        <v>0.99702023676494467</v>
      </c>
      <c r="BW1092" s="1">
        <f t="shared" si="367"/>
        <v>4.7741203133363323E-2</v>
      </c>
      <c r="BY1092" s="1">
        <f t="shared" si="368"/>
        <v>104.99999999999831</v>
      </c>
      <c r="BZ1092" s="1">
        <f t="shared" si="369"/>
        <v>4.5467812507965803E-4</v>
      </c>
      <c r="CA1092" s="1">
        <f t="shared" si="376"/>
        <v>26</v>
      </c>
      <c r="CE1092" s="1">
        <f t="shared" si="370"/>
        <v>26.305</v>
      </c>
      <c r="CF1092" s="1">
        <f t="shared" si="371"/>
        <v>99</v>
      </c>
      <c r="CG1092" s="1">
        <f t="shared" si="372"/>
        <v>0</v>
      </c>
      <c r="CH1092" s="1">
        <f t="shared" si="377"/>
        <v>0</v>
      </c>
      <c r="CJ1092" s="1" t="e">
        <f t="shared" si="373"/>
        <v>#N/A</v>
      </c>
      <c r="CK1092" s="1" t="str">
        <f t="shared" si="374"/>
        <v/>
      </c>
    </row>
    <row r="1093" spans="73:89" ht="12" customHeight="1" x14ac:dyDescent="0.15">
      <c r="BU1093" s="1">
        <f t="shared" si="375"/>
        <v>0</v>
      </c>
      <c r="BV1093" s="1">
        <f>IF($BY$12=1,NORMDIST(BY1093,$Y$6,$Y$8,TRUE),IF($BY$12=2,IF(BY1093&lt;=$BX$31,0,IF(BY1093&gt;=$BX$32,1,(BY1093-$BX$31)*$BX$33)),SUM($BU$42:BU1093)/$BV$40))</f>
        <v>0.99706539322653442</v>
      </c>
      <c r="BW1093" s="1">
        <f t="shared" si="367"/>
        <v>4.7133511748054309E-2</v>
      </c>
      <c r="BY1093" s="1">
        <f t="shared" si="368"/>
        <v>105.0999999999983</v>
      </c>
      <c r="BZ1093" s="1">
        <f t="shared" si="369"/>
        <v>4.4846348000052399E-4</v>
      </c>
      <c r="CA1093" s="1">
        <f t="shared" si="376"/>
        <v>26</v>
      </c>
      <c r="CE1093" s="1">
        <f t="shared" si="370"/>
        <v>26.305</v>
      </c>
      <c r="CF1093" s="1">
        <f t="shared" si="371"/>
        <v>99</v>
      </c>
      <c r="CG1093" s="1">
        <f t="shared" si="372"/>
        <v>0</v>
      </c>
      <c r="CH1093" s="1">
        <f t="shared" si="377"/>
        <v>0</v>
      </c>
      <c r="CJ1093" s="1" t="e">
        <f t="shared" si="373"/>
        <v>#N/A</v>
      </c>
      <c r="CK1093" s="1" t="str">
        <f t="shared" si="374"/>
        <v/>
      </c>
    </row>
    <row r="1094" spans="73:89" ht="12" customHeight="1" x14ac:dyDescent="0.15">
      <c r="BU1094" s="1">
        <f t="shared" si="375"/>
        <v>0</v>
      </c>
      <c r="BV1094" s="1">
        <f>IF($BY$12=1,NORMDIST(BY1094,$Y$6,$Y$8,TRUE),IF($BY$12=2,IF(BY1094&lt;=$BX$31,0,IF(BY1094&gt;=$BX$32,1,(BY1094-$BX$31)*$BX$33)),SUM($BU$42:BU1094)/$BV$40))</f>
        <v>0.99710993192377306</v>
      </c>
      <c r="BW1094" s="1">
        <f t="shared" si="367"/>
        <v>4.6532350134737978E-2</v>
      </c>
      <c r="BY1094" s="1">
        <f t="shared" si="368"/>
        <v>105.1999999999983</v>
      </c>
      <c r="BZ1094" s="1">
        <f t="shared" si="369"/>
        <v>4.423227199119651E-4</v>
      </c>
      <c r="CA1094" s="1">
        <f t="shared" si="376"/>
        <v>26</v>
      </c>
      <c r="CE1094" s="1">
        <f t="shared" si="370"/>
        <v>26.305</v>
      </c>
      <c r="CF1094" s="1">
        <f t="shared" si="371"/>
        <v>99</v>
      </c>
      <c r="CG1094" s="1">
        <f t="shared" si="372"/>
        <v>0</v>
      </c>
      <c r="CH1094" s="1">
        <f t="shared" si="377"/>
        <v>0</v>
      </c>
      <c r="CJ1094" s="1" t="e">
        <f t="shared" si="373"/>
        <v>#N/A</v>
      </c>
      <c r="CK1094" s="1" t="str">
        <f t="shared" si="374"/>
        <v/>
      </c>
    </row>
    <row r="1095" spans="73:89" ht="12" customHeight="1" x14ac:dyDescent="0.15">
      <c r="BU1095" s="1">
        <f t="shared" si="375"/>
        <v>0</v>
      </c>
      <c r="BV1095" s="1">
        <f>IF($BY$12=1,NORMDIST(BY1095,$Y$6,$Y$8,TRUE),IF($BY$12=2,IF(BY1095&lt;=$BX$31,0,IF(BY1095&gt;=$BX$32,1,(BY1095-$BX$31)*$BX$33)),SUM($BU$42:BU1095)/$BV$40))</f>
        <v>0.99715386020978625</v>
      </c>
      <c r="BW1095" s="1">
        <f t="shared" si="367"/>
        <v>4.5937666036366787E-2</v>
      </c>
      <c r="BY1095" s="1">
        <f t="shared" si="368"/>
        <v>105.29999999999829</v>
      </c>
      <c r="BZ1095" s="1">
        <f t="shared" si="369"/>
        <v>4.3625513804717507E-4</v>
      </c>
      <c r="CA1095" s="1">
        <f t="shared" si="376"/>
        <v>26</v>
      </c>
      <c r="CE1095" s="1">
        <f t="shared" si="370"/>
        <v>26.305</v>
      </c>
      <c r="CF1095" s="1">
        <f t="shared" si="371"/>
        <v>99</v>
      </c>
      <c r="CG1095" s="1">
        <f t="shared" si="372"/>
        <v>0</v>
      </c>
      <c r="CH1095" s="1">
        <f t="shared" si="377"/>
        <v>0</v>
      </c>
      <c r="CJ1095" s="1" t="e">
        <f t="shared" si="373"/>
        <v>#N/A</v>
      </c>
      <c r="CK1095" s="1" t="str">
        <f t="shared" si="374"/>
        <v/>
      </c>
    </row>
    <row r="1096" spans="73:89" ht="12" customHeight="1" x14ac:dyDescent="0.15">
      <c r="BU1096" s="1">
        <f t="shared" si="375"/>
        <v>0</v>
      </c>
      <c r="BV1096" s="1">
        <f>IF($BY$12=1,NORMDIST(BY1096,$Y$6,$Y$8,TRUE),IF($BY$12=2,IF(BY1096&lt;=$BX$31,0,IF(BY1096&gt;=$BX$32,1,(BY1096-$BX$31)*$BX$33)),SUM($BU$42:BU1096)/$BV$40))</f>
        <v>0.99719718536723423</v>
      </c>
      <c r="BW1096" s="1">
        <f t="shared" si="367"/>
        <v>4.5349407359633317E-2</v>
      </c>
      <c r="BY1096" s="1">
        <f t="shared" si="368"/>
        <v>105.39999999999829</v>
      </c>
      <c r="BZ1096" s="1">
        <f t="shared" si="369"/>
        <v>4.3026003187508592E-4</v>
      </c>
      <c r="CA1096" s="1">
        <f t="shared" si="376"/>
        <v>26</v>
      </c>
      <c r="CE1096" s="1">
        <f t="shared" si="370"/>
        <v>26.305</v>
      </c>
      <c r="CF1096" s="1">
        <f t="shared" si="371"/>
        <v>99</v>
      </c>
      <c r="CG1096" s="1">
        <f t="shared" si="372"/>
        <v>0</v>
      </c>
      <c r="CH1096" s="1">
        <f t="shared" si="377"/>
        <v>0</v>
      </c>
      <c r="CJ1096" s="1" t="e">
        <f t="shared" si="373"/>
        <v>#N/A</v>
      </c>
      <c r="CK1096" s="1" t="str">
        <f t="shared" si="374"/>
        <v/>
      </c>
    </row>
    <row r="1097" spans="73:89" ht="12" customHeight="1" x14ac:dyDescent="0.15">
      <c r="BU1097" s="1">
        <f t="shared" si="375"/>
        <v>0</v>
      </c>
      <c r="BV1097" s="1">
        <f>IF($BY$12=1,NORMDIST(BY1097,$Y$6,$Y$8,TRUE),IF($BY$12=2,IF(BY1097&lt;=$BX$31,0,IF(BY1097&gt;=$BX$32,1,(BY1097-$BX$31)*$BX$33)),SUM($BU$42:BU1097)/$BV$40))</f>
        <v>0.99723991460873684</v>
      </c>
      <c r="BW1097" s="1">
        <f t="shared" si="367"/>
        <v>4.4767522178319183E-2</v>
      </c>
      <c r="BY1097" s="1">
        <f t="shared" si="368"/>
        <v>105.49999999999828</v>
      </c>
      <c r="BZ1097" s="1">
        <f t="shared" si="369"/>
        <v>4.2433670311203706E-4</v>
      </c>
      <c r="CA1097" s="1">
        <f t="shared" si="376"/>
        <v>26</v>
      </c>
      <c r="CE1097" s="1">
        <f t="shared" si="370"/>
        <v>26.305</v>
      </c>
      <c r="CF1097" s="1">
        <f t="shared" si="371"/>
        <v>99</v>
      </c>
      <c r="CG1097" s="1">
        <f t="shared" si="372"/>
        <v>0</v>
      </c>
      <c r="CH1097" s="1">
        <f t="shared" si="377"/>
        <v>0</v>
      </c>
      <c r="CJ1097" s="1" t="e">
        <f t="shared" si="373"/>
        <v>#N/A</v>
      </c>
      <c r="CK1097" s="1" t="str">
        <f t="shared" si="374"/>
        <v/>
      </c>
    </row>
    <row r="1098" spans="73:89" ht="12" customHeight="1" x14ac:dyDescent="0.15">
      <c r="BU1098" s="1">
        <f t="shared" si="375"/>
        <v>0</v>
      </c>
      <c r="BV1098" s="1">
        <f>IF($BY$12=1,NORMDIST(BY1098,$Y$6,$Y$8,TRUE),IF($BY$12=2,IF(BY1098&lt;=$BX$31,0,IF(BY1098&gt;=$BX$32,1,(BY1098-$BX$31)*$BX$33)),SUM($BU$42:BU1098)/$BV$40))</f>
        <v>0.99728205507729806</v>
      </c>
      <c r="BW1098" s="1">
        <f t="shared" si="367"/>
        <v>4.4191958736577865E-2</v>
      </c>
      <c r="BY1098" s="1">
        <f t="shared" si="368"/>
        <v>105.59999999999827</v>
      </c>
      <c r="BZ1098" s="1">
        <f t="shared" si="369"/>
        <v>4.1848445773275177E-4</v>
      </c>
      <c r="CA1098" s="1">
        <f t="shared" si="376"/>
        <v>26</v>
      </c>
      <c r="CE1098" s="1">
        <f t="shared" si="370"/>
        <v>26.305</v>
      </c>
      <c r="CF1098" s="1">
        <f t="shared" si="371"/>
        <v>99</v>
      </c>
      <c r="CG1098" s="1">
        <f t="shared" si="372"/>
        <v>0</v>
      </c>
      <c r="CH1098" s="1">
        <f t="shared" si="377"/>
        <v>0</v>
      </c>
      <c r="CJ1098" s="1" t="e">
        <f t="shared" si="373"/>
        <v>#N/A</v>
      </c>
      <c r="CK1098" s="1" t="str">
        <f t="shared" si="374"/>
        <v/>
      </c>
    </row>
    <row r="1099" spans="73:89" ht="12" customHeight="1" x14ac:dyDescent="0.15">
      <c r="BU1099" s="1">
        <f t="shared" si="375"/>
        <v>0</v>
      </c>
      <c r="BV1099" s="1">
        <f>IF($BY$12=1,NORMDIST(BY1099,$Y$6,$Y$8,TRUE),IF($BY$12=2,IF(BY1099&lt;=$BX$31,0,IF(BY1099&gt;=$BX$32,1,(BY1099-$BX$31)*$BX$33)),SUM($BU$42:BU1099)/$BV$40))</f>
        <v>0.99732361384673285</v>
      </c>
      <c r="BW1099" s="1">
        <f t="shared" si="367"/>
        <v>4.3622665452152369E-2</v>
      </c>
      <c r="BY1099" s="1">
        <f t="shared" si="368"/>
        <v>105.69999999999827</v>
      </c>
      <c r="BZ1099" s="1">
        <f t="shared" si="369"/>
        <v>4.1270260598063463E-4</v>
      </c>
      <c r="CA1099" s="1">
        <f t="shared" si="376"/>
        <v>26</v>
      </c>
      <c r="CE1099" s="1">
        <f t="shared" si="370"/>
        <v>26.305</v>
      </c>
      <c r="CF1099" s="1">
        <f t="shared" si="371"/>
        <v>99</v>
      </c>
      <c r="CG1099" s="1">
        <f t="shared" si="372"/>
        <v>0</v>
      </c>
      <c r="CH1099" s="1">
        <f t="shared" si="377"/>
        <v>0</v>
      </c>
      <c r="CJ1099" s="1" t="e">
        <f t="shared" si="373"/>
        <v>#N/A</v>
      </c>
      <c r="CK1099" s="1" t="str">
        <f t="shared" si="374"/>
        <v/>
      </c>
    </row>
    <row r="1100" spans="73:89" ht="12" customHeight="1" x14ac:dyDescent="0.15">
      <c r="BU1100" s="1">
        <f t="shared" si="375"/>
        <v>0</v>
      </c>
      <c r="BV1100" s="1">
        <f>IF($BY$12=1,NORMDIST(BY1100,$Y$6,$Y$8,TRUE),IF($BY$12=2,IF(BY1100&lt;=$BX$31,0,IF(BY1100&gt;=$BX$32,1,(BY1100-$BX$31)*$BX$33)),SUM($BU$42:BU1100)/$BV$40))</f>
        <v>0.99736459792209431</v>
      </c>
      <c r="BW1100" s="1">
        <f t="shared" si="367"/>
        <v>4.3059590919528205E-2</v>
      </c>
      <c r="BY1100" s="1">
        <f t="shared" si="368"/>
        <v>105.79999999999826</v>
      </c>
      <c r="BZ1100" s="1">
        <f t="shared" si="369"/>
        <v>4.0699046237739991E-4</v>
      </c>
      <c r="CA1100" s="1">
        <f t="shared" si="376"/>
        <v>26</v>
      </c>
      <c r="CE1100" s="1">
        <f t="shared" si="370"/>
        <v>26.305</v>
      </c>
      <c r="CF1100" s="1">
        <f t="shared" si="371"/>
        <v>99</v>
      </c>
      <c r="CG1100" s="1">
        <f t="shared" si="372"/>
        <v>0</v>
      </c>
      <c r="CH1100" s="1">
        <f t="shared" si="377"/>
        <v>0</v>
      </c>
      <c r="CJ1100" s="1" t="e">
        <f t="shared" si="373"/>
        <v>#N/A</v>
      </c>
      <c r="CK1100" s="1" t="str">
        <f t="shared" si="374"/>
        <v/>
      </c>
    </row>
    <row r="1101" spans="73:89" ht="12" customHeight="1" x14ac:dyDescent="0.15">
      <c r="BU1101" s="1">
        <f t="shared" si="375"/>
        <v>0</v>
      </c>
      <c r="BV1101" s="1">
        <f>IF($BY$12=1,NORMDIST(BY1101,$Y$6,$Y$8,TRUE),IF($BY$12=2,IF(BY1101&lt;=$BX$31,0,IF(BY1101&gt;=$BX$32,1,(BY1101-$BX$31)*$BX$33)),SUM($BU$42:BU1101)/$BV$40))</f>
        <v>0.99740501424010208</v>
      </c>
      <c r="BW1101" s="1">
        <f t="shared" si="367"/>
        <v>4.2502683913021533E-2</v>
      </c>
      <c r="BY1101" s="1">
        <f t="shared" si="368"/>
        <v>105.89999999999826</v>
      </c>
      <c r="BZ1101" s="1">
        <f t="shared" si="369"/>
        <v>4.0134734573203239E-4</v>
      </c>
      <c r="CA1101" s="1">
        <f t="shared" si="376"/>
        <v>26</v>
      </c>
      <c r="CE1101" s="1">
        <f t="shared" si="370"/>
        <v>26.305</v>
      </c>
      <c r="CF1101" s="1">
        <f t="shared" si="371"/>
        <v>99</v>
      </c>
      <c r="CG1101" s="1">
        <f t="shared" si="372"/>
        <v>0</v>
      </c>
      <c r="CH1101" s="1">
        <f t="shared" si="377"/>
        <v>0</v>
      </c>
      <c r="CJ1101" s="1" t="e">
        <f t="shared" si="373"/>
        <v>#N/A</v>
      </c>
      <c r="CK1101" s="1" t="str">
        <f t="shared" si="374"/>
        <v/>
      </c>
    </row>
    <row r="1102" spans="73:89" ht="12" customHeight="1" x14ac:dyDescent="0.15">
      <c r="BU1102" s="1">
        <f t="shared" si="375"/>
        <v>0</v>
      </c>
      <c r="BV1102" s="1">
        <f>IF($BY$12=1,NORMDIST(BY1102,$Y$6,$Y$8,TRUE),IF($BY$12=2,IF(BY1102&lt;=$BX$31,0,IF(BY1102&gt;=$BX$32,1,(BY1102-$BX$31)*$BX$33)),SUM($BU$42:BU1102)/$BV$40))</f>
        <v>0.99744486966957135</v>
      </c>
      <c r="BW1102" s="1">
        <f t="shared" si="367"/>
        <v>4.1951893389803367E-2</v>
      </c>
      <c r="BY1102" s="1">
        <f t="shared" si="368"/>
        <v>105.99999999999825</v>
      </c>
      <c r="BZ1102" s="1">
        <f t="shared" si="369"/>
        <v>3.9577257914909491E-4</v>
      </c>
      <c r="CA1102" s="1">
        <f t="shared" si="376"/>
        <v>26</v>
      </c>
      <c r="CE1102" s="1">
        <f t="shared" si="370"/>
        <v>26.305</v>
      </c>
      <c r="CF1102" s="1">
        <f t="shared" si="371"/>
        <v>99</v>
      </c>
      <c r="CG1102" s="1">
        <f t="shared" si="372"/>
        <v>0</v>
      </c>
      <c r="CH1102" s="1">
        <f t="shared" si="377"/>
        <v>0</v>
      </c>
      <c r="CJ1102" s="1" t="e">
        <f t="shared" si="373"/>
        <v>#N/A</v>
      </c>
      <c r="CK1102" s="1" t="str">
        <f t="shared" si="374"/>
        <v/>
      </c>
    </row>
    <row r="1103" spans="73:89" ht="12" customHeight="1" x14ac:dyDescent="0.15">
      <c r="BU1103" s="1">
        <f t="shared" si="375"/>
        <v>0</v>
      </c>
      <c r="BV1103" s="1">
        <f>IF($BY$12=1,NORMDIST(BY1103,$Y$6,$Y$8,TRUE),IF($BY$12=2,IF(BY1103&lt;=$BX$31,0,IF(BY1103&gt;=$BX$32,1,(BY1103-$BX$31)*$BX$33)),SUM($BU$42:BU1103)/$BV$40))</f>
        <v>0.99748417101184284</v>
      </c>
      <c r="BW1103" s="1">
        <f t="shared" si="367"/>
        <v>4.1407168492860011E-2</v>
      </c>
      <c r="BY1103" s="1">
        <f t="shared" si="368"/>
        <v>106.09999999999825</v>
      </c>
      <c r="BZ1103" s="1">
        <f t="shared" si="369"/>
        <v>3.9026549003638733E-4</v>
      </c>
      <c r="CA1103" s="1">
        <f t="shared" si="376"/>
        <v>26</v>
      </c>
      <c r="CE1103" s="1">
        <f t="shared" si="370"/>
        <v>26.305</v>
      </c>
      <c r="CF1103" s="1">
        <f t="shared" si="371"/>
        <v>99</v>
      </c>
      <c r="CG1103" s="1">
        <f t="shared" si="372"/>
        <v>0</v>
      </c>
      <c r="CH1103" s="1">
        <f t="shared" si="377"/>
        <v>0</v>
      </c>
      <c r="CJ1103" s="1" t="e">
        <f t="shared" si="373"/>
        <v>#N/A</v>
      </c>
      <c r="CK1103" s="1" t="str">
        <f t="shared" si="374"/>
        <v/>
      </c>
    </row>
    <row r="1104" spans="73:89" ht="12" customHeight="1" x14ac:dyDescent="0.15">
      <c r="BU1104" s="1">
        <f t="shared" si="375"/>
        <v>0</v>
      </c>
      <c r="BV1104" s="1">
        <f>IF($BY$12=1,NORMDIST(BY1104,$Y$6,$Y$8,TRUE),IF($BY$12=2,IF(BY1104&lt;=$BX$31,0,IF(BY1104&gt;=$BX$32,1,(BY1104-$BX$31)*$BX$33)),SUM($BU$42:BU1104)/$BV$40))</f>
        <v>0.99752292500121342</v>
      </c>
      <c r="BW1104" s="1">
        <f t="shared" si="367"/>
        <v>4.0868458553889611E-2</v>
      </c>
      <c r="BY1104" s="1">
        <f t="shared" si="368"/>
        <v>106.19999999999824</v>
      </c>
      <c r="BZ1104" s="1">
        <f t="shared" si="369"/>
        <v>3.8482541011196125E-4</v>
      </c>
      <c r="CA1104" s="1">
        <f t="shared" si="376"/>
        <v>26</v>
      </c>
      <c r="CE1104" s="1">
        <f t="shared" si="370"/>
        <v>26.305</v>
      </c>
      <c r="CF1104" s="1">
        <f t="shared" si="371"/>
        <v>99</v>
      </c>
      <c r="CG1104" s="1">
        <f t="shared" si="372"/>
        <v>0</v>
      </c>
      <c r="CH1104" s="1">
        <f t="shared" si="377"/>
        <v>0</v>
      </c>
      <c r="CJ1104" s="1" t="e">
        <f t="shared" si="373"/>
        <v>#N/A</v>
      </c>
      <c r="CK1104" s="1" t="str">
        <f t="shared" si="374"/>
        <v/>
      </c>
    </row>
    <row r="1105" spans="73:89" ht="12" customHeight="1" x14ac:dyDescent="0.15">
      <c r="BU1105" s="1">
        <f t="shared" si="375"/>
        <v>0</v>
      </c>
      <c r="BV1105" s="1">
        <f>IF($BY$12=1,NORMDIST(BY1105,$Y$6,$Y$8,TRUE),IF($BY$12=2,IF(BY1105&lt;=$BX$31,0,IF(BY1105&gt;=$BX$32,1,(BY1105-$BX$31)*$BX$33)),SUM($BU$42:BU1105)/$BV$40))</f>
        <v>0.99756113830536786</v>
      </c>
      <c r="BW1105" s="1">
        <f t="shared" si="367"/>
        <v>4.0335713096136455E-2</v>
      </c>
      <c r="BY1105" s="1">
        <f t="shared" si="368"/>
        <v>106.29999999999824</v>
      </c>
      <c r="BZ1105" s="1">
        <f t="shared" si="369"/>
        <v>3.794516754105092E-4</v>
      </c>
      <c r="CA1105" s="1">
        <f t="shared" si="376"/>
        <v>26</v>
      </c>
      <c r="CE1105" s="1">
        <f t="shared" si="370"/>
        <v>26.305</v>
      </c>
      <c r="CF1105" s="1">
        <f t="shared" si="371"/>
        <v>99</v>
      </c>
      <c r="CG1105" s="1">
        <f t="shared" si="372"/>
        <v>0</v>
      </c>
      <c r="CH1105" s="1">
        <f t="shared" si="377"/>
        <v>0</v>
      </c>
      <c r="CJ1105" s="1" t="e">
        <f t="shared" si="373"/>
        <v>#N/A</v>
      </c>
      <c r="CK1105" s="1" t="str">
        <f t="shared" si="374"/>
        <v/>
      </c>
    </row>
    <row r="1106" spans="73:89" ht="12" customHeight="1" x14ac:dyDescent="0.15">
      <c r="BU1106" s="1">
        <f t="shared" si="375"/>
        <v>0</v>
      </c>
      <c r="BV1106" s="1">
        <f>IF($BY$12=1,NORMDIST(BY1106,$Y$6,$Y$8,TRUE),IF($BY$12=2,IF(BY1106&lt;=$BX$31,0,IF(BY1106&gt;=$BX$32,1,(BY1106-$BX$31)*$BX$33)),SUM($BU$42:BU1106)/$BV$40))</f>
        <v>0.99759881752581003</v>
      </c>
      <c r="BW1106" s="1">
        <f t="shared" si="367"/>
        <v>3.9808881837161858E-2</v>
      </c>
      <c r="BY1106" s="1">
        <f t="shared" si="368"/>
        <v>106.39999999999823</v>
      </c>
      <c r="BZ1106" s="1">
        <f t="shared" si="369"/>
        <v>3.7414362628912143E-4</v>
      </c>
      <c r="CA1106" s="1">
        <f t="shared" si="376"/>
        <v>26</v>
      </c>
      <c r="CE1106" s="1">
        <f t="shared" si="370"/>
        <v>26.305</v>
      </c>
      <c r="CF1106" s="1">
        <f t="shared" si="371"/>
        <v>99</v>
      </c>
      <c r="CG1106" s="1">
        <f t="shared" si="372"/>
        <v>0</v>
      </c>
      <c r="CH1106" s="1">
        <f t="shared" si="377"/>
        <v>0</v>
      </c>
      <c r="CJ1106" s="1" t="e">
        <f t="shared" si="373"/>
        <v>#N/A</v>
      </c>
      <c r="CK1106" s="1" t="str">
        <f t="shared" si="374"/>
        <v/>
      </c>
    </row>
    <row r="1107" spans="73:89" ht="12" customHeight="1" x14ac:dyDescent="0.15">
      <c r="BU1107" s="1">
        <f t="shared" si="375"/>
        <v>0</v>
      </c>
      <c r="BV1107" s="1">
        <f>IF($BY$12=1,NORMDIST(BY1107,$Y$6,$Y$8,TRUE),IF($BY$12=2,IF(BY1107&lt;=$BX$31,0,IF(BY1107&gt;=$BX$32,1,(BY1107-$BX$31)*$BX$33)),SUM($BU$42:BU1107)/$BV$40))</f>
        <v>0.99763596919829634</v>
      </c>
      <c r="BW1107" s="1">
        <f t="shared" ref="BW1107:BW1170" si="378">BY1107*BZ1107</f>
        <v>3.9287914691553356E-2</v>
      </c>
      <c r="BY1107" s="1">
        <f t="shared" ref="BY1107:BY1170" si="379">BY1106+$BZ$1</f>
        <v>106.49999999999822</v>
      </c>
      <c r="BZ1107" s="1">
        <f t="shared" si="369"/>
        <v>3.6890060743243201E-4</v>
      </c>
      <c r="CA1107" s="1">
        <f t="shared" si="376"/>
        <v>26</v>
      </c>
      <c r="CE1107" s="1">
        <f t="shared" si="370"/>
        <v>26.305</v>
      </c>
      <c r="CF1107" s="1">
        <f t="shared" si="371"/>
        <v>99</v>
      </c>
      <c r="CG1107" s="1">
        <f t="shared" si="372"/>
        <v>0</v>
      </c>
      <c r="CH1107" s="1">
        <f t="shared" si="377"/>
        <v>0</v>
      </c>
      <c r="CJ1107" s="1" t="e">
        <f t="shared" si="373"/>
        <v>#N/A</v>
      </c>
      <c r="CK1107" s="1" t="str">
        <f t="shared" si="374"/>
        <v/>
      </c>
    </row>
    <row r="1108" spans="73:89" ht="12" customHeight="1" x14ac:dyDescent="0.15">
      <c r="BU1108" s="1">
        <f t="shared" si="375"/>
        <v>0</v>
      </c>
      <c r="BV1108" s="1">
        <f>IF($BY$12=1,NORMDIST(BY1108,$Y$6,$Y$8,TRUE),IF($BY$12=2,IF(BY1108&lt;=$BX$31,0,IF(BY1108&gt;=$BX$32,1,(BY1108-$BX$31)*$BX$33)),SUM($BU$42:BU1108)/$BV$40))</f>
        <v>0.99767259979326783</v>
      </c>
      <c r="BW1108" s="1">
        <f t="shared" si="378"/>
        <v>3.8772761773571855E-2</v>
      </c>
      <c r="BY1108" s="1">
        <f t="shared" si="379"/>
        <v>106.59999999999822</v>
      </c>
      <c r="BZ1108" s="1">
        <f t="shared" si="369"/>
        <v>3.6372196785715294E-4</v>
      </c>
      <c r="CA1108" s="1">
        <f t="shared" si="376"/>
        <v>26</v>
      </c>
      <c r="CE1108" s="1">
        <f t="shared" si="370"/>
        <v>26.305</v>
      </c>
      <c r="CF1108" s="1">
        <f t="shared" si="371"/>
        <v>99</v>
      </c>
      <c r="CG1108" s="1">
        <f t="shared" si="372"/>
        <v>0</v>
      </c>
      <c r="CH1108" s="1">
        <f t="shared" si="377"/>
        <v>0</v>
      </c>
      <c r="CJ1108" s="1" t="e">
        <f t="shared" si="373"/>
        <v>#N/A</v>
      </c>
      <c r="CK1108" s="1" t="str">
        <f t="shared" si="374"/>
        <v/>
      </c>
    </row>
    <row r="1109" spans="73:89" ht="12" customHeight="1" x14ac:dyDescent="0.15">
      <c r="BU1109" s="1">
        <f t="shared" si="375"/>
        <v>0</v>
      </c>
      <c r="BV1109" s="1">
        <f>IF($BY$12=1,NORMDIST(BY1109,$Y$6,$Y$8,TRUE),IF($BY$12=2,IF(BY1109&lt;=$BX$31,0,IF(BY1109&gt;=$BX$32,1,(BY1109-$BX$31)*$BX$33)),SUM($BU$42:BU1109)/$BV$40))</f>
        <v>0.99770871571628406</v>
      </c>
      <c r="BW1109" s="1">
        <f t="shared" si="378"/>
        <v>3.8263373399737108E-2</v>
      </c>
      <c r="BY1109" s="1">
        <f t="shared" si="379"/>
        <v>106.69999999999821</v>
      </c>
      <c r="BZ1109" s="1">
        <f t="shared" si="369"/>
        <v>3.5860706091600514E-4</v>
      </c>
      <c r="CA1109" s="1">
        <f t="shared" si="376"/>
        <v>26</v>
      </c>
      <c r="CE1109" s="1">
        <f t="shared" si="370"/>
        <v>26.305</v>
      </c>
      <c r="CF1109" s="1">
        <f t="shared" si="371"/>
        <v>99</v>
      </c>
      <c r="CG1109" s="1">
        <f t="shared" si="372"/>
        <v>0</v>
      </c>
      <c r="CH1109" s="1">
        <f t="shared" si="377"/>
        <v>0</v>
      </c>
      <c r="CJ1109" s="1" t="e">
        <f t="shared" si="373"/>
        <v>#N/A</v>
      </c>
      <c r="CK1109" s="1" t="str">
        <f t="shared" si="374"/>
        <v/>
      </c>
    </row>
    <row r="1110" spans="73:89" ht="12" customHeight="1" x14ac:dyDescent="0.15">
      <c r="BU1110" s="1">
        <f t="shared" si="375"/>
        <v>0</v>
      </c>
      <c r="BV1110" s="1">
        <f>IF($BY$12=1,NORMDIST(BY1110,$Y$6,$Y$8,TRUE),IF($BY$12=2,IF(BY1110&lt;=$BX$31,0,IF(BY1110&gt;=$BX$32,1,(BY1110-$BX$31)*$BX$33)),SUM($BU$42:BU1110)/$BV$40))</f>
        <v>0.99774432330845708</v>
      </c>
      <c r="BW1110" s="1">
        <f t="shared" si="378"/>
        <v>3.7759700091352842E-2</v>
      </c>
      <c r="BY1110" s="1">
        <f t="shared" si="379"/>
        <v>106.79999999999821</v>
      </c>
      <c r="BZ1110" s="1">
        <f t="shared" si="369"/>
        <v>3.5355524430106253E-4</v>
      </c>
      <c r="CA1110" s="1">
        <f t="shared" si="376"/>
        <v>26</v>
      </c>
      <c r="CE1110" s="1">
        <f t="shared" si="370"/>
        <v>26.305</v>
      </c>
      <c r="CF1110" s="1">
        <f t="shared" si="371"/>
        <v>99</v>
      </c>
      <c r="CG1110" s="1">
        <f t="shared" si="372"/>
        <v>0</v>
      </c>
      <c r="CH1110" s="1">
        <f t="shared" si="377"/>
        <v>0</v>
      </c>
      <c r="CJ1110" s="1" t="e">
        <f t="shared" si="373"/>
        <v>#N/A</v>
      </c>
      <c r="CK1110" s="1" t="str">
        <f t="shared" si="374"/>
        <v/>
      </c>
    </row>
    <row r="1111" spans="73:89" ht="12" customHeight="1" x14ac:dyDescent="0.15">
      <c r="BU1111" s="1">
        <f t="shared" si="375"/>
        <v>0</v>
      </c>
      <c r="BV1111" s="1">
        <f>IF($BY$12=1,NORMDIST(BY1111,$Y$6,$Y$8,TRUE),IF($BY$12=2,IF(BY1111&lt;=$BX$31,0,IF(BY1111&gt;=$BX$32,1,(BY1111-$BX$31)*$BX$33)),SUM($BU$42:BU1111)/$BV$40))</f>
        <v>0.99777942884688486</v>
      </c>
      <c r="BW1111" s="1">
        <f t="shared" si="378"/>
        <v>3.7261692576970526E-2</v>
      </c>
      <c r="BY1111" s="1">
        <f t="shared" si="379"/>
        <v>106.8999999999982</v>
      </c>
      <c r="BZ1111" s="1">
        <f t="shared" si="369"/>
        <v>3.4856588004650286E-4</v>
      </c>
      <c r="CA1111" s="1">
        <f t="shared" si="376"/>
        <v>26</v>
      </c>
      <c r="CE1111" s="1">
        <f t="shared" si="370"/>
        <v>26.305</v>
      </c>
      <c r="CF1111" s="1">
        <f t="shared" si="371"/>
        <v>99</v>
      </c>
      <c r="CG1111" s="1">
        <f t="shared" si="372"/>
        <v>0</v>
      </c>
      <c r="CH1111" s="1">
        <f t="shared" si="377"/>
        <v>0</v>
      </c>
      <c r="CJ1111" s="1" t="e">
        <f t="shared" si="373"/>
        <v>#N/A</v>
      </c>
      <c r="CK1111" s="1" t="str">
        <f t="shared" si="374"/>
        <v/>
      </c>
    </row>
    <row r="1112" spans="73:89" ht="12" customHeight="1" x14ac:dyDescent="0.15">
      <c r="BU1112" s="1">
        <f t="shared" si="375"/>
        <v>0</v>
      </c>
      <c r="BV1112" s="1">
        <f>IF($BY$12=1,NORMDIST(BY1112,$Y$6,$Y$8,TRUE),IF($BY$12=2,IF(BY1112&lt;=$BX$31,0,IF(BY1112&gt;=$BX$32,1,(BY1112-$BX$31)*$BX$33)),SUM($BU$42:BU1112)/$BV$40))</f>
        <v>0.9978140385450861</v>
      </c>
      <c r="BW1112" s="1">
        <f t="shared" si="378"/>
        <v>3.6769301794793562E-2</v>
      </c>
      <c r="BY1112" s="1">
        <f t="shared" si="379"/>
        <v>106.9999999999982</v>
      </c>
      <c r="BZ1112" s="1">
        <f t="shared" si="369"/>
        <v>3.4363833453078676E-4</v>
      </c>
      <c r="CA1112" s="1">
        <f t="shared" si="376"/>
        <v>26</v>
      </c>
      <c r="CE1112" s="1">
        <f t="shared" si="370"/>
        <v>26.305</v>
      </c>
      <c r="CF1112" s="1">
        <f t="shared" si="371"/>
        <v>99</v>
      </c>
      <c r="CG1112" s="1">
        <f t="shared" si="372"/>
        <v>0</v>
      </c>
      <c r="CH1112" s="1">
        <f t="shared" si="377"/>
        <v>0</v>
      </c>
      <c r="CJ1112" s="1" t="e">
        <f t="shared" si="373"/>
        <v>#N/A</v>
      </c>
      <c r="CK1112" s="1" t="str">
        <f t="shared" si="374"/>
        <v/>
      </c>
    </row>
    <row r="1113" spans="73:89" ht="12" customHeight="1" x14ac:dyDescent="0.15">
      <c r="BU1113" s="1">
        <f t="shared" si="375"/>
        <v>0</v>
      </c>
      <c r="BV1113" s="1">
        <f>IF($BY$12=1,NORMDIST(BY1113,$Y$6,$Y$8,TRUE),IF($BY$12=2,IF(BY1113&lt;=$BX$31,0,IF(BY1113&gt;=$BX$32,1,(BY1113-$BX$31)*$BX$33)),SUM($BU$42:BU1113)/$BV$40))</f>
        <v>0.99784815855343489</v>
      </c>
      <c r="BW1113" s="1">
        <f t="shared" si="378"/>
        <v>3.6282478895021487E-2</v>
      </c>
      <c r="BY1113" s="1">
        <f t="shared" si="379"/>
        <v>107.09999999999819</v>
      </c>
      <c r="BZ1113" s="1">
        <f t="shared" si="369"/>
        <v>3.3877197847826426E-4</v>
      </c>
      <c r="CA1113" s="1">
        <f t="shared" si="376"/>
        <v>26</v>
      </c>
      <c r="CE1113" s="1">
        <f t="shared" si="370"/>
        <v>26.305</v>
      </c>
      <c r="CF1113" s="1">
        <f t="shared" si="371"/>
        <v>99</v>
      </c>
      <c r="CG1113" s="1">
        <f t="shared" si="372"/>
        <v>0</v>
      </c>
      <c r="CH1113" s="1">
        <f t="shared" si="377"/>
        <v>0</v>
      </c>
      <c r="CJ1113" s="1" t="e">
        <f t="shared" si="373"/>
        <v>#N/A</v>
      </c>
      <c r="CK1113" s="1" t="str">
        <f t="shared" si="374"/>
        <v/>
      </c>
    </row>
    <row r="1114" spans="73:89" ht="12" customHeight="1" x14ac:dyDescent="0.15">
      <c r="BU1114" s="1">
        <f t="shared" si="375"/>
        <v>0</v>
      </c>
      <c r="BV1114" s="1">
        <f>IF($BY$12=1,NORMDIST(BY1114,$Y$6,$Y$8,TRUE),IF($BY$12=2,IF(BY1114&lt;=$BX$31,0,IF(BY1114&gt;=$BX$32,1,(BY1114-$BX$31)*$BX$33)),SUM($BU$42:BU1114)/$BV$40))</f>
        <v>0.99788179495959473</v>
      </c>
      <c r="BW1114" s="1">
        <f t="shared" si="378"/>
        <v>3.5801175242134699E-2</v>
      </c>
      <c r="BY1114" s="1">
        <f t="shared" si="379"/>
        <v>107.19999999999818</v>
      </c>
      <c r="BZ1114" s="1">
        <f t="shared" si="369"/>
        <v>3.3396618696021738E-4</v>
      </c>
      <c r="CA1114" s="1">
        <f t="shared" si="376"/>
        <v>26</v>
      </c>
      <c r="CE1114" s="1">
        <f t="shared" si="370"/>
        <v>26.305</v>
      </c>
      <c r="CF1114" s="1">
        <f t="shared" si="371"/>
        <v>99</v>
      </c>
      <c r="CG1114" s="1">
        <f t="shared" si="372"/>
        <v>0</v>
      </c>
      <c r="CH1114" s="1">
        <f t="shared" si="377"/>
        <v>0</v>
      </c>
      <c r="CJ1114" s="1" t="e">
        <f t="shared" si="373"/>
        <v>#N/A</v>
      </c>
      <c r="CK1114" s="1" t="str">
        <f t="shared" si="374"/>
        <v/>
      </c>
    </row>
    <row r="1115" spans="73:89" ht="12" customHeight="1" x14ac:dyDescent="0.15">
      <c r="BU1115" s="1">
        <f t="shared" si="375"/>
        <v>0</v>
      </c>
      <c r="BV1115" s="1">
        <f>IF($BY$12=1,NORMDIST(BY1115,$Y$6,$Y$8,TRUE),IF($BY$12=2,IF(BY1115&lt;=$BX$31,0,IF(BY1115&gt;=$BX$32,1,(BY1115-$BX$31)*$BX$33)),SUM($BU$42:BU1115)/$BV$40))</f>
        <v>0.9979149537889539</v>
      </c>
      <c r="BW1115" s="1">
        <f t="shared" si="378"/>
        <v>3.5325342417121042E-2</v>
      </c>
      <c r="BY1115" s="1">
        <f t="shared" si="379"/>
        <v>107.29999999999818</v>
      </c>
      <c r="BZ1115" s="1">
        <f t="shared" si="369"/>
        <v>3.2922033939535548E-4</v>
      </c>
      <c r="CA1115" s="1">
        <f t="shared" si="376"/>
        <v>26</v>
      </c>
      <c r="CE1115" s="1">
        <f t="shared" si="370"/>
        <v>26.305</v>
      </c>
      <c r="CF1115" s="1">
        <f t="shared" si="371"/>
        <v>99</v>
      </c>
      <c r="CG1115" s="1">
        <f t="shared" si="372"/>
        <v>0</v>
      </c>
      <c r="CH1115" s="1">
        <f t="shared" si="377"/>
        <v>0</v>
      </c>
      <c r="CJ1115" s="1" t="e">
        <f t="shared" si="373"/>
        <v>#N/A</v>
      </c>
      <c r="CK1115" s="1" t="str">
        <f t="shared" si="374"/>
        <v/>
      </c>
    </row>
    <row r="1116" spans="73:89" ht="12" customHeight="1" x14ac:dyDescent="0.15">
      <c r="BU1116" s="1">
        <f t="shared" si="375"/>
        <v>0</v>
      </c>
      <c r="BV1116" s="1">
        <f>IF($BY$12=1,NORMDIST(BY1116,$Y$6,$Y$8,TRUE),IF($BY$12=2,IF(BY1116&lt;=$BX$31,0,IF(BY1116&gt;=$BX$32,1,(BY1116-$BX$31)*$BX$33)),SUM($BU$42:BU1116)/$BV$40))</f>
        <v>0.99794764100505962</v>
      </c>
      <c r="BW1116" s="1">
        <f t="shared" si="378"/>
        <v>3.4854932219642899E-2</v>
      </c>
      <c r="BY1116" s="1">
        <f t="shared" si="379"/>
        <v>107.39999999999817</v>
      </c>
      <c r="BZ1116" s="1">
        <f t="shared" si="369"/>
        <v>3.2453381954975321E-4</v>
      </c>
      <c r="CA1116" s="1">
        <f t="shared" si="376"/>
        <v>26</v>
      </c>
      <c r="CE1116" s="1">
        <f t="shared" si="370"/>
        <v>26.305</v>
      </c>
      <c r="CF1116" s="1">
        <f t="shared" si="371"/>
        <v>99</v>
      </c>
      <c r="CG1116" s="1">
        <f t="shared" si="372"/>
        <v>0</v>
      </c>
      <c r="CH1116" s="1">
        <f t="shared" si="377"/>
        <v>0</v>
      </c>
      <c r="CJ1116" s="1" t="e">
        <f t="shared" si="373"/>
        <v>#N/A</v>
      </c>
      <c r="CK1116" s="1" t="str">
        <f t="shared" si="374"/>
        <v/>
      </c>
    </row>
    <row r="1117" spans="73:89" ht="12" customHeight="1" x14ac:dyDescent="0.15">
      <c r="BU1117" s="1">
        <f t="shared" si="375"/>
        <v>0</v>
      </c>
      <c r="BV1117" s="1">
        <f>IF($BY$12=1,NORMDIST(BY1117,$Y$6,$Y$8,TRUE),IF($BY$12=2,IF(BY1117&lt;=$BX$31,0,IF(BY1117&gt;=$BX$32,1,(BY1117-$BX$31)*$BX$33)),SUM($BU$42:BU1117)/$BV$40))</f>
        <v>0.99797986251005344</v>
      </c>
      <c r="BW1117" s="1">
        <f t="shared" si="378"/>
        <v>3.4389896670147566E-2</v>
      </c>
      <c r="BY1117" s="1">
        <f t="shared" si="379"/>
        <v>107.49999999999817</v>
      </c>
      <c r="BZ1117" s="1">
        <f t="shared" si="369"/>
        <v>3.199060155362619E-4</v>
      </c>
      <c r="CA1117" s="1">
        <f t="shared" si="376"/>
        <v>26</v>
      </c>
      <c r="CE1117" s="1">
        <f t="shared" si="370"/>
        <v>26.305</v>
      </c>
      <c r="CF1117" s="1">
        <f t="shared" si="371"/>
        <v>99</v>
      </c>
      <c r="CG1117" s="1">
        <f t="shared" si="372"/>
        <v>0</v>
      </c>
      <c r="CH1117" s="1">
        <f t="shared" si="377"/>
        <v>0</v>
      </c>
      <c r="CJ1117" s="1" t="e">
        <f t="shared" si="373"/>
        <v>#N/A</v>
      </c>
      <c r="CK1117" s="1" t="str">
        <f t="shared" si="374"/>
        <v/>
      </c>
    </row>
    <row r="1118" spans="73:89" ht="12" customHeight="1" x14ac:dyDescent="0.15">
      <c r="BU1118" s="1">
        <f t="shared" si="375"/>
        <v>0</v>
      </c>
      <c r="BV1118" s="1">
        <f>IF($BY$12=1,NORMDIST(BY1118,$Y$6,$Y$8,TRUE),IF($BY$12=2,IF(BY1118&lt;=$BX$31,0,IF(BY1118&gt;=$BX$32,1,(BY1118-$BX$31)*$BX$33)),SUM($BU$42:BU1118)/$BV$40))</f>
        <v>0.99801162414510514</v>
      </c>
      <c r="BW1118" s="1">
        <f t="shared" si="378"/>
        <v>3.3930188011919091E-2</v>
      </c>
      <c r="BY1118" s="1">
        <f t="shared" si="379"/>
        <v>107.59999999999816</v>
      </c>
      <c r="BZ1118" s="1">
        <f t="shared" si="369"/>
        <v>3.1533631981337982E-4</v>
      </c>
      <c r="CA1118" s="1">
        <f t="shared" si="376"/>
        <v>26</v>
      </c>
      <c r="CE1118" s="1">
        <f t="shared" si="370"/>
        <v>26.305</v>
      </c>
      <c r="CF1118" s="1">
        <f t="shared" si="371"/>
        <v>99</v>
      </c>
      <c r="CG1118" s="1">
        <f t="shared" si="372"/>
        <v>0</v>
      </c>
      <c r="CH1118" s="1">
        <f t="shared" si="377"/>
        <v>0</v>
      </c>
      <c r="CJ1118" s="1" t="e">
        <f t="shared" si="373"/>
        <v>#N/A</v>
      </c>
      <c r="CK1118" s="1" t="str">
        <f t="shared" si="374"/>
        <v/>
      </c>
    </row>
    <row r="1119" spans="73:89" ht="12" customHeight="1" x14ac:dyDescent="0.15">
      <c r="BU1119" s="1">
        <f t="shared" si="375"/>
        <v>0</v>
      </c>
      <c r="BV1119" s="1">
        <f>IF($BY$12=1,NORMDIST(BY1119,$Y$6,$Y$8,TRUE),IF($BY$12=2,IF(BY1119&lt;=$BX$31,0,IF(BY1119&gt;=$BX$32,1,(BY1119-$BX$31)*$BX$33)),SUM($BU$42:BU1119)/$BV$40))</f>
        <v>0.99804293169084768</v>
      </c>
      <c r="BW1119" s="1">
        <f t="shared" si="378"/>
        <v>3.347575871307356E-2</v>
      </c>
      <c r="BY1119" s="1">
        <f t="shared" si="379"/>
        <v>107.69999999999816</v>
      </c>
      <c r="BZ1119" s="1">
        <f t="shared" si="369"/>
        <v>3.1082412918360383E-4</v>
      </c>
      <c r="CA1119" s="1">
        <f t="shared" si="376"/>
        <v>26</v>
      </c>
      <c r="CE1119" s="1">
        <f t="shared" si="370"/>
        <v>26.305</v>
      </c>
      <c r="CF1119" s="1">
        <f t="shared" si="371"/>
        <v>99</v>
      </c>
      <c r="CG1119" s="1">
        <f t="shared" si="372"/>
        <v>0</v>
      </c>
      <c r="CH1119" s="1">
        <f t="shared" si="377"/>
        <v>0</v>
      </c>
      <c r="CJ1119" s="1" t="e">
        <f t="shared" si="373"/>
        <v>#N/A</v>
      </c>
      <c r="CK1119" s="1" t="str">
        <f t="shared" si="374"/>
        <v/>
      </c>
    </row>
    <row r="1120" spans="73:89" ht="12" customHeight="1" x14ac:dyDescent="0.15">
      <c r="BU1120" s="1">
        <f t="shared" si="375"/>
        <v>0</v>
      </c>
      <c r="BV1120" s="1">
        <f>IF($BY$12=1,NORMDIST(BY1120,$Y$6,$Y$8,TRUE),IF($BY$12=2,IF(BY1120&lt;=$BX$31,0,IF(BY1120&gt;=$BX$32,1,(BY1120-$BX$31)*$BX$33)),SUM($BU$42:BU1120)/$BV$40))</f>
        <v>0.99807379086781156</v>
      </c>
      <c r="BW1120" s="1">
        <f t="shared" si="378"/>
        <v>3.3026561468497972E-2</v>
      </c>
      <c r="BY1120" s="1">
        <f t="shared" si="379"/>
        <v>107.79999999999815</v>
      </c>
      <c r="BZ1120" s="1">
        <f t="shared" si="369"/>
        <v>3.0636884479126657E-4</v>
      </c>
      <c r="CA1120" s="1">
        <f t="shared" si="376"/>
        <v>26</v>
      </c>
      <c r="CE1120" s="1">
        <f t="shared" si="370"/>
        <v>26.305</v>
      </c>
      <c r="CF1120" s="1">
        <f t="shared" si="371"/>
        <v>99</v>
      </c>
      <c r="CG1120" s="1">
        <f t="shared" si="372"/>
        <v>0</v>
      </c>
      <c r="CH1120" s="1">
        <f t="shared" si="377"/>
        <v>0</v>
      </c>
      <c r="CJ1120" s="1" t="e">
        <f t="shared" si="373"/>
        <v>#N/A</v>
      </c>
      <c r="CK1120" s="1" t="str">
        <f t="shared" si="374"/>
        <v/>
      </c>
    </row>
    <row r="1121" spans="73:89" ht="12" customHeight="1" x14ac:dyDescent="0.15">
      <c r="BU1121" s="1">
        <f t="shared" si="375"/>
        <v>0</v>
      </c>
      <c r="BV1121" s="1">
        <f>IF($BY$12=1,NORMDIST(BY1121,$Y$6,$Y$8,TRUE),IF($BY$12=2,IF(BY1121&lt;=$BX$31,0,IF(BY1121&gt;=$BX$32,1,(BY1121-$BX$31)*$BX$33)),SUM($BU$42:BU1121)/$BV$40))</f>
        <v>0.99810420733685845</v>
      </c>
      <c r="BW1121" s="1">
        <f t="shared" si="378"/>
        <v>3.2582549201732487E-2</v>
      </c>
      <c r="BY1121" s="1">
        <f t="shared" si="379"/>
        <v>107.89999999999814</v>
      </c>
      <c r="BZ1121" s="1">
        <f t="shared" si="369"/>
        <v>3.0196987211986143E-4</v>
      </c>
      <c r="CA1121" s="1">
        <f t="shared" si="376"/>
        <v>26</v>
      </c>
      <c r="CE1121" s="1">
        <f t="shared" si="370"/>
        <v>26.305</v>
      </c>
      <c r="CF1121" s="1">
        <f t="shared" si="371"/>
        <v>99</v>
      </c>
      <c r="CG1121" s="1">
        <f t="shared" si="372"/>
        <v>0</v>
      </c>
      <c r="CH1121" s="1">
        <f t="shared" si="377"/>
        <v>0</v>
      </c>
      <c r="CJ1121" s="1" t="e">
        <f t="shared" si="373"/>
        <v>#N/A</v>
      </c>
      <c r="CK1121" s="1" t="str">
        <f t="shared" si="374"/>
        <v/>
      </c>
    </row>
    <row r="1122" spans="73:89" ht="12" customHeight="1" x14ac:dyDescent="0.15">
      <c r="BU1122" s="1">
        <f t="shared" si="375"/>
        <v>0</v>
      </c>
      <c r="BV1122" s="1">
        <f>IF($BY$12=1,NORMDIST(BY1122,$Y$6,$Y$8,TRUE),IF($BY$12=2,IF(BY1122&lt;=$BX$31,0,IF(BY1122&gt;=$BX$32,1,(BY1122-$BX$31)*$BX$33)),SUM($BU$42:BU1122)/$BV$40))</f>
        <v>0.9981341866996154</v>
      </c>
      <c r="BW1122" s="1">
        <f t="shared" si="378"/>
        <v>3.214367506679771E-2</v>
      </c>
      <c r="BY1122" s="1">
        <f t="shared" si="379"/>
        <v>107.99999999999814</v>
      </c>
      <c r="BZ1122" s="1">
        <f t="shared" si="369"/>
        <v>2.9762662098887279E-4</v>
      </c>
      <c r="CA1122" s="1">
        <f t="shared" si="376"/>
        <v>26</v>
      </c>
      <c r="CE1122" s="1">
        <f t="shared" si="370"/>
        <v>26.305</v>
      </c>
      <c r="CF1122" s="1">
        <f t="shared" si="371"/>
        <v>99</v>
      </c>
      <c r="CG1122" s="1">
        <f t="shared" si="372"/>
        <v>0</v>
      </c>
      <c r="CH1122" s="1">
        <f t="shared" si="377"/>
        <v>0</v>
      </c>
      <c r="CJ1122" s="1" t="e">
        <f t="shared" si="373"/>
        <v>#N/A</v>
      </c>
      <c r="CK1122" s="1" t="str">
        <f t="shared" si="374"/>
        <v/>
      </c>
    </row>
    <row r="1123" spans="73:89" ht="12" customHeight="1" x14ac:dyDescent="0.15">
      <c r="BU1123" s="1">
        <f t="shared" si="375"/>
        <v>0</v>
      </c>
      <c r="BV1123" s="1">
        <f>IF($BY$12=1,NORMDIST(BY1123,$Y$6,$Y$8,TRUE),IF($BY$12=2,IF(BY1123&lt;=$BX$31,0,IF(BY1123&gt;=$BX$32,1,(BY1123-$BX$31)*$BX$33)),SUM($BU$42:BU1123)/$BV$40))</f>
        <v>0.99816373449890783</v>
      </c>
      <c r="BW1123" s="1">
        <f t="shared" si="378"/>
        <v>3.1709892449966276E-2</v>
      </c>
      <c r="BY1123" s="1">
        <f t="shared" si="379"/>
        <v>108.09999999999813</v>
      </c>
      <c r="BZ1123" s="1">
        <f t="shared" si="369"/>
        <v>2.9333850555010935E-4</v>
      </c>
      <c r="CA1123" s="1">
        <f t="shared" si="376"/>
        <v>26</v>
      </c>
      <c r="CE1123" s="1">
        <f t="shared" si="370"/>
        <v>26.305</v>
      </c>
      <c r="CF1123" s="1">
        <f t="shared" si="371"/>
        <v>99</v>
      </c>
      <c r="CG1123" s="1">
        <f t="shared" si="372"/>
        <v>0</v>
      </c>
      <c r="CH1123" s="1">
        <f t="shared" si="377"/>
        <v>0</v>
      </c>
      <c r="CJ1123" s="1" t="e">
        <f t="shared" si="373"/>
        <v>#N/A</v>
      </c>
      <c r="CK1123" s="1" t="str">
        <f t="shared" si="374"/>
        <v/>
      </c>
    </row>
    <row r="1124" spans="73:89" ht="12" customHeight="1" x14ac:dyDescent="0.15">
      <c r="BU1124" s="1">
        <f t="shared" si="375"/>
        <v>0</v>
      </c>
      <c r="BV1124" s="1">
        <f>IF($BY$12=1,NORMDIST(BY1124,$Y$6,$Y$8,TRUE),IF($BY$12=2,IF(BY1124&lt;=$BX$31,0,IF(BY1124&gt;=$BX$32,1,(BY1124-$BX$31)*$BX$33)),SUM($BU$42:BU1124)/$BV$40))</f>
        <v>0.99819285621919307</v>
      </c>
      <c r="BW1124" s="1">
        <f t="shared" si="378"/>
        <v>3.128115497147984E-2</v>
      </c>
      <c r="BY1124" s="1">
        <f t="shared" si="379"/>
        <v>108.19999999999813</v>
      </c>
      <c r="BZ1124" s="1">
        <f t="shared" si="369"/>
        <v>2.8910494428355249E-4</v>
      </c>
      <c r="CA1124" s="1">
        <f t="shared" si="376"/>
        <v>26</v>
      </c>
      <c r="CE1124" s="1">
        <f t="shared" si="370"/>
        <v>26.305</v>
      </c>
      <c r="CF1124" s="1">
        <f t="shared" si="371"/>
        <v>99</v>
      </c>
      <c r="CG1124" s="1">
        <f t="shared" si="372"/>
        <v>0</v>
      </c>
      <c r="CH1124" s="1">
        <f t="shared" si="377"/>
        <v>0</v>
      </c>
      <c r="CJ1124" s="1" t="e">
        <f t="shared" si="373"/>
        <v>#N/A</v>
      </c>
      <c r="CK1124" s="1" t="str">
        <f t="shared" si="374"/>
        <v/>
      </c>
    </row>
    <row r="1125" spans="73:89" ht="12" customHeight="1" x14ac:dyDescent="0.15">
      <c r="BU1125" s="1">
        <f t="shared" si="375"/>
        <v>0</v>
      </c>
      <c r="BV1125" s="1">
        <f>IF($BY$12=1,NORMDIST(BY1125,$Y$6,$Y$8,TRUE),IF($BY$12=2,IF(BY1125&lt;=$BX$31,0,IF(BY1125&gt;=$BX$32,1,(BY1125-$BX$31)*$BX$33)),SUM($BU$42:BU1125)/$BV$40))</f>
        <v>0.99822155728699224</v>
      </c>
      <c r="BW1125" s="1">
        <f t="shared" si="378"/>
        <v>3.0857416487212349E-2</v>
      </c>
      <c r="BY1125" s="1">
        <f t="shared" si="379"/>
        <v>108.29999999999812</v>
      </c>
      <c r="BZ1125" s="1">
        <f t="shared" si="369"/>
        <v>2.8492535999273208E-4</v>
      </c>
      <c r="CA1125" s="1">
        <f t="shared" si="376"/>
        <v>26</v>
      </c>
      <c r="CE1125" s="1">
        <f t="shared" si="370"/>
        <v>26.305</v>
      </c>
      <c r="CF1125" s="1">
        <f t="shared" si="371"/>
        <v>99</v>
      </c>
      <c r="CG1125" s="1">
        <f t="shared" si="372"/>
        <v>0</v>
      </c>
      <c r="CH1125" s="1">
        <f t="shared" si="377"/>
        <v>0</v>
      </c>
      <c r="CJ1125" s="1" t="e">
        <f t="shared" si="373"/>
        <v>#N/A</v>
      </c>
      <c r="CK1125" s="1" t="str">
        <f t="shared" si="374"/>
        <v/>
      </c>
    </row>
    <row r="1126" spans="73:89" ht="12" customHeight="1" x14ac:dyDescent="0.15">
      <c r="BU1126" s="1">
        <f t="shared" si="375"/>
        <v>0</v>
      </c>
      <c r="BV1126" s="1">
        <f>IF($BY$12=1,NORMDIST(BY1126,$Y$6,$Y$8,TRUE),IF($BY$12=2,IF(BY1126&lt;=$BX$31,0,IF(BY1126&gt;=$BX$32,1,(BY1126-$BX$31)*$BX$33)),SUM($BU$42:BU1126)/$BV$40))</f>
        <v>0.99824984307132336</v>
      </c>
      <c r="BW1126" s="1">
        <f t="shared" si="378"/>
        <v>3.0438631090278872E-2</v>
      </c>
      <c r="BY1126" s="1">
        <f t="shared" si="379"/>
        <v>108.39999999999812</v>
      </c>
      <c r="BZ1126" s="1">
        <f t="shared" si="369"/>
        <v>2.8079917979962547E-4</v>
      </c>
      <c r="CA1126" s="1">
        <f t="shared" si="376"/>
        <v>26</v>
      </c>
      <c r="CE1126" s="1">
        <f t="shared" si="370"/>
        <v>26.305</v>
      </c>
      <c r="CF1126" s="1">
        <f t="shared" si="371"/>
        <v>99</v>
      </c>
      <c r="CG1126" s="1">
        <f t="shared" si="372"/>
        <v>0</v>
      </c>
      <c r="CH1126" s="1">
        <f t="shared" si="377"/>
        <v>0</v>
      </c>
      <c r="CJ1126" s="1" t="e">
        <f t="shared" si="373"/>
        <v>#N/A</v>
      </c>
      <c r="CK1126" s="1" t="str">
        <f t="shared" si="374"/>
        <v/>
      </c>
    </row>
    <row r="1127" spans="73:89" ht="12" customHeight="1" x14ac:dyDescent="0.15">
      <c r="BU1127" s="1">
        <f t="shared" si="375"/>
        <v>0</v>
      </c>
      <c r="BV1127" s="1">
        <f>IF($BY$12=1,NORMDIST(BY1127,$Y$6,$Y$8,TRUE),IF($BY$12=2,IF(BY1127&lt;=$BX$31,0,IF(BY1127&gt;=$BX$32,1,(BY1127-$BX$31)*$BX$33)),SUM($BU$42:BU1127)/$BV$40))</f>
        <v>0.99827771888413186</v>
      </c>
      <c r="BW1127" s="1">
        <f t="shared" si="378"/>
        <v>3.0024753112591965E-2</v>
      </c>
      <c r="BY1127" s="1">
        <f t="shared" si="379"/>
        <v>108.49999999999811</v>
      </c>
      <c r="BZ1127" s="1">
        <f t="shared" si="369"/>
        <v>2.7672583513910128E-4</v>
      </c>
      <c r="CA1127" s="1">
        <f t="shared" si="376"/>
        <v>26</v>
      </c>
      <c r="CE1127" s="1">
        <f t="shared" si="370"/>
        <v>26.305</v>
      </c>
      <c r="CF1127" s="1">
        <f t="shared" si="371"/>
        <v>99</v>
      </c>
      <c r="CG1127" s="1">
        <f t="shared" si="372"/>
        <v>0</v>
      </c>
      <c r="CH1127" s="1">
        <f t="shared" si="377"/>
        <v>0</v>
      </c>
      <c r="CJ1127" s="1" t="e">
        <f t="shared" si="373"/>
        <v>#N/A</v>
      </c>
      <c r="CK1127" s="1" t="str">
        <f t="shared" si="374"/>
        <v/>
      </c>
    </row>
    <row r="1128" spans="73:89" ht="12" customHeight="1" x14ac:dyDescent="0.15">
      <c r="BU1128" s="1">
        <f t="shared" si="375"/>
        <v>0</v>
      </c>
      <c r="BV1128" s="1">
        <f>IF($BY$12=1,NORMDIST(BY1128,$Y$6,$Y$8,TRUE),IF($BY$12=2,IF(BY1128&lt;=$BX$31,0,IF(BY1128&gt;=$BX$32,1,(BY1128-$BX$31)*$BX$33)),SUM($BU$42:BU1128)/$BV$40))</f>
        <v>0.99830518998072226</v>
      </c>
      <c r="BW1128" s="1">
        <f t="shared" si="378"/>
        <v>2.9615737126364786E-2</v>
      </c>
      <c r="BY1128" s="1">
        <f t="shared" si="379"/>
        <v>108.5999999999981</v>
      </c>
      <c r="BZ1128" s="1">
        <f t="shared" si="369"/>
        <v>2.7270476175290335E-4</v>
      </c>
      <c r="CA1128" s="1">
        <f t="shared" si="376"/>
        <v>26</v>
      </c>
      <c r="CE1128" s="1">
        <f t="shared" si="370"/>
        <v>26.305</v>
      </c>
      <c r="CF1128" s="1">
        <f t="shared" si="371"/>
        <v>99</v>
      </c>
      <c r="CG1128" s="1">
        <f t="shared" si="372"/>
        <v>0</v>
      </c>
      <c r="CH1128" s="1">
        <f t="shared" si="377"/>
        <v>0</v>
      </c>
      <c r="CJ1128" s="1" t="e">
        <f t="shared" si="373"/>
        <v>#N/A</v>
      </c>
      <c r="CK1128" s="1" t="str">
        <f t="shared" si="374"/>
        <v/>
      </c>
    </row>
    <row r="1129" spans="73:89" ht="12" customHeight="1" x14ac:dyDescent="0.15">
      <c r="BU1129" s="1">
        <f t="shared" si="375"/>
        <v>0</v>
      </c>
      <c r="BV1129" s="1">
        <f>IF($BY$12=1,NORMDIST(BY1129,$Y$6,$Y$8,TRUE),IF($BY$12=2,IF(BY1129&lt;=$BX$31,0,IF(BY1129&gt;=$BX$32,1,(BY1129-$BX$31)*$BX$33)),SUM($BU$42:BU1129)/$BV$40))</f>
        <v>0.99833226156018817</v>
      </c>
      <c r="BW1129" s="1">
        <f t="shared" si="378"/>
        <v>2.9211537945562013E-2</v>
      </c>
      <c r="BY1129" s="1">
        <f t="shared" si="379"/>
        <v>108.6999999999981</v>
      </c>
      <c r="BZ1129" s="1">
        <f t="shared" si="369"/>
        <v>2.6873539968318789E-4</v>
      </c>
      <c r="CA1129" s="1">
        <f t="shared" si="376"/>
        <v>26</v>
      </c>
      <c r="CE1129" s="1">
        <f t="shared" si="370"/>
        <v>26.305</v>
      </c>
      <c r="CF1129" s="1">
        <f t="shared" si="371"/>
        <v>99</v>
      </c>
      <c r="CG1129" s="1">
        <f t="shared" si="372"/>
        <v>0</v>
      </c>
      <c r="CH1129" s="1">
        <f t="shared" si="377"/>
        <v>0</v>
      </c>
      <c r="CJ1129" s="1" t="e">
        <f t="shared" si="373"/>
        <v>#N/A</v>
      </c>
      <c r="CK1129" s="1" t="str">
        <f t="shared" si="374"/>
        <v/>
      </c>
    </row>
    <row r="1130" spans="73:89" ht="12" customHeight="1" x14ac:dyDescent="0.15">
      <c r="BU1130" s="1">
        <f t="shared" si="375"/>
        <v>0</v>
      </c>
      <c r="BV1130" s="1">
        <f>IF($BY$12=1,NORMDIST(BY1130,$Y$6,$Y$8,TRUE),IF($BY$12=2,IF(BY1130&lt;=$BX$31,0,IF(BY1130&gt;=$BX$32,1,(BY1130-$BX$31)*$BX$33)),SUM($BU$42:BU1130)/$BV$40))</f>
        <v>0.99835893876584247</v>
      </c>
      <c r="BW1130" s="1">
        <f t="shared" si="378"/>
        <v>2.881211062729953E-2</v>
      </c>
      <c r="BY1130" s="1">
        <f t="shared" si="379"/>
        <v>108.79999999999809</v>
      </c>
      <c r="BZ1130" s="1">
        <f t="shared" ref="BZ1130:BZ1193" si="380">IF($BZ$5,IF($BY$12=1,NORMDIST(BY1130,$Y$6,$Y$8,FALSE),IF($BY$12=2,IF(AND(BY1130&gt;=$BX$31,BY1130&lt;=$BX$32),$BX$33,0),IF(BY1130&lt;=$BX$13,0,NORMDIST(LN((BY1130-$BX$13)/$BX$12),0,$BW$8,FALSE)/((BY1130-$BX$13)/$BX$12)))),-999)</f>
        <v>2.6481719326562533E-4</v>
      </c>
      <c r="CA1130" s="1">
        <f t="shared" si="376"/>
        <v>26</v>
      </c>
      <c r="CE1130" s="1">
        <f t="shared" ref="CE1130:CE1193" si="381">IF(AND($CB$7,$CD$2,$CD$1),26+$P$23/2-CC1130*$P$23,NA())</f>
        <v>26.305</v>
      </c>
      <c r="CF1130" s="1">
        <f t="shared" ref="CF1130:CF1193" si="382">IF(ISNA(CJ1130),99,CJ1130)</f>
        <v>99</v>
      </c>
      <c r="CG1130" s="1">
        <f t="shared" ref="CG1130:CG1193" si="383">IF(ISNA(CJ1130),0,CJ1130)</f>
        <v>0</v>
      </c>
      <c r="CH1130" s="1">
        <f t="shared" si="377"/>
        <v>0</v>
      </c>
      <c r="CJ1130" s="1" t="e">
        <f t="shared" ref="CJ1130:CJ1193" si="384">IF(CH1130=1,CE1130,NA())</f>
        <v>#N/A</v>
      </c>
      <c r="CK1130" s="1" t="str">
        <f t="shared" ref="CK1130:CK1193" si="385">IF(CH1130=1,M1029,"")</f>
        <v/>
      </c>
    </row>
    <row r="1131" spans="73:89" ht="12" customHeight="1" x14ac:dyDescent="0.15">
      <c r="BU1131" s="1">
        <f t="shared" ref="BU1131:BU1194" si="386">IF($BY$12&lt;3,0,IF(BY1131&lt;=$BX$13,0,NORMDIST(LN((BY1131-$BX$13)/$BX$12),0,$BW$8,FALSE)/((BY1131-$BX$13)/$BX$12)))</f>
        <v>0</v>
      </c>
      <c r="BV1131" s="1">
        <f>IF($BY$12=1,NORMDIST(BY1131,$Y$6,$Y$8,TRUE),IF($BY$12=2,IF(BY1131&lt;=$BX$31,0,IF(BY1131&gt;=$BX$32,1,(BY1131-$BX$31)*$BX$33)),SUM($BU$42:BU1131)/$BV$40))</f>
        <v>0.99838522668564567</v>
      </c>
      <c r="BW1131" s="1">
        <f t="shared" si="378"/>
        <v>2.8417410473192184E-2</v>
      </c>
      <c r="BY1131" s="1">
        <f t="shared" si="379"/>
        <v>108.89999999999809</v>
      </c>
      <c r="BZ1131" s="1">
        <f t="shared" si="380"/>
        <v>2.609495911220632E-4</v>
      </c>
      <c r="CA1131" s="1">
        <f t="shared" ref="CA1131:CA1194" si="387">IF(AND($CD$1,$CD$3),26-$CD$40*NORMDIST(BY1131,$Y$6,$Y$8/SQRT($T$18),FALSE),-999)</f>
        <v>26</v>
      </c>
      <c r="CE1131" s="1">
        <f t="shared" si="381"/>
        <v>26.305</v>
      </c>
      <c r="CF1131" s="1">
        <f t="shared" si="382"/>
        <v>99</v>
      </c>
      <c r="CG1131" s="1">
        <f t="shared" si="383"/>
        <v>0</v>
      </c>
      <c r="CH1131" s="1">
        <f t="shared" si="377"/>
        <v>0</v>
      </c>
      <c r="CJ1131" s="1" t="e">
        <f t="shared" si="384"/>
        <v>#N/A</v>
      </c>
      <c r="CK1131" s="1" t="str">
        <f t="shared" si="385"/>
        <v/>
      </c>
    </row>
    <row r="1132" spans="73:89" ht="12" customHeight="1" x14ac:dyDescent="0.15">
      <c r="BU1132" s="1">
        <f t="shared" si="386"/>
        <v>0</v>
      </c>
      <c r="BV1132" s="1">
        <f>IF($BY$12=1,NORMDIST(BY1132,$Y$6,$Y$8,TRUE),IF($BY$12=2,IF(BY1132&lt;=$BX$31,0,IF(BY1132&gt;=$BX$32,1,(BY1132-$BX$31)*$BX$33)),SUM($BU$42:BU1132)/$BV$40))</f>
        <v>0.99841113035263462</v>
      </c>
      <c r="BW1132" s="1">
        <f t="shared" si="378"/>
        <v>2.8027393030651389E-2</v>
      </c>
      <c r="BY1132" s="1">
        <f t="shared" si="379"/>
        <v>108.99999999999808</v>
      </c>
      <c r="BZ1132" s="1">
        <f t="shared" si="380"/>
        <v>2.5713204615276957E-4</v>
      </c>
      <c r="CA1132" s="1">
        <f t="shared" si="387"/>
        <v>26</v>
      </c>
      <c r="CE1132" s="1">
        <f t="shared" si="381"/>
        <v>26.305</v>
      </c>
      <c r="CF1132" s="1">
        <f t="shared" si="382"/>
        <v>99</v>
      </c>
      <c r="CG1132" s="1">
        <f t="shared" si="383"/>
        <v>0</v>
      </c>
      <c r="CH1132" s="1">
        <f t="shared" si="377"/>
        <v>0</v>
      </c>
      <c r="CJ1132" s="1" t="e">
        <f t="shared" si="384"/>
        <v>#N/A</v>
      </c>
      <c r="CK1132" s="1" t="str">
        <f t="shared" si="385"/>
        <v/>
      </c>
    </row>
    <row r="1133" spans="73:89" ht="12" customHeight="1" x14ac:dyDescent="0.15">
      <c r="BU1133" s="1">
        <f t="shared" si="386"/>
        <v>0</v>
      </c>
      <c r="BV1133" s="1">
        <f>IF($BY$12=1,NORMDIST(BY1133,$Y$6,$Y$8,TRUE),IF($BY$12=2,IF(BY1133&lt;=$BX$31,0,IF(BY1133&gt;=$BX$32,1,(BY1133-$BX$31)*$BX$33)),SUM($BU$42:BU1133)/$BV$40))</f>
        <v>0.99843665474534971</v>
      </c>
      <c r="BW1133" s="1">
        <f t="shared" si="378"/>
        <v>2.7642014094132264E-2</v>
      </c>
      <c r="BY1133" s="1">
        <f t="shared" si="379"/>
        <v>109.09999999999808</v>
      </c>
      <c r="BZ1133" s="1">
        <f t="shared" si="380"/>
        <v>2.5336401552825621E-4</v>
      </c>
      <c r="CA1133" s="1">
        <f t="shared" si="387"/>
        <v>26</v>
      </c>
      <c r="CE1133" s="1">
        <f t="shared" si="381"/>
        <v>26.305</v>
      </c>
      <c r="CF1133" s="1">
        <f t="shared" si="382"/>
        <v>99</v>
      </c>
      <c r="CG1133" s="1">
        <f t="shared" si="383"/>
        <v>0</v>
      </c>
      <c r="CH1133" s="1">
        <f t="shared" si="377"/>
        <v>0</v>
      </c>
      <c r="CJ1133" s="1" t="e">
        <f t="shared" si="384"/>
        <v>#N/A</v>
      </c>
      <c r="CK1133" s="1" t="str">
        <f t="shared" si="385"/>
        <v/>
      </c>
    </row>
    <row r="1134" spans="73:89" ht="12" customHeight="1" x14ac:dyDescent="0.15">
      <c r="BU1134" s="1">
        <f t="shared" si="386"/>
        <v>0</v>
      </c>
      <c r="BV1134" s="1">
        <f>IF($BY$12=1,NORMDIST(BY1134,$Y$6,$Y$8,TRUE),IF($BY$12=2,IF(BY1134&lt;=$BX$31,0,IF(BY1134&gt;=$BX$32,1,(BY1134-$BX$31)*$BX$33)),SUM($BU$42:BU1134)/$BV$40))</f>
        <v>0.99846180478826141</v>
      </c>
      <c r="BW1134" s="1">
        <f t="shared" si="378"/>
        <v>2.7261229706330863E-2</v>
      </c>
      <c r="BY1134" s="1">
        <f t="shared" si="379"/>
        <v>109.19999999999807</v>
      </c>
      <c r="BZ1134" s="1">
        <f t="shared" si="380"/>
        <v>2.4964496068068998E-4</v>
      </c>
      <c r="CA1134" s="1">
        <f t="shared" si="387"/>
        <v>26</v>
      </c>
      <c r="CE1134" s="1">
        <f t="shared" si="381"/>
        <v>26.305</v>
      </c>
      <c r="CF1134" s="1">
        <f t="shared" si="382"/>
        <v>99</v>
      </c>
      <c r="CG1134" s="1">
        <f t="shared" si="383"/>
        <v>0</v>
      </c>
      <c r="CH1134" s="1">
        <f t="shared" si="377"/>
        <v>0</v>
      </c>
      <c r="CJ1134" s="1" t="e">
        <f t="shared" si="384"/>
        <v>#N/A</v>
      </c>
      <c r="CK1134" s="1" t="str">
        <f t="shared" si="385"/>
        <v/>
      </c>
    </row>
    <row r="1135" spans="73:89" ht="12" customHeight="1" x14ac:dyDescent="0.15">
      <c r="BU1135" s="1">
        <f t="shared" si="386"/>
        <v>0</v>
      </c>
      <c r="BV1135" s="1">
        <f>IF($BY$12=1,NORMDIST(BY1135,$Y$6,$Y$8,TRUE),IF($BY$12=2,IF(BY1135&lt;=$BX$31,0,IF(BY1135&gt;=$BX$32,1,(BY1135-$BX$31)*$BX$33)),SUM($BU$42:BU1135)/$BV$40))</f>
        <v>0.99848658535219648</v>
      </c>
      <c r="BW1135" s="1">
        <f t="shared" si="378"/>
        <v>2.6884996159332701E-2</v>
      </c>
      <c r="BY1135" s="1">
        <f t="shared" si="379"/>
        <v>109.29999999999806</v>
      </c>
      <c r="BZ1135" s="1">
        <f t="shared" si="380"/>
        <v>2.4597434729490555E-4</v>
      </c>
      <c r="CA1135" s="1">
        <f t="shared" si="387"/>
        <v>26</v>
      </c>
      <c r="CE1135" s="1">
        <f t="shared" si="381"/>
        <v>26.305</v>
      </c>
      <c r="CF1135" s="1">
        <f t="shared" si="382"/>
        <v>99</v>
      </c>
      <c r="CG1135" s="1">
        <f t="shared" si="383"/>
        <v>0</v>
      </c>
      <c r="CH1135" s="1">
        <f t="shared" si="377"/>
        <v>0</v>
      </c>
      <c r="CJ1135" s="1" t="e">
        <f t="shared" si="384"/>
        <v>#N/A</v>
      </c>
      <c r="CK1135" s="1" t="str">
        <f t="shared" si="385"/>
        <v/>
      </c>
    </row>
    <row r="1136" spans="73:89" ht="12" customHeight="1" x14ac:dyDescent="0.15">
      <c r="BU1136" s="1">
        <f t="shared" si="386"/>
        <v>0</v>
      </c>
      <c r="BV1136" s="1">
        <f>IF($BY$12=1,NORMDIST(BY1136,$Y$6,$Y$8,TRUE),IF($BY$12=2,IF(BY1136&lt;=$BX$31,0,IF(BY1136&gt;=$BX$32,1,(BY1136-$BX$31)*$BX$33)),SUM($BU$42:BU1136)/$BV$40))</f>
        <v>0.99851100125476211</v>
      </c>
      <c r="BW1136" s="1">
        <f t="shared" si="378"/>
        <v>2.6513269995712029E-2</v>
      </c>
      <c r="BY1136" s="1">
        <f t="shared" si="379"/>
        <v>109.39999999999806</v>
      </c>
      <c r="BZ1136" s="1">
        <f t="shared" si="380"/>
        <v>2.4235164529901737E-4</v>
      </c>
      <c r="CA1136" s="1">
        <f t="shared" si="387"/>
        <v>26</v>
      </c>
      <c r="CE1136" s="1">
        <f t="shared" si="381"/>
        <v>26.305</v>
      </c>
      <c r="CF1136" s="1">
        <f t="shared" si="382"/>
        <v>99</v>
      </c>
      <c r="CG1136" s="1">
        <f t="shared" si="383"/>
        <v>0</v>
      </c>
      <c r="CH1136" s="1">
        <f t="shared" si="377"/>
        <v>0</v>
      </c>
      <c r="CJ1136" s="1" t="e">
        <f t="shared" si="384"/>
        <v>#N/A</v>
      </c>
      <c r="CK1136" s="1" t="str">
        <f t="shared" si="385"/>
        <v/>
      </c>
    </row>
    <row r="1137" spans="73:89" ht="12" customHeight="1" x14ac:dyDescent="0.15">
      <c r="BU1137" s="1">
        <f t="shared" si="386"/>
        <v>0</v>
      </c>
      <c r="BV1137" s="1">
        <f>IF($BY$12=1,NORMDIST(BY1137,$Y$6,$Y$8,TRUE),IF($BY$12=2,IF(BY1137&lt;=$BX$31,0,IF(BY1137&gt;=$BX$32,1,(BY1137-$BX$31)*$BX$33)),SUM($BU$42:BU1137)/$BV$40))</f>
        <v>0.99853505726076996</v>
      </c>
      <c r="BW1137" s="1">
        <f t="shared" si="378"/>
        <v>2.6146008009583388E-2</v>
      </c>
      <c r="BY1137" s="1">
        <f t="shared" si="379"/>
        <v>109.49999999999805</v>
      </c>
      <c r="BZ1137" s="1">
        <f t="shared" si="380"/>
        <v>2.3877632885464705E-4</v>
      </c>
      <c r="CA1137" s="1">
        <f t="shared" si="387"/>
        <v>26</v>
      </c>
      <c r="CE1137" s="1">
        <f t="shared" si="381"/>
        <v>26.305</v>
      </c>
      <c r="CF1137" s="1">
        <f t="shared" si="382"/>
        <v>99</v>
      </c>
      <c r="CG1137" s="1">
        <f t="shared" si="383"/>
        <v>0</v>
      </c>
      <c r="CH1137" s="1">
        <f t="shared" si="377"/>
        <v>0</v>
      </c>
      <c r="CJ1137" s="1" t="e">
        <f t="shared" si="384"/>
        <v>#N/A</v>
      </c>
      <c r="CK1137" s="1" t="str">
        <f t="shared" si="385"/>
        <v/>
      </c>
    </row>
    <row r="1138" spans="73:89" ht="12" customHeight="1" x14ac:dyDescent="0.15">
      <c r="BU1138" s="1">
        <f t="shared" si="386"/>
        <v>0</v>
      </c>
      <c r="BV1138" s="1">
        <f>IF($BY$12=1,NORMDIST(BY1138,$Y$6,$Y$8,TRUE),IF($BY$12=2,IF(BY1138&lt;=$BX$31,0,IF(BY1138&gt;=$BX$32,1,(BY1138-$BX$31)*$BX$33)),SUM($BU$42:BU1138)/$BV$40))</f>
        <v>0.99855875808265948</v>
      </c>
      <c r="BW1138" s="1">
        <f t="shared" si="378"/>
        <v>2.5783167247605262E-2</v>
      </c>
      <c r="BY1138" s="1">
        <f t="shared" si="379"/>
        <v>109.59999999999805</v>
      </c>
      <c r="BZ1138" s="1">
        <f t="shared" si="380"/>
        <v>2.3524787634676754E-4</v>
      </c>
      <c r="CA1138" s="1">
        <f t="shared" si="387"/>
        <v>26</v>
      </c>
      <c r="CE1138" s="1">
        <f t="shared" si="381"/>
        <v>26.305</v>
      </c>
      <c r="CF1138" s="1">
        <f t="shared" si="382"/>
        <v>99</v>
      </c>
      <c r="CG1138" s="1">
        <f t="shared" si="383"/>
        <v>0</v>
      </c>
      <c r="CH1138" s="1">
        <f t="shared" si="377"/>
        <v>0</v>
      </c>
      <c r="CJ1138" s="1" t="e">
        <f t="shared" si="384"/>
        <v>#N/A</v>
      </c>
      <c r="CK1138" s="1" t="str">
        <f t="shared" si="385"/>
        <v/>
      </c>
    </row>
    <row r="1139" spans="73:89" ht="12" customHeight="1" x14ac:dyDescent="0.15">
      <c r="BU1139" s="1">
        <f t="shared" si="386"/>
        <v>0</v>
      </c>
      <c r="BV1139" s="1">
        <f>IF($BY$12=1,NORMDIST(BY1139,$Y$6,$Y$8,TRUE),IF($BY$12=2,IF(BY1139&lt;=$BX$31,0,IF(BY1139&gt;=$BX$32,1,(BY1139-$BX$31)*$BX$33)),SUM($BU$42:BU1139)/$BV$40))</f>
        <v>0.9985821083809191</v>
      </c>
      <c r="BW1139" s="1">
        <f t="shared" si="378"/>
        <v>2.5424705009936398E-2</v>
      </c>
      <c r="BY1139" s="1">
        <f t="shared" si="379"/>
        <v>109.69999999999804</v>
      </c>
      <c r="BZ1139" s="1">
        <f t="shared" si="380"/>
        <v>2.3176577037317092E-4</v>
      </c>
      <c r="CA1139" s="1">
        <f t="shared" si="387"/>
        <v>26</v>
      </c>
      <c r="CE1139" s="1">
        <f t="shared" si="381"/>
        <v>26.305</v>
      </c>
      <c r="CF1139" s="1">
        <f t="shared" si="382"/>
        <v>99</v>
      </c>
      <c r="CG1139" s="1">
        <f t="shared" si="383"/>
        <v>0</v>
      </c>
      <c r="CH1139" s="1">
        <f t="shared" si="377"/>
        <v>0</v>
      </c>
      <c r="CJ1139" s="1" t="e">
        <f t="shared" si="384"/>
        <v>#N/A</v>
      </c>
      <c r="CK1139" s="1" t="str">
        <f t="shared" si="385"/>
        <v/>
      </c>
    </row>
    <row r="1140" spans="73:89" ht="12" customHeight="1" x14ac:dyDescent="0.15">
      <c r="BU1140" s="1">
        <f t="shared" si="386"/>
        <v>0</v>
      </c>
      <c r="BV1140" s="1">
        <f>IF($BY$12=1,NORMDIST(BY1140,$Y$6,$Y$8,TRUE),IF($BY$12=2,IF(BY1140&lt;=$BX$31,0,IF(BY1140&gt;=$BX$32,1,(BY1140-$BX$31)*$BX$33)),SUM($BU$42:BU1140)/$BV$40))</f>
        <v>0.99860511276450725</v>
      </c>
      <c r="BW1140" s="1">
        <f t="shared" si="378"/>
        <v>2.5070578851146039E-2</v>
      </c>
      <c r="BY1140" s="1">
        <f t="shared" si="379"/>
        <v>109.79999999999804</v>
      </c>
      <c r="BZ1140" s="1">
        <f t="shared" si="380"/>
        <v>2.2832949773357456E-4</v>
      </c>
      <c r="CA1140" s="1">
        <f t="shared" si="387"/>
        <v>26</v>
      </c>
      <c r="CE1140" s="1">
        <f t="shared" si="381"/>
        <v>26.305</v>
      </c>
      <c r="CF1140" s="1">
        <f t="shared" si="382"/>
        <v>99</v>
      </c>
      <c r="CG1140" s="1">
        <f t="shared" si="383"/>
        <v>0</v>
      </c>
      <c r="CH1140" s="1">
        <f t="shared" si="377"/>
        <v>0</v>
      </c>
      <c r="CJ1140" s="1" t="e">
        <f t="shared" si="384"/>
        <v>#N/A</v>
      </c>
      <c r="CK1140" s="1" t="str">
        <f t="shared" si="385"/>
        <v/>
      </c>
    </row>
    <row r="1141" spans="73:89" ht="12" customHeight="1" x14ac:dyDescent="0.15">
      <c r="BU1141" s="1">
        <f t="shared" si="386"/>
        <v>0</v>
      </c>
      <c r="BV1141" s="1">
        <f>IF($BY$12=1,NORMDIST(BY1141,$Y$6,$Y$8,TRUE),IF($BY$12=2,IF(BY1141&lt;=$BX$31,0,IF(BY1141&gt;=$BX$32,1,(BY1141-$BX$31)*$BX$33)),SUM($BU$42:BU1141)/$BV$40))</f>
        <v>0.99862777579127204</v>
      </c>
      <c r="BW1141" s="1">
        <f t="shared" si="378"/>
        <v>2.4720746581077337E-2</v>
      </c>
      <c r="BY1141" s="1">
        <f t="shared" si="379"/>
        <v>109.89999999999803</v>
      </c>
      <c r="BZ1141" s="1">
        <f t="shared" si="380"/>
        <v>2.2493854941836014E-4</v>
      </c>
      <c r="CA1141" s="1">
        <f t="shared" si="387"/>
        <v>26</v>
      </c>
      <c r="CE1141" s="1">
        <f t="shared" si="381"/>
        <v>26.305</v>
      </c>
      <c r="CF1141" s="1">
        <f t="shared" si="382"/>
        <v>99</v>
      </c>
      <c r="CG1141" s="1">
        <f t="shared" si="383"/>
        <v>0</v>
      </c>
      <c r="CH1141" s="1">
        <f t="shared" si="377"/>
        <v>0</v>
      </c>
      <c r="CJ1141" s="1" t="e">
        <f t="shared" si="384"/>
        <v>#N/A</v>
      </c>
      <c r="CK1141" s="1" t="str">
        <f t="shared" si="385"/>
        <v/>
      </c>
    </row>
    <row r="1142" spans="73:89" ht="12" customHeight="1" x14ac:dyDescent="0.15">
      <c r="BU1142" s="1">
        <f t="shared" si="386"/>
        <v>0</v>
      </c>
      <c r="BV1142" s="1">
        <f>IF($BY$12=1,NORMDIST(BY1142,$Y$6,$Y$8,TRUE),IF($BY$12=2,IF(BY1142&lt;=$BX$31,0,IF(BY1142&gt;=$BX$32,1,(BY1142-$BX$31)*$BX$33)),SUM($BU$42:BU1142)/$BV$40))</f>
        <v>0.99865010196836945</v>
      </c>
      <c r="BW1142" s="1">
        <f t="shared" si="378"/>
        <v>2.4375166265665812E-2</v>
      </c>
      <c r="BY1142" s="1">
        <f t="shared" si="379"/>
        <v>109.99999999999802</v>
      </c>
      <c r="BZ1142" s="1">
        <f t="shared" si="380"/>
        <v>2.2159242059696592E-4</v>
      </c>
      <c r="CA1142" s="1">
        <f t="shared" si="387"/>
        <v>26</v>
      </c>
      <c r="CE1142" s="1">
        <f t="shared" si="381"/>
        <v>26.305</v>
      </c>
      <c r="CF1142" s="1">
        <f t="shared" si="382"/>
        <v>99</v>
      </c>
      <c r="CG1142" s="1">
        <f t="shared" si="383"/>
        <v>0</v>
      </c>
      <c r="CH1142" s="1">
        <f t="shared" si="377"/>
        <v>0</v>
      </c>
      <c r="CJ1142" s="1" t="e">
        <f t="shared" si="384"/>
        <v>#N/A</v>
      </c>
      <c r="CK1142" s="1" t="str">
        <f t="shared" si="385"/>
        <v/>
      </c>
    </row>
    <row r="1143" spans="73:89" ht="12" customHeight="1" x14ac:dyDescent="0.15">
      <c r="BU1143" s="1">
        <f t="shared" si="386"/>
        <v>0</v>
      </c>
      <c r="BV1143" s="1">
        <f>IF($BY$12=1,NORMDIST(BY1143,$Y$6,$Y$8,TRUE),IF($BY$12=2,IF(BY1143&lt;=$BX$31,0,IF(BY1143&gt;=$BX$32,1,(BY1143-$BX$31)*$BX$33)),SUM($BU$42:BU1143)/$BV$40))</f>
        <v>0.99867209575268112</v>
      </c>
      <c r="BW1143" s="1">
        <f t="shared" si="378"/>
        <v>2.4033796227712321E-2</v>
      </c>
      <c r="BY1143" s="1">
        <f t="shared" si="379"/>
        <v>110.09999999999802</v>
      </c>
      <c r="BZ1143" s="1">
        <f t="shared" si="380"/>
        <v>2.1829061060592872E-4</v>
      </c>
      <c r="CA1143" s="1">
        <f t="shared" si="387"/>
        <v>26</v>
      </c>
      <c r="CE1143" s="1">
        <f t="shared" si="381"/>
        <v>26.305</v>
      </c>
      <c r="CF1143" s="1">
        <f t="shared" si="382"/>
        <v>99</v>
      </c>
      <c r="CG1143" s="1">
        <f t="shared" si="383"/>
        <v>0</v>
      </c>
      <c r="CH1143" s="1">
        <f t="shared" si="377"/>
        <v>0</v>
      </c>
      <c r="CJ1143" s="1" t="e">
        <f t="shared" si="384"/>
        <v>#N/A</v>
      </c>
      <c r="CK1143" s="1" t="str">
        <f t="shared" si="385"/>
        <v/>
      </c>
    </row>
    <row r="1144" spans="73:89" ht="12" customHeight="1" x14ac:dyDescent="0.15">
      <c r="BU1144" s="1">
        <f t="shared" si="386"/>
        <v>0</v>
      </c>
      <c r="BV1144" s="1">
        <f>IF($BY$12=1,NORMDIST(BY1144,$Y$6,$Y$8,TRUE),IF($BY$12=2,IF(BY1144&lt;=$BX$31,0,IF(BY1144&gt;=$BX$32,1,(BY1144-$BX$31)*$BX$33)),SUM($BU$42:BU1144)/$BV$40))</f>
        <v>0.99869376155123013</v>
      </c>
      <c r="BW1144" s="1">
        <f t="shared" si="378"/>
        <v>2.3696595047611398E-2</v>
      </c>
      <c r="BY1144" s="1">
        <f t="shared" si="379"/>
        <v>110.19999999999801</v>
      </c>
      <c r="BZ1144" s="1">
        <f t="shared" si="380"/>
        <v>2.1503262293658644E-4</v>
      </c>
      <c r="CA1144" s="1">
        <f t="shared" si="387"/>
        <v>26</v>
      </c>
      <c r="CE1144" s="1">
        <f t="shared" si="381"/>
        <v>26.305</v>
      </c>
      <c r="CF1144" s="1">
        <f t="shared" si="382"/>
        <v>99</v>
      </c>
      <c r="CG1144" s="1">
        <f t="shared" si="383"/>
        <v>0</v>
      </c>
      <c r="CH1144" s="1">
        <f t="shared" si="377"/>
        <v>0</v>
      </c>
      <c r="CJ1144" s="1" t="e">
        <f t="shared" si="384"/>
        <v>#N/A</v>
      </c>
      <c r="CK1144" s="1" t="str">
        <f t="shared" si="385"/>
        <v/>
      </c>
    </row>
    <row r="1145" spans="73:89" ht="12" customHeight="1" x14ac:dyDescent="0.15">
      <c r="BU1145" s="1">
        <f t="shared" si="386"/>
        <v>0</v>
      </c>
      <c r="BV1145" s="1">
        <f>IF($BY$12=1,NORMDIST(BY1145,$Y$6,$Y$8,TRUE),IF($BY$12=2,IF(BY1145&lt;=$BX$31,0,IF(BY1145&gt;=$BX$32,1,(BY1145-$BX$31)*$BX$33)),SUM($BU$42:BU1145)/$BV$40))</f>
        <v>0.99871510372159567</v>
      </c>
      <c r="BW1145" s="1">
        <f t="shared" si="378"/>
        <v>2.3363521564036177E-2</v>
      </c>
      <c r="BY1145" s="1">
        <f t="shared" si="379"/>
        <v>110.29999999999801</v>
      </c>
      <c r="BZ1145" s="1">
        <f t="shared" si="380"/>
        <v>2.1181796522245331E-4</v>
      </c>
      <c r="CA1145" s="1">
        <f t="shared" si="387"/>
        <v>26</v>
      </c>
      <c r="CE1145" s="1">
        <f t="shared" si="381"/>
        <v>26.305</v>
      </c>
      <c r="CF1145" s="1">
        <f t="shared" si="382"/>
        <v>99</v>
      </c>
      <c r="CG1145" s="1">
        <f t="shared" si="383"/>
        <v>0</v>
      </c>
      <c r="CH1145" s="1">
        <f t="shared" si="377"/>
        <v>0</v>
      </c>
      <c r="CJ1145" s="1" t="e">
        <f t="shared" si="384"/>
        <v>#N/A</v>
      </c>
      <c r="CK1145" s="1" t="str">
        <f t="shared" si="385"/>
        <v/>
      </c>
    </row>
    <row r="1146" spans="73:89" ht="12" customHeight="1" x14ac:dyDescent="0.15">
      <c r="BU1146" s="1">
        <f t="shared" si="386"/>
        <v>0</v>
      </c>
      <c r="BV1146" s="1">
        <f>IF($BY$12=1,NORMDIST(BY1146,$Y$6,$Y$8,TRUE),IF($BY$12=2,IF(BY1146&lt;=$BX$31,0,IF(BY1146&gt;=$BX$32,1,(BY1146-$BX$31)*$BX$33)),SUM($BU$42:BU1146)/$BV$40))</f>
        <v>0.99873612657232724</v>
      </c>
      <c r="BW1146" s="1">
        <f t="shared" si="378"/>
        <v>2.3034534874578814E-2</v>
      </c>
      <c r="BY1146" s="1">
        <f t="shared" si="379"/>
        <v>110.399999999998</v>
      </c>
      <c r="BZ1146" s="1">
        <f t="shared" si="380"/>
        <v>2.0864614922626114E-4</v>
      </c>
      <c r="CA1146" s="1">
        <f t="shared" si="387"/>
        <v>26</v>
      </c>
      <c r="CE1146" s="1">
        <f t="shared" si="381"/>
        <v>26.305</v>
      </c>
      <c r="CF1146" s="1">
        <f t="shared" si="382"/>
        <v>99</v>
      </c>
      <c r="CG1146" s="1">
        <f t="shared" si="383"/>
        <v>0</v>
      </c>
      <c r="CH1146" s="1">
        <f t="shared" si="377"/>
        <v>0</v>
      </c>
      <c r="CJ1146" s="1" t="e">
        <f t="shared" si="384"/>
        <v>#N/A</v>
      </c>
      <c r="CK1146" s="1" t="str">
        <f t="shared" si="385"/>
        <v/>
      </c>
    </row>
    <row r="1147" spans="73:89" ht="12" customHeight="1" x14ac:dyDescent="0.15">
      <c r="BU1147" s="1">
        <f t="shared" si="386"/>
        <v>0</v>
      </c>
      <c r="BV1147" s="1">
        <f>IF($BY$12=1,NORMDIST(BY1147,$Y$6,$Y$8,TRUE),IF($BY$12=2,IF(BY1147&lt;=$BX$31,0,IF(BY1147&gt;=$BX$32,1,(BY1147-$BX$31)*$BX$33)),SUM($BU$42:BU1147)/$BV$40))</f>
        <v>0.99875683436335627</v>
      </c>
      <c r="BW1147" s="1">
        <f t="shared" si="378"/>
        <v>2.2709594336348844E-2</v>
      </c>
      <c r="BY1147" s="1">
        <f t="shared" si="379"/>
        <v>110.499999999998</v>
      </c>
      <c r="BZ1147" s="1">
        <f t="shared" si="380"/>
        <v>2.0551669082669009E-4</v>
      </c>
      <c r="CA1147" s="1">
        <f t="shared" si="387"/>
        <v>26</v>
      </c>
      <c r="CE1147" s="1">
        <f t="shared" si="381"/>
        <v>26.305</v>
      </c>
      <c r="CF1147" s="1">
        <f t="shared" si="382"/>
        <v>99</v>
      </c>
      <c r="CG1147" s="1">
        <f t="shared" si="383"/>
        <v>0</v>
      </c>
      <c r="CH1147" s="1">
        <f t="shared" si="377"/>
        <v>0</v>
      </c>
      <c r="CJ1147" s="1" t="e">
        <f t="shared" si="384"/>
        <v>#N/A</v>
      </c>
      <c r="CK1147" s="1" t="str">
        <f t="shared" si="385"/>
        <v/>
      </c>
    </row>
    <row r="1148" spans="73:89" ht="12" customHeight="1" x14ac:dyDescent="0.15">
      <c r="BU1148" s="1">
        <f t="shared" si="386"/>
        <v>0</v>
      </c>
      <c r="BV1148" s="1">
        <f>IF($BY$12=1,NORMDIST(BY1148,$Y$6,$Y$8,TRUE),IF($BY$12=2,IF(BY1148&lt;=$BX$31,0,IF(BY1148&gt;=$BX$32,1,(BY1148-$BX$31)*$BX$33)),SUM($BU$42:BU1148)/$BV$40))</f>
        <v>0.99877723130640739</v>
      </c>
      <c r="BW1148" s="1">
        <f t="shared" si="378"/>
        <v>2.238865956652861E-2</v>
      </c>
      <c r="BY1148" s="1">
        <f t="shared" si="379"/>
        <v>110.59999999999799</v>
      </c>
      <c r="BZ1148" s="1">
        <f t="shared" si="380"/>
        <v>2.0242911000478315E-4</v>
      </c>
      <c r="CA1148" s="1">
        <f t="shared" si="387"/>
        <v>26</v>
      </c>
      <c r="CE1148" s="1">
        <f t="shared" si="381"/>
        <v>26.305</v>
      </c>
      <c r="CF1148" s="1">
        <f t="shared" si="382"/>
        <v>99</v>
      </c>
      <c r="CG1148" s="1">
        <f t="shared" si="383"/>
        <v>0</v>
      </c>
      <c r="CH1148" s="1">
        <f t="shared" si="377"/>
        <v>0</v>
      </c>
      <c r="CJ1148" s="1" t="e">
        <f t="shared" si="384"/>
        <v>#N/A</v>
      </c>
      <c r="CK1148" s="1" t="str">
        <f t="shared" si="385"/>
        <v/>
      </c>
    </row>
    <row r="1149" spans="73:89" ht="12" customHeight="1" x14ac:dyDescent="0.15">
      <c r="BU1149" s="1">
        <f t="shared" si="386"/>
        <v>0</v>
      </c>
      <c r="BV1149" s="1">
        <f>IF($BY$12=1,NORMDIST(BY1149,$Y$6,$Y$8,TRUE),IF($BY$12=2,IF(BY1149&lt;=$BX$31,0,IF(BY1149&gt;=$BX$32,1,(BY1149-$BX$31)*$BX$33)),SUM($BU$42:BU1149)/$BV$40))</f>
        <v>0.99879732156540768</v>
      </c>
      <c r="BW1149" s="1">
        <f t="shared" si="378"/>
        <v>2.2071690442886521E-2</v>
      </c>
      <c r="BY1149" s="1">
        <f t="shared" si="379"/>
        <v>110.69999999999798</v>
      </c>
      <c r="BZ1149" s="1">
        <f t="shared" si="380"/>
        <v>1.9938293083005351E-4</v>
      </c>
      <c r="CA1149" s="1">
        <f t="shared" si="387"/>
        <v>26</v>
      </c>
      <c r="CE1149" s="1">
        <f t="shared" si="381"/>
        <v>26.305</v>
      </c>
      <c r="CF1149" s="1">
        <f t="shared" si="382"/>
        <v>99</v>
      </c>
      <c r="CG1149" s="1">
        <f t="shared" si="383"/>
        <v>0</v>
      </c>
      <c r="CH1149" s="1">
        <f t="shared" si="377"/>
        <v>0</v>
      </c>
      <c r="CJ1149" s="1" t="e">
        <f t="shared" si="384"/>
        <v>#N/A</v>
      </c>
      <c r="CK1149" s="1" t="str">
        <f t="shared" si="385"/>
        <v/>
      </c>
    </row>
    <row r="1150" spans="73:89" ht="12" customHeight="1" x14ac:dyDescent="0.15">
      <c r="BU1150" s="1">
        <f t="shared" si="386"/>
        <v>0</v>
      </c>
      <c r="BV1150" s="1">
        <f>IF($BY$12=1,NORMDIST(BY1150,$Y$6,$Y$8,TRUE),IF($BY$12=2,IF(BY1150&lt;=$BX$31,0,IF(BY1150&gt;=$BX$32,1,(BY1150-$BX$31)*$BX$33)),SUM($BU$42:BU1150)/$BV$40))</f>
        <v>0.99881710925689515</v>
      </c>
      <c r="BW1150" s="1">
        <f t="shared" si="378"/>
        <v>2.1758647104249566E-2</v>
      </c>
      <c r="BY1150" s="1">
        <f t="shared" si="379"/>
        <v>110.79999999999798</v>
      </c>
      <c r="BZ1150" s="1">
        <f t="shared" si="380"/>
        <v>1.9637768144629931E-4</v>
      </c>
      <c r="CA1150" s="1">
        <f t="shared" si="387"/>
        <v>26</v>
      </c>
      <c r="CE1150" s="1">
        <f t="shared" si="381"/>
        <v>26.305</v>
      </c>
      <c r="CF1150" s="1">
        <f t="shared" si="382"/>
        <v>99</v>
      </c>
      <c r="CG1150" s="1">
        <f t="shared" si="383"/>
        <v>0</v>
      </c>
      <c r="CH1150" s="1">
        <f t="shared" si="377"/>
        <v>0</v>
      </c>
      <c r="CJ1150" s="1" t="e">
        <f t="shared" si="384"/>
        <v>#N/A</v>
      </c>
      <c r="CK1150" s="1" t="str">
        <f t="shared" si="385"/>
        <v/>
      </c>
    </row>
    <row r="1151" spans="73:89" ht="12" customHeight="1" x14ac:dyDescent="0.15">
      <c r="BU1151" s="1">
        <f t="shared" si="386"/>
        <v>0</v>
      </c>
      <c r="BV1151" s="1">
        <f>IF($BY$12=1,NORMDIST(BY1151,$Y$6,$Y$8,TRUE),IF($BY$12=2,IF(BY1151&lt;=$BX$31,0,IF(BY1151&gt;=$BX$32,1,(BY1151-$BX$31)*$BX$33)),SUM($BU$42:BU1151)/$BV$40))</f>
        <v>0.99883659845042549</v>
      </c>
      <c r="BW1151" s="1">
        <f t="shared" si="378"/>
        <v>2.1449489950934163E-2</v>
      </c>
      <c r="BY1151" s="1">
        <f t="shared" si="379"/>
        <v>110.89999999999797</v>
      </c>
      <c r="BZ1151" s="1">
        <f t="shared" si="380"/>
        <v>1.9341289405711953E-4</v>
      </c>
      <c r="CA1151" s="1">
        <f t="shared" si="387"/>
        <v>26</v>
      </c>
      <c r="CE1151" s="1">
        <f t="shared" si="381"/>
        <v>26.305</v>
      </c>
      <c r="CF1151" s="1">
        <f t="shared" si="382"/>
        <v>99</v>
      </c>
      <c r="CG1151" s="1">
        <f t="shared" si="383"/>
        <v>0</v>
      </c>
      <c r="CH1151" s="1">
        <f t="shared" si="377"/>
        <v>0</v>
      </c>
      <c r="CJ1151" s="1" t="e">
        <f t="shared" si="384"/>
        <v>#N/A</v>
      </c>
      <c r="CK1151" s="1" t="str">
        <f t="shared" si="385"/>
        <v/>
      </c>
    </row>
    <row r="1152" spans="73:89" ht="12" customHeight="1" x14ac:dyDescent="0.15">
      <c r="BU1152" s="1">
        <f t="shared" si="386"/>
        <v>0</v>
      </c>
      <c r="BV1152" s="1">
        <f>IF($BY$12=1,NORMDIST(BY1152,$Y$6,$Y$8,TRUE),IF($BY$12=2,IF(BY1152&lt;=$BX$31,0,IF(BY1152&gt;=$BX$32,1,(BY1152-$BX$31)*$BX$33)),SUM($BU$42:BU1152)/$BV$40))</f>
        <v>0.99885579316897688</v>
      </c>
      <c r="BW1152" s="1">
        <f t="shared" si="378"/>
        <v>2.1144179645137175E-2</v>
      </c>
      <c r="BY1152" s="1">
        <f t="shared" si="379"/>
        <v>110.99999999999797</v>
      </c>
      <c r="BZ1152" s="1">
        <f t="shared" si="380"/>
        <v>1.9048810491114921E-4</v>
      </c>
      <c r="CA1152" s="1">
        <f t="shared" si="387"/>
        <v>26</v>
      </c>
      <c r="CE1152" s="1">
        <f t="shared" si="381"/>
        <v>26.305</v>
      </c>
      <c r="CF1152" s="1">
        <f t="shared" si="382"/>
        <v>99</v>
      </c>
      <c r="CG1152" s="1">
        <f t="shared" si="383"/>
        <v>0</v>
      </c>
      <c r="CH1152" s="1">
        <f t="shared" si="377"/>
        <v>0</v>
      </c>
      <c r="CJ1152" s="1" t="e">
        <f t="shared" si="384"/>
        <v>#N/A</v>
      </c>
      <c r="CK1152" s="1" t="str">
        <f t="shared" si="385"/>
        <v/>
      </c>
    </row>
    <row r="1153" spans="73:89" ht="12" customHeight="1" x14ac:dyDescent="0.15">
      <c r="BU1153" s="1">
        <f t="shared" si="386"/>
        <v>0</v>
      </c>
      <c r="BV1153" s="1">
        <f>IF($BY$12=1,NORMDIST(BY1153,$Y$6,$Y$8,TRUE),IF($BY$12=2,IF(BY1153&lt;=$BX$31,0,IF(BY1153&gt;=$BX$32,1,(BY1153-$BX$31)*$BX$33)),SUM($BU$42:BU1153)/$BV$40))</f>
        <v>0.99887469738935408</v>
      </c>
      <c r="BW1153" s="1">
        <f t="shared" si="378"/>
        <v>2.0842677111286848E-2</v>
      </c>
      <c r="BY1153" s="1">
        <f t="shared" si="379"/>
        <v>111.09999999999796</v>
      </c>
      <c r="BZ1153" s="1">
        <f t="shared" si="380"/>
        <v>1.8760285428701378E-4</v>
      </c>
      <c r="CA1153" s="1">
        <f t="shared" si="387"/>
        <v>26</v>
      </c>
      <c r="CE1153" s="1">
        <f t="shared" si="381"/>
        <v>26.305</v>
      </c>
      <c r="CF1153" s="1">
        <f t="shared" si="382"/>
        <v>99</v>
      </c>
      <c r="CG1153" s="1">
        <f t="shared" si="383"/>
        <v>0</v>
      </c>
      <c r="CH1153" s="1">
        <f t="shared" si="377"/>
        <v>0</v>
      </c>
      <c r="CJ1153" s="1" t="e">
        <f t="shared" si="384"/>
        <v>#N/A</v>
      </c>
      <c r="CK1153" s="1" t="str">
        <f t="shared" si="385"/>
        <v/>
      </c>
    </row>
    <row r="1154" spans="73:89" ht="12" customHeight="1" x14ac:dyDescent="0.15">
      <c r="BU1154" s="1">
        <f t="shared" si="386"/>
        <v>0</v>
      </c>
      <c r="BV1154" s="1">
        <f>IF($BY$12=1,NORMDIST(BY1154,$Y$6,$Y$8,TRUE),IF($BY$12=2,IF(BY1154&lt;=$BX$31,0,IF(BY1154&gt;=$BX$32,1,(BY1154-$BX$31)*$BX$33)),SUM($BU$42:BU1154)/$BV$40))</f>
        <v>0.99889331504259038</v>
      </c>
      <c r="BW1154" s="1">
        <f t="shared" si="378"/>
        <v>2.054494353635428E-2</v>
      </c>
      <c r="BY1154" s="1">
        <f t="shared" si="379"/>
        <v>111.19999999999796</v>
      </c>
      <c r="BZ1154" s="1">
        <f t="shared" si="380"/>
        <v>1.8475668647800951E-4</v>
      </c>
      <c r="CA1154" s="1">
        <f t="shared" si="387"/>
        <v>26</v>
      </c>
      <c r="CE1154" s="1">
        <f t="shared" si="381"/>
        <v>26.305</v>
      </c>
      <c r="CF1154" s="1">
        <f t="shared" si="382"/>
        <v>99</v>
      </c>
      <c r="CG1154" s="1">
        <f t="shared" si="383"/>
        <v>0</v>
      </c>
      <c r="CH1154" s="1">
        <f t="shared" si="377"/>
        <v>0</v>
      </c>
      <c r="CJ1154" s="1" t="e">
        <f t="shared" si="384"/>
        <v>#N/A</v>
      </c>
      <c r="CK1154" s="1" t="str">
        <f t="shared" si="385"/>
        <v/>
      </c>
    </row>
    <row r="1155" spans="73:89" ht="12" customHeight="1" x14ac:dyDescent="0.15">
      <c r="BU1155" s="1">
        <f t="shared" si="386"/>
        <v>0</v>
      </c>
      <c r="BV1155" s="1">
        <f>IF($BY$12=1,NORMDIST(BY1155,$Y$6,$Y$8,TRUE),IF($BY$12=2,IF(BY1155&lt;=$BX$31,0,IF(BY1155&gt;=$BX$32,1,(BY1155-$BX$31)*$BX$33)),SUM($BU$42:BU1155)/$BV$40))</f>
        <v>0.99891165001434878</v>
      </c>
      <c r="BW1155" s="1">
        <f t="shared" si="378"/>
        <v>2.0250940370126373E-2</v>
      </c>
      <c r="BY1155" s="1">
        <f t="shared" si="379"/>
        <v>111.29999999999795</v>
      </c>
      <c r="BZ1155" s="1">
        <f t="shared" si="380"/>
        <v>1.8194914977652063E-4</v>
      </c>
      <c r="CA1155" s="1">
        <f t="shared" si="387"/>
        <v>26</v>
      </c>
      <c r="CE1155" s="1">
        <f t="shared" si="381"/>
        <v>26.305</v>
      </c>
      <c r="CF1155" s="1">
        <f t="shared" si="382"/>
        <v>99</v>
      </c>
      <c r="CG1155" s="1">
        <f t="shared" si="383"/>
        <v>0</v>
      </c>
      <c r="CH1155" s="1">
        <f t="shared" ref="CH1155:CH1218" si="388">IF(CB1155="",0,1)</f>
        <v>0</v>
      </c>
      <c r="CJ1155" s="1" t="e">
        <f t="shared" si="384"/>
        <v>#N/A</v>
      </c>
      <c r="CK1155" s="1" t="str">
        <f t="shared" si="385"/>
        <v/>
      </c>
    </row>
    <row r="1156" spans="73:89" ht="12" customHeight="1" x14ac:dyDescent="0.15">
      <c r="BU1156" s="1">
        <f t="shared" si="386"/>
        <v>0</v>
      </c>
      <c r="BV1156" s="1">
        <f>IF($BY$12=1,NORMDIST(BY1156,$Y$6,$Y$8,TRUE),IF($BY$12=2,IF(BY1156&lt;=$BX$31,0,IF(BY1156&gt;=$BX$32,1,(BY1156-$BX$31)*$BX$33)),SUM($BU$42:BU1156)/$BV$40))</f>
        <v>0.99892970614532073</v>
      </c>
      <c r="BW1156" s="1">
        <f t="shared" si="378"/>
        <v>1.9960629325440279E-2</v>
      </c>
      <c r="BY1156" s="1">
        <f t="shared" si="379"/>
        <v>111.39999999999795</v>
      </c>
      <c r="BZ1156" s="1">
        <f t="shared" si="380"/>
        <v>1.7917979645817457E-4</v>
      </c>
      <c r="CA1156" s="1">
        <f t="shared" si="387"/>
        <v>26</v>
      </c>
      <c r="CE1156" s="1">
        <f t="shared" si="381"/>
        <v>26.305</v>
      </c>
      <c r="CF1156" s="1">
        <f t="shared" si="382"/>
        <v>99</v>
      </c>
      <c r="CG1156" s="1">
        <f t="shared" si="383"/>
        <v>0</v>
      </c>
      <c r="CH1156" s="1">
        <f t="shared" si="388"/>
        <v>0</v>
      </c>
      <c r="CJ1156" s="1" t="e">
        <f t="shared" si="384"/>
        <v>#N/A</v>
      </c>
      <c r="CK1156" s="1" t="str">
        <f t="shared" si="385"/>
        <v/>
      </c>
    </row>
    <row r="1157" spans="73:89" ht="12" customHeight="1" x14ac:dyDescent="0.15">
      <c r="BU1157" s="1">
        <f t="shared" si="386"/>
        <v>0</v>
      </c>
      <c r="BV1157" s="1">
        <f>IF($BY$12=1,NORMDIST(BY1157,$Y$6,$Y$8,TRUE),IF($BY$12=2,IF(BY1157&lt;=$BX$31,0,IF(BY1157&gt;=$BX$32,1,(BY1157-$BX$31)*$BX$33)),SUM($BU$42:BU1157)/$BV$40))</f>
        <v>0.99894748723162352</v>
      </c>
      <c r="BW1157" s="1">
        <f t="shared" si="378"/>
        <v>1.9673972378380082E-2</v>
      </c>
      <c r="BY1157" s="1">
        <f t="shared" si="379"/>
        <v>111.49999999999794</v>
      </c>
      <c r="BZ1157" s="1">
        <f t="shared" si="380"/>
        <v>1.7644818276574389E-4</v>
      </c>
      <c r="CA1157" s="1">
        <f t="shared" si="387"/>
        <v>26</v>
      </c>
      <c r="CE1157" s="1">
        <f t="shared" si="381"/>
        <v>26.305</v>
      </c>
      <c r="CF1157" s="1">
        <f t="shared" si="382"/>
        <v>99</v>
      </c>
      <c r="CG1157" s="1">
        <f t="shared" si="383"/>
        <v>0</v>
      </c>
      <c r="CH1157" s="1">
        <f t="shared" si="388"/>
        <v>0</v>
      </c>
      <c r="CJ1157" s="1" t="e">
        <f t="shared" si="384"/>
        <v>#N/A</v>
      </c>
      <c r="CK1157" s="1" t="str">
        <f t="shared" si="385"/>
        <v/>
      </c>
    </row>
    <row r="1158" spans="73:89" ht="12" customHeight="1" x14ac:dyDescent="0.15">
      <c r="BU1158" s="1">
        <f t="shared" si="386"/>
        <v>0</v>
      </c>
      <c r="BV1158" s="1">
        <f>IF($BY$12=1,NORMDIST(BY1158,$Y$6,$Y$8,TRUE),IF($BY$12=2,IF(BY1158&lt;=$BX$31,0,IF(BY1158&gt;=$BX$32,1,(BY1158-$BX$31)*$BX$33)),SUM($BU$42:BU1158)/$BV$40))</f>
        <v>0.99896499702519681</v>
      </c>
      <c r="BW1158" s="1">
        <f t="shared" si="378"/>
        <v>1.939093176843636E-2</v>
      </c>
      <c r="BY1158" s="1">
        <f t="shared" si="379"/>
        <v>111.59999999999793</v>
      </c>
      <c r="BZ1158" s="1">
        <f t="shared" si="380"/>
        <v>1.7375386889280215E-4</v>
      </c>
      <c r="CA1158" s="1">
        <f t="shared" si="387"/>
        <v>26</v>
      </c>
      <c r="CE1158" s="1">
        <f t="shared" si="381"/>
        <v>26.305</v>
      </c>
      <c r="CF1158" s="1">
        <f t="shared" si="382"/>
        <v>99</v>
      </c>
      <c r="CG1158" s="1">
        <f t="shared" si="383"/>
        <v>0</v>
      </c>
      <c r="CH1158" s="1">
        <f t="shared" si="388"/>
        <v>0</v>
      </c>
      <c r="CJ1158" s="1" t="e">
        <f t="shared" si="384"/>
        <v>#N/A</v>
      </c>
      <c r="CK1158" s="1" t="str">
        <f t="shared" si="385"/>
        <v/>
      </c>
    </row>
    <row r="1159" spans="73:89" ht="12" customHeight="1" x14ac:dyDescent="0.15">
      <c r="BU1159" s="1">
        <f t="shared" si="386"/>
        <v>0</v>
      </c>
      <c r="BV1159" s="1">
        <f>IF($BY$12=1,NORMDIST(BY1159,$Y$6,$Y$8,TRUE),IF($BY$12=2,IF(BY1159&lt;=$BX$31,0,IF(BY1159&gt;=$BX$32,1,(BY1159-$BX$31)*$BX$33)),SUM($BU$42:BU1159)/$BV$40))</f>
        <v>0.99898223923419605</v>
      </c>
      <c r="BW1159" s="1">
        <f t="shared" si="378"/>
        <v>1.9111469998628797E-2</v>
      </c>
      <c r="BY1159" s="1">
        <f t="shared" si="379"/>
        <v>111.69999999999793</v>
      </c>
      <c r="BZ1159" s="1">
        <f t="shared" si="380"/>
        <v>1.7109641896713654E-4</v>
      </c>
      <c r="CA1159" s="1">
        <f t="shared" si="387"/>
        <v>26</v>
      </c>
      <c r="CE1159" s="1">
        <f t="shared" si="381"/>
        <v>26.305</v>
      </c>
      <c r="CF1159" s="1">
        <f t="shared" si="382"/>
        <v>99</v>
      </c>
      <c r="CG1159" s="1">
        <f t="shared" si="383"/>
        <v>0</v>
      </c>
      <c r="CH1159" s="1">
        <f t="shared" si="388"/>
        <v>0</v>
      </c>
      <c r="CJ1159" s="1" t="e">
        <f t="shared" si="384"/>
        <v>#N/A</v>
      </c>
      <c r="CK1159" s="1" t="str">
        <f t="shared" si="385"/>
        <v/>
      </c>
    </row>
    <row r="1160" spans="73:89" ht="12" customHeight="1" x14ac:dyDescent="0.15">
      <c r="BU1160" s="1">
        <f t="shared" si="386"/>
        <v>0</v>
      </c>
      <c r="BV1160" s="1">
        <f>IF($BY$12=1,NORMDIST(BY1160,$Y$6,$Y$8,TRUE),IF($BY$12=2,IF(BY1160&lt;=$BX$31,0,IF(BY1160&gt;=$BX$32,1,(BY1160-$BX$31)*$BX$33)),SUM($BU$42:BU1160)/$BV$40))</f>
        <v>0.99899921752338561</v>
      </c>
      <c r="BW1160" s="1">
        <f t="shared" si="378"/>
        <v>1.8835549835592824E-2</v>
      </c>
      <c r="BY1160" s="1">
        <f t="shared" si="379"/>
        <v>111.79999999999792</v>
      </c>
      <c r="BZ1160" s="1">
        <f t="shared" si="380"/>
        <v>1.6847540103392822E-4</v>
      </c>
      <c r="CA1160" s="1">
        <f t="shared" si="387"/>
        <v>26</v>
      </c>
      <c r="CE1160" s="1">
        <f t="shared" si="381"/>
        <v>26.305</v>
      </c>
      <c r="CF1160" s="1">
        <f t="shared" si="382"/>
        <v>99</v>
      </c>
      <c r="CG1160" s="1">
        <f t="shared" si="383"/>
        <v>0</v>
      </c>
      <c r="CH1160" s="1">
        <f t="shared" si="388"/>
        <v>0</v>
      </c>
      <c r="CJ1160" s="1" t="e">
        <f t="shared" si="384"/>
        <v>#N/A</v>
      </c>
      <c r="CK1160" s="1" t="str">
        <f t="shared" si="385"/>
        <v/>
      </c>
    </row>
    <row r="1161" spans="73:89" ht="12" customHeight="1" x14ac:dyDescent="0.15">
      <c r="BU1161" s="1">
        <f t="shared" si="386"/>
        <v>0</v>
      </c>
      <c r="BV1161" s="1">
        <f>IF($BY$12=1,NORMDIST(BY1161,$Y$6,$Y$8,TRUE),IF($BY$12=2,IF(BY1161&lt;=$BX$31,0,IF(BY1161&gt;=$BX$32,1,(BY1161-$BX$31)*$BX$33)),SUM($BU$42:BU1161)/$BV$40))</f>
        <v>0.99901593551452972</v>
      </c>
      <c r="BW1161" s="1">
        <f t="shared" si="378"/>
        <v>1.8563134309630264E-2</v>
      </c>
      <c r="BY1161" s="1">
        <f t="shared" si="379"/>
        <v>111.89999999999792</v>
      </c>
      <c r="BZ1161" s="1">
        <f t="shared" si="380"/>
        <v>1.658903870387007E-4</v>
      </c>
      <c r="CA1161" s="1">
        <f t="shared" si="387"/>
        <v>26</v>
      </c>
      <c r="CE1161" s="1">
        <f t="shared" si="381"/>
        <v>26.305</v>
      </c>
      <c r="CF1161" s="1">
        <f t="shared" si="382"/>
        <v>99</v>
      </c>
      <c r="CG1161" s="1">
        <f t="shared" si="383"/>
        <v>0</v>
      </c>
      <c r="CH1161" s="1">
        <f t="shared" si="388"/>
        <v>0</v>
      </c>
      <c r="CJ1161" s="1" t="e">
        <f t="shared" si="384"/>
        <v>#N/A</v>
      </c>
      <c r="CK1161" s="1" t="str">
        <f t="shared" si="385"/>
        <v/>
      </c>
    </row>
    <row r="1162" spans="73:89" ht="12" customHeight="1" x14ac:dyDescent="0.15">
      <c r="BU1162" s="1">
        <f t="shared" si="386"/>
        <v>0</v>
      </c>
      <c r="BV1162" s="1">
        <f>IF($BY$12=1,NORMDIST(BY1162,$Y$6,$Y$8,TRUE),IF($BY$12=2,IF(BY1162&lt;=$BX$31,0,IF(BY1162&gt;=$BX$32,1,(BY1162-$BX$31)*$BX$33)),SUM($BU$42:BU1162)/$BV$40))</f>
        <v>0.99903239678678135</v>
      </c>
      <c r="BW1162" s="1">
        <f t="shared" si="378"/>
        <v>1.8294186714725134E-2</v>
      </c>
      <c r="BY1162" s="1">
        <f t="shared" si="379"/>
        <v>111.99999999999791</v>
      </c>
      <c r="BZ1162" s="1">
        <f t="shared" si="380"/>
        <v>1.633409528100489E-4</v>
      </c>
      <c r="CA1162" s="1">
        <f t="shared" si="387"/>
        <v>26</v>
      </c>
      <c r="CE1162" s="1">
        <f t="shared" si="381"/>
        <v>26.305</v>
      </c>
      <c r="CF1162" s="1">
        <f t="shared" si="382"/>
        <v>99</v>
      </c>
      <c r="CG1162" s="1">
        <f t="shared" si="383"/>
        <v>0</v>
      </c>
      <c r="CH1162" s="1">
        <f t="shared" si="388"/>
        <v>0</v>
      </c>
      <c r="CJ1162" s="1" t="e">
        <f t="shared" si="384"/>
        <v>#N/A</v>
      </c>
      <c r="CK1162" s="1" t="str">
        <f t="shared" si="385"/>
        <v/>
      </c>
    </row>
    <row r="1163" spans="73:89" ht="12" customHeight="1" x14ac:dyDescent="0.15">
      <c r="BU1163" s="1">
        <f t="shared" si="386"/>
        <v>0</v>
      </c>
      <c r="BV1163" s="1">
        <f>IF($BY$12=1,NORMDIST(BY1163,$Y$6,$Y$8,TRUE),IF($BY$12=2,IF(BY1163&lt;=$BX$31,0,IF(BY1163&gt;=$BX$32,1,(BY1163-$BX$31)*$BX$33)),SUM($BU$42:BU1163)/$BV$40))</f>
        <v>0.99904860487706948</v>
      </c>
      <c r="BW1163" s="1">
        <f t="shared" si="378"/>
        <v>1.8028670608524519E-2</v>
      </c>
      <c r="BY1163" s="1">
        <f t="shared" si="379"/>
        <v>112.09999999999791</v>
      </c>
      <c r="BZ1163" s="1">
        <f t="shared" si="380"/>
        <v>1.6082667804214859E-4</v>
      </c>
      <c r="CA1163" s="1">
        <f t="shared" si="387"/>
        <v>26</v>
      </c>
      <c r="CE1163" s="1">
        <f t="shared" si="381"/>
        <v>26.305</v>
      </c>
      <c r="CF1163" s="1">
        <f t="shared" si="382"/>
        <v>99</v>
      </c>
      <c r="CG1163" s="1">
        <f t="shared" si="383"/>
        <v>0</v>
      </c>
      <c r="CH1163" s="1">
        <f t="shared" si="388"/>
        <v>0</v>
      </c>
      <c r="CJ1163" s="1" t="e">
        <f t="shared" si="384"/>
        <v>#N/A</v>
      </c>
      <c r="CK1163" s="1" t="str">
        <f t="shared" si="385"/>
        <v/>
      </c>
    </row>
    <row r="1164" spans="73:89" ht="12" customHeight="1" x14ac:dyDescent="0.15">
      <c r="BU1164" s="1">
        <f t="shared" si="386"/>
        <v>0</v>
      </c>
      <c r="BV1164" s="1">
        <f>IF($BY$12=1,NORMDIST(BY1164,$Y$6,$Y$8,TRUE),IF($BY$12=2,IF(BY1164&lt;=$BX$31,0,IF(BY1164&gt;=$BX$32,1,(BY1164-$BX$31)*$BX$33)),SUM($BU$42:BU1164)/$BV$40))</f>
        <v>0.99906456328048554</v>
      </c>
      <c r="BW1164" s="1">
        <f t="shared" si="378"/>
        <v>1.7766549812285311E-2</v>
      </c>
      <c r="BY1164" s="1">
        <f t="shared" si="379"/>
        <v>112.1999999999979</v>
      </c>
      <c r="BZ1164" s="1">
        <f t="shared" si="380"/>
        <v>1.5834714627705566E-4</v>
      </c>
      <c r="CA1164" s="1">
        <f t="shared" si="387"/>
        <v>26</v>
      </c>
      <c r="CE1164" s="1">
        <f t="shared" si="381"/>
        <v>26.305</v>
      </c>
      <c r="CF1164" s="1">
        <f t="shared" si="382"/>
        <v>99</v>
      </c>
      <c r="CG1164" s="1">
        <f t="shared" si="383"/>
        <v>0</v>
      </c>
      <c r="CH1164" s="1">
        <f t="shared" si="388"/>
        <v>0</v>
      </c>
      <c r="CJ1164" s="1" t="e">
        <f t="shared" si="384"/>
        <v>#N/A</v>
      </c>
      <c r="CK1164" s="1" t="str">
        <f t="shared" si="385"/>
        <v/>
      </c>
    </row>
    <row r="1165" spans="73:89" ht="12" customHeight="1" x14ac:dyDescent="0.15">
      <c r="BU1165" s="1">
        <f t="shared" si="386"/>
        <v>0</v>
      </c>
      <c r="BV1165" s="1">
        <f>IF($BY$12=1,NORMDIST(BY1165,$Y$6,$Y$8,TRUE),IF($BY$12=2,IF(BY1165&lt;=$BX$31,0,IF(BY1165&gt;=$BX$32,1,(BY1165-$BX$31)*$BX$33)),SUM($BU$42:BU1165)/$BV$40))</f>
        <v>0.99908027545066647</v>
      </c>
      <c r="BW1165" s="1">
        <f t="shared" si="378"/>
        <v>1.7507788410787494E-2</v>
      </c>
      <c r="BY1165" s="1">
        <f t="shared" si="379"/>
        <v>112.29999999999789</v>
      </c>
      <c r="BZ1165" s="1">
        <f t="shared" si="380"/>
        <v>1.5590194488680162E-4</v>
      </c>
      <c r="CA1165" s="1">
        <f t="shared" si="387"/>
        <v>26</v>
      </c>
      <c r="CE1165" s="1">
        <f t="shared" si="381"/>
        <v>26.305</v>
      </c>
      <c r="CF1165" s="1">
        <f t="shared" si="382"/>
        <v>99</v>
      </c>
      <c r="CG1165" s="1">
        <f t="shared" si="383"/>
        <v>0</v>
      </c>
      <c r="CH1165" s="1">
        <f t="shared" si="388"/>
        <v>0</v>
      </c>
      <c r="CJ1165" s="1" t="e">
        <f t="shared" si="384"/>
        <v>#N/A</v>
      </c>
      <c r="CK1165" s="1" t="str">
        <f t="shared" si="385"/>
        <v/>
      </c>
    </row>
    <row r="1166" spans="73:89" ht="12" customHeight="1" x14ac:dyDescent="0.15">
      <c r="BU1166" s="1">
        <f t="shared" si="386"/>
        <v>0</v>
      </c>
      <c r="BV1166" s="1">
        <f>IF($BY$12=1,NORMDIST(BY1166,$Y$6,$Y$8,TRUE),IF($BY$12=2,IF(BY1166&lt;=$BX$31,0,IF(BY1166&gt;=$BX$32,1,(BY1166-$BX$31)*$BX$33)),SUM($BU$42:BU1166)/$BV$40))</f>
        <v>0.99909574480017738</v>
      </c>
      <c r="BW1166" s="1">
        <f t="shared" si="378"/>
        <v>1.7252350752214003E-2</v>
      </c>
      <c r="BY1166" s="1">
        <f t="shared" si="379"/>
        <v>112.39999999999789</v>
      </c>
      <c r="BZ1166" s="1">
        <f t="shared" si="380"/>
        <v>1.5349066505528761E-4</v>
      </c>
      <c r="CA1166" s="1">
        <f t="shared" si="387"/>
        <v>26</v>
      </c>
      <c r="CE1166" s="1">
        <f t="shared" si="381"/>
        <v>26.305</v>
      </c>
      <c r="CF1166" s="1">
        <f t="shared" si="382"/>
        <v>99</v>
      </c>
      <c r="CG1166" s="1">
        <f t="shared" si="383"/>
        <v>0</v>
      </c>
      <c r="CH1166" s="1">
        <f t="shared" si="388"/>
        <v>0</v>
      </c>
      <c r="CJ1166" s="1" t="e">
        <f t="shared" si="384"/>
        <v>#N/A</v>
      </c>
      <c r="CK1166" s="1" t="str">
        <f t="shared" si="385"/>
        <v/>
      </c>
    </row>
    <row r="1167" spans="73:89" ht="12" customHeight="1" x14ac:dyDescent="0.15">
      <c r="BU1167" s="1">
        <f t="shared" si="386"/>
        <v>0</v>
      </c>
      <c r="BV1167" s="1">
        <f>IF($BY$12=1,NORMDIST(BY1167,$Y$6,$Y$8,TRUE),IF($BY$12=2,IF(BY1167&lt;=$BX$31,0,IF(BY1167&gt;=$BX$32,1,(BY1167-$BX$31)*$BX$33)),SUM($BU$42:BU1167)/$BV$40))</f>
        <v>0.99911097470089127</v>
      </c>
      <c r="BW1167" s="1">
        <f t="shared" si="378"/>
        <v>1.7000201447998301E-2</v>
      </c>
      <c r="BY1167" s="1">
        <f t="shared" si="379"/>
        <v>112.49999999999788</v>
      </c>
      <c r="BZ1167" s="1">
        <f t="shared" si="380"/>
        <v>1.5111290175998774E-4</v>
      </c>
      <c r="CA1167" s="1">
        <f t="shared" si="387"/>
        <v>26</v>
      </c>
      <c r="CE1167" s="1">
        <f t="shared" si="381"/>
        <v>26.305</v>
      </c>
      <c r="CF1167" s="1">
        <f t="shared" si="382"/>
        <v>99</v>
      </c>
      <c r="CG1167" s="1">
        <f t="shared" si="383"/>
        <v>0</v>
      </c>
      <c r="CH1167" s="1">
        <f t="shared" si="388"/>
        <v>0</v>
      </c>
      <c r="CJ1167" s="1" t="e">
        <f t="shared" si="384"/>
        <v>#N/A</v>
      </c>
      <c r="CK1167" s="1" t="str">
        <f t="shared" si="385"/>
        <v/>
      </c>
    </row>
    <row r="1168" spans="73:89" ht="12" customHeight="1" x14ac:dyDescent="0.15">
      <c r="BU1168" s="1">
        <f t="shared" si="386"/>
        <v>0</v>
      </c>
      <c r="BV1168" s="1">
        <f>IF($BY$12=1,NORMDIST(BY1168,$Y$6,$Y$8,TRUE),IF($BY$12=2,IF(BY1168&lt;=$BX$31,0,IF(BY1168&gt;=$BX$32,1,(BY1168-$BX$31)*$BX$33)),SUM($BU$42:BU1168)/$BV$40))</f>
        <v>0.99912596848436808</v>
      </c>
      <c r="BW1168" s="1">
        <f t="shared" si="378"/>
        <v>1.6751305372639514E-2</v>
      </c>
      <c r="BY1168" s="1">
        <f t="shared" si="379"/>
        <v>112.59999999999788</v>
      </c>
      <c r="BZ1168" s="1">
        <f t="shared" si="380"/>
        <v>1.4876825375346209E-4</v>
      </c>
      <c r="CA1168" s="1">
        <f t="shared" si="387"/>
        <v>26</v>
      </c>
      <c r="CE1168" s="1">
        <f t="shared" si="381"/>
        <v>26.305</v>
      </c>
      <c r="CF1168" s="1">
        <f t="shared" si="382"/>
        <v>99</v>
      </c>
      <c r="CG1168" s="1">
        <f t="shared" si="383"/>
        <v>0</v>
      </c>
      <c r="CH1168" s="1">
        <f t="shared" si="388"/>
        <v>0</v>
      </c>
      <c r="CJ1168" s="1" t="e">
        <f t="shared" si="384"/>
        <v>#N/A</v>
      </c>
      <c r="CK1168" s="1" t="str">
        <f t="shared" si="385"/>
        <v/>
      </c>
    </row>
    <row r="1169" spans="73:89" ht="12" customHeight="1" x14ac:dyDescent="0.15">
      <c r="BU1169" s="1">
        <f t="shared" si="386"/>
        <v>0</v>
      </c>
      <c r="BV1169" s="1">
        <f>IF($BY$12=1,NORMDIST(BY1169,$Y$6,$Y$8,TRUE),IF($BY$12=2,IF(BY1169&lt;=$BX$31,0,IF(BY1169&gt;=$BX$32,1,(BY1169-$BX$31)*$BX$33)),SUM($BU$42:BU1169)/$BV$40))</f>
        <v>0.99914072944223109</v>
      </c>
      <c r="BW1169" s="1">
        <f t="shared" si="378"/>
        <v>1.6505627663486098E-2</v>
      </c>
      <c r="BY1169" s="1">
        <f t="shared" si="379"/>
        <v>112.69999999999787</v>
      </c>
      <c r="BZ1169" s="1">
        <f t="shared" si="380"/>
        <v>1.4645632354468865E-4</v>
      </c>
      <c r="CA1169" s="1">
        <f t="shared" si="387"/>
        <v>26</v>
      </c>
      <c r="CE1169" s="1">
        <f t="shared" si="381"/>
        <v>26.305</v>
      </c>
      <c r="CF1169" s="1">
        <f t="shared" si="382"/>
        <v>99</v>
      </c>
      <c r="CG1169" s="1">
        <f t="shared" si="383"/>
        <v>0</v>
      </c>
      <c r="CH1169" s="1">
        <f t="shared" si="388"/>
        <v>0</v>
      </c>
      <c r="CJ1169" s="1" t="e">
        <f t="shared" si="384"/>
        <v>#N/A</v>
      </c>
      <c r="CK1169" s="1" t="str">
        <f t="shared" si="385"/>
        <v/>
      </c>
    </row>
    <row r="1170" spans="73:89" ht="12" customHeight="1" x14ac:dyDescent="0.15">
      <c r="BU1170" s="1">
        <f t="shared" si="386"/>
        <v>0</v>
      </c>
      <c r="BV1170" s="1">
        <f>IF($BY$12=1,NORMDIST(BY1170,$Y$6,$Y$8,TRUE),IF($BY$12=2,IF(BY1170&lt;=$BX$31,0,IF(BY1170&gt;=$BX$32,1,(BY1170-$BX$31)*$BX$33)),SUM($BU$42:BU1170)/$BV$40))</f>
        <v>0.99915526082654105</v>
      </c>
      <c r="BW1170" s="1">
        <f t="shared" si="378"/>
        <v>1.626313372048855E-2</v>
      </c>
      <c r="BY1170" s="1">
        <f t="shared" si="379"/>
        <v>112.79999999999787</v>
      </c>
      <c r="BZ1170" s="1">
        <f t="shared" si="380"/>
        <v>1.4417671738022037E-4</v>
      </c>
      <c r="CA1170" s="1">
        <f t="shared" si="387"/>
        <v>26</v>
      </c>
      <c r="CE1170" s="1">
        <f t="shared" si="381"/>
        <v>26.305</v>
      </c>
      <c r="CF1170" s="1">
        <f t="shared" si="382"/>
        <v>99</v>
      </c>
      <c r="CG1170" s="1">
        <f t="shared" si="383"/>
        <v>0</v>
      </c>
      <c r="CH1170" s="1">
        <f t="shared" si="388"/>
        <v>0</v>
      </c>
      <c r="CJ1170" s="1" t="e">
        <f t="shared" si="384"/>
        <v>#N/A</v>
      </c>
      <c r="CK1170" s="1" t="str">
        <f t="shared" si="385"/>
        <v/>
      </c>
    </row>
    <row r="1171" spans="73:89" ht="12" customHeight="1" x14ac:dyDescent="0.15">
      <c r="BU1171" s="1">
        <f t="shared" si="386"/>
        <v>0</v>
      </c>
      <c r="BV1171" s="1">
        <f>IF($BY$12=1,NORMDIST(BY1171,$Y$6,$Y$8,TRUE),IF($BY$12=2,IF(BY1171&lt;=$BX$31,0,IF(BY1171&gt;=$BX$32,1,(BY1171-$BX$31)*$BX$33)),SUM($BU$42:BU1171)/$BV$40))</f>
        <v>0.99916956585016992</v>
      </c>
      <c r="BW1171" s="1">
        <f t="shared" ref="BW1171:BW1234" si="389">BY1171*BZ1171</f>
        <v>1.6023789205921121E-2</v>
      </c>
      <c r="BY1171" s="1">
        <f t="shared" ref="BY1171:BY1234" si="390">BY1170+$BZ$1</f>
        <v>112.89999999999786</v>
      </c>
      <c r="BZ1171" s="1">
        <f t="shared" si="380"/>
        <v>1.4192904522516761E-4</v>
      </c>
      <c r="CA1171" s="1">
        <f t="shared" si="387"/>
        <v>26</v>
      </c>
      <c r="CE1171" s="1">
        <f t="shared" si="381"/>
        <v>26.305</v>
      </c>
      <c r="CF1171" s="1">
        <f t="shared" si="382"/>
        <v>99</v>
      </c>
      <c r="CG1171" s="1">
        <f t="shared" si="383"/>
        <v>0</v>
      </c>
      <c r="CH1171" s="1">
        <f t="shared" si="388"/>
        <v>0</v>
      </c>
      <c r="CJ1171" s="1" t="e">
        <f t="shared" si="384"/>
        <v>#N/A</v>
      </c>
      <c r="CK1171" s="1" t="str">
        <f t="shared" si="385"/>
        <v/>
      </c>
    </row>
    <row r="1172" spans="73:89" ht="12" customHeight="1" x14ac:dyDescent="0.15">
      <c r="BU1172" s="1">
        <f t="shared" si="386"/>
        <v>0</v>
      </c>
      <c r="BV1172" s="1">
        <f>IF($BY$12=1,NORMDIST(BY1172,$Y$6,$Y$8,TRUE),IF($BY$12=2,IF(BY1172&lt;=$BX$31,0,IF(BY1172&gt;=$BX$32,1,(BY1172-$BX$31)*$BX$33)),SUM($BU$42:BU1172)/$BV$40))</f>
        <v>0.99918364768717116</v>
      </c>
      <c r="BW1172" s="1">
        <f t="shared" si="389"/>
        <v>1.5787560044073903E-2</v>
      </c>
      <c r="BY1172" s="1">
        <f t="shared" si="390"/>
        <v>112.99999999999785</v>
      </c>
      <c r="BZ1172" s="1">
        <f t="shared" si="380"/>
        <v>1.397129207440195E-4</v>
      </c>
      <c r="CA1172" s="1">
        <f t="shared" si="387"/>
        <v>26</v>
      </c>
      <c r="CE1172" s="1">
        <f t="shared" si="381"/>
        <v>26.305</v>
      </c>
      <c r="CF1172" s="1">
        <f t="shared" si="382"/>
        <v>99</v>
      </c>
      <c r="CG1172" s="1">
        <f t="shared" si="383"/>
        <v>0</v>
      </c>
      <c r="CH1172" s="1">
        <f t="shared" si="388"/>
        <v>0</v>
      </c>
      <c r="CJ1172" s="1" t="e">
        <f t="shared" si="384"/>
        <v>#N/A</v>
      </c>
      <c r="CK1172" s="1" t="str">
        <f t="shared" si="385"/>
        <v/>
      </c>
    </row>
    <row r="1173" spans="73:89" ht="12" customHeight="1" x14ac:dyDescent="0.15">
      <c r="BU1173" s="1">
        <f t="shared" si="386"/>
        <v>0</v>
      </c>
      <c r="BV1173" s="1">
        <f>IF($BY$12=1,NORMDIST(BY1173,$Y$6,$Y$8,TRUE),IF($BY$12=2,IF(BY1173&lt;=$BX$31,0,IF(BY1173&gt;=$BX$32,1,(BY1173-$BX$31)*$BX$33)),SUM($BU$42:BU1173)/$BV$40))</f>
        <v>0.99919750947314867</v>
      </c>
      <c r="BW1173" s="1">
        <f t="shared" si="389"/>
        <v>1.5554412420914921E-2</v>
      </c>
      <c r="BY1173" s="1">
        <f t="shared" si="390"/>
        <v>113.09999999999785</v>
      </c>
      <c r="BZ1173" s="1">
        <f t="shared" si="380"/>
        <v>1.3752796128130166E-4</v>
      </c>
      <c r="CA1173" s="1">
        <f t="shared" si="387"/>
        <v>26</v>
      </c>
      <c r="CE1173" s="1">
        <f t="shared" si="381"/>
        <v>26.305</v>
      </c>
      <c r="CF1173" s="1">
        <f t="shared" si="382"/>
        <v>99</v>
      </c>
      <c r="CG1173" s="1">
        <f t="shared" si="383"/>
        <v>0</v>
      </c>
      <c r="CH1173" s="1">
        <f t="shared" si="388"/>
        <v>0</v>
      </c>
      <c r="CJ1173" s="1" t="e">
        <f t="shared" si="384"/>
        <v>#N/A</v>
      </c>
      <c r="CK1173" s="1" t="str">
        <f t="shared" si="385"/>
        <v/>
      </c>
    </row>
    <row r="1174" spans="73:89" ht="12" customHeight="1" x14ac:dyDescent="0.15">
      <c r="BU1174" s="1">
        <f t="shared" si="386"/>
        <v>0</v>
      </c>
      <c r="BV1174" s="1">
        <f>IF($BY$12=1,NORMDIST(BY1174,$Y$6,$Y$8,TRUE),IF($BY$12=2,IF(BY1174&lt;=$BX$31,0,IF(BY1174&gt;=$BX$32,1,(BY1174-$BX$31)*$BX$33)),SUM($BU$42:BU1174)/$BV$40))</f>
        <v>0.99921115430562413</v>
      </c>
      <c r="BW1174" s="1">
        <f t="shared" si="389"/>
        <v>1.5324312783723294E-2</v>
      </c>
      <c r="BY1174" s="1">
        <f t="shared" si="390"/>
        <v>113.19999999999784</v>
      </c>
      <c r="BZ1174" s="1">
        <f t="shared" si="380"/>
        <v>1.3537378784208114E-4</v>
      </c>
      <c r="CA1174" s="1">
        <f t="shared" si="387"/>
        <v>26</v>
      </c>
      <c r="CE1174" s="1">
        <f t="shared" si="381"/>
        <v>26.305</v>
      </c>
      <c r="CF1174" s="1">
        <f t="shared" si="382"/>
        <v>99</v>
      </c>
      <c r="CG1174" s="1">
        <f t="shared" si="383"/>
        <v>0</v>
      </c>
      <c r="CH1174" s="1">
        <f t="shared" si="388"/>
        <v>0</v>
      </c>
      <c r="CJ1174" s="1" t="e">
        <f t="shared" si="384"/>
        <v>#N/A</v>
      </c>
      <c r="CK1174" s="1" t="str">
        <f t="shared" si="385"/>
        <v/>
      </c>
    </row>
    <row r="1175" spans="73:89" ht="12" customHeight="1" x14ac:dyDescent="0.15">
      <c r="BU1175" s="1">
        <f t="shared" si="386"/>
        <v>0</v>
      </c>
      <c r="BV1175" s="1">
        <f>IF($BY$12=1,NORMDIST(BY1175,$Y$6,$Y$8,TRUE),IF($BY$12=2,IF(BY1175&lt;=$BX$31,0,IF(BY1175&gt;=$BX$32,1,(BY1175-$BX$31)*$BX$33)),SUM($BU$42:BU1175)/$BV$40))</f>
        <v>0.99922458524440205</v>
      </c>
      <c r="BW1175" s="1">
        <f t="shared" si="389"/>
        <v>1.5097227840693828E-2</v>
      </c>
      <c r="BY1175" s="1">
        <f t="shared" si="390"/>
        <v>113.29999999999784</v>
      </c>
      <c r="BZ1175" s="1">
        <f t="shared" si="380"/>
        <v>1.332500250723223E-4</v>
      </c>
      <c r="CA1175" s="1">
        <f t="shared" si="387"/>
        <v>26</v>
      </c>
      <c r="CE1175" s="1">
        <f t="shared" si="381"/>
        <v>26.305</v>
      </c>
      <c r="CF1175" s="1">
        <f t="shared" si="382"/>
        <v>99</v>
      </c>
      <c r="CG1175" s="1">
        <f t="shared" si="383"/>
        <v>0</v>
      </c>
      <c r="CH1175" s="1">
        <f t="shared" si="388"/>
        <v>0</v>
      </c>
      <c r="CJ1175" s="1" t="e">
        <f t="shared" si="384"/>
        <v>#N/A</v>
      </c>
      <c r="CK1175" s="1" t="str">
        <f t="shared" si="385"/>
        <v/>
      </c>
    </row>
    <row r="1176" spans="73:89" ht="12" customHeight="1" x14ac:dyDescent="0.15">
      <c r="BU1176" s="1">
        <f t="shared" si="386"/>
        <v>0</v>
      </c>
      <c r="BV1176" s="1">
        <f>IF($BY$12=1,NORMDIST(BY1176,$Y$6,$Y$8,TRUE),IF($BY$12=2,IF(BY1176&lt;=$BX$31,0,IF(BY1176&gt;=$BX$32,1,(BY1176-$BX$31)*$BX$33)),SUM($BU$42:BU1176)/$BV$40))</f>
        <v>0.99923780531193251</v>
      </c>
      <c r="BW1176" s="1">
        <f t="shared" si="389"/>
        <v>1.4873124560513236E-2</v>
      </c>
      <c r="BY1176" s="1">
        <f t="shared" si="390"/>
        <v>113.39999999999783</v>
      </c>
      <c r="BZ1176" s="1">
        <f t="shared" si="380"/>
        <v>1.3115630123909631E-4</v>
      </c>
      <c r="CA1176" s="1">
        <f t="shared" si="387"/>
        <v>26</v>
      </c>
      <c r="CE1176" s="1">
        <f t="shared" si="381"/>
        <v>26.305</v>
      </c>
      <c r="CF1176" s="1">
        <f t="shared" si="382"/>
        <v>99</v>
      </c>
      <c r="CG1176" s="1">
        <f t="shared" si="383"/>
        <v>0</v>
      </c>
      <c r="CH1176" s="1">
        <f t="shared" si="388"/>
        <v>0</v>
      </c>
      <c r="CJ1176" s="1" t="e">
        <f t="shared" si="384"/>
        <v>#N/A</v>
      </c>
      <c r="CK1176" s="1" t="str">
        <f t="shared" si="385"/>
        <v/>
      </c>
    </row>
    <row r="1177" spans="73:89" ht="12" customHeight="1" x14ac:dyDescent="0.15">
      <c r="BU1177" s="1">
        <f t="shared" si="386"/>
        <v>0</v>
      </c>
      <c r="BV1177" s="1">
        <f>IF($BY$12=1,NORMDIST(BY1177,$Y$6,$Y$8,TRUE),IF($BY$12=2,IF(BY1177&lt;=$BX$31,0,IF(BY1177&gt;=$BX$32,1,(BY1177-$BX$31)*$BX$33)),SUM($BU$42:BU1177)/$BV$40))</f>
        <v>0.99925081749367273</v>
      </c>
      <c r="BW1177" s="1">
        <f t="shared" si="389"/>
        <v>1.4651970171909104E-2</v>
      </c>
      <c r="BY1177" s="1">
        <f t="shared" si="390"/>
        <v>113.49999999999783</v>
      </c>
      <c r="BZ1177" s="1">
        <f t="shared" si="380"/>
        <v>1.2909224821065537E-4</v>
      </c>
      <c r="CA1177" s="1">
        <f t="shared" si="387"/>
        <v>26</v>
      </c>
      <c r="CE1177" s="1">
        <f t="shared" si="381"/>
        <v>26.305</v>
      </c>
      <c r="CF1177" s="1">
        <f t="shared" si="382"/>
        <v>99</v>
      </c>
      <c r="CG1177" s="1">
        <f t="shared" si="383"/>
        <v>0</v>
      </c>
      <c r="CH1177" s="1">
        <f t="shared" si="388"/>
        <v>0</v>
      </c>
      <c r="CJ1177" s="1" t="e">
        <f t="shared" si="384"/>
        <v>#N/A</v>
      </c>
      <c r="CK1177" s="1" t="str">
        <f t="shared" si="385"/>
        <v/>
      </c>
    </row>
    <row r="1178" spans="73:89" ht="12" customHeight="1" x14ac:dyDescent="0.15">
      <c r="BU1178" s="1">
        <f t="shared" si="386"/>
        <v>0</v>
      </c>
      <c r="BV1178" s="1">
        <f>IF($BY$12=1,NORMDIST(BY1178,$Y$6,$Y$8,TRUE),IF($BY$12=2,IF(BY1178&lt;=$BX$31,0,IF(BY1178&gt;=$BX$32,1,(BY1178-$BX$31)*$BX$33)),SUM($BU$42:BU1178)/$BV$40))</f>
        <v>0.99926362473844577</v>
      </c>
      <c r="BW1178" s="1">
        <f t="shared" si="389"/>
        <v>1.4433732163171379E-2</v>
      </c>
      <c r="BY1178" s="1">
        <f t="shared" si="390"/>
        <v>113.59999999999782</v>
      </c>
      <c r="BZ1178" s="1">
        <f t="shared" si="380"/>
        <v>1.2705750143637021E-4</v>
      </c>
      <c r="CA1178" s="1">
        <f t="shared" si="387"/>
        <v>26</v>
      </c>
      <c r="CE1178" s="1">
        <f t="shared" si="381"/>
        <v>26.305</v>
      </c>
      <c r="CF1178" s="1">
        <f t="shared" si="382"/>
        <v>99</v>
      </c>
      <c r="CG1178" s="1">
        <f t="shared" si="383"/>
        <v>0</v>
      </c>
      <c r="CH1178" s="1">
        <f t="shared" si="388"/>
        <v>0</v>
      </c>
      <c r="CJ1178" s="1" t="e">
        <f t="shared" si="384"/>
        <v>#N/A</v>
      </c>
      <c r="CK1178" s="1" t="str">
        <f t="shared" si="385"/>
        <v/>
      </c>
    </row>
    <row r="1179" spans="73:89" ht="12" customHeight="1" x14ac:dyDescent="0.15">
      <c r="BU1179" s="1">
        <f t="shared" si="386"/>
        <v>0</v>
      </c>
      <c r="BV1179" s="1">
        <f>IF($BY$12=1,NORMDIST(BY1179,$Y$6,$Y$8,TRUE),IF($BY$12=2,IF(BY1179&lt;=$BX$31,0,IF(BY1179&gt;=$BX$32,1,(BY1179-$BX$31)*$BX$33)),SUM($BU$42:BU1179)/$BV$40))</f>
        <v>0.99927622995879817</v>
      </c>
      <c r="BW1179" s="1">
        <f t="shared" si="389"/>
        <v>1.4218378281647287E-2</v>
      </c>
      <c r="BY1179" s="1">
        <f t="shared" si="390"/>
        <v>113.69999999999781</v>
      </c>
      <c r="BZ1179" s="1">
        <f t="shared" si="380"/>
        <v>1.2505169992653968E-4</v>
      </c>
      <c r="CA1179" s="1">
        <f t="shared" si="387"/>
        <v>26</v>
      </c>
      <c r="CE1179" s="1">
        <f t="shared" si="381"/>
        <v>26.305</v>
      </c>
      <c r="CF1179" s="1">
        <f t="shared" si="382"/>
        <v>99</v>
      </c>
      <c r="CG1179" s="1">
        <f t="shared" si="383"/>
        <v>0</v>
      </c>
      <c r="CH1179" s="1">
        <f t="shared" si="388"/>
        <v>0</v>
      </c>
      <c r="CJ1179" s="1" t="e">
        <f t="shared" si="384"/>
        <v>#N/A</v>
      </c>
      <c r="CK1179" s="1" t="str">
        <f t="shared" si="385"/>
        <v/>
      </c>
    </row>
    <row r="1180" spans="73:89" ht="12" customHeight="1" x14ac:dyDescent="0.15">
      <c r="BU1180" s="1">
        <f t="shared" si="386"/>
        <v>0</v>
      </c>
      <c r="BV1180" s="1">
        <f>IF($BY$12=1,NORMDIST(BY1180,$Y$6,$Y$8,TRUE),IF($BY$12=2,IF(BY1180&lt;=$BX$31,0,IF(BY1180&gt;=$BX$32,1,(BY1180-$BX$31)*$BX$33)),SUM($BU$42:BU1180)/$BV$40))</f>
        <v>0.99928863603135432</v>
      </c>
      <c r="BW1180" s="1">
        <f t="shared" si="389"/>
        <v>1.4005876533210218E-2</v>
      </c>
      <c r="BY1180" s="1">
        <f t="shared" si="390"/>
        <v>113.79999999999781</v>
      </c>
      <c r="BZ1180" s="1">
        <f t="shared" si="380"/>
        <v>1.230744862320781E-4</v>
      </c>
      <c r="CA1180" s="1">
        <f t="shared" si="387"/>
        <v>26</v>
      </c>
      <c r="CE1180" s="1">
        <f t="shared" si="381"/>
        <v>26.305</v>
      </c>
      <c r="CF1180" s="1">
        <f t="shared" si="382"/>
        <v>99</v>
      </c>
      <c r="CG1180" s="1">
        <f t="shared" si="383"/>
        <v>0</v>
      </c>
      <c r="CH1180" s="1">
        <f t="shared" si="388"/>
        <v>0</v>
      </c>
      <c r="CJ1180" s="1" t="e">
        <f t="shared" si="384"/>
        <v>#N/A</v>
      </c>
      <c r="CK1180" s="1" t="str">
        <f t="shared" si="385"/>
        <v/>
      </c>
    </row>
    <row r="1181" spans="73:89" ht="12" customHeight="1" x14ac:dyDescent="0.15">
      <c r="BU1181" s="1">
        <f t="shared" si="386"/>
        <v>0</v>
      </c>
      <c r="BV1181" s="1">
        <f>IF($BY$12=1,NORMDIST(BY1181,$Y$6,$Y$8,TRUE),IF($BY$12=2,IF(BY1181&lt;=$BX$31,0,IF(BY1181&gt;=$BX$32,1,(BY1181-$BX$31)*$BX$33)),SUM($BU$42:BU1181)/$BV$40))</f>
        <v>0.99930084579717027</v>
      </c>
      <c r="BW1181" s="1">
        <f t="shared" si="389"/>
        <v>1.3796195181702655E-2</v>
      </c>
      <c r="BY1181" s="1">
        <f t="shared" si="390"/>
        <v>113.8999999999978</v>
      </c>
      <c r="BZ1181" s="1">
        <f t="shared" si="380"/>
        <v>1.2112550642408185E-4</v>
      </c>
      <c r="CA1181" s="1">
        <f t="shared" si="387"/>
        <v>26</v>
      </c>
      <c r="CE1181" s="1">
        <f t="shared" si="381"/>
        <v>26.305</v>
      </c>
      <c r="CF1181" s="1">
        <f t="shared" si="382"/>
        <v>99</v>
      </c>
      <c r="CG1181" s="1">
        <f t="shared" si="383"/>
        <v>0</v>
      </c>
      <c r="CH1181" s="1">
        <f t="shared" si="388"/>
        <v>0</v>
      </c>
      <c r="CJ1181" s="1" t="e">
        <f t="shared" si="384"/>
        <v>#N/A</v>
      </c>
      <c r="CK1181" s="1" t="str">
        <f t="shared" si="385"/>
        <v/>
      </c>
    </row>
    <row r="1182" spans="73:89" ht="12" customHeight="1" x14ac:dyDescent="0.15">
      <c r="BU1182" s="1">
        <f t="shared" si="386"/>
        <v>0</v>
      </c>
      <c r="BV1182" s="1">
        <f>IF($BY$12=1,NORMDIST(BY1182,$Y$6,$Y$8,TRUE),IF($BY$12=2,IF(BY1182&lt;=$BX$31,0,IF(BY1182&gt;=$BX$32,1,(BY1182-$BX$31)*$BX$33)),SUM($BU$42:BU1182)/$BV$40))</f>
        <v>0.99931286206208392</v>
      </c>
      <c r="BW1182" s="1">
        <f t="shared" si="389"/>
        <v>1.3589302748354118E-2</v>
      </c>
      <c r="BY1182" s="1">
        <f t="shared" si="390"/>
        <v>113.9999999999978</v>
      </c>
      <c r="BZ1182" s="1">
        <f t="shared" si="380"/>
        <v>1.1920441007328404E-4</v>
      </c>
      <c r="CA1182" s="1">
        <f t="shared" si="387"/>
        <v>26</v>
      </c>
      <c r="CE1182" s="1">
        <f t="shared" si="381"/>
        <v>26.305</v>
      </c>
      <c r="CF1182" s="1">
        <f t="shared" si="382"/>
        <v>99</v>
      </c>
      <c r="CG1182" s="1">
        <f t="shared" si="383"/>
        <v>0</v>
      </c>
      <c r="CH1182" s="1">
        <f t="shared" si="388"/>
        <v>0</v>
      </c>
      <c r="CJ1182" s="1" t="e">
        <f t="shared" si="384"/>
        <v>#N/A</v>
      </c>
      <c r="CK1182" s="1" t="str">
        <f t="shared" si="385"/>
        <v/>
      </c>
    </row>
    <row r="1183" spans="73:89" ht="12" customHeight="1" x14ac:dyDescent="0.15">
      <c r="BU1183" s="1">
        <f t="shared" si="386"/>
        <v>0</v>
      </c>
      <c r="BV1183" s="1">
        <f>IF($BY$12=1,NORMDIST(BY1183,$Y$6,$Y$8,TRUE),IF($BY$12=2,IF(BY1183&lt;=$BX$31,0,IF(BY1183&gt;=$BX$32,1,(BY1183-$BX$31)*$BX$33)),SUM($BU$42:BU1183)/$BV$40))</f>
        <v>0.99932468759706461</v>
      </c>
      <c r="BW1183" s="1">
        <f t="shared" si="389"/>
        <v>1.3385168011174247E-2</v>
      </c>
      <c r="BY1183" s="1">
        <f t="shared" si="390"/>
        <v>114.09999999999779</v>
      </c>
      <c r="BZ1183" s="1">
        <f t="shared" si="380"/>
        <v>1.173108502293997E-4</v>
      </c>
      <c r="CA1183" s="1">
        <f t="shared" si="387"/>
        <v>26</v>
      </c>
      <c r="CE1183" s="1">
        <f t="shared" si="381"/>
        <v>26.305</v>
      </c>
      <c r="CF1183" s="1">
        <f t="shared" si="382"/>
        <v>99</v>
      </c>
      <c r="CG1183" s="1">
        <f t="shared" si="383"/>
        <v>0</v>
      </c>
      <c r="CH1183" s="1">
        <f t="shared" si="388"/>
        <v>0</v>
      </c>
      <c r="CJ1183" s="1" t="e">
        <f t="shared" si="384"/>
        <v>#N/A</v>
      </c>
      <c r="CK1183" s="1" t="str">
        <f t="shared" si="385"/>
        <v/>
      </c>
    </row>
    <row r="1184" spans="73:89" ht="12" customHeight="1" x14ac:dyDescent="0.15">
      <c r="BU1184" s="1">
        <f t="shared" si="386"/>
        <v>0</v>
      </c>
      <c r="BV1184" s="1">
        <f>IF($BY$12=1,NORMDIST(BY1184,$Y$6,$Y$8,TRUE),IF($BY$12=2,IF(BY1184&lt;=$BX$31,0,IF(BY1184&gt;=$BX$32,1,(BY1184-$BX$31)*$BX$33)),SUM($BU$42:BU1184)/$BV$40))</f>
        <v>0.99933632513855974</v>
      </c>
      <c r="BW1184" s="1">
        <f t="shared" si="389"/>
        <v>1.3183760004321518E-2</v>
      </c>
      <c r="BY1184" s="1">
        <f t="shared" si="390"/>
        <v>114.19999999999779</v>
      </c>
      <c r="BZ1184" s="1">
        <f t="shared" si="380"/>
        <v>1.154444834003658E-4</v>
      </c>
      <c r="CA1184" s="1">
        <f t="shared" si="387"/>
        <v>26</v>
      </c>
      <c r="CE1184" s="1">
        <f t="shared" si="381"/>
        <v>26.305</v>
      </c>
      <c r="CF1184" s="1">
        <f t="shared" si="382"/>
        <v>99</v>
      </c>
      <c r="CG1184" s="1">
        <f t="shared" si="383"/>
        <v>0</v>
      </c>
      <c r="CH1184" s="1">
        <f t="shared" si="388"/>
        <v>0</v>
      </c>
      <c r="CJ1184" s="1" t="e">
        <f t="shared" si="384"/>
        <v>#N/A</v>
      </c>
      <c r="CK1184" s="1" t="str">
        <f t="shared" si="385"/>
        <v/>
      </c>
    </row>
    <row r="1185" spans="73:89" ht="12" customHeight="1" x14ac:dyDescent="0.15">
      <c r="BU1185" s="1">
        <f t="shared" si="386"/>
        <v>0</v>
      </c>
      <c r="BV1185" s="1">
        <f>IF($BY$12=1,NORMDIST(BY1185,$Y$6,$Y$8,TRUE),IF($BY$12=2,IF(BY1185&lt;=$BX$31,0,IF(BY1185&gt;=$BX$32,1,(BY1185-$BX$31)*$BX$33)),SUM($BU$42:BU1185)/$BV$40))</f>
        <v>0.99934777738883951</v>
      </c>
      <c r="BW1185" s="1">
        <f t="shared" si="389"/>
        <v>1.2985048017448375E-2</v>
      </c>
      <c r="BY1185" s="1">
        <f t="shared" si="390"/>
        <v>114.29999999999778</v>
      </c>
      <c r="BZ1185" s="1">
        <f t="shared" si="380"/>
        <v>1.1360496953148406E-4</v>
      </c>
      <c r="CA1185" s="1">
        <f t="shared" si="387"/>
        <v>26</v>
      </c>
      <c r="CE1185" s="1">
        <f t="shared" si="381"/>
        <v>26.305</v>
      </c>
      <c r="CF1185" s="1">
        <f t="shared" si="382"/>
        <v>99</v>
      </c>
      <c r="CG1185" s="1">
        <f t="shared" si="383"/>
        <v>0</v>
      </c>
      <c r="CH1185" s="1">
        <f t="shared" si="388"/>
        <v>0</v>
      </c>
      <c r="CJ1185" s="1" t="e">
        <f t="shared" si="384"/>
        <v>#N/A</v>
      </c>
      <c r="CK1185" s="1" t="str">
        <f t="shared" si="385"/>
        <v/>
      </c>
    </row>
    <row r="1186" spans="73:89" ht="12" customHeight="1" x14ac:dyDescent="0.15">
      <c r="BU1186" s="1">
        <f t="shared" si="386"/>
        <v>0</v>
      </c>
      <c r="BV1186" s="1">
        <f>IF($BY$12=1,NORMDIST(BY1186,$Y$6,$Y$8,TRUE),IF($BY$12=2,IF(BY1186&lt;=$BX$31,0,IF(BY1186&gt;=$BX$32,1,(BY1186-$BX$31)*$BX$33)),SUM($BU$42:BU1186)/$BV$40))</f>
        <v>0.99935904701633971</v>
      </c>
      <c r="BW1186" s="1">
        <f t="shared" si="389"/>
        <v>1.2789001595022781E-2</v>
      </c>
      <c r="BY1186" s="1">
        <f t="shared" si="390"/>
        <v>114.39999999999777</v>
      </c>
      <c r="BZ1186" s="1">
        <f t="shared" si="380"/>
        <v>1.1179197198446703E-4</v>
      </c>
      <c r="CA1186" s="1">
        <f t="shared" si="387"/>
        <v>26</v>
      </c>
      <c r="CE1186" s="1">
        <f t="shared" si="381"/>
        <v>26.305</v>
      </c>
      <c r="CF1186" s="1">
        <f t="shared" si="382"/>
        <v>99</v>
      </c>
      <c r="CG1186" s="1">
        <f t="shared" si="383"/>
        <v>0</v>
      </c>
      <c r="CH1186" s="1">
        <f t="shared" si="388"/>
        <v>0</v>
      </c>
      <c r="CJ1186" s="1" t="e">
        <f t="shared" si="384"/>
        <v>#N/A</v>
      </c>
      <c r="CK1186" s="1" t="str">
        <f t="shared" si="385"/>
        <v/>
      </c>
    </row>
    <row r="1187" spans="73:89" ht="12" customHeight="1" x14ac:dyDescent="0.15">
      <c r="BU1187" s="1">
        <f t="shared" si="386"/>
        <v>0</v>
      </c>
      <c r="BV1187" s="1">
        <f>IF($BY$12=1,NORMDIST(BY1187,$Y$6,$Y$8,TRUE),IF($BY$12=2,IF(BY1187&lt;=$BX$31,0,IF(BY1187&gt;=$BX$32,1,(BY1187-$BX$31)*$BX$33)),SUM($BU$42:BU1187)/$BV$40))</f>
        <v>0.99937013665600205</v>
      </c>
      <c r="BW1187" s="1">
        <f t="shared" si="389"/>
        <v>1.2595590535627102E-2</v>
      </c>
      <c r="BY1187" s="1">
        <f t="shared" si="390"/>
        <v>114.49999999999777</v>
      </c>
      <c r="BZ1187" s="1">
        <f t="shared" si="380"/>
        <v>1.1000515751639605E-4</v>
      </c>
      <c r="CA1187" s="1">
        <f t="shared" si="387"/>
        <v>26</v>
      </c>
      <c r="CE1187" s="1">
        <f t="shared" si="381"/>
        <v>26.305</v>
      </c>
      <c r="CF1187" s="1">
        <f t="shared" si="382"/>
        <v>99</v>
      </c>
      <c r="CG1187" s="1">
        <f t="shared" si="383"/>
        <v>0</v>
      </c>
      <c r="CH1187" s="1">
        <f t="shared" si="388"/>
        <v>0</v>
      </c>
      <c r="CJ1187" s="1" t="e">
        <f t="shared" si="384"/>
        <v>#N/A</v>
      </c>
      <c r="CK1187" s="1" t="str">
        <f t="shared" si="385"/>
        <v/>
      </c>
    </row>
    <row r="1188" spans="73:89" ht="12" customHeight="1" x14ac:dyDescent="0.15">
      <c r="BU1188" s="1">
        <f t="shared" si="386"/>
        <v>0</v>
      </c>
      <c r="BV1188" s="1">
        <f>IF($BY$12=1,NORMDIST(BY1188,$Y$6,$Y$8,TRUE),IF($BY$12=2,IF(BY1188&lt;=$BX$31,0,IF(BY1188&gt;=$BX$32,1,(BY1188-$BX$31)*$BX$33)),SUM($BU$42:BU1188)/$BV$40))</f>
        <v>0.99938104890961288</v>
      </c>
      <c r="BW1188" s="1">
        <f t="shared" si="389"/>
        <v>1.240478489123443E-2</v>
      </c>
      <c r="BY1188" s="1">
        <f t="shared" si="390"/>
        <v>114.59999999999776</v>
      </c>
      <c r="BZ1188" s="1">
        <f t="shared" si="380"/>
        <v>1.0824419625859225E-4</v>
      </c>
      <c r="CA1188" s="1">
        <f t="shared" si="387"/>
        <v>26</v>
      </c>
      <c r="CE1188" s="1">
        <f t="shared" si="381"/>
        <v>26.305</v>
      </c>
      <c r="CF1188" s="1">
        <f t="shared" si="382"/>
        <v>99</v>
      </c>
      <c r="CG1188" s="1">
        <f t="shared" si="383"/>
        <v>0</v>
      </c>
      <c r="CH1188" s="1">
        <f t="shared" si="388"/>
        <v>0</v>
      </c>
      <c r="CJ1188" s="1" t="e">
        <f t="shared" si="384"/>
        <v>#N/A</v>
      </c>
      <c r="CK1188" s="1" t="str">
        <f t="shared" si="385"/>
        <v/>
      </c>
    </row>
    <row r="1189" spans="73:89" ht="12" customHeight="1" x14ac:dyDescent="0.15">
      <c r="BU1189" s="1">
        <f t="shared" si="386"/>
        <v>0</v>
      </c>
      <c r="BV1189" s="1">
        <f>IF($BY$12=1,NORMDIST(BY1189,$Y$6,$Y$8,TRUE),IF($BY$12=2,IF(BY1189&lt;=$BX$31,0,IF(BY1189&gt;=$BX$32,1,(BY1189-$BX$31)*$BX$33)),SUM($BU$42:BU1189)/$BV$40))</f>
        <v>0.99939178634613979</v>
      </c>
      <c r="BW1189" s="1">
        <f t="shared" si="389"/>
        <v>1.22165549664629E-2</v>
      </c>
      <c r="BY1189" s="1">
        <f t="shared" si="390"/>
        <v>114.69999999999776</v>
      </c>
      <c r="BZ1189" s="1">
        <f t="shared" si="380"/>
        <v>1.0650876169540662E-4</v>
      </c>
      <c r="CA1189" s="1">
        <f t="shared" si="387"/>
        <v>26</v>
      </c>
      <c r="CE1189" s="1">
        <f t="shared" si="381"/>
        <v>26.305</v>
      </c>
      <c r="CF1189" s="1">
        <f t="shared" si="382"/>
        <v>99</v>
      </c>
      <c r="CG1189" s="1">
        <f t="shared" si="383"/>
        <v>0</v>
      </c>
      <c r="CH1189" s="1">
        <f t="shared" si="388"/>
        <v>0</v>
      </c>
      <c r="CJ1189" s="1" t="e">
        <f t="shared" si="384"/>
        <v>#N/A</v>
      </c>
      <c r="CK1189" s="1" t="str">
        <f t="shared" si="385"/>
        <v/>
      </c>
    </row>
    <row r="1190" spans="73:89" ht="12" customHeight="1" x14ac:dyDescent="0.15">
      <c r="BU1190" s="1">
        <f t="shared" si="386"/>
        <v>0</v>
      </c>
      <c r="BV1190" s="1">
        <f>IF($BY$12=1,NORMDIST(BY1190,$Y$6,$Y$8,TRUE),IF($BY$12=2,IF(BY1190&lt;=$BX$31,0,IF(BY1190&gt;=$BX$32,1,(BY1190-$BX$31)*$BX$33)),SUM($BU$42:BU1190)/$BV$40))</f>
        <v>0.99940235150206536</v>
      </c>
      <c r="BW1190" s="1">
        <f t="shared" si="389"/>
        <v>1.2030871317808754E-2</v>
      </c>
      <c r="BY1190" s="1">
        <f t="shared" si="390"/>
        <v>114.79999999999775</v>
      </c>
      <c r="BZ1190" s="1">
        <f t="shared" si="380"/>
        <v>1.0479853064293544E-4</v>
      </c>
      <c r="CA1190" s="1">
        <f t="shared" si="387"/>
        <v>26</v>
      </c>
      <c r="CE1190" s="1">
        <f t="shared" si="381"/>
        <v>26.305</v>
      </c>
      <c r="CF1190" s="1">
        <f t="shared" si="382"/>
        <v>99</v>
      </c>
      <c r="CG1190" s="1">
        <f t="shared" si="383"/>
        <v>0</v>
      </c>
      <c r="CH1190" s="1">
        <f t="shared" si="388"/>
        <v>0</v>
      </c>
      <c r="CJ1190" s="1" t="e">
        <f t="shared" si="384"/>
        <v>#N/A</v>
      </c>
      <c r="CK1190" s="1" t="str">
        <f t="shared" si="385"/>
        <v/>
      </c>
    </row>
    <row r="1191" spans="73:89" ht="12" customHeight="1" x14ac:dyDescent="0.15">
      <c r="BU1191" s="1">
        <f t="shared" si="386"/>
        <v>0</v>
      </c>
      <c r="BV1191" s="1">
        <f>IF($BY$12=1,NORMDIST(BY1191,$Y$6,$Y$8,TRUE),IF($BY$12=2,IF(BY1191&lt;=$BX$31,0,IF(BY1191&gt;=$BX$32,1,(BY1191-$BX$31)*$BX$33)),SUM($BU$42:BU1191)/$BV$40))</f>
        <v>0.99941274688171933</v>
      </c>
      <c r="BW1191" s="1">
        <f t="shared" si="389"/>
        <v>1.1847704752857983E-2</v>
      </c>
      <c r="BY1191" s="1">
        <f t="shared" si="390"/>
        <v>114.89999999999775</v>
      </c>
      <c r="BZ1191" s="1">
        <f t="shared" si="380"/>
        <v>1.0311318322766071E-4</v>
      </c>
      <c r="CA1191" s="1">
        <f t="shared" si="387"/>
        <v>26</v>
      </c>
      <c r="CE1191" s="1">
        <f t="shared" si="381"/>
        <v>26.305</v>
      </c>
      <c r="CF1191" s="1">
        <f t="shared" si="382"/>
        <v>99</v>
      </c>
      <c r="CG1191" s="1">
        <f t="shared" si="383"/>
        <v>0</v>
      </c>
      <c r="CH1191" s="1">
        <f t="shared" si="388"/>
        <v>0</v>
      </c>
      <c r="CJ1191" s="1" t="e">
        <f t="shared" si="384"/>
        <v>#N/A</v>
      </c>
      <c r="CK1191" s="1" t="str">
        <f t="shared" si="385"/>
        <v/>
      </c>
    </row>
    <row r="1192" spans="73:89" ht="12" customHeight="1" x14ac:dyDescent="0.15">
      <c r="BU1192" s="1">
        <f t="shared" si="386"/>
        <v>0</v>
      </c>
      <c r="BV1192" s="1">
        <f>IF($BY$12=1,NORMDIST(BY1192,$Y$6,$Y$8,TRUE),IF($BY$12=2,IF(BY1192&lt;=$BX$31,0,IF(BY1192&gt;=$BX$32,1,(BY1192-$BX$31)*$BX$33)),SUM($BU$42:BU1192)/$BV$40))</f>
        <v>0.99942297495760901</v>
      </c>
      <c r="BW1192" s="1">
        <f t="shared" si="389"/>
        <v>1.1667026329477715E-2</v>
      </c>
      <c r="BY1192" s="1">
        <f t="shared" si="390"/>
        <v>114.99999999999774</v>
      </c>
      <c r="BZ1192" s="1">
        <f t="shared" si="380"/>
        <v>1.014524028650256E-4</v>
      </c>
      <c r="CA1192" s="1">
        <f t="shared" si="387"/>
        <v>26</v>
      </c>
      <c r="CE1192" s="1">
        <f t="shared" si="381"/>
        <v>26.305</v>
      </c>
      <c r="CF1192" s="1">
        <f t="shared" si="382"/>
        <v>99</v>
      </c>
      <c r="CG1192" s="1">
        <f t="shared" si="383"/>
        <v>0</v>
      </c>
      <c r="CH1192" s="1">
        <f t="shared" si="388"/>
        <v>0</v>
      </c>
      <c r="CJ1192" s="1" t="e">
        <f t="shared" si="384"/>
        <v>#N/A</v>
      </c>
      <c r="CK1192" s="1" t="str">
        <f t="shared" si="385"/>
        <v/>
      </c>
    </row>
    <row r="1193" spans="73:89" ht="12" customHeight="1" x14ac:dyDescent="0.15">
      <c r="BU1193" s="1">
        <f t="shared" si="386"/>
        <v>0</v>
      </c>
      <c r="BV1193" s="1">
        <f>IF($BY$12=1,NORMDIST(BY1193,$Y$6,$Y$8,TRUE),IF($BY$12=2,IF(BY1193&lt;=$BX$31,0,IF(BY1193&gt;=$BX$32,1,(BY1193-$BX$31)*$BX$33)),SUM($BU$42:BU1193)/$BV$40))</f>
        <v>0.99943303817074658</v>
      </c>
      <c r="BW1193" s="1">
        <f t="shared" si="389"/>
        <v>1.148880735498721E-2</v>
      </c>
      <c r="BY1193" s="1">
        <f t="shared" si="390"/>
        <v>115.09999999999773</v>
      </c>
      <c r="BZ1193" s="1">
        <f t="shared" si="380"/>
        <v>9.9815876237944716E-5</v>
      </c>
      <c r="CA1193" s="1">
        <f t="shared" si="387"/>
        <v>26</v>
      </c>
      <c r="CE1193" s="1">
        <f t="shared" si="381"/>
        <v>26.305</v>
      </c>
      <c r="CF1193" s="1">
        <f t="shared" si="382"/>
        <v>99</v>
      </c>
      <c r="CG1193" s="1">
        <f t="shared" si="383"/>
        <v>0</v>
      </c>
      <c r="CH1193" s="1">
        <f t="shared" si="388"/>
        <v>0</v>
      </c>
      <c r="CJ1193" s="1" t="e">
        <f t="shared" si="384"/>
        <v>#N/A</v>
      </c>
      <c r="CK1193" s="1" t="str">
        <f t="shared" si="385"/>
        <v/>
      </c>
    </row>
    <row r="1194" spans="73:89" ht="12" customHeight="1" x14ac:dyDescent="0.15">
      <c r="BU1194" s="1">
        <f t="shared" si="386"/>
        <v>0</v>
      </c>
      <c r="BV1194" s="1">
        <f>IF($BY$12=1,NORMDIST(BY1194,$Y$6,$Y$8,TRUE),IF($BY$12=2,IF(BY1194&lt;=$BX$31,0,IF(BY1194&gt;=$BX$32,1,(BY1194-$BX$31)*$BX$33)),SUM($BU$42:BU1194)/$BV$40))</f>
        <v>0.99944293893097513</v>
      </c>
      <c r="BW1194" s="1">
        <f t="shared" si="389"/>
        <v>1.1313019385309162E-2</v>
      </c>
      <c r="BY1194" s="1">
        <f t="shared" si="390"/>
        <v>115.19999999999773</v>
      </c>
      <c r="BZ1194" s="1">
        <f t="shared" ref="BZ1194:BZ1257" si="391">IF($BZ$5,IF($BY$12=1,NORMDIST(BY1194,$Y$6,$Y$8,FALSE),IF($BY$12=2,IF(AND(BY1194&gt;=$BX$31,BY1194&lt;=$BX$32),$BX$33,0),IF(BY1194&lt;=$BX$13,0,NORMDIST(LN((BY1194-$BX$13)/$BX$12),0,$BW$8,FALSE)/((BY1194-$BX$13)/$BX$12)))),-999)</f>
        <v>9.8203293275255082E-5</v>
      </c>
      <c r="CA1194" s="1">
        <f t="shared" si="387"/>
        <v>26</v>
      </c>
      <c r="CE1194" s="1">
        <f t="shared" ref="CE1194:CE1257" si="392">IF(AND($CB$7,$CD$2,$CD$1),26+$P$23/2-CC1194*$P$23,NA())</f>
        <v>26.305</v>
      </c>
      <c r="CF1194" s="1">
        <f t="shared" ref="CF1194:CF1257" si="393">IF(ISNA(CJ1194),99,CJ1194)</f>
        <v>99</v>
      </c>
      <c r="CG1194" s="1">
        <f t="shared" ref="CG1194:CG1257" si="394">IF(ISNA(CJ1194),0,CJ1194)</f>
        <v>0</v>
      </c>
      <c r="CH1194" s="1">
        <f t="shared" si="388"/>
        <v>0</v>
      </c>
      <c r="CJ1194" s="1" t="e">
        <f t="shared" ref="CJ1194:CJ1257" si="395">IF(CH1194=1,CE1194,NA())</f>
        <v>#N/A</v>
      </c>
      <c r="CK1194" s="1" t="str">
        <f t="shared" ref="CK1194:CK1257" si="396">IF(CH1194=1,M1093,"")</f>
        <v/>
      </c>
    </row>
    <row r="1195" spans="73:89" ht="12" customHeight="1" x14ac:dyDescent="0.15">
      <c r="BU1195" s="1">
        <f t="shared" ref="BU1195:BU1258" si="397">IF($BY$12&lt;3,0,IF(BY1195&lt;=$BX$13,0,NORMDIST(LN((BY1195-$BX$13)/$BX$12),0,$BW$8,FALSE)/((BY1195-$BX$13)/$BX$12)))</f>
        <v>0</v>
      </c>
      <c r="BV1195" s="1">
        <f>IF($BY$12=1,NORMDIST(BY1195,$Y$6,$Y$8,TRUE),IF($BY$12=2,IF(BY1195&lt;=$BX$31,0,IF(BY1195&gt;=$BX$32,1,(BY1195-$BX$31)*$BX$33)),SUM($BU$42:BU1195)/$BV$40))</f>
        <v>0.99945267961729201</v>
      </c>
      <c r="BW1195" s="1">
        <f t="shared" si="389"/>
        <v>1.1139634224101826E-2</v>
      </c>
      <c r="BY1195" s="1">
        <f t="shared" si="390"/>
        <v>115.29999999999772</v>
      </c>
      <c r="BZ1195" s="1">
        <f t="shared" si="391"/>
        <v>9.6614347130113154E-5</v>
      </c>
      <c r="CA1195" s="1">
        <f t="shared" ref="CA1195:CA1258" si="398">IF(AND($CD$1,$CD$3),26-$CD$40*NORMDIST(BY1195,$Y$6,$Y$8/SQRT($T$18),FALSE),-999)</f>
        <v>26</v>
      </c>
      <c r="CE1195" s="1">
        <f t="shared" si="392"/>
        <v>26.305</v>
      </c>
      <c r="CF1195" s="1">
        <f t="shared" si="393"/>
        <v>99</v>
      </c>
      <c r="CG1195" s="1">
        <f t="shared" si="394"/>
        <v>0</v>
      </c>
      <c r="CH1195" s="1">
        <f t="shared" si="388"/>
        <v>0</v>
      </c>
      <c r="CJ1195" s="1" t="e">
        <f t="shared" si="395"/>
        <v>#N/A</v>
      </c>
      <c r="CK1195" s="1" t="str">
        <f t="shared" si="396"/>
        <v/>
      </c>
    </row>
    <row r="1196" spans="73:89" ht="12" customHeight="1" x14ac:dyDescent="0.15">
      <c r="BU1196" s="1">
        <f t="shared" si="397"/>
        <v>0</v>
      </c>
      <c r="BV1196" s="1">
        <f>IF($BY$12=1,NORMDIST(BY1196,$Y$6,$Y$8,TRUE),IF($BY$12=2,IF(BY1196&lt;=$BX$31,0,IF(BY1196&gt;=$BX$32,1,(BY1196-$BX$31)*$BX$33)),SUM($BU$42:BU1196)/$BV$40))</f>
        <v>0.99946226257817006</v>
      </c>
      <c r="BW1196" s="1">
        <f t="shared" si="389"/>
        <v>1.0968623921872159E-2</v>
      </c>
      <c r="BY1196" s="1">
        <f t="shared" si="390"/>
        <v>115.39999999999772</v>
      </c>
      <c r="BZ1196" s="1">
        <f t="shared" si="391"/>
        <v>9.504873415833947E-5</v>
      </c>
      <c r="CA1196" s="1">
        <f t="shared" si="398"/>
        <v>26</v>
      </c>
      <c r="CE1196" s="1">
        <f t="shared" si="392"/>
        <v>26.305</v>
      </c>
      <c r="CF1196" s="1">
        <f t="shared" si="393"/>
        <v>99</v>
      </c>
      <c r="CG1196" s="1">
        <f t="shared" si="394"/>
        <v>0</v>
      </c>
      <c r="CH1196" s="1">
        <f t="shared" si="388"/>
        <v>0</v>
      </c>
      <c r="CJ1196" s="1" t="e">
        <f t="shared" si="395"/>
        <v>#N/A</v>
      </c>
      <c r="CK1196" s="1" t="str">
        <f t="shared" si="396"/>
        <v/>
      </c>
    </row>
    <row r="1197" spans="73:89" ht="12" customHeight="1" x14ac:dyDescent="0.15">
      <c r="BU1197" s="1">
        <f t="shared" si="397"/>
        <v>0</v>
      </c>
      <c r="BV1197" s="1">
        <f>IF($BY$12=1,NORMDIST(BY1197,$Y$6,$Y$8,TRUE),IF($BY$12=2,IF(BY1197&lt;=$BX$31,0,IF(BY1197&gt;=$BX$32,1,(BY1197-$BX$31)*$BX$33)),SUM($BU$42:BU1197)/$BV$40))</f>
        <v>0.9994716901318772</v>
      </c>
      <c r="BW1197" s="1">
        <f t="shared" si="389"/>
        <v>1.0799960775070654E-2</v>
      </c>
      <c r="BY1197" s="1">
        <f t="shared" si="390"/>
        <v>115.49999999999771</v>
      </c>
      <c r="BZ1197" s="1">
        <f t="shared" si="391"/>
        <v>9.3506153896717468E-5</v>
      </c>
      <c r="CA1197" s="1">
        <f t="shared" si="398"/>
        <v>26</v>
      </c>
      <c r="CE1197" s="1">
        <f t="shared" si="392"/>
        <v>26.305</v>
      </c>
      <c r="CF1197" s="1">
        <f t="shared" si="393"/>
        <v>99</v>
      </c>
      <c r="CG1197" s="1">
        <f t="shared" si="394"/>
        <v>0</v>
      </c>
      <c r="CH1197" s="1">
        <f t="shared" si="388"/>
        <v>0</v>
      </c>
      <c r="CJ1197" s="1" t="e">
        <f t="shared" si="395"/>
        <v>#N/A</v>
      </c>
      <c r="CK1197" s="1" t="str">
        <f t="shared" si="396"/>
        <v/>
      </c>
    </row>
    <row r="1198" spans="73:89" ht="12" customHeight="1" x14ac:dyDescent="0.15">
      <c r="BU1198" s="1">
        <f t="shared" si="397"/>
        <v>0</v>
      </c>
      <c r="BV1198" s="1">
        <f>IF($BY$12=1,NORMDIST(BY1198,$Y$6,$Y$8,TRUE),IF($BY$12=2,IF(BY1198&lt;=$BX$31,0,IF(BY1198&gt;=$BX$32,1,(BY1198-$BX$31)*$BX$33)),SUM($BU$42:BU1198)/$BV$40))</f>
        <v>0.99948096456679281</v>
      </c>
      <c r="BW1198" s="1">
        <f t="shared" si="389"/>
        <v>1.0633617325168128E-2</v>
      </c>
      <c r="BY1198" s="1">
        <f t="shared" si="390"/>
        <v>115.59999999999771</v>
      </c>
      <c r="BZ1198" s="1">
        <f t="shared" si="391"/>
        <v>9.1986309041248602E-5</v>
      </c>
      <c r="CA1198" s="1">
        <f t="shared" si="398"/>
        <v>26</v>
      </c>
      <c r="CE1198" s="1">
        <f t="shared" si="392"/>
        <v>26.305</v>
      </c>
      <c r="CF1198" s="1">
        <f t="shared" si="393"/>
        <v>99</v>
      </c>
      <c r="CG1198" s="1">
        <f t="shared" si="394"/>
        <v>0</v>
      </c>
      <c r="CH1198" s="1">
        <f t="shared" si="388"/>
        <v>0</v>
      </c>
      <c r="CJ1198" s="1" t="e">
        <f t="shared" si="395"/>
        <v>#N/A</v>
      </c>
      <c r="CK1198" s="1" t="str">
        <f t="shared" si="396"/>
        <v/>
      </c>
    </row>
    <row r="1199" spans="73:89" ht="12" customHeight="1" x14ac:dyDescent="0.15">
      <c r="BU1199" s="1">
        <f t="shared" si="397"/>
        <v>0</v>
      </c>
      <c r="BV1199" s="1">
        <f>IF($BY$12=1,NORMDIST(BY1199,$Y$6,$Y$8,TRUE),IF($BY$12=2,IF(BY1199&lt;=$BX$31,0,IF(BY1199&gt;=$BX$32,1,(BY1199-$BX$31)*$BX$33)),SUM($BU$42:BU1199)/$BV$40))</f>
        <v>0.99949008814172324</v>
      </c>
      <c r="BW1199" s="1">
        <f t="shared" si="389"/>
        <v>1.0469566357714897E-2</v>
      </c>
      <c r="BY1199" s="1">
        <f t="shared" si="390"/>
        <v>115.6999999999977</v>
      </c>
      <c r="BZ1199" s="1">
        <f t="shared" si="391"/>
        <v>9.0488905425368244E-5</v>
      </c>
      <c r="CA1199" s="1">
        <f t="shared" si="398"/>
        <v>26</v>
      </c>
      <c r="CE1199" s="1">
        <f t="shared" si="392"/>
        <v>26.305</v>
      </c>
      <c r="CF1199" s="1">
        <f t="shared" si="393"/>
        <v>99</v>
      </c>
      <c r="CG1199" s="1">
        <f t="shared" si="394"/>
        <v>0</v>
      </c>
      <c r="CH1199" s="1">
        <f t="shared" si="388"/>
        <v>0</v>
      </c>
      <c r="CJ1199" s="1" t="e">
        <f t="shared" si="395"/>
        <v>#N/A</v>
      </c>
      <c r="CK1199" s="1" t="str">
        <f t="shared" si="396"/>
        <v/>
      </c>
    </row>
    <row r="1200" spans="73:89" ht="12" customHeight="1" x14ac:dyDescent="0.15">
      <c r="BU1200" s="1">
        <f t="shared" si="397"/>
        <v>0</v>
      </c>
      <c r="BV1200" s="1">
        <f>IF($BY$12=1,NORMDIST(BY1200,$Y$6,$Y$8,TRUE),IF($BY$12=2,IF(BY1200&lt;=$BX$31,0,IF(BY1200&gt;=$BX$32,1,(BY1200-$BX$31)*$BX$33)),SUM($BU$42:BU1200)/$BV$40))</f>
        <v>0.99949906308621406</v>
      </c>
      <c r="BW1200" s="1">
        <f t="shared" si="389"/>
        <v>1.0307780901382983E-2</v>
      </c>
      <c r="BY1200" s="1">
        <f t="shared" si="390"/>
        <v>115.79999999999769</v>
      </c>
      <c r="BZ1200" s="1">
        <f t="shared" si="391"/>
        <v>8.9013651998127698E-5</v>
      </c>
      <c r="CA1200" s="1">
        <f t="shared" si="398"/>
        <v>26</v>
      </c>
      <c r="CE1200" s="1">
        <f t="shared" si="392"/>
        <v>26.305</v>
      </c>
      <c r="CF1200" s="1">
        <f t="shared" si="393"/>
        <v>99</v>
      </c>
      <c r="CG1200" s="1">
        <f t="shared" si="394"/>
        <v>0</v>
      </c>
      <c r="CH1200" s="1">
        <f t="shared" si="388"/>
        <v>0</v>
      </c>
      <c r="CJ1200" s="1" t="e">
        <f t="shared" si="395"/>
        <v>#N/A</v>
      </c>
      <c r="CK1200" s="1" t="str">
        <f t="shared" si="396"/>
        <v/>
      </c>
    </row>
    <row r="1201" spans="73:89" ht="12" customHeight="1" x14ac:dyDescent="0.15">
      <c r="BU1201" s="1">
        <f t="shared" si="397"/>
        <v>0</v>
      </c>
      <c r="BV1201" s="1">
        <f>IF($BY$12=1,NORMDIST(BY1201,$Y$6,$Y$8,TRUE),IF($BY$12=2,IF(BY1201&lt;=$BX$31,0,IF(BY1201&gt;=$BX$32,1,(BY1201-$BX$31)*$BX$33)),SUM($BU$42:BU1201)/$BV$40))</f>
        <v>0.99950789160086051</v>
      </c>
      <c r="BW1201" s="1">
        <f t="shared" si="389"/>
        <v>1.0148234226991328E-2</v>
      </c>
      <c r="BY1201" s="1">
        <f t="shared" si="390"/>
        <v>115.89999999999769</v>
      </c>
      <c r="BZ1201" s="1">
        <f t="shared" si="391"/>
        <v>8.7560260802342798E-5</v>
      </c>
      <c r="CA1201" s="1">
        <f t="shared" si="398"/>
        <v>26</v>
      </c>
      <c r="CE1201" s="1">
        <f t="shared" si="392"/>
        <v>26.305</v>
      </c>
      <c r="CF1201" s="1">
        <f t="shared" si="393"/>
        <v>99</v>
      </c>
      <c r="CG1201" s="1">
        <f t="shared" si="394"/>
        <v>0</v>
      </c>
      <c r="CH1201" s="1">
        <f t="shared" si="388"/>
        <v>0</v>
      </c>
      <c r="CJ1201" s="1" t="e">
        <f t="shared" si="395"/>
        <v>#N/A</v>
      </c>
      <c r="CK1201" s="1" t="str">
        <f t="shared" si="396"/>
        <v/>
      </c>
    </row>
    <row r="1202" spans="73:89" ht="12" customHeight="1" x14ac:dyDescent="0.15">
      <c r="BU1202" s="1">
        <f t="shared" si="397"/>
        <v>0</v>
      </c>
      <c r="BV1202" s="1">
        <f>IF($BY$12=1,NORMDIST(BY1202,$Y$6,$Y$8,TRUE),IF($BY$12=2,IF(BY1202&lt;=$BX$31,0,IF(BY1202&gt;=$BX$32,1,(BY1202-$BX$31)*$BX$33)),SUM($BU$42:BU1202)/$BV$40))</f>
        <v>0.999516575857616</v>
      </c>
      <c r="BW1202" s="1">
        <f t="shared" si="389"/>
        <v>9.9908998465149581E-3</v>
      </c>
      <c r="BY1202" s="1">
        <f t="shared" si="390"/>
        <v>115.99999999999768</v>
      </c>
      <c r="BZ1202" s="1">
        <f t="shared" si="391"/>
        <v>8.6128446952716875E-5</v>
      </c>
      <c r="CA1202" s="1">
        <f t="shared" si="398"/>
        <v>26</v>
      </c>
      <c r="CE1202" s="1">
        <f t="shared" si="392"/>
        <v>26.305</v>
      </c>
      <c r="CF1202" s="1">
        <f t="shared" si="393"/>
        <v>99</v>
      </c>
      <c r="CG1202" s="1">
        <f t="shared" si="394"/>
        <v>0</v>
      </c>
      <c r="CH1202" s="1">
        <f t="shared" si="388"/>
        <v>0</v>
      </c>
      <c r="CJ1202" s="1" t="e">
        <f t="shared" si="395"/>
        <v>#N/A</v>
      </c>
      <c r="CK1202" s="1" t="str">
        <f t="shared" si="396"/>
        <v/>
      </c>
    </row>
    <row r="1203" spans="73:89" ht="12" customHeight="1" x14ac:dyDescent="0.15">
      <c r="BU1203" s="1">
        <f t="shared" si="397"/>
        <v>0</v>
      </c>
      <c r="BV1203" s="1">
        <f>IF($BY$12=1,NORMDIST(BY1203,$Y$6,$Y$8,TRUE),IF($BY$12=2,IF(BY1203&lt;=$BX$31,0,IF(BY1203&gt;=$BX$32,1,(BY1203-$BX$31)*$BX$33)),SUM($BU$42:BU1203)/$BV$40))</f>
        <v>0.99952511800009802</v>
      </c>
      <c r="BW1203" s="1">
        <f t="shared" si="389"/>
        <v>9.8357515120781197E-3</v>
      </c>
      <c r="BY1203" s="1">
        <f t="shared" si="390"/>
        <v>116.09999999999768</v>
      </c>
      <c r="BZ1203" s="1">
        <f t="shared" si="391"/>
        <v>8.4717928613938995E-5</v>
      </c>
      <c r="CA1203" s="1">
        <f t="shared" si="398"/>
        <v>26</v>
      </c>
      <c r="CE1203" s="1">
        <f t="shared" si="392"/>
        <v>26.305</v>
      </c>
      <c r="CF1203" s="1">
        <f t="shared" si="393"/>
        <v>99</v>
      </c>
      <c r="CG1203" s="1">
        <f t="shared" si="394"/>
        <v>0</v>
      </c>
      <c r="CH1203" s="1">
        <f t="shared" si="388"/>
        <v>0</v>
      </c>
      <c r="CJ1203" s="1" t="e">
        <f t="shared" si="395"/>
        <v>#N/A</v>
      </c>
      <c r="CK1203" s="1" t="str">
        <f t="shared" si="396"/>
        <v/>
      </c>
    </row>
    <row r="1204" spans="73:89" ht="12" customHeight="1" x14ac:dyDescent="0.15">
      <c r="BU1204" s="1">
        <f t="shared" si="397"/>
        <v>0</v>
      </c>
      <c r="BV1204" s="1">
        <f>IF($BY$12=1,NORMDIST(BY1204,$Y$6,$Y$8,TRUE),IF($BY$12=2,IF(BY1204&lt;=$BX$31,0,IF(BY1204&gt;=$BX$32,1,(BY1204-$BX$31)*$BX$33)),SUM($BU$42:BU1204)/$BV$40))</f>
        <v>0.9995335201438923</v>
      </c>
      <c r="BW1204" s="1">
        <f t="shared" si="389"/>
        <v>9.6827632149318471E-3</v>
      </c>
      <c r="BY1204" s="1">
        <f t="shared" si="390"/>
        <v>116.19999999999767</v>
      </c>
      <c r="BZ1204" s="1">
        <f t="shared" si="391"/>
        <v>8.3328426978761117E-5</v>
      </c>
      <c r="CA1204" s="1">
        <f t="shared" si="398"/>
        <v>26</v>
      </c>
      <c r="CE1204" s="1">
        <f t="shared" si="392"/>
        <v>26.305</v>
      </c>
      <c r="CF1204" s="1">
        <f t="shared" si="393"/>
        <v>99</v>
      </c>
      <c r="CG1204" s="1">
        <f t="shared" si="394"/>
        <v>0</v>
      </c>
      <c r="CH1204" s="1">
        <f t="shared" si="388"/>
        <v>0</v>
      </c>
      <c r="CJ1204" s="1" t="e">
        <f t="shared" si="395"/>
        <v>#N/A</v>
      </c>
      <c r="CK1204" s="1" t="str">
        <f t="shared" si="396"/>
        <v/>
      </c>
    </row>
    <row r="1205" spans="73:89" ht="12" customHeight="1" x14ac:dyDescent="0.15">
      <c r="BU1205" s="1">
        <f t="shared" si="397"/>
        <v>0</v>
      </c>
      <c r="BV1205" s="1">
        <f>IF($BY$12=1,NORMDIST(BY1205,$Y$6,$Y$8,TRUE),IF($BY$12=2,IF(BY1205&lt;=$BX$31,0,IF(BY1205&gt;=$BX$32,1,(BY1205-$BX$31)*$BX$33)),SUM($BU$42:BU1205)/$BV$40))</f>
        <v>0.99954178437685393</v>
      </c>
      <c r="BW1205" s="1">
        <f t="shared" si="389"/>
        <v>9.5319091844166624E-3</v>
      </c>
      <c r="BY1205" s="1">
        <f t="shared" si="390"/>
        <v>116.29999999999767</v>
      </c>
      <c r="BZ1205" s="1">
        <f t="shared" si="391"/>
        <v>8.1959666246060646E-5</v>
      </c>
      <c r="CA1205" s="1">
        <f t="shared" si="398"/>
        <v>26</v>
      </c>
      <c r="CE1205" s="1">
        <f t="shared" si="392"/>
        <v>26.305</v>
      </c>
      <c r="CF1205" s="1">
        <f t="shared" si="393"/>
        <v>99</v>
      </c>
      <c r="CG1205" s="1">
        <f t="shared" si="394"/>
        <v>0</v>
      </c>
      <c r="CH1205" s="1">
        <f t="shared" si="388"/>
        <v>0</v>
      </c>
      <c r="CJ1205" s="1" t="e">
        <f t="shared" si="395"/>
        <v>#N/A</v>
      </c>
      <c r="CK1205" s="1" t="str">
        <f t="shared" si="396"/>
        <v/>
      </c>
    </row>
    <row r="1206" spans="73:89" ht="12" customHeight="1" x14ac:dyDescent="0.15">
      <c r="BU1206" s="1">
        <f t="shared" si="397"/>
        <v>0</v>
      </c>
      <c r="BV1206" s="1">
        <f>IF($BY$12=1,NORMDIST(BY1206,$Y$6,$Y$8,TRUE),IF($BY$12=2,IF(BY1206&lt;=$BX$31,0,IF(BY1206&gt;=$BX$32,1,(BY1206-$BX$31)*$BX$33)),SUM($BU$42:BU1206)/$BV$40))</f>
        <v>0.99954991275940774</v>
      </c>
      <c r="BW1206" s="1">
        <f t="shared" si="389"/>
        <v>9.3831638869103194E-3</v>
      </c>
      <c r="BY1206" s="1">
        <f t="shared" si="390"/>
        <v>116.39999999999766</v>
      </c>
      <c r="BZ1206" s="1">
        <f t="shared" si="391"/>
        <v>8.0611373598887522E-5</v>
      </c>
      <c r="CA1206" s="1">
        <f t="shared" si="398"/>
        <v>26</v>
      </c>
      <c r="CE1206" s="1">
        <f t="shared" si="392"/>
        <v>26.305</v>
      </c>
      <c r="CF1206" s="1">
        <f t="shared" si="393"/>
        <v>99</v>
      </c>
      <c r="CG1206" s="1">
        <f t="shared" si="394"/>
        <v>0</v>
      </c>
      <c r="CH1206" s="1">
        <f t="shared" si="388"/>
        <v>0</v>
      </c>
      <c r="CJ1206" s="1" t="e">
        <f t="shared" si="395"/>
        <v>#N/A</v>
      </c>
      <c r="CK1206" s="1" t="str">
        <f t="shared" si="396"/>
        <v/>
      </c>
    </row>
    <row r="1207" spans="73:89" ht="12" customHeight="1" x14ac:dyDescent="0.15">
      <c r="BU1207" s="1">
        <f t="shared" si="397"/>
        <v>0</v>
      </c>
      <c r="BV1207" s="1">
        <f>IF($BY$12=1,NORMDIST(BY1207,$Y$6,$Y$8,TRUE),IF($BY$12=2,IF(BY1207&lt;=$BX$31,0,IF(BY1207&gt;=$BX$32,1,(BY1207-$BX$31)*$BX$33)),SUM($BU$42:BU1207)/$BV$40))</f>
        <v>0.99955790732484484</v>
      </c>
      <c r="BW1207" s="1">
        <f t="shared" si="389"/>
        <v>9.2365020247614938E-3</v>
      </c>
      <c r="BY1207" s="1">
        <f t="shared" si="390"/>
        <v>116.49999999999766</v>
      </c>
      <c r="BZ1207" s="1">
        <f t="shared" si="391"/>
        <v>7.9283279182503687E-5</v>
      </c>
      <c r="CA1207" s="1">
        <f t="shared" si="398"/>
        <v>26</v>
      </c>
      <c r="CE1207" s="1">
        <f t="shared" si="392"/>
        <v>26.305</v>
      </c>
      <c r="CF1207" s="1">
        <f t="shared" si="393"/>
        <v>99</v>
      </c>
      <c r="CG1207" s="1">
        <f t="shared" si="394"/>
        <v>0</v>
      </c>
      <c r="CH1207" s="1">
        <f t="shared" si="388"/>
        <v>0</v>
      </c>
      <c r="CJ1207" s="1" t="e">
        <f t="shared" si="395"/>
        <v>#N/A</v>
      </c>
      <c r="CK1207" s="1" t="str">
        <f t="shared" si="396"/>
        <v/>
      </c>
    </row>
    <row r="1208" spans="73:89" ht="12" customHeight="1" x14ac:dyDescent="0.15">
      <c r="BU1208" s="1">
        <f t="shared" si="397"/>
        <v>0</v>
      </c>
      <c r="BV1208" s="1">
        <f>IF($BY$12=1,NORMDIST(BY1208,$Y$6,$Y$8,TRUE),IF($BY$12=2,IF(BY1208&lt;=$BX$31,0,IF(BY1208&gt;=$BX$32,1,(BY1208-$BX$31)*$BX$33)),SUM($BU$42:BU1208)/$BV$40))</f>
        <v>0.99956577007961811</v>
      </c>
      <c r="BW1208" s="1">
        <f t="shared" si="389"/>
        <v>9.0918985352094195E-3</v>
      </c>
      <c r="BY1208" s="1">
        <f t="shared" si="390"/>
        <v>116.59999999999765</v>
      </c>
      <c r="BZ1208" s="1">
        <f t="shared" si="391"/>
        <v>7.7975116082415122E-5</v>
      </c>
      <c r="CA1208" s="1">
        <f t="shared" si="398"/>
        <v>26</v>
      </c>
      <c r="CE1208" s="1">
        <f t="shared" si="392"/>
        <v>26.305</v>
      </c>
      <c r="CF1208" s="1">
        <f t="shared" si="393"/>
        <v>99</v>
      </c>
      <c r="CG1208" s="1">
        <f t="shared" si="394"/>
        <v>0</v>
      </c>
      <c r="CH1208" s="1">
        <f t="shared" si="388"/>
        <v>0</v>
      </c>
      <c r="CJ1208" s="1" t="e">
        <f t="shared" si="395"/>
        <v>#N/A</v>
      </c>
      <c r="CK1208" s="1" t="str">
        <f t="shared" si="396"/>
        <v/>
      </c>
    </row>
    <row r="1209" spans="73:89" ht="12" customHeight="1" x14ac:dyDescent="0.15">
      <c r="BU1209" s="1">
        <f t="shared" si="397"/>
        <v>0</v>
      </c>
      <c r="BV1209" s="1">
        <f>IF($BY$12=1,NORMDIST(BY1209,$Y$6,$Y$8,TRUE),IF($BY$12=2,IF(BY1209&lt;=$BX$31,0,IF(BY1209&gt;=$BX$32,1,(BY1209-$BX$31)*$BX$33)),SUM($BU$42:BU1209)/$BV$40))</f>
        <v>0.99957350300363534</v>
      </c>
      <c r="BW1209" s="1">
        <f t="shared" si="389"/>
        <v>8.9493285892900364E-3</v>
      </c>
      <c r="BY1209" s="1">
        <f t="shared" si="390"/>
        <v>116.69999999999764</v>
      </c>
      <c r="BZ1209" s="1">
        <f t="shared" si="391"/>
        <v>7.6686620302401177E-5</v>
      </c>
      <c r="CA1209" s="1">
        <f t="shared" si="398"/>
        <v>26</v>
      </c>
      <c r="CE1209" s="1">
        <f t="shared" si="392"/>
        <v>26.305</v>
      </c>
      <c r="CF1209" s="1">
        <f t="shared" si="393"/>
        <v>99</v>
      </c>
      <c r="CG1209" s="1">
        <f t="shared" si="394"/>
        <v>0</v>
      </c>
      <c r="CH1209" s="1">
        <f t="shared" si="388"/>
        <v>0</v>
      </c>
      <c r="CJ1209" s="1" t="e">
        <f t="shared" si="395"/>
        <v>#N/A</v>
      </c>
      <c r="CK1209" s="1" t="str">
        <f t="shared" si="396"/>
        <v/>
      </c>
    </row>
    <row r="1210" spans="73:89" ht="12" customHeight="1" x14ac:dyDescent="0.15">
      <c r="BU1210" s="1">
        <f t="shared" si="397"/>
        <v>0</v>
      </c>
      <c r="BV1210" s="1">
        <f>IF($BY$12=1,NORMDIST(BY1210,$Y$6,$Y$8,TRUE),IF($BY$12=2,IF(BY1210&lt;=$BX$31,0,IF(BY1210&gt;=$BX$32,1,(BY1210-$BX$31)*$BX$33)),SUM($BU$42:BU1210)/$BV$40))</f>
        <v>0.99958110805054945</v>
      </c>
      <c r="BW1210" s="1">
        <f t="shared" si="389"/>
        <v>8.8087675907290979E-3</v>
      </c>
      <c r="BY1210" s="1">
        <f t="shared" si="390"/>
        <v>116.79999999999764</v>
      </c>
      <c r="BZ1210" s="1">
        <f t="shared" si="391"/>
        <v>7.5417530742545168E-5</v>
      </c>
      <c r="CA1210" s="1">
        <f t="shared" si="398"/>
        <v>26</v>
      </c>
      <c r="CE1210" s="1">
        <f t="shared" si="392"/>
        <v>26.305</v>
      </c>
      <c r="CF1210" s="1">
        <f t="shared" si="393"/>
        <v>99</v>
      </c>
      <c r="CG1210" s="1">
        <f t="shared" si="394"/>
        <v>0</v>
      </c>
      <c r="CH1210" s="1">
        <f t="shared" si="388"/>
        <v>0</v>
      </c>
      <c r="CJ1210" s="1" t="e">
        <f t="shared" si="395"/>
        <v>#N/A</v>
      </c>
      <c r="CK1210" s="1" t="str">
        <f t="shared" si="396"/>
        <v/>
      </c>
    </row>
    <row r="1211" spans="73:89" ht="12" customHeight="1" x14ac:dyDescent="0.15">
      <c r="BU1211" s="1">
        <f t="shared" si="397"/>
        <v>0</v>
      </c>
      <c r="BV1211" s="1">
        <f>IF($BY$12=1,NORMDIST(BY1211,$Y$6,$Y$8,TRUE),IF($BY$12=2,IF(BY1211&lt;=$BX$31,0,IF(BY1211&gt;=$BX$32,1,(BY1211-$BX$31)*$BX$33)),SUM($BU$42:BU1211)/$BV$40))</f>
        <v>0.99958858714804721</v>
      </c>
      <c r="BW1211" s="1">
        <f t="shared" si="389"/>
        <v>8.6701911748223674E-3</v>
      </c>
      <c r="BY1211" s="1">
        <f t="shared" si="390"/>
        <v>116.89999999999763</v>
      </c>
      <c r="BZ1211" s="1">
        <f t="shared" si="391"/>
        <v>7.416758917726726E-5</v>
      </c>
      <c r="CA1211" s="1">
        <f t="shared" si="398"/>
        <v>26</v>
      </c>
      <c r="CE1211" s="1">
        <f t="shared" si="392"/>
        <v>26.305</v>
      </c>
      <c r="CF1211" s="1">
        <f t="shared" si="393"/>
        <v>99</v>
      </c>
      <c r="CG1211" s="1">
        <f t="shared" si="394"/>
        <v>0</v>
      </c>
      <c r="CH1211" s="1">
        <f t="shared" si="388"/>
        <v>0</v>
      </c>
      <c r="CJ1211" s="1" t="e">
        <f t="shared" si="395"/>
        <v>#N/A</v>
      </c>
      <c r="CK1211" s="1" t="str">
        <f t="shared" si="396"/>
        <v/>
      </c>
    </row>
    <row r="1212" spans="73:89" ht="12" customHeight="1" x14ac:dyDescent="0.15">
      <c r="BU1212" s="1">
        <f t="shared" si="397"/>
        <v>0</v>
      </c>
      <c r="BV1212" s="1">
        <f>IF($BY$12=1,NORMDIST(BY1212,$Y$6,$Y$8,TRUE),IF($BY$12=2,IF(BY1212&lt;=$BX$31,0,IF(BY1212&gt;=$BX$32,1,(BY1212-$BX$31)*$BX$33)),SUM($BU$42:BU1212)/$BV$40))</f>
        <v>0.99959594219813586</v>
      </c>
      <c r="BW1212" s="1">
        <f t="shared" si="389"/>
        <v>8.5335752073036793E-3</v>
      </c>
      <c r="BY1212" s="1">
        <f t="shared" si="390"/>
        <v>116.99999999999763</v>
      </c>
      <c r="BZ1212" s="1">
        <f t="shared" si="391"/>
        <v>7.2936540233366255E-5</v>
      </c>
      <c r="CA1212" s="1">
        <f t="shared" si="398"/>
        <v>26</v>
      </c>
      <c r="CE1212" s="1">
        <f t="shared" si="392"/>
        <v>26.305</v>
      </c>
      <c r="CF1212" s="1">
        <f t="shared" si="393"/>
        <v>99</v>
      </c>
      <c r="CG1212" s="1">
        <f t="shared" si="394"/>
        <v>0</v>
      </c>
      <c r="CH1212" s="1">
        <f t="shared" si="388"/>
        <v>0</v>
      </c>
      <c r="CJ1212" s="1" t="e">
        <f t="shared" si="395"/>
        <v>#N/A</v>
      </c>
      <c r="CK1212" s="1" t="str">
        <f t="shared" si="396"/>
        <v/>
      </c>
    </row>
    <row r="1213" spans="73:89" ht="12" customHeight="1" x14ac:dyDescent="0.15">
      <c r="BU1213" s="1">
        <f t="shared" si="397"/>
        <v>0</v>
      </c>
      <c r="BV1213" s="1">
        <f>IF($BY$12=1,NORMDIST(BY1213,$Y$6,$Y$8,TRUE),IF($BY$12=2,IF(BY1213&lt;=$BX$31,0,IF(BY1213&gt;=$BX$32,1,(BY1213-$BX$31)*$BX$33)),SUM($BU$42:BU1213)/$BV$40))</f>
        <v>0.99960317507742669</v>
      </c>
      <c r="BW1213" s="1">
        <f t="shared" si="389"/>
        <v>8.3988957832007802E-3</v>
      </c>
      <c r="BY1213" s="1">
        <f t="shared" si="390"/>
        <v>117.09999999999762</v>
      </c>
      <c r="BZ1213" s="1">
        <f t="shared" si="391"/>
        <v>7.17241313680696E-5</v>
      </c>
      <c r="CA1213" s="1">
        <f t="shared" si="398"/>
        <v>26</v>
      </c>
      <c r="CE1213" s="1">
        <f t="shared" si="392"/>
        <v>26.305</v>
      </c>
      <c r="CF1213" s="1">
        <f t="shared" si="393"/>
        <v>99</v>
      </c>
      <c r="CG1213" s="1">
        <f t="shared" si="394"/>
        <v>0</v>
      </c>
      <c r="CH1213" s="1">
        <f t="shared" si="388"/>
        <v>0</v>
      </c>
      <c r="CJ1213" s="1" t="e">
        <f t="shared" si="395"/>
        <v>#N/A</v>
      </c>
      <c r="CK1213" s="1" t="str">
        <f t="shared" si="396"/>
        <v/>
      </c>
    </row>
    <row r="1214" spans="73:89" ht="12" customHeight="1" x14ac:dyDescent="0.15">
      <c r="BU1214" s="1">
        <f t="shared" si="397"/>
        <v>0</v>
      </c>
      <c r="BV1214" s="1">
        <f>IF($BY$12=1,NORMDIST(BY1214,$Y$6,$Y$8,TRUE),IF($BY$12=2,IF(BY1214&lt;=$BX$31,0,IF(BY1214&gt;=$BX$32,1,(BY1214-$BX$31)*$BX$33)),SUM($BU$42:BU1214)/$BV$40))</f>
        <v>0.99961028763741777</v>
      </c>
      <c r="BW1214" s="1">
        <f t="shared" si="389"/>
        <v>8.2661292256796508E-3</v>
      </c>
      <c r="BY1214" s="1">
        <f t="shared" si="390"/>
        <v>117.19999999999762</v>
      </c>
      <c r="BZ1214" s="1">
        <f t="shared" si="391"/>
        <v>7.0530112847097434E-5</v>
      </c>
      <c r="CA1214" s="1">
        <f t="shared" si="398"/>
        <v>26</v>
      </c>
      <c r="CE1214" s="1">
        <f t="shared" si="392"/>
        <v>26.305</v>
      </c>
      <c r="CF1214" s="1">
        <f t="shared" si="393"/>
        <v>99</v>
      </c>
      <c r="CG1214" s="1">
        <f t="shared" si="394"/>
        <v>0</v>
      </c>
      <c r="CH1214" s="1">
        <f t="shared" si="388"/>
        <v>0</v>
      </c>
      <c r="CJ1214" s="1" t="e">
        <f t="shared" si="395"/>
        <v>#N/A</v>
      </c>
      <c r="CK1214" s="1" t="str">
        <f t="shared" si="396"/>
        <v/>
      </c>
    </row>
    <row r="1215" spans="73:89" ht="12" customHeight="1" x14ac:dyDescent="0.15">
      <c r="BU1215" s="1">
        <f t="shared" si="397"/>
        <v>0</v>
      </c>
      <c r="BV1215" s="1">
        <f>IF($BY$12=1,NORMDIST(BY1215,$Y$6,$Y$8,TRUE),IF($BY$12=2,IF(BY1215&lt;=$BX$31,0,IF(BY1215&gt;=$BX$32,1,(BY1215-$BX$31)*$BX$33)),SUM($BU$42:BU1215)/$BV$40))</f>
        <v>0.99961728170477293</v>
      </c>
      <c r="BW1215" s="1">
        <f t="shared" si="389"/>
        <v>8.1352520848776179E-3</v>
      </c>
      <c r="BY1215" s="1">
        <f t="shared" si="390"/>
        <v>117.29999999999761</v>
      </c>
      <c r="BZ1215" s="1">
        <f t="shared" si="391"/>
        <v>6.9354237722743251E-5</v>
      </c>
      <c r="CA1215" s="1">
        <f t="shared" si="398"/>
        <v>26</v>
      </c>
      <c r="CE1215" s="1">
        <f t="shared" si="392"/>
        <v>26.305</v>
      </c>
      <c r="CF1215" s="1">
        <f t="shared" si="393"/>
        <v>99</v>
      </c>
      <c r="CG1215" s="1">
        <f t="shared" si="394"/>
        <v>0</v>
      </c>
      <c r="CH1215" s="1">
        <f t="shared" si="388"/>
        <v>0</v>
      </c>
      <c r="CJ1215" s="1" t="e">
        <f t="shared" si="395"/>
        <v>#N/A</v>
      </c>
      <c r="CK1215" s="1" t="str">
        <f t="shared" si="396"/>
        <v/>
      </c>
    </row>
    <row r="1216" spans="73:89" ht="12" customHeight="1" x14ac:dyDescent="0.15">
      <c r="BU1216" s="1">
        <f t="shared" si="397"/>
        <v>0</v>
      </c>
      <c r="BV1216" s="1">
        <f>IF($BY$12=1,NORMDIST(BY1216,$Y$6,$Y$8,TRUE),IF($BY$12=2,IF(BY1216&lt;=$BX$31,0,IF(BY1216&gt;=$BX$32,1,(BY1216-$BX$31)*$BX$33)),SUM($BU$42:BU1216)/$BV$40))</f>
        <v>0.99962415908159974</v>
      </c>
      <c r="BW1216" s="1">
        <f t="shared" si="389"/>
        <v>8.0062411367254355E-3</v>
      </c>
      <c r="BY1216" s="1">
        <f t="shared" si="390"/>
        <v>117.3999999999976</v>
      </c>
      <c r="BZ1216" s="1">
        <f t="shared" si="391"/>
        <v>6.8196261811972732E-5</v>
      </c>
      <c r="CA1216" s="1">
        <f t="shared" si="398"/>
        <v>26</v>
      </c>
      <c r="CE1216" s="1">
        <f t="shared" si="392"/>
        <v>26.305</v>
      </c>
      <c r="CF1216" s="1">
        <f t="shared" si="393"/>
        <v>99</v>
      </c>
      <c r="CG1216" s="1">
        <f t="shared" si="394"/>
        <v>0</v>
      </c>
      <c r="CH1216" s="1">
        <f t="shared" si="388"/>
        <v>0</v>
      </c>
      <c r="CJ1216" s="1" t="e">
        <f t="shared" si="395"/>
        <v>#N/A</v>
      </c>
      <c r="CK1216" s="1" t="str">
        <f t="shared" si="396"/>
        <v/>
      </c>
    </row>
    <row r="1217" spans="73:89" ht="12" customHeight="1" x14ac:dyDescent="0.15">
      <c r="BU1217" s="1">
        <f t="shared" si="397"/>
        <v>0</v>
      </c>
      <c r="BV1217" s="1">
        <f>IF($BY$12=1,NORMDIST(BY1217,$Y$6,$Y$8,TRUE),IF($BY$12=2,IF(BY1217&lt;=$BX$31,0,IF(BY1217&gt;=$BX$32,1,(BY1217-$BX$31)*$BX$33)),SUM($BU$42:BU1217)/$BV$40))</f>
        <v>0.99963092154572475</v>
      </c>
      <c r="BW1217" s="1">
        <f t="shared" si="389"/>
        <v>7.8790733817589997E-3</v>
      </c>
      <c r="BY1217" s="1">
        <f t="shared" si="390"/>
        <v>117.4999999999976</v>
      </c>
      <c r="BZ1217" s="1">
        <f t="shared" si="391"/>
        <v>6.7055943674546045E-5</v>
      </c>
      <c r="CA1217" s="1">
        <f t="shared" si="398"/>
        <v>26</v>
      </c>
      <c r="CE1217" s="1">
        <f t="shared" si="392"/>
        <v>26.305</v>
      </c>
      <c r="CF1217" s="1">
        <f t="shared" si="393"/>
        <v>99</v>
      </c>
      <c r="CG1217" s="1">
        <f t="shared" si="394"/>
        <v>0</v>
      </c>
      <c r="CH1217" s="1">
        <f t="shared" si="388"/>
        <v>0</v>
      </c>
      <c r="CJ1217" s="1" t="e">
        <f t="shared" si="395"/>
        <v>#N/A</v>
      </c>
      <c r="CK1217" s="1" t="str">
        <f t="shared" si="396"/>
        <v/>
      </c>
    </row>
    <row r="1218" spans="73:89" ht="12" customHeight="1" x14ac:dyDescent="0.15">
      <c r="BU1218" s="1">
        <f t="shared" si="397"/>
        <v>0</v>
      </c>
      <c r="BV1218" s="1">
        <f>IF($BY$12=1,NORMDIST(BY1218,$Y$6,$Y$8,TRUE),IF($BY$12=2,IF(BY1218&lt;=$BX$31,0,IF(BY1218&gt;=$BX$32,1,(BY1218-$BX$31)*$BX$33)),SUM($BU$42:BU1218)/$BV$40))</f>
        <v>0.99963757085096683</v>
      </c>
      <c r="BW1218" s="1">
        <f t="shared" si="389"/>
        <v>7.7537260439207193E-3</v>
      </c>
      <c r="BY1218" s="1">
        <f t="shared" si="390"/>
        <v>117.59999999999759</v>
      </c>
      <c r="BZ1218" s="1">
        <f t="shared" si="391"/>
        <v>6.5933044591163926E-5</v>
      </c>
      <c r="CA1218" s="1">
        <f t="shared" si="398"/>
        <v>26</v>
      </c>
      <c r="CE1218" s="1">
        <f t="shared" si="392"/>
        <v>26.305</v>
      </c>
      <c r="CF1218" s="1">
        <f t="shared" si="393"/>
        <v>99</v>
      </c>
      <c r="CG1218" s="1">
        <f t="shared" si="394"/>
        <v>0</v>
      </c>
      <c r="CH1218" s="1">
        <f t="shared" si="388"/>
        <v>0</v>
      </c>
      <c r="CJ1218" s="1" t="e">
        <f t="shared" si="395"/>
        <v>#N/A</v>
      </c>
      <c r="CK1218" s="1" t="str">
        <f t="shared" si="396"/>
        <v/>
      </c>
    </row>
    <row r="1219" spans="73:89" ht="12" customHeight="1" x14ac:dyDescent="0.15">
      <c r="BU1219" s="1">
        <f t="shared" si="397"/>
        <v>0</v>
      </c>
      <c r="BV1219" s="1">
        <f>IF($BY$12=1,NORMDIST(BY1219,$Y$6,$Y$8,TRUE),IF($BY$12=2,IF(BY1219&lt;=$BX$31,0,IF(BY1219&gt;=$BX$32,1,(BY1219-$BX$31)*$BX$33)),SUM($BU$42:BU1219)/$BV$40))</f>
        <v>0.99964410872740783</v>
      </c>
      <c r="BW1219" s="1">
        <f t="shared" si="389"/>
        <v>7.6301765693511381E-3</v>
      </c>
      <c r="BY1219" s="1">
        <f t="shared" si="390"/>
        <v>117.69999999999759</v>
      </c>
      <c r="BZ1219" s="1">
        <f t="shared" si="391"/>
        <v>6.4827328541642264E-5</v>
      </c>
      <c r="CA1219" s="1">
        <f t="shared" si="398"/>
        <v>26</v>
      </c>
      <c r="CE1219" s="1">
        <f t="shared" si="392"/>
        <v>26.305</v>
      </c>
      <c r="CF1219" s="1">
        <f t="shared" si="393"/>
        <v>99</v>
      </c>
      <c r="CG1219" s="1">
        <f t="shared" si="394"/>
        <v>0</v>
      </c>
      <c r="CH1219" s="1">
        <f t="shared" ref="CH1219:CH1282" si="399">IF(CB1219="",0,1)</f>
        <v>0</v>
      </c>
      <c r="CJ1219" s="1" t="e">
        <f t="shared" si="395"/>
        <v>#N/A</v>
      </c>
      <c r="CK1219" s="1" t="str">
        <f t="shared" si="396"/>
        <v/>
      </c>
    </row>
    <row r="1220" spans="73:89" ht="12" customHeight="1" x14ac:dyDescent="0.15">
      <c r="BU1220" s="1">
        <f t="shared" si="397"/>
        <v>0</v>
      </c>
      <c r="BV1220" s="1">
        <f>IF($BY$12=1,NORMDIST(BY1220,$Y$6,$Y$8,TRUE),IF($BY$12=2,IF(BY1220&lt;=$BX$31,0,IF(BY1220&gt;=$BX$32,1,(BY1220-$BX$31)*$BX$33)),SUM($BU$42:BU1220)/$BV$40))</f>
        <v>0.99965053688166183</v>
      </c>
      <c r="BW1220" s="1">
        <f t="shared" si="389"/>
        <v>7.5084026251711292E-3</v>
      </c>
      <c r="BY1220" s="1">
        <f t="shared" si="390"/>
        <v>117.79999999999758</v>
      </c>
      <c r="BZ1220" s="1">
        <f t="shared" si="391"/>
        <v>6.3738562183117853E-5</v>
      </c>
      <c r="CA1220" s="1">
        <f t="shared" si="398"/>
        <v>26</v>
      </c>
      <c r="CE1220" s="1">
        <f t="shared" si="392"/>
        <v>26.305</v>
      </c>
      <c r="CF1220" s="1">
        <f t="shared" si="393"/>
        <v>99</v>
      </c>
      <c r="CG1220" s="1">
        <f t="shared" si="394"/>
        <v>0</v>
      </c>
      <c r="CH1220" s="1">
        <f t="shared" si="399"/>
        <v>0</v>
      </c>
      <c r="CJ1220" s="1" t="e">
        <f t="shared" si="395"/>
        <v>#N/A</v>
      </c>
      <c r="CK1220" s="1" t="str">
        <f t="shared" si="396"/>
        <v/>
      </c>
    </row>
    <row r="1221" spans="73:89" ht="12" customHeight="1" x14ac:dyDescent="0.15">
      <c r="BU1221" s="1">
        <f t="shared" si="397"/>
        <v>0</v>
      </c>
      <c r="BV1221" s="1">
        <f>IF($BY$12=1,NORMDIST(BY1221,$Y$6,$Y$8,TRUE),IF($BY$12=2,IF(BY1221&lt;=$BX$31,0,IF(BY1221&gt;=$BX$32,1,(BY1221-$BX$31)*$BX$33)),SUM($BU$42:BU1221)/$BV$40))</f>
        <v>0.99965685699714169</v>
      </c>
      <c r="BW1221" s="1">
        <f t="shared" si="389"/>
        <v>7.3883820982547756E-3</v>
      </c>
      <c r="BY1221" s="1">
        <f t="shared" si="390"/>
        <v>117.89999999999758</v>
      </c>
      <c r="BZ1221" s="1">
        <f t="shared" si="391"/>
        <v>6.2666514828286067E-5</v>
      </c>
      <c r="CA1221" s="1">
        <f t="shared" si="398"/>
        <v>26</v>
      </c>
      <c r="CE1221" s="1">
        <f t="shared" si="392"/>
        <v>26.305</v>
      </c>
      <c r="CF1221" s="1">
        <f t="shared" si="393"/>
        <v>99</v>
      </c>
      <c r="CG1221" s="1">
        <f t="shared" si="394"/>
        <v>0</v>
      </c>
      <c r="CH1221" s="1">
        <f t="shared" si="399"/>
        <v>0</v>
      </c>
      <c r="CJ1221" s="1" t="e">
        <f t="shared" si="395"/>
        <v>#N/A</v>
      </c>
      <c r="CK1221" s="1" t="str">
        <f t="shared" si="396"/>
        <v/>
      </c>
    </row>
    <row r="1222" spans="73:89" ht="12" customHeight="1" x14ac:dyDescent="0.15">
      <c r="BU1222" s="1">
        <f t="shared" si="397"/>
        <v>0</v>
      </c>
      <c r="BV1222" s="1">
        <f>IF($BY$12=1,NORMDIST(BY1222,$Y$6,$Y$8,TRUE),IF($BY$12=2,IF(BY1222&lt;=$BX$31,0,IF(BY1222&gt;=$BX$32,1,(BY1222-$BX$31)*$BX$33)),SUM($BU$42:BU1222)/$BV$40))</f>
        <v>0.99966307073432292</v>
      </c>
      <c r="BW1222" s="1">
        <f t="shared" si="389"/>
        <v>7.2700930939936645E-3</v>
      </c>
      <c r="BY1222" s="1">
        <f t="shared" si="390"/>
        <v>117.99999999999757</v>
      </c>
      <c r="BZ1222" s="1">
        <f t="shared" si="391"/>
        <v>6.1610958423676389E-5</v>
      </c>
      <c r="CA1222" s="1">
        <f t="shared" si="398"/>
        <v>26</v>
      </c>
      <c r="CE1222" s="1">
        <f t="shared" si="392"/>
        <v>26.305</v>
      </c>
      <c r="CF1222" s="1">
        <f t="shared" si="393"/>
        <v>99</v>
      </c>
      <c r="CG1222" s="1">
        <f t="shared" si="394"/>
        <v>0</v>
      </c>
      <c r="CH1222" s="1">
        <f t="shared" si="399"/>
        <v>0</v>
      </c>
      <c r="CJ1222" s="1" t="e">
        <f t="shared" si="395"/>
        <v>#N/A</v>
      </c>
      <c r="CK1222" s="1" t="str">
        <f t="shared" si="396"/>
        <v/>
      </c>
    </row>
    <row r="1223" spans="73:89" ht="12" customHeight="1" x14ac:dyDescent="0.15">
      <c r="BU1223" s="1">
        <f t="shared" si="397"/>
        <v>0</v>
      </c>
      <c r="BV1223" s="1">
        <f>IF($BY$12=1,NORMDIST(BY1223,$Y$6,$Y$8,TRUE),IF($BY$12=2,IF(BY1223&lt;=$BX$31,0,IF(BY1223&gt;=$BX$32,1,(BY1223-$BX$31)*$BX$33)),SUM($BU$42:BU1223)/$BV$40))</f>
        <v>0.99966917973100711</v>
      </c>
      <c r="BW1223" s="1">
        <f t="shared" si="389"/>
        <v>7.1535139350525504E-3</v>
      </c>
      <c r="BY1223" s="1">
        <f t="shared" si="390"/>
        <v>118.09999999999756</v>
      </c>
      <c r="BZ1223" s="1">
        <f t="shared" si="391"/>
        <v>6.0571667527965263E-5</v>
      </c>
      <c r="CA1223" s="1">
        <f t="shared" si="398"/>
        <v>26</v>
      </c>
      <c r="CE1223" s="1">
        <f t="shared" si="392"/>
        <v>26.305</v>
      </c>
      <c r="CF1223" s="1">
        <f t="shared" si="393"/>
        <v>99</v>
      </c>
      <c r="CG1223" s="1">
        <f t="shared" si="394"/>
        <v>0</v>
      </c>
      <c r="CH1223" s="1">
        <f t="shared" si="399"/>
        <v>0</v>
      </c>
      <c r="CJ1223" s="1" t="e">
        <f t="shared" si="395"/>
        <v>#N/A</v>
      </c>
      <c r="CK1223" s="1" t="str">
        <f t="shared" si="396"/>
        <v/>
      </c>
    </row>
    <row r="1224" spans="73:89" ht="12" customHeight="1" x14ac:dyDescent="0.15">
      <c r="BU1224" s="1">
        <f t="shared" si="397"/>
        <v>0</v>
      </c>
      <c r="BV1224" s="1">
        <f>IF($BY$12=1,NORMDIST(BY1224,$Y$6,$Y$8,TRUE),IF($BY$12=2,IF(BY1224&lt;=$BX$31,0,IF(BY1224&gt;=$BX$32,1,(BY1224-$BX$31)*$BX$33)),SUM($BU$42:BU1224)/$BV$40))</f>
        <v>0.99967518560258095</v>
      </c>
      <c r="BW1224" s="1">
        <f t="shared" si="389"/>
        <v>7.038623160116937E-3</v>
      </c>
      <c r="BY1224" s="1">
        <f t="shared" si="390"/>
        <v>118.19999999999756</v>
      </c>
      <c r="BZ1224" s="1">
        <f t="shared" si="391"/>
        <v>5.9548419290330645E-5</v>
      </c>
      <c r="CA1224" s="1">
        <f t="shared" si="398"/>
        <v>26</v>
      </c>
      <c r="CE1224" s="1">
        <f t="shared" si="392"/>
        <v>26.305</v>
      </c>
      <c r="CF1224" s="1">
        <f t="shared" si="393"/>
        <v>99</v>
      </c>
      <c r="CG1224" s="1">
        <f t="shared" si="394"/>
        <v>0</v>
      </c>
      <c r="CH1224" s="1">
        <f t="shared" si="399"/>
        <v>0</v>
      </c>
      <c r="CJ1224" s="1" t="e">
        <f t="shared" si="395"/>
        <v>#N/A</v>
      </c>
      <c r="CK1224" s="1" t="str">
        <f t="shared" si="396"/>
        <v/>
      </c>
    </row>
    <row r="1225" spans="73:89" ht="12" customHeight="1" x14ac:dyDescent="0.15">
      <c r="BU1225" s="1">
        <f t="shared" si="397"/>
        <v>0</v>
      </c>
      <c r="BV1225" s="1">
        <f>IF($BY$12=1,NORMDIST(BY1225,$Y$6,$Y$8,TRUE),IF($BY$12=2,IF(BY1225&lt;=$BX$31,0,IF(BY1225&gt;=$BX$32,1,(BY1225-$BX$31)*$BX$33)),SUM($BU$42:BU1225)/$BV$40))</f>
        <v>0.99968108994227489</v>
      </c>
      <c r="BW1225" s="1">
        <f t="shared" si="389"/>
        <v>6.9253995226329071E-3</v>
      </c>
      <c r="BY1225" s="1">
        <f t="shared" si="390"/>
        <v>118.29999999999755</v>
      </c>
      <c r="BZ1225" s="1">
        <f t="shared" si="391"/>
        <v>5.8540993428850804E-5</v>
      </c>
      <c r="CA1225" s="1">
        <f t="shared" si="398"/>
        <v>26</v>
      </c>
      <c r="CE1225" s="1">
        <f t="shared" si="392"/>
        <v>26.305</v>
      </c>
      <c r="CF1225" s="1">
        <f t="shared" si="393"/>
        <v>99</v>
      </c>
      <c r="CG1225" s="1">
        <f t="shared" si="394"/>
        <v>0</v>
      </c>
      <c r="CH1225" s="1">
        <f t="shared" si="399"/>
        <v>0</v>
      </c>
      <c r="CJ1225" s="1" t="e">
        <f t="shared" si="395"/>
        <v>#N/A</v>
      </c>
      <c r="CK1225" s="1" t="str">
        <f t="shared" si="396"/>
        <v/>
      </c>
    </row>
    <row r="1226" spans="73:89" ht="12" customHeight="1" x14ac:dyDescent="0.15">
      <c r="BU1226" s="1">
        <f t="shared" si="397"/>
        <v>0</v>
      </c>
      <c r="BV1226" s="1">
        <f>IF($BY$12=1,NORMDIST(BY1226,$Y$6,$Y$8,TRUE),IF($BY$12=2,IF(BY1226&lt;=$BX$31,0,IF(BY1226&gt;=$BX$32,1,(BY1226-$BX$31)*$BX$33)),SUM($BU$42:BU1226)/$BV$40))</f>
        <v>0.99968689432141866</v>
      </c>
      <c r="BW1226" s="1">
        <f t="shared" si="389"/>
        <v>6.8138219895393422E-3</v>
      </c>
      <c r="BY1226" s="1">
        <f t="shared" si="390"/>
        <v>118.39999999999755</v>
      </c>
      <c r="BZ1226" s="1">
        <f t="shared" si="391"/>
        <v>5.7549172208948342E-5</v>
      </c>
      <c r="CA1226" s="1">
        <f t="shared" si="398"/>
        <v>26</v>
      </c>
      <c r="CE1226" s="1">
        <f t="shared" si="392"/>
        <v>26.305</v>
      </c>
      <c r="CF1226" s="1">
        <f t="shared" si="393"/>
        <v>99</v>
      </c>
      <c r="CG1226" s="1">
        <f t="shared" si="394"/>
        <v>0</v>
      </c>
      <c r="CH1226" s="1">
        <f t="shared" si="399"/>
        <v>0</v>
      </c>
      <c r="CJ1226" s="1" t="e">
        <f t="shared" si="395"/>
        <v>#N/A</v>
      </c>
      <c r="CK1226" s="1" t="str">
        <f t="shared" si="396"/>
        <v/>
      </c>
    </row>
    <row r="1227" spans="73:89" ht="12" customHeight="1" x14ac:dyDescent="0.15">
      <c r="BU1227" s="1">
        <f t="shared" si="397"/>
        <v>0</v>
      </c>
      <c r="BV1227" s="1">
        <f>IF($BY$12=1,NORMDIST(BY1227,$Y$6,$Y$8,TRUE),IF($BY$12=2,IF(BY1227&lt;=$BX$31,0,IF(BY1227&gt;=$BX$32,1,(BY1227-$BX$31)*$BX$33)),SUM($BU$42:BU1227)/$BV$40))</f>
        <v>0.99969260028969498</v>
      </c>
      <c r="BW1227" s="1">
        <f t="shared" si="389"/>
        <v>6.7038697399931365E-3</v>
      </c>
      <c r="BY1227" s="1">
        <f t="shared" si="390"/>
        <v>118.49999999999754</v>
      </c>
      <c r="BZ1227" s="1">
        <f t="shared" si="391"/>
        <v>5.6572740421884184E-5</v>
      </c>
      <c r="CA1227" s="1">
        <f t="shared" si="398"/>
        <v>26</v>
      </c>
      <c r="CE1227" s="1">
        <f t="shared" si="392"/>
        <v>26.305</v>
      </c>
      <c r="CF1227" s="1">
        <f t="shared" si="393"/>
        <v>99</v>
      </c>
      <c r="CG1227" s="1">
        <f t="shared" si="394"/>
        <v>0</v>
      </c>
      <c r="CH1227" s="1">
        <f t="shared" si="399"/>
        <v>0</v>
      </c>
      <c r="CJ1227" s="1" t="e">
        <f t="shared" si="395"/>
        <v>#N/A</v>
      </c>
      <c r="CK1227" s="1" t="str">
        <f t="shared" si="396"/>
        <v/>
      </c>
    </row>
    <row r="1228" spans="73:89" ht="12" customHeight="1" x14ac:dyDescent="0.15">
      <c r="BU1228" s="1">
        <f t="shared" si="397"/>
        <v>0</v>
      </c>
      <c r="BV1228" s="1">
        <f>IF($BY$12=1,NORMDIST(BY1228,$Y$6,$Y$8,TRUE),IF($BY$12=2,IF(BY1228&lt;=$BX$31,0,IF(BY1228&gt;=$BX$32,1,(BY1228-$BX$31)*$BX$33)),SUM($BU$42:BU1228)/$BV$40))</f>
        <v>0.99969820937539122</v>
      </c>
      <c r="BW1228" s="1">
        <f t="shared" si="389"/>
        <v>6.5955221640874567E-3</v>
      </c>
      <c r="BY1228" s="1">
        <f t="shared" si="390"/>
        <v>118.59999999999754</v>
      </c>
      <c r="BZ1228" s="1">
        <f t="shared" si="391"/>
        <v>5.5611485363301803E-5</v>
      </c>
      <c r="CA1228" s="1">
        <f t="shared" si="398"/>
        <v>26</v>
      </c>
      <c r="CE1228" s="1">
        <f t="shared" si="392"/>
        <v>26.305</v>
      </c>
      <c r="CF1228" s="1">
        <f t="shared" si="393"/>
        <v>99</v>
      </c>
      <c r="CG1228" s="1">
        <f t="shared" si="394"/>
        <v>0</v>
      </c>
      <c r="CH1228" s="1">
        <f t="shared" si="399"/>
        <v>0</v>
      </c>
      <c r="CJ1228" s="1" t="e">
        <f t="shared" si="395"/>
        <v>#N/A</v>
      </c>
      <c r="CK1228" s="1" t="str">
        <f t="shared" si="396"/>
        <v/>
      </c>
    </row>
    <row r="1229" spans="73:89" ht="12" customHeight="1" x14ac:dyDescent="0.15">
      <c r="BU1229" s="1">
        <f t="shared" si="397"/>
        <v>0</v>
      </c>
      <c r="BV1229" s="1">
        <f>IF($BY$12=1,NORMDIST(BY1229,$Y$6,$Y$8,TRUE),IF($BY$12=2,IF(BY1229&lt;=$BX$31,0,IF(BY1229&gt;=$BX$32,1,(BY1229-$BX$31)*$BX$33)),SUM($BU$42:BU1229)/$BV$40))</f>
        <v>0.99970372308564848</v>
      </c>
      <c r="BW1229" s="1">
        <f t="shared" si="389"/>
        <v>6.4887588615634281E-3</v>
      </c>
      <c r="BY1229" s="1">
        <f t="shared" si="390"/>
        <v>118.69999999999753</v>
      </c>
      <c r="BZ1229" s="1">
        <f t="shared" si="391"/>
        <v>5.466519681182446E-5</v>
      </c>
      <c r="CA1229" s="1">
        <f t="shared" si="398"/>
        <v>26</v>
      </c>
      <c r="CE1229" s="1">
        <f t="shared" si="392"/>
        <v>26.305</v>
      </c>
      <c r="CF1229" s="1">
        <f t="shared" si="393"/>
        <v>99</v>
      </c>
      <c r="CG1229" s="1">
        <f t="shared" si="394"/>
        <v>0</v>
      </c>
      <c r="CH1229" s="1">
        <f t="shared" si="399"/>
        <v>0</v>
      </c>
      <c r="CJ1229" s="1" t="e">
        <f t="shared" si="395"/>
        <v>#N/A</v>
      </c>
      <c r="CK1229" s="1" t="str">
        <f t="shared" si="396"/>
        <v/>
      </c>
    </row>
    <row r="1230" spans="73:89" ht="12" customHeight="1" x14ac:dyDescent="0.15">
      <c r="BU1230" s="1">
        <f t="shared" si="397"/>
        <v>0</v>
      </c>
      <c r="BV1230" s="1">
        <f>IF($BY$12=1,NORMDIST(BY1230,$Y$6,$Y$8,TRUE),IF($BY$12=2,IF(BY1230&lt;=$BX$31,0,IF(BY1230&gt;=$BX$32,1,(BY1230-$BX$31)*$BX$33)),SUM($BU$42:BU1230)/$BV$40))</f>
        <v>0.99970914290670909</v>
      </c>
      <c r="BW1230" s="1">
        <f t="shared" si="389"/>
        <v>6.383559640515772E-3</v>
      </c>
      <c r="BY1230" s="1">
        <f t="shared" si="390"/>
        <v>118.79999999999752</v>
      </c>
      <c r="BZ1230" s="1">
        <f t="shared" si="391"/>
        <v>5.373366700770964E-5</v>
      </c>
      <c r="CA1230" s="1">
        <f t="shared" si="398"/>
        <v>26</v>
      </c>
      <c r="CE1230" s="1">
        <f t="shared" si="392"/>
        <v>26.305</v>
      </c>
      <c r="CF1230" s="1">
        <f t="shared" si="393"/>
        <v>99</v>
      </c>
      <c r="CG1230" s="1">
        <f t="shared" si="394"/>
        <v>0</v>
      </c>
      <c r="CH1230" s="1">
        <f t="shared" si="399"/>
        <v>0</v>
      </c>
      <c r="CJ1230" s="1" t="e">
        <f t="shared" si="395"/>
        <v>#N/A</v>
      </c>
      <c r="CK1230" s="1" t="str">
        <f t="shared" si="396"/>
        <v/>
      </c>
    </row>
    <row r="1231" spans="73:89" ht="12" customHeight="1" x14ac:dyDescent="0.15">
      <c r="BU1231" s="1">
        <f t="shared" si="397"/>
        <v>0</v>
      </c>
      <c r="BV1231" s="1">
        <f>IF($BY$12=1,NORMDIST(BY1231,$Y$6,$Y$8,TRUE),IF($BY$12=2,IF(BY1231&lt;=$BX$31,0,IF(BY1231&gt;=$BX$32,1,(BY1231-$BX$31)*$BX$33)),SUM($BU$42:BU1231)/$BV$40))</f>
        <v>0.99971447030416161</v>
      </c>
      <c r="BW1231" s="1">
        <f t="shared" si="389"/>
        <v>6.2799045160922924E-3</v>
      </c>
      <c r="BY1231" s="1">
        <f t="shared" si="390"/>
        <v>118.89999999999752</v>
      </c>
      <c r="BZ1231" s="1">
        <f t="shared" si="391"/>
        <v>5.2816690631559493E-5</v>
      </c>
      <c r="CA1231" s="1">
        <f t="shared" si="398"/>
        <v>26</v>
      </c>
      <c r="CE1231" s="1">
        <f t="shared" si="392"/>
        <v>26.305</v>
      </c>
      <c r="CF1231" s="1">
        <f t="shared" si="393"/>
        <v>99</v>
      </c>
      <c r="CG1231" s="1">
        <f t="shared" si="394"/>
        <v>0</v>
      </c>
      <c r="CH1231" s="1">
        <f t="shared" si="399"/>
        <v>0</v>
      </c>
      <c r="CJ1231" s="1" t="e">
        <f t="shared" si="395"/>
        <v>#N/A</v>
      </c>
      <c r="CK1231" s="1" t="str">
        <f t="shared" si="396"/>
        <v/>
      </c>
    </row>
    <row r="1232" spans="73:89" ht="12" customHeight="1" x14ac:dyDescent="0.15">
      <c r="BU1232" s="1">
        <f t="shared" si="397"/>
        <v>0</v>
      </c>
      <c r="BV1232" s="1">
        <f>IF($BY$12=1,NORMDIST(BY1232,$Y$6,$Y$8,TRUE),IF($BY$12=2,IF(BY1232&lt;=$BX$31,0,IF(BY1232&gt;=$BX$32,1,(BY1232-$BX$31)*$BX$33)),SUM($BU$42:BU1232)/$BV$40))</f>
        <v>0.99971970672318367</v>
      </c>
      <c r="BW1232" s="1">
        <f t="shared" si="389"/>
        <v>6.1777737091879116E-3</v>
      </c>
      <c r="BY1232" s="1">
        <f t="shared" si="390"/>
        <v>118.99999999999751</v>
      </c>
      <c r="BZ1232" s="1">
        <f t="shared" si="391"/>
        <v>5.1914064783092781E-5</v>
      </c>
      <c r="CA1232" s="1">
        <f t="shared" si="398"/>
        <v>26</v>
      </c>
      <c r="CE1232" s="1">
        <f t="shared" si="392"/>
        <v>26.305</v>
      </c>
      <c r="CF1232" s="1">
        <f t="shared" si="393"/>
        <v>99</v>
      </c>
      <c r="CG1232" s="1">
        <f t="shared" si="394"/>
        <v>0</v>
      </c>
      <c r="CH1232" s="1">
        <f t="shared" si="399"/>
        <v>0</v>
      </c>
      <c r="CJ1232" s="1" t="e">
        <f t="shared" si="395"/>
        <v>#N/A</v>
      </c>
      <c r="CK1232" s="1" t="str">
        <f t="shared" si="396"/>
        <v/>
      </c>
    </row>
    <row r="1233" spans="73:89" ht="12" customHeight="1" x14ac:dyDescent="0.15">
      <c r="BU1233" s="1">
        <f t="shared" si="397"/>
        <v>0</v>
      </c>
      <c r="BV1233" s="1">
        <f>IF($BY$12=1,NORMDIST(BY1233,$Y$6,$Y$8,TRUE),IF($BY$12=2,IF(BY1233&lt;=$BX$31,0,IF(BY1233&gt;=$BX$32,1,(BY1233-$BX$31)*$BX$33)),SUM($BU$42:BU1233)/$BV$40))</f>
        <v>0.99972485358878316</v>
      </c>
      <c r="BW1233" s="1">
        <f t="shared" si="389"/>
        <v>6.0771476451333163E-3</v>
      </c>
      <c r="BY1233" s="1">
        <f t="shared" si="390"/>
        <v>119.09999999999751</v>
      </c>
      <c r="BZ1233" s="1">
        <f t="shared" si="391"/>
        <v>5.1025588959978538E-5</v>
      </c>
      <c r="CA1233" s="1">
        <f t="shared" si="398"/>
        <v>26</v>
      </c>
      <c r="CE1233" s="1">
        <f t="shared" si="392"/>
        <v>26.305</v>
      </c>
      <c r="CF1233" s="1">
        <f t="shared" si="393"/>
        <v>99</v>
      </c>
      <c r="CG1233" s="1">
        <f t="shared" si="394"/>
        <v>0</v>
      </c>
      <c r="CH1233" s="1">
        <f t="shared" si="399"/>
        <v>0</v>
      </c>
      <c r="CJ1233" s="1" t="e">
        <f t="shared" si="395"/>
        <v>#N/A</v>
      </c>
      <c r="CK1233" s="1" t="str">
        <f t="shared" si="396"/>
        <v/>
      </c>
    </row>
    <row r="1234" spans="73:89" ht="12" customHeight="1" x14ac:dyDescent="0.15">
      <c r="BU1234" s="1">
        <f t="shared" si="397"/>
        <v>0</v>
      </c>
      <c r="BV1234" s="1">
        <f>IF($BY$12=1,NORMDIST(BY1234,$Y$6,$Y$8,TRUE),IF($BY$12=2,IF(BY1234&lt;=$BX$31,0,IF(BY1234&gt;=$BX$32,1,(BY1234-$BX$31)*$BX$33)),SUM($BU$42:BU1234)/$BV$40))</f>
        <v>0.99972991230603636</v>
      </c>
      <c r="BW1234" s="1">
        <f t="shared" si="389"/>
        <v>5.9780069523785164E-3</v>
      </c>
      <c r="BY1234" s="1">
        <f t="shared" si="390"/>
        <v>119.1999999999975</v>
      </c>
      <c r="BZ1234" s="1">
        <f t="shared" si="391"/>
        <v>5.0151065036733568E-5</v>
      </c>
      <c r="CA1234" s="1">
        <f t="shared" si="398"/>
        <v>26</v>
      </c>
      <c r="CE1234" s="1">
        <f t="shared" si="392"/>
        <v>26.305</v>
      </c>
      <c r="CF1234" s="1">
        <f t="shared" si="393"/>
        <v>99</v>
      </c>
      <c r="CG1234" s="1">
        <f t="shared" si="394"/>
        <v>0</v>
      </c>
      <c r="CH1234" s="1">
        <f t="shared" si="399"/>
        <v>0</v>
      </c>
      <c r="CJ1234" s="1" t="e">
        <f t="shared" si="395"/>
        <v>#N/A</v>
      </c>
      <c r="CK1234" s="1" t="str">
        <f t="shared" si="396"/>
        <v/>
      </c>
    </row>
    <row r="1235" spans="73:89" ht="12" customHeight="1" x14ac:dyDescent="0.15">
      <c r="BU1235" s="1">
        <f t="shared" si="397"/>
        <v>0</v>
      </c>
      <c r="BV1235" s="1">
        <f>IF($BY$12=1,NORMDIST(BY1235,$Y$6,$Y$8,TRUE),IF($BY$12=2,IF(BY1235&lt;=$BX$31,0,IF(BY1235&gt;=$BX$32,1,(BY1235-$BX$31)*$BX$33)),SUM($BU$42:BU1235)/$BV$40))</f>
        <v>0.99973488426032553</v>
      </c>
      <c r="BW1235" s="1">
        <f t="shared" ref="BW1235:BW1298" si="400">BY1235*BZ1235</f>
        <v>5.8803324611717521E-3</v>
      </c>
      <c r="BY1235" s="1">
        <f t="shared" ref="BY1235:BY1298" si="401">BY1234+$BZ$1</f>
        <v>119.2999999999975</v>
      </c>
      <c r="BZ1235" s="1">
        <f t="shared" si="391"/>
        <v>4.929029724368714E-5</v>
      </c>
      <c r="CA1235" s="1">
        <f t="shared" si="398"/>
        <v>26</v>
      </c>
      <c r="CE1235" s="1">
        <f t="shared" si="392"/>
        <v>26.305</v>
      </c>
      <c r="CF1235" s="1">
        <f t="shared" si="393"/>
        <v>99</v>
      </c>
      <c r="CG1235" s="1">
        <f t="shared" si="394"/>
        <v>0</v>
      </c>
      <c r="CH1235" s="1">
        <f t="shared" si="399"/>
        <v>0</v>
      </c>
      <c r="CJ1235" s="1" t="e">
        <f t="shared" si="395"/>
        <v>#N/A</v>
      </c>
      <c r="CK1235" s="1" t="str">
        <f t="shared" si="396"/>
        <v/>
      </c>
    </row>
    <row r="1236" spans="73:89" ht="12" customHeight="1" x14ac:dyDescent="0.15">
      <c r="BU1236" s="1">
        <f t="shared" si="397"/>
        <v>0</v>
      </c>
      <c r="BV1236" s="1">
        <f>IF($BY$12=1,NORMDIST(BY1236,$Y$6,$Y$8,TRUE),IF($BY$12=2,IF(BY1236&lt;=$BX$31,0,IF(BY1236&gt;=$BX$32,1,(BY1236-$BX$31)*$BX$33)),SUM($BU$42:BU1236)/$BV$40))</f>
        <v>0.99973977081757237</v>
      </c>
      <c r="BW1236" s="1">
        <f t="shared" si="400"/>
        <v>5.784105202233881E-3</v>
      </c>
      <c r="BY1236" s="1">
        <f t="shared" si="401"/>
        <v>119.39999999999749</v>
      </c>
      <c r="BZ1236" s="1">
        <f t="shared" si="391"/>
        <v>4.8443092146013425E-5</v>
      </c>
      <c r="CA1236" s="1">
        <f t="shared" si="398"/>
        <v>26</v>
      </c>
      <c r="CE1236" s="1">
        <f t="shared" si="392"/>
        <v>26.305</v>
      </c>
      <c r="CF1236" s="1">
        <f t="shared" si="393"/>
        <v>99</v>
      </c>
      <c r="CG1236" s="1">
        <f t="shared" si="394"/>
        <v>0</v>
      </c>
      <c r="CH1236" s="1">
        <f t="shared" si="399"/>
        <v>0</v>
      </c>
      <c r="CJ1236" s="1" t="e">
        <f t="shared" si="395"/>
        <v>#N/A</v>
      </c>
      <c r="CK1236" s="1" t="str">
        <f t="shared" si="396"/>
        <v/>
      </c>
    </row>
    <row r="1237" spans="73:89" ht="12" customHeight="1" x14ac:dyDescent="0.15">
      <c r="BU1237" s="1">
        <f t="shared" si="397"/>
        <v>0</v>
      </c>
      <c r="BV1237" s="1">
        <f>IF($BY$12=1,NORMDIST(BY1237,$Y$6,$Y$8,TRUE),IF($BY$12=2,IF(BY1237&lt;=$BX$31,0,IF(BY1237&gt;=$BX$32,1,(BY1237-$BX$31)*$BX$33)),SUM($BU$42:BU1237)/$BV$40))</f>
        <v>0.99974457332447131</v>
      </c>
      <c r="BW1237" s="1">
        <f t="shared" si="400"/>
        <v>5.689306405428576E-3</v>
      </c>
      <c r="BY1237" s="1">
        <f t="shared" si="401"/>
        <v>119.49999999999748</v>
      </c>
      <c r="BZ1237" s="1">
        <f t="shared" si="391"/>
        <v>4.7609258622834273E-5</v>
      </c>
      <c r="CA1237" s="1">
        <f t="shared" si="398"/>
        <v>26</v>
      </c>
      <c r="CE1237" s="1">
        <f t="shared" si="392"/>
        <v>26.305</v>
      </c>
      <c r="CF1237" s="1">
        <f t="shared" si="393"/>
        <v>99</v>
      </c>
      <c r="CG1237" s="1">
        <f t="shared" si="394"/>
        <v>0</v>
      </c>
      <c r="CH1237" s="1">
        <f t="shared" si="399"/>
        <v>0</v>
      </c>
      <c r="CJ1237" s="1" t="e">
        <f t="shared" si="395"/>
        <v>#N/A</v>
      </c>
      <c r="CK1237" s="1" t="str">
        <f t="shared" si="396"/>
        <v/>
      </c>
    </row>
    <row r="1238" spans="73:89" ht="12" customHeight="1" x14ac:dyDescent="0.15">
      <c r="BU1238" s="1">
        <f t="shared" si="397"/>
        <v>0</v>
      </c>
      <c r="BV1238" s="1">
        <f>IF($BY$12=1,NORMDIST(BY1238,$Y$6,$Y$8,TRUE),IF($BY$12=2,IF(BY1238&lt;=$BX$31,0,IF(BY1238&gt;=$BX$32,1,(BY1238-$BX$31)*$BX$33)),SUM($BU$42:BU1238)/$BV$40))</f>
        <v>0.99974929310871929</v>
      </c>
      <c r="BW1238" s="1">
        <f t="shared" si="400"/>
        <v>5.5959174984286661E-3</v>
      </c>
      <c r="BY1238" s="1">
        <f t="shared" si="401"/>
        <v>119.59999999999748</v>
      </c>
      <c r="BZ1238" s="1">
        <f t="shared" si="391"/>
        <v>4.6788607846394515E-5</v>
      </c>
      <c r="CA1238" s="1">
        <f t="shared" si="398"/>
        <v>26</v>
      </c>
      <c r="CE1238" s="1">
        <f t="shared" si="392"/>
        <v>26.305</v>
      </c>
      <c r="CF1238" s="1">
        <f t="shared" si="393"/>
        <v>99</v>
      </c>
      <c r="CG1238" s="1">
        <f t="shared" si="394"/>
        <v>0</v>
      </c>
      <c r="CH1238" s="1">
        <f t="shared" si="399"/>
        <v>0</v>
      </c>
      <c r="CJ1238" s="1" t="e">
        <f t="shared" si="395"/>
        <v>#N/A</v>
      </c>
      <c r="CK1238" s="1" t="str">
        <f t="shared" si="396"/>
        <v/>
      </c>
    </row>
    <row r="1239" spans="73:89" ht="12" customHeight="1" x14ac:dyDescent="0.15">
      <c r="BU1239" s="1">
        <f t="shared" si="397"/>
        <v>0</v>
      </c>
      <c r="BV1239" s="1">
        <f>IF($BY$12=1,NORMDIST(BY1239,$Y$6,$Y$8,TRUE),IF($BY$12=2,IF(BY1239&lt;=$BX$31,0,IF(BY1239&gt;=$BX$32,1,(BY1239-$BX$31)*$BX$33)),SUM($BU$42:BU1239)/$BV$40))</f>
        <v>0.99975393147924452</v>
      </c>
      <c r="BW1239" s="1">
        <f t="shared" si="400"/>
        <v>5.5039201053787698E-3</v>
      </c>
      <c r="BY1239" s="1">
        <f t="shared" si="401"/>
        <v>119.69999999999747</v>
      </c>
      <c r="BZ1239" s="1">
        <f t="shared" si="391"/>
        <v>4.5980953261310657E-5</v>
      </c>
      <c r="CA1239" s="1">
        <f t="shared" si="398"/>
        <v>26</v>
      </c>
      <c r="CE1239" s="1">
        <f t="shared" si="392"/>
        <v>26.305</v>
      </c>
      <c r="CF1239" s="1">
        <f t="shared" si="393"/>
        <v>99</v>
      </c>
      <c r="CG1239" s="1">
        <f t="shared" si="394"/>
        <v>0</v>
      </c>
      <c r="CH1239" s="1">
        <f t="shared" si="399"/>
        <v>0</v>
      </c>
      <c r="CJ1239" s="1" t="e">
        <f t="shared" si="395"/>
        <v>#N/A</v>
      </c>
      <c r="CK1239" s="1" t="str">
        <f t="shared" si="396"/>
        <v/>
      </c>
    </row>
    <row r="1240" spans="73:89" ht="12" customHeight="1" x14ac:dyDescent="0.15">
      <c r="BU1240" s="1">
        <f t="shared" si="397"/>
        <v>0</v>
      </c>
      <c r="BV1240" s="1">
        <f>IF($BY$12=1,NORMDIST(BY1240,$Y$6,$Y$8,TRUE),IF($BY$12=2,IF(BY1240&lt;=$BX$31,0,IF(BY1240&gt;=$BX$32,1,(BY1240-$BX$31)*$BX$33)),SUM($BU$42:BU1240)/$BV$40))</f>
        <v>0.999758489726432</v>
      </c>
      <c r="BW1240" s="1">
        <f t="shared" si="400"/>
        <v>5.4132960455546561E-3</v>
      </c>
      <c r="BY1240" s="1">
        <f t="shared" si="401"/>
        <v>119.79999999999747</v>
      </c>
      <c r="BZ1240" s="1">
        <f t="shared" si="391"/>
        <v>4.5186110563896245E-5</v>
      </c>
      <c r="CA1240" s="1">
        <f t="shared" si="398"/>
        <v>26</v>
      </c>
      <c r="CE1240" s="1">
        <f t="shared" si="392"/>
        <v>26.305</v>
      </c>
      <c r="CF1240" s="1">
        <f t="shared" si="393"/>
        <v>99</v>
      </c>
      <c r="CG1240" s="1">
        <f t="shared" si="394"/>
        <v>0</v>
      </c>
      <c r="CH1240" s="1">
        <f t="shared" si="399"/>
        <v>0</v>
      </c>
      <c r="CJ1240" s="1" t="e">
        <f t="shared" si="395"/>
        <v>#N/A</v>
      </c>
      <c r="CK1240" s="1" t="str">
        <f t="shared" si="396"/>
        <v/>
      </c>
    </row>
    <row r="1241" spans="73:89" ht="12" customHeight="1" x14ac:dyDescent="0.15">
      <c r="BU1241" s="1">
        <f t="shared" si="397"/>
        <v>0</v>
      </c>
      <c r="BV1241" s="1">
        <f>IF($BY$12=1,NORMDIST(BY1241,$Y$6,$Y$8,TRUE),IF($BY$12=2,IF(BY1241&lt;=$BX$31,0,IF(BY1241&gt;=$BX$32,1,(BY1241-$BX$31)*$BX$33)),SUM($BU$42:BU1241)/$BV$40))</f>
        <v>0.99976296912234863</v>
      </c>
      <c r="BW1241" s="1">
        <f t="shared" si="400"/>
        <v>5.3240273320193923E-3</v>
      </c>
      <c r="BY1241" s="1">
        <f t="shared" si="401"/>
        <v>119.89999999999746</v>
      </c>
      <c r="BZ1241" s="1">
        <f t="shared" si="391"/>
        <v>4.4403897681563843E-5</v>
      </c>
      <c r="CA1241" s="1">
        <f t="shared" si="398"/>
        <v>26</v>
      </c>
      <c r="CE1241" s="1">
        <f t="shared" si="392"/>
        <v>26.305</v>
      </c>
      <c r="CF1241" s="1">
        <f t="shared" si="393"/>
        <v>99</v>
      </c>
      <c r="CG1241" s="1">
        <f t="shared" si="394"/>
        <v>0</v>
      </c>
      <c r="CH1241" s="1">
        <f t="shared" si="399"/>
        <v>0</v>
      </c>
      <c r="CJ1241" s="1" t="e">
        <f t="shared" si="395"/>
        <v>#N/A</v>
      </c>
      <c r="CK1241" s="1" t="str">
        <f t="shared" si="396"/>
        <v/>
      </c>
    </row>
    <row r="1242" spans="73:89" ht="12" customHeight="1" x14ac:dyDescent="0.15">
      <c r="BU1242" s="1">
        <f t="shared" si="397"/>
        <v>0</v>
      </c>
      <c r="BV1242" s="1">
        <f>IF($BY$12=1,NORMDIST(BY1242,$Y$6,$Y$8,TRUE),IF($BY$12=2,IF(BY1242&lt;=$BX$31,0,IF(BY1242&gt;=$BX$32,1,(BY1242-$BX$31)*$BX$33)),SUM($BU$42:BU1242)/$BV$40))</f>
        <v>0.99976737092096435</v>
      </c>
      <c r="BW1242" s="1">
        <f t="shared" si="400"/>
        <v>5.2360961702767753E-3</v>
      </c>
      <c r="BY1242" s="1">
        <f t="shared" si="401"/>
        <v>119.99999999999746</v>
      </c>
      <c r="BZ1242" s="1">
        <f t="shared" si="391"/>
        <v>4.3634134752307385E-5</v>
      </c>
      <c r="CA1242" s="1">
        <f t="shared" si="398"/>
        <v>26</v>
      </c>
      <c r="CE1242" s="1">
        <f t="shared" si="392"/>
        <v>26.305</v>
      </c>
      <c r="CF1242" s="1">
        <f t="shared" si="393"/>
        <v>99</v>
      </c>
      <c r="CG1242" s="1">
        <f t="shared" si="394"/>
        <v>0</v>
      </c>
      <c r="CH1242" s="1">
        <f t="shared" si="399"/>
        <v>0</v>
      </c>
      <c r="CJ1242" s="1" t="e">
        <f t="shared" si="395"/>
        <v>#N/A</v>
      </c>
      <c r="CK1242" s="1" t="str">
        <f t="shared" si="396"/>
        <v/>
      </c>
    </row>
    <row r="1243" spans="73:89" ht="12" customHeight="1" x14ac:dyDescent="0.15">
      <c r="BU1243" s="1">
        <f t="shared" si="397"/>
        <v>0</v>
      </c>
      <c r="BV1243" s="1">
        <f>IF($BY$12=1,NORMDIST(BY1243,$Y$6,$Y$8,TRUE),IF($BY$12=2,IF(BY1243&lt;=$BX$31,0,IF(BY1243&gt;=$BX$32,1,(BY1243-$BX$31)*$BX$33)),SUM($BU$42:BU1243)/$BV$40))</f>
        <v>0.99977169635837271</v>
      </c>
      <c r="BW1243" s="1">
        <f t="shared" si="400"/>
        <v>5.1494849569221164E-3</v>
      </c>
      <c r="BY1243" s="1">
        <f t="shared" si="401"/>
        <v>120.09999999999745</v>
      </c>
      <c r="BZ1243" s="1">
        <f t="shared" si="391"/>
        <v>4.2876644104264995E-5</v>
      </c>
      <c r="CA1243" s="1">
        <f t="shared" si="398"/>
        <v>26</v>
      </c>
      <c r="CE1243" s="1">
        <f t="shared" si="392"/>
        <v>26.305</v>
      </c>
      <c r="CF1243" s="1">
        <f t="shared" si="393"/>
        <v>99</v>
      </c>
      <c r="CG1243" s="1">
        <f t="shared" si="394"/>
        <v>0</v>
      </c>
      <c r="CH1243" s="1">
        <f t="shared" si="399"/>
        <v>0</v>
      </c>
      <c r="CJ1243" s="1" t="e">
        <f t="shared" si="395"/>
        <v>#N/A</v>
      </c>
      <c r="CK1243" s="1" t="str">
        <f t="shared" si="396"/>
        <v/>
      </c>
    </row>
    <row r="1244" spans="73:89" ht="12" customHeight="1" x14ac:dyDescent="0.15">
      <c r="BU1244" s="1">
        <f t="shared" si="397"/>
        <v>0</v>
      </c>
      <c r="BV1244" s="1">
        <f>IF($BY$12=1,NORMDIST(BY1244,$Y$6,$Y$8,TRUE),IF($BY$12=2,IF(BY1244&lt;=$BX$31,0,IF(BY1244&gt;=$BX$32,1,(BY1244-$BX$31)*$BX$33)),SUM($BU$42:BU1244)/$BV$40))</f>
        <v>0.99977594665300884</v>
      </c>
      <c r="BW1244" s="1">
        <f t="shared" si="400"/>
        <v>5.0641762782906441E-3</v>
      </c>
      <c r="BY1244" s="1">
        <f t="shared" si="401"/>
        <v>120.19999999999744</v>
      </c>
      <c r="BZ1244" s="1">
        <f t="shared" si="391"/>
        <v>4.2131250235363992E-5</v>
      </c>
      <c r="CA1244" s="1">
        <f t="shared" si="398"/>
        <v>26</v>
      </c>
      <c r="CE1244" s="1">
        <f t="shared" si="392"/>
        <v>26.305</v>
      </c>
      <c r="CF1244" s="1">
        <f t="shared" si="393"/>
        <v>99</v>
      </c>
      <c r="CG1244" s="1">
        <f t="shared" si="394"/>
        <v>0</v>
      </c>
      <c r="CH1244" s="1">
        <f t="shared" si="399"/>
        <v>0</v>
      </c>
      <c r="CJ1244" s="1" t="e">
        <f t="shared" si="395"/>
        <v>#N/A</v>
      </c>
      <c r="CK1244" s="1" t="str">
        <f t="shared" si="396"/>
        <v/>
      </c>
    </row>
    <row r="1245" spans="73:89" ht="12" customHeight="1" x14ac:dyDescent="0.15">
      <c r="BU1245" s="1">
        <f t="shared" si="397"/>
        <v>0</v>
      </c>
      <c r="BV1245" s="1">
        <f>IF($BY$12=1,NORMDIST(BY1245,$Y$6,$Y$8,TRUE),IF($BY$12=2,IF(BY1245&lt;=$BX$31,0,IF(BY1245&gt;=$BX$32,1,(BY1245-$BX$31)*$BX$33)),SUM($BU$42:BU1245)/$BV$40))</f>
        <v>0.99978012300586505</v>
      </c>
      <c r="BW1245" s="1">
        <f t="shared" si="400"/>
        <v>4.9801529091039742E-3</v>
      </c>
      <c r="BY1245" s="1">
        <f t="shared" si="401"/>
        <v>120.29999999999744</v>
      </c>
      <c r="BZ1245" s="1">
        <f t="shared" si="391"/>
        <v>4.1397779793051376E-5</v>
      </c>
      <c r="CA1245" s="1">
        <f t="shared" si="398"/>
        <v>26</v>
      </c>
      <c r="CE1245" s="1">
        <f t="shared" si="392"/>
        <v>26.305</v>
      </c>
      <c r="CF1245" s="1">
        <f t="shared" si="393"/>
        <v>99</v>
      </c>
      <c r="CG1245" s="1">
        <f t="shared" si="394"/>
        <v>0</v>
      </c>
      <c r="CH1245" s="1">
        <f t="shared" si="399"/>
        <v>0</v>
      </c>
      <c r="CJ1245" s="1" t="e">
        <f t="shared" si="395"/>
        <v>#N/A</v>
      </c>
      <c r="CK1245" s="1" t="str">
        <f t="shared" si="396"/>
        <v/>
      </c>
    </row>
    <row r="1246" spans="73:89" ht="12" customHeight="1" x14ac:dyDescent="0.15">
      <c r="BU1246" s="1">
        <f t="shared" si="397"/>
        <v>0</v>
      </c>
      <c r="BV1246" s="1">
        <f>IF($BY$12=1,NORMDIST(BY1246,$Y$6,$Y$8,TRUE),IF($BY$12=2,IF(BY1246&lt;=$BX$31,0,IF(BY1246&gt;=$BX$32,1,(BY1246-$BX$31)*$BX$33)),SUM($BU$42:BU1246)/$BV$40))</f>
        <v>0.99978422660070521</v>
      </c>
      <c r="BW1246" s="1">
        <f t="shared" si="400"/>
        <v>4.8973978111145917E-3</v>
      </c>
      <c r="BY1246" s="1">
        <f t="shared" si="401"/>
        <v>120.39999999999743</v>
      </c>
      <c r="BZ1246" s="1">
        <f t="shared" si="391"/>
        <v>4.0676061554108769E-5</v>
      </c>
      <c r="CA1246" s="1">
        <f t="shared" si="398"/>
        <v>26</v>
      </c>
      <c r="CE1246" s="1">
        <f t="shared" si="392"/>
        <v>26.305</v>
      </c>
      <c r="CF1246" s="1">
        <f t="shared" si="393"/>
        <v>99</v>
      </c>
      <c r="CG1246" s="1">
        <f t="shared" si="394"/>
        <v>0</v>
      </c>
      <c r="CH1246" s="1">
        <f t="shared" si="399"/>
        <v>0</v>
      </c>
      <c r="CJ1246" s="1" t="e">
        <f t="shared" si="395"/>
        <v>#N/A</v>
      </c>
      <c r="CK1246" s="1" t="str">
        <f t="shared" si="396"/>
        <v/>
      </c>
    </row>
    <row r="1247" spans="73:89" ht="12" customHeight="1" x14ac:dyDescent="0.15">
      <c r="BU1247" s="1">
        <f t="shared" si="397"/>
        <v>0</v>
      </c>
      <c r="BV1247" s="1">
        <f>IF($BY$12=1,NORMDIST(BY1247,$Y$6,$Y$8,TRUE),IF($BY$12=2,IF(BY1247&lt;=$BX$31,0,IF(BY1247&gt;=$BX$32,1,(BY1247-$BX$31)*$BX$33)),SUM($BU$42:BU1247)/$BV$40))</f>
        <v>0.99978825860427645</v>
      </c>
      <c r="BW1247" s="1">
        <f t="shared" si="400"/>
        <v>4.8158941317488716E-3</v>
      </c>
      <c r="BY1247" s="1">
        <f t="shared" si="401"/>
        <v>120.49999999999743</v>
      </c>
      <c r="BZ1247" s="1">
        <f t="shared" si="391"/>
        <v>3.9965926404555805E-5</v>
      </c>
      <c r="CA1247" s="1">
        <f t="shared" si="398"/>
        <v>26</v>
      </c>
      <c r="CE1247" s="1">
        <f t="shared" si="392"/>
        <v>26.305</v>
      </c>
      <c r="CF1247" s="1">
        <f t="shared" si="393"/>
        <v>99</v>
      </c>
      <c r="CG1247" s="1">
        <f t="shared" si="394"/>
        <v>0</v>
      </c>
      <c r="CH1247" s="1">
        <f t="shared" si="399"/>
        <v>0</v>
      </c>
      <c r="CJ1247" s="1" t="e">
        <f t="shared" si="395"/>
        <v>#N/A</v>
      </c>
      <c r="CK1247" s="1" t="str">
        <f t="shared" si="396"/>
        <v/>
      </c>
    </row>
    <row r="1248" spans="73:89" ht="12" customHeight="1" x14ac:dyDescent="0.15">
      <c r="BU1248" s="1">
        <f t="shared" si="397"/>
        <v>0</v>
      </c>
      <c r="BV1248" s="1">
        <f>IF($BY$12=1,NORMDIST(BY1248,$Y$6,$Y$8,TRUE),IF($BY$12=2,IF(BY1248&lt;=$BX$31,0,IF(BY1248&gt;=$BX$32,1,(BY1248-$BX$31)*$BX$33)),SUM($BU$42:BU1248)/$BV$40))</f>
        <v>0.99979222016651925</v>
      </c>
      <c r="BW1248" s="1">
        <f t="shared" si="400"/>
        <v>4.7356252027486462E-3</v>
      </c>
      <c r="BY1248" s="1">
        <f t="shared" si="401"/>
        <v>120.59999999999742</v>
      </c>
      <c r="BZ1248" s="1">
        <f t="shared" si="391"/>
        <v>3.9267207319641355E-5</v>
      </c>
      <c r="CA1248" s="1">
        <f t="shared" si="398"/>
        <v>26</v>
      </c>
      <c r="CE1248" s="1">
        <f t="shared" si="392"/>
        <v>26.305</v>
      </c>
      <c r="CF1248" s="1">
        <f t="shared" si="393"/>
        <v>99</v>
      </c>
      <c r="CG1248" s="1">
        <f t="shared" si="394"/>
        <v>0</v>
      </c>
      <c r="CH1248" s="1">
        <f t="shared" si="399"/>
        <v>0</v>
      </c>
      <c r="CJ1248" s="1" t="e">
        <f t="shared" si="395"/>
        <v>#N/A</v>
      </c>
      <c r="CK1248" s="1" t="str">
        <f t="shared" si="396"/>
        <v/>
      </c>
    </row>
    <row r="1249" spans="73:89" ht="12" customHeight="1" x14ac:dyDescent="0.15">
      <c r="BU1249" s="1">
        <f t="shared" si="397"/>
        <v>0</v>
      </c>
      <c r="BV1249" s="1">
        <f>IF($BY$12=1,NORMDIST(BY1249,$Y$6,$Y$8,TRUE),IF($BY$12=2,IF(BY1249&lt;=$BX$31,0,IF(BY1249&gt;=$BX$32,1,(BY1249-$BX$31)*$BX$33)),SUM($BU$42:BU1249)/$BV$40))</f>
        <v>0.99979611242077515</v>
      </c>
      <c r="BW1249" s="1">
        <f t="shared" si="400"/>
        <v>4.6565745388116994E-3</v>
      </c>
      <c r="BY1249" s="1">
        <f t="shared" si="401"/>
        <v>120.69999999999742</v>
      </c>
      <c r="BZ1249" s="1">
        <f t="shared" si="391"/>
        <v>3.8579739343925429E-5</v>
      </c>
      <c r="CA1249" s="1">
        <f t="shared" si="398"/>
        <v>26</v>
      </c>
      <c r="CE1249" s="1">
        <f t="shared" si="392"/>
        <v>26.305</v>
      </c>
      <c r="CF1249" s="1">
        <f t="shared" si="393"/>
        <v>99</v>
      </c>
      <c r="CG1249" s="1">
        <f t="shared" si="394"/>
        <v>0</v>
      </c>
      <c r="CH1249" s="1">
        <f t="shared" si="399"/>
        <v>0</v>
      </c>
      <c r="CJ1249" s="1" t="e">
        <f t="shared" si="395"/>
        <v>#N/A</v>
      </c>
      <c r="CK1249" s="1" t="str">
        <f t="shared" si="396"/>
        <v/>
      </c>
    </row>
    <row r="1250" spans="73:89" ht="12" customHeight="1" x14ac:dyDescent="0.15">
      <c r="BU1250" s="1">
        <f t="shared" si="397"/>
        <v>0</v>
      </c>
      <c r="BV1250" s="1">
        <f>IF($BY$12=1,NORMDIST(BY1250,$Y$6,$Y$8,TRUE),IF($BY$12=2,IF(BY1250&lt;=$BX$31,0,IF(BY1250&gt;=$BX$32,1,(BY1250-$BX$31)*$BX$33)),SUM($BU$42:BU1250)/$BV$40))</f>
        <v>0.99979993648399257</v>
      </c>
      <c r="BW1250" s="1">
        <f t="shared" si="400"/>
        <v>4.5787258362314145E-3</v>
      </c>
      <c r="BY1250" s="1">
        <f t="shared" si="401"/>
        <v>120.79999999999741</v>
      </c>
      <c r="BZ1250" s="1">
        <f t="shared" si="391"/>
        <v>3.7903359571452921E-5</v>
      </c>
      <c r="CA1250" s="1">
        <f t="shared" si="398"/>
        <v>26</v>
      </c>
      <c r="CE1250" s="1">
        <f t="shared" si="392"/>
        <v>26.305</v>
      </c>
      <c r="CF1250" s="1">
        <f t="shared" si="393"/>
        <v>99</v>
      </c>
      <c r="CG1250" s="1">
        <f t="shared" si="394"/>
        <v>0</v>
      </c>
      <c r="CH1250" s="1">
        <f t="shared" si="399"/>
        <v>0</v>
      </c>
      <c r="CJ1250" s="1" t="e">
        <f t="shared" si="395"/>
        <v>#N/A</v>
      </c>
      <c r="CK1250" s="1" t="str">
        <f t="shared" si="396"/>
        <v/>
      </c>
    </row>
    <row r="1251" spans="73:89" ht="12" customHeight="1" x14ac:dyDescent="0.15">
      <c r="BU1251" s="1">
        <f t="shared" si="397"/>
        <v>0</v>
      </c>
      <c r="BV1251" s="1">
        <f>IF($BY$12=1,NORMDIST(BY1251,$Y$6,$Y$8,TRUE),IF($BY$12=2,IF(BY1251&lt;=$BX$31,0,IF(BY1251&gt;=$BX$32,1,(BY1251-$BX$31)*$BX$33)),SUM($BU$42:BU1251)/$BV$40))</f>
        <v>0.99980369345693143</v>
      </c>
      <c r="BW1251" s="1">
        <f t="shared" si="400"/>
        <v>4.5020629715356525E-3</v>
      </c>
      <c r="BY1251" s="1">
        <f t="shared" si="401"/>
        <v>120.89999999999741</v>
      </c>
      <c r="BZ1251" s="1">
        <f t="shared" si="391"/>
        <v>3.7237907126019431E-5</v>
      </c>
      <c r="CA1251" s="1">
        <f t="shared" si="398"/>
        <v>26</v>
      </c>
      <c r="CE1251" s="1">
        <f t="shared" si="392"/>
        <v>26.305</v>
      </c>
      <c r="CF1251" s="1">
        <f t="shared" si="393"/>
        <v>99</v>
      </c>
      <c r="CG1251" s="1">
        <f t="shared" si="394"/>
        <v>0</v>
      </c>
      <c r="CH1251" s="1">
        <f t="shared" si="399"/>
        <v>0</v>
      </c>
      <c r="CJ1251" s="1" t="e">
        <f t="shared" si="395"/>
        <v>#N/A</v>
      </c>
      <c r="CK1251" s="1" t="str">
        <f t="shared" si="396"/>
        <v/>
      </c>
    </row>
    <row r="1252" spans="73:89" ht="12" customHeight="1" x14ac:dyDescent="0.15">
      <c r="BU1252" s="1">
        <f t="shared" si="397"/>
        <v>0</v>
      </c>
      <c r="BV1252" s="1">
        <f>IF($BY$12=1,NORMDIST(BY1252,$Y$6,$Y$8,TRUE),IF($BY$12=2,IF(BY1252&lt;=$BX$31,0,IF(BY1252&gt;=$BX$32,1,(BY1252-$BX$31)*$BX$33)),SUM($BU$42:BU1252)/$BV$40))</f>
        <v>0.99980738442436423</v>
      </c>
      <c r="BW1252" s="1">
        <f t="shared" si="400"/>
        <v>4.4265700001253254E-3</v>
      </c>
      <c r="BY1252" s="1">
        <f t="shared" si="401"/>
        <v>120.9999999999974</v>
      </c>
      <c r="BZ1252" s="1">
        <f t="shared" si="391"/>
        <v>3.6583223141532404E-5</v>
      </c>
      <c r="CA1252" s="1">
        <f t="shared" si="398"/>
        <v>26</v>
      </c>
      <c r="CE1252" s="1">
        <f t="shared" si="392"/>
        <v>26.305</v>
      </c>
      <c r="CF1252" s="1">
        <f t="shared" si="393"/>
        <v>99</v>
      </c>
      <c r="CG1252" s="1">
        <f t="shared" si="394"/>
        <v>0</v>
      </c>
      <c r="CH1252" s="1">
        <f t="shared" si="399"/>
        <v>0</v>
      </c>
      <c r="CJ1252" s="1" t="e">
        <f t="shared" si="395"/>
        <v>#N/A</v>
      </c>
      <c r="CK1252" s="1" t="str">
        <f t="shared" si="396"/>
        <v/>
      </c>
    </row>
    <row r="1253" spans="73:89" ht="12" customHeight="1" x14ac:dyDescent="0.15">
      <c r="BU1253" s="1">
        <f t="shared" si="397"/>
        <v>0</v>
      </c>
      <c r="BV1253" s="1">
        <f>IF($BY$12=1,NORMDIST(BY1253,$Y$6,$Y$8,TRUE),IF($BY$12=2,IF(BY1253&lt;=$BX$31,0,IF(BY1253&gt;=$BX$32,1,(BY1253-$BX$31)*$BX$33)),SUM($BU$42:BU1253)/$BV$40))</f>
        <v>0.99981101045527698</v>
      </c>
      <c r="BW1253" s="1">
        <f t="shared" si="400"/>
        <v>4.3522311549126389E-3</v>
      </c>
      <c r="BY1253" s="1">
        <f t="shared" si="401"/>
        <v>121.09999999999739</v>
      </c>
      <c r="BZ1253" s="1">
        <f t="shared" si="391"/>
        <v>3.5939150742466824E-5</v>
      </c>
      <c r="CA1253" s="1">
        <f t="shared" si="398"/>
        <v>26</v>
      </c>
      <c r="CE1253" s="1">
        <f t="shared" si="392"/>
        <v>26.305</v>
      </c>
      <c r="CF1253" s="1">
        <f t="shared" si="393"/>
        <v>99</v>
      </c>
      <c r="CG1253" s="1">
        <f t="shared" si="394"/>
        <v>0</v>
      </c>
      <c r="CH1253" s="1">
        <f t="shared" si="399"/>
        <v>0</v>
      </c>
      <c r="CJ1253" s="1" t="e">
        <f t="shared" si="395"/>
        <v>#N/A</v>
      </c>
      <c r="CK1253" s="1" t="str">
        <f t="shared" si="396"/>
        <v/>
      </c>
    </row>
    <row r="1254" spans="73:89" ht="12" customHeight="1" x14ac:dyDescent="0.15">
      <c r="BU1254" s="1">
        <f t="shared" si="397"/>
        <v>0</v>
      </c>
      <c r="BV1254" s="1">
        <f>IF($BY$12=1,NORMDIST(BY1254,$Y$6,$Y$8,TRUE),IF($BY$12=2,IF(BY1254&lt;=$BX$31,0,IF(BY1254&gt;=$BX$32,1,(BY1254-$BX$31)*$BX$33)),SUM($BU$42:BU1254)/$BV$40))</f>
        <v>0.99981457260306661</v>
      </c>
      <c r="BW1254" s="1">
        <f t="shared" si="400"/>
        <v>4.2790308449593955E-3</v>
      </c>
      <c r="BY1254" s="1">
        <f t="shared" si="401"/>
        <v>121.19999999999739</v>
      </c>
      <c r="BZ1254" s="1">
        <f t="shared" si="391"/>
        <v>3.5305535024418217E-5</v>
      </c>
      <c r="CA1254" s="1">
        <f t="shared" si="398"/>
        <v>26</v>
      </c>
      <c r="CE1254" s="1">
        <f t="shared" si="392"/>
        <v>26.305</v>
      </c>
      <c r="CF1254" s="1">
        <f t="shared" si="393"/>
        <v>99</v>
      </c>
      <c r="CG1254" s="1">
        <f t="shared" si="394"/>
        <v>0</v>
      </c>
      <c r="CH1254" s="1">
        <f t="shared" si="399"/>
        <v>0</v>
      </c>
      <c r="CJ1254" s="1" t="e">
        <f t="shared" si="395"/>
        <v>#N/A</v>
      </c>
      <c r="CK1254" s="1" t="str">
        <f t="shared" si="396"/>
        <v/>
      </c>
    </row>
    <row r="1255" spans="73:89" ht="12" customHeight="1" x14ac:dyDescent="0.15">
      <c r="BU1255" s="1">
        <f t="shared" si="397"/>
        <v>0</v>
      </c>
      <c r="BV1255" s="1">
        <f>IF($BY$12=1,NORMDIST(BY1255,$Y$6,$Y$8,TRUE),IF($BY$12=2,IF(BY1255&lt;=$BX$31,0,IF(BY1255&gt;=$BX$32,1,(BY1255-$BX$31)*$BX$33)),SUM($BU$42:BU1255)/$BV$40))</f>
        <v>0.99981807190573735</v>
      </c>
      <c r="BW1255" s="1">
        <f t="shared" si="400"/>
        <v>4.2069536541155085E-3</v>
      </c>
      <c r="BY1255" s="1">
        <f t="shared" si="401"/>
        <v>121.29999999999738</v>
      </c>
      <c r="BZ1255" s="1">
        <f t="shared" si="391"/>
        <v>3.4682223034753499E-5</v>
      </c>
      <c r="CA1255" s="1">
        <f t="shared" si="398"/>
        <v>26</v>
      </c>
      <c r="CE1255" s="1">
        <f t="shared" si="392"/>
        <v>26.305</v>
      </c>
      <c r="CF1255" s="1">
        <f t="shared" si="393"/>
        <v>99</v>
      </c>
      <c r="CG1255" s="1">
        <f t="shared" si="394"/>
        <v>0</v>
      </c>
      <c r="CH1255" s="1">
        <f t="shared" si="399"/>
        <v>0</v>
      </c>
      <c r="CJ1255" s="1" t="e">
        <f t="shared" si="395"/>
        <v>#N/A</v>
      </c>
      <c r="CK1255" s="1" t="str">
        <f t="shared" si="396"/>
        <v/>
      </c>
    </row>
    <row r="1256" spans="73:89" ht="12" customHeight="1" x14ac:dyDescent="0.15">
      <c r="BU1256" s="1">
        <f t="shared" si="397"/>
        <v>0</v>
      </c>
      <c r="BV1256" s="1">
        <f>IF($BY$12=1,NORMDIST(BY1256,$Y$6,$Y$8,TRUE),IF($BY$12=2,IF(BY1256&lt;=$BX$31,0,IF(BY1256&gt;=$BX$32,1,(BY1256-$BX$31)*$BX$33)),SUM($BU$42:BU1256)/$BV$40))</f>
        <v>0.99982150938609504</v>
      </c>
      <c r="BW1256" s="1">
        <f t="shared" si="400"/>
        <v>4.1359843396578813E-3</v>
      </c>
      <c r="BY1256" s="1">
        <f t="shared" si="401"/>
        <v>121.39999999999738</v>
      </c>
      <c r="BZ1256" s="1">
        <f t="shared" si="391"/>
        <v>3.406906375336055E-5</v>
      </c>
      <c r="CA1256" s="1">
        <f t="shared" si="398"/>
        <v>26</v>
      </c>
      <c r="CE1256" s="1">
        <f t="shared" si="392"/>
        <v>26.305</v>
      </c>
      <c r="CF1256" s="1">
        <f t="shared" si="393"/>
        <v>99</v>
      </c>
      <c r="CG1256" s="1">
        <f t="shared" si="394"/>
        <v>0</v>
      </c>
      <c r="CH1256" s="1">
        <f t="shared" si="399"/>
        <v>0</v>
      </c>
      <c r="CJ1256" s="1" t="e">
        <f t="shared" si="395"/>
        <v>#N/A</v>
      </c>
      <c r="CK1256" s="1" t="str">
        <f t="shared" si="396"/>
        <v/>
      </c>
    </row>
    <row r="1257" spans="73:89" ht="12" customHeight="1" x14ac:dyDescent="0.15">
      <c r="BU1257" s="1">
        <f t="shared" si="397"/>
        <v>0</v>
      </c>
      <c r="BV1257" s="1">
        <f>IF($BY$12=1,NORMDIST(BY1257,$Y$6,$Y$8,TRUE),IF($BY$12=2,IF(BY1257&lt;=$BX$31,0,IF(BY1257&gt;=$BX$32,1,(BY1257-$BX$31)*$BX$33)),SUM($BU$42:BU1257)/$BV$40))</f>
        <v>0.99982488605193931</v>
      </c>
      <c r="BW1257" s="1">
        <f t="shared" si="400"/>
        <v>4.0661078309299917E-3</v>
      </c>
      <c r="BY1257" s="1">
        <f t="shared" si="401"/>
        <v>121.49999999999737</v>
      </c>
      <c r="BZ1257" s="1">
        <f t="shared" si="391"/>
        <v>3.3465908073498597E-5</v>
      </c>
      <c r="CA1257" s="1">
        <f t="shared" si="398"/>
        <v>26</v>
      </c>
      <c r="CE1257" s="1">
        <f t="shared" si="392"/>
        <v>26.305</v>
      </c>
      <c r="CF1257" s="1">
        <f t="shared" si="393"/>
        <v>99</v>
      </c>
      <c r="CG1257" s="1">
        <f t="shared" si="394"/>
        <v>0</v>
      </c>
      <c r="CH1257" s="1">
        <f t="shared" si="399"/>
        <v>0</v>
      </c>
      <c r="CJ1257" s="1" t="e">
        <f t="shared" si="395"/>
        <v>#N/A</v>
      </c>
      <c r="CK1257" s="1" t="str">
        <f t="shared" si="396"/>
        <v/>
      </c>
    </row>
    <row r="1258" spans="73:89" ht="12" customHeight="1" x14ac:dyDescent="0.15">
      <c r="BU1258" s="1">
        <f t="shared" si="397"/>
        <v>0</v>
      </c>
      <c r="BV1258" s="1">
        <f>IF($BY$12=1,NORMDIST(BY1258,$Y$6,$Y$8,TRUE),IF($BY$12=2,IF(BY1258&lt;=$BX$31,0,IF(BY1258&gt;=$BX$32,1,(BY1258-$BX$31)*$BX$33)),SUM($BU$42:BU1258)/$BV$40))</f>
        <v>0.99982820289625396</v>
      </c>
      <c r="BW1258" s="1">
        <f t="shared" si="400"/>
        <v>3.9973092279822313E-3</v>
      </c>
      <c r="BY1258" s="1">
        <f t="shared" si="401"/>
        <v>121.59999999999737</v>
      </c>
      <c r="BZ1258" s="1">
        <f t="shared" ref="BZ1258:BZ1321" si="402">IF($BZ$5,IF($BY$12=1,NORMDIST(BY1258,$Y$6,$Y$8,FALSE),IF($BY$12=2,IF(AND(BY1258&gt;=$BX$31,BY1258&lt;=$BX$32),$BX$33,0),IF(BY1258&lt;=$BX$13,0,NORMDIST(LN((BY1258-$BX$13)/$BX$12),0,$BW$8,FALSE)/((BY1258-$BX$13)/$BX$12)))),-999)</f>
        <v>3.2872608782749323E-5</v>
      </c>
      <c r="CA1258" s="1">
        <f t="shared" si="398"/>
        <v>26</v>
      </c>
      <c r="CE1258" s="1">
        <f t="shared" ref="CE1258:CE1321" si="403">IF(AND($CB$7,$CD$2,$CD$1),26+$P$23/2-CC1258*$P$23,NA())</f>
        <v>26.305</v>
      </c>
      <c r="CF1258" s="1">
        <f t="shared" ref="CF1258:CF1321" si="404">IF(ISNA(CJ1258),99,CJ1258)</f>
        <v>99</v>
      </c>
      <c r="CG1258" s="1">
        <f t="shared" ref="CG1258:CG1321" si="405">IF(ISNA(CJ1258),0,CJ1258)</f>
        <v>0</v>
      </c>
      <c r="CH1258" s="1">
        <f t="shared" si="399"/>
        <v>0</v>
      </c>
      <c r="CJ1258" s="1" t="e">
        <f t="shared" ref="CJ1258:CJ1321" si="406">IF(CH1258=1,CE1258,NA())</f>
        <v>#N/A</v>
      </c>
      <c r="CK1258" s="1" t="str">
        <f t="shared" ref="CK1258:CK1321" si="407">IF(CH1258=1,M1157,"")</f>
        <v/>
      </c>
    </row>
    <row r="1259" spans="73:89" ht="12" customHeight="1" x14ac:dyDescent="0.15">
      <c r="BU1259" s="1">
        <f t="shared" ref="BU1259:BU1322" si="408">IF($BY$12&lt;3,0,IF(BY1259&lt;=$BX$13,0,NORMDIST(LN((BY1259-$BX$13)/$BX$12),0,$BW$8,FALSE)/((BY1259-$BX$13)/$BX$12)))</f>
        <v>0</v>
      </c>
      <c r="BV1259" s="1">
        <f>IF($BY$12=1,NORMDIST(BY1259,$Y$6,$Y$8,TRUE),IF($BY$12=2,IF(BY1259&lt;=$BX$31,0,IF(BY1259&gt;=$BX$32,1,(BY1259-$BX$31)*$BX$33)),SUM($BU$42:BU1259)/$BV$40))</f>
        <v>0.9998314608973955</v>
      </c>
      <c r="BW1259" s="1">
        <f t="shared" si="400"/>
        <v>3.929573800213291E-3</v>
      </c>
      <c r="BY1259" s="1">
        <f t="shared" si="401"/>
        <v>121.69999999999736</v>
      </c>
      <c r="BZ1259" s="1">
        <f t="shared" si="402"/>
        <v>3.2289020544070468E-5</v>
      </c>
      <c r="CA1259" s="1">
        <f t="shared" ref="CA1259:CA1322" si="409">IF(AND($CD$1,$CD$3),26-$CD$40*NORMDIST(BY1259,$Y$6,$Y$8/SQRT($T$18),FALSE),-999)</f>
        <v>26</v>
      </c>
      <c r="CE1259" s="1">
        <f t="shared" si="403"/>
        <v>26.305</v>
      </c>
      <c r="CF1259" s="1">
        <f t="shared" si="404"/>
        <v>99</v>
      </c>
      <c r="CG1259" s="1">
        <f t="shared" si="405"/>
        <v>0</v>
      </c>
      <c r="CH1259" s="1">
        <f t="shared" si="399"/>
        <v>0</v>
      </c>
      <c r="CJ1259" s="1" t="e">
        <f t="shared" si="406"/>
        <v>#N/A</v>
      </c>
      <c r="CK1259" s="1" t="str">
        <f t="shared" si="407"/>
        <v/>
      </c>
    </row>
    <row r="1260" spans="73:89" ht="12" customHeight="1" x14ac:dyDescent="0.15">
      <c r="BU1260" s="1">
        <f t="shared" si="408"/>
        <v>0</v>
      </c>
      <c r="BV1260" s="1">
        <f>IF($BY$12=1,NORMDIST(BY1260,$Y$6,$Y$8,TRUE),IF($BY$12=2,IF(BY1260&lt;=$BX$31,0,IF(BY1260&gt;=$BX$32,1,(BY1260-$BX$31)*$BX$33)),SUM($BU$42:BU1260)/$BV$40))</f>
        <v>0.99983466101927976</v>
      </c>
      <c r="BW1260" s="1">
        <f t="shared" si="400"/>
        <v>3.8628869850127847E-3</v>
      </c>
      <c r="BY1260" s="1">
        <f t="shared" si="401"/>
        <v>121.79999999999735</v>
      </c>
      <c r="BZ1260" s="1">
        <f t="shared" si="402"/>
        <v>3.1714999876952944E-5</v>
      </c>
      <c r="CA1260" s="1">
        <f t="shared" si="409"/>
        <v>26</v>
      </c>
      <c r="CE1260" s="1">
        <f t="shared" si="403"/>
        <v>26.305</v>
      </c>
      <c r="CF1260" s="1">
        <f t="shared" si="404"/>
        <v>99</v>
      </c>
      <c r="CG1260" s="1">
        <f t="shared" si="405"/>
        <v>0</v>
      </c>
      <c r="CH1260" s="1">
        <f t="shared" si="399"/>
        <v>0</v>
      </c>
      <c r="CJ1260" s="1" t="e">
        <f t="shared" si="406"/>
        <v>#N/A</v>
      </c>
      <c r="CK1260" s="1" t="str">
        <f t="shared" si="407"/>
        <v/>
      </c>
    </row>
    <row r="1261" spans="73:89" ht="12" customHeight="1" x14ac:dyDescent="0.15">
      <c r="BU1261" s="1">
        <f t="shared" si="408"/>
        <v>0</v>
      </c>
      <c r="BV1261" s="1">
        <f>IF($BY$12=1,NORMDIST(BY1261,$Y$6,$Y$8,TRUE),IF($BY$12=2,IF(BY1261&lt;=$BX$31,0,IF(BY1261&gt;=$BX$32,1,(BY1261-$BX$31)*$BX$33)),SUM($BU$42:BU1261)/$BV$40))</f>
        <v>0.99983780421156654</v>
      </c>
      <c r="BW1261" s="1">
        <f t="shared" si="400"/>
        <v>3.7972343864052386E-3</v>
      </c>
      <c r="BY1261" s="1">
        <f t="shared" si="401"/>
        <v>121.89999999999735</v>
      </c>
      <c r="BZ1261" s="1">
        <f t="shared" si="402"/>
        <v>3.1150405138681878E-5</v>
      </c>
      <c r="CA1261" s="1">
        <f t="shared" si="409"/>
        <v>26</v>
      </c>
      <c r="CE1261" s="1">
        <f t="shared" si="403"/>
        <v>26.305</v>
      </c>
      <c r="CF1261" s="1">
        <f t="shared" si="404"/>
        <v>99</v>
      </c>
      <c r="CG1261" s="1">
        <f t="shared" si="405"/>
        <v>0</v>
      </c>
      <c r="CH1261" s="1">
        <f t="shared" si="399"/>
        <v>0</v>
      </c>
      <c r="CJ1261" s="1" t="e">
        <f t="shared" si="406"/>
        <v>#N/A</v>
      </c>
      <c r="CK1261" s="1" t="str">
        <f t="shared" si="407"/>
        <v/>
      </c>
    </row>
    <row r="1262" spans="73:89" ht="12" customHeight="1" x14ac:dyDescent="0.15">
      <c r="BU1262" s="1">
        <f t="shared" si="408"/>
        <v>0</v>
      </c>
      <c r="BV1262" s="1">
        <f>IF($BY$12=1,NORMDIST(BY1262,$Y$6,$Y$8,TRUE),IF($BY$12=2,IF(BY1262&lt;=$BX$31,0,IF(BY1262&gt;=$BX$32,1,(BY1262-$BX$31)*$BX$33)),SUM($BU$42:BU1262)/$BV$40))</f>
        <v>0.99984089140984234</v>
      </c>
      <c r="BW1262" s="1">
        <f t="shared" si="400"/>
        <v>3.7326017736957111E-3</v>
      </c>
      <c r="BY1262" s="1">
        <f t="shared" si="401"/>
        <v>121.99999999999734</v>
      </c>
      <c r="BZ1262" s="1">
        <f t="shared" si="402"/>
        <v>3.0595096505703217E-5</v>
      </c>
      <c r="CA1262" s="1">
        <f t="shared" si="409"/>
        <v>26</v>
      </c>
      <c r="CE1262" s="1">
        <f t="shared" si="403"/>
        <v>26.305</v>
      </c>
      <c r="CF1262" s="1">
        <f t="shared" si="404"/>
        <v>99</v>
      </c>
      <c r="CG1262" s="1">
        <f t="shared" si="405"/>
        <v>0</v>
      </c>
      <c r="CH1262" s="1">
        <f t="shared" si="399"/>
        <v>0</v>
      </c>
      <c r="CJ1262" s="1" t="e">
        <f t="shared" si="406"/>
        <v>#N/A</v>
      </c>
      <c r="CK1262" s="1" t="str">
        <f t="shared" si="407"/>
        <v/>
      </c>
    </row>
    <row r="1263" spans="73:89" ht="12" customHeight="1" x14ac:dyDescent="0.15">
      <c r="BU1263" s="1">
        <f t="shared" si="408"/>
        <v>0</v>
      </c>
      <c r="BV1263" s="1">
        <f>IF($BY$12=1,NORMDIST(BY1263,$Y$6,$Y$8,TRUE),IF($BY$12=2,IF(BY1263&lt;=$BX$31,0,IF(BY1263&gt;=$BX$32,1,(BY1263-$BX$31)*$BX$33)),SUM($BU$42:BU1263)/$BV$40))</f>
        <v>0.99984392353580176</v>
      </c>
      <c r="BW1263" s="1">
        <f t="shared" si="400"/>
        <v>3.668975080117189E-3</v>
      </c>
      <c r="BY1263" s="1">
        <f t="shared" si="401"/>
        <v>122.09999999999734</v>
      </c>
      <c r="BZ1263" s="1">
        <f t="shared" si="402"/>
        <v>3.0048935955096389E-5</v>
      </c>
      <c r="CA1263" s="1">
        <f t="shared" si="409"/>
        <v>26</v>
      </c>
      <c r="CE1263" s="1">
        <f t="shared" si="403"/>
        <v>26.305</v>
      </c>
      <c r="CF1263" s="1">
        <f t="shared" si="404"/>
        <v>99</v>
      </c>
      <c r="CG1263" s="1">
        <f t="shared" si="405"/>
        <v>0</v>
      </c>
      <c r="CH1263" s="1">
        <f t="shared" si="399"/>
        <v>0</v>
      </c>
      <c r="CJ1263" s="1" t="e">
        <f t="shared" si="406"/>
        <v>#N/A</v>
      </c>
      <c r="CK1263" s="1" t="str">
        <f t="shared" si="407"/>
        <v/>
      </c>
    </row>
    <row r="1264" spans="73:89" ht="12" customHeight="1" x14ac:dyDescent="0.15">
      <c r="BU1264" s="1">
        <f t="shared" si="408"/>
        <v>0</v>
      </c>
      <c r="BV1264" s="1">
        <f>IF($BY$12=1,NORMDIST(BY1264,$Y$6,$Y$8,TRUE),IF($BY$12=2,IF(BY1264&lt;=$BX$31,0,IF(BY1264&gt;=$BX$32,1,(BY1264-$BX$31)*$BX$33)),SUM($BU$42:BU1264)/$BV$40))</f>
        <v>0.99984690149742617</v>
      </c>
      <c r="BW1264" s="1">
        <f t="shared" si="400"/>
        <v>3.6063404014798775E-3</v>
      </c>
      <c r="BY1264" s="1">
        <f t="shared" si="401"/>
        <v>122.19999999999733</v>
      </c>
      <c r="BZ1264" s="1">
        <f t="shared" si="402"/>
        <v>2.9511787246153489E-5</v>
      </c>
      <c r="CA1264" s="1">
        <f t="shared" si="409"/>
        <v>26</v>
      </c>
      <c r="CE1264" s="1">
        <f t="shared" si="403"/>
        <v>26.305</v>
      </c>
      <c r="CF1264" s="1">
        <f t="shared" si="404"/>
        <v>99</v>
      </c>
      <c r="CG1264" s="1">
        <f t="shared" si="405"/>
        <v>0</v>
      </c>
      <c r="CH1264" s="1">
        <f t="shared" si="399"/>
        <v>0</v>
      </c>
      <c r="CJ1264" s="1" t="e">
        <f t="shared" si="406"/>
        <v>#N/A</v>
      </c>
      <c r="CK1264" s="1" t="str">
        <f t="shared" si="407"/>
        <v/>
      </c>
    </row>
    <row r="1265" spans="73:89" ht="12" customHeight="1" x14ac:dyDescent="0.15">
      <c r="BU1265" s="1">
        <f t="shared" si="408"/>
        <v>0</v>
      </c>
      <c r="BV1265" s="1">
        <f>IF($BY$12=1,NORMDIST(BY1265,$Y$6,$Y$8,TRUE),IF($BY$12=2,IF(BY1265&lt;=$BX$31,0,IF(BY1265&gt;=$BX$32,1,(BY1265-$BX$31)*$BX$33)),SUM($BU$42:BU1265)/$BV$40))</f>
        <v>0.99984982618916118</v>
      </c>
      <c r="BW1265" s="1">
        <f t="shared" si="400"/>
        <v>3.544683994822744E-3</v>
      </c>
      <c r="BY1265" s="1">
        <f t="shared" si="401"/>
        <v>122.29999999999733</v>
      </c>
      <c r="BZ1265" s="1">
        <f t="shared" si="402"/>
        <v>2.8983515902067225E-5</v>
      </c>
      <c r="CA1265" s="1">
        <f t="shared" si="409"/>
        <v>26</v>
      </c>
      <c r="CE1265" s="1">
        <f t="shared" si="403"/>
        <v>26.305</v>
      </c>
      <c r="CF1265" s="1">
        <f t="shared" si="404"/>
        <v>99</v>
      </c>
      <c r="CG1265" s="1">
        <f t="shared" si="405"/>
        <v>0</v>
      </c>
      <c r="CH1265" s="1">
        <f t="shared" si="399"/>
        <v>0</v>
      </c>
      <c r="CJ1265" s="1" t="e">
        <f t="shared" si="406"/>
        <v>#N/A</v>
      </c>
      <c r="CK1265" s="1" t="str">
        <f t="shared" si="407"/>
        <v/>
      </c>
    </row>
    <row r="1266" spans="73:89" ht="12" customHeight="1" x14ac:dyDescent="0.15">
      <c r="BU1266" s="1">
        <f t="shared" si="408"/>
        <v>0</v>
      </c>
      <c r="BV1266" s="1">
        <f>IF($BY$12=1,NORMDIST(BY1266,$Y$6,$Y$8,TRUE),IF($BY$12=2,IF(BY1266&lt;=$BX$31,0,IF(BY1266&gt;=$BX$32,1,(BY1266-$BX$31)*$BX$33)),SUM($BU$42:BU1266)/$BV$40))</f>
        <v>0.99985269849209246</v>
      </c>
      <c r="BW1266" s="1">
        <f t="shared" si="400"/>
        <v>3.4839922770672394E-3</v>
      </c>
      <c r="BY1266" s="1">
        <f t="shared" si="401"/>
        <v>122.39999999999732</v>
      </c>
      <c r="BZ1266" s="1">
        <f t="shared" si="402"/>
        <v>2.8463989191726437E-5</v>
      </c>
      <c r="CA1266" s="1">
        <f t="shared" si="409"/>
        <v>26</v>
      </c>
      <c r="CE1266" s="1">
        <f t="shared" si="403"/>
        <v>26.305</v>
      </c>
      <c r="CF1266" s="1">
        <f t="shared" si="404"/>
        <v>99</v>
      </c>
      <c r="CG1266" s="1">
        <f t="shared" si="405"/>
        <v>0</v>
      </c>
      <c r="CH1266" s="1">
        <f t="shared" si="399"/>
        <v>0</v>
      </c>
      <c r="CJ1266" s="1" t="e">
        <f t="shared" si="406"/>
        <v>#N/A</v>
      </c>
      <c r="CK1266" s="1" t="str">
        <f t="shared" si="407"/>
        <v/>
      </c>
    </row>
    <row r="1267" spans="73:89" ht="12" customHeight="1" x14ac:dyDescent="0.15">
      <c r="BU1267" s="1">
        <f t="shared" si="408"/>
        <v>0</v>
      </c>
      <c r="BV1267" s="1">
        <f>IF($BY$12=1,NORMDIST(BY1267,$Y$6,$Y$8,TRUE),IF($BY$12=2,IF(BY1267&lt;=$BX$31,0,IF(BY1267&gt;=$BX$32,1,(BY1267-$BX$31)*$BX$33)),SUM($BU$42:BU1267)/$BV$40))</f>
        <v>0.99985551927411864</v>
      </c>
      <c r="BW1267" s="1">
        <f t="shared" si="400"/>
        <v>3.4242518236735982E-3</v>
      </c>
      <c r="BY1267" s="1">
        <f t="shared" si="401"/>
        <v>122.49999999999731</v>
      </c>
      <c r="BZ1267" s="1">
        <f t="shared" si="402"/>
        <v>2.7953076111621822E-5</v>
      </c>
      <c r="CA1267" s="1">
        <f t="shared" si="409"/>
        <v>26</v>
      </c>
      <c r="CE1267" s="1">
        <f t="shared" si="403"/>
        <v>26.305</v>
      </c>
      <c r="CF1267" s="1">
        <f t="shared" si="404"/>
        <v>99</v>
      </c>
      <c r="CG1267" s="1">
        <f t="shared" si="405"/>
        <v>0</v>
      </c>
      <c r="CH1267" s="1">
        <f t="shared" si="399"/>
        <v>0</v>
      </c>
      <c r="CJ1267" s="1" t="e">
        <f t="shared" si="406"/>
        <v>#N/A</v>
      </c>
      <c r="CK1267" s="1" t="str">
        <f t="shared" si="407"/>
        <v/>
      </c>
    </row>
    <row r="1268" spans="73:89" ht="12" customHeight="1" x14ac:dyDescent="0.15">
      <c r="BU1268" s="1">
        <f t="shared" si="408"/>
        <v>0</v>
      </c>
      <c r="BV1268" s="1">
        <f>IF($BY$12=1,NORMDIST(BY1268,$Y$6,$Y$8,TRUE),IF($BY$12=2,IF(BY1268&lt;=$BX$31,0,IF(BY1268&gt;=$BX$32,1,(BY1268-$BX$31)*$BX$33)),SUM($BU$42:BU1268)/$BV$40))</f>
        <v>0.99985828939012411</v>
      </c>
      <c r="BW1268" s="1">
        <f t="shared" si="400"/>
        <v>3.3654493672997266E-3</v>
      </c>
      <c r="BY1268" s="1">
        <f t="shared" si="401"/>
        <v>122.59999999999731</v>
      </c>
      <c r="BZ1268" s="1">
        <f t="shared" si="402"/>
        <v>2.7450647367861343E-5</v>
      </c>
      <c r="CA1268" s="1">
        <f t="shared" si="409"/>
        <v>26</v>
      </c>
      <c r="CE1268" s="1">
        <f t="shared" si="403"/>
        <v>26.305</v>
      </c>
      <c r="CF1268" s="1">
        <f t="shared" si="404"/>
        <v>99</v>
      </c>
      <c r="CG1268" s="1">
        <f t="shared" si="405"/>
        <v>0</v>
      </c>
      <c r="CH1268" s="1">
        <f t="shared" si="399"/>
        <v>0</v>
      </c>
      <c r="CJ1268" s="1" t="e">
        <f t="shared" si="406"/>
        <v>#N/A</v>
      </c>
      <c r="CK1268" s="1" t="str">
        <f t="shared" si="407"/>
        <v/>
      </c>
    </row>
    <row r="1269" spans="73:89" ht="12" customHeight="1" x14ac:dyDescent="0.15">
      <c r="BU1269" s="1">
        <f t="shared" si="408"/>
        <v>0</v>
      </c>
      <c r="BV1269" s="1">
        <f>IF($BY$12=1,NORMDIST(BY1269,$Y$6,$Y$8,TRUE),IF($BY$12=2,IF(BY1269&lt;=$BX$31,0,IF(BY1269&gt;=$BX$32,1,(BY1269-$BX$31)*$BX$33)),SUM($BU$42:BU1269)/$BV$40))</f>
        <v>0.99986100968214819</v>
      </c>
      <c r="BW1269" s="1">
        <f t="shared" si="400"/>
        <v>3.3075717964628905E-3</v>
      </c>
      <c r="BY1269" s="1">
        <f t="shared" si="401"/>
        <v>122.6999999999973</v>
      </c>
      <c r="BZ1269" s="1">
        <f t="shared" si="402"/>
        <v>2.695657535829636E-5</v>
      </c>
      <c r="CA1269" s="1">
        <f t="shared" si="409"/>
        <v>26</v>
      </c>
      <c r="CE1269" s="1">
        <f t="shared" si="403"/>
        <v>26.305</v>
      </c>
      <c r="CF1269" s="1">
        <f t="shared" si="404"/>
        <v>99</v>
      </c>
      <c r="CG1269" s="1">
        <f t="shared" si="405"/>
        <v>0</v>
      </c>
      <c r="CH1269" s="1">
        <f t="shared" si="399"/>
        <v>0</v>
      </c>
      <c r="CJ1269" s="1" t="e">
        <f t="shared" si="406"/>
        <v>#N/A</v>
      </c>
      <c r="CK1269" s="1" t="str">
        <f t="shared" si="407"/>
        <v/>
      </c>
    </row>
    <row r="1270" spans="73:89" ht="12" customHeight="1" x14ac:dyDescent="0.15">
      <c r="BU1270" s="1">
        <f t="shared" si="408"/>
        <v>0</v>
      </c>
      <c r="BV1270" s="1">
        <f>IF($BY$12=1,NORMDIST(BY1270,$Y$6,$Y$8,TRUE),IF($BY$12=2,IF(BY1270&lt;=$BX$31,0,IF(BY1270&gt;=$BX$32,1,(BY1270-$BX$31)*$BX$33)),SUM($BU$42:BU1270)/$BV$40))</f>
        <v>0.99986368097955414</v>
      </c>
      <c r="BW1270" s="1">
        <f t="shared" si="400"/>
        <v>3.2506061542044305E-3</v>
      </c>
      <c r="BY1270" s="1">
        <f t="shared" si="401"/>
        <v>122.7999999999973</v>
      </c>
      <c r="BZ1270" s="1">
        <f t="shared" si="402"/>
        <v>2.6470734154759787E-5</v>
      </c>
      <c r="CA1270" s="1">
        <f t="shared" si="409"/>
        <v>26</v>
      </c>
      <c r="CE1270" s="1">
        <f t="shared" si="403"/>
        <v>26.305</v>
      </c>
      <c r="CF1270" s="1">
        <f t="shared" si="404"/>
        <v>99</v>
      </c>
      <c r="CG1270" s="1">
        <f t="shared" si="405"/>
        <v>0</v>
      </c>
      <c r="CH1270" s="1">
        <f t="shared" si="399"/>
        <v>0</v>
      </c>
      <c r="CJ1270" s="1" t="e">
        <f t="shared" si="406"/>
        <v>#N/A</v>
      </c>
      <c r="CK1270" s="1" t="str">
        <f t="shared" si="407"/>
        <v/>
      </c>
    </row>
    <row r="1271" spans="73:89" ht="12" customHeight="1" x14ac:dyDescent="0.15">
      <c r="BU1271" s="1">
        <f t="shared" si="408"/>
        <v>0</v>
      </c>
      <c r="BV1271" s="1">
        <f>IF($BY$12=1,NORMDIST(BY1271,$Y$6,$Y$8,TRUE),IF($BY$12=2,IF(BY1271&lt;=$BX$31,0,IF(BY1271&gt;=$BX$32,1,(BY1271-$BX$31)*$BX$33)),SUM($BU$42:BU1271)/$BV$40))</f>
        <v>0.99986630409919519</v>
      </c>
      <c r="BW1271" s="1">
        <f t="shared" si="400"/>
        <v>3.1945396367575084E-3</v>
      </c>
      <c r="BY1271" s="1">
        <f t="shared" si="401"/>
        <v>122.89999999999729</v>
      </c>
      <c r="BZ1271" s="1">
        <f t="shared" si="402"/>
        <v>2.5992999485415613E-5</v>
      </c>
      <c r="CA1271" s="1">
        <f t="shared" si="409"/>
        <v>26</v>
      </c>
      <c r="CE1271" s="1">
        <f t="shared" si="403"/>
        <v>26.305</v>
      </c>
      <c r="CF1271" s="1">
        <f t="shared" si="404"/>
        <v>99</v>
      </c>
      <c r="CG1271" s="1">
        <f t="shared" si="405"/>
        <v>0</v>
      </c>
      <c r="CH1271" s="1">
        <f t="shared" si="399"/>
        <v>0</v>
      </c>
      <c r="CJ1271" s="1" t="e">
        <f t="shared" si="406"/>
        <v>#N/A</v>
      </c>
      <c r="CK1271" s="1" t="str">
        <f t="shared" si="407"/>
        <v/>
      </c>
    </row>
    <row r="1272" spans="73:89" ht="12" customHeight="1" x14ac:dyDescent="0.15">
      <c r="BU1272" s="1">
        <f t="shared" si="408"/>
        <v>0</v>
      </c>
      <c r="BV1272" s="1">
        <f>IF($BY$12=1,NORMDIST(BY1272,$Y$6,$Y$8,TRUE),IF($BY$12=2,IF(BY1272&lt;=$BX$31,0,IF(BY1272&gt;=$BX$32,1,(BY1272-$BX$31)*$BX$33)),SUM($BU$42:BU1272)/$BV$40))</f>
        <v>0.99986887984557948</v>
      </c>
      <c r="BW1272" s="1">
        <f t="shared" si="400"/>
        <v>3.1393595922182254E-3</v>
      </c>
      <c r="BY1272" s="1">
        <f t="shared" si="401"/>
        <v>122.99999999999729</v>
      </c>
      <c r="BZ1272" s="1">
        <f t="shared" si="402"/>
        <v>2.5523248717221907E-5</v>
      </c>
      <c r="CA1272" s="1">
        <f t="shared" si="409"/>
        <v>26</v>
      </c>
      <c r="CE1272" s="1">
        <f t="shared" si="403"/>
        <v>26.305</v>
      </c>
      <c r="CF1272" s="1">
        <f t="shared" si="404"/>
        <v>99</v>
      </c>
      <c r="CG1272" s="1">
        <f t="shared" si="405"/>
        <v>0</v>
      </c>
      <c r="CH1272" s="1">
        <f t="shared" si="399"/>
        <v>0</v>
      </c>
      <c r="CJ1272" s="1" t="e">
        <f t="shared" si="406"/>
        <v>#N/A</v>
      </c>
      <c r="CK1272" s="1" t="str">
        <f t="shared" si="407"/>
        <v/>
      </c>
    </row>
    <row r="1273" spans="73:89" ht="12" customHeight="1" x14ac:dyDescent="0.15">
      <c r="BU1273" s="1">
        <f t="shared" si="408"/>
        <v>0</v>
      </c>
      <c r="BV1273" s="1">
        <f>IF($BY$12=1,NORMDIST(BY1273,$Y$6,$Y$8,TRUE),IF($BY$12=2,IF(BY1273&lt;=$BX$31,0,IF(BY1273&gt;=$BX$32,1,(BY1273-$BX$31)*$BX$33)),SUM($BU$42:BU1273)/$BV$40))</f>
        <v>0.99987140901103311</v>
      </c>
      <c r="BW1273" s="1">
        <f t="shared" si="400"/>
        <v>3.0850535192200861E-3</v>
      </c>
      <c r="BY1273" s="1">
        <f t="shared" si="401"/>
        <v>123.09999999999728</v>
      </c>
      <c r="BZ1273" s="1">
        <f t="shared" si="402"/>
        <v>2.5061360838506535E-5</v>
      </c>
      <c r="CA1273" s="1">
        <f t="shared" si="409"/>
        <v>26</v>
      </c>
      <c r="CE1273" s="1">
        <f t="shared" si="403"/>
        <v>26.305</v>
      </c>
      <c r="CF1273" s="1">
        <f t="shared" si="404"/>
        <v>99</v>
      </c>
      <c r="CG1273" s="1">
        <f t="shared" si="405"/>
        <v>0</v>
      </c>
      <c r="CH1273" s="1">
        <f t="shared" si="399"/>
        <v>0</v>
      </c>
      <c r="CJ1273" s="1" t="e">
        <f t="shared" si="406"/>
        <v>#N/A</v>
      </c>
      <c r="CK1273" s="1" t="str">
        <f t="shared" si="407"/>
        <v/>
      </c>
    </row>
    <row r="1274" spans="73:89" ht="12" customHeight="1" x14ac:dyDescent="0.15">
      <c r="BU1274" s="1">
        <f t="shared" si="408"/>
        <v>0</v>
      </c>
      <c r="BV1274" s="1">
        <f>IF($BY$12=1,NORMDIST(BY1274,$Y$6,$Y$8,TRUE),IF($BY$12=2,IF(BY1274&lt;=$BX$31,0,IF(BY1274&gt;=$BX$32,1,(BY1274-$BX$31)*$BX$33)),SUM($BU$42:BU1274)/$BV$40))</f>
        <v>0.99987389237586144</v>
      </c>
      <c r="BW1274" s="1">
        <f t="shared" si="400"/>
        <v>3.0316090656120676E-3</v>
      </c>
      <c r="BY1274" s="1">
        <f t="shared" si="401"/>
        <v>123.19999999999727</v>
      </c>
      <c r="BZ1274" s="1">
        <f t="shared" si="402"/>
        <v>2.4607216441656939E-5</v>
      </c>
      <c r="CA1274" s="1">
        <f t="shared" si="409"/>
        <v>26</v>
      </c>
      <c r="CE1274" s="1">
        <f t="shared" si="403"/>
        <v>26.305</v>
      </c>
      <c r="CF1274" s="1">
        <f t="shared" si="404"/>
        <v>99</v>
      </c>
      <c r="CG1274" s="1">
        <f t="shared" si="405"/>
        <v>0</v>
      </c>
      <c r="CH1274" s="1">
        <f t="shared" si="399"/>
        <v>0</v>
      </c>
      <c r="CJ1274" s="1" t="e">
        <f t="shared" si="406"/>
        <v>#N/A</v>
      </c>
      <c r="CK1274" s="1" t="str">
        <f t="shared" si="407"/>
        <v/>
      </c>
    </row>
    <row r="1275" spans="73:89" ht="12" customHeight="1" x14ac:dyDescent="0.15">
      <c r="BU1275" s="1">
        <f t="shared" si="408"/>
        <v>0</v>
      </c>
      <c r="BV1275" s="1">
        <f>IF($BY$12=1,NORMDIST(BY1275,$Y$6,$Y$8,TRUE),IF($BY$12=2,IF(BY1275&lt;=$BX$31,0,IF(BY1275&gt;=$BX$32,1,(BY1275-$BX$31)*$BX$33)),SUM($BU$42:BU1275)/$BV$40))</f>
        <v>0.99987633070850845</v>
      </c>
      <c r="BW1275" s="1">
        <f t="shared" si="400"/>
        <v>2.9790140271404174E-3</v>
      </c>
      <c r="BY1275" s="1">
        <f t="shared" si="401"/>
        <v>123.29999999999727</v>
      </c>
      <c r="BZ1275" s="1">
        <f t="shared" si="402"/>
        <v>2.416069770592444E-5</v>
      </c>
      <c r="CA1275" s="1">
        <f t="shared" si="409"/>
        <v>26</v>
      </c>
      <c r="CE1275" s="1">
        <f t="shared" si="403"/>
        <v>26.305</v>
      </c>
      <c r="CF1275" s="1">
        <f t="shared" si="404"/>
        <v>99</v>
      </c>
      <c r="CG1275" s="1">
        <f t="shared" si="405"/>
        <v>0</v>
      </c>
      <c r="CH1275" s="1">
        <f t="shared" si="399"/>
        <v>0</v>
      </c>
      <c r="CJ1275" s="1" t="e">
        <f t="shared" si="406"/>
        <v>#N/A</v>
      </c>
      <c r="CK1275" s="1" t="str">
        <f t="shared" si="407"/>
        <v/>
      </c>
    </row>
    <row r="1276" spans="73:89" ht="12" customHeight="1" x14ac:dyDescent="0.15">
      <c r="BU1276" s="1">
        <f t="shared" si="408"/>
        <v>0</v>
      </c>
      <c r="BV1276" s="1">
        <f>IF($BY$12=1,NORMDIST(BY1276,$Y$6,$Y$8,TRUE),IF($BY$12=2,IF(BY1276&lt;=$BX$31,0,IF(BY1276&gt;=$BX$32,1,(BY1276-$BX$31)*$BX$33)),SUM($BU$42:BU1276)/$BV$40))</f>
        <v>0.9998787247657146</v>
      </c>
      <c r="BW1276" s="1">
        <f t="shared" si="400"/>
        <v>2.9272563461342532E-3</v>
      </c>
      <c r="BY1276" s="1">
        <f t="shared" si="401"/>
        <v>123.39999999999726</v>
      </c>
      <c r="BZ1276" s="1">
        <f t="shared" si="402"/>
        <v>2.3721688380342934E-5</v>
      </c>
      <c r="CA1276" s="1">
        <f t="shared" si="409"/>
        <v>26</v>
      </c>
      <c r="CE1276" s="1">
        <f t="shared" si="403"/>
        <v>26.305</v>
      </c>
      <c r="CF1276" s="1">
        <f t="shared" si="404"/>
        <v>99</v>
      </c>
      <c r="CG1276" s="1">
        <f t="shared" si="405"/>
        <v>0</v>
      </c>
      <c r="CH1276" s="1">
        <f t="shared" si="399"/>
        <v>0</v>
      </c>
      <c r="CJ1276" s="1" t="e">
        <f t="shared" si="406"/>
        <v>#N/A</v>
      </c>
      <c r="CK1276" s="1" t="str">
        <f t="shared" si="407"/>
        <v/>
      </c>
    </row>
    <row r="1277" spans="73:89" ht="12" customHeight="1" x14ac:dyDescent="0.15">
      <c r="BU1277" s="1">
        <f t="shared" si="408"/>
        <v>0</v>
      </c>
      <c r="BV1277" s="1">
        <f>IF($BY$12=1,NORMDIST(BY1277,$Y$6,$Y$8,TRUE),IF($BY$12=2,IF(BY1277&lt;=$BX$31,0,IF(BY1277&gt;=$BX$32,1,(BY1277-$BX$31)*$BX$33)),SUM($BU$42:BU1277)/$BV$40))</f>
        <v>0.99988107529267323</v>
      </c>
      <c r="BW1277" s="1">
        <f t="shared" si="400"/>
        <v>2.8763241101952357E-3</v>
      </c>
      <c r="BY1277" s="1">
        <f t="shared" si="401"/>
        <v>123.49999999999726</v>
      </c>
      <c r="BZ1277" s="1">
        <f t="shared" si="402"/>
        <v>2.329007376676356E-5</v>
      </c>
      <c r="CA1277" s="1">
        <f t="shared" si="409"/>
        <v>26</v>
      </c>
      <c r="CE1277" s="1">
        <f t="shared" si="403"/>
        <v>26.305</v>
      </c>
      <c r="CF1277" s="1">
        <f t="shared" si="404"/>
        <v>99</v>
      </c>
      <c r="CG1277" s="1">
        <f t="shared" si="405"/>
        <v>0</v>
      </c>
      <c r="CH1277" s="1">
        <f t="shared" si="399"/>
        <v>0</v>
      </c>
      <c r="CJ1277" s="1" t="e">
        <f t="shared" si="406"/>
        <v>#N/A</v>
      </c>
      <c r="CK1277" s="1" t="str">
        <f t="shared" si="407"/>
        <v/>
      </c>
    </row>
    <row r="1278" spans="73:89" ht="12" customHeight="1" x14ac:dyDescent="0.15">
      <c r="BU1278" s="1">
        <f t="shared" si="408"/>
        <v>0</v>
      </c>
      <c r="BV1278" s="1">
        <f>IF($BY$12=1,NORMDIST(BY1278,$Y$6,$Y$8,TRUE),IF($BY$12=2,IF(BY1278&lt;=$BX$31,0,IF(BY1278&gt;=$BX$32,1,(BY1278-$BX$31)*$BX$33)),SUM($BU$42:BU1278)/$BV$40))</f>
        <v>0.99988338302318458</v>
      </c>
      <c r="BW1278" s="1">
        <f t="shared" si="400"/>
        <v>2.8262055508912831E-3</v>
      </c>
      <c r="BY1278" s="1">
        <f t="shared" si="401"/>
        <v>123.59999999999725</v>
      </c>
      <c r="BZ1278" s="1">
        <f t="shared" si="402"/>
        <v>2.2865740703004417E-5</v>
      </c>
      <c r="CA1278" s="1">
        <f t="shared" si="409"/>
        <v>26</v>
      </c>
      <c r="CE1278" s="1">
        <f t="shared" si="403"/>
        <v>26.305</v>
      </c>
      <c r="CF1278" s="1">
        <f t="shared" si="404"/>
        <v>99</v>
      </c>
      <c r="CG1278" s="1">
        <f t="shared" si="405"/>
        <v>0</v>
      </c>
      <c r="CH1278" s="1">
        <f t="shared" si="399"/>
        <v>0</v>
      </c>
      <c r="CJ1278" s="1" t="e">
        <f t="shared" si="406"/>
        <v>#N/A</v>
      </c>
      <c r="CK1278" s="1" t="str">
        <f t="shared" si="407"/>
        <v/>
      </c>
    </row>
    <row r="1279" spans="73:89" ht="12" customHeight="1" x14ac:dyDescent="0.15">
      <c r="BU1279" s="1">
        <f t="shared" si="408"/>
        <v>0</v>
      </c>
      <c r="BV1279" s="1">
        <f>IF($BY$12=1,NORMDIST(BY1279,$Y$6,$Y$8,TRUE),IF($BY$12=2,IF(BY1279&lt;=$BX$31,0,IF(BY1279&gt;=$BX$32,1,(BY1279-$BX$31)*$BX$33)),SUM($BU$42:BU1279)/$BV$40))</f>
        <v>0.999885648679809</v>
      </c>
      <c r="BW1279" s="1">
        <f t="shared" si="400"/>
        <v>2.7768890424545831E-3</v>
      </c>
      <c r="BY1279" s="1">
        <f t="shared" si="401"/>
        <v>123.69999999999725</v>
      </c>
      <c r="BZ1279" s="1">
        <f t="shared" si="402"/>
        <v>2.2448577546116772E-5</v>
      </c>
      <c r="CA1279" s="1">
        <f t="shared" si="409"/>
        <v>26</v>
      </c>
      <c r="CE1279" s="1">
        <f t="shared" si="403"/>
        <v>26.305</v>
      </c>
      <c r="CF1279" s="1">
        <f t="shared" si="404"/>
        <v>99</v>
      </c>
      <c r="CG1279" s="1">
        <f t="shared" si="405"/>
        <v>0</v>
      </c>
      <c r="CH1279" s="1">
        <f t="shared" si="399"/>
        <v>0</v>
      </c>
      <c r="CJ1279" s="1" t="e">
        <f t="shared" si="406"/>
        <v>#N/A</v>
      </c>
      <c r="CK1279" s="1" t="str">
        <f t="shared" si="407"/>
        <v/>
      </c>
    </row>
    <row r="1280" spans="73:89" ht="12" customHeight="1" x14ac:dyDescent="0.15">
      <c r="BU1280" s="1">
        <f t="shared" si="408"/>
        <v>0</v>
      </c>
      <c r="BV1280" s="1">
        <f>IF($BY$12=1,NORMDIST(BY1280,$Y$6,$Y$8,TRUE),IF($BY$12=2,IF(BY1280&lt;=$BX$31,0,IF(BY1280&gt;=$BX$32,1,(BY1280-$BX$31)*$BX$33)),SUM($BU$42:BU1280)/$BV$40))</f>
        <v>0.99988787297401771</v>
      </c>
      <c r="BW1280" s="1">
        <f t="shared" si="400"/>
        <v>2.7283631004840006E-3</v>
      </c>
      <c r="BY1280" s="1">
        <f t="shared" si="401"/>
        <v>123.79999999999724</v>
      </c>
      <c r="BZ1280" s="1">
        <f t="shared" si="402"/>
        <v>2.2038474155767863E-5</v>
      </c>
      <c r="CA1280" s="1">
        <f t="shared" si="409"/>
        <v>26</v>
      </c>
      <c r="CE1280" s="1">
        <f t="shared" si="403"/>
        <v>26.305</v>
      </c>
      <c r="CF1280" s="1">
        <f t="shared" si="404"/>
        <v>99</v>
      </c>
      <c r="CG1280" s="1">
        <f t="shared" si="405"/>
        <v>0</v>
      </c>
      <c r="CH1280" s="1">
        <f t="shared" si="399"/>
        <v>0</v>
      </c>
      <c r="CJ1280" s="1" t="e">
        <f t="shared" si="406"/>
        <v>#N/A</v>
      </c>
      <c r="CK1280" s="1" t="str">
        <f t="shared" si="407"/>
        <v/>
      </c>
    </row>
    <row r="1281" spans="73:89" ht="12" customHeight="1" x14ac:dyDescent="0.15">
      <c r="BU1281" s="1">
        <f t="shared" si="408"/>
        <v>0</v>
      </c>
      <c r="BV1281" s="1">
        <f>IF($BY$12=1,NORMDIST(BY1281,$Y$6,$Y$8,TRUE),IF($BY$12=2,IF(BY1281&lt;=$BX$31,0,IF(BY1281&gt;=$BX$32,1,(BY1281-$BX$31)*$BX$33)),SUM($BU$42:BU1281)/$BV$40))</f>
        <v>0.99989005660634223</v>
      </c>
      <c r="BW1281" s="1">
        <f t="shared" si="400"/>
        <v>2.6806163806519503E-3</v>
      </c>
      <c r="BY1281" s="1">
        <f t="shared" si="401"/>
        <v>123.89999999999723</v>
      </c>
      <c r="BZ1281" s="1">
        <f t="shared" si="402"/>
        <v>2.1635321877740196E-5</v>
      </c>
      <c r="CA1281" s="1">
        <f t="shared" si="409"/>
        <v>26</v>
      </c>
      <c r="CE1281" s="1">
        <f t="shared" si="403"/>
        <v>26.305</v>
      </c>
      <c r="CF1281" s="1">
        <f t="shared" si="404"/>
        <v>99</v>
      </c>
      <c r="CG1281" s="1">
        <f t="shared" si="405"/>
        <v>0</v>
      </c>
      <c r="CH1281" s="1">
        <f t="shared" si="399"/>
        <v>0</v>
      </c>
      <c r="CJ1281" s="1" t="e">
        <f t="shared" si="406"/>
        <v>#N/A</v>
      </c>
      <c r="CK1281" s="1" t="str">
        <f t="shared" si="407"/>
        <v/>
      </c>
    </row>
    <row r="1282" spans="73:89" ht="12" customHeight="1" x14ac:dyDescent="0.15">
      <c r="BU1282" s="1">
        <f t="shared" si="408"/>
        <v>0</v>
      </c>
      <c r="BV1282" s="1">
        <f>IF($BY$12=1,NORMDIST(BY1282,$Y$6,$Y$8,TRUE),IF($BY$12=2,IF(BY1282&lt;=$BX$31,0,IF(BY1282&gt;=$BX$32,1,(BY1282-$BX$31)*$BX$33)),SUM($BU$42:BU1282)/$BV$40))</f>
        <v>0.99989220026652259</v>
      </c>
      <c r="BW1282" s="1">
        <f t="shared" si="400"/>
        <v>2.6336376774159496E-3</v>
      </c>
      <c r="BY1282" s="1">
        <f t="shared" si="401"/>
        <v>123.99999999999723</v>
      </c>
      <c r="BZ1282" s="1">
        <f t="shared" si="402"/>
        <v>2.1239013527548454E-5</v>
      </c>
      <c r="CA1282" s="1">
        <f t="shared" si="409"/>
        <v>26</v>
      </c>
      <c r="CE1282" s="1">
        <f t="shared" si="403"/>
        <v>26.305</v>
      </c>
      <c r="CF1282" s="1">
        <f t="shared" si="404"/>
        <v>99</v>
      </c>
      <c r="CG1282" s="1">
        <f t="shared" si="405"/>
        <v>0</v>
      </c>
      <c r="CH1282" s="1">
        <f t="shared" si="399"/>
        <v>0</v>
      </c>
      <c r="CJ1282" s="1" t="e">
        <f t="shared" si="406"/>
        <v>#N/A</v>
      </c>
      <c r="CK1282" s="1" t="str">
        <f t="shared" si="407"/>
        <v/>
      </c>
    </row>
    <row r="1283" spans="73:89" ht="12" customHeight="1" x14ac:dyDescent="0.15">
      <c r="BU1283" s="1">
        <f t="shared" si="408"/>
        <v>0</v>
      </c>
      <c r="BV1283" s="1">
        <f>IF($BY$12=1,NORMDIST(BY1283,$Y$6,$Y$8,TRUE),IF($BY$12=2,IF(BY1283&lt;=$BX$31,0,IF(BY1283&gt;=$BX$32,1,(BY1283-$BX$31)*$BX$33)),SUM($BU$42:BU1283)/$BV$40))</f>
        <v>0.9998943046336527</v>
      </c>
      <c r="BW1283" s="1">
        <f t="shared" si="400"/>
        <v>2.587415922734882E-3</v>
      </c>
      <c r="BY1283" s="1">
        <f t="shared" si="401"/>
        <v>124.09999999999722</v>
      </c>
      <c r="BZ1283" s="1">
        <f t="shared" si="402"/>
        <v>2.084944337417357E-5</v>
      </c>
      <c r="CA1283" s="1">
        <f t="shared" si="409"/>
        <v>26</v>
      </c>
      <c r="CE1283" s="1">
        <f t="shared" si="403"/>
        <v>26.305</v>
      </c>
      <c r="CF1283" s="1">
        <f t="shared" si="404"/>
        <v>99</v>
      </c>
      <c r="CG1283" s="1">
        <f t="shared" si="405"/>
        <v>0</v>
      </c>
      <c r="CH1283" s="1">
        <f t="shared" ref="CH1283:CH1346" si="410">IF(CB1283="",0,1)</f>
        <v>0</v>
      </c>
      <c r="CJ1283" s="1" t="e">
        <f t="shared" si="406"/>
        <v>#N/A</v>
      </c>
      <c r="CK1283" s="1" t="str">
        <f t="shared" si="407"/>
        <v/>
      </c>
    </row>
    <row r="1284" spans="73:89" ht="12" customHeight="1" x14ac:dyDescent="0.15">
      <c r="BU1284" s="1">
        <f t="shared" si="408"/>
        <v>0</v>
      </c>
      <c r="BV1284" s="1">
        <f>IF($BY$12=1,NORMDIST(BY1284,$Y$6,$Y$8,TRUE),IF($BY$12=2,IF(BY1284&lt;=$BX$31,0,IF(BY1284&gt;=$BX$32,1,(BY1284-$BX$31)*$BX$33)),SUM($BU$42:BU1284)/$BV$40))</f>
        <v>0.99989637037632595</v>
      </c>
      <c r="BW1284" s="1">
        <f t="shared" si="400"/>
        <v>2.5419401847901219E-3</v>
      </c>
      <c r="BY1284" s="1">
        <f t="shared" si="401"/>
        <v>124.19999999999722</v>
      </c>
      <c r="BZ1284" s="1">
        <f t="shared" si="402"/>
        <v>2.0466507123914483E-5</v>
      </c>
      <c r="CA1284" s="1">
        <f t="shared" si="409"/>
        <v>26</v>
      </c>
      <c r="CE1284" s="1">
        <f t="shared" si="403"/>
        <v>26.305</v>
      </c>
      <c r="CF1284" s="1">
        <f t="shared" si="404"/>
        <v>99</v>
      </c>
      <c r="CG1284" s="1">
        <f t="shared" si="405"/>
        <v>0</v>
      </c>
      <c r="CH1284" s="1">
        <f t="shared" si="410"/>
        <v>0</v>
      </c>
      <c r="CJ1284" s="1" t="e">
        <f t="shared" si="406"/>
        <v>#N/A</v>
      </c>
      <c r="CK1284" s="1" t="str">
        <f t="shared" si="407"/>
        <v/>
      </c>
    </row>
    <row r="1285" spans="73:89" ht="12" customHeight="1" x14ac:dyDescent="0.15">
      <c r="BU1285" s="1">
        <f t="shared" si="408"/>
        <v>0</v>
      </c>
      <c r="BV1285" s="1">
        <f>IF($BY$12=1,NORMDIST(BY1285,$Y$6,$Y$8,TRUE),IF($BY$12=2,IF(BY1285&lt;=$BX$31,0,IF(BY1285&gt;=$BX$32,1,(BY1285-$BX$31)*$BX$33)),SUM($BU$42:BU1285)/$BV$40))</f>
        <v>0.99989839815277703</v>
      </c>
      <c r="BW1285" s="1">
        <f t="shared" si="400"/>
        <v>2.4971996667116805E-3</v>
      </c>
      <c r="BY1285" s="1">
        <f t="shared" si="401"/>
        <v>124.29999999999721</v>
      </c>
      <c r="BZ1285" s="1">
        <f t="shared" si="402"/>
        <v>2.0090101904358299E-5</v>
      </c>
      <c r="CA1285" s="1">
        <f t="shared" si="409"/>
        <v>26</v>
      </c>
      <c r="CE1285" s="1">
        <f t="shared" si="403"/>
        <v>26.305</v>
      </c>
      <c r="CF1285" s="1">
        <f t="shared" si="404"/>
        <v>99</v>
      </c>
      <c r="CG1285" s="1">
        <f t="shared" si="405"/>
        <v>0</v>
      </c>
      <c r="CH1285" s="1">
        <f t="shared" si="410"/>
        <v>0</v>
      </c>
      <c r="CJ1285" s="1" t="e">
        <f t="shared" si="406"/>
        <v>#N/A</v>
      </c>
      <c r="CK1285" s="1" t="str">
        <f t="shared" si="407"/>
        <v/>
      </c>
    </row>
    <row r="1286" spans="73:89" ht="12" customHeight="1" x14ac:dyDescent="0.15">
      <c r="BU1286" s="1">
        <f t="shared" si="408"/>
        <v>0</v>
      </c>
      <c r="BV1286" s="1">
        <f>IF($BY$12=1,NORMDIST(BY1286,$Y$6,$Y$8,TRUE),IF($BY$12=2,IF(BY1286&lt;=$BX$31,0,IF(BY1286&gt;=$BX$32,1,(BY1286-$BX$31)*$BX$33)),SUM($BU$42:BU1286)/$BV$40))</f>
        <v>0.99990038861102404</v>
      </c>
      <c r="BW1286" s="1">
        <f t="shared" si="400"/>
        <v>2.4531837053093732E-3</v>
      </c>
      <c r="BY1286" s="1">
        <f t="shared" si="401"/>
        <v>124.39999999999721</v>
      </c>
      <c r="BZ1286" s="1">
        <f t="shared" si="402"/>
        <v>1.9720126248468074E-5</v>
      </c>
      <c r="CA1286" s="1">
        <f t="shared" si="409"/>
        <v>26</v>
      </c>
      <c r="CE1286" s="1">
        <f t="shared" si="403"/>
        <v>26.305</v>
      </c>
      <c r="CF1286" s="1">
        <f t="shared" si="404"/>
        <v>99</v>
      </c>
      <c r="CG1286" s="1">
        <f t="shared" si="405"/>
        <v>0</v>
      </c>
      <c r="CH1286" s="1">
        <f t="shared" si="410"/>
        <v>0</v>
      </c>
      <c r="CJ1286" s="1" t="e">
        <f t="shared" si="406"/>
        <v>#N/A</v>
      </c>
      <c r="CK1286" s="1" t="str">
        <f t="shared" si="407"/>
        <v/>
      </c>
    </row>
    <row r="1287" spans="73:89" ht="12" customHeight="1" x14ac:dyDescent="0.15">
      <c r="BU1287" s="1">
        <f t="shared" si="408"/>
        <v>0</v>
      </c>
      <c r="BV1287" s="1">
        <f>IF($BY$12=1,NORMDIST(BY1287,$Y$6,$Y$8,TRUE),IF($BY$12=2,IF(BY1287&lt;=$BX$31,0,IF(BY1287&gt;=$BX$32,1,(BY1287-$BX$31)*$BX$33)),SUM($BU$42:BU1287)/$BV$40))</f>
        <v>0.99990234238900799</v>
      </c>
      <c r="BW1287" s="1">
        <f t="shared" si="400"/>
        <v>2.4098817698092437E-3</v>
      </c>
      <c r="BY1287" s="1">
        <f t="shared" si="401"/>
        <v>124.4999999999972</v>
      </c>
      <c r="BZ1287" s="1">
        <f t="shared" si="402"/>
        <v>1.935648007878954E-5</v>
      </c>
      <c r="CA1287" s="1">
        <f t="shared" si="409"/>
        <v>26</v>
      </c>
      <c r="CE1287" s="1">
        <f t="shared" si="403"/>
        <v>26.305</v>
      </c>
      <c r="CF1287" s="1">
        <f t="shared" si="404"/>
        <v>99</v>
      </c>
      <c r="CG1287" s="1">
        <f t="shared" si="405"/>
        <v>0</v>
      </c>
      <c r="CH1287" s="1">
        <f t="shared" si="410"/>
        <v>0</v>
      </c>
      <c r="CJ1287" s="1" t="e">
        <f t="shared" si="406"/>
        <v>#N/A</v>
      </c>
      <c r="CK1287" s="1" t="str">
        <f t="shared" si="407"/>
        <v/>
      </c>
    </row>
    <row r="1288" spans="73:89" ht="12" customHeight="1" x14ac:dyDescent="0.15">
      <c r="BU1288" s="1">
        <f t="shared" si="408"/>
        <v>0</v>
      </c>
      <c r="BV1288" s="1">
        <f>IF($BY$12=1,NORMDIST(BY1288,$Y$6,$Y$8,TRUE),IF($BY$12=2,IF(BY1288&lt;=$BX$31,0,IF(BY1288&gt;=$BX$32,1,(BY1288-$BX$31)*$BX$33)),SUM($BU$42:BU1288)/$BV$40))</f>
        <v>0.99990426011473099</v>
      </c>
      <c r="BW1288" s="1">
        <f t="shared" si="400"/>
        <v>2.3672834605952394E-3</v>
      </c>
      <c r="BY1288" s="1">
        <f t="shared" si="401"/>
        <v>124.59999999999719</v>
      </c>
      <c r="BZ1288" s="1">
        <f t="shared" si="402"/>
        <v>1.8999064691776027E-5</v>
      </c>
      <c r="CA1288" s="1">
        <f t="shared" si="409"/>
        <v>26</v>
      </c>
      <c r="CE1288" s="1">
        <f t="shared" si="403"/>
        <v>26.305</v>
      </c>
      <c r="CF1288" s="1">
        <f t="shared" si="404"/>
        <v>99</v>
      </c>
      <c r="CG1288" s="1">
        <f t="shared" si="405"/>
        <v>0</v>
      </c>
      <c r="CH1288" s="1">
        <f t="shared" si="410"/>
        <v>0</v>
      </c>
      <c r="CJ1288" s="1" t="e">
        <f t="shared" si="406"/>
        <v>#N/A</v>
      </c>
      <c r="CK1288" s="1" t="str">
        <f t="shared" si="407"/>
        <v/>
      </c>
    </row>
    <row r="1289" spans="73:89" ht="12" customHeight="1" x14ac:dyDescent="0.15">
      <c r="BU1289" s="1">
        <f t="shared" si="408"/>
        <v>0</v>
      </c>
      <c r="BV1289" s="1">
        <f>IF($BY$12=1,NORMDIST(BY1289,$Y$6,$Y$8,TRUE),IF($BY$12=2,IF(BY1289&lt;=$BX$31,0,IF(BY1289&gt;=$BX$32,1,(BY1289-$BX$31)*$BX$33)),SUM($BU$42:BU1289)/$BV$40))</f>
        <v>0.99990614240639275</v>
      </c>
      <c r="BW1289" s="1">
        <f t="shared" si="400"/>
        <v>2.3253785079562902E-3</v>
      </c>
      <c r="BY1289" s="1">
        <f t="shared" si="401"/>
        <v>124.69999999999719</v>
      </c>
      <c r="BZ1289" s="1">
        <f t="shared" si="402"/>
        <v>1.8647782742232097E-5</v>
      </c>
      <c r="CA1289" s="1">
        <f t="shared" si="409"/>
        <v>26</v>
      </c>
      <c r="CE1289" s="1">
        <f t="shared" si="403"/>
        <v>26.305</v>
      </c>
      <c r="CF1289" s="1">
        <f t="shared" si="404"/>
        <v>99</v>
      </c>
      <c r="CG1289" s="1">
        <f t="shared" si="405"/>
        <v>0</v>
      </c>
      <c r="CH1289" s="1">
        <f t="shared" si="410"/>
        <v>0</v>
      </c>
      <c r="CJ1289" s="1" t="e">
        <f t="shared" si="406"/>
        <v>#N/A</v>
      </c>
      <c r="CK1289" s="1" t="str">
        <f t="shared" si="407"/>
        <v/>
      </c>
    </row>
    <row r="1290" spans="73:89" ht="12" customHeight="1" x14ac:dyDescent="0.15">
      <c r="BU1290" s="1">
        <f t="shared" si="408"/>
        <v>0</v>
      </c>
      <c r="BV1290" s="1">
        <f>IF($BY$12=1,NORMDIST(BY1290,$Y$6,$Y$8,TRUE),IF($BY$12=2,IF(BY1290&lt;=$BX$31,0,IF(BY1290&gt;=$BX$32,1,(BY1290-$BX$31)*$BX$33)),SUM($BU$42:BU1290)/$BV$40))</f>
        <v>0.99990798987252583</v>
      </c>
      <c r="BW1290" s="1">
        <f t="shared" si="400"/>
        <v>2.2841567708389255E-3</v>
      </c>
      <c r="BY1290" s="1">
        <f t="shared" si="401"/>
        <v>124.79999999999718</v>
      </c>
      <c r="BZ1290" s="1">
        <f t="shared" si="402"/>
        <v>1.830253822787642E-5</v>
      </c>
      <c r="CA1290" s="1">
        <f t="shared" si="409"/>
        <v>26</v>
      </c>
      <c r="CE1290" s="1">
        <f t="shared" si="403"/>
        <v>26.305</v>
      </c>
      <c r="CF1290" s="1">
        <f t="shared" si="404"/>
        <v>99</v>
      </c>
      <c r="CG1290" s="1">
        <f t="shared" si="405"/>
        <v>0</v>
      </c>
      <c r="CH1290" s="1">
        <f t="shared" si="410"/>
        <v>0</v>
      </c>
      <c r="CJ1290" s="1" t="e">
        <f t="shared" si="406"/>
        <v>#N/A</v>
      </c>
      <c r="CK1290" s="1" t="str">
        <f t="shared" si="407"/>
        <v/>
      </c>
    </row>
    <row r="1291" spans="73:89" ht="12" customHeight="1" x14ac:dyDescent="0.15">
      <c r="BU1291" s="1">
        <f t="shared" si="408"/>
        <v>0</v>
      </c>
      <c r="BV1291" s="1">
        <f>IF($BY$12=1,NORMDIST(BY1291,$Y$6,$Y$8,TRUE),IF($BY$12=2,IF(BY1291&lt;=$BX$31,0,IF(BY1291&gt;=$BX$32,1,(BY1291-$BX$31)*$BX$33)),SUM($BU$42:BU1291)/$BV$40))</f>
        <v>0.99990980311212896</v>
      </c>
      <c r="BW1291" s="1">
        <f t="shared" si="400"/>
        <v>2.243608235605413E-3</v>
      </c>
      <c r="BY1291" s="1">
        <f t="shared" si="401"/>
        <v>124.89999999999718</v>
      </c>
      <c r="BZ1291" s="1">
        <f t="shared" si="402"/>
        <v>1.7963236474022927E-5</v>
      </c>
      <c r="CA1291" s="1">
        <f t="shared" si="409"/>
        <v>26</v>
      </c>
      <c r="CE1291" s="1">
        <f t="shared" si="403"/>
        <v>26.305</v>
      </c>
      <c r="CF1291" s="1">
        <f t="shared" si="404"/>
        <v>99</v>
      </c>
      <c r="CG1291" s="1">
        <f t="shared" si="405"/>
        <v>0</v>
      </c>
      <c r="CH1291" s="1">
        <f t="shared" si="410"/>
        <v>0</v>
      </c>
      <c r="CJ1291" s="1" t="e">
        <f t="shared" si="406"/>
        <v>#N/A</v>
      </c>
      <c r="CK1291" s="1" t="str">
        <f t="shared" si="407"/>
        <v/>
      </c>
    </row>
    <row r="1292" spans="73:89" ht="12" customHeight="1" x14ac:dyDescent="0.15">
      <c r="BU1292" s="1">
        <f t="shared" si="408"/>
        <v>0</v>
      </c>
      <c r="BV1292" s="1">
        <f>IF($BY$12=1,NORMDIST(BY1292,$Y$6,$Y$8,TRUE),IF($BY$12=2,IF(BY1292&lt;=$BX$31,0,IF(BY1292&gt;=$BX$32,1,(BY1292-$BX$31)*$BX$33)),SUM($BU$42:BU1292)/$BV$40))</f>
        <v>0.99991158271479919</v>
      </c>
      <c r="BW1292" s="1">
        <f t="shared" si="400"/>
        <v>2.2037230147976508E-3</v>
      </c>
      <c r="BY1292" s="1">
        <f t="shared" si="401"/>
        <v>124.99999999999717</v>
      </c>
      <c r="BZ1292" s="1">
        <f t="shared" si="402"/>
        <v>1.7629784118381604E-5</v>
      </c>
      <c r="CA1292" s="1">
        <f t="shared" si="409"/>
        <v>26</v>
      </c>
      <c r="CE1292" s="1">
        <f t="shared" si="403"/>
        <v>26.305</v>
      </c>
      <c r="CF1292" s="1">
        <f t="shared" si="404"/>
        <v>99</v>
      </c>
      <c r="CG1292" s="1">
        <f t="shared" si="405"/>
        <v>0</v>
      </c>
      <c r="CH1292" s="1">
        <f t="shared" si="410"/>
        <v>0</v>
      </c>
      <c r="CJ1292" s="1" t="e">
        <f t="shared" si="406"/>
        <v>#N/A</v>
      </c>
      <c r="CK1292" s="1" t="str">
        <f t="shared" si="407"/>
        <v/>
      </c>
    </row>
    <row r="1293" spans="73:89" ht="12" customHeight="1" x14ac:dyDescent="0.15">
      <c r="BU1293" s="1">
        <f t="shared" si="408"/>
        <v>0</v>
      </c>
      <c r="BV1293" s="1">
        <f>IF($BY$12=1,NORMDIST(BY1293,$Y$6,$Y$8,TRUE),IF($BY$12=2,IF(BY1293&lt;=$BX$31,0,IF(BY1293&gt;=$BX$32,1,(BY1293-$BX$31)*$BX$33)),SUM($BU$42:BU1293)/$BV$40))</f>
        <v>0.99991332926086229</v>
      </c>
      <c r="BW1293" s="1">
        <f t="shared" si="400"/>
        <v>2.1644913459067999E-3</v>
      </c>
      <c r="BY1293" s="1">
        <f t="shared" si="401"/>
        <v>125.09999999999717</v>
      </c>
      <c r="BZ1293" s="1">
        <f t="shared" si="402"/>
        <v>1.7302089095978009E-5</v>
      </c>
      <c r="CA1293" s="1">
        <f t="shared" si="409"/>
        <v>26</v>
      </c>
      <c r="CE1293" s="1">
        <f t="shared" si="403"/>
        <v>26.305</v>
      </c>
      <c r="CF1293" s="1">
        <f t="shared" si="404"/>
        <v>99</v>
      </c>
      <c r="CG1293" s="1">
        <f t="shared" si="405"/>
        <v>0</v>
      </c>
      <c r="CH1293" s="1">
        <f t="shared" si="410"/>
        <v>0</v>
      </c>
      <c r="CJ1293" s="1" t="e">
        <f t="shared" si="406"/>
        <v>#N/A</v>
      </c>
      <c r="CK1293" s="1" t="str">
        <f t="shared" si="407"/>
        <v/>
      </c>
    </row>
    <row r="1294" spans="73:89" ht="12" customHeight="1" x14ac:dyDescent="0.15">
      <c r="BU1294" s="1">
        <f t="shared" si="408"/>
        <v>0</v>
      </c>
      <c r="BV1294" s="1">
        <f>IF($BY$12=1,NORMDIST(BY1294,$Y$6,$Y$8,TRUE),IF($BY$12=2,IF(BY1294&lt;=$BX$31,0,IF(BY1294&gt;=$BX$32,1,(BY1294-$BX$31)*$BX$33)),SUM($BU$42:BU1294)/$BV$40))</f>
        <v>0.99991504332150194</v>
      </c>
      <c r="BW1294" s="1">
        <f t="shared" si="400"/>
        <v>2.1259035901487638E-3</v>
      </c>
      <c r="BY1294" s="1">
        <f t="shared" si="401"/>
        <v>125.19999999999716</v>
      </c>
      <c r="BZ1294" s="1">
        <f t="shared" si="402"/>
        <v>1.698006062419179E-5</v>
      </c>
      <c r="CA1294" s="1">
        <f t="shared" si="409"/>
        <v>26</v>
      </c>
      <c r="CE1294" s="1">
        <f t="shared" si="403"/>
        <v>26.305</v>
      </c>
      <c r="CF1294" s="1">
        <f t="shared" si="404"/>
        <v>99</v>
      </c>
      <c r="CG1294" s="1">
        <f t="shared" si="405"/>
        <v>0</v>
      </c>
      <c r="CH1294" s="1">
        <f t="shared" si="410"/>
        <v>0</v>
      </c>
      <c r="CJ1294" s="1" t="e">
        <f t="shared" si="406"/>
        <v>#N/A</v>
      </c>
      <c r="CK1294" s="1" t="str">
        <f t="shared" si="407"/>
        <v/>
      </c>
    </row>
    <row r="1295" spans="73:89" ht="12" customHeight="1" x14ac:dyDescent="0.15">
      <c r="BU1295" s="1">
        <f t="shared" si="408"/>
        <v>0</v>
      </c>
      <c r="BV1295" s="1">
        <f>IF($BY$12=1,NORMDIST(BY1295,$Y$6,$Y$8,TRUE),IF($BY$12=2,IF(BY1295&lt;=$BX$31,0,IF(BY1295&gt;=$BX$32,1,(BY1295-$BX$31)*$BX$33)),SUM($BU$42:BU1295)/$BV$40))</f>
        <v>0.99991672545888688</v>
      </c>
      <c r="BW1295" s="1">
        <f t="shared" si="400"/>
        <v>2.0879502312456718E-3</v>
      </c>
      <c r="BY1295" s="1">
        <f t="shared" si="401"/>
        <v>125.29999999999715</v>
      </c>
      <c r="BZ1295" s="1">
        <f t="shared" si="402"/>
        <v>1.666360918791476E-5</v>
      </c>
      <c r="CA1295" s="1">
        <f t="shared" si="409"/>
        <v>26</v>
      </c>
      <c r="CE1295" s="1">
        <f t="shared" si="403"/>
        <v>26.305</v>
      </c>
      <c r="CF1295" s="1">
        <f t="shared" si="404"/>
        <v>99</v>
      </c>
      <c r="CG1295" s="1">
        <f t="shared" si="405"/>
        <v>0</v>
      </c>
      <c r="CH1295" s="1">
        <f t="shared" si="410"/>
        <v>0</v>
      </c>
      <c r="CJ1295" s="1" t="e">
        <f t="shared" si="406"/>
        <v>#N/A</v>
      </c>
      <c r="CK1295" s="1" t="str">
        <f t="shared" si="407"/>
        <v/>
      </c>
    </row>
    <row r="1296" spans="73:89" ht="12" customHeight="1" x14ac:dyDescent="0.15">
      <c r="BU1296" s="1">
        <f t="shared" si="408"/>
        <v>0</v>
      </c>
      <c r="BV1296" s="1">
        <f>IF($BY$12=1,NORMDIST(BY1296,$Y$6,$Y$8,TRUE),IF($BY$12=2,IF(BY1296&lt;=$BX$31,0,IF(BY1296&gt;=$BX$32,1,(BY1296-$BX$31)*$BX$33)),SUM($BU$42:BU1296)/$BV$40))</f>
        <v>0.99991837622629731</v>
      </c>
      <c r="BW1296" s="1">
        <f t="shared" si="400"/>
        <v>2.0506218742133262E-3</v>
      </c>
      <c r="BY1296" s="1">
        <f t="shared" si="401"/>
        <v>125.39999999999715</v>
      </c>
      <c r="BZ1296" s="1">
        <f t="shared" si="402"/>
        <v>1.6352646524827536E-5</v>
      </c>
      <c r="CA1296" s="1">
        <f t="shared" si="409"/>
        <v>26</v>
      </c>
      <c r="CE1296" s="1">
        <f t="shared" si="403"/>
        <v>26.305</v>
      </c>
      <c r="CF1296" s="1">
        <f t="shared" si="404"/>
        <v>99</v>
      </c>
      <c r="CG1296" s="1">
        <f t="shared" si="405"/>
        <v>0</v>
      </c>
      <c r="CH1296" s="1">
        <f t="shared" si="410"/>
        <v>0</v>
      </c>
      <c r="CJ1296" s="1" t="e">
        <f t="shared" si="406"/>
        <v>#N/A</v>
      </c>
      <c r="CK1296" s="1" t="str">
        <f t="shared" si="407"/>
        <v/>
      </c>
    </row>
    <row r="1297" spans="73:89" ht="12" customHeight="1" x14ac:dyDescent="0.15">
      <c r="BU1297" s="1">
        <f t="shared" si="408"/>
        <v>0</v>
      </c>
      <c r="BV1297" s="1">
        <f>IF($BY$12=1,NORMDIST(BY1297,$Y$6,$Y$8,TRUE),IF($BY$12=2,IF(BY1297&lt;=$BX$31,0,IF(BY1297&gt;=$BX$32,1,(BY1297-$BX$31)*$BX$33)),SUM($BU$42:BU1297)/$BV$40))</f>
        <v>0.99991999616824878</v>
      </c>
      <c r="BW1297" s="1">
        <f t="shared" si="400"/>
        <v>2.01390924415481E-3</v>
      </c>
      <c r="BY1297" s="1">
        <f t="shared" si="401"/>
        <v>125.49999999999714</v>
      </c>
      <c r="BZ1297" s="1">
        <f t="shared" si="402"/>
        <v>1.6047085610795665E-5</v>
      </c>
      <c r="CA1297" s="1">
        <f t="shared" si="409"/>
        <v>26</v>
      </c>
      <c r="CE1297" s="1">
        <f t="shared" si="403"/>
        <v>26.305</v>
      </c>
      <c r="CF1297" s="1">
        <f t="shared" si="404"/>
        <v>99</v>
      </c>
      <c r="CG1297" s="1">
        <f t="shared" si="405"/>
        <v>0</v>
      </c>
      <c r="CH1297" s="1">
        <f t="shared" si="410"/>
        <v>0</v>
      </c>
      <c r="CJ1297" s="1" t="e">
        <f t="shared" si="406"/>
        <v>#N/A</v>
      </c>
      <c r="CK1297" s="1" t="str">
        <f t="shared" si="407"/>
        <v/>
      </c>
    </row>
    <row r="1298" spans="73:89" ht="12" customHeight="1" x14ac:dyDescent="0.15">
      <c r="BU1298" s="1">
        <f t="shared" si="408"/>
        <v>0</v>
      </c>
      <c r="BV1298" s="1">
        <f>IF($BY$12=1,NORMDIST(BY1298,$Y$6,$Y$8,TRUE),IF($BY$12=2,IF(BY1298&lt;=$BX$31,0,IF(BY1298&gt;=$BX$32,1,(BY1298-$BX$31)*$BX$33)),SUM($BU$42:BU1298)/$BV$40))</f>
        <v>0.99992158582061641</v>
      </c>
      <c r="BW1298" s="1">
        <f t="shared" si="400"/>
        <v>1.977803185060262E-3</v>
      </c>
      <c r="BY1298" s="1">
        <f t="shared" si="401"/>
        <v>125.59999999999714</v>
      </c>
      <c r="BZ1298" s="1">
        <f t="shared" si="402"/>
        <v>1.574684064538461E-5</v>
      </c>
      <c r="CA1298" s="1">
        <f t="shared" si="409"/>
        <v>26</v>
      </c>
      <c r="CE1298" s="1">
        <f t="shared" si="403"/>
        <v>26.305</v>
      </c>
      <c r="CF1298" s="1">
        <f t="shared" si="404"/>
        <v>99</v>
      </c>
      <c r="CG1298" s="1">
        <f t="shared" si="405"/>
        <v>0</v>
      </c>
      <c r="CH1298" s="1">
        <f t="shared" si="410"/>
        <v>0</v>
      </c>
      <c r="CJ1298" s="1" t="e">
        <f t="shared" si="406"/>
        <v>#N/A</v>
      </c>
      <c r="CK1298" s="1" t="str">
        <f t="shared" si="407"/>
        <v/>
      </c>
    </row>
    <row r="1299" spans="73:89" ht="12" customHeight="1" x14ac:dyDescent="0.15">
      <c r="BU1299" s="1">
        <f t="shared" si="408"/>
        <v>0</v>
      </c>
      <c r="BV1299" s="1">
        <f>IF($BY$12=1,NORMDIST(BY1299,$Y$6,$Y$8,TRUE),IF($BY$12=2,IF(BY1299&lt;=$BX$31,0,IF(BY1299&gt;=$BX$32,1,(BY1299-$BX$31)*$BX$33)),SUM($BU$42:BU1299)/$BV$40))</f>
        <v>0.99992314571075513</v>
      </c>
      <c r="BW1299" s="1">
        <f t="shared" ref="BW1299:BW1362" si="411">BY1299*BZ1299</f>
        <v>1.9422946586128964E-3</v>
      </c>
      <c r="BY1299" s="1">
        <f t="shared" ref="BY1299:BY1362" si="412">BY1298+$BZ$1</f>
        <v>125.69999999999713</v>
      </c>
      <c r="BZ1299" s="1">
        <f t="shared" si="402"/>
        <v>1.5451827037493562E-5</v>
      </c>
      <c r="CA1299" s="1">
        <f t="shared" si="409"/>
        <v>26</v>
      </c>
      <c r="CE1299" s="1">
        <f t="shared" si="403"/>
        <v>26.305</v>
      </c>
      <c r="CF1299" s="1">
        <f t="shared" si="404"/>
        <v>99</v>
      </c>
      <c r="CG1299" s="1">
        <f t="shared" si="405"/>
        <v>0</v>
      </c>
      <c r="CH1299" s="1">
        <f t="shared" si="410"/>
        <v>0</v>
      </c>
      <c r="CJ1299" s="1" t="e">
        <f t="shared" si="406"/>
        <v>#N/A</v>
      </c>
      <c r="CK1299" s="1" t="str">
        <f t="shared" si="407"/>
        <v/>
      </c>
    </row>
    <row r="1300" spans="73:89" ht="12" customHeight="1" x14ac:dyDescent="0.15">
      <c r="BU1300" s="1">
        <f t="shared" si="408"/>
        <v>0</v>
      </c>
      <c r="BV1300" s="1">
        <f>IF($BY$12=1,NORMDIST(BY1300,$Y$6,$Y$8,TRUE),IF($BY$12=2,IF(BY1300&lt;=$BX$31,0,IF(BY1300&gt;=$BX$32,1,(BY1300-$BX$31)*$BX$33)),SUM($BU$42:BU1300)/$BV$40))</f>
        <v>0.99992467635762128</v>
      </c>
      <c r="BW1300" s="1">
        <f t="shared" si="411"/>
        <v>1.9073747430014029E-3</v>
      </c>
      <c r="BY1300" s="1">
        <f t="shared" si="412"/>
        <v>125.79999999999713</v>
      </c>
      <c r="BZ1300" s="1">
        <f t="shared" si="402"/>
        <v>1.5161961391108478E-5</v>
      </c>
      <c r="CA1300" s="1">
        <f t="shared" si="409"/>
        <v>26</v>
      </c>
      <c r="CE1300" s="1">
        <f t="shared" si="403"/>
        <v>26.305</v>
      </c>
      <c r="CF1300" s="1">
        <f t="shared" si="404"/>
        <v>99</v>
      </c>
      <c r="CG1300" s="1">
        <f t="shared" si="405"/>
        <v>0</v>
      </c>
      <c r="CH1300" s="1">
        <f t="shared" si="410"/>
        <v>0</v>
      </c>
      <c r="CJ1300" s="1" t="e">
        <f t="shared" si="406"/>
        <v>#N/A</v>
      </c>
      <c r="CK1300" s="1" t="str">
        <f t="shared" si="407"/>
        <v/>
      </c>
    </row>
    <row r="1301" spans="73:89" ht="12" customHeight="1" x14ac:dyDescent="0.15">
      <c r="BU1301" s="1">
        <f t="shared" si="408"/>
        <v>0</v>
      </c>
      <c r="BV1301" s="1">
        <f>IF($BY$12=1,NORMDIST(BY1301,$Y$6,$Y$8,TRUE),IF($BY$12=2,IF(BY1301&lt;=$BX$31,0,IF(BY1301&gt;=$BX$32,1,(BY1301-$BX$31)*$BX$33)),SUM($BU$42:BU1301)/$BV$40))</f>
        <v>0.99992617827189034</v>
      </c>
      <c r="BW1301" s="1">
        <f t="shared" si="411"/>
        <v>1.8730346317386915E-3</v>
      </c>
      <c r="BY1301" s="1">
        <f t="shared" si="412"/>
        <v>125.89999999999712</v>
      </c>
      <c r="BZ1301" s="1">
        <f t="shared" si="402"/>
        <v>1.4877161491173426E-5</v>
      </c>
      <c r="CA1301" s="1">
        <f t="shared" si="409"/>
        <v>26</v>
      </c>
      <c r="CE1301" s="1">
        <f t="shared" si="403"/>
        <v>26.305</v>
      </c>
      <c r="CF1301" s="1">
        <f t="shared" si="404"/>
        <v>99</v>
      </c>
      <c r="CG1301" s="1">
        <f t="shared" si="405"/>
        <v>0</v>
      </c>
      <c r="CH1301" s="1">
        <f t="shared" si="410"/>
        <v>0</v>
      </c>
      <c r="CJ1301" s="1" t="e">
        <f t="shared" si="406"/>
        <v>#N/A</v>
      </c>
      <c r="CK1301" s="1" t="str">
        <f t="shared" si="407"/>
        <v/>
      </c>
    </row>
    <row r="1302" spans="73:89" ht="12" customHeight="1" x14ac:dyDescent="0.15">
      <c r="BU1302" s="1">
        <f t="shared" si="408"/>
        <v>0</v>
      </c>
      <c r="BV1302" s="1">
        <f>IF($BY$12=1,NORMDIST(BY1302,$Y$6,$Y$8,TRUE),IF($BY$12=2,IF(BY1302&lt;=$BX$31,0,IF(BY1302&gt;=$BX$32,1,(BY1302-$BX$31)*$BX$33)),SUM($BU$42:BU1302)/$BV$40))</f>
        <v>0.9999276519560748</v>
      </c>
      <c r="BW1302" s="1">
        <f t="shared" si="411"/>
        <v>1.8392656324871641E-3</v>
      </c>
      <c r="BY1302" s="1">
        <f t="shared" si="412"/>
        <v>125.99999999999712</v>
      </c>
      <c r="BZ1302" s="1">
        <f t="shared" si="402"/>
        <v>1.4597346289581001E-5</v>
      </c>
      <c r="CA1302" s="1">
        <f t="shared" si="409"/>
        <v>26</v>
      </c>
      <c r="CE1302" s="1">
        <f t="shared" si="403"/>
        <v>26.305</v>
      </c>
      <c r="CF1302" s="1">
        <f t="shared" si="404"/>
        <v>99</v>
      </c>
      <c r="CG1302" s="1">
        <f t="shared" si="405"/>
        <v>0</v>
      </c>
      <c r="CH1302" s="1">
        <f t="shared" si="410"/>
        <v>0</v>
      </c>
      <c r="CJ1302" s="1" t="e">
        <f t="shared" si="406"/>
        <v>#N/A</v>
      </c>
      <c r="CK1302" s="1" t="str">
        <f t="shared" si="407"/>
        <v/>
      </c>
    </row>
    <row r="1303" spans="73:89" ht="12" customHeight="1" x14ac:dyDescent="0.15">
      <c r="BU1303" s="1">
        <f t="shared" si="408"/>
        <v>0</v>
      </c>
      <c r="BV1303" s="1">
        <f>IF($BY$12=1,NORMDIST(BY1303,$Y$6,$Y$8,TRUE),IF($BY$12=2,IF(BY1303&lt;=$BX$31,0,IF(BY1303&gt;=$BX$32,1,(BY1303-$BX$31)*$BX$33)),SUM($BU$42:BU1303)/$BV$40))</f>
        <v>0.99992909790464035</v>
      </c>
      <c r="BW1303" s="1">
        <f t="shared" si="411"/>
        <v>1.8060591658904846E-3</v>
      </c>
      <c r="BY1303" s="1">
        <f t="shared" si="412"/>
        <v>126.09999999999711</v>
      </c>
      <c r="BZ1303" s="1">
        <f t="shared" si="402"/>
        <v>1.4322435891280935E-5</v>
      </c>
      <c r="CA1303" s="1">
        <f t="shared" si="409"/>
        <v>26</v>
      </c>
      <c r="CE1303" s="1">
        <f t="shared" si="403"/>
        <v>26.305</v>
      </c>
      <c r="CF1303" s="1">
        <f t="shared" si="404"/>
        <v>99</v>
      </c>
      <c r="CG1303" s="1">
        <f t="shared" si="405"/>
        <v>0</v>
      </c>
      <c r="CH1303" s="1">
        <f t="shared" si="410"/>
        <v>0</v>
      </c>
      <c r="CJ1303" s="1" t="e">
        <f t="shared" si="406"/>
        <v>#N/A</v>
      </c>
      <c r="CK1303" s="1" t="str">
        <f t="shared" si="407"/>
        <v/>
      </c>
    </row>
    <row r="1304" spans="73:89" ht="12" customHeight="1" x14ac:dyDescent="0.15">
      <c r="BU1304" s="1">
        <f t="shared" si="408"/>
        <v>0</v>
      </c>
      <c r="BV1304" s="1">
        <f>IF($BY$12=1,NORMDIST(BY1304,$Y$6,$Y$8,TRUE),IF($BY$12=2,IF(BY1304&lt;=$BX$31,0,IF(BY1304&gt;=$BX$32,1,(BY1304-$BX$31)*$BX$33)),SUM($BU$42:BU1304)/$BV$40))</f>
        <v>0.99993051660412013</v>
      </c>
      <c r="BW1304" s="1">
        <f t="shared" si="411"/>
        <v>1.7734067644119512E-3</v>
      </c>
      <c r="BY1304" s="1">
        <f t="shared" si="412"/>
        <v>126.1999999999971</v>
      </c>
      <c r="BZ1304" s="1">
        <f t="shared" si="402"/>
        <v>1.4052351540507067E-5</v>
      </c>
      <c r="CA1304" s="1">
        <f t="shared" si="409"/>
        <v>26</v>
      </c>
      <c r="CE1304" s="1">
        <f t="shared" si="403"/>
        <v>26.305</v>
      </c>
      <c r="CF1304" s="1">
        <f t="shared" si="404"/>
        <v>99</v>
      </c>
      <c r="CG1304" s="1">
        <f t="shared" si="405"/>
        <v>0</v>
      </c>
      <c r="CH1304" s="1">
        <f t="shared" si="410"/>
        <v>0</v>
      </c>
      <c r="CJ1304" s="1" t="e">
        <f t="shared" si="406"/>
        <v>#N/A</v>
      </c>
      <c r="CK1304" s="1" t="str">
        <f t="shared" si="407"/>
        <v/>
      </c>
    </row>
    <row r="1305" spans="73:89" ht="12" customHeight="1" x14ac:dyDescent="0.15">
      <c r="BU1305" s="1">
        <f t="shared" si="408"/>
        <v>0</v>
      </c>
      <c r="BV1305" s="1">
        <f>IF($BY$12=1,NORMDIST(BY1305,$Y$6,$Y$8,TRUE),IF($BY$12=2,IF(BY1305&lt;=$BX$31,0,IF(BY1305&gt;=$BX$32,1,(BY1305-$BX$31)*$BX$33)),SUM($BU$42:BU1305)/$BV$40))</f>
        <v>0.99993190853322789</v>
      </c>
      <c r="BW1305" s="1">
        <f t="shared" si="411"/>
        <v>1.7413000711795563E-3</v>
      </c>
      <c r="BY1305" s="1">
        <f t="shared" si="412"/>
        <v>126.2999999999971</v>
      </c>
      <c r="BZ1305" s="1">
        <f t="shared" si="402"/>
        <v>1.3787015607122694E-5</v>
      </c>
      <c r="CA1305" s="1">
        <f t="shared" si="409"/>
        <v>26</v>
      </c>
      <c r="CE1305" s="1">
        <f t="shared" si="403"/>
        <v>26.305</v>
      </c>
      <c r="CF1305" s="1">
        <f t="shared" si="404"/>
        <v>99</v>
      </c>
      <c r="CG1305" s="1">
        <f t="shared" si="405"/>
        <v>0</v>
      </c>
      <c r="CH1305" s="1">
        <f t="shared" si="410"/>
        <v>0</v>
      </c>
      <c r="CJ1305" s="1" t="e">
        <f t="shared" si="406"/>
        <v>#N/A</v>
      </c>
      <c r="CK1305" s="1" t="str">
        <f t="shared" si="407"/>
        <v/>
      </c>
    </row>
    <row r="1306" spans="73:89" ht="12" customHeight="1" x14ac:dyDescent="0.15">
      <c r="BU1306" s="1">
        <f t="shared" si="408"/>
        <v>0</v>
      </c>
      <c r="BV1306" s="1">
        <f>IF($BY$12=1,NORMDIST(BY1306,$Y$6,$Y$8,TRUE),IF($BY$12=2,IF(BY1306&lt;=$BX$31,0,IF(BY1306&gt;=$BX$32,1,(BY1306-$BX$31)*$BX$33)),SUM($BU$42:BU1306)/$BV$40))</f>
        <v>0.99993327416297029</v>
      </c>
      <c r="BW1306" s="1">
        <f t="shared" si="411"/>
        <v>1.7097308388377226E-3</v>
      </c>
      <c r="BY1306" s="1">
        <f t="shared" si="412"/>
        <v>126.39999999999709</v>
      </c>
      <c r="BZ1306" s="1">
        <f t="shared" si="402"/>
        <v>1.352635157308356E-5</v>
      </c>
      <c r="CA1306" s="1">
        <f t="shared" si="409"/>
        <v>26</v>
      </c>
      <c r="CE1306" s="1">
        <f t="shared" si="403"/>
        <v>26.305</v>
      </c>
      <c r="CF1306" s="1">
        <f t="shared" si="404"/>
        <v>99</v>
      </c>
      <c r="CG1306" s="1">
        <f t="shared" si="405"/>
        <v>0</v>
      </c>
      <c r="CH1306" s="1">
        <f t="shared" si="410"/>
        <v>0</v>
      </c>
      <c r="CJ1306" s="1" t="e">
        <f t="shared" si="406"/>
        <v>#N/A</v>
      </c>
      <c r="CK1306" s="1" t="str">
        <f t="shared" si="407"/>
        <v/>
      </c>
    </row>
    <row r="1307" spans="73:89" ht="12" customHeight="1" x14ac:dyDescent="0.15">
      <c r="BU1307" s="1">
        <f t="shared" si="408"/>
        <v>0</v>
      </c>
      <c r="BV1307" s="1">
        <f>IF($BY$12=1,NORMDIST(BY1307,$Y$6,$Y$8,TRUE),IF($BY$12=2,IF(BY1307&lt;=$BX$31,0,IF(BY1307&gt;=$BX$32,1,(BY1307-$BX$31)*$BX$33)),SUM($BU$42:BU1307)/$BV$40))</f>
        <v>0.9999346139567572</v>
      </c>
      <c r="BW1307" s="1">
        <f t="shared" si="411"/>
        <v>1.6786909284058416E-3</v>
      </c>
      <c r="BY1307" s="1">
        <f t="shared" si="412"/>
        <v>126.49999999999709</v>
      </c>
      <c r="BZ1307" s="1">
        <f t="shared" si="402"/>
        <v>1.3270284019018816E-5</v>
      </c>
      <c r="CA1307" s="1">
        <f t="shared" si="409"/>
        <v>26</v>
      </c>
      <c r="CE1307" s="1">
        <f t="shared" si="403"/>
        <v>26.305</v>
      </c>
      <c r="CF1307" s="1">
        <f t="shared" si="404"/>
        <v>99</v>
      </c>
      <c r="CG1307" s="1">
        <f t="shared" si="405"/>
        <v>0</v>
      </c>
      <c r="CH1307" s="1">
        <f t="shared" si="410"/>
        <v>0</v>
      </c>
      <c r="CJ1307" s="1" t="e">
        <f t="shared" si="406"/>
        <v>#N/A</v>
      </c>
      <c r="CK1307" s="1" t="str">
        <f t="shared" si="407"/>
        <v/>
      </c>
    </row>
    <row r="1308" spans="73:89" ht="12" customHeight="1" x14ac:dyDescent="0.15">
      <c r="BU1308" s="1">
        <f t="shared" si="408"/>
        <v>0</v>
      </c>
      <c r="BV1308" s="1">
        <f>IF($BY$12=1,NORMDIST(BY1308,$Y$6,$Y$8,TRUE),IF($BY$12=2,IF(BY1308&lt;=$BX$31,0,IF(BY1308&gt;=$BX$32,1,(BY1308-$BX$31)*$BX$33)),SUM($BU$42:BU1308)/$BV$40))</f>
        <v>0.99993592837051104</v>
      </c>
      <c r="BW1308" s="1">
        <f t="shared" si="411"/>
        <v>1.6481723081436252E-3</v>
      </c>
      <c r="BY1308" s="1">
        <f t="shared" si="412"/>
        <v>126.59999999999708</v>
      </c>
      <c r="BZ1308" s="1">
        <f t="shared" si="402"/>
        <v>1.301873861092941E-5</v>
      </c>
      <c r="CA1308" s="1">
        <f t="shared" si="409"/>
        <v>26</v>
      </c>
      <c r="CE1308" s="1">
        <f t="shared" si="403"/>
        <v>26.305</v>
      </c>
      <c r="CF1308" s="1">
        <f t="shared" si="404"/>
        <v>99</v>
      </c>
      <c r="CG1308" s="1">
        <f t="shared" si="405"/>
        <v>0</v>
      </c>
      <c r="CH1308" s="1">
        <f t="shared" si="410"/>
        <v>0</v>
      </c>
      <c r="CJ1308" s="1" t="e">
        <f t="shared" si="406"/>
        <v>#N/A</v>
      </c>
      <c r="CK1308" s="1" t="str">
        <f t="shared" si="407"/>
        <v/>
      </c>
    </row>
    <row r="1309" spans="73:89" ht="12" customHeight="1" x14ac:dyDescent="0.15">
      <c r="BU1309" s="1">
        <f t="shared" si="408"/>
        <v>0</v>
      </c>
      <c r="BV1309" s="1">
        <f>IF($BY$12=1,NORMDIST(BY1309,$Y$6,$Y$8,TRUE),IF($BY$12=2,IF(BY1309&lt;=$BX$31,0,IF(BY1309&gt;=$BX$32,1,(BY1309-$BX$31)*$BX$33)),SUM($BU$42:BU1309)/$BV$40))</f>
        <v>0.99993721785277445</v>
      </c>
      <c r="BW1309" s="1">
        <f t="shared" si="411"/>
        <v>1.6181670524233276E-3</v>
      </c>
      <c r="BY1309" s="1">
        <f t="shared" si="412"/>
        <v>126.69999999999708</v>
      </c>
      <c r="BZ1309" s="1">
        <f t="shared" si="402"/>
        <v>1.277164208700367E-5</v>
      </c>
      <c r="CA1309" s="1">
        <f t="shared" si="409"/>
        <v>26</v>
      </c>
      <c r="CE1309" s="1">
        <f t="shared" si="403"/>
        <v>26.305</v>
      </c>
      <c r="CF1309" s="1">
        <f t="shared" si="404"/>
        <v>99</v>
      </c>
      <c r="CG1309" s="1">
        <f t="shared" si="405"/>
        <v>0</v>
      </c>
      <c r="CH1309" s="1">
        <f t="shared" si="410"/>
        <v>0</v>
      </c>
      <c r="CJ1309" s="1" t="e">
        <f t="shared" si="406"/>
        <v>#N/A</v>
      </c>
      <c r="CK1309" s="1" t="str">
        <f t="shared" si="407"/>
        <v/>
      </c>
    </row>
    <row r="1310" spans="73:89" ht="12" customHeight="1" x14ac:dyDescent="0.15">
      <c r="BU1310" s="1">
        <f t="shared" si="408"/>
        <v>0</v>
      </c>
      <c r="BV1310" s="1">
        <f>IF($BY$12=1,NORMDIST(BY1310,$Y$6,$Y$8,TRUE),IF($BY$12=2,IF(BY1310&lt;=$BX$31,0,IF(BY1310&gt;=$BX$32,1,(BY1310-$BX$31)*$BX$33)),SUM($BU$42:BU1310)/$BV$40))</f>
        <v>0.99993848284481668</v>
      </c>
      <c r="BW1310" s="1">
        <f t="shared" si="411"/>
        <v>1.5886673406089152E-3</v>
      </c>
      <c r="BY1310" s="1">
        <f t="shared" si="412"/>
        <v>126.79999999999707</v>
      </c>
      <c r="BZ1310" s="1">
        <f t="shared" si="402"/>
        <v>1.2528922244550094E-5</v>
      </c>
      <c r="CA1310" s="1">
        <f t="shared" si="409"/>
        <v>26</v>
      </c>
      <c r="CE1310" s="1">
        <f t="shared" si="403"/>
        <v>26.305</v>
      </c>
      <c r="CF1310" s="1">
        <f t="shared" si="404"/>
        <v>99</v>
      </c>
      <c r="CG1310" s="1">
        <f t="shared" si="405"/>
        <v>0</v>
      </c>
      <c r="CH1310" s="1">
        <f t="shared" si="410"/>
        <v>0</v>
      </c>
      <c r="CJ1310" s="1" t="e">
        <f t="shared" si="406"/>
        <v>#N/A</v>
      </c>
      <c r="CK1310" s="1" t="str">
        <f t="shared" si="407"/>
        <v/>
      </c>
    </row>
    <row r="1311" spans="73:89" ht="12" customHeight="1" x14ac:dyDescent="0.15">
      <c r="BU1311" s="1">
        <f t="shared" si="408"/>
        <v>0</v>
      </c>
      <c r="BV1311" s="1">
        <f>IF($BY$12=1,NORMDIST(BY1311,$Y$6,$Y$8,TRUE),IF($BY$12=2,IF(BY1311&lt;=$BX$31,0,IF(BY1311&gt;=$BX$32,1,(BY1311-$BX$31)*$BX$33)),SUM($BU$42:BU1311)/$BV$40))</f>
        <v>0.9999397237807397</v>
      </c>
      <c r="BW1311" s="1">
        <f t="shared" si="411"/>
        <v>1.5596654559421773E-3</v>
      </c>
      <c r="BY1311" s="1">
        <f t="shared" si="412"/>
        <v>126.89999999999706</v>
      </c>
      <c r="BZ1311" s="1">
        <f t="shared" si="402"/>
        <v>1.2290507927046598E-5</v>
      </c>
      <c r="CA1311" s="1">
        <f t="shared" si="409"/>
        <v>26</v>
      </c>
      <c r="CE1311" s="1">
        <f t="shared" si="403"/>
        <v>26.305</v>
      </c>
      <c r="CF1311" s="1">
        <f t="shared" si="404"/>
        <v>99</v>
      </c>
      <c r="CG1311" s="1">
        <f t="shared" si="405"/>
        <v>0</v>
      </c>
      <c r="CH1311" s="1">
        <f t="shared" si="410"/>
        <v>0</v>
      </c>
      <c r="CJ1311" s="1" t="e">
        <f t="shared" si="406"/>
        <v>#N/A</v>
      </c>
      <c r="CK1311" s="1" t="str">
        <f t="shared" si="407"/>
        <v/>
      </c>
    </row>
    <row r="1312" spans="73:89" ht="12" customHeight="1" x14ac:dyDescent="0.15">
      <c r="BU1312" s="1">
        <f t="shared" si="408"/>
        <v>0</v>
      </c>
      <c r="BV1312" s="1">
        <f>IF($BY$12=1,NORMDIST(BY1312,$Y$6,$Y$8,TRUE),IF($BY$12=2,IF(BY1312&lt;=$BX$31,0,IF(BY1312&gt;=$BX$32,1,(BY1312-$BX$31)*$BX$33)),SUM($BU$42:BU1312)/$BV$40))</f>
        <v>0.99994094108758103</v>
      </c>
      <c r="BW1312" s="1">
        <f t="shared" si="411"/>
        <v>1.5311537844358894E-3</v>
      </c>
      <c r="BY1312" s="1">
        <f t="shared" si="412"/>
        <v>126.99999999999706</v>
      </c>
      <c r="BZ1312" s="1">
        <f t="shared" si="402"/>
        <v>1.2056329011306495E-5</v>
      </c>
      <c r="CA1312" s="1">
        <f t="shared" si="409"/>
        <v>26</v>
      </c>
      <c r="CE1312" s="1">
        <f t="shared" si="403"/>
        <v>26.305</v>
      </c>
      <c r="CF1312" s="1">
        <f t="shared" si="404"/>
        <v>99</v>
      </c>
      <c r="CG1312" s="1">
        <f t="shared" si="405"/>
        <v>0</v>
      </c>
      <c r="CH1312" s="1">
        <f t="shared" si="410"/>
        <v>0</v>
      </c>
      <c r="CJ1312" s="1" t="e">
        <f t="shared" si="406"/>
        <v>#N/A</v>
      </c>
      <c r="CK1312" s="1" t="str">
        <f t="shared" si="407"/>
        <v/>
      </c>
    </row>
    <row r="1313" spans="73:89" ht="12" customHeight="1" x14ac:dyDescent="0.15">
      <c r="BU1313" s="1">
        <f t="shared" si="408"/>
        <v>0</v>
      </c>
      <c r="BV1313" s="1">
        <f>IF($BY$12=1,NORMDIST(BY1313,$Y$6,$Y$8,TRUE),IF($BY$12=2,IF(BY1313&lt;=$BX$31,0,IF(BY1313&gt;=$BX$32,1,(BY1313-$BX$31)*$BX$33)),SUM($BU$42:BU1313)/$BV$40))</f>
        <v>0.99994213518541741</v>
      </c>
      <c r="BW1313" s="1">
        <f t="shared" si="411"/>
        <v>1.5031248137740046E-3</v>
      </c>
      <c r="BY1313" s="1">
        <f t="shared" si="412"/>
        <v>127.09999999999705</v>
      </c>
      <c r="BZ1313" s="1">
        <f t="shared" si="402"/>
        <v>1.1826316394760341E-5</v>
      </c>
      <c r="CA1313" s="1">
        <f t="shared" si="409"/>
        <v>26</v>
      </c>
      <c r="CE1313" s="1">
        <f t="shared" si="403"/>
        <v>26.305</v>
      </c>
      <c r="CF1313" s="1">
        <f t="shared" si="404"/>
        <v>99</v>
      </c>
      <c r="CG1313" s="1">
        <f t="shared" si="405"/>
        <v>0</v>
      </c>
      <c r="CH1313" s="1">
        <f t="shared" si="410"/>
        <v>0</v>
      </c>
      <c r="CJ1313" s="1" t="e">
        <f t="shared" si="406"/>
        <v>#N/A</v>
      </c>
      <c r="CK1313" s="1" t="str">
        <f t="shared" si="407"/>
        <v/>
      </c>
    </row>
    <row r="1314" spans="73:89" ht="12" customHeight="1" x14ac:dyDescent="0.15">
      <c r="BU1314" s="1">
        <f t="shared" si="408"/>
        <v>0</v>
      </c>
      <c r="BV1314" s="1">
        <f>IF($BY$12=1,NORMDIST(BY1314,$Y$6,$Y$8,TRUE),IF($BY$12=2,IF(BY1314&lt;=$BX$31,0,IF(BY1314&gt;=$BX$32,1,(BY1314-$BX$31)*$BX$33)),SUM($BU$42:BU1314)/$BV$40))</f>
        <v>0.99994330648746566</v>
      </c>
      <c r="BW1314" s="1">
        <f t="shared" si="411"/>
        <v>1.4755711322189593E-3</v>
      </c>
      <c r="BY1314" s="1">
        <f t="shared" si="412"/>
        <v>127.19999999999705</v>
      </c>
      <c r="BZ1314" s="1">
        <f t="shared" si="402"/>
        <v>1.1600401982853723E-5</v>
      </c>
      <c r="CA1314" s="1">
        <f t="shared" si="409"/>
        <v>26</v>
      </c>
      <c r="CE1314" s="1">
        <f t="shared" si="403"/>
        <v>26.305</v>
      </c>
      <c r="CF1314" s="1">
        <f t="shared" si="404"/>
        <v>99</v>
      </c>
      <c r="CG1314" s="1">
        <f t="shared" si="405"/>
        <v>0</v>
      </c>
      <c r="CH1314" s="1">
        <f t="shared" si="410"/>
        <v>0</v>
      </c>
      <c r="CJ1314" s="1" t="e">
        <f t="shared" si="406"/>
        <v>#N/A</v>
      </c>
      <c r="CK1314" s="1" t="str">
        <f t="shared" si="407"/>
        <v/>
      </c>
    </row>
    <row r="1315" spans="73:89" ht="12" customHeight="1" x14ac:dyDescent="0.15">
      <c r="BU1315" s="1">
        <f t="shared" si="408"/>
        <v>0</v>
      </c>
      <c r="BV1315" s="1">
        <f>IF($BY$12=1,NORMDIST(BY1315,$Y$6,$Y$8,TRUE),IF($BY$12=2,IF(BY1315&lt;=$BX$31,0,IF(BY1315&gt;=$BX$32,1,(BY1315-$BX$31)*$BX$33)),SUM($BU$42:BU1315)/$BV$40))</f>
        <v>0.99994445540018306</v>
      </c>
      <c r="BW1315" s="1">
        <f t="shared" si="411"/>
        <v>1.44848542752613E-3</v>
      </c>
      <c r="BY1315" s="1">
        <f t="shared" si="412"/>
        <v>127.29999999999704</v>
      </c>
      <c r="BZ1315" s="1">
        <f t="shared" si="402"/>
        <v>1.1378518676560594E-5</v>
      </c>
      <c r="CA1315" s="1">
        <f t="shared" si="409"/>
        <v>26</v>
      </c>
      <c r="CE1315" s="1">
        <f t="shared" si="403"/>
        <v>26.305</v>
      </c>
      <c r="CF1315" s="1">
        <f t="shared" si="404"/>
        <v>99</v>
      </c>
      <c r="CG1315" s="1">
        <f t="shared" si="405"/>
        <v>0</v>
      </c>
      <c r="CH1315" s="1">
        <f t="shared" si="410"/>
        <v>0</v>
      </c>
      <c r="CJ1315" s="1" t="e">
        <f t="shared" si="406"/>
        <v>#N/A</v>
      </c>
      <c r="CK1315" s="1" t="str">
        <f t="shared" si="407"/>
        <v/>
      </c>
    </row>
    <row r="1316" spans="73:89" ht="12" customHeight="1" x14ac:dyDescent="0.15">
      <c r="BU1316" s="1">
        <f t="shared" si="408"/>
        <v>0</v>
      </c>
      <c r="BV1316" s="1">
        <f>IF($BY$12=1,NORMDIST(BY1316,$Y$6,$Y$8,TRUE),IF($BY$12=2,IF(BY1316&lt;=$BX$31,0,IF(BY1316&gt;=$BX$32,1,(BY1316-$BX$31)*$BX$33)),SUM($BU$42:BU1316)/$BV$40))</f>
        <v>0.99994558232336628</v>
      </c>
      <c r="BW1316" s="1">
        <f t="shared" si="411"/>
        <v>1.421860485865433E-3</v>
      </c>
      <c r="BY1316" s="1">
        <f t="shared" si="412"/>
        <v>127.39999999999704</v>
      </c>
      <c r="BZ1316" s="1">
        <f t="shared" si="402"/>
        <v>1.1160600360011508E-5</v>
      </c>
      <c r="CA1316" s="1">
        <f t="shared" si="409"/>
        <v>26</v>
      </c>
      <c r="CE1316" s="1">
        <f t="shared" si="403"/>
        <v>26.305</v>
      </c>
      <c r="CF1316" s="1">
        <f t="shared" si="404"/>
        <v>99</v>
      </c>
      <c r="CG1316" s="1">
        <f t="shared" si="405"/>
        <v>0</v>
      </c>
      <c r="CH1316" s="1">
        <f t="shared" si="410"/>
        <v>0</v>
      </c>
      <c r="CJ1316" s="1" t="e">
        <f t="shared" si="406"/>
        <v>#N/A</v>
      </c>
      <c r="CK1316" s="1" t="str">
        <f t="shared" si="407"/>
        <v/>
      </c>
    </row>
    <row r="1317" spans="73:89" ht="12" customHeight="1" x14ac:dyDescent="0.15">
      <c r="BU1317" s="1">
        <f t="shared" si="408"/>
        <v>0</v>
      </c>
      <c r="BV1317" s="1">
        <f>IF($BY$12=1,NORMDIST(BY1317,$Y$6,$Y$8,TRUE),IF($BY$12=2,IF(BY1317&lt;=$BX$31,0,IF(BY1317&gt;=$BX$32,1,(BY1317-$BX$31)*$BX$33)),SUM($BU$42:BU1317)/$BV$40))</f>
        <v>0.99994668765024886</v>
      </c>
      <c r="BW1317" s="1">
        <f t="shared" si="411"/>
        <v>1.3956891907501716E-3</v>
      </c>
      <c r="BY1317" s="1">
        <f t="shared" si="412"/>
        <v>127.49999999999703</v>
      </c>
      <c r="BZ1317" s="1">
        <f t="shared" si="402"/>
        <v>1.0946581888236895E-5</v>
      </c>
      <c r="CA1317" s="1">
        <f t="shared" si="409"/>
        <v>26</v>
      </c>
      <c r="CE1317" s="1">
        <f t="shared" si="403"/>
        <v>26.305</v>
      </c>
      <c r="CF1317" s="1">
        <f t="shared" si="404"/>
        <v>99</v>
      </c>
      <c r="CG1317" s="1">
        <f t="shared" si="405"/>
        <v>0</v>
      </c>
      <c r="CH1317" s="1">
        <f t="shared" si="410"/>
        <v>0</v>
      </c>
      <c r="CJ1317" s="1" t="e">
        <f t="shared" si="406"/>
        <v>#N/A</v>
      </c>
      <c r="CK1317" s="1" t="str">
        <f t="shared" si="407"/>
        <v/>
      </c>
    </row>
    <row r="1318" spans="73:89" ht="12" customHeight="1" x14ac:dyDescent="0.15">
      <c r="BU1318" s="1">
        <f t="shared" si="408"/>
        <v>0</v>
      </c>
      <c r="BV1318" s="1">
        <f>IF($BY$12=1,NORMDIST(BY1318,$Y$6,$Y$8,TRUE),IF($BY$12=2,IF(BY1318&lt;=$BX$31,0,IF(BY1318&gt;=$BX$32,1,(BY1318-$BX$31)*$BX$33)),SUM($BU$42:BU1318)/$BV$40))</f>
        <v>0.99994777176759819</v>
      </c>
      <c r="BW1318" s="1">
        <f t="shared" si="411"/>
        <v>1.3699645219731008E-3</v>
      </c>
      <c r="BY1318" s="1">
        <f t="shared" si="412"/>
        <v>127.59999999999702</v>
      </c>
      <c r="BZ1318" s="1">
        <f t="shared" si="402"/>
        <v>1.0736399075024551E-5</v>
      </c>
      <c r="CA1318" s="1">
        <f t="shared" si="409"/>
        <v>26</v>
      </c>
      <c r="CE1318" s="1">
        <f t="shared" si="403"/>
        <v>26.305</v>
      </c>
      <c r="CF1318" s="1">
        <f t="shared" si="404"/>
        <v>99</v>
      </c>
      <c r="CG1318" s="1">
        <f t="shared" si="405"/>
        <v>0</v>
      </c>
      <c r="CH1318" s="1">
        <f t="shared" si="410"/>
        <v>0</v>
      </c>
      <c r="CJ1318" s="1" t="e">
        <f t="shared" si="406"/>
        <v>#N/A</v>
      </c>
      <c r="CK1318" s="1" t="str">
        <f t="shared" si="407"/>
        <v/>
      </c>
    </row>
    <row r="1319" spans="73:89" ht="12" customHeight="1" x14ac:dyDescent="0.15">
      <c r="BU1319" s="1">
        <f t="shared" si="408"/>
        <v>0</v>
      </c>
      <c r="BV1319" s="1">
        <f>IF($BY$12=1,NORMDIST(BY1319,$Y$6,$Y$8,TRUE),IF($BY$12=2,IF(BY1319&lt;=$BX$31,0,IF(BY1319&gt;=$BX$32,1,(BY1319-$BX$31)*$BX$33)),SUM($BU$42:BU1319)/$BV$40))</f>
        <v>0.99994883505581011</v>
      </c>
      <c r="BW1319" s="1">
        <f t="shared" si="411"/>
        <v>1.3446795545497617E-3</v>
      </c>
      <c r="BY1319" s="1">
        <f t="shared" si="412"/>
        <v>127.69999999999702</v>
      </c>
      <c r="BZ1319" s="1">
        <f t="shared" si="402"/>
        <v>1.0529988680891097E-5</v>
      </c>
      <c r="CA1319" s="1">
        <f t="shared" si="409"/>
        <v>26</v>
      </c>
      <c r="CE1319" s="1">
        <f t="shared" si="403"/>
        <v>26.305</v>
      </c>
      <c r="CF1319" s="1">
        <f t="shared" si="404"/>
        <v>99</v>
      </c>
      <c r="CG1319" s="1">
        <f t="shared" si="405"/>
        <v>0</v>
      </c>
      <c r="CH1319" s="1">
        <f t="shared" si="410"/>
        <v>0</v>
      </c>
      <c r="CJ1319" s="1" t="e">
        <f t="shared" si="406"/>
        <v>#N/A</v>
      </c>
      <c r="CK1319" s="1" t="str">
        <f t="shared" si="407"/>
        <v/>
      </c>
    </row>
    <row r="1320" spans="73:89" ht="12" customHeight="1" x14ac:dyDescent="0.15">
      <c r="BU1320" s="1">
        <f t="shared" si="408"/>
        <v>0</v>
      </c>
      <c r="BV1320" s="1">
        <f>IF($BY$12=1,NORMDIST(BY1320,$Y$6,$Y$8,TRUE),IF($BY$12=2,IF(BY1320&lt;=$BX$31,0,IF(BY1320&gt;=$BX$32,1,(BY1320-$BX$31)*$BX$33)),SUM($BU$42:BU1320)/$BV$40))</f>
        <v>0.9999498778890038</v>
      </c>
      <c r="BW1320" s="1">
        <f t="shared" si="411"/>
        <v>1.3198274576691493E-3</v>
      </c>
      <c r="BY1320" s="1">
        <f t="shared" si="412"/>
        <v>127.79999999999701</v>
      </c>
      <c r="BZ1320" s="1">
        <f t="shared" si="402"/>
        <v>1.0327288401167293E-5</v>
      </c>
      <c r="CA1320" s="1">
        <f t="shared" si="409"/>
        <v>26</v>
      </c>
      <c r="CE1320" s="1">
        <f t="shared" si="403"/>
        <v>26.305</v>
      </c>
      <c r="CF1320" s="1">
        <f t="shared" si="404"/>
        <v>99</v>
      </c>
      <c r="CG1320" s="1">
        <f t="shared" si="405"/>
        <v>0</v>
      </c>
      <c r="CH1320" s="1">
        <f t="shared" si="410"/>
        <v>0</v>
      </c>
      <c r="CJ1320" s="1" t="e">
        <f t="shared" si="406"/>
        <v>#N/A</v>
      </c>
      <c r="CK1320" s="1" t="str">
        <f t="shared" si="407"/>
        <v/>
      </c>
    </row>
    <row r="1321" spans="73:89" ht="12" customHeight="1" x14ac:dyDescent="0.15">
      <c r="BU1321" s="1">
        <f t="shared" si="408"/>
        <v>0</v>
      </c>
      <c r="BV1321" s="1">
        <f>IF($BY$12=1,NORMDIST(BY1321,$Y$6,$Y$8,TRUE),IF($BY$12=2,IF(BY1321&lt;=$BX$31,0,IF(BY1321&gt;=$BX$32,1,(BY1321-$BX$31)*$BX$33)),SUM($BU$42:BU1321)/$BV$40))</f>
        <v>0.99995090063511383</v>
      </c>
      <c r="BW1321" s="1">
        <f t="shared" si="411"/>
        <v>1.2954014936516621E-3</v>
      </c>
      <c r="BY1321" s="1">
        <f t="shared" si="412"/>
        <v>127.89999999999701</v>
      </c>
      <c r="BZ1321" s="1">
        <f t="shared" si="402"/>
        <v>1.0128236854196189E-5</v>
      </c>
      <c r="CA1321" s="1">
        <f t="shared" si="409"/>
        <v>26</v>
      </c>
      <c r="CE1321" s="1">
        <f t="shared" si="403"/>
        <v>26.305</v>
      </c>
      <c r="CF1321" s="1">
        <f t="shared" si="404"/>
        <v>99</v>
      </c>
      <c r="CG1321" s="1">
        <f t="shared" si="405"/>
        <v>0</v>
      </c>
      <c r="CH1321" s="1">
        <f t="shared" si="410"/>
        <v>0</v>
      </c>
      <c r="CJ1321" s="1" t="e">
        <f t="shared" si="406"/>
        <v>#N/A</v>
      </c>
      <c r="CK1321" s="1" t="str">
        <f t="shared" si="407"/>
        <v/>
      </c>
    </row>
    <row r="1322" spans="73:89" ht="12" customHeight="1" x14ac:dyDescent="0.15">
      <c r="BU1322" s="1">
        <f t="shared" si="408"/>
        <v>0</v>
      </c>
      <c r="BV1322" s="1">
        <f>IF($BY$12=1,NORMDIST(BY1322,$Y$6,$Y$8,TRUE),IF($BY$12=2,IF(BY1322&lt;=$BX$31,0,IF(BY1322&gt;=$BX$32,1,(BY1322-$BX$31)*$BX$33)),SUM($BU$42:BU1322)/$BV$40))</f>
        <v>0.99995190365598241</v>
      </c>
      <c r="BW1322" s="1">
        <f t="shared" si="411"/>
        <v>1.2713950169144575E-3</v>
      </c>
      <c r="BY1322" s="1">
        <f t="shared" si="412"/>
        <v>127.999999999997</v>
      </c>
      <c r="BZ1322" s="1">
        <f t="shared" ref="BZ1322:BZ1385" si="413">IF($BZ$5,IF($BY$12=1,NORMDIST(BY1322,$Y$6,$Y$8,FALSE),IF($BY$12=2,IF(AND(BY1322&gt;=$BX$31,BY1322&lt;=$BX$32),$BX$33,0),IF(BY1322&lt;=$BX$13,0,NORMDIST(LN((BY1322-$BX$13)/$BX$12),0,$BW$8,FALSE)/((BY1322-$BX$13)/$BX$12)))),-999)</f>
        <v>9.9327735696444313E-6</v>
      </c>
      <c r="CA1322" s="1">
        <f t="shared" si="409"/>
        <v>26</v>
      </c>
      <c r="CE1322" s="1">
        <f t="shared" ref="CE1322:CE1385" si="414">IF(AND($CB$7,$CD$2,$CD$1),26+$P$23/2-CC1322*$P$23,NA())</f>
        <v>26.305</v>
      </c>
      <c r="CF1322" s="1">
        <f t="shared" ref="CF1322:CF1385" si="415">IF(ISNA(CJ1322),99,CJ1322)</f>
        <v>99</v>
      </c>
      <c r="CG1322" s="1">
        <f t="shared" ref="CG1322:CG1385" si="416">IF(ISNA(CJ1322),0,CJ1322)</f>
        <v>0</v>
      </c>
      <c r="CH1322" s="1">
        <f t="shared" si="410"/>
        <v>0</v>
      </c>
      <c r="CJ1322" s="1" t="e">
        <f t="shared" ref="CJ1322:CJ1385" si="417">IF(CH1322=1,CE1322,NA())</f>
        <v>#N/A</v>
      </c>
      <c r="CK1322" s="1" t="str">
        <f t="shared" ref="CK1322:CK1385" si="418">IF(CH1322=1,M1221,"")</f>
        <v/>
      </c>
    </row>
    <row r="1323" spans="73:89" ht="12" customHeight="1" x14ac:dyDescent="0.15">
      <c r="BU1323" s="1">
        <f t="shared" ref="BU1323:BU1386" si="419">IF($BY$12&lt;3,0,IF(BY1323&lt;=$BX$13,0,NORMDIST(LN((BY1323-$BX$13)/$BX$12),0,$BW$8,FALSE)/((BY1323-$BX$13)/$BX$12)))</f>
        <v>0</v>
      </c>
      <c r="BV1323" s="1">
        <f>IF($BY$12=1,NORMDIST(BY1323,$Y$6,$Y$8,TRUE),IF($BY$12=2,IF(BY1323&lt;=$BX$31,0,IF(BY1323&gt;=$BX$32,1,(BY1323-$BX$31)*$BX$33)),SUM($BU$42:BU1323)/$BV$40))</f>
        <v>0.9999528873074498</v>
      </c>
      <c r="BW1323" s="1">
        <f t="shared" si="411"/>
        <v>1.2478014729441354E-3</v>
      </c>
      <c r="BY1323" s="1">
        <f t="shared" si="412"/>
        <v>128.09999999999701</v>
      </c>
      <c r="BZ1323" s="1">
        <f t="shared" si="413"/>
        <v>9.7408389769255621E-6</v>
      </c>
      <c r="CA1323" s="1">
        <f t="shared" ref="CA1323:CA1386" si="420">IF(AND($CD$1,$CD$3),26-$CD$40*NORMDIST(BY1323,$Y$6,$Y$8/SQRT($T$18),FALSE),-999)</f>
        <v>26</v>
      </c>
      <c r="CE1323" s="1">
        <f t="shared" si="414"/>
        <v>26.305</v>
      </c>
      <c r="CF1323" s="1">
        <f t="shared" si="415"/>
        <v>99</v>
      </c>
      <c r="CG1323" s="1">
        <f t="shared" si="416"/>
        <v>0</v>
      </c>
      <c r="CH1323" s="1">
        <f t="shared" si="410"/>
        <v>0</v>
      </c>
      <c r="CJ1323" s="1" t="e">
        <f t="shared" si="417"/>
        <v>#N/A</v>
      </c>
      <c r="CK1323" s="1" t="str">
        <f t="shared" si="418"/>
        <v/>
      </c>
    </row>
    <row r="1324" spans="73:89" ht="12" customHeight="1" x14ac:dyDescent="0.15">
      <c r="BU1324" s="1">
        <f t="shared" si="419"/>
        <v>0</v>
      </c>
      <c r="BV1324" s="1">
        <f>IF($BY$12=1,NORMDIST(BY1324,$Y$6,$Y$8,TRUE),IF($BY$12=2,IF(BY1324&lt;=$BX$31,0,IF(BY1324&gt;=$BX$32,1,(BY1324-$BX$31)*$BX$33)),SUM($BU$42:BU1324)/$BV$40))</f>
        <v>0.99995385193944375</v>
      </c>
      <c r="BW1324" s="1">
        <f t="shared" si="411"/>
        <v>1.2246143972768609E-3</v>
      </c>
      <c r="BY1324" s="1">
        <f t="shared" si="412"/>
        <v>128.199999999997</v>
      </c>
      <c r="BZ1324" s="1">
        <f t="shared" si="413"/>
        <v>9.5523743937354872E-6</v>
      </c>
      <c r="CA1324" s="1">
        <f t="shared" si="420"/>
        <v>26</v>
      </c>
      <c r="CE1324" s="1">
        <f t="shared" si="414"/>
        <v>26.305</v>
      </c>
      <c r="CF1324" s="1">
        <f t="shared" si="415"/>
        <v>99</v>
      </c>
      <c r="CG1324" s="1">
        <f t="shared" si="416"/>
        <v>0</v>
      </c>
      <c r="CH1324" s="1">
        <f t="shared" si="410"/>
        <v>0</v>
      </c>
      <c r="CJ1324" s="1" t="e">
        <f t="shared" si="417"/>
        <v>#N/A</v>
      </c>
      <c r="CK1324" s="1" t="str">
        <f t="shared" si="418"/>
        <v/>
      </c>
    </row>
    <row r="1325" spans="73:89" ht="12" customHeight="1" x14ac:dyDescent="0.15">
      <c r="BU1325" s="1">
        <f t="shared" si="419"/>
        <v>0</v>
      </c>
      <c r="BV1325" s="1">
        <f>IF($BY$12=1,NORMDIST(BY1325,$Y$6,$Y$8,TRUE),IF($BY$12=2,IF(BY1325&lt;=$BX$31,0,IF(BY1325&gt;=$BX$32,1,(BY1325-$BX$31)*$BX$33)),SUM($BU$42:BU1325)/$BV$40))</f>
        <v>0.99995479789606767</v>
      </c>
      <c r="BW1325" s="1">
        <f t="shared" si="411"/>
        <v>1.2018274144858698E-3</v>
      </c>
      <c r="BY1325" s="1">
        <f t="shared" si="412"/>
        <v>128.299999999997</v>
      </c>
      <c r="BZ1325" s="1">
        <f t="shared" si="413"/>
        <v>9.3673220146991263E-6</v>
      </c>
      <c r="CA1325" s="1">
        <f t="shared" si="420"/>
        <v>26</v>
      </c>
      <c r="CE1325" s="1">
        <f t="shared" si="414"/>
        <v>26.305</v>
      </c>
      <c r="CF1325" s="1">
        <f t="shared" si="415"/>
        <v>99</v>
      </c>
      <c r="CG1325" s="1">
        <f t="shared" si="416"/>
        <v>0</v>
      </c>
      <c r="CH1325" s="1">
        <f t="shared" si="410"/>
        <v>0</v>
      </c>
      <c r="CJ1325" s="1" t="e">
        <f t="shared" si="417"/>
        <v>#N/A</v>
      </c>
      <c r="CK1325" s="1" t="str">
        <f t="shared" si="418"/>
        <v/>
      </c>
    </row>
    <row r="1326" spans="73:89" ht="12" customHeight="1" x14ac:dyDescent="0.15">
      <c r="BU1326" s="1">
        <f t="shared" si="419"/>
        <v>0</v>
      </c>
      <c r="BV1326" s="1">
        <f>IF($BY$12=1,NORMDIST(BY1326,$Y$6,$Y$8,TRUE),IF($BY$12=2,IF(BY1326&lt;=$BX$31,0,IF(BY1326&gt;=$BX$32,1,(BY1326-$BX$31)*$BX$33)),SUM($BU$42:BU1326)/$BV$40))</f>
        <v>0.9999557255156879</v>
      </c>
      <c r="BW1326" s="1">
        <f t="shared" si="411"/>
        <v>1.1794342371764406E-3</v>
      </c>
      <c r="BY1326" s="1">
        <f t="shared" si="412"/>
        <v>128.39999999999699</v>
      </c>
      <c r="BZ1326" s="1">
        <f t="shared" si="413"/>
        <v>9.1856249001282568E-6</v>
      </c>
      <c r="CA1326" s="1">
        <f t="shared" si="420"/>
        <v>26</v>
      </c>
      <c r="CE1326" s="1">
        <f t="shared" si="414"/>
        <v>26.305</v>
      </c>
      <c r="CF1326" s="1">
        <f t="shared" si="415"/>
        <v>99</v>
      </c>
      <c r="CG1326" s="1">
        <f t="shared" si="416"/>
        <v>0</v>
      </c>
      <c r="CH1326" s="1">
        <f t="shared" si="410"/>
        <v>0</v>
      </c>
      <c r="CJ1326" s="1" t="e">
        <f t="shared" si="417"/>
        <v>#N/A</v>
      </c>
      <c r="CK1326" s="1" t="str">
        <f t="shared" si="418"/>
        <v/>
      </c>
    </row>
    <row r="1327" spans="73:89" ht="12" customHeight="1" x14ac:dyDescent="0.15">
      <c r="BU1327" s="1">
        <f t="shared" si="419"/>
        <v>0</v>
      </c>
      <c r="BV1327" s="1">
        <f>IF($BY$12=1,NORMDIST(BY1327,$Y$6,$Y$8,TRUE),IF($BY$12=2,IF(BY1327&lt;=$BX$31,0,IF(BY1327&gt;=$BX$32,1,(BY1327-$BX$31)*$BX$33)),SUM($BU$42:BU1327)/$BV$40))</f>
        <v>0.9999566351310194</v>
      </c>
      <c r="BW1327" s="1">
        <f t="shared" si="411"/>
        <v>1.1574286649883069E-3</v>
      </c>
      <c r="BY1327" s="1">
        <f t="shared" si="412"/>
        <v>128.49999999999699</v>
      </c>
      <c r="BZ1327" s="1">
        <f t="shared" si="413"/>
        <v>9.0072269648897589E-6</v>
      </c>
      <c r="CA1327" s="1">
        <f t="shared" si="420"/>
        <v>26</v>
      </c>
      <c r="CE1327" s="1">
        <f t="shared" si="414"/>
        <v>26.305</v>
      </c>
      <c r="CF1327" s="1">
        <f t="shared" si="415"/>
        <v>99</v>
      </c>
      <c r="CG1327" s="1">
        <f t="shared" si="416"/>
        <v>0</v>
      </c>
      <c r="CH1327" s="1">
        <f t="shared" si="410"/>
        <v>0</v>
      </c>
      <c r="CJ1327" s="1" t="e">
        <f t="shared" si="417"/>
        <v>#N/A</v>
      </c>
      <c r="CK1327" s="1" t="str">
        <f t="shared" si="418"/>
        <v/>
      </c>
    </row>
    <row r="1328" spans="73:89" ht="12" customHeight="1" x14ac:dyDescent="0.15">
      <c r="BU1328" s="1">
        <f t="shared" si="419"/>
        <v>0</v>
      </c>
      <c r="BV1328" s="1">
        <f>IF($BY$12=1,NORMDIST(BY1328,$Y$6,$Y$8,TRUE),IF($BY$12=2,IF(BY1328&lt;=$BX$31,0,IF(BY1328&gt;=$BX$32,1,(BY1328-$BX$31)*$BX$33)),SUM($BU$42:BU1328)/$BV$40))</f>
        <v>0.99995752706921126</v>
      </c>
      <c r="BW1328" s="1">
        <f t="shared" si="411"/>
        <v>1.1358045836055283E-3</v>
      </c>
      <c r="BY1328" s="1">
        <f t="shared" si="412"/>
        <v>128.59999999999698</v>
      </c>
      <c r="BZ1328" s="1">
        <f t="shared" si="413"/>
        <v>8.832072967383786E-6</v>
      </c>
      <c r="CA1328" s="1">
        <f t="shared" si="420"/>
        <v>26</v>
      </c>
      <c r="CE1328" s="1">
        <f t="shared" si="414"/>
        <v>26.305</v>
      </c>
      <c r="CF1328" s="1">
        <f t="shared" si="415"/>
        <v>99</v>
      </c>
      <c r="CG1328" s="1">
        <f t="shared" si="416"/>
        <v>0</v>
      </c>
      <c r="CH1328" s="1">
        <f t="shared" si="410"/>
        <v>0</v>
      </c>
      <c r="CJ1328" s="1" t="e">
        <f t="shared" si="417"/>
        <v>#N/A</v>
      </c>
      <c r="CK1328" s="1" t="str">
        <f t="shared" si="418"/>
        <v/>
      </c>
    </row>
    <row r="1329" spans="73:89" ht="12" customHeight="1" x14ac:dyDescent="0.15">
      <c r="BU1329" s="1">
        <f t="shared" si="419"/>
        <v>0</v>
      </c>
      <c r="BV1329" s="1">
        <f>IF($BY$12=1,NORMDIST(BY1329,$Y$6,$Y$8,TRUE),IF($BY$12=2,IF(BY1329&lt;=$BX$31,0,IF(BY1329&gt;=$BX$32,1,(BY1329-$BX$31)*$BX$33)),SUM($BU$42:BU1329)/$BV$40))</f>
        <v>0.99995840165192962</v>
      </c>
      <c r="BW1329" s="1">
        <f t="shared" si="411"/>
        <v>1.1145559637738603E-3</v>
      </c>
      <c r="BY1329" s="1">
        <f t="shared" si="412"/>
        <v>128.69999999999698</v>
      </c>
      <c r="BZ1329" s="1">
        <f t="shared" si="413"/>
        <v>8.6601084986315965E-6</v>
      </c>
      <c r="CA1329" s="1">
        <f t="shared" si="420"/>
        <v>26</v>
      </c>
      <c r="CE1329" s="1">
        <f t="shared" si="414"/>
        <v>26.305</v>
      </c>
      <c r="CF1329" s="1">
        <f t="shared" si="415"/>
        <v>99</v>
      </c>
      <c r="CG1329" s="1">
        <f t="shared" si="416"/>
        <v>0</v>
      </c>
      <c r="CH1329" s="1">
        <f t="shared" si="410"/>
        <v>0</v>
      </c>
      <c r="CJ1329" s="1" t="e">
        <f t="shared" si="417"/>
        <v>#N/A</v>
      </c>
      <c r="CK1329" s="1" t="str">
        <f t="shared" si="418"/>
        <v/>
      </c>
    </row>
    <row r="1330" spans="73:89" ht="12" customHeight="1" x14ac:dyDescent="0.15">
      <c r="BU1330" s="1">
        <f t="shared" si="419"/>
        <v>0</v>
      </c>
      <c r="BV1330" s="1">
        <f>IF($BY$12=1,NORMDIST(BY1330,$Y$6,$Y$8,TRUE),IF($BY$12=2,IF(BY1330&lt;=$BX$31,0,IF(BY1330&gt;=$BX$32,1,(BY1330-$BX$31)*$BX$33)),SUM($BU$42:BU1330)/$BV$40))</f>
        <v>0.99995925919544137</v>
      </c>
      <c r="BW1330" s="1">
        <f t="shared" si="411"/>
        <v>1.0936768603255996E-3</v>
      </c>
      <c r="BY1330" s="1">
        <f t="shared" si="412"/>
        <v>128.79999999999697</v>
      </c>
      <c r="BZ1330" s="1">
        <f t="shared" si="413"/>
        <v>8.4912799714722469E-6</v>
      </c>
      <c r="CA1330" s="1">
        <f t="shared" si="420"/>
        <v>26</v>
      </c>
      <c r="CE1330" s="1">
        <f t="shared" si="414"/>
        <v>26.305</v>
      </c>
      <c r="CF1330" s="1">
        <f t="shared" si="415"/>
        <v>99</v>
      </c>
      <c r="CG1330" s="1">
        <f t="shared" si="416"/>
        <v>0</v>
      </c>
      <c r="CH1330" s="1">
        <f t="shared" si="410"/>
        <v>0</v>
      </c>
      <c r="CJ1330" s="1" t="e">
        <f t="shared" si="417"/>
        <v>#N/A</v>
      </c>
      <c r="CK1330" s="1" t="str">
        <f t="shared" si="418"/>
        <v/>
      </c>
    </row>
    <row r="1331" spans="73:89" ht="12" customHeight="1" x14ac:dyDescent="0.15">
      <c r="BU1331" s="1">
        <f t="shared" si="419"/>
        <v>0</v>
      </c>
      <c r="BV1331" s="1">
        <f>IF($BY$12=1,NORMDIST(BY1331,$Y$6,$Y$8,TRUE),IF($BY$12=2,IF(BY1331&lt;=$BX$31,0,IF(BY1331&gt;=$BX$32,1,(BY1331-$BX$31)*$BX$33)),SUM($BU$42:BU1331)/$BV$40))</f>
        <v>0.99996010001069524</v>
      </c>
      <c r="BW1331" s="1">
        <f t="shared" si="411"/>
        <v>1.0731614112119473E-3</v>
      </c>
      <c r="BY1331" s="1">
        <f t="shared" si="412"/>
        <v>128.89999999999696</v>
      </c>
      <c r="BZ1331" s="1">
        <f t="shared" si="413"/>
        <v>8.3255346098679028E-6</v>
      </c>
      <c r="CA1331" s="1">
        <f t="shared" si="420"/>
        <v>26</v>
      </c>
      <c r="CE1331" s="1">
        <f t="shared" si="414"/>
        <v>26.305</v>
      </c>
      <c r="CF1331" s="1">
        <f t="shared" si="415"/>
        <v>99</v>
      </c>
      <c r="CG1331" s="1">
        <f t="shared" si="416"/>
        <v>0</v>
      </c>
      <c r="CH1331" s="1">
        <f t="shared" si="410"/>
        <v>0</v>
      </c>
      <c r="CJ1331" s="1" t="e">
        <f t="shared" si="417"/>
        <v>#N/A</v>
      </c>
      <c r="CK1331" s="1" t="str">
        <f t="shared" si="418"/>
        <v/>
      </c>
    </row>
    <row r="1332" spans="73:89" ht="12" customHeight="1" x14ac:dyDescent="0.15">
      <c r="BU1332" s="1">
        <f t="shared" si="419"/>
        <v>0</v>
      </c>
      <c r="BV1332" s="1">
        <f>IF($BY$12=1,NORMDIST(BY1332,$Y$6,$Y$8,TRUE),IF($BY$12=2,IF(BY1332&lt;=$BX$31,0,IF(BY1332&gt;=$BX$32,1,(BY1332-$BX$31)*$BX$33)),SUM($BU$42:BU1332)/$BV$40))</f>
        <v>0.99996092440340223</v>
      </c>
      <c r="BW1332" s="1">
        <f t="shared" si="411"/>
        <v>1.0530038365428691E-3</v>
      </c>
      <c r="BY1332" s="1">
        <f t="shared" si="412"/>
        <v>128.99999999999696</v>
      </c>
      <c r="BZ1332" s="1">
        <f t="shared" si="413"/>
        <v>8.1628204383170078E-6</v>
      </c>
      <c r="CA1332" s="1">
        <f t="shared" si="420"/>
        <v>26</v>
      </c>
      <c r="CE1332" s="1">
        <f t="shared" si="414"/>
        <v>26.305</v>
      </c>
      <c r="CF1332" s="1">
        <f t="shared" si="415"/>
        <v>99</v>
      </c>
      <c r="CG1332" s="1">
        <f t="shared" si="416"/>
        <v>0</v>
      </c>
      <c r="CH1332" s="1">
        <f t="shared" si="410"/>
        <v>0</v>
      </c>
      <c r="CJ1332" s="1" t="e">
        <f t="shared" si="417"/>
        <v>#N/A</v>
      </c>
      <c r="CK1332" s="1" t="str">
        <f t="shared" si="418"/>
        <v/>
      </c>
    </row>
    <row r="1333" spans="73:89" ht="12" customHeight="1" x14ac:dyDescent="0.15">
      <c r="BU1333" s="1">
        <f t="shared" si="419"/>
        <v>0</v>
      </c>
      <c r="BV1333" s="1">
        <f>IF($BY$12=1,NORMDIST(BY1333,$Y$6,$Y$8,TRUE),IF($BY$12=2,IF(BY1333&lt;=$BX$31,0,IF(BY1333&gt;=$BX$32,1,(BY1333-$BX$31)*$BX$33)),SUM($BU$42:BU1333)/$BV$40))</f>
        <v>0.99996173267411548</v>
      </c>
      <c r="BW1333" s="1">
        <f t="shared" si="411"/>
        <v>1.0331984376344733E-3</v>
      </c>
      <c r="BY1333" s="1">
        <f t="shared" si="412"/>
        <v>129.09999999999695</v>
      </c>
      <c r="BZ1333" s="1">
        <f t="shared" si="413"/>
        <v>8.0030862713748853E-6</v>
      </c>
      <c r="CA1333" s="1">
        <f t="shared" si="420"/>
        <v>26</v>
      </c>
      <c r="CE1333" s="1">
        <f t="shared" si="414"/>
        <v>26.305</v>
      </c>
      <c r="CF1333" s="1">
        <f t="shared" si="415"/>
        <v>99</v>
      </c>
      <c r="CG1333" s="1">
        <f t="shared" si="416"/>
        <v>0</v>
      </c>
      <c r="CH1333" s="1">
        <f t="shared" si="410"/>
        <v>0</v>
      </c>
      <c r="CJ1333" s="1" t="e">
        <f t="shared" si="417"/>
        <v>#N/A</v>
      </c>
      <c r="CK1333" s="1" t="str">
        <f t="shared" si="418"/>
        <v/>
      </c>
    </row>
    <row r="1334" spans="73:89" ht="12" customHeight="1" x14ac:dyDescent="0.15">
      <c r="BU1334" s="1">
        <f t="shared" si="419"/>
        <v>0</v>
      </c>
      <c r="BV1334" s="1">
        <f>IF($BY$12=1,NORMDIST(BY1334,$Y$6,$Y$8,TRUE),IF($BY$12=2,IF(BY1334&lt;=$BX$31,0,IF(BY1334&gt;=$BX$32,1,(BY1334-$BX$31)*$BX$33)),SUM($BU$42:BU1334)/$BV$40))</f>
        <v>0.99996252511830885</v>
      </c>
      <c r="BW1334" s="1">
        <f t="shared" si="411"/>
        <v>1.0137395960639276E-3</v>
      </c>
      <c r="BY1334" s="1">
        <f t="shared" si="412"/>
        <v>129.19999999999695</v>
      </c>
      <c r="BZ1334" s="1">
        <f t="shared" si="413"/>
        <v>7.8462817032813589E-6</v>
      </c>
      <c r="CA1334" s="1">
        <f t="shared" si="420"/>
        <v>26</v>
      </c>
      <c r="CE1334" s="1">
        <f t="shared" si="414"/>
        <v>26.305</v>
      </c>
      <c r="CF1334" s="1">
        <f t="shared" si="415"/>
        <v>99</v>
      </c>
      <c r="CG1334" s="1">
        <f t="shared" si="416"/>
        <v>0</v>
      </c>
      <c r="CH1334" s="1">
        <f t="shared" si="410"/>
        <v>0</v>
      </c>
      <c r="CJ1334" s="1" t="e">
        <f t="shared" si="417"/>
        <v>#N/A</v>
      </c>
      <c r="CK1334" s="1" t="str">
        <f t="shared" si="418"/>
        <v/>
      </c>
    </row>
    <row r="1335" spans="73:89" ht="12" customHeight="1" x14ac:dyDescent="0.15">
      <c r="BU1335" s="1">
        <f t="shared" si="419"/>
        <v>0</v>
      </c>
      <c r="BV1335" s="1">
        <f>IF($BY$12=1,NORMDIST(BY1335,$Y$6,$Y$8,TRUE),IF($BY$12=2,IF(BY1335&lt;=$BX$31,0,IF(BY1335&gt;=$BX$32,1,(BY1335-$BX$31)*$BX$33)),SUM($BU$42:BU1335)/$BV$40))</f>
        <v>0.99996330202645412</v>
      </c>
      <c r="BW1335" s="1">
        <f t="shared" si="411"/>
        <v>9.9462177273187805E-4</v>
      </c>
      <c r="BY1335" s="1">
        <f t="shared" si="412"/>
        <v>129.29999999999694</v>
      </c>
      <c r="BZ1335" s="1">
        <f t="shared" si="413"/>
        <v>7.6923570976945204E-6</v>
      </c>
      <c r="CA1335" s="1">
        <f t="shared" si="420"/>
        <v>26</v>
      </c>
      <c r="CE1335" s="1">
        <f t="shared" si="414"/>
        <v>26.305</v>
      </c>
      <c r="CF1335" s="1">
        <f t="shared" si="415"/>
        <v>99</v>
      </c>
      <c r="CG1335" s="1">
        <f t="shared" si="416"/>
        <v>0</v>
      </c>
      <c r="CH1335" s="1">
        <f t="shared" si="410"/>
        <v>0</v>
      </c>
      <c r="CJ1335" s="1" t="e">
        <f t="shared" si="417"/>
        <v>#N/A</v>
      </c>
      <c r="CK1335" s="1" t="str">
        <f t="shared" si="418"/>
        <v/>
      </c>
    </row>
    <row r="1336" spans="73:89" ht="12" customHeight="1" x14ac:dyDescent="0.15">
      <c r="BU1336" s="1">
        <f t="shared" si="419"/>
        <v>0</v>
      </c>
      <c r="BV1336" s="1">
        <f>IF($BY$12=1,NORMDIST(BY1336,$Y$6,$Y$8,TRUE),IF($BY$12=2,IF(BY1336&lt;=$BX$31,0,IF(BY1336&gt;=$BX$32,1,(BY1336-$BX$31)*$BX$33)),SUM($BU$42:BU1336)/$BV$40))</f>
        <v>0.99996406368409707</v>
      </c>
      <c r="BW1336" s="1">
        <f t="shared" si="411"/>
        <v>9.7583950693242078E-4</v>
      </c>
      <c r="BY1336" s="1">
        <f t="shared" si="412"/>
        <v>129.39999999999694</v>
      </c>
      <c r="BZ1336" s="1">
        <f t="shared" si="413"/>
        <v>7.5412635775304785E-6</v>
      </c>
      <c r="CA1336" s="1">
        <f t="shared" si="420"/>
        <v>26</v>
      </c>
      <c r="CE1336" s="1">
        <f t="shared" si="414"/>
        <v>26.305</v>
      </c>
      <c r="CF1336" s="1">
        <f t="shared" si="415"/>
        <v>99</v>
      </c>
      <c r="CG1336" s="1">
        <f t="shared" si="416"/>
        <v>0</v>
      </c>
      <c r="CH1336" s="1">
        <f t="shared" si="410"/>
        <v>0</v>
      </c>
      <c r="CJ1336" s="1" t="e">
        <f t="shared" si="417"/>
        <v>#N/A</v>
      </c>
      <c r="CK1336" s="1" t="str">
        <f t="shared" si="418"/>
        <v/>
      </c>
    </row>
    <row r="1337" spans="73:89" ht="12" customHeight="1" x14ac:dyDescent="0.15">
      <c r="BU1337" s="1">
        <f t="shared" si="419"/>
        <v>0</v>
      </c>
      <c r="BV1337" s="1">
        <f>IF($BY$12=1,NORMDIST(BY1337,$Y$6,$Y$8,TRUE),IF($BY$12=2,IF(BY1337&lt;=$BX$31,0,IF(BY1337&gt;=$BX$32,1,(BY1337-$BX$31)*$BX$33)),SUM($BU$42:BU1337)/$BV$40))</f>
        <v>0.99996481037193397</v>
      </c>
      <c r="BW1337" s="1">
        <f t="shared" si="411"/>
        <v>9.5738741543058812E-4</v>
      </c>
      <c r="BY1337" s="1">
        <f t="shared" si="412"/>
        <v>129.49999999999693</v>
      </c>
      <c r="BZ1337" s="1">
        <f t="shared" si="413"/>
        <v>7.3929530149081915E-6</v>
      </c>
      <c r="CA1337" s="1">
        <f t="shared" si="420"/>
        <v>26</v>
      </c>
      <c r="CE1337" s="1">
        <f t="shared" si="414"/>
        <v>26.305</v>
      </c>
      <c r="CF1337" s="1">
        <f t="shared" si="415"/>
        <v>99</v>
      </c>
      <c r="CG1337" s="1">
        <f t="shared" si="416"/>
        <v>0</v>
      </c>
      <c r="CH1337" s="1">
        <f t="shared" si="410"/>
        <v>0</v>
      </c>
      <c r="CJ1337" s="1" t="e">
        <f t="shared" si="417"/>
        <v>#N/A</v>
      </c>
      <c r="CK1337" s="1" t="str">
        <f t="shared" si="418"/>
        <v/>
      </c>
    </row>
    <row r="1338" spans="73:89" ht="12" customHeight="1" x14ac:dyDescent="0.15">
      <c r="BU1338" s="1">
        <f t="shared" si="419"/>
        <v>0</v>
      </c>
      <c r="BV1338" s="1">
        <f>IF($BY$12=1,NORMDIST(BY1338,$Y$6,$Y$8,TRUE),IF($BY$12=2,IF(BY1338&lt;=$BX$31,0,IF(BY1338&gt;=$BX$32,1,(BY1338-$BX$31)*$BX$33)),SUM($BU$42:BU1338)/$BV$40))</f>
        <v>0.99996554236588497</v>
      </c>
      <c r="BW1338" s="1">
        <f t="shared" si="411"/>
        <v>9.3926019154736643E-4</v>
      </c>
      <c r="BY1338" s="1">
        <f t="shared" si="412"/>
        <v>129.59999999999692</v>
      </c>
      <c r="BZ1338" s="1">
        <f t="shared" si="413"/>
        <v>7.2473780211989867E-6</v>
      </c>
      <c r="CA1338" s="1">
        <f t="shared" si="420"/>
        <v>26</v>
      </c>
      <c r="CE1338" s="1">
        <f t="shared" si="414"/>
        <v>26.305</v>
      </c>
      <c r="CF1338" s="1">
        <f t="shared" si="415"/>
        <v>99</v>
      </c>
      <c r="CG1338" s="1">
        <f t="shared" si="416"/>
        <v>0</v>
      </c>
      <c r="CH1338" s="1">
        <f t="shared" si="410"/>
        <v>0</v>
      </c>
      <c r="CJ1338" s="1" t="e">
        <f t="shared" si="417"/>
        <v>#N/A</v>
      </c>
      <c r="CK1338" s="1" t="str">
        <f t="shared" si="418"/>
        <v/>
      </c>
    </row>
    <row r="1339" spans="73:89" ht="12" customHeight="1" x14ac:dyDescent="0.15">
      <c r="BU1339" s="1">
        <f t="shared" si="419"/>
        <v>0</v>
      </c>
      <c r="BV1339" s="1">
        <f>IF($BY$12=1,NORMDIST(BY1339,$Y$6,$Y$8,TRUE),IF($BY$12=2,IF(BY1339&lt;=$BX$31,0,IF(BY1339&gt;=$BX$32,1,(BY1339-$BX$31)*$BX$33)),SUM($BU$42:BU1339)/$BV$40))</f>
        <v>0.99996625993716781</v>
      </c>
      <c r="BW1339" s="1">
        <f t="shared" si="411"/>
        <v>9.2145260425225285E-4</v>
      </c>
      <c r="BY1339" s="1">
        <f t="shared" si="412"/>
        <v>129.69999999999692</v>
      </c>
      <c r="BZ1339" s="1">
        <f t="shared" si="413"/>
        <v>7.1044919371802217E-6</v>
      </c>
      <c r="CA1339" s="1">
        <f t="shared" si="420"/>
        <v>26</v>
      </c>
      <c r="CE1339" s="1">
        <f t="shared" si="414"/>
        <v>26.305</v>
      </c>
      <c r="CF1339" s="1">
        <f t="shared" si="415"/>
        <v>99</v>
      </c>
      <c r="CG1339" s="1">
        <f t="shared" si="416"/>
        <v>0</v>
      </c>
      <c r="CH1339" s="1">
        <f t="shared" si="410"/>
        <v>0</v>
      </c>
      <c r="CJ1339" s="1" t="e">
        <f t="shared" si="417"/>
        <v>#N/A</v>
      </c>
      <c r="CK1339" s="1" t="str">
        <f t="shared" si="418"/>
        <v/>
      </c>
    </row>
    <row r="1340" spans="73:89" ht="12" customHeight="1" x14ac:dyDescent="0.15">
      <c r="BU1340" s="1">
        <f t="shared" si="419"/>
        <v>0</v>
      </c>
      <c r="BV1340" s="1">
        <f>IF($BY$12=1,NORMDIST(BY1340,$Y$6,$Y$8,TRUE),IF($BY$12=2,IF(BY1340&lt;=$BX$31,0,IF(BY1340&gt;=$BX$32,1,(BY1340-$BX$31)*$BX$33)),SUM($BU$42:BU1340)/$BV$40))</f>
        <v>0.99996696335237056</v>
      </c>
      <c r="BW1340" s="1">
        <f t="shared" si="411"/>
        <v>9.0395949726331751E-4</v>
      </c>
      <c r="BY1340" s="1">
        <f t="shared" si="412"/>
        <v>129.79999999999691</v>
      </c>
      <c r="BZ1340" s="1">
        <f t="shared" si="413"/>
        <v>6.9642488232922881E-6</v>
      </c>
      <c r="CA1340" s="1">
        <f t="shared" si="420"/>
        <v>26</v>
      </c>
      <c r="CE1340" s="1">
        <f t="shared" si="414"/>
        <v>26.305</v>
      </c>
      <c r="CF1340" s="1">
        <f t="shared" si="415"/>
        <v>99</v>
      </c>
      <c r="CG1340" s="1">
        <f t="shared" si="416"/>
        <v>0</v>
      </c>
      <c r="CH1340" s="1">
        <f t="shared" si="410"/>
        <v>0</v>
      </c>
      <c r="CJ1340" s="1" t="e">
        <f t="shared" si="417"/>
        <v>#N/A</v>
      </c>
      <c r="CK1340" s="1" t="str">
        <f t="shared" si="418"/>
        <v/>
      </c>
    </row>
    <row r="1341" spans="73:89" ht="12" customHeight="1" x14ac:dyDescent="0.15">
      <c r="BU1341" s="1">
        <f t="shared" si="419"/>
        <v>0</v>
      </c>
      <c r="BV1341" s="1">
        <f>IF($BY$12=1,NORMDIST(BY1341,$Y$6,$Y$8,TRUE),IF($BY$12=2,IF(BY1341&lt;=$BX$31,0,IF(BY1341&gt;=$BX$32,1,(BY1341-$BX$31)*$BX$33)),SUM($BU$42:BU1341)/$BV$40))</f>
        <v>0.99996765287352296</v>
      </c>
      <c r="BW1341" s="1">
        <f t="shared" si="411"/>
        <v>8.8677578815481324E-4</v>
      </c>
      <c r="BY1341" s="1">
        <f t="shared" si="412"/>
        <v>129.89999999999691</v>
      </c>
      <c r="BZ1341" s="1">
        <f t="shared" si="413"/>
        <v>6.8266034499987248E-6</v>
      </c>
      <c r="CA1341" s="1">
        <f t="shared" si="420"/>
        <v>26</v>
      </c>
      <c r="CE1341" s="1">
        <f t="shared" si="414"/>
        <v>26.305</v>
      </c>
      <c r="CF1341" s="1">
        <f t="shared" si="415"/>
        <v>99</v>
      </c>
      <c r="CG1341" s="1">
        <f t="shared" si="416"/>
        <v>0</v>
      </c>
      <c r="CH1341" s="1">
        <f t="shared" si="410"/>
        <v>0</v>
      </c>
      <c r="CJ1341" s="1" t="e">
        <f t="shared" si="417"/>
        <v>#N/A</v>
      </c>
      <c r="CK1341" s="1" t="str">
        <f t="shared" si="418"/>
        <v/>
      </c>
    </row>
    <row r="1342" spans="73:89" ht="12" customHeight="1" x14ac:dyDescent="0.15">
      <c r="BU1342" s="1">
        <f t="shared" si="419"/>
        <v>0</v>
      </c>
      <c r="BV1342" s="1">
        <f>IF($BY$12=1,NORMDIST(BY1342,$Y$6,$Y$8,TRUE),IF($BY$12=2,IF(BY1342&lt;=$BX$31,0,IF(BY1342&gt;=$BX$32,1,(BY1342-$BX$31)*$BX$33)),SUM($BU$42:BU1342)/$BV$40))</f>
        <v>0.99996832875816688</v>
      </c>
      <c r="BW1342" s="1">
        <f t="shared" si="411"/>
        <v>8.6989646747227334E-4</v>
      </c>
      <c r="BY1342" s="1">
        <f t="shared" si="412"/>
        <v>129.9999999999969</v>
      </c>
      <c r="BZ1342" s="1">
        <f t="shared" si="413"/>
        <v>6.6915112882484158E-6</v>
      </c>
      <c r="CA1342" s="1">
        <f t="shared" si="420"/>
        <v>26</v>
      </c>
      <c r="CE1342" s="1">
        <f t="shared" si="414"/>
        <v>26.305</v>
      </c>
      <c r="CF1342" s="1">
        <f t="shared" si="415"/>
        <v>99</v>
      </c>
      <c r="CG1342" s="1">
        <f t="shared" si="416"/>
        <v>0</v>
      </c>
      <c r="CH1342" s="1">
        <f t="shared" si="410"/>
        <v>0</v>
      </c>
      <c r="CJ1342" s="1" t="e">
        <f t="shared" si="417"/>
        <v>#N/A</v>
      </c>
      <c r="CK1342" s="1" t="str">
        <f t="shared" si="418"/>
        <v/>
      </c>
    </row>
    <row r="1343" spans="73:89" ht="12" customHeight="1" x14ac:dyDescent="0.15">
      <c r="BU1343" s="1">
        <f t="shared" si="419"/>
        <v>0</v>
      </c>
      <c r="BV1343" s="1">
        <f>IF($BY$12=1,NORMDIST(BY1343,$Y$6,$Y$8,TRUE),IF($BY$12=2,IF(BY1343&lt;=$BX$31,0,IF(BY1343&gt;=$BX$32,1,(BY1343-$BX$31)*$BX$33)),SUM($BU$42:BU1343)/$BV$40))</f>
        <v>0.99996899125942573</v>
      </c>
      <c r="BW1343" s="1">
        <f t="shared" si="411"/>
        <v>8.5331659785513542E-4</v>
      </c>
      <c r="BY1343" s="1">
        <f t="shared" si="412"/>
        <v>130.0999999999969</v>
      </c>
      <c r="BZ1343" s="1">
        <f t="shared" si="413"/>
        <v>6.5589285000396298E-6</v>
      </c>
      <c r="CA1343" s="1">
        <f t="shared" si="420"/>
        <v>26</v>
      </c>
      <c r="CE1343" s="1">
        <f t="shared" si="414"/>
        <v>26.305</v>
      </c>
      <c r="CF1343" s="1">
        <f t="shared" si="415"/>
        <v>99</v>
      </c>
      <c r="CG1343" s="1">
        <f t="shared" si="416"/>
        <v>0</v>
      </c>
      <c r="CH1343" s="1">
        <f t="shared" si="410"/>
        <v>0</v>
      </c>
      <c r="CJ1343" s="1" t="e">
        <f t="shared" si="417"/>
        <v>#N/A</v>
      </c>
      <c r="CK1343" s="1" t="str">
        <f t="shared" si="418"/>
        <v/>
      </c>
    </row>
    <row r="1344" spans="73:89" ht="12" customHeight="1" x14ac:dyDescent="0.15">
      <c r="BU1344" s="1">
        <f t="shared" si="419"/>
        <v>0</v>
      </c>
      <c r="BV1344" s="1">
        <f>IF($BY$12=1,NORMDIST(BY1344,$Y$6,$Y$8,TRUE),IF($BY$12=2,IF(BY1344&lt;=$BX$31,0,IF(BY1344&gt;=$BX$32,1,(BY1344-$BX$31)*$BX$33)),SUM($BU$42:BU1344)/$BV$40))</f>
        <v>0.99996964062607341</v>
      </c>
      <c r="BW1344" s="1">
        <f t="shared" si="411"/>
        <v>8.3703131316685509E-4</v>
      </c>
      <c r="BY1344" s="1">
        <f t="shared" si="412"/>
        <v>130.19999999999689</v>
      </c>
      <c r="BZ1344" s="1">
        <f t="shared" si="413"/>
        <v>6.4288119290850622E-6</v>
      </c>
      <c r="CA1344" s="1">
        <f t="shared" si="420"/>
        <v>26</v>
      </c>
      <c r="CE1344" s="1">
        <f t="shared" si="414"/>
        <v>26.305</v>
      </c>
      <c r="CF1344" s="1">
        <f t="shared" si="415"/>
        <v>99</v>
      </c>
      <c r="CG1344" s="1">
        <f t="shared" si="416"/>
        <v>0</v>
      </c>
      <c r="CH1344" s="1">
        <f t="shared" si="410"/>
        <v>0</v>
      </c>
      <c r="CJ1344" s="1" t="e">
        <f t="shared" si="417"/>
        <v>#N/A</v>
      </c>
      <c r="CK1344" s="1" t="str">
        <f t="shared" si="418"/>
        <v/>
      </c>
    </row>
    <row r="1345" spans="73:89" ht="12" customHeight="1" x14ac:dyDescent="0.15">
      <c r="BU1345" s="1">
        <f t="shared" si="419"/>
        <v>0</v>
      </c>
      <c r="BV1345" s="1">
        <f>IF($BY$12=1,NORMDIST(BY1345,$Y$6,$Y$8,TRUE),IF($BY$12=2,IF(BY1345&lt;=$BX$31,0,IF(BY1345&gt;=$BX$32,1,(BY1345-$BX$31)*$BX$33)),SUM($BU$42:BU1345)/$BV$40))</f>
        <v>0.99997027710260189</v>
      </c>
      <c r="BW1345" s="1">
        <f t="shared" si="411"/>
        <v>8.2103581763252431E-4</v>
      </c>
      <c r="BY1345" s="1">
        <f t="shared" si="412"/>
        <v>130.29999999999688</v>
      </c>
      <c r="BZ1345" s="1">
        <f t="shared" si="413"/>
        <v>6.3011190915774668E-6</v>
      </c>
      <c r="CA1345" s="1">
        <f t="shared" si="420"/>
        <v>26</v>
      </c>
      <c r="CE1345" s="1">
        <f t="shared" si="414"/>
        <v>26.305</v>
      </c>
      <c r="CF1345" s="1">
        <f t="shared" si="415"/>
        <v>99</v>
      </c>
      <c r="CG1345" s="1">
        <f t="shared" si="416"/>
        <v>0</v>
      </c>
      <c r="CH1345" s="1">
        <f t="shared" si="410"/>
        <v>0</v>
      </c>
      <c r="CJ1345" s="1" t="e">
        <f t="shared" si="417"/>
        <v>#N/A</v>
      </c>
      <c r="CK1345" s="1" t="str">
        <f t="shared" si="418"/>
        <v/>
      </c>
    </row>
    <row r="1346" spans="73:89" ht="12" customHeight="1" x14ac:dyDescent="0.15">
      <c r="BU1346" s="1">
        <f t="shared" si="419"/>
        <v>0</v>
      </c>
      <c r="BV1346" s="1">
        <f>IF($BY$12=1,NORMDIST(BY1346,$Y$6,$Y$8,TRUE),IF($BY$12=2,IF(BY1346&lt;=$BX$31,0,IF(BY1346&gt;=$BX$32,1,(BY1346-$BX$31)*$BX$33)),SUM($BU$42:BU1346)/$BV$40))</f>
        <v>0.99997090092928809</v>
      </c>
      <c r="BW1346" s="1">
        <f t="shared" si="411"/>
        <v>8.0532538498395733E-4</v>
      </c>
      <c r="BY1346" s="1">
        <f t="shared" si="412"/>
        <v>130.39999999999688</v>
      </c>
      <c r="BZ1346" s="1">
        <f t="shared" si="413"/>
        <v>6.175808167055035E-6</v>
      </c>
      <c r="CA1346" s="1">
        <f t="shared" si="420"/>
        <v>26</v>
      </c>
      <c r="CE1346" s="1">
        <f t="shared" si="414"/>
        <v>26.305</v>
      </c>
      <c r="CF1346" s="1">
        <f t="shared" si="415"/>
        <v>99</v>
      </c>
      <c r="CG1346" s="1">
        <f t="shared" si="416"/>
        <v>0</v>
      </c>
      <c r="CH1346" s="1">
        <f t="shared" si="410"/>
        <v>0</v>
      </c>
      <c r="CJ1346" s="1" t="e">
        <f t="shared" si="417"/>
        <v>#N/A</v>
      </c>
      <c r="CK1346" s="1" t="str">
        <f t="shared" si="418"/>
        <v/>
      </c>
    </row>
    <row r="1347" spans="73:89" ht="12" customHeight="1" x14ac:dyDescent="0.15">
      <c r="BU1347" s="1">
        <f t="shared" si="419"/>
        <v>0</v>
      </c>
      <c r="BV1347" s="1">
        <f>IF($BY$12=1,NORMDIST(BY1347,$Y$6,$Y$8,TRUE),IF($BY$12=2,IF(BY1347&lt;=$BX$31,0,IF(BY1347&gt;=$BX$32,1,(BY1347-$BX$31)*$BX$33)),SUM($BU$42:BU1347)/$BV$40))</f>
        <v>0.99997151234225945</v>
      </c>
      <c r="BW1347" s="1">
        <f t="shared" si="411"/>
        <v>7.8989535761224753E-4</v>
      </c>
      <c r="BY1347" s="1">
        <f t="shared" si="412"/>
        <v>130.49999999999687</v>
      </c>
      <c r="BZ1347" s="1">
        <f t="shared" si="413"/>
        <v>6.0528379893660262E-6</v>
      </c>
      <c r="CA1347" s="1">
        <f t="shared" si="420"/>
        <v>26</v>
      </c>
      <c r="CE1347" s="1">
        <f t="shared" si="414"/>
        <v>26.305</v>
      </c>
      <c r="CF1347" s="1">
        <f t="shared" si="415"/>
        <v>99</v>
      </c>
      <c r="CG1347" s="1">
        <f t="shared" si="416"/>
        <v>0</v>
      </c>
      <c r="CH1347" s="1">
        <f t="shared" ref="CH1347:CH1410" si="421">IF(CB1347="",0,1)</f>
        <v>0</v>
      </c>
      <c r="CJ1347" s="1" t="e">
        <f t="shared" si="417"/>
        <v>#N/A</v>
      </c>
      <c r="CK1347" s="1" t="str">
        <f t="shared" si="418"/>
        <v/>
      </c>
    </row>
    <row r="1348" spans="73:89" ht="12" customHeight="1" x14ac:dyDescent="0.15">
      <c r="BU1348" s="1">
        <f t="shared" si="419"/>
        <v>0</v>
      </c>
      <c r="BV1348" s="1">
        <f>IF($BY$12=1,NORMDIST(BY1348,$Y$6,$Y$8,TRUE),IF($BY$12=2,IF(BY1348&lt;=$BX$31,0,IF(BY1348&gt;=$BX$32,1,(BY1348-$BX$31)*$BX$33)),SUM($BU$42:BU1348)/$BV$40))</f>
        <v>0.99997211157355936</v>
      </c>
      <c r="BW1348" s="1">
        <f t="shared" si="411"/>
        <v>7.7474114572778717E-4</v>
      </c>
      <c r="BY1348" s="1">
        <f t="shared" si="412"/>
        <v>130.59999999999687</v>
      </c>
      <c r="BZ1348" s="1">
        <f t="shared" si="413"/>
        <v>5.9321680377320505E-6</v>
      </c>
      <c r="CA1348" s="1">
        <f t="shared" si="420"/>
        <v>26</v>
      </c>
      <c r="CE1348" s="1">
        <f t="shared" si="414"/>
        <v>26.305</v>
      </c>
      <c r="CF1348" s="1">
        <f t="shared" si="415"/>
        <v>99</v>
      </c>
      <c r="CG1348" s="1">
        <f t="shared" si="416"/>
        <v>0</v>
      </c>
      <c r="CH1348" s="1">
        <f t="shared" si="421"/>
        <v>0</v>
      </c>
      <c r="CJ1348" s="1" t="e">
        <f t="shared" si="417"/>
        <v>#N/A</v>
      </c>
      <c r="CK1348" s="1" t="str">
        <f t="shared" si="418"/>
        <v/>
      </c>
    </row>
    <row r="1349" spans="73:89" ht="12" customHeight="1" x14ac:dyDescent="0.15">
      <c r="BU1349" s="1">
        <f t="shared" si="419"/>
        <v>0</v>
      </c>
      <c r="BV1349" s="1">
        <f>IF($BY$12=1,NORMDIST(BY1349,$Y$6,$Y$8,TRUE),IF($BY$12=2,IF(BY1349&lt;=$BX$31,0,IF(BY1349&gt;=$BX$32,1,(BY1349-$BX$31)*$BX$33)),SUM($BU$42:BU1349)/$BV$40))</f>
        <v>0.99997269885121098</v>
      </c>
      <c r="BW1349" s="1">
        <f t="shared" si="411"/>
        <v>7.5985822652771865E-4</v>
      </c>
      <c r="BY1349" s="1">
        <f t="shared" si="412"/>
        <v>130.69999999999686</v>
      </c>
      <c r="BZ1349" s="1">
        <f t="shared" si="413"/>
        <v>5.8137584279092342E-6</v>
      </c>
      <c r="CA1349" s="1">
        <f t="shared" si="420"/>
        <v>26</v>
      </c>
      <c r="CE1349" s="1">
        <f t="shared" si="414"/>
        <v>26.305</v>
      </c>
      <c r="CF1349" s="1">
        <f t="shared" si="415"/>
        <v>99</v>
      </c>
      <c r="CG1349" s="1">
        <f t="shared" si="416"/>
        <v>0</v>
      </c>
      <c r="CH1349" s="1">
        <f t="shared" si="421"/>
        <v>0</v>
      </c>
      <c r="CJ1349" s="1" t="e">
        <f t="shared" si="417"/>
        <v>#N/A</v>
      </c>
      <c r="CK1349" s="1" t="str">
        <f t="shared" si="418"/>
        <v/>
      </c>
    </row>
    <row r="1350" spans="73:89" ht="12" customHeight="1" x14ac:dyDescent="0.15">
      <c r="BU1350" s="1">
        <f t="shared" si="419"/>
        <v>0</v>
      </c>
      <c r="BV1350" s="1">
        <f>IF($BY$12=1,NORMDIST(BY1350,$Y$6,$Y$8,TRUE),IF($BY$12=2,IF(BY1350&lt;=$BX$31,0,IF(BY1350&gt;=$BX$32,1,(BY1350-$BX$31)*$BX$33)),SUM($BU$42:BU1350)/$BV$40))</f>
        <v>0.99997327439928052</v>
      </c>
      <c r="BW1350" s="1">
        <f t="shared" si="411"/>
        <v>7.4524214337082922E-4</v>
      </c>
      <c r="BY1350" s="1">
        <f t="shared" si="412"/>
        <v>130.79999999999686</v>
      </c>
      <c r="BZ1350" s="1">
        <f t="shared" si="413"/>
        <v>5.6975699034468438E-6</v>
      </c>
      <c r="CA1350" s="1">
        <f t="shared" si="420"/>
        <v>26</v>
      </c>
      <c r="CE1350" s="1">
        <f t="shared" si="414"/>
        <v>26.305</v>
      </c>
      <c r="CF1350" s="1">
        <f t="shared" si="415"/>
        <v>99</v>
      </c>
      <c r="CG1350" s="1">
        <f t="shared" si="416"/>
        <v>0</v>
      </c>
      <c r="CH1350" s="1">
        <f t="shared" si="421"/>
        <v>0</v>
      </c>
      <c r="CJ1350" s="1" t="e">
        <f t="shared" si="417"/>
        <v>#N/A</v>
      </c>
      <c r="CK1350" s="1" t="str">
        <f t="shared" si="418"/>
        <v/>
      </c>
    </row>
    <row r="1351" spans="73:89" ht="12" customHeight="1" x14ac:dyDescent="0.15">
      <c r="BU1351" s="1">
        <f t="shared" si="419"/>
        <v>0</v>
      </c>
      <c r="BV1351" s="1">
        <f>IF($BY$12=1,NORMDIST(BY1351,$Y$6,$Y$8,TRUE),IF($BY$12=2,IF(BY1351&lt;=$BX$31,0,IF(BY1351&gt;=$BX$32,1,(BY1351-$BX$31)*$BX$33)),SUM($BU$42:BU1351)/$BV$40))</f>
        <v>0.9999738384379393</v>
      </c>
      <c r="BW1351" s="1">
        <f t="shared" si="411"/>
        <v>7.3088850495984939E-4</v>
      </c>
      <c r="BY1351" s="1">
        <f t="shared" si="412"/>
        <v>130.89999999999685</v>
      </c>
      <c r="BZ1351" s="1">
        <f t="shared" si="413"/>
        <v>5.5835638270425282E-6</v>
      </c>
      <c r="CA1351" s="1">
        <f t="shared" si="420"/>
        <v>26</v>
      </c>
      <c r="CE1351" s="1">
        <f t="shared" si="414"/>
        <v>26.305</v>
      </c>
      <c r="CF1351" s="1">
        <f t="shared" si="415"/>
        <v>99</v>
      </c>
      <c r="CG1351" s="1">
        <f t="shared" si="416"/>
        <v>0</v>
      </c>
      <c r="CH1351" s="1">
        <f t="shared" si="421"/>
        <v>0</v>
      </c>
      <c r="CJ1351" s="1" t="e">
        <f t="shared" si="417"/>
        <v>#N/A</v>
      </c>
      <c r="CK1351" s="1" t="str">
        <f t="shared" si="418"/>
        <v/>
      </c>
    </row>
    <row r="1352" spans="73:89" ht="12" customHeight="1" x14ac:dyDescent="0.15">
      <c r="BU1352" s="1">
        <f t="shared" si="419"/>
        <v>0</v>
      </c>
      <c r="BV1352" s="1">
        <f>IF($BY$12=1,NORMDIST(BY1352,$Y$6,$Y$8,TRUE),IF($BY$12=2,IF(BY1352&lt;=$BX$31,0,IF(BY1352&gt;=$BX$32,1,(BY1352-$BX$31)*$BX$33)),SUM($BU$42:BU1352)/$BV$40))</f>
        <v>0.99997439118352593</v>
      </c>
      <c r="BW1352" s="1">
        <f t="shared" si="411"/>
        <v>7.1679298453113344E-4</v>
      </c>
      <c r="BY1352" s="1">
        <f t="shared" si="412"/>
        <v>130.99999999999685</v>
      </c>
      <c r="BZ1352" s="1">
        <f t="shared" si="413"/>
        <v>5.4717021719935171E-6</v>
      </c>
      <c r="CA1352" s="1">
        <f t="shared" si="420"/>
        <v>26</v>
      </c>
      <c r="CE1352" s="1">
        <f t="shared" si="414"/>
        <v>26.305</v>
      </c>
      <c r="CF1352" s="1">
        <f t="shared" si="415"/>
        <v>99</v>
      </c>
      <c r="CG1352" s="1">
        <f t="shared" si="416"/>
        <v>0</v>
      </c>
      <c r="CH1352" s="1">
        <f t="shared" si="421"/>
        <v>0</v>
      </c>
      <c r="CJ1352" s="1" t="e">
        <f t="shared" si="417"/>
        <v>#N/A</v>
      </c>
      <c r="CK1352" s="1" t="str">
        <f t="shared" si="418"/>
        <v/>
      </c>
    </row>
    <row r="1353" spans="73:89" ht="12" customHeight="1" x14ac:dyDescent="0.15">
      <c r="BU1353" s="1">
        <f t="shared" si="419"/>
        <v>0</v>
      </c>
      <c r="BV1353" s="1">
        <f>IF($BY$12=1,NORMDIST(BY1353,$Y$6,$Y$8,TRUE),IF($BY$12=2,IF(BY1353&lt;=$BX$31,0,IF(BY1353&gt;=$BX$32,1,(BY1353-$BX$31)*$BX$33)),SUM($BU$42:BU1353)/$BV$40))</f>
        <v>0.99997493284860628</v>
      </c>
      <c r="BW1353" s="1">
        <f t="shared" si="411"/>
        <v>7.0295131905174113E-4</v>
      </c>
      <c r="BY1353" s="1">
        <f t="shared" si="412"/>
        <v>131.09999999999684</v>
      </c>
      <c r="BZ1353" s="1">
        <f t="shared" si="413"/>
        <v>5.3619475137433876E-6</v>
      </c>
      <c r="CA1353" s="1">
        <f t="shared" si="420"/>
        <v>26</v>
      </c>
      <c r="CE1353" s="1">
        <f t="shared" si="414"/>
        <v>26.305</v>
      </c>
      <c r="CF1353" s="1">
        <f t="shared" si="415"/>
        <v>99</v>
      </c>
      <c r="CG1353" s="1">
        <f t="shared" si="416"/>
        <v>0</v>
      </c>
      <c r="CH1353" s="1">
        <f t="shared" si="421"/>
        <v>0</v>
      </c>
      <c r="CJ1353" s="1" t="e">
        <f t="shared" si="417"/>
        <v>#N/A</v>
      </c>
      <c r="CK1353" s="1" t="str">
        <f t="shared" si="418"/>
        <v/>
      </c>
    </row>
    <row r="1354" spans="73:89" ht="12" customHeight="1" x14ac:dyDescent="0.15">
      <c r="BU1354" s="1">
        <f t="shared" si="419"/>
        <v>0</v>
      </c>
      <c r="BV1354" s="1">
        <f>IF($BY$12=1,NORMDIST(BY1354,$Y$6,$Y$8,TRUE),IF($BY$12=2,IF(BY1354&lt;=$BX$31,0,IF(BY1354&gt;=$BX$32,1,(BY1354-$BX$31)*$BX$33)),SUM($BU$42:BU1354)/$BV$40))</f>
        <v>0.9999754636420336</v>
      </c>
      <c r="BW1354" s="1">
        <f t="shared" si="411"/>
        <v>6.893593084238526E-4</v>
      </c>
      <c r="BY1354" s="1">
        <f t="shared" si="412"/>
        <v>131.19999999999683</v>
      </c>
      <c r="BZ1354" s="1">
        <f t="shared" si="413"/>
        <v>5.2542630215233938E-6</v>
      </c>
      <c r="CA1354" s="1">
        <f t="shared" si="420"/>
        <v>26</v>
      </c>
      <c r="CE1354" s="1">
        <f t="shared" si="414"/>
        <v>26.305</v>
      </c>
      <c r="CF1354" s="1">
        <f t="shared" si="415"/>
        <v>99</v>
      </c>
      <c r="CG1354" s="1">
        <f t="shared" si="416"/>
        <v>0</v>
      </c>
      <c r="CH1354" s="1">
        <f t="shared" si="421"/>
        <v>0</v>
      </c>
      <c r="CJ1354" s="1" t="e">
        <f t="shared" si="417"/>
        <v>#N/A</v>
      </c>
      <c r="CK1354" s="1" t="str">
        <f t="shared" si="418"/>
        <v/>
      </c>
    </row>
    <row r="1355" spans="73:89" ht="12" customHeight="1" x14ac:dyDescent="0.15">
      <c r="BU1355" s="1">
        <f t="shared" si="419"/>
        <v>0</v>
      </c>
      <c r="BV1355" s="1">
        <f>IF($BY$12=1,NORMDIST(BY1355,$Y$6,$Y$8,TRUE),IF($BY$12=2,IF(BY1355&lt;=$BX$31,0,IF(BY1355&gt;=$BX$32,1,(BY1355-$BX$31)*$BX$33)),SUM($BU$42:BU1355)/$BV$40))</f>
        <v>0.99997598376900731</v>
      </c>
      <c r="BW1355" s="1">
        <f t="shared" si="411"/>
        <v>6.7601281469654377E-4</v>
      </c>
      <c r="BY1355" s="1">
        <f t="shared" si="412"/>
        <v>131.29999999999683</v>
      </c>
      <c r="BZ1355" s="1">
        <f t="shared" si="413"/>
        <v>5.1486124500880433E-6</v>
      </c>
      <c r="CA1355" s="1">
        <f t="shared" si="420"/>
        <v>26</v>
      </c>
      <c r="CE1355" s="1">
        <f t="shared" si="414"/>
        <v>26.305</v>
      </c>
      <c r="CF1355" s="1">
        <f t="shared" si="415"/>
        <v>99</v>
      </c>
      <c r="CG1355" s="1">
        <f t="shared" si="416"/>
        <v>0</v>
      </c>
      <c r="CH1355" s="1">
        <f t="shared" si="421"/>
        <v>0</v>
      </c>
      <c r="CJ1355" s="1" t="e">
        <f t="shared" si="417"/>
        <v>#N/A</v>
      </c>
      <c r="CK1355" s="1" t="str">
        <f t="shared" si="418"/>
        <v/>
      </c>
    </row>
    <row r="1356" spans="73:89" ht="12" customHeight="1" x14ac:dyDescent="0.15">
      <c r="BU1356" s="1">
        <f t="shared" si="419"/>
        <v>0</v>
      </c>
      <c r="BV1356" s="1">
        <f>IF($BY$12=1,NORMDIST(BY1356,$Y$6,$Y$8,TRUE),IF($BY$12=2,IF(BY1356&lt;=$BX$31,0,IF(BY1356&gt;=$BX$32,1,(BY1356-$BX$31)*$BX$33)),SUM($BU$42:BU1356)/$BV$40))</f>
        <v>0.99997649343113137</v>
      </c>
      <c r="BW1356" s="1">
        <f t="shared" si="411"/>
        <v>6.629077612848634E-4</v>
      </c>
      <c r="BY1356" s="1">
        <f t="shared" si="412"/>
        <v>131.39999999999682</v>
      </c>
      <c r="BZ1356" s="1">
        <f t="shared" si="413"/>
        <v>5.0449601315439835E-6</v>
      </c>
      <c r="CA1356" s="1">
        <f t="shared" si="420"/>
        <v>26</v>
      </c>
      <c r="CE1356" s="1">
        <f t="shared" si="414"/>
        <v>26.305</v>
      </c>
      <c r="CF1356" s="1">
        <f t="shared" si="415"/>
        <v>99</v>
      </c>
      <c r="CG1356" s="1">
        <f t="shared" si="416"/>
        <v>0</v>
      </c>
      <c r="CH1356" s="1">
        <f t="shared" si="421"/>
        <v>0</v>
      </c>
      <c r="CJ1356" s="1" t="e">
        <f t="shared" si="417"/>
        <v>#N/A</v>
      </c>
      <c r="CK1356" s="1" t="str">
        <f t="shared" si="418"/>
        <v/>
      </c>
    </row>
    <row r="1357" spans="73:89" ht="12" customHeight="1" x14ac:dyDescent="0.15">
      <c r="BU1357" s="1">
        <f t="shared" si="419"/>
        <v>0</v>
      </c>
      <c r="BV1357" s="1">
        <f>IF($BY$12=1,NORMDIST(BY1357,$Y$6,$Y$8,TRUE),IF($BY$12=2,IF(BY1357&lt;=$BX$31,0,IF(BY1357&gt;=$BX$32,1,(BY1357-$BX$31)*$BX$33)),SUM($BU$42:BU1357)/$BV$40))</f>
        <v>0.99997699282647146</v>
      </c>
      <c r="BW1357" s="1">
        <f t="shared" si="411"/>
        <v>6.5004013219620695E-4</v>
      </c>
      <c r="BY1357" s="1">
        <f t="shared" si="412"/>
        <v>131.49999999999682</v>
      </c>
      <c r="BZ1357" s="1">
        <f t="shared" si="413"/>
        <v>4.9432709672716553E-6</v>
      </c>
      <c r="CA1357" s="1">
        <f t="shared" si="420"/>
        <v>26</v>
      </c>
      <c r="CE1357" s="1">
        <f t="shared" si="414"/>
        <v>26.305</v>
      </c>
      <c r="CF1357" s="1">
        <f t="shared" si="415"/>
        <v>99</v>
      </c>
      <c r="CG1357" s="1">
        <f t="shared" si="416"/>
        <v>0</v>
      </c>
      <c r="CH1357" s="1">
        <f t="shared" si="421"/>
        <v>0</v>
      </c>
      <c r="CJ1357" s="1" t="e">
        <f t="shared" si="417"/>
        <v>#N/A</v>
      </c>
      <c r="CK1357" s="1" t="str">
        <f t="shared" si="418"/>
        <v/>
      </c>
    </row>
    <row r="1358" spans="73:89" ht="12" customHeight="1" x14ac:dyDescent="0.15">
      <c r="BU1358" s="1">
        <f t="shared" si="419"/>
        <v>0</v>
      </c>
      <c r="BV1358" s="1">
        <f>IF($BY$12=1,NORMDIST(BY1358,$Y$6,$Y$8,TRUE),IF($BY$12=2,IF(BY1358&lt;=$BX$31,0,IF(BY1358&gt;=$BX$32,1,(BY1358-$BX$31)*$BX$33)),SUM($BU$42:BU1358)/$BV$40))</f>
        <v>0.99997748214961146</v>
      </c>
      <c r="BW1358" s="1">
        <f t="shared" si="411"/>
        <v>6.3740597126397285E-4</v>
      </c>
      <c r="BY1358" s="1">
        <f t="shared" si="412"/>
        <v>131.59999999999681</v>
      </c>
      <c r="BZ1358" s="1">
        <f t="shared" si="413"/>
        <v>4.8435104199391208E-6</v>
      </c>
      <c r="CA1358" s="1">
        <f t="shared" si="420"/>
        <v>26</v>
      </c>
      <c r="CE1358" s="1">
        <f t="shared" si="414"/>
        <v>26.305</v>
      </c>
      <c r="CF1358" s="1">
        <f t="shared" si="415"/>
        <v>99</v>
      </c>
      <c r="CG1358" s="1">
        <f t="shared" si="416"/>
        <v>0</v>
      </c>
      <c r="CH1358" s="1">
        <f t="shared" si="421"/>
        <v>0</v>
      </c>
      <c r="CJ1358" s="1" t="e">
        <f t="shared" si="417"/>
        <v>#N/A</v>
      </c>
      <c r="CK1358" s="1" t="str">
        <f t="shared" si="418"/>
        <v/>
      </c>
    </row>
    <row r="1359" spans="73:89" ht="12" customHeight="1" x14ac:dyDescent="0.15">
      <c r="BU1359" s="1">
        <f t="shared" si="419"/>
        <v>0</v>
      </c>
      <c r="BV1359" s="1">
        <f>IF($BY$12=1,NORMDIST(BY1359,$Y$6,$Y$8,TRUE),IF($BY$12=2,IF(BY1359&lt;=$BX$31,0,IF(BY1359&gt;=$BX$32,1,(BY1359-$BX$31)*$BX$33)),SUM($BU$42:BU1359)/$BV$40))</f>
        <v>0.99997796159170926</v>
      </c>
      <c r="BW1359" s="1">
        <f t="shared" si="411"/>
        <v>6.2500138138844711E-4</v>
      </c>
      <c r="BY1359" s="1">
        <f t="shared" si="412"/>
        <v>131.69999999999681</v>
      </c>
      <c r="BZ1359" s="1">
        <f t="shared" si="413"/>
        <v>4.7456445056071548E-6</v>
      </c>
      <c r="CA1359" s="1">
        <f t="shared" si="420"/>
        <v>26</v>
      </c>
      <c r="CE1359" s="1">
        <f t="shared" si="414"/>
        <v>26.305</v>
      </c>
      <c r="CF1359" s="1">
        <f t="shared" si="415"/>
        <v>99</v>
      </c>
      <c r="CG1359" s="1">
        <f t="shared" si="416"/>
        <v>0</v>
      </c>
      <c r="CH1359" s="1">
        <f t="shared" si="421"/>
        <v>0</v>
      </c>
      <c r="CJ1359" s="1" t="e">
        <f t="shared" si="417"/>
        <v>#N/A</v>
      </c>
      <c r="CK1359" s="1" t="str">
        <f t="shared" si="418"/>
        <v/>
      </c>
    </row>
    <row r="1360" spans="73:89" ht="12" customHeight="1" x14ac:dyDescent="0.15">
      <c r="BU1360" s="1">
        <f t="shared" si="419"/>
        <v>0</v>
      </c>
      <c r="BV1360" s="1">
        <f>IF($BY$12=1,NORMDIST(BY1360,$Y$6,$Y$8,TRUE),IF($BY$12=2,IF(BY1360&lt;=$BX$31,0,IF(BY1360&gt;=$BX$32,1,(BY1360-$BX$31)*$BX$33)),SUM($BU$42:BU1360)/$BV$40))</f>
        <v>0.99997843134055175</v>
      </c>
      <c r="BW1360" s="1">
        <f t="shared" si="411"/>
        <v>6.1282252378494419E-4</v>
      </c>
      <c r="BY1360" s="1">
        <f t="shared" si="412"/>
        <v>131.7999999999968</v>
      </c>
      <c r="BZ1360" s="1">
        <f t="shared" si="413"/>
        <v>4.6496397859253345E-6</v>
      </c>
      <c r="CA1360" s="1">
        <f t="shared" si="420"/>
        <v>26</v>
      </c>
      <c r="CE1360" s="1">
        <f t="shared" si="414"/>
        <v>26.305</v>
      </c>
      <c r="CF1360" s="1">
        <f t="shared" si="415"/>
        <v>99</v>
      </c>
      <c r="CG1360" s="1">
        <f t="shared" si="416"/>
        <v>0</v>
      </c>
      <c r="CH1360" s="1">
        <f t="shared" si="421"/>
        <v>0</v>
      </c>
      <c r="CJ1360" s="1" t="e">
        <f t="shared" si="417"/>
        <v>#N/A</v>
      </c>
      <c r="CK1360" s="1" t="str">
        <f t="shared" si="418"/>
        <v/>
      </c>
    </row>
    <row r="1361" spans="73:89" ht="12" customHeight="1" x14ac:dyDescent="0.15">
      <c r="BU1361" s="1">
        <f t="shared" si="419"/>
        <v>0</v>
      </c>
      <c r="BV1361" s="1">
        <f>IF($BY$12=1,NORMDIST(BY1361,$Y$6,$Y$8,TRUE),IF($BY$12=2,IF(BY1361&lt;=$BX$31,0,IF(BY1361&gt;=$BX$32,1,(BY1361-$BX$31)*$BX$33)),SUM($BU$42:BU1361)/$BV$40))</f>
        <v>0.99997889158060904</v>
      </c>
      <c r="BW1361" s="1">
        <f t="shared" si="411"/>
        <v>6.0086561723911519E-4</v>
      </c>
      <c r="BY1361" s="1">
        <f t="shared" si="412"/>
        <v>131.89999999999679</v>
      </c>
      <c r="BZ1361" s="1">
        <f t="shared" si="413"/>
        <v>4.5554633604179666E-6</v>
      </c>
      <c r="CA1361" s="1">
        <f t="shared" si="420"/>
        <v>26</v>
      </c>
      <c r="CE1361" s="1">
        <f t="shared" si="414"/>
        <v>26.305</v>
      </c>
      <c r="CF1361" s="1">
        <f t="shared" si="415"/>
        <v>99</v>
      </c>
      <c r="CG1361" s="1">
        <f t="shared" si="416"/>
        <v>0</v>
      </c>
      <c r="CH1361" s="1">
        <f t="shared" si="421"/>
        <v>0</v>
      </c>
      <c r="CJ1361" s="1" t="e">
        <f t="shared" si="417"/>
        <v>#N/A</v>
      </c>
      <c r="CK1361" s="1" t="str">
        <f t="shared" si="418"/>
        <v/>
      </c>
    </row>
    <row r="1362" spans="73:89" ht="12" customHeight="1" x14ac:dyDescent="0.15">
      <c r="BU1362" s="1">
        <f t="shared" si="419"/>
        <v>0</v>
      </c>
      <c r="BV1362" s="1">
        <f>IF($BY$12=1,NORMDIST(BY1362,$Y$6,$Y$8,TRUE),IF($BY$12=2,IF(BY1362&lt;=$BX$31,0,IF(BY1362&gt;=$BX$32,1,(BY1362-$BX$31)*$BX$33)),SUM($BU$42:BU1362)/$BV$40))</f>
        <v>0.9999793424930874</v>
      </c>
      <c r="BW1362" s="1">
        <f t="shared" si="411"/>
        <v>5.8912693736944913E-4</v>
      </c>
      <c r="BY1362" s="1">
        <f t="shared" si="412"/>
        <v>131.99999999999679</v>
      </c>
      <c r="BZ1362" s="1">
        <f t="shared" si="413"/>
        <v>4.4630828588595715E-6</v>
      </c>
      <c r="CA1362" s="1">
        <f t="shared" si="420"/>
        <v>26</v>
      </c>
      <c r="CE1362" s="1">
        <f t="shared" si="414"/>
        <v>26.305</v>
      </c>
      <c r="CF1362" s="1">
        <f t="shared" si="415"/>
        <v>99</v>
      </c>
      <c r="CG1362" s="1">
        <f t="shared" si="416"/>
        <v>0</v>
      </c>
      <c r="CH1362" s="1">
        <f t="shared" si="421"/>
        <v>0</v>
      </c>
      <c r="CJ1362" s="1" t="e">
        <f t="shared" si="417"/>
        <v>#N/A</v>
      </c>
      <c r="CK1362" s="1" t="str">
        <f t="shared" si="418"/>
        <v/>
      </c>
    </row>
    <row r="1363" spans="73:89" ht="12" customHeight="1" x14ac:dyDescent="0.15">
      <c r="BU1363" s="1">
        <f t="shared" si="419"/>
        <v>0</v>
      </c>
      <c r="BV1363" s="1">
        <f>IF($BY$12=1,NORMDIST(BY1363,$Y$6,$Y$8,TRUE),IF($BY$12=2,IF(BY1363&lt;=$BX$31,0,IF(BY1363&gt;=$BX$32,1,(BY1363-$BX$31)*$BX$33)),SUM($BU$42:BU1363)/$BV$40))</f>
        <v>0.99997978425598277</v>
      </c>
      <c r="BW1363" s="1">
        <f t="shared" ref="BW1363:BW1426" si="422">BY1363*BZ1363</f>
        <v>5.7760281589691869E-4</v>
      </c>
      <c r="BY1363" s="1">
        <f t="shared" ref="BY1363:BY1426" si="423">BY1362+$BZ$1</f>
        <v>132.09999999999678</v>
      </c>
      <c r="BZ1363" s="1">
        <f t="shared" si="413"/>
        <v>4.3724664337390826E-6</v>
      </c>
      <c r="CA1363" s="1">
        <f t="shared" si="420"/>
        <v>26</v>
      </c>
      <c r="CE1363" s="1">
        <f t="shared" si="414"/>
        <v>26.305</v>
      </c>
      <c r="CF1363" s="1">
        <f t="shared" si="415"/>
        <v>99</v>
      </c>
      <c r="CG1363" s="1">
        <f t="shared" si="416"/>
        <v>0</v>
      </c>
      <c r="CH1363" s="1">
        <f t="shared" si="421"/>
        <v>0</v>
      </c>
      <c r="CJ1363" s="1" t="e">
        <f t="shared" si="417"/>
        <v>#N/A</v>
      </c>
      <c r="CK1363" s="1" t="str">
        <f t="shared" si="418"/>
        <v/>
      </c>
    </row>
    <row r="1364" spans="73:89" ht="12" customHeight="1" x14ac:dyDescent="0.15">
      <c r="BU1364" s="1">
        <f t="shared" si="419"/>
        <v>0</v>
      </c>
      <c r="BV1364" s="1">
        <f>IF($BY$12=1,NORMDIST(BY1364,$Y$6,$Y$8,TRUE),IF($BY$12=2,IF(BY1364&lt;=$BX$31,0,IF(BY1364&gt;=$BX$32,1,(BY1364-$BX$31)*$BX$33)),SUM($BU$42:BU1364)/$BV$40))</f>
        <v>0.99998021704413176</v>
      </c>
      <c r="BW1364" s="1">
        <f t="shared" si="422"/>
        <v>5.6628963992172454E-4</v>
      </c>
      <c r="BY1364" s="1">
        <f t="shared" si="423"/>
        <v>132.19999999999678</v>
      </c>
      <c r="BZ1364" s="1">
        <f t="shared" si="413"/>
        <v>4.2835827528119387E-6</v>
      </c>
      <c r="CA1364" s="1">
        <f t="shared" si="420"/>
        <v>26</v>
      </c>
      <c r="CE1364" s="1">
        <f t="shared" si="414"/>
        <v>26.305</v>
      </c>
      <c r="CF1364" s="1">
        <f t="shared" si="415"/>
        <v>99</v>
      </c>
      <c r="CG1364" s="1">
        <f t="shared" si="416"/>
        <v>0</v>
      </c>
      <c r="CH1364" s="1">
        <f t="shared" si="421"/>
        <v>0</v>
      </c>
      <c r="CJ1364" s="1" t="e">
        <f t="shared" si="417"/>
        <v>#N/A</v>
      </c>
      <c r="CK1364" s="1" t="str">
        <f t="shared" si="418"/>
        <v/>
      </c>
    </row>
    <row r="1365" spans="73:89" ht="12" customHeight="1" x14ac:dyDescent="0.15">
      <c r="BU1365" s="1">
        <f t="shared" si="419"/>
        <v>0</v>
      </c>
      <c r="BV1365" s="1">
        <f>IF($BY$12=1,NORMDIST(BY1365,$Y$6,$Y$8,TRUE),IF($BY$12=2,IF(BY1365&lt;=$BX$31,0,IF(BY1365&gt;=$BX$32,1,(BY1365-$BX$31)*$BX$33)),SUM($BU$42:BU1365)/$BV$40))</f>
        <v>0.99998064102926343</v>
      </c>
      <c r="BW1365" s="1">
        <f t="shared" si="422"/>
        <v>5.5518385120717083E-4</v>
      </c>
      <c r="BY1365" s="1">
        <f t="shared" si="423"/>
        <v>132.29999999999677</v>
      </c>
      <c r="BZ1365" s="1">
        <f t="shared" si="413"/>
        <v>4.1964009917398664E-6</v>
      </c>
      <c r="CA1365" s="1">
        <f t="shared" si="420"/>
        <v>26</v>
      </c>
      <c r="CE1365" s="1">
        <f t="shared" si="414"/>
        <v>26.305</v>
      </c>
      <c r="CF1365" s="1">
        <f t="shared" si="415"/>
        <v>99</v>
      </c>
      <c r="CG1365" s="1">
        <f t="shared" si="416"/>
        <v>0</v>
      </c>
      <c r="CH1365" s="1">
        <f t="shared" si="421"/>
        <v>0</v>
      </c>
      <c r="CJ1365" s="1" t="e">
        <f t="shared" si="417"/>
        <v>#N/A</v>
      </c>
      <c r="CK1365" s="1" t="str">
        <f t="shared" si="418"/>
        <v/>
      </c>
    </row>
    <row r="1366" spans="73:89" ht="12" customHeight="1" x14ac:dyDescent="0.15">
      <c r="BU1366" s="1">
        <f t="shared" si="419"/>
        <v>0</v>
      </c>
      <c r="BV1366" s="1">
        <f>IF($BY$12=1,NORMDIST(BY1366,$Y$6,$Y$8,TRUE),IF($BY$12=2,IF(BY1366&lt;=$BX$31,0,IF(BY1366&gt;=$BX$32,1,(BY1366-$BX$31)*$BX$33)),SUM($BU$42:BU1366)/$BV$40))</f>
        <v>0.99998105638004942</v>
      </c>
      <c r="BW1366" s="1">
        <f t="shared" si="422"/>
        <v>5.4428194547056152E-4</v>
      </c>
      <c r="BY1366" s="1">
        <f t="shared" si="423"/>
        <v>132.39999999999677</v>
      </c>
      <c r="BZ1366" s="1">
        <f t="shared" si="413"/>
        <v>4.1108908268170305E-6</v>
      </c>
      <c r="CA1366" s="1">
        <f t="shared" si="420"/>
        <v>26</v>
      </c>
      <c r="CE1366" s="1">
        <f t="shared" si="414"/>
        <v>26.305</v>
      </c>
      <c r="CF1366" s="1">
        <f t="shared" si="415"/>
        <v>99</v>
      </c>
      <c r="CG1366" s="1">
        <f t="shared" si="416"/>
        <v>0</v>
      </c>
      <c r="CH1366" s="1">
        <f t="shared" si="421"/>
        <v>0</v>
      </c>
      <c r="CJ1366" s="1" t="e">
        <f t="shared" si="417"/>
        <v>#N/A</v>
      </c>
      <c r="CK1366" s="1" t="str">
        <f t="shared" si="418"/>
        <v/>
      </c>
    </row>
    <row r="1367" spans="73:89" ht="12" customHeight="1" x14ac:dyDescent="0.15">
      <c r="BU1367" s="1">
        <f t="shared" si="419"/>
        <v>0</v>
      </c>
      <c r="BV1367" s="1">
        <f>IF($BY$12=1,NORMDIST(BY1367,$Y$6,$Y$8,TRUE),IF($BY$12=2,IF(BY1367&lt;=$BX$31,0,IF(BY1367&gt;=$BX$32,1,(BY1367-$BX$31)*$BX$33)),SUM($BU$42:BU1367)/$BV$40))</f>
        <v>0.99998146326215376</v>
      </c>
      <c r="BW1367" s="1">
        <f t="shared" si="422"/>
        <v>5.3358047168115363E-4</v>
      </c>
      <c r="BY1367" s="1">
        <f t="shared" si="423"/>
        <v>132.49999999999676</v>
      </c>
      <c r="BZ1367" s="1">
        <f t="shared" si="413"/>
        <v>4.0270224277823898E-6</v>
      </c>
      <c r="CA1367" s="1">
        <f t="shared" si="420"/>
        <v>26</v>
      </c>
      <c r="CE1367" s="1">
        <f t="shared" si="414"/>
        <v>26.305</v>
      </c>
      <c r="CF1367" s="1">
        <f t="shared" si="415"/>
        <v>99</v>
      </c>
      <c r="CG1367" s="1">
        <f t="shared" si="416"/>
        <v>0</v>
      </c>
      <c r="CH1367" s="1">
        <f t="shared" si="421"/>
        <v>0</v>
      </c>
      <c r="CJ1367" s="1" t="e">
        <f t="shared" si="417"/>
        <v>#N/A</v>
      </c>
      <c r="CK1367" s="1" t="str">
        <f t="shared" si="418"/>
        <v/>
      </c>
    </row>
    <row r="1368" spans="73:89" ht="12" customHeight="1" x14ac:dyDescent="0.15">
      <c r="BU1368" s="1">
        <f t="shared" si="419"/>
        <v>0</v>
      </c>
      <c r="BV1368" s="1">
        <f>IF($BY$12=1,NORMDIST(BY1368,$Y$6,$Y$8,TRUE),IF($BY$12=2,IF(BY1368&lt;=$BX$31,0,IF(BY1368&gt;=$BX$32,1,(BY1368-$BX$31)*$BX$33)),SUM($BU$42:BU1368)/$BV$40))</f>
        <v>0.99998186183828186</v>
      </c>
      <c r="BW1368" s="1">
        <f t="shared" si="422"/>
        <v>5.2307603136510163E-4</v>
      </c>
      <c r="BY1368" s="1">
        <f t="shared" si="423"/>
        <v>132.59999999999675</v>
      </c>
      <c r="BZ1368" s="1">
        <f t="shared" si="413"/>
        <v>3.944766450717303E-6</v>
      </c>
      <c r="CA1368" s="1">
        <f t="shared" si="420"/>
        <v>26</v>
      </c>
      <c r="CE1368" s="1">
        <f t="shared" si="414"/>
        <v>26.305</v>
      </c>
      <c r="CF1368" s="1">
        <f t="shared" si="415"/>
        <v>99</v>
      </c>
      <c r="CG1368" s="1">
        <f t="shared" si="416"/>
        <v>0</v>
      </c>
      <c r="CH1368" s="1">
        <f t="shared" si="421"/>
        <v>0</v>
      </c>
      <c r="CJ1368" s="1" t="e">
        <f t="shared" si="417"/>
        <v>#N/A</v>
      </c>
      <c r="CK1368" s="1" t="str">
        <f t="shared" si="418"/>
        <v/>
      </c>
    </row>
    <row r="1369" spans="73:89" ht="12" customHeight="1" x14ac:dyDescent="0.15">
      <c r="BU1369" s="1">
        <f t="shared" si="419"/>
        <v>0</v>
      </c>
      <c r="BV1369" s="1">
        <f>IF($BY$12=1,NORMDIST(BY1369,$Y$6,$Y$8,TRUE),IF($BY$12=2,IF(BY1369&lt;=$BX$31,0,IF(BY1369&gt;=$BX$32,1,(BY1369-$BX$31)*$BX$33)),SUM($BU$42:BU1369)/$BV$40))</f>
        <v>0.99998225226822868</v>
      </c>
      <c r="BW1369" s="1">
        <f t="shared" si="422"/>
        <v>5.127652779173689E-4</v>
      </c>
      <c r="BY1369" s="1">
        <f t="shared" si="423"/>
        <v>132.69999999999675</v>
      </c>
      <c r="BZ1369" s="1">
        <f t="shared" si="413"/>
        <v>3.8640940310277429E-6</v>
      </c>
      <c r="CA1369" s="1">
        <f t="shared" si="420"/>
        <v>26</v>
      </c>
      <c r="CE1369" s="1">
        <f t="shared" si="414"/>
        <v>26.305</v>
      </c>
      <c r="CF1369" s="1">
        <f t="shared" si="415"/>
        <v>99</v>
      </c>
      <c r="CG1369" s="1">
        <f t="shared" si="416"/>
        <v>0</v>
      </c>
      <c r="CH1369" s="1">
        <f t="shared" si="421"/>
        <v>0</v>
      </c>
      <c r="CJ1369" s="1" t="e">
        <f t="shared" si="417"/>
        <v>#N/A</v>
      </c>
      <c r="CK1369" s="1" t="str">
        <f t="shared" si="418"/>
        <v/>
      </c>
    </row>
    <row r="1370" spans="73:89" ht="12" customHeight="1" x14ac:dyDescent="0.15">
      <c r="BU1370" s="1">
        <f t="shared" si="419"/>
        <v>0</v>
      </c>
      <c r="BV1370" s="1">
        <f>IF($BY$12=1,NORMDIST(BY1370,$Y$6,$Y$8,TRUE),IF($BY$12=2,IF(BY1370&lt;=$BX$31,0,IF(BY1370&gt;=$BX$32,1,(BY1370-$BX$31)*$BX$33)),SUM($BU$42:BU1370)/$BV$40))</f>
        <v>0.99998263470892634</v>
      </c>
      <c r="BW1370" s="1">
        <f t="shared" si="422"/>
        <v>5.0264491592059643E-4</v>
      </c>
      <c r="BY1370" s="1">
        <f t="shared" si="423"/>
        <v>132.79999999999674</v>
      </c>
      <c r="BZ1370" s="1">
        <f t="shared" si="413"/>
        <v>3.7849767765106082E-6</v>
      </c>
      <c r="CA1370" s="1">
        <f t="shared" si="420"/>
        <v>26</v>
      </c>
      <c r="CE1370" s="1">
        <f t="shared" si="414"/>
        <v>26.305</v>
      </c>
      <c r="CF1370" s="1">
        <f t="shared" si="415"/>
        <v>99</v>
      </c>
      <c r="CG1370" s="1">
        <f t="shared" si="416"/>
        <v>0</v>
      </c>
      <c r="CH1370" s="1">
        <f t="shared" si="421"/>
        <v>0</v>
      </c>
      <c r="CJ1370" s="1" t="e">
        <f t="shared" si="417"/>
        <v>#N/A</v>
      </c>
      <c r="CK1370" s="1" t="str">
        <f t="shared" si="418"/>
        <v/>
      </c>
    </row>
    <row r="1371" spans="73:89" ht="12" customHeight="1" x14ac:dyDescent="0.15">
      <c r="BU1371" s="1">
        <f t="shared" si="419"/>
        <v>0</v>
      </c>
      <c r="BV1371" s="1">
        <f>IF($BY$12=1,NORMDIST(BY1371,$Y$6,$Y$8,TRUE),IF($BY$12=2,IF(BY1371&lt;=$BX$31,0,IF(BY1371&gt;=$BX$32,1,(BY1371-$BX$31)*$BX$33)),SUM($BU$42:BU1371)/$BV$40))</f>
        <v>0.99998300931449136</v>
      </c>
      <c r="BW1371" s="1">
        <f t="shared" si="422"/>
        <v>4.927117004708577E-4</v>
      </c>
      <c r="BY1371" s="1">
        <f t="shared" si="423"/>
        <v>132.89999999999674</v>
      </c>
      <c r="BZ1371" s="1">
        <f t="shared" si="413"/>
        <v>3.7073867605031589E-6</v>
      </c>
      <c r="CA1371" s="1">
        <f t="shared" si="420"/>
        <v>26</v>
      </c>
      <c r="CE1371" s="1">
        <f t="shared" si="414"/>
        <v>26.305</v>
      </c>
      <c r="CF1371" s="1">
        <f t="shared" si="415"/>
        <v>99</v>
      </c>
      <c r="CG1371" s="1">
        <f t="shared" si="416"/>
        <v>0</v>
      </c>
      <c r="CH1371" s="1">
        <f t="shared" si="421"/>
        <v>0</v>
      </c>
      <c r="CJ1371" s="1" t="e">
        <f t="shared" si="417"/>
        <v>#N/A</v>
      </c>
      <c r="CK1371" s="1" t="str">
        <f t="shared" si="418"/>
        <v/>
      </c>
    </row>
    <row r="1372" spans="73:89" ht="12" customHeight="1" x14ac:dyDescent="0.15">
      <c r="BU1372" s="1">
        <f t="shared" si="419"/>
        <v>0</v>
      </c>
      <c r="BV1372" s="1">
        <f>IF($BY$12=1,NORMDIST(BY1372,$Y$6,$Y$8,TRUE),IF($BY$12=2,IF(BY1372&lt;=$BX$31,0,IF(BY1372&gt;=$BX$32,1,(BY1372-$BX$31)*$BX$33)),SUM($BU$42:BU1372)/$BV$40))</f>
        <v>0.99998337623627032</v>
      </c>
      <c r="BW1372" s="1">
        <f t="shared" si="422"/>
        <v>4.8296243651029387E-4</v>
      </c>
      <c r="BY1372" s="1">
        <f t="shared" si="423"/>
        <v>132.99999999999673</v>
      </c>
      <c r="BZ1372" s="1">
        <f t="shared" si="413"/>
        <v>3.6312965151150809E-6</v>
      </c>
      <c r="CA1372" s="1">
        <f t="shared" si="420"/>
        <v>26</v>
      </c>
      <c r="CE1372" s="1">
        <f t="shared" si="414"/>
        <v>26.305</v>
      </c>
      <c r="CF1372" s="1">
        <f t="shared" si="415"/>
        <v>99</v>
      </c>
      <c r="CG1372" s="1">
        <f t="shared" si="416"/>
        <v>0</v>
      </c>
      <c r="CH1372" s="1">
        <f t="shared" si="421"/>
        <v>0</v>
      </c>
      <c r="CJ1372" s="1" t="e">
        <f t="shared" si="417"/>
        <v>#N/A</v>
      </c>
      <c r="CK1372" s="1" t="str">
        <f t="shared" si="418"/>
        <v/>
      </c>
    </row>
    <row r="1373" spans="73:89" ht="12" customHeight="1" x14ac:dyDescent="0.15">
      <c r="BU1373" s="1">
        <f t="shared" si="419"/>
        <v>0</v>
      </c>
      <c r="BV1373" s="1">
        <f>IF($BY$12=1,NORMDIST(BY1373,$Y$6,$Y$8,TRUE),IF($BY$12=2,IF(BY1373&lt;=$BX$31,0,IF(BY1373&gt;=$BX$32,1,(BY1373-$BX$31)*$BX$33)),SUM($BU$42:BU1373)/$BV$40))</f>
        <v>0.99998373562288578</v>
      </c>
      <c r="BW1373" s="1">
        <f t="shared" si="422"/>
        <v>4.7339397816659532E-4</v>
      </c>
      <c r="BY1373" s="1">
        <f t="shared" si="423"/>
        <v>133.09999999999673</v>
      </c>
      <c r="BZ1373" s="1">
        <f t="shared" si="413"/>
        <v>3.5566790245425016E-6</v>
      </c>
      <c r="CA1373" s="1">
        <f t="shared" si="420"/>
        <v>26</v>
      </c>
      <c r="CE1373" s="1">
        <f t="shared" si="414"/>
        <v>26.305</v>
      </c>
      <c r="CF1373" s="1">
        <f t="shared" si="415"/>
        <v>99</v>
      </c>
      <c r="CG1373" s="1">
        <f t="shared" si="416"/>
        <v>0</v>
      </c>
      <c r="CH1373" s="1">
        <f t="shared" si="421"/>
        <v>0</v>
      </c>
      <c r="CJ1373" s="1" t="e">
        <f t="shared" si="417"/>
        <v>#N/A</v>
      </c>
      <c r="CK1373" s="1" t="str">
        <f t="shared" si="418"/>
        <v/>
      </c>
    </row>
    <row r="1374" spans="73:89" ht="12" customHeight="1" x14ac:dyDescent="0.15">
      <c r="BU1374" s="1">
        <f t="shared" si="419"/>
        <v>0</v>
      </c>
      <c r="BV1374" s="1">
        <f>IF($BY$12=1,NORMDIST(BY1374,$Y$6,$Y$8,TRUE),IF($BY$12=2,IF(BY1374&lt;=$BX$31,0,IF(BY1374&gt;=$BX$32,1,(BY1374-$BX$31)*$BX$33)),SUM($BU$42:BU1374)/$BV$40))</f>
        <v>0.9999840876202809</v>
      </c>
      <c r="BW1374" s="1">
        <f t="shared" si="422"/>
        <v>4.6400322809927335E-4</v>
      </c>
      <c r="BY1374" s="1">
        <f t="shared" si="423"/>
        <v>133.19999999999672</v>
      </c>
      <c r="BZ1374" s="1">
        <f t="shared" si="413"/>
        <v>3.4835077184630988E-6</v>
      </c>
      <c r="CA1374" s="1">
        <f t="shared" si="420"/>
        <v>26</v>
      </c>
      <c r="CE1374" s="1">
        <f t="shared" si="414"/>
        <v>26.305</v>
      </c>
      <c r="CF1374" s="1">
        <f t="shared" si="415"/>
        <v>99</v>
      </c>
      <c r="CG1374" s="1">
        <f t="shared" si="416"/>
        <v>0</v>
      </c>
      <c r="CH1374" s="1">
        <f t="shared" si="421"/>
        <v>0</v>
      </c>
      <c r="CJ1374" s="1" t="e">
        <f t="shared" si="417"/>
        <v>#N/A</v>
      </c>
      <c r="CK1374" s="1" t="str">
        <f t="shared" si="418"/>
        <v/>
      </c>
    </row>
    <row r="1375" spans="73:89" ht="12" customHeight="1" x14ac:dyDescent="0.15">
      <c r="BU1375" s="1">
        <f t="shared" si="419"/>
        <v>0</v>
      </c>
      <c r="BV1375" s="1">
        <f>IF($BY$12=1,NORMDIST(BY1375,$Y$6,$Y$8,TRUE),IF($BY$12=2,IF(BY1375&lt;=$BX$31,0,IF(BY1375&gt;=$BX$32,1,(BY1375-$BX$31)*$BX$33)),SUM($BU$42:BU1375)/$BV$40))</f>
        <v>0.99998443237176404</v>
      </c>
      <c r="BW1375" s="1">
        <f t="shared" si="422"/>
        <v>4.547871368527267E-4</v>
      </c>
      <c r="BY1375" s="1">
        <f t="shared" si="423"/>
        <v>133.29999999999671</v>
      </c>
      <c r="BZ1375" s="1">
        <f t="shared" si="413"/>
        <v>3.4117564655119124E-6</v>
      </c>
      <c r="CA1375" s="1">
        <f t="shared" si="420"/>
        <v>26</v>
      </c>
      <c r="CE1375" s="1">
        <f t="shared" si="414"/>
        <v>26.305</v>
      </c>
      <c r="CF1375" s="1">
        <f t="shared" si="415"/>
        <v>99</v>
      </c>
      <c r="CG1375" s="1">
        <f t="shared" si="416"/>
        <v>0</v>
      </c>
      <c r="CH1375" s="1">
        <f t="shared" si="421"/>
        <v>0</v>
      </c>
      <c r="CJ1375" s="1" t="e">
        <f t="shared" si="417"/>
        <v>#N/A</v>
      </c>
      <c r="CK1375" s="1" t="str">
        <f t="shared" si="418"/>
        <v/>
      </c>
    </row>
    <row r="1376" spans="73:89" ht="12" customHeight="1" x14ac:dyDescent="0.15">
      <c r="BU1376" s="1">
        <f t="shared" si="419"/>
        <v>0</v>
      </c>
      <c r="BV1376" s="1">
        <f>IF($BY$12=1,NORMDIST(BY1376,$Y$6,$Y$8,TRUE),IF($BY$12=2,IF(BY1376&lt;=$BX$31,0,IF(BY1376&gt;=$BX$32,1,(BY1376-$BX$31)*$BX$33)),SUM($BU$42:BU1376)/$BV$40))</f>
        <v>0.99998477001805197</v>
      </c>
      <c r="BW1376" s="1">
        <f t="shared" si="422"/>
        <v>4.4574270221602106E-4</v>
      </c>
      <c r="BY1376" s="1">
        <f t="shared" si="423"/>
        <v>133.39999999999671</v>
      </c>
      <c r="BZ1376" s="1">
        <f t="shared" si="413"/>
        <v>3.3413995668368222E-6</v>
      </c>
      <c r="CA1376" s="1">
        <f t="shared" si="420"/>
        <v>26</v>
      </c>
      <c r="CE1376" s="1">
        <f t="shared" si="414"/>
        <v>26.305</v>
      </c>
      <c r="CF1376" s="1">
        <f t="shared" si="415"/>
        <v>99</v>
      </c>
      <c r="CG1376" s="1">
        <f t="shared" si="416"/>
        <v>0</v>
      </c>
      <c r="CH1376" s="1">
        <f t="shared" si="421"/>
        <v>0</v>
      </c>
      <c r="CJ1376" s="1" t="e">
        <f t="shared" si="417"/>
        <v>#N/A</v>
      </c>
      <c r="CK1376" s="1" t="str">
        <f t="shared" si="418"/>
        <v/>
      </c>
    </row>
    <row r="1377" spans="73:89" ht="12" customHeight="1" x14ac:dyDescent="0.15">
      <c r="BU1377" s="1">
        <f t="shared" si="419"/>
        <v>0</v>
      </c>
      <c r="BV1377" s="1">
        <f>IF($BY$12=1,NORMDIST(BY1377,$Y$6,$Y$8,TRUE),IF($BY$12=2,IF(BY1377&lt;=$BX$31,0,IF(BY1377&gt;=$BX$32,1,(BY1377-$BX$31)*$BX$33)),SUM($BU$42:BU1377)/$BV$40))</f>
        <v>0.99998510069731306</v>
      </c>
      <c r="BW1377" s="1">
        <f t="shared" si="422"/>
        <v>4.3686696858938253E-4</v>
      </c>
      <c r="BY1377" s="1">
        <f t="shared" si="423"/>
        <v>133.4999999999967</v>
      </c>
      <c r="BZ1377" s="1">
        <f t="shared" si="413"/>
        <v>3.2724117497332831E-6</v>
      </c>
      <c r="CA1377" s="1">
        <f t="shared" si="420"/>
        <v>26</v>
      </c>
      <c r="CE1377" s="1">
        <f t="shared" si="414"/>
        <v>26.305</v>
      </c>
      <c r="CF1377" s="1">
        <f t="shared" si="415"/>
        <v>99</v>
      </c>
      <c r="CG1377" s="1">
        <f t="shared" si="416"/>
        <v>0</v>
      </c>
      <c r="CH1377" s="1">
        <f t="shared" si="421"/>
        <v>0</v>
      </c>
      <c r="CJ1377" s="1" t="e">
        <f t="shared" si="417"/>
        <v>#N/A</v>
      </c>
      <c r="CK1377" s="1" t="str">
        <f t="shared" si="418"/>
        <v/>
      </c>
    </row>
    <row r="1378" spans="73:89" ht="12" customHeight="1" x14ac:dyDescent="0.15">
      <c r="BU1378" s="1">
        <f t="shared" si="419"/>
        <v>0</v>
      </c>
      <c r="BV1378" s="1">
        <f>IF($BY$12=1,NORMDIST(BY1378,$Y$6,$Y$8,TRUE),IF($BY$12=2,IF(BY1378&lt;=$BX$31,0,IF(BY1378&gt;=$BX$32,1,(BY1378-$BX$31)*$BX$33)),SUM($BU$42:BU1378)/$BV$40))</f>
        <v>0.99998542454520911</v>
      </c>
      <c r="BW1378" s="1">
        <f t="shared" si="422"/>
        <v>4.2815702635735399E-4</v>
      </c>
      <c r="BY1378" s="1">
        <f t="shared" si="423"/>
        <v>133.5999999999967</v>
      </c>
      <c r="BZ1378" s="1">
        <f t="shared" si="413"/>
        <v>3.2047681613575193E-6</v>
      </c>
      <c r="CA1378" s="1">
        <f t="shared" si="420"/>
        <v>26</v>
      </c>
      <c r="CE1378" s="1">
        <f t="shared" si="414"/>
        <v>26.305</v>
      </c>
      <c r="CF1378" s="1">
        <f t="shared" si="415"/>
        <v>99</v>
      </c>
      <c r="CG1378" s="1">
        <f t="shared" si="416"/>
        <v>0</v>
      </c>
      <c r="CH1378" s="1">
        <f t="shared" si="421"/>
        <v>0</v>
      </c>
      <c r="CJ1378" s="1" t="e">
        <f t="shared" si="417"/>
        <v>#N/A</v>
      </c>
      <c r="CK1378" s="1" t="str">
        <f t="shared" si="418"/>
        <v/>
      </c>
    </row>
    <row r="1379" spans="73:89" ht="12" customHeight="1" x14ac:dyDescent="0.15">
      <c r="BU1379" s="1">
        <f t="shared" si="419"/>
        <v>0</v>
      </c>
      <c r="BV1379" s="1">
        <f>IF($BY$12=1,NORMDIST(BY1379,$Y$6,$Y$8,TRUE),IF($BY$12=2,IF(BY1379&lt;=$BX$31,0,IF(BY1379&gt;=$BX$32,1,(BY1379-$BX$31)*$BX$33)),SUM($BU$42:BU1379)/$BV$40))</f>
        <v>0.99998574169493781</v>
      </c>
      <c r="BW1379" s="1">
        <f t="shared" si="422"/>
        <v>4.1961001126856535E-4</v>
      </c>
      <c r="BY1379" s="1">
        <f t="shared" si="423"/>
        <v>133.69999999999669</v>
      </c>
      <c r="BZ1379" s="1">
        <f t="shared" si="413"/>
        <v>3.1384443625173953E-6</v>
      </c>
      <c r="CA1379" s="1">
        <f t="shared" si="420"/>
        <v>26</v>
      </c>
      <c r="CE1379" s="1">
        <f t="shared" si="414"/>
        <v>26.305</v>
      </c>
      <c r="CF1379" s="1">
        <f t="shared" si="415"/>
        <v>99</v>
      </c>
      <c r="CG1379" s="1">
        <f t="shared" si="416"/>
        <v>0</v>
      </c>
      <c r="CH1379" s="1">
        <f t="shared" si="421"/>
        <v>0</v>
      </c>
      <c r="CJ1379" s="1" t="e">
        <f t="shared" si="417"/>
        <v>#N/A</v>
      </c>
      <c r="CK1379" s="1" t="str">
        <f t="shared" si="418"/>
        <v/>
      </c>
    </row>
    <row r="1380" spans="73:89" ht="12" customHeight="1" x14ac:dyDescent="0.15">
      <c r="BU1380" s="1">
        <f t="shared" si="419"/>
        <v>0</v>
      </c>
      <c r="BV1380" s="1">
        <f>IF($BY$12=1,NORMDIST(BY1380,$Y$6,$Y$8,TRUE),IF($BY$12=2,IF(BY1380&lt;=$BX$31,0,IF(BY1380&gt;=$BX$32,1,(BY1380-$BX$31)*$BX$33)),SUM($BU$42:BU1380)/$BV$40))</f>
        <v>0.99998605227727311</v>
      </c>
      <c r="BW1380" s="1">
        <f t="shared" si="422"/>
        <v>4.1122310382212218E-4</v>
      </c>
      <c r="BY1380" s="1">
        <f t="shared" si="423"/>
        <v>133.79999999999669</v>
      </c>
      <c r="BZ1380" s="1">
        <f t="shared" si="413"/>
        <v>3.0734163215406005E-6</v>
      </c>
      <c r="CA1380" s="1">
        <f t="shared" si="420"/>
        <v>26</v>
      </c>
      <c r="CE1380" s="1">
        <f t="shared" si="414"/>
        <v>26.305</v>
      </c>
      <c r="CF1380" s="1">
        <f t="shared" si="415"/>
        <v>99</v>
      </c>
      <c r="CG1380" s="1">
        <f t="shared" si="416"/>
        <v>0</v>
      </c>
      <c r="CH1380" s="1">
        <f t="shared" si="421"/>
        <v>0</v>
      </c>
      <c r="CJ1380" s="1" t="e">
        <f t="shared" si="417"/>
        <v>#N/A</v>
      </c>
      <c r="CK1380" s="1" t="str">
        <f t="shared" si="418"/>
        <v/>
      </c>
    </row>
    <row r="1381" spans="73:89" ht="12" customHeight="1" x14ac:dyDescent="0.15">
      <c r="BU1381" s="1">
        <f t="shared" si="419"/>
        <v>0</v>
      </c>
      <c r="BV1381" s="1">
        <f>IF($BY$12=1,NORMDIST(BY1381,$Y$6,$Y$8,TRUE),IF($BY$12=2,IF(BY1381&lt;=$BX$31,0,IF(BY1381&gt;=$BX$32,1,(BY1381-$BX$31)*$BX$33)),SUM($BU$42:BU1381)/$BV$40))</f>
        <v>0.99998635642060596</v>
      </c>
      <c r="BW1381" s="1">
        <f t="shared" si="422"/>
        <v>4.0299352866051921E-4</v>
      </c>
      <c r="BY1381" s="1">
        <f t="shared" si="423"/>
        <v>133.89999999999668</v>
      </c>
      <c r="BZ1381" s="1">
        <f t="shared" si="413"/>
        <v>3.0096604082190382E-6</v>
      </c>
      <c r="CA1381" s="1">
        <f t="shared" si="420"/>
        <v>26</v>
      </c>
      <c r="CE1381" s="1">
        <f t="shared" si="414"/>
        <v>26.305</v>
      </c>
      <c r="CF1381" s="1">
        <f t="shared" si="415"/>
        <v>99</v>
      </c>
      <c r="CG1381" s="1">
        <f t="shared" si="416"/>
        <v>0</v>
      </c>
      <c r="CH1381" s="1">
        <f t="shared" si="421"/>
        <v>0</v>
      </c>
      <c r="CJ1381" s="1" t="e">
        <f t="shared" si="417"/>
        <v>#N/A</v>
      </c>
      <c r="CK1381" s="1" t="str">
        <f t="shared" si="418"/>
        <v/>
      </c>
    </row>
    <row r="1382" spans="73:89" ht="12" customHeight="1" x14ac:dyDescent="0.15">
      <c r="BU1382" s="1">
        <f t="shared" si="419"/>
        <v>0</v>
      </c>
      <c r="BV1382" s="1">
        <f>IF($BY$12=1,NORMDIST(BY1382,$Y$6,$Y$8,TRUE),IF($BY$12=2,IF(BY1382&lt;=$BX$31,0,IF(BY1382&gt;=$BX$32,1,(BY1382-$BX$31)*$BX$33)),SUM($BU$42:BU1382)/$BV$40))</f>
        <v>0.9999866542509841</v>
      </c>
      <c r="BW1382" s="1">
        <f t="shared" si="422"/>
        <v>3.9491855396908221E-4</v>
      </c>
      <c r="BY1382" s="1">
        <f t="shared" si="423"/>
        <v>133.99999999999667</v>
      </c>
      <c r="BZ1382" s="1">
        <f t="shared" si="413"/>
        <v>2.9471533878290449E-6</v>
      </c>
      <c r="CA1382" s="1">
        <f t="shared" si="420"/>
        <v>26</v>
      </c>
      <c r="CE1382" s="1">
        <f t="shared" si="414"/>
        <v>26.305</v>
      </c>
      <c r="CF1382" s="1">
        <f t="shared" si="415"/>
        <v>99</v>
      </c>
      <c r="CG1382" s="1">
        <f t="shared" si="416"/>
        <v>0</v>
      </c>
      <c r="CH1382" s="1">
        <f t="shared" si="421"/>
        <v>0</v>
      </c>
      <c r="CJ1382" s="1" t="e">
        <f t="shared" si="417"/>
        <v>#N/A</v>
      </c>
      <c r="CK1382" s="1" t="str">
        <f t="shared" si="418"/>
        <v/>
      </c>
    </row>
    <row r="1383" spans="73:89" ht="12" customHeight="1" x14ac:dyDescent="0.15">
      <c r="BU1383" s="1">
        <f t="shared" si="419"/>
        <v>0</v>
      </c>
      <c r="BV1383" s="1">
        <f>IF($BY$12=1,NORMDIST(BY1383,$Y$6,$Y$8,TRUE),IF($BY$12=2,IF(BY1383&lt;=$BX$31,0,IF(BY1383&gt;=$BX$32,1,(BY1383-$BX$31)*$BX$33)),SUM($BU$42:BU1383)/$BV$40))</f>
        <v>0.99998694589215131</v>
      </c>
      <c r="BW1383" s="1">
        <f t="shared" si="422"/>
        <v>3.8699549088189075E-4</v>
      </c>
      <c r="BY1383" s="1">
        <f t="shared" si="423"/>
        <v>134.09999999999667</v>
      </c>
      <c r="BZ1383" s="1">
        <f t="shared" si="413"/>
        <v>2.8858724152266992E-6</v>
      </c>
      <c r="CA1383" s="1">
        <f t="shared" si="420"/>
        <v>26</v>
      </c>
      <c r="CE1383" s="1">
        <f t="shared" si="414"/>
        <v>26.305</v>
      </c>
      <c r="CF1383" s="1">
        <f t="shared" si="415"/>
        <v>99</v>
      </c>
      <c r="CG1383" s="1">
        <f t="shared" si="416"/>
        <v>0</v>
      </c>
      <c r="CH1383" s="1">
        <f t="shared" si="421"/>
        <v>0</v>
      </c>
      <c r="CJ1383" s="1" t="e">
        <f t="shared" si="417"/>
        <v>#N/A</v>
      </c>
      <c r="CK1383" s="1" t="str">
        <f t="shared" si="418"/>
        <v/>
      </c>
    </row>
    <row r="1384" spans="73:89" ht="12" customHeight="1" x14ac:dyDescent="0.15">
      <c r="BU1384" s="1">
        <f t="shared" si="419"/>
        <v>0</v>
      </c>
      <c r="BV1384" s="1">
        <f>IF($BY$12=1,NORMDIST(BY1384,$Y$6,$Y$8,TRUE),IF($BY$12=2,IF(BY1384&lt;=$BX$31,0,IF(BY1384&gt;=$BX$32,1,(BY1384-$BX$31)*$BX$33)),SUM($BU$42:BU1384)/$BV$40))</f>
        <v>0.99998723146558621</v>
      </c>
      <c r="BW1384" s="1">
        <f t="shared" si="422"/>
        <v>3.7922169289411996E-4</v>
      </c>
      <c r="BY1384" s="1">
        <f t="shared" si="423"/>
        <v>134.19999999999666</v>
      </c>
      <c r="BZ1384" s="1">
        <f t="shared" si="413"/>
        <v>2.8257950290173576E-6</v>
      </c>
      <c r="CA1384" s="1">
        <f t="shared" si="420"/>
        <v>26</v>
      </c>
      <c r="CE1384" s="1">
        <f t="shared" si="414"/>
        <v>26.305</v>
      </c>
      <c r="CF1384" s="1">
        <f t="shared" si="415"/>
        <v>99</v>
      </c>
      <c r="CG1384" s="1">
        <f t="shared" si="416"/>
        <v>0</v>
      </c>
      <c r="CH1384" s="1">
        <f t="shared" si="421"/>
        <v>0</v>
      </c>
      <c r="CJ1384" s="1" t="e">
        <f t="shared" si="417"/>
        <v>#N/A</v>
      </c>
      <c r="CK1384" s="1" t="str">
        <f t="shared" si="418"/>
        <v/>
      </c>
    </row>
    <row r="1385" spans="73:89" ht="12" customHeight="1" x14ac:dyDescent="0.15">
      <c r="BU1385" s="1">
        <f t="shared" si="419"/>
        <v>0</v>
      </c>
      <c r="BV1385" s="1">
        <f>IF($BY$12=1,NORMDIST(BY1385,$Y$6,$Y$8,TRUE),IF($BY$12=2,IF(BY1385&lt;=$BX$31,0,IF(BY1385&gt;=$BX$32,1,(BY1385-$BX$31)*$BX$33)),SUM($BU$42:BU1385)/$BV$40))</f>
        <v>0.99998751109054018</v>
      </c>
      <c r="BW1385" s="1">
        <f t="shared" si="422"/>
        <v>3.7159455528080722E-4</v>
      </c>
      <c r="BY1385" s="1">
        <f t="shared" si="423"/>
        <v>134.29999999999666</v>
      </c>
      <c r="BZ1385" s="1">
        <f t="shared" si="413"/>
        <v>2.7668991457990802E-6</v>
      </c>
      <c r="CA1385" s="1">
        <f t="shared" si="420"/>
        <v>26</v>
      </c>
      <c r="CE1385" s="1">
        <f t="shared" si="414"/>
        <v>26.305</v>
      </c>
      <c r="CF1385" s="1">
        <f t="shared" si="415"/>
        <v>99</v>
      </c>
      <c r="CG1385" s="1">
        <f t="shared" si="416"/>
        <v>0</v>
      </c>
      <c r="CH1385" s="1">
        <f t="shared" si="421"/>
        <v>0</v>
      </c>
      <c r="CJ1385" s="1" t="e">
        <f t="shared" si="417"/>
        <v>#N/A</v>
      </c>
      <c r="CK1385" s="1" t="str">
        <f t="shared" si="418"/>
        <v/>
      </c>
    </row>
    <row r="1386" spans="73:89" ht="12" customHeight="1" x14ac:dyDescent="0.15">
      <c r="BU1386" s="1">
        <f t="shared" si="419"/>
        <v>0</v>
      </c>
      <c r="BV1386" s="1">
        <f>IF($BY$12=1,NORMDIST(BY1386,$Y$6,$Y$8,TRUE),IF($BY$12=2,IF(BY1386&lt;=$BX$31,0,IF(BY1386&gt;=$BX$32,1,(BY1386-$BX$31)*$BX$33)),SUM($BU$42:BU1386)/$BV$40))</f>
        <v>0.99998778488407469</v>
      </c>
      <c r="BW1386" s="1">
        <f t="shared" si="422"/>
        <v>3.6411151452195745E-4</v>
      </c>
      <c r="BY1386" s="1">
        <f t="shared" si="423"/>
        <v>134.39999999999665</v>
      </c>
      <c r="BZ1386" s="1">
        <f t="shared" ref="BZ1386:BZ1449" si="424">IF($BZ$5,IF($BY$12=1,NORMDIST(BY1386,$Y$6,$Y$8,FALSE),IF($BY$12=2,IF(AND(BY1386&gt;=$BX$31,BY1386&lt;=$BX$32),$BX$33,0),IF(BY1386&lt;=$BX$13,0,NORMDIST(LN((BY1386-$BX$13)/$BX$12),0,$BW$8,FALSE)/((BY1386-$BX$13)/$BX$12)))),-999)</f>
        <v>2.7091630544789178E-6</v>
      </c>
      <c r="CA1386" s="1">
        <f t="shared" si="420"/>
        <v>26</v>
      </c>
      <c r="CE1386" s="1">
        <f t="shared" ref="CE1386:CE1449" si="425">IF(AND($CB$7,$CD$2,$CD$1),26+$P$23/2-CC1386*$P$23,NA())</f>
        <v>26.305</v>
      </c>
      <c r="CF1386" s="1">
        <f t="shared" ref="CF1386:CF1449" si="426">IF(ISNA(CJ1386),99,CJ1386)</f>
        <v>99</v>
      </c>
      <c r="CG1386" s="1">
        <f t="shared" ref="CG1386:CG1449" si="427">IF(ISNA(CJ1386),0,CJ1386)</f>
        <v>0</v>
      </c>
      <c r="CH1386" s="1">
        <f t="shared" si="421"/>
        <v>0</v>
      </c>
      <c r="CJ1386" s="1" t="e">
        <f t="shared" ref="CJ1386:CJ1449" si="428">IF(CH1386=1,CE1386,NA())</f>
        <v>#N/A</v>
      </c>
      <c r="CK1386" s="1" t="str">
        <f t="shared" ref="CK1386:CK1449" si="429">IF(CH1386=1,M1285,"")</f>
        <v/>
      </c>
    </row>
    <row r="1387" spans="73:89" ht="12" customHeight="1" x14ac:dyDescent="0.15">
      <c r="BU1387" s="1">
        <f t="shared" ref="BU1387:BU1450" si="430">IF($BY$12&lt;3,0,IF(BY1387&lt;=$BX$13,0,NORMDIST(LN((BY1387-$BX$13)/$BX$12),0,$BW$8,FALSE)/((BY1387-$BX$13)/$BX$12)))</f>
        <v>0</v>
      </c>
      <c r="BV1387" s="1">
        <f>IF($BY$12=1,NORMDIST(BY1387,$Y$6,$Y$8,TRUE),IF($BY$12=2,IF(BY1387&lt;=$BX$31,0,IF(BY1387&gt;=$BX$32,1,(BY1387-$BX$31)*$BX$33)),SUM($BU$42:BU1387)/$BV$40))</f>
        <v>0.99998805296109894</v>
      </c>
      <c r="BW1387" s="1">
        <f t="shared" si="422"/>
        <v>3.5677004773397472E-4</v>
      </c>
      <c r="BY1387" s="1">
        <f t="shared" si="423"/>
        <v>134.49999999999665</v>
      </c>
      <c r="BZ1387" s="1">
        <f t="shared" si="424"/>
        <v>2.6525654106615881E-6</v>
      </c>
      <c r="CA1387" s="1">
        <f t="shared" ref="CA1387:CA1450" si="431">IF(AND($CD$1,$CD$3),26-$CD$40*NORMDIST(BY1387,$Y$6,$Y$8/SQRT($T$18),FALSE),-999)</f>
        <v>26</v>
      </c>
      <c r="CE1387" s="1">
        <f t="shared" si="425"/>
        <v>26.305</v>
      </c>
      <c r="CF1387" s="1">
        <f t="shared" si="426"/>
        <v>99</v>
      </c>
      <c r="CG1387" s="1">
        <f t="shared" si="427"/>
        <v>0</v>
      </c>
      <c r="CH1387" s="1">
        <f t="shared" si="421"/>
        <v>0</v>
      </c>
      <c r="CJ1387" s="1" t="e">
        <f t="shared" si="428"/>
        <v>#N/A</v>
      </c>
      <c r="CK1387" s="1" t="str">
        <f t="shared" si="429"/>
        <v/>
      </c>
    </row>
    <row r="1388" spans="73:89" ht="12" customHeight="1" x14ac:dyDescent="0.15">
      <c r="BU1388" s="1">
        <f t="shared" si="430"/>
        <v>0</v>
      </c>
      <c r="BV1388" s="1">
        <f>IF($BY$12=1,NORMDIST(BY1388,$Y$6,$Y$8,TRUE),IF($BY$12=2,IF(BY1388&lt;=$BX$31,0,IF(BY1388&gt;=$BX$32,1,(BY1388-$BX$31)*$BX$33)),SUM($BU$42:BU1388)/$BV$40))</f>
        <v>0.99998831543440525</v>
      </c>
      <c r="BW1388" s="1">
        <f t="shared" si="422"/>
        <v>3.4956767210737617E-4</v>
      </c>
      <c r="BY1388" s="1">
        <f t="shared" si="423"/>
        <v>134.59999999999664</v>
      </c>
      <c r="BZ1388" s="1">
        <f t="shared" si="424"/>
        <v>2.5970852311098432E-6</v>
      </c>
      <c r="CA1388" s="1">
        <f t="shared" si="431"/>
        <v>26</v>
      </c>
      <c r="CE1388" s="1">
        <f t="shared" si="425"/>
        <v>26.305</v>
      </c>
      <c r="CF1388" s="1">
        <f t="shared" si="426"/>
        <v>99</v>
      </c>
      <c r="CG1388" s="1">
        <f t="shared" si="427"/>
        <v>0</v>
      </c>
      <c r="CH1388" s="1">
        <f t="shared" si="421"/>
        <v>0</v>
      </c>
      <c r="CJ1388" s="1" t="e">
        <f t="shared" si="428"/>
        <v>#N/A</v>
      </c>
      <c r="CK1388" s="1" t="str">
        <f t="shared" si="429"/>
        <v/>
      </c>
    </row>
    <row r="1389" spans="73:89" ht="12" customHeight="1" x14ac:dyDescent="0.15">
      <c r="BU1389" s="1">
        <f t="shared" si="430"/>
        <v>0</v>
      </c>
      <c r="BV1389" s="1">
        <f>IF($BY$12=1,NORMDIST(BY1389,$Y$6,$Y$8,TRUE),IF($BY$12=2,IF(BY1389&lt;=$BX$31,0,IF(BY1389&gt;=$BX$32,1,(BY1389-$BX$31)*$BX$33)),SUM($BU$42:BU1389)/$BV$40))</f>
        <v>0.99998857241470596</v>
      </c>
      <c r="BW1389" s="1">
        <f t="shared" si="422"/>
        <v>3.4250194435073427E-4</v>
      </c>
      <c r="BY1389" s="1">
        <f t="shared" si="423"/>
        <v>134.69999999999663</v>
      </c>
      <c r="BZ1389" s="1">
        <f t="shared" si="424"/>
        <v>2.5427018882757447E-6</v>
      </c>
      <c r="CA1389" s="1">
        <f t="shared" si="431"/>
        <v>26</v>
      </c>
      <c r="CE1389" s="1">
        <f t="shared" si="425"/>
        <v>26.305</v>
      </c>
      <c r="CF1389" s="1">
        <f t="shared" si="426"/>
        <v>99</v>
      </c>
      <c r="CG1389" s="1">
        <f t="shared" si="427"/>
        <v>0</v>
      </c>
      <c r="CH1389" s="1">
        <f t="shared" si="421"/>
        <v>0</v>
      </c>
      <c r="CJ1389" s="1" t="e">
        <f t="shared" si="428"/>
        <v>#N/A</v>
      </c>
      <c r="CK1389" s="1" t="str">
        <f t="shared" si="429"/>
        <v/>
      </c>
    </row>
    <row r="1390" spans="73:89" ht="12" customHeight="1" x14ac:dyDescent="0.15">
      <c r="BU1390" s="1">
        <f t="shared" si="430"/>
        <v>0</v>
      </c>
      <c r="BV1390" s="1">
        <f>IF($BY$12=1,NORMDIST(BY1390,$Y$6,$Y$8,TRUE),IF($BY$12=2,IF(BY1390&lt;=$BX$31,0,IF(BY1390&gt;=$BX$32,1,(BY1390-$BX$31)*$BX$33)),SUM($BU$42:BU1390)/$BV$40))</f>
        <v>0.99998882401066791</v>
      </c>
      <c r="BW1390" s="1">
        <f t="shared" si="422"/>
        <v>3.355704601408333E-4</v>
      </c>
      <c r="BY1390" s="1">
        <f t="shared" si="423"/>
        <v>134.79999999999663</v>
      </c>
      <c r="BZ1390" s="1">
        <f t="shared" si="424"/>
        <v>2.4893951049023864E-6</v>
      </c>
      <c r="CA1390" s="1">
        <f t="shared" si="431"/>
        <v>26</v>
      </c>
      <c r="CE1390" s="1">
        <f t="shared" si="425"/>
        <v>26.305</v>
      </c>
      <c r="CF1390" s="1">
        <f t="shared" si="426"/>
        <v>99</v>
      </c>
      <c r="CG1390" s="1">
        <f t="shared" si="427"/>
        <v>0</v>
      </c>
      <c r="CH1390" s="1">
        <f t="shared" si="421"/>
        <v>0</v>
      </c>
      <c r="CJ1390" s="1" t="e">
        <f t="shared" si="428"/>
        <v>#N/A</v>
      </c>
      <c r="CK1390" s="1" t="str">
        <f t="shared" si="429"/>
        <v/>
      </c>
    </row>
    <row r="1391" spans="73:89" ht="12" customHeight="1" x14ac:dyDescent="0.15">
      <c r="BU1391" s="1">
        <f t="shared" si="430"/>
        <v>0</v>
      </c>
      <c r="BV1391" s="1">
        <f>IF($BY$12=1,NORMDIST(BY1391,$Y$6,$Y$8,TRUE),IF($BY$12=2,IF(BY1391&lt;=$BX$31,0,IF(BY1391&gt;=$BX$32,1,(BY1391-$BX$31)*$BX$33)),SUM($BU$42:BU1391)/$BV$40))</f>
        <v>0.99998907032894746</v>
      </c>
      <c r="BW1391" s="1">
        <f t="shared" si="422"/>
        <v>3.2877085357896612E-4</v>
      </c>
      <c r="BY1391" s="1">
        <f t="shared" si="423"/>
        <v>134.89999999999662</v>
      </c>
      <c r="BZ1391" s="1">
        <f t="shared" si="424"/>
        <v>2.4371449486951395E-6</v>
      </c>
      <c r="CA1391" s="1">
        <f t="shared" si="431"/>
        <v>26</v>
      </c>
      <c r="CE1391" s="1">
        <f t="shared" si="425"/>
        <v>26.305</v>
      </c>
      <c r="CF1391" s="1">
        <f t="shared" si="426"/>
        <v>99</v>
      </c>
      <c r="CG1391" s="1">
        <f t="shared" si="427"/>
        <v>0</v>
      </c>
      <c r="CH1391" s="1">
        <f t="shared" si="421"/>
        <v>0</v>
      </c>
      <c r="CJ1391" s="1" t="e">
        <f t="shared" si="428"/>
        <v>#N/A</v>
      </c>
      <c r="CK1391" s="1" t="str">
        <f t="shared" si="429"/>
        <v/>
      </c>
    </row>
    <row r="1392" spans="73:89" ht="12" customHeight="1" x14ac:dyDescent="0.15">
      <c r="BU1392" s="1">
        <f t="shared" si="430"/>
        <v>0</v>
      </c>
      <c r="BV1392" s="1">
        <f>IF($BY$12=1,NORMDIST(BY1392,$Y$6,$Y$8,TRUE),IF($BY$12=2,IF(BY1392&lt;=$BX$31,0,IF(BY1392&gt;=$BX$32,1,(BY1392-$BX$31)*$BX$33)),SUM($BU$42:BU1392)/$BV$40))</f>
        <v>0.9999893114742251</v>
      </c>
      <c r="BW1392" s="1">
        <f t="shared" si="422"/>
        <v>3.2210079665335653E-4</v>
      </c>
      <c r="BY1392" s="1">
        <f t="shared" si="423"/>
        <v>134.99999999999662</v>
      </c>
      <c r="BZ1392" s="1">
        <f t="shared" si="424"/>
        <v>2.3859318270619599E-6</v>
      </c>
      <c r="CA1392" s="1">
        <f t="shared" si="431"/>
        <v>26</v>
      </c>
      <c r="CE1392" s="1">
        <f t="shared" si="425"/>
        <v>26.305</v>
      </c>
      <c r="CF1392" s="1">
        <f t="shared" si="426"/>
        <v>99</v>
      </c>
      <c r="CG1392" s="1">
        <f t="shared" si="427"/>
        <v>0</v>
      </c>
      <c r="CH1392" s="1">
        <f t="shared" si="421"/>
        <v>0</v>
      </c>
      <c r="CJ1392" s="1" t="e">
        <f t="shared" si="428"/>
        <v>#N/A</v>
      </c>
      <c r="CK1392" s="1" t="str">
        <f t="shared" si="429"/>
        <v/>
      </c>
    </row>
    <row r="1393" spans="73:89" ht="12" customHeight="1" x14ac:dyDescent="0.15">
      <c r="BU1393" s="1">
        <f t="shared" si="430"/>
        <v>0</v>
      </c>
      <c r="BV1393" s="1">
        <f>IF($BY$12=1,NORMDIST(BY1393,$Y$6,$Y$8,TRUE),IF($BY$12=2,IF(BY1393&lt;=$BX$31,0,IF(BY1393&gt;=$BX$32,1,(BY1393-$BX$31)*$BX$33)),SUM($BU$42:BU1393)/$BV$40))</f>
        <v>0.99998954754923841</v>
      </c>
      <c r="BW1393" s="1">
        <f t="shared" si="422"/>
        <v>3.1555799870765087E-4</v>
      </c>
      <c r="BY1393" s="1">
        <f t="shared" si="423"/>
        <v>135.09999999999661</v>
      </c>
      <c r="BZ1393" s="1">
        <f t="shared" si="424"/>
        <v>2.3357364819219746E-6</v>
      </c>
      <c r="CA1393" s="1">
        <f t="shared" si="431"/>
        <v>26</v>
      </c>
      <c r="CE1393" s="1">
        <f t="shared" si="425"/>
        <v>26.305</v>
      </c>
      <c r="CF1393" s="1">
        <f t="shared" si="426"/>
        <v>99</v>
      </c>
      <c r="CG1393" s="1">
        <f t="shared" si="427"/>
        <v>0</v>
      </c>
      <c r="CH1393" s="1">
        <f t="shared" si="421"/>
        <v>0</v>
      </c>
      <c r="CJ1393" s="1" t="e">
        <f t="shared" si="428"/>
        <v>#N/A</v>
      </c>
      <c r="CK1393" s="1" t="str">
        <f t="shared" si="429"/>
        <v/>
      </c>
    </row>
    <row r="1394" spans="73:89" ht="12" customHeight="1" x14ac:dyDescent="0.15">
      <c r="BU1394" s="1">
        <f t="shared" si="430"/>
        <v>0</v>
      </c>
      <c r="BV1394" s="1">
        <f>IF($BY$12=1,NORMDIST(BY1394,$Y$6,$Y$8,TRUE),IF($BY$12=2,IF(BY1394&lt;=$BX$31,0,IF(BY1394&gt;=$BX$32,1,(BY1394-$BX$31)*$BX$33)),SUM($BU$42:BU1394)/$BV$40))</f>
        <v>0.99998977865481598</v>
      </c>
      <c r="BW1394" s="1">
        <f t="shared" si="422"/>
        <v>3.0914020591544063E-4</v>
      </c>
      <c r="BY1394" s="1">
        <f t="shared" si="423"/>
        <v>135.19999999999661</v>
      </c>
      <c r="BZ1394" s="1">
        <f t="shared" si="424"/>
        <v>2.2865399845817188E-6</v>
      </c>
      <c r="CA1394" s="1">
        <f t="shared" si="431"/>
        <v>26</v>
      </c>
      <c r="CE1394" s="1">
        <f t="shared" si="425"/>
        <v>26.305</v>
      </c>
      <c r="CF1394" s="1">
        <f t="shared" si="426"/>
        <v>99</v>
      </c>
      <c r="CG1394" s="1">
        <f t="shared" si="427"/>
        <v>0</v>
      </c>
      <c r="CH1394" s="1">
        <f t="shared" si="421"/>
        <v>0</v>
      </c>
      <c r="CJ1394" s="1" t="e">
        <f t="shared" si="428"/>
        <v>#N/A</v>
      </c>
      <c r="CK1394" s="1" t="str">
        <f t="shared" si="429"/>
        <v/>
      </c>
    </row>
    <row r="1395" spans="73:89" ht="12" customHeight="1" x14ac:dyDescent="0.15">
      <c r="BU1395" s="1">
        <f t="shared" si="430"/>
        <v>0</v>
      </c>
      <c r="BV1395" s="1">
        <f>IF($BY$12=1,NORMDIST(BY1395,$Y$6,$Y$8,TRUE),IF($BY$12=2,IF(BY1395&lt;=$BX$31,0,IF(BY1395&gt;=$BX$32,1,(BY1395-$BX$31)*$BX$33)),SUM($BU$42:BU1395)/$BV$40))</f>
        <v>0.99999000488990974</v>
      </c>
      <c r="BW1395" s="1">
        <f t="shared" si="422"/>
        <v>3.0284520076078104E-4</v>
      </c>
      <c r="BY1395" s="1">
        <f t="shared" si="423"/>
        <v>135.2999999999966</v>
      </c>
      <c r="BZ1395" s="1">
        <f t="shared" si="424"/>
        <v>2.2383237306784083E-6</v>
      </c>
      <c r="CA1395" s="1">
        <f t="shared" si="431"/>
        <v>26</v>
      </c>
      <c r="CE1395" s="1">
        <f t="shared" si="425"/>
        <v>26.305</v>
      </c>
      <c r="CF1395" s="1">
        <f t="shared" si="426"/>
        <v>99</v>
      </c>
      <c r="CG1395" s="1">
        <f t="shared" si="427"/>
        <v>0</v>
      </c>
      <c r="CH1395" s="1">
        <f t="shared" si="421"/>
        <v>0</v>
      </c>
      <c r="CJ1395" s="1" t="e">
        <f t="shared" si="428"/>
        <v>#N/A</v>
      </c>
      <c r="CK1395" s="1" t="str">
        <f t="shared" si="429"/>
        <v/>
      </c>
    </row>
    <row r="1396" spans="73:89" ht="12" customHeight="1" x14ac:dyDescent="0.15">
      <c r="BU1396" s="1">
        <f t="shared" si="430"/>
        <v>0</v>
      </c>
      <c r="BV1396" s="1">
        <f>IF($BY$12=1,NORMDIST(BY1396,$Y$6,$Y$8,TRUE),IF($BY$12=2,IF(BY1396&lt;=$BX$31,0,IF(BY1396&gt;=$BX$32,1,(BY1396-$BX$31)*$BX$33)),SUM($BU$42:BU1396)/$BV$40))</f>
        <v>0.99999022635162704</v>
      </c>
      <c r="BW1396" s="1">
        <f t="shared" si="422"/>
        <v>2.9667080152465E-4</v>
      </c>
      <c r="BY1396" s="1">
        <f t="shared" si="423"/>
        <v>135.3999999999966</v>
      </c>
      <c r="BZ1396" s="1">
        <f t="shared" si="424"/>
        <v>2.1910694351894938E-6</v>
      </c>
      <c r="CA1396" s="1">
        <f t="shared" si="431"/>
        <v>26</v>
      </c>
      <c r="CE1396" s="1">
        <f t="shared" si="425"/>
        <v>26.305</v>
      </c>
      <c r="CF1396" s="1">
        <f t="shared" si="426"/>
        <v>99</v>
      </c>
      <c r="CG1396" s="1">
        <f t="shared" si="427"/>
        <v>0</v>
      </c>
      <c r="CH1396" s="1">
        <f t="shared" si="421"/>
        <v>0</v>
      </c>
      <c r="CJ1396" s="1" t="e">
        <f t="shared" si="428"/>
        <v>#N/A</v>
      </c>
      <c r="CK1396" s="1" t="str">
        <f t="shared" si="429"/>
        <v/>
      </c>
    </row>
    <row r="1397" spans="73:89" ht="12" customHeight="1" x14ac:dyDescent="0.15">
      <c r="BU1397" s="1">
        <f t="shared" si="430"/>
        <v>0</v>
      </c>
      <c r="BV1397" s="1">
        <f>IF($BY$12=1,NORMDIST(BY1397,$Y$6,$Y$8,TRUE),IF($BY$12=2,IF(BY1397&lt;=$BX$31,0,IF(BY1397&gt;=$BX$32,1,(BY1397-$BX$31)*$BX$33)),SUM($BU$42:BU1397)/$BV$40))</f>
        <v>0.99999044313526275</v>
      </c>
      <c r="BW1397" s="1">
        <f t="shared" si="422"/>
        <v>2.9061486177731609E-4</v>
      </c>
      <c r="BY1397" s="1">
        <f t="shared" si="423"/>
        <v>135.49999999999659</v>
      </c>
      <c r="BZ1397" s="1">
        <f t="shared" si="424"/>
        <v>2.1447591275079219E-6</v>
      </c>
      <c r="CA1397" s="1">
        <f t="shared" si="431"/>
        <v>26</v>
      </c>
      <c r="CE1397" s="1">
        <f t="shared" si="425"/>
        <v>26.305</v>
      </c>
      <c r="CF1397" s="1">
        <f t="shared" si="426"/>
        <v>99</v>
      </c>
      <c r="CG1397" s="1">
        <f t="shared" si="427"/>
        <v>0</v>
      </c>
      <c r="CH1397" s="1">
        <f t="shared" si="421"/>
        <v>0</v>
      </c>
      <c r="CJ1397" s="1" t="e">
        <f t="shared" si="428"/>
        <v>#N/A</v>
      </c>
      <c r="CK1397" s="1" t="str">
        <f t="shared" si="429"/>
        <v/>
      </c>
    </row>
    <row r="1398" spans="73:89" ht="12" customHeight="1" x14ac:dyDescent="0.15">
      <c r="BU1398" s="1">
        <f t="shared" si="430"/>
        <v>0</v>
      </c>
      <c r="BV1398" s="1">
        <f>IF($BY$12=1,NORMDIST(BY1398,$Y$6,$Y$8,TRUE),IF($BY$12=2,IF(BY1398&lt;=$BX$31,0,IF(BY1398&gt;=$BX$32,1,(BY1398-$BX$31)*$BX$33)),SUM($BU$42:BU1398)/$BV$40))</f>
        <v>0.99999065533432985</v>
      </c>
      <c r="BW1398" s="1">
        <f t="shared" si="422"/>
        <v>2.8467526987656713E-4</v>
      </c>
      <c r="BY1398" s="1">
        <f t="shared" si="423"/>
        <v>135.59999999999658</v>
      </c>
      <c r="BZ1398" s="1">
        <f t="shared" si="424"/>
        <v>2.0993751465824063E-6</v>
      </c>
      <c r="CA1398" s="1">
        <f t="shared" si="431"/>
        <v>26</v>
      </c>
      <c r="CE1398" s="1">
        <f t="shared" si="425"/>
        <v>26.305</v>
      </c>
      <c r="CF1398" s="1">
        <f t="shared" si="426"/>
        <v>99</v>
      </c>
      <c r="CG1398" s="1">
        <f t="shared" si="427"/>
        <v>0</v>
      </c>
      <c r="CH1398" s="1">
        <f t="shared" si="421"/>
        <v>0</v>
      </c>
      <c r="CJ1398" s="1" t="e">
        <f t="shared" si="428"/>
        <v>#N/A</v>
      </c>
      <c r="CK1398" s="1" t="str">
        <f t="shared" si="429"/>
        <v/>
      </c>
    </row>
    <row r="1399" spans="73:89" ht="12" customHeight="1" x14ac:dyDescent="0.15">
      <c r="BU1399" s="1">
        <f t="shared" si="430"/>
        <v>0</v>
      </c>
      <c r="BV1399" s="1">
        <f>IF($BY$12=1,NORMDIST(BY1399,$Y$6,$Y$8,TRUE),IF($BY$12=2,IF(BY1399&lt;=$BX$31,0,IF(BY1399&gt;=$BX$32,1,(BY1399-$BX$31)*$BX$33)),SUM($BU$42:BU1399)/$BV$40))</f>
        <v>0.99999086304059071</v>
      </c>
      <c r="BW1399" s="1">
        <f t="shared" si="422"/>
        <v>2.7884994847175362E-4</v>
      </c>
      <c r="BY1399" s="1">
        <f t="shared" si="423"/>
        <v>135.69999999999658</v>
      </c>
      <c r="BZ1399" s="1">
        <f t="shared" si="424"/>
        <v>2.0549001361220389E-6</v>
      </c>
      <c r="CA1399" s="1">
        <f t="shared" si="431"/>
        <v>26</v>
      </c>
      <c r="CE1399" s="1">
        <f t="shared" si="425"/>
        <v>26.305</v>
      </c>
      <c r="CF1399" s="1">
        <f t="shared" si="426"/>
        <v>99</v>
      </c>
      <c r="CG1399" s="1">
        <f t="shared" si="427"/>
        <v>0</v>
      </c>
      <c r="CH1399" s="1">
        <f t="shared" si="421"/>
        <v>0</v>
      </c>
      <c r="CJ1399" s="1" t="e">
        <f t="shared" si="428"/>
        <v>#N/A</v>
      </c>
      <c r="CK1399" s="1" t="str">
        <f t="shared" si="429"/>
        <v/>
      </c>
    </row>
    <row r="1400" spans="73:89" ht="12" customHeight="1" x14ac:dyDescent="0.15">
      <c r="BU1400" s="1">
        <f t="shared" si="430"/>
        <v>0</v>
      </c>
      <c r="BV1400" s="1">
        <f>IF($BY$12=1,NORMDIST(BY1400,$Y$6,$Y$8,TRUE),IF($BY$12=2,IF(BY1400&lt;=$BX$31,0,IF(BY1400&gt;=$BX$32,1,(BY1400-$BX$31)*$BX$33)),SUM($BU$42:BU1400)/$BV$40))</f>
        <v>0.99999106634408719</v>
      </c>
      <c r="BW1400" s="1">
        <f t="shared" si="422"/>
        <v>2.7313685401362311E-4</v>
      </c>
      <c r="BY1400" s="1">
        <f t="shared" si="423"/>
        <v>135.79999999999657</v>
      </c>
      <c r="BZ1400" s="1">
        <f t="shared" si="424"/>
        <v>2.0113170398647277E-6</v>
      </c>
      <c r="CA1400" s="1">
        <f t="shared" si="431"/>
        <v>26</v>
      </c>
      <c r="CE1400" s="1">
        <f t="shared" si="425"/>
        <v>26.305</v>
      </c>
      <c r="CF1400" s="1">
        <f t="shared" si="426"/>
        <v>99</v>
      </c>
      <c r="CG1400" s="1">
        <f t="shared" si="427"/>
        <v>0</v>
      </c>
      <c r="CH1400" s="1">
        <f t="shared" si="421"/>
        <v>0</v>
      </c>
      <c r="CJ1400" s="1" t="e">
        <f t="shared" si="428"/>
        <v>#N/A</v>
      </c>
      <c r="CK1400" s="1" t="str">
        <f t="shared" si="429"/>
        <v/>
      </c>
    </row>
    <row r="1401" spans="73:89" ht="12" customHeight="1" x14ac:dyDescent="0.15">
      <c r="BU1401" s="1">
        <f t="shared" si="430"/>
        <v>0</v>
      </c>
      <c r="BV1401" s="1">
        <f>IF($BY$12=1,NORMDIST(BY1401,$Y$6,$Y$8,TRUE),IF($BY$12=2,IF(BY1401&lt;=$BX$31,0,IF(BY1401&gt;=$BX$32,1,(BY1401-$BX$31)*$BX$33)),SUM($BU$42:BU1401)/$BV$40))</f>
        <v>0.99999126533317018</v>
      </c>
      <c r="BW1401" s="1">
        <f t="shared" si="422"/>
        <v>2.6753397626986842E-4</v>
      </c>
      <c r="BY1401" s="1">
        <f t="shared" si="423"/>
        <v>135.89999999999657</v>
      </c>
      <c r="BZ1401" s="1">
        <f t="shared" si="424"/>
        <v>1.9686090969085738E-6</v>
      </c>
      <c r="CA1401" s="1">
        <f t="shared" si="431"/>
        <v>26</v>
      </c>
      <c r="CE1401" s="1">
        <f t="shared" si="425"/>
        <v>26.305</v>
      </c>
      <c r="CF1401" s="1">
        <f t="shared" si="426"/>
        <v>99</v>
      </c>
      <c r="CG1401" s="1">
        <f t="shared" si="427"/>
        <v>0</v>
      </c>
      <c r="CH1401" s="1">
        <f t="shared" si="421"/>
        <v>0</v>
      </c>
      <c r="CJ1401" s="1" t="e">
        <f t="shared" si="428"/>
        <v>#N/A</v>
      </c>
      <c r="CK1401" s="1" t="str">
        <f t="shared" si="429"/>
        <v/>
      </c>
    </row>
    <row r="1402" spans="73:89" ht="12" customHeight="1" x14ac:dyDescent="0.15">
      <c r="BU1402" s="1">
        <f t="shared" si="430"/>
        <v>0</v>
      </c>
      <c r="BV1402" s="1">
        <f>IF($BY$12=1,NORMDIST(BY1402,$Y$6,$Y$8,TRUE),IF($BY$12=2,IF(BY1402&lt;=$BX$31,0,IF(BY1402&gt;=$BX$32,1,(BY1402-$BX$31)*$BX$33)),SUM($BU$42:BU1402)/$BV$40))</f>
        <v>0.99999146009452899</v>
      </c>
      <c r="BW1402" s="1">
        <f t="shared" si="422"/>
        <v>2.6203933784637901E-4</v>
      </c>
      <c r="BY1402" s="1">
        <f t="shared" si="423"/>
        <v>135.99999999999656</v>
      </c>
      <c r="BZ1402" s="1">
        <f t="shared" si="424"/>
        <v>1.9267598371057769E-6</v>
      </c>
      <c r="CA1402" s="1">
        <f t="shared" si="431"/>
        <v>26</v>
      </c>
      <c r="CE1402" s="1">
        <f t="shared" si="425"/>
        <v>26.305</v>
      </c>
      <c r="CF1402" s="1">
        <f t="shared" si="426"/>
        <v>99</v>
      </c>
      <c r="CG1402" s="1">
        <f t="shared" si="427"/>
        <v>0</v>
      </c>
      <c r="CH1402" s="1">
        <f t="shared" si="421"/>
        <v>0</v>
      </c>
      <c r="CJ1402" s="1" t="e">
        <f t="shared" si="428"/>
        <v>#N/A</v>
      </c>
      <c r="CK1402" s="1" t="str">
        <f t="shared" si="429"/>
        <v/>
      </c>
    </row>
    <row r="1403" spans="73:89" ht="12" customHeight="1" x14ac:dyDescent="0.15">
      <c r="BU1403" s="1">
        <f t="shared" si="430"/>
        <v>0</v>
      </c>
      <c r="BV1403" s="1">
        <f>IF($BY$12=1,NORMDIST(BY1403,$Y$6,$Y$8,TRUE),IF($BY$12=2,IF(BY1403&lt;=$BX$31,0,IF(BY1403&gt;=$BX$32,1,(BY1403-$BX$31)*$BX$33)),SUM($BU$42:BU1403)/$BV$40))</f>
        <v>0.99999165071322049</v>
      </c>
      <c r="BW1403" s="1">
        <f t="shared" si="422"/>
        <v>2.5665099371413483E-4</v>
      </c>
      <c r="BY1403" s="1">
        <f t="shared" si="423"/>
        <v>136.09999999999656</v>
      </c>
      <c r="BZ1403" s="1">
        <f t="shared" si="424"/>
        <v>1.8857530765183052E-6</v>
      </c>
      <c r="CA1403" s="1">
        <f t="shared" si="431"/>
        <v>26</v>
      </c>
      <c r="CE1403" s="1">
        <f t="shared" si="425"/>
        <v>26.305</v>
      </c>
      <c r="CF1403" s="1">
        <f t="shared" si="426"/>
        <v>99</v>
      </c>
      <c r="CG1403" s="1">
        <f t="shared" si="427"/>
        <v>0</v>
      </c>
      <c r="CH1403" s="1">
        <f t="shared" si="421"/>
        <v>0</v>
      </c>
      <c r="CJ1403" s="1" t="e">
        <f t="shared" si="428"/>
        <v>#N/A</v>
      </c>
      <c r="CK1403" s="1" t="str">
        <f t="shared" si="429"/>
        <v/>
      </c>
    </row>
    <row r="1404" spans="73:89" ht="12" customHeight="1" x14ac:dyDescent="0.15">
      <c r="BU1404" s="1">
        <f t="shared" si="430"/>
        <v>0</v>
      </c>
      <c r="BV1404" s="1">
        <f>IF($BY$12=1,NORMDIST(BY1404,$Y$6,$Y$8,TRUE),IF($BY$12=2,IF(BY1404&lt;=$BX$31,0,IF(BY1404&gt;=$BX$32,1,(BY1404-$BX$31)*$BX$33)),SUM($BU$42:BU1404)/$BV$40))</f>
        <v>0.99999183727269725</v>
      </c>
      <c r="BW1404" s="1">
        <f t="shared" si="422"/>
        <v>2.5136703074169712E-4</v>
      </c>
      <c r="BY1404" s="1">
        <f t="shared" si="423"/>
        <v>136.19999999999655</v>
      </c>
      <c r="BZ1404" s="1">
        <f t="shared" si="424"/>
        <v>1.8455729129346805E-6</v>
      </c>
      <c r="CA1404" s="1">
        <f t="shared" si="431"/>
        <v>26</v>
      </c>
      <c r="CE1404" s="1">
        <f t="shared" si="425"/>
        <v>26.305</v>
      </c>
      <c r="CF1404" s="1">
        <f t="shared" si="426"/>
        <v>99</v>
      </c>
      <c r="CG1404" s="1">
        <f t="shared" si="427"/>
        <v>0</v>
      </c>
      <c r="CH1404" s="1">
        <f t="shared" si="421"/>
        <v>0</v>
      </c>
      <c r="CJ1404" s="1" t="e">
        <f t="shared" si="428"/>
        <v>#N/A</v>
      </c>
      <c r="CK1404" s="1" t="str">
        <f t="shared" si="429"/>
        <v/>
      </c>
    </row>
    <row r="1405" spans="73:89" ht="12" customHeight="1" x14ac:dyDescent="0.15">
      <c r="BU1405" s="1">
        <f t="shared" si="430"/>
        <v>0</v>
      </c>
      <c r="BV1405" s="1">
        <f>IF($BY$12=1,NORMDIST(BY1405,$Y$6,$Y$8,TRUE),IF($BY$12=2,IF(BY1405&lt;=$BX$31,0,IF(BY1405&gt;=$BX$32,1,(BY1405-$BX$31)*$BX$33)),SUM($BU$42:BU1405)/$BV$40))</f>
        <v>0.99999201985483521</v>
      </c>
      <c r="BW1405" s="1">
        <f t="shared" si="422"/>
        <v>2.4618556723327034E-4</v>
      </c>
      <c r="BY1405" s="1">
        <f t="shared" si="423"/>
        <v>136.29999999999654</v>
      </c>
      <c r="BZ1405" s="1">
        <f t="shared" si="424"/>
        <v>1.8062037214473702E-6</v>
      </c>
      <c r="CA1405" s="1">
        <f t="shared" si="431"/>
        <v>26</v>
      </c>
      <c r="CE1405" s="1">
        <f t="shared" si="425"/>
        <v>26.305</v>
      </c>
      <c r="CF1405" s="1">
        <f t="shared" si="426"/>
        <v>99</v>
      </c>
      <c r="CG1405" s="1">
        <f t="shared" si="427"/>
        <v>0</v>
      </c>
      <c r="CH1405" s="1">
        <f t="shared" si="421"/>
        <v>0</v>
      </c>
      <c r="CJ1405" s="1" t="e">
        <f t="shared" si="428"/>
        <v>#N/A</v>
      </c>
      <c r="CK1405" s="1" t="str">
        <f t="shared" si="429"/>
        <v/>
      </c>
    </row>
    <row r="1406" spans="73:89" ht="12" customHeight="1" x14ac:dyDescent="0.15">
      <c r="BU1406" s="1">
        <f t="shared" si="430"/>
        <v>0</v>
      </c>
      <c r="BV1406" s="1">
        <f>IF($BY$12=1,NORMDIST(BY1406,$Y$6,$Y$8,TRUE),IF($BY$12=2,IF(BY1406&lt;=$BX$31,0,IF(BY1406&gt;=$BX$32,1,(BY1406-$BX$31)*$BX$33)),SUM($BU$42:BU1406)/$BV$40))</f>
        <v>0.99999219853996191</v>
      </c>
      <c r="BW1406" s="1">
        <f t="shared" si="422"/>
        <v>2.4110475247226672E-4</v>
      </c>
      <c r="BY1406" s="1">
        <f t="shared" si="423"/>
        <v>136.39999999999654</v>
      </c>
      <c r="BZ1406" s="1">
        <f t="shared" si="424"/>
        <v>1.7676301500899768E-6</v>
      </c>
      <c r="CA1406" s="1">
        <f t="shared" si="431"/>
        <v>26</v>
      </c>
      <c r="CE1406" s="1">
        <f t="shared" si="425"/>
        <v>26.305</v>
      </c>
      <c r="CF1406" s="1">
        <f t="shared" si="426"/>
        <v>99</v>
      </c>
      <c r="CG1406" s="1">
        <f t="shared" si="427"/>
        <v>0</v>
      </c>
      <c r="CH1406" s="1">
        <f t="shared" si="421"/>
        <v>0</v>
      </c>
      <c r="CJ1406" s="1" t="e">
        <f t="shared" si="428"/>
        <v>#N/A</v>
      </c>
      <c r="CK1406" s="1" t="str">
        <f t="shared" si="429"/>
        <v/>
      </c>
    </row>
    <row r="1407" spans="73:89" ht="12" customHeight="1" x14ac:dyDescent="0.15">
      <c r="BU1407" s="1">
        <f t="shared" si="430"/>
        <v>0</v>
      </c>
      <c r="BV1407" s="1">
        <f>IF($BY$12=1,NORMDIST(BY1407,$Y$6,$Y$8,TRUE),IF($BY$12=2,IF(BY1407&lt;=$BX$31,0,IF(BY1407&gt;=$BX$32,1,(BY1407-$BX$31)*$BX$33)),SUM($BU$42:BU1407)/$BV$40))</f>
        <v>0.99999237340688285</v>
      </c>
      <c r="BW1407" s="1">
        <f t="shared" si="422"/>
        <v>2.3612276627035003E-4</v>
      </c>
      <c r="BY1407" s="1">
        <f t="shared" si="423"/>
        <v>136.49999999999653</v>
      </c>
      <c r="BZ1407" s="1">
        <f t="shared" si="424"/>
        <v>1.7298371155337438E-6</v>
      </c>
      <c r="CA1407" s="1">
        <f t="shared" si="431"/>
        <v>26</v>
      </c>
      <c r="CE1407" s="1">
        <f t="shared" si="425"/>
        <v>26.305</v>
      </c>
      <c r="CF1407" s="1">
        <f t="shared" si="426"/>
        <v>99</v>
      </c>
      <c r="CG1407" s="1">
        <f t="shared" si="427"/>
        <v>0</v>
      </c>
      <c r="CH1407" s="1">
        <f t="shared" si="421"/>
        <v>0</v>
      </c>
      <c r="CJ1407" s="1" t="e">
        <f t="shared" si="428"/>
        <v>#N/A</v>
      </c>
      <c r="CK1407" s="1" t="str">
        <f t="shared" si="429"/>
        <v/>
      </c>
    </row>
    <row r="1408" spans="73:89" ht="12" customHeight="1" x14ac:dyDescent="0.15">
      <c r="BU1408" s="1">
        <f t="shared" si="430"/>
        <v>0</v>
      </c>
      <c r="BV1408" s="1">
        <f>IF($BY$12=1,NORMDIST(BY1408,$Y$6,$Y$8,TRUE),IF($BY$12=2,IF(BY1408&lt;=$BX$31,0,IF(BY1408&gt;=$BX$32,1,(BY1408-$BX$31)*$BX$33)),SUM($BU$42:BU1408)/$BV$40))</f>
        <v>0.99999254453290864</v>
      </c>
      <c r="BW1408" s="1">
        <f t="shared" si="422"/>
        <v>2.3123781852190276E-4</v>
      </c>
      <c r="BY1408" s="1">
        <f t="shared" si="423"/>
        <v>136.59999999999653</v>
      </c>
      <c r="BZ1408" s="1">
        <f t="shared" si="424"/>
        <v>1.6928097988426693E-6</v>
      </c>
      <c r="CA1408" s="1">
        <f t="shared" si="431"/>
        <v>26</v>
      </c>
      <c r="CE1408" s="1">
        <f t="shared" si="425"/>
        <v>26.305</v>
      </c>
      <c r="CF1408" s="1">
        <f t="shared" si="426"/>
        <v>99</v>
      </c>
      <c r="CG1408" s="1">
        <f t="shared" si="427"/>
        <v>0</v>
      </c>
      <c r="CH1408" s="1">
        <f t="shared" si="421"/>
        <v>0</v>
      </c>
      <c r="CJ1408" s="1" t="e">
        <f t="shared" si="428"/>
        <v>#N/A</v>
      </c>
      <c r="CK1408" s="1" t="str">
        <f t="shared" si="429"/>
        <v/>
      </c>
    </row>
    <row r="1409" spans="73:89" ht="12" customHeight="1" x14ac:dyDescent="0.15">
      <c r="BU1409" s="1">
        <f t="shared" si="430"/>
        <v>0</v>
      </c>
      <c r="BV1409" s="1">
        <f>IF($BY$12=1,NORMDIST(BY1409,$Y$6,$Y$8,TRUE),IF($BY$12=2,IF(BY1409&lt;=$BX$31,0,IF(BY1409&gt;=$BX$32,1,(BY1409-$BX$31)*$BX$33)),SUM($BU$42:BU1409)/$BV$40))</f>
        <v>0.99999271199388096</v>
      </c>
      <c r="BW1409" s="1">
        <f t="shared" si="422"/>
        <v>2.2644814876387584E-4</v>
      </c>
      <c r="BY1409" s="1">
        <f t="shared" si="423"/>
        <v>136.69999999999652</v>
      </c>
      <c r="BZ1409" s="1">
        <f t="shared" si="424"/>
        <v>1.6565336412866246E-6</v>
      </c>
      <c r="CA1409" s="1">
        <f t="shared" si="431"/>
        <v>26</v>
      </c>
      <c r="CE1409" s="1">
        <f t="shared" si="425"/>
        <v>26.305</v>
      </c>
      <c r="CF1409" s="1">
        <f t="shared" si="426"/>
        <v>99</v>
      </c>
      <c r="CG1409" s="1">
        <f t="shared" si="427"/>
        <v>0</v>
      </c>
      <c r="CH1409" s="1">
        <f t="shared" si="421"/>
        <v>0</v>
      </c>
      <c r="CJ1409" s="1" t="e">
        <f t="shared" si="428"/>
        <v>#N/A</v>
      </c>
      <c r="CK1409" s="1" t="str">
        <f t="shared" si="429"/>
        <v/>
      </c>
    </row>
    <row r="1410" spans="73:89" ht="12" customHeight="1" x14ac:dyDescent="0.15">
      <c r="BU1410" s="1">
        <f t="shared" si="430"/>
        <v>0</v>
      </c>
      <c r="BV1410" s="1">
        <f>IF($BY$12=1,NORMDIST(BY1410,$Y$6,$Y$8,TRUE),IF($BY$12=2,IF(BY1410&lt;=$BX$31,0,IF(BY1410&gt;=$BX$32,1,(BY1410-$BX$31)*$BX$33)),SUM($BU$42:BU1410)/$BV$40))</f>
        <v>0.99999287586419849</v>
      </c>
      <c r="BW1410" s="1">
        <f t="shared" si="422"/>
        <v>2.217520257409844E-4</v>
      </c>
      <c r="BY1410" s="1">
        <f t="shared" si="423"/>
        <v>136.79999999999652</v>
      </c>
      <c r="BZ1410" s="1">
        <f t="shared" si="424"/>
        <v>1.6209943402119156E-6</v>
      </c>
      <c r="CA1410" s="1">
        <f t="shared" si="431"/>
        <v>26</v>
      </c>
      <c r="CE1410" s="1">
        <f t="shared" si="425"/>
        <v>26.305</v>
      </c>
      <c r="CF1410" s="1">
        <f t="shared" si="426"/>
        <v>99</v>
      </c>
      <c r="CG1410" s="1">
        <f t="shared" si="427"/>
        <v>0</v>
      </c>
      <c r="CH1410" s="1">
        <f t="shared" si="421"/>
        <v>0</v>
      </c>
      <c r="CJ1410" s="1" t="e">
        <f t="shared" si="428"/>
        <v>#N/A</v>
      </c>
      <c r="CK1410" s="1" t="str">
        <f t="shared" si="429"/>
        <v/>
      </c>
    </row>
    <row r="1411" spans="73:89" ht="12" customHeight="1" x14ac:dyDescent="0.15">
      <c r="BU1411" s="1">
        <f t="shared" si="430"/>
        <v>0</v>
      </c>
      <c r="BV1411" s="1">
        <f>IF($BY$12=1,NORMDIST(BY1411,$Y$6,$Y$8,TRUE),IF($BY$12=2,IF(BY1411&lt;=$BX$31,0,IF(BY1411&gt;=$BX$32,1,(BY1411-$BX$31)*$BX$33)),SUM($BU$42:BU1411)/$BV$40))</f>
        <v>0.99999303621684221</v>
      </c>
      <c r="BW1411" s="1">
        <f t="shared" si="422"/>
        <v>2.1714774697618758E-4</v>
      </c>
      <c r="BY1411" s="1">
        <f t="shared" si="423"/>
        <v>136.89999999999651</v>
      </c>
      <c r="BZ1411" s="1">
        <f t="shared" si="424"/>
        <v>1.5861778449685399E-6</v>
      </c>
      <c r="CA1411" s="1">
        <f t="shared" si="431"/>
        <v>26</v>
      </c>
      <c r="CE1411" s="1">
        <f t="shared" si="425"/>
        <v>26.305</v>
      </c>
      <c r="CF1411" s="1">
        <f t="shared" si="426"/>
        <v>99</v>
      </c>
      <c r="CG1411" s="1">
        <f t="shared" si="427"/>
        <v>0</v>
      </c>
      <c r="CH1411" s="1">
        <f t="shared" ref="CH1411:CH1474" si="432">IF(CB1411="",0,1)</f>
        <v>0</v>
      </c>
      <c r="CJ1411" s="1" t="e">
        <f t="shared" si="428"/>
        <v>#N/A</v>
      </c>
      <c r="CK1411" s="1" t="str">
        <f t="shared" si="429"/>
        <v/>
      </c>
    </row>
    <row r="1412" spans="73:89" ht="12" customHeight="1" x14ac:dyDescent="0.15">
      <c r="BU1412" s="1">
        <f t="shared" si="430"/>
        <v>0</v>
      </c>
      <c r="BV1412" s="1">
        <f>IF($BY$12=1,NORMDIST(BY1412,$Y$6,$Y$8,TRUE),IF($BY$12=2,IF(BY1412&lt;=$BX$31,0,IF(BY1412&gt;=$BX$32,1,(BY1412-$BX$31)*$BX$33)),SUM($BU$42:BU1412)/$BV$40))</f>
        <v>0.99999319312340063</v>
      </c>
      <c r="BW1412" s="1">
        <f t="shared" si="422"/>
        <v>2.1263363834642983E-4</v>
      </c>
      <c r="BY1412" s="1">
        <f t="shared" si="423"/>
        <v>136.9999999999965</v>
      </c>
      <c r="BZ1412" s="1">
        <f t="shared" si="424"/>
        <v>1.5520703528936879E-6</v>
      </c>
      <c r="CA1412" s="1">
        <f t="shared" si="431"/>
        <v>26</v>
      </c>
      <c r="CE1412" s="1">
        <f t="shared" si="425"/>
        <v>26.305</v>
      </c>
      <c r="CF1412" s="1">
        <f t="shared" si="426"/>
        <v>99</v>
      </c>
      <c r="CG1412" s="1">
        <f t="shared" si="427"/>
        <v>0</v>
      </c>
      <c r="CH1412" s="1">
        <f t="shared" si="432"/>
        <v>0</v>
      </c>
      <c r="CJ1412" s="1" t="e">
        <f t="shared" si="428"/>
        <v>#N/A</v>
      </c>
      <c r="CK1412" s="1" t="str">
        <f t="shared" si="429"/>
        <v/>
      </c>
    </row>
    <row r="1413" spans="73:89" ht="12" customHeight="1" x14ac:dyDescent="0.15">
      <c r="BU1413" s="1">
        <f t="shared" si="430"/>
        <v>0</v>
      </c>
      <c r="BV1413" s="1">
        <f>IF($BY$12=1,NORMDIST(BY1413,$Y$6,$Y$8,TRUE),IF($BY$12=2,IF(BY1413&lt;=$BX$31,0,IF(BY1413&gt;=$BX$32,1,(BY1413-$BX$31)*$BX$33)),SUM($BU$42:BU1413)/$BV$40))</f>
        <v>0.99999334665409401</v>
      </c>
      <c r="BW1413" s="1">
        <f t="shared" si="422"/>
        <v>2.0820805366358194E-4</v>
      </c>
      <c r="BY1413" s="1">
        <f t="shared" si="423"/>
        <v>137.0999999999965</v>
      </c>
      <c r="BZ1413" s="1">
        <f t="shared" si="424"/>
        <v>1.518658305350746E-6</v>
      </c>
      <c r="CA1413" s="1">
        <f t="shared" si="431"/>
        <v>26</v>
      </c>
      <c r="CE1413" s="1">
        <f t="shared" si="425"/>
        <v>26.305</v>
      </c>
      <c r="CF1413" s="1">
        <f t="shared" si="426"/>
        <v>99</v>
      </c>
      <c r="CG1413" s="1">
        <f t="shared" si="427"/>
        <v>0</v>
      </c>
      <c r="CH1413" s="1">
        <f t="shared" si="432"/>
        <v>0</v>
      </c>
      <c r="CJ1413" s="1" t="e">
        <f t="shared" si="428"/>
        <v>#N/A</v>
      </c>
      <c r="CK1413" s="1" t="str">
        <f t="shared" si="429"/>
        <v/>
      </c>
    </row>
    <row r="1414" spans="73:89" ht="12" customHeight="1" x14ac:dyDescent="0.15">
      <c r="BU1414" s="1">
        <f t="shared" si="430"/>
        <v>0</v>
      </c>
      <c r="BV1414" s="1">
        <f>IF($BY$12=1,NORMDIST(BY1414,$Y$6,$Y$8,TRUE),IF($BY$12=2,IF(BY1414&lt;=$BX$31,0,IF(BY1414&gt;=$BX$32,1,(BY1414-$BX$31)*$BX$33)),SUM($BU$42:BU1414)/$BV$40))</f>
        <v>0.99999349687779904</v>
      </c>
      <c r="BW1414" s="1">
        <f t="shared" si="422"/>
        <v>2.038693742605447E-4</v>
      </c>
      <c r="BY1414" s="1">
        <f t="shared" si="423"/>
        <v>137.19999999999649</v>
      </c>
      <c r="BZ1414" s="1">
        <f t="shared" si="424"/>
        <v>1.4859283838232501E-6</v>
      </c>
      <c r="CA1414" s="1">
        <f t="shared" si="431"/>
        <v>26</v>
      </c>
      <c r="CE1414" s="1">
        <f t="shared" si="425"/>
        <v>26.305</v>
      </c>
      <c r="CF1414" s="1">
        <f t="shared" si="426"/>
        <v>99</v>
      </c>
      <c r="CG1414" s="1">
        <f t="shared" si="427"/>
        <v>0</v>
      </c>
      <c r="CH1414" s="1">
        <f t="shared" si="432"/>
        <v>0</v>
      </c>
      <c r="CJ1414" s="1" t="e">
        <f t="shared" si="428"/>
        <v>#N/A</v>
      </c>
      <c r="CK1414" s="1" t="str">
        <f t="shared" si="429"/>
        <v/>
      </c>
    </row>
    <row r="1415" spans="73:89" ht="12" customHeight="1" x14ac:dyDescent="0.15">
      <c r="BU1415" s="1">
        <f t="shared" si="430"/>
        <v>0</v>
      </c>
      <c r="BV1415" s="1">
        <f>IF($BY$12=1,NORMDIST(BY1415,$Y$6,$Y$8,TRUE),IF($BY$12=2,IF(BY1415&lt;=$BX$31,0,IF(BY1415&gt;=$BX$32,1,(BY1415-$BX$31)*$BX$33)),SUM($BU$42:BU1415)/$BV$40))</f>
        <v>0.99999364386207201</v>
      </c>
      <c r="BW1415" s="1">
        <f t="shared" si="422"/>
        <v>1.9961600858247792E-4</v>
      </c>
      <c r="BY1415" s="1">
        <f t="shared" si="423"/>
        <v>137.29999999999649</v>
      </c>
      <c r="BZ1415" s="1">
        <f t="shared" si="424"/>
        <v>1.4538675060632412E-6</v>
      </c>
      <c r="CA1415" s="1">
        <f t="shared" si="431"/>
        <v>26</v>
      </c>
      <c r="CE1415" s="1">
        <f t="shared" si="425"/>
        <v>26.305</v>
      </c>
      <c r="CF1415" s="1">
        <f t="shared" si="426"/>
        <v>99</v>
      </c>
      <c r="CG1415" s="1">
        <f t="shared" si="427"/>
        <v>0</v>
      </c>
      <c r="CH1415" s="1">
        <f t="shared" si="432"/>
        <v>0</v>
      </c>
      <c r="CJ1415" s="1" t="e">
        <f t="shared" si="428"/>
        <v>#N/A</v>
      </c>
      <c r="CK1415" s="1" t="str">
        <f t="shared" si="429"/>
        <v/>
      </c>
    </row>
    <row r="1416" spans="73:89" ht="12" customHeight="1" x14ac:dyDescent="0.15">
      <c r="BU1416" s="1">
        <f t="shared" si="430"/>
        <v>0</v>
      </c>
      <c r="BV1416" s="1">
        <f>IF($BY$12=1,NORMDIST(BY1416,$Y$6,$Y$8,TRUE),IF($BY$12=2,IF(BY1416&lt;=$BX$31,0,IF(BY1416&gt;=$BX$32,1,(BY1416-$BX$31)*$BX$33)),SUM($BU$42:BU1416)/$BV$40))</f>
        <v>0.99999378767317304</v>
      </c>
      <c r="BW1416" s="1">
        <f t="shared" si="422"/>
        <v>1.9544639178309571E-4</v>
      </c>
      <c r="BY1416" s="1">
        <f t="shared" si="423"/>
        <v>137.39999999999648</v>
      </c>
      <c r="BZ1416" s="1">
        <f t="shared" si="424"/>
        <v>1.4224628222933095E-6</v>
      </c>
      <c r="CA1416" s="1">
        <f t="shared" si="431"/>
        <v>26</v>
      </c>
      <c r="CE1416" s="1">
        <f t="shared" si="425"/>
        <v>26.305</v>
      </c>
      <c r="CF1416" s="1">
        <f t="shared" si="426"/>
        <v>99</v>
      </c>
      <c r="CG1416" s="1">
        <f t="shared" si="427"/>
        <v>0</v>
      </c>
      <c r="CH1416" s="1">
        <f t="shared" si="432"/>
        <v>0</v>
      </c>
      <c r="CJ1416" s="1" t="e">
        <f t="shared" si="428"/>
        <v>#N/A</v>
      </c>
      <c r="CK1416" s="1" t="str">
        <f t="shared" si="429"/>
        <v/>
      </c>
    </row>
    <row r="1417" spans="73:89" ht="12" customHeight="1" x14ac:dyDescent="0.15">
      <c r="BU1417" s="1">
        <f t="shared" si="430"/>
        <v>0</v>
      </c>
      <c r="BV1417" s="1">
        <f>IF($BY$12=1,NORMDIST(BY1417,$Y$6,$Y$8,TRUE),IF($BY$12=2,IF(BY1417&lt;=$BX$31,0,IF(BY1417&gt;=$BX$32,1,(BY1417-$BX$31)*$BX$33)),SUM($BU$42:BU1417)/$BV$40))</f>
        <v>0.99999392837608869</v>
      </c>
      <c r="BW1417" s="1">
        <f t="shared" si="422"/>
        <v>1.9135898532599458E-4</v>
      </c>
      <c r="BY1417" s="1">
        <f t="shared" si="423"/>
        <v>137.49999999999648</v>
      </c>
      <c r="BZ1417" s="1">
        <f t="shared" si="424"/>
        <v>1.3917017114618143E-6</v>
      </c>
      <c r="CA1417" s="1">
        <f t="shared" si="431"/>
        <v>26</v>
      </c>
      <c r="CE1417" s="1">
        <f t="shared" si="425"/>
        <v>26.305</v>
      </c>
      <c r="CF1417" s="1">
        <f t="shared" si="426"/>
        <v>99</v>
      </c>
      <c r="CG1417" s="1">
        <f t="shared" si="427"/>
        <v>0</v>
      </c>
      <c r="CH1417" s="1">
        <f t="shared" si="432"/>
        <v>0</v>
      </c>
      <c r="CJ1417" s="1" t="e">
        <f t="shared" si="428"/>
        <v>#N/A</v>
      </c>
      <c r="CK1417" s="1" t="str">
        <f t="shared" si="429"/>
        <v/>
      </c>
    </row>
    <row r="1418" spans="73:89" ht="12" customHeight="1" x14ac:dyDescent="0.15">
      <c r="BU1418" s="1">
        <f t="shared" si="430"/>
        <v>0</v>
      </c>
      <c r="BV1418" s="1">
        <f>IF($BY$12=1,NORMDIST(BY1418,$Y$6,$Y$8,TRUE),IF($BY$12=2,IF(BY1418&lt;=$BX$31,0,IF(BY1418&gt;=$BX$32,1,(BY1418-$BX$31)*$BX$33)),SUM($BU$42:BU1418)/$BV$40))</f>
        <v>0.99999406603455432</v>
      </c>
      <c r="BW1418" s="1">
        <f t="shared" si="422"/>
        <v>1.8735227659096945E-4</v>
      </c>
      <c r="BY1418" s="1">
        <f t="shared" si="423"/>
        <v>137.59999999999647</v>
      </c>
      <c r="BZ1418" s="1">
        <f t="shared" si="424"/>
        <v>1.3615717775506849E-6</v>
      </c>
      <c r="CA1418" s="1">
        <f t="shared" si="431"/>
        <v>26</v>
      </c>
      <c r="CE1418" s="1">
        <f t="shared" si="425"/>
        <v>26.305</v>
      </c>
      <c r="CF1418" s="1">
        <f t="shared" si="426"/>
        <v>99</v>
      </c>
      <c r="CG1418" s="1">
        <f t="shared" si="427"/>
        <v>0</v>
      </c>
      <c r="CH1418" s="1">
        <f t="shared" si="432"/>
        <v>0</v>
      </c>
      <c r="CJ1418" s="1" t="e">
        <f t="shared" si="428"/>
        <v>#N/A</v>
      </c>
      <c r="CK1418" s="1" t="str">
        <f t="shared" si="429"/>
        <v/>
      </c>
    </row>
    <row r="1419" spans="73:89" ht="12" customHeight="1" x14ac:dyDescent="0.15">
      <c r="BU1419" s="1">
        <f t="shared" si="430"/>
        <v>0</v>
      </c>
      <c r="BV1419" s="1">
        <f>IF($BY$12=1,NORMDIST(BY1419,$Y$6,$Y$8,TRUE),IF($BY$12=2,IF(BY1419&lt;=$BX$31,0,IF(BY1419&gt;=$BX$32,1,(BY1419-$BX$31)*$BX$33)),SUM($BU$42:BU1419)/$BV$40))</f>
        <v>0.99999420071107736</v>
      </c>
      <c r="BW1419" s="1">
        <f t="shared" si="422"/>
        <v>1.8342477848526544E-4</v>
      </c>
      <c r="BY1419" s="1">
        <f t="shared" si="423"/>
        <v>137.69999999999646</v>
      </c>
      <c r="BZ1419" s="1">
        <f t="shared" si="424"/>
        <v>1.3320608459351499E-6</v>
      </c>
      <c r="CA1419" s="1">
        <f t="shared" si="431"/>
        <v>26</v>
      </c>
      <c r="CE1419" s="1">
        <f t="shared" si="425"/>
        <v>26.305</v>
      </c>
      <c r="CF1419" s="1">
        <f t="shared" si="426"/>
        <v>99</v>
      </c>
      <c r="CG1419" s="1">
        <f t="shared" si="427"/>
        <v>0</v>
      </c>
      <c r="CH1419" s="1">
        <f t="shared" si="432"/>
        <v>0</v>
      </c>
      <c r="CJ1419" s="1" t="e">
        <f t="shared" si="428"/>
        <v>#N/A</v>
      </c>
      <c r="CK1419" s="1" t="str">
        <f t="shared" si="429"/>
        <v/>
      </c>
    </row>
    <row r="1420" spans="73:89" ht="12" customHeight="1" x14ac:dyDescent="0.15">
      <c r="BU1420" s="1">
        <f t="shared" si="430"/>
        <v>0</v>
      </c>
      <c r="BV1420" s="1">
        <f>IF($BY$12=1,NORMDIST(BY1420,$Y$6,$Y$8,TRUE),IF($BY$12=2,IF(BY1420&lt;=$BX$31,0,IF(BY1420&gt;=$BX$32,1,(BY1420-$BX$31)*$BX$33)),SUM($BU$42:BU1420)/$BV$40))</f>
        <v>0.99999433246695812</v>
      </c>
      <c r="BW1420" s="1">
        <f t="shared" si="422"/>
        <v>1.7957502905973657E-4</v>
      </c>
      <c r="BY1420" s="1">
        <f t="shared" si="423"/>
        <v>137.79999999999646</v>
      </c>
      <c r="BZ1420" s="1">
        <f t="shared" si="424"/>
        <v>1.3031569597949287E-6</v>
      </c>
      <c r="CA1420" s="1">
        <f t="shared" si="431"/>
        <v>26</v>
      </c>
      <c r="CE1420" s="1">
        <f t="shared" si="425"/>
        <v>26.305</v>
      </c>
      <c r="CF1420" s="1">
        <f t="shared" si="426"/>
        <v>99</v>
      </c>
      <c r="CG1420" s="1">
        <f t="shared" si="427"/>
        <v>0</v>
      </c>
      <c r="CH1420" s="1">
        <f t="shared" si="432"/>
        <v>0</v>
      </c>
      <c r="CJ1420" s="1" t="e">
        <f t="shared" si="428"/>
        <v>#N/A</v>
      </c>
      <c r="CK1420" s="1" t="str">
        <f t="shared" si="429"/>
        <v/>
      </c>
    </row>
    <row r="1421" spans="73:89" ht="12" customHeight="1" x14ac:dyDescent="0.15">
      <c r="BU1421" s="1">
        <f t="shared" si="430"/>
        <v>0</v>
      </c>
      <c r="BV1421" s="1">
        <f>IF($BY$12=1,NORMDIST(BY1421,$Y$6,$Y$8,TRUE),IF($BY$12=2,IF(BY1421&lt;=$BX$31,0,IF(BY1421&gt;=$BX$32,1,(BY1421-$BX$31)*$BX$33)),SUM($BU$42:BU1421)/$BV$40))</f>
        <v>0.99999446136231251</v>
      </c>
      <c r="BW1421" s="1">
        <f t="shared" si="422"/>
        <v>1.7580159112984902E-4</v>
      </c>
      <c r="BY1421" s="1">
        <f t="shared" si="423"/>
        <v>137.89999999999645</v>
      </c>
      <c r="BZ1421" s="1">
        <f t="shared" si="424"/>
        <v>1.2748483765761677E-6</v>
      </c>
      <c r="CA1421" s="1">
        <f t="shared" si="431"/>
        <v>26</v>
      </c>
      <c r="CE1421" s="1">
        <f t="shared" si="425"/>
        <v>26.305</v>
      </c>
      <c r="CF1421" s="1">
        <f t="shared" si="426"/>
        <v>99</v>
      </c>
      <c r="CG1421" s="1">
        <f t="shared" si="427"/>
        <v>0</v>
      </c>
      <c r="CH1421" s="1">
        <f t="shared" si="432"/>
        <v>0</v>
      </c>
      <c r="CJ1421" s="1" t="e">
        <f t="shared" si="428"/>
        <v>#N/A</v>
      </c>
      <c r="CK1421" s="1" t="str">
        <f t="shared" si="429"/>
        <v/>
      </c>
    </row>
    <row r="1422" spans="73:89" ht="12" customHeight="1" x14ac:dyDescent="0.15">
      <c r="BU1422" s="1">
        <f t="shared" si="430"/>
        <v>0</v>
      </c>
      <c r="BV1422" s="1">
        <f>IF($BY$12=1,NORMDIST(BY1422,$Y$6,$Y$8,TRUE),IF($BY$12=2,IF(BY1422&lt;=$BX$31,0,IF(BY1422&gt;=$BX$32,1,(BY1422-$BX$31)*$BX$33)),SUM($BU$42:BU1422)/$BV$40))</f>
        <v>0.99999458745609227</v>
      </c>
      <c r="BW1422" s="1">
        <f t="shared" si="422"/>
        <v>1.7210305190149948E-4</v>
      </c>
      <c r="BY1422" s="1">
        <f t="shared" si="423"/>
        <v>137.99999999999645</v>
      </c>
      <c r="BZ1422" s="1">
        <f t="shared" si="424"/>
        <v>1.2471235645036515E-6</v>
      </c>
      <c r="CA1422" s="1">
        <f t="shared" si="431"/>
        <v>26</v>
      </c>
      <c r="CE1422" s="1">
        <f t="shared" si="425"/>
        <v>26.305</v>
      </c>
      <c r="CF1422" s="1">
        <f t="shared" si="426"/>
        <v>99</v>
      </c>
      <c r="CG1422" s="1">
        <f t="shared" si="427"/>
        <v>0</v>
      </c>
      <c r="CH1422" s="1">
        <f t="shared" si="432"/>
        <v>0</v>
      </c>
      <c r="CJ1422" s="1" t="e">
        <f t="shared" si="428"/>
        <v>#N/A</v>
      </c>
      <c r="CK1422" s="1" t="str">
        <f t="shared" si="429"/>
        <v/>
      </c>
    </row>
    <row r="1423" spans="73:89" ht="12" customHeight="1" x14ac:dyDescent="0.15">
      <c r="BU1423" s="1">
        <f t="shared" si="430"/>
        <v>0</v>
      </c>
      <c r="BV1423" s="1">
        <f>IF($BY$12=1,NORMDIST(BY1423,$Y$6,$Y$8,TRUE),IF($BY$12=2,IF(BY1423&lt;=$BX$31,0,IF(BY1423&gt;=$BX$32,1,(BY1423-$BX$31)*$BX$33)),SUM($BU$42:BU1423)/$BV$40))</f>
        <v>0.99999471080610669</v>
      </c>
      <c r="BW1423" s="1">
        <f t="shared" si="422"/>
        <v>1.6847802260159709E-4</v>
      </c>
      <c r="BY1423" s="1">
        <f t="shared" si="423"/>
        <v>138.09999999999644</v>
      </c>
      <c r="BZ1423" s="1">
        <f t="shared" si="424"/>
        <v>1.2199711991426607E-6</v>
      </c>
      <c r="CA1423" s="1">
        <f t="shared" si="431"/>
        <v>26</v>
      </c>
      <c r="CE1423" s="1">
        <f t="shared" si="425"/>
        <v>26.305</v>
      </c>
      <c r="CF1423" s="1">
        <f t="shared" si="426"/>
        <v>99</v>
      </c>
      <c r="CG1423" s="1">
        <f t="shared" si="427"/>
        <v>0</v>
      </c>
      <c r="CH1423" s="1">
        <f t="shared" si="432"/>
        <v>0</v>
      </c>
      <c r="CJ1423" s="1" t="e">
        <f t="shared" si="428"/>
        <v>#N/A</v>
      </c>
      <c r="CK1423" s="1" t="str">
        <f t="shared" si="429"/>
        <v/>
      </c>
    </row>
    <row r="1424" spans="73:89" ht="12" customHeight="1" x14ac:dyDescent="0.15">
      <c r="BU1424" s="1">
        <f t="shared" si="430"/>
        <v>0</v>
      </c>
      <c r="BV1424" s="1">
        <f>IF($BY$12=1,NORMDIST(BY1424,$Y$6,$Y$8,TRUE),IF($BY$12=2,IF(BY1424&lt;=$BX$31,0,IF(BY1424&gt;=$BX$32,1,(BY1424-$BX$31)*$BX$33)),SUM($BU$42:BU1424)/$BV$40))</f>
        <v>0.99999483146904278</v>
      </c>
      <c r="BW1424" s="1">
        <f t="shared" si="422"/>
        <v>1.6492513811336654E-4</v>
      </c>
      <c r="BY1424" s="1">
        <f t="shared" si="423"/>
        <v>138.19999999999644</v>
      </c>
      <c r="BZ1424" s="1">
        <f t="shared" si="424"/>
        <v>1.1933801600099189E-6</v>
      </c>
      <c r="CA1424" s="1">
        <f t="shared" si="431"/>
        <v>26</v>
      </c>
      <c r="CE1424" s="1">
        <f t="shared" si="425"/>
        <v>26.305</v>
      </c>
      <c r="CF1424" s="1">
        <f t="shared" si="426"/>
        <v>99</v>
      </c>
      <c r="CG1424" s="1">
        <f t="shared" si="427"/>
        <v>0</v>
      </c>
      <c r="CH1424" s="1">
        <f t="shared" si="432"/>
        <v>0</v>
      </c>
      <c r="CJ1424" s="1" t="e">
        <f t="shared" si="428"/>
        <v>#N/A</v>
      </c>
      <c r="CK1424" s="1" t="str">
        <f t="shared" si="429"/>
        <v/>
      </c>
    </row>
    <row r="1425" spans="73:89" ht="12" customHeight="1" x14ac:dyDescent="0.15">
      <c r="BU1425" s="1">
        <f t="shared" si="430"/>
        <v>0</v>
      </c>
      <c r="BV1425" s="1">
        <f>IF($BY$12=1,NORMDIST(BY1425,$Y$6,$Y$8,TRUE),IF($BY$12=2,IF(BY1425&lt;=$BX$31,0,IF(BY1425&gt;=$BX$32,1,(BY1425-$BX$31)*$BX$33)),SUM($BU$42:BU1425)/$BV$40))</f>
        <v>0.9999949495004854</v>
      </c>
      <c r="BW1425" s="1">
        <f t="shared" si="422"/>
        <v>1.6144305661633298E-4</v>
      </c>
      <c r="BY1425" s="1">
        <f t="shared" si="423"/>
        <v>138.29999999999643</v>
      </c>
      <c r="BZ1425" s="1">
        <f t="shared" si="424"/>
        <v>1.1673395272330958E-6</v>
      </c>
      <c r="CA1425" s="1">
        <f t="shared" si="431"/>
        <v>26</v>
      </c>
      <c r="CE1425" s="1">
        <f t="shared" si="425"/>
        <v>26.305</v>
      </c>
      <c r="CF1425" s="1">
        <f t="shared" si="426"/>
        <v>99</v>
      </c>
      <c r="CG1425" s="1">
        <f t="shared" si="427"/>
        <v>0</v>
      </c>
      <c r="CH1425" s="1">
        <f t="shared" si="432"/>
        <v>0</v>
      </c>
      <c r="CJ1425" s="1" t="e">
        <f t="shared" si="428"/>
        <v>#N/A</v>
      </c>
      <c r="CK1425" s="1" t="str">
        <f t="shared" si="429"/>
        <v/>
      </c>
    </row>
    <row r="1426" spans="73:89" ht="12" customHeight="1" x14ac:dyDescent="0.15">
      <c r="BU1426" s="1">
        <f t="shared" si="430"/>
        <v>0</v>
      </c>
      <c r="BV1426" s="1">
        <f>IF($BY$12=1,NORMDIST(BY1426,$Y$6,$Y$8,TRUE),IF($BY$12=2,IF(BY1426&lt;=$BX$31,0,IF(BY1426&gt;=$BX$32,1,(BY1426-$BX$31)*$BX$33)),SUM($BU$42:BU1426)/$BV$40))</f>
        <v>0.99999506495493751</v>
      </c>
      <c r="BW1426" s="1">
        <f t="shared" si="422"/>
        <v>1.5803045923093754E-4</v>
      </c>
      <c r="BY1426" s="1">
        <f t="shared" si="423"/>
        <v>138.39999999999642</v>
      </c>
      <c r="BZ1426" s="1">
        <f t="shared" si="424"/>
        <v>1.1418385782582487E-6</v>
      </c>
      <c r="CA1426" s="1">
        <f t="shared" si="431"/>
        <v>26</v>
      </c>
      <c r="CE1426" s="1">
        <f t="shared" si="425"/>
        <v>26.305</v>
      </c>
      <c r="CF1426" s="1">
        <f t="shared" si="426"/>
        <v>99</v>
      </c>
      <c r="CG1426" s="1">
        <f t="shared" si="427"/>
        <v>0</v>
      </c>
      <c r="CH1426" s="1">
        <f t="shared" si="432"/>
        <v>0</v>
      </c>
      <c r="CJ1426" s="1" t="e">
        <f t="shared" si="428"/>
        <v>#N/A</v>
      </c>
      <c r="CK1426" s="1" t="str">
        <f t="shared" si="429"/>
        <v/>
      </c>
    </row>
    <row r="1427" spans="73:89" ht="12" customHeight="1" x14ac:dyDescent="0.15">
      <c r="BU1427" s="1">
        <f t="shared" si="430"/>
        <v>0</v>
      </c>
      <c r="BV1427" s="1">
        <f>IF($BY$12=1,NORMDIST(BY1427,$Y$6,$Y$8,TRUE),IF($BY$12=2,IF(BY1427&lt;=$BX$31,0,IF(BY1427&gt;=$BX$32,1,(BY1427-$BX$31)*$BX$33)),SUM($BU$42:BU1427)/$BV$40))</f>
        <v>0.99999517788583936</v>
      </c>
      <c r="BW1427" s="1">
        <f t="shared" ref="BW1427:BW1490" si="433">BY1427*BZ1427</f>
        <v>1.5468604966774479E-4</v>
      </c>
      <c r="BY1427" s="1">
        <f t="shared" ref="BY1427:BY1490" si="434">BY1426+$BZ$1</f>
        <v>138.49999999999642</v>
      </c>
      <c r="BZ1427" s="1">
        <f t="shared" si="424"/>
        <v>1.1168667846046844E-6</v>
      </c>
      <c r="CA1427" s="1">
        <f t="shared" si="431"/>
        <v>26</v>
      </c>
      <c r="CE1427" s="1">
        <f t="shared" si="425"/>
        <v>26.305</v>
      </c>
      <c r="CF1427" s="1">
        <f t="shared" si="426"/>
        <v>99</v>
      </c>
      <c r="CG1427" s="1">
        <f t="shared" si="427"/>
        <v>0</v>
      </c>
      <c r="CH1427" s="1">
        <f t="shared" si="432"/>
        <v>0</v>
      </c>
      <c r="CJ1427" s="1" t="e">
        <f t="shared" si="428"/>
        <v>#N/A</v>
      </c>
      <c r="CK1427" s="1" t="str">
        <f t="shared" si="429"/>
        <v/>
      </c>
    </row>
    <row r="1428" spans="73:89" ht="12" customHeight="1" x14ac:dyDescent="0.15">
      <c r="BU1428" s="1">
        <f t="shared" si="430"/>
        <v>0</v>
      </c>
      <c r="BV1428" s="1">
        <f>IF($BY$12=1,NORMDIST(BY1428,$Y$6,$Y$8,TRUE),IF($BY$12=2,IF(BY1428&lt;=$BX$31,0,IF(BY1428&gt;=$BX$32,1,(BY1428-$BX$31)*$BX$33)),SUM($BU$42:BU1428)/$BV$40))</f>
        <v>0.99999528834558815</v>
      </c>
      <c r="BW1428" s="1">
        <f t="shared" si="433"/>
        <v>1.5140855388119943E-4</v>
      </c>
      <c r="BY1428" s="1">
        <f t="shared" si="434"/>
        <v>138.59999999999641</v>
      </c>
      <c r="BZ1428" s="1">
        <f t="shared" si="424"/>
        <v>1.0924138086666908E-6</v>
      </c>
      <c r="CA1428" s="1">
        <f t="shared" si="431"/>
        <v>26</v>
      </c>
      <c r="CE1428" s="1">
        <f t="shared" si="425"/>
        <v>26.305</v>
      </c>
      <c r="CF1428" s="1">
        <f t="shared" si="426"/>
        <v>99</v>
      </c>
      <c r="CG1428" s="1">
        <f t="shared" si="427"/>
        <v>0</v>
      </c>
      <c r="CH1428" s="1">
        <f t="shared" si="432"/>
        <v>0</v>
      </c>
      <c r="CJ1428" s="1" t="e">
        <f t="shared" si="428"/>
        <v>#N/A</v>
      </c>
      <c r="CK1428" s="1" t="str">
        <f t="shared" si="429"/>
        <v/>
      </c>
    </row>
    <row r="1429" spans="73:89" ht="12" customHeight="1" x14ac:dyDescent="0.15">
      <c r="BU1429" s="1">
        <f t="shared" si="430"/>
        <v>0</v>
      </c>
      <c r="BV1429" s="1">
        <f>IF($BY$12=1,NORMDIST(BY1429,$Y$6,$Y$8,TRUE),IF($BY$12=2,IF(BY1429&lt;=$BX$31,0,IF(BY1429&gt;=$BX$32,1,(BY1429-$BX$31)*$BX$33)),SUM($BU$42:BU1429)/$BV$40))</f>
        <v>0.99999539638555646</v>
      </c>
      <c r="BW1429" s="1">
        <f t="shared" si="433"/>
        <v>1.4819671972788329E-4</v>
      </c>
      <c r="BY1429" s="1">
        <f t="shared" si="434"/>
        <v>138.69999999999641</v>
      </c>
      <c r="BZ1429" s="1">
        <f t="shared" si="424"/>
        <v>1.068469500561551E-6</v>
      </c>
      <c r="CA1429" s="1">
        <f t="shared" si="431"/>
        <v>26</v>
      </c>
      <c r="CE1429" s="1">
        <f t="shared" si="425"/>
        <v>26.305</v>
      </c>
      <c r="CF1429" s="1">
        <f t="shared" si="426"/>
        <v>99</v>
      </c>
      <c r="CG1429" s="1">
        <f t="shared" si="427"/>
        <v>0</v>
      </c>
      <c r="CH1429" s="1">
        <f t="shared" si="432"/>
        <v>0</v>
      </c>
      <c r="CJ1429" s="1" t="e">
        <f t="shared" si="428"/>
        <v>#N/A</v>
      </c>
      <c r="CK1429" s="1" t="str">
        <f t="shared" si="429"/>
        <v/>
      </c>
    </row>
    <row r="1430" spans="73:89" ht="12" customHeight="1" x14ac:dyDescent="0.15">
      <c r="BU1430" s="1">
        <f t="shared" si="430"/>
        <v>0</v>
      </c>
      <c r="BV1430" s="1">
        <f>IF($BY$12=1,NORMDIST(BY1430,$Y$6,$Y$8,TRUE),IF($BY$12=2,IF(BY1430&lt;=$BX$31,0,IF(BY1430&gt;=$BX$32,1,(BY1430-$BX$31)*$BX$33)),SUM($BU$42:BU1430)/$BV$40))</f>
        <v>0.99999550205611143</v>
      </c>
      <c r="BW1430" s="1">
        <f t="shared" si="433"/>
        <v>1.4504931662923825E-4</v>
      </c>
      <c r="BY1430" s="1">
        <f t="shared" si="434"/>
        <v>138.7999999999964</v>
      </c>
      <c r="BZ1430" s="1">
        <f t="shared" si="424"/>
        <v>1.0450238950233575E-6</v>
      </c>
      <c r="CA1430" s="1">
        <f t="shared" si="431"/>
        <v>26</v>
      </c>
      <c r="CE1430" s="1">
        <f t="shared" si="425"/>
        <v>26.305</v>
      </c>
      <c r="CF1430" s="1">
        <f t="shared" si="426"/>
        <v>99</v>
      </c>
      <c r="CG1430" s="1">
        <f t="shared" si="427"/>
        <v>0</v>
      </c>
      <c r="CH1430" s="1">
        <f t="shared" si="432"/>
        <v>0</v>
      </c>
      <c r="CJ1430" s="1" t="e">
        <f t="shared" si="428"/>
        <v>#N/A</v>
      </c>
      <c r="CK1430" s="1" t="str">
        <f t="shared" si="429"/>
        <v/>
      </c>
    </row>
    <row r="1431" spans="73:89" ht="12" customHeight="1" x14ac:dyDescent="0.15">
      <c r="BU1431" s="1">
        <f t="shared" si="430"/>
        <v>0</v>
      </c>
      <c r="BV1431" s="1">
        <f>IF($BY$12=1,NORMDIST(BY1431,$Y$6,$Y$8,TRUE),IF($BY$12=2,IF(BY1431&lt;=$BX$31,0,IF(BY1431&gt;=$BX$32,1,(BY1431-$BX$31)*$BX$33)),SUM($BU$42:BU1431)/$BV$40))</f>
        <v>0.99999560540663257</v>
      </c>
      <c r="BW1431" s="1">
        <f t="shared" si="433"/>
        <v>1.4196513523870172E-4</v>
      </c>
      <c r="BY1431" s="1">
        <f t="shared" si="434"/>
        <v>138.8999999999964</v>
      </c>
      <c r="BZ1431" s="1">
        <f t="shared" si="424"/>
        <v>1.0220672083420116E-6</v>
      </c>
      <c r="CA1431" s="1">
        <f t="shared" si="431"/>
        <v>26</v>
      </c>
      <c r="CE1431" s="1">
        <f t="shared" si="425"/>
        <v>26.305</v>
      </c>
      <c r="CF1431" s="1">
        <f t="shared" si="426"/>
        <v>99</v>
      </c>
      <c r="CG1431" s="1">
        <f t="shared" si="427"/>
        <v>0</v>
      </c>
      <c r="CH1431" s="1">
        <f t="shared" si="432"/>
        <v>0</v>
      </c>
      <c r="CJ1431" s="1" t="e">
        <f t="shared" si="428"/>
        <v>#N/A</v>
      </c>
      <c r="CK1431" s="1" t="str">
        <f t="shared" si="429"/>
        <v/>
      </c>
    </row>
    <row r="1432" spans="73:89" ht="12" customHeight="1" x14ac:dyDescent="0.15">
      <c r="BU1432" s="1">
        <f t="shared" si="430"/>
        <v>0</v>
      </c>
      <c r="BV1432" s="1">
        <f>IF($BY$12=1,NORMDIST(BY1432,$Y$6,$Y$8,TRUE),IF($BY$12=2,IF(BY1432&lt;=$BX$31,0,IF(BY1432&gt;=$BX$32,1,(BY1432-$BX$31)*$BX$33)),SUM($BU$42:BU1432)/$BV$40))</f>
        <v>0.99999570648553004</v>
      </c>
      <c r="BW1432" s="1">
        <f t="shared" si="433"/>
        <v>1.3894298711322135E-4</v>
      </c>
      <c r="BY1432" s="1">
        <f t="shared" si="434"/>
        <v>138.99999999999639</v>
      </c>
      <c r="BZ1432" s="1">
        <f t="shared" si="424"/>
        <v>9.9958983534694216E-7</v>
      </c>
      <c r="CA1432" s="1">
        <f t="shared" si="431"/>
        <v>26</v>
      </c>
      <c r="CE1432" s="1">
        <f t="shared" si="425"/>
        <v>26.305</v>
      </c>
      <c r="CF1432" s="1">
        <f t="shared" si="426"/>
        <v>99</v>
      </c>
      <c r="CG1432" s="1">
        <f t="shared" si="427"/>
        <v>0</v>
      </c>
      <c r="CH1432" s="1">
        <f t="shared" si="432"/>
        <v>0</v>
      </c>
      <c r="CJ1432" s="1" t="e">
        <f t="shared" si="428"/>
        <v>#N/A</v>
      </c>
      <c r="CK1432" s="1" t="str">
        <f t="shared" si="429"/>
        <v/>
      </c>
    </row>
    <row r="1433" spans="73:89" ht="12" customHeight="1" x14ac:dyDescent="0.15">
      <c r="BU1433" s="1">
        <f t="shared" si="430"/>
        <v>0</v>
      </c>
      <c r="BV1433" s="1">
        <f>IF($BY$12=1,NORMDIST(BY1433,$Y$6,$Y$8,TRUE),IF($BY$12=2,IF(BY1433&lt;=$BX$31,0,IF(BY1433&gt;=$BX$32,1,(BY1433-$BX$31)*$BX$33)),SUM($BU$42:BU1433)/$BV$40))</f>
        <v>0.99999580534026222</v>
      </c>
      <c r="BW1433" s="1">
        <f t="shared" si="433"/>
        <v>1.3598170438909731E-4</v>
      </c>
      <c r="BY1433" s="1">
        <f t="shared" si="434"/>
        <v>139.09999999999638</v>
      </c>
      <c r="BZ1433" s="1">
        <f t="shared" si="424"/>
        <v>9.7758234643494494E-7</v>
      </c>
      <c r="CA1433" s="1">
        <f t="shared" si="431"/>
        <v>26</v>
      </c>
      <c r="CE1433" s="1">
        <f t="shared" si="425"/>
        <v>26.305</v>
      </c>
      <c r="CF1433" s="1">
        <f t="shared" si="426"/>
        <v>99</v>
      </c>
      <c r="CG1433" s="1">
        <f t="shared" si="427"/>
        <v>0</v>
      </c>
      <c r="CH1433" s="1">
        <f t="shared" si="432"/>
        <v>0</v>
      </c>
      <c r="CJ1433" s="1" t="e">
        <f t="shared" si="428"/>
        <v>#N/A</v>
      </c>
      <c r="CK1433" s="1" t="str">
        <f t="shared" si="429"/>
        <v/>
      </c>
    </row>
    <row r="1434" spans="73:89" ht="12" customHeight="1" x14ac:dyDescent="0.15">
      <c r="BU1434" s="1">
        <f t="shared" si="430"/>
        <v>0</v>
      </c>
      <c r="BV1434" s="1">
        <f>IF($BY$12=1,NORMDIST(BY1434,$Y$6,$Y$8,TRUE),IF($BY$12=2,IF(BY1434&lt;=$BX$31,0,IF(BY1434&gt;=$BX$32,1,(BY1434-$BX$31)*$BX$33)),SUM($BU$42:BU1434)/$BV$40))</f>
        <v>0.99999590201735333</v>
      </c>
      <c r="BW1434" s="1">
        <f t="shared" si="433"/>
        <v>1.3308013946211557E-4</v>
      </c>
      <c r="BY1434" s="1">
        <f t="shared" si="434"/>
        <v>139.19999999999638</v>
      </c>
      <c r="BZ1434" s="1">
        <f t="shared" si="424"/>
        <v>9.5603548464165965E-7</v>
      </c>
      <c r="CA1434" s="1">
        <f t="shared" si="431"/>
        <v>26</v>
      </c>
      <c r="CE1434" s="1">
        <f t="shared" si="425"/>
        <v>26.305</v>
      </c>
      <c r="CF1434" s="1">
        <f t="shared" si="426"/>
        <v>99</v>
      </c>
      <c r="CG1434" s="1">
        <f t="shared" si="427"/>
        <v>0</v>
      </c>
      <c r="CH1434" s="1">
        <f t="shared" si="432"/>
        <v>0</v>
      </c>
      <c r="CJ1434" s="1" t="e">
        <f t="shared" si="428"/>
        <v>#N/A</v>
      </c>
      <c r="CK1434" s="1" t="str">
        <f t="shared" si="429"/>
        <v/>
      </c>
    </row>
    <row r="1435" spans="73:89" ht="12" customHeight="1" x14ac:dyDescent="0.15">
      <c r="BU1435" s="1">
        <f t="shared" si="430"/>
        <v>0</v>
      </c>
      <c r="BV1435" s="1">
        <f>IF($BY$12=1,NORMDIST(BY1435,$Y$6,$Y$8,TRUE),IF($BY$12=2,IF(BY1435&lt;=$BX$31,0,IF(BY1435&gt;=$BX$32,1,(BY1435-$BX$31)*$BX$33)),SUM($BU$42:BU1435)/$BV$40))</f>
        <v>0.99999599656241034</v>
      </c>
      <c r="BW1435" s="1">
        <f t="shared" si="433"/>
        <v>1.3023716467193029E-4</v>
      </c>
      <c r="BY1435" s="1">
        <f t="shared" si="434"/>
        <v>139.29999999999637</v>
      </c>
      <c r="BZ1435" s="1">
        <f t="shared" si="424"/>
        <v>9.3494016275616414E-7</v>
      </c>
      <c r="CA1435" s="1">
        <f t="shared" si="431"/>
        <v>26</v>
      </c>
      <c r="CE1435" s="1">
        <f t="shared" si="425"/>
        <v>26.305</v>
      </c>
      <c r="CF1435" s="1">
        <f t="shared" si="426"/>
        <v>99</v>
      </c>
      <c r="CG1435" s="1">
        <f t="shared" si="427"/>
        <v>0</v>
      </c>
      <c r="CH1435" s="1">
        <f t="shared" si="432"/>
        <v>0</v>
      </c>
      <c r="CJ1435" s="1" t="e">
        <f t="shared" si="428"/>
        <v>#N/A</v>
      </c>
      <c r="CK1435" s="1" t="str">
        <f t="shared" si="429"/>
        <v/>
      </c>
    </row>
    <row r="1436" spans="73:89" ht="12" customHeight="1" x14ac:dyDescent="0.15">
      <c r="BU1436" s="1">
        <f t="shared" si="430"/>
        <v>0</v>
      </c>
      <c r="BV1436" s="1">
        <f>IF($BY$12=1,NORMDIST(BY1436,$Y$6,$Y$8,TRUE),IF($BY$12=2,IF(BY1436&lt;=$BX$31,0,IF(BY1436&gt;=$BX$32,1,(BY1436-$BX$31)*$BX$33)),SUM($BU$42:BU1436)/$BV$40))</f>
        <v>0.9999960890201397</v>
      </c>
      <c r="BW1436" s="1">
        <f t="shared" si="433"/>
        <v>1.2745167199064515E-4</v>
      </c>
      <c r="BY1436" s="1">
        <f t="shared" si="434"/>
        <v>139.39999999999637</v>
      </c>
      <c r="BZ1436" s="1">
        <f t="shared" si="424"/>
        <v>9.1428746047810946E-7</v>
      </c>
      <c r="CA1436" s="1">
        <f t="shared" si="431"/>
        <v>26</v>
      </c>
      <c r="CE1436" s="1">
        <f t="shared" si="425"/>
        <v>26.305</v>
      </c>
      <c r="CF1436" s="1">
        <f t="shared" si="426"/>
        <v>99</v>
      </c>
      <c r="CG1436" s="1">
        <f t="shared" si="427"/>
        <v>0</v>
      </c>
      <c r="CH1436" s="1">
        <f t="shared" si="432"/>
        <v>0</v>
      </c>
      <c r="CJ1436" s="1" t="e">
        <f t="shared" si="428"/>
        <v>#N/A</v>
      </c>
      <c r="CK1436" s="1" t="str">
        <f t="shared" si="429"/>
        <v/>
      </c>
    </row>
    <row r="1437" spans="73:89" ht="12" customHeight="1" x14ac:dyDescent="0.15">
      <c r="BU1437" s="1">
        <f t="shared" si="430"/>
        <v>0</v>
      </c>
      <c r="BV1437" s="1">
        <f>IF($BY$12=1,NORMDIST(BY1437,$Y$6,$Y$8,TRUE),IF($BY$12=2,IF(BY1437&lt;=$BX$31,0,IF(BY1437&gt;=$BX$32,1,(BY1437-$BX$31)*$BX$33)),SUM($BU$42:BU1437)/$BV$40))</f>
        <v>0.99999617943436436</v>
      </c>
      <c r="BW1437" s="1">
        <f t="shared" si="433"/>
        <v>1.2472257271556046E-4</v>
      </c>
      <c r="BY1437" s="1">
        <f t="shared" si="434"/>
        <v>139.49999999999636</v>
      </c>
      <c r="BZ1437" s="1">
        <f t="shared" si="424"/>
        <v>8.9406862161694421E-7</v>
      </c>
      <c r="CA1437" s="1">
        <f t="shared" si="431"/>
        <v>26</v>
      </c>
      <c r="CE1437" s="1">
        <f t="shared" si="425"/>
        <v>26.305</v>
      </c>
      <c r="CF1437" s="1">
        <f t="shared" si="426"/>
        <v>99</v>
      </c>
      <c r="CG1437" s="1">
        <f t="shared" si="427"/>
        <v>0</v>
      </c>
      <c r="CH1437" s="1">
        <f t="shared" si="432"/>
        <v>0</v>
      </c>
      <c r="CJ1437" s="1" t="e">
        <f t="shared" si="428"/>
        <v>#N/A</v>
      </c>
      <c r="CK1437" s="1" t="str">
        <f t="shared" si="429"/>
        <v/>
      </c>
    </row>
    <row r="1438" spans="73:89" ht="12" customHeight="1" x14ac:dyDescent="0.15">
      <c r="BU1438" s="1">
        <f t="shared" si="430"/>
        <v>0</v>
      </c>
      <c r="BV1438" s="1">
        <f>IF($BY$12=1,NORMDIST(BY1438,$Y$6,$Y$8,TRUE),IF($BY$12=2,IF(BY1438&lt;=$BX$31,0,IF(BY1438&gt;=$BX$32,1,(BY1438-$BX$31)*$BX$33)),SUM($BU$42:BU1438)/$BV$40))</f>
        <v>0.99999626784803952</v>
      </c>
      <c r="BW1438" s="1">
        <f t="shared" si="433"/>
        <v>1.2204879716603791E-4</v>
      </c>
      <c r="BY1438" s="1">
        <f t="shared" si="434"/>
        <v>139.59999999999636</v>
      </c>
      <c r="BZ1438" s="1">
        <f t="shared" si="424"/>
        <v>8.7427505133267268E-7</v>
      </c>
      <c r="CA1438" s="1">
        <f t="shared" si="431"/>
        <v>26</v>
      </c>
      <c r="CE1438" s="1">
        <f t="shared" si="425"/>
        <v>26.305</v>
      </c>
      <c r="CF1438" s="1">
        <f t="shared" si="426"/>
        <v>99</v>
      </c>
      <c r="CG1438" s="1">
        <f t="shared" si="427"/>
        <v>0</v>
      </c>
      <c r="CH1438" s="1">
        <f t="shared" si="432"/>
        <v>0</v>
      </c>
      <c r="CJ1438" s="1" t="e">
        <f t="shared" si="428"/>
        <v>#N/A</v>
      </c>
      <c r="CK1438" s="1" t="str">
        <f t="shared" si="429"/>
        <v/>
      </c>
    </row>
    <row r="1439" spans="73:89" ht="12" customHeight="1" x14ac:dyDescent="0.15">
      <c r="BU1439" s="1">
        <f t="shared" si="430"/>
        <v>0</v>
      </c>
      <c r="BV1439" s="1">
        <f>IF($BY$12=1,NORMDIST(BY1439,$Y$6,$Y$8,TRUE),IF($BY$12=2,IF(BY1439&lt;=$BX$31,0,IF(BY1439&gt;=$BX$32,1,(BY1439-$BX$31)*$BX$33)),SUM($BU$42:BU1439)/$BV$40))</f>
        <v>0.99999635430326883</v>
      </c>
      <c r="BW1439" s="1">
        <f t="shared" si="433"/>
        <v>1.1942929438444287E-4</v>
      </c>
      <c r="BY1439" s="1">
        <f t="shared" si="434"/>
        <v>139.69999999999635</v>
      </c>
      <c r="BZ1439" s="1">
        <f t="shared" si="424"/>
        <v>8.5489831341765202E-7</v>
      </c>
      <c r="CA1439" s="1">
        <f t="shared" si="431"/>
        <v>26</v>
      </c>
      <c r="CE1439" s="1">
        <f t="shared" si="425"/>
        <v>26.305</v>
      </c>
      <c r="CF1439" s="1">
        <f t="shared" si="426"/>
        <v>99</v>
      </c>
      <c r="CG1439" s="1">
        <f t="shared" si="427"/>
        <v>0</v>
      </c>
      <c r="CH1439" s="1">
        <f t="shared" si="432"/>
        <v>0</v>
      </c>
      <c r="CJ1439" s="1" t="e">
        <f t="shared" si="428"/>
        <v>#N/A</v>
      </c>
      <c r="CK1439" s="1" t="str">
        <f t="shared" si="429"/>
        <v/>
      </c>
    </row>
    <row r="1440" spans="73:89" ht="12" customHeight="1" x14ac:dyDescent="0.15">
      <c r="BU1440" s="1">
        <f t="shared" si="430"/>
        <v>0</v>
      </c>
      <c r="BV1440" s="1">
        <f>IF($BY$12=1,NORMDIST(BY1440,$Y$6,$Y$8,TRUE),IF($BY$12=2,IF(BY1440&lt;=$BX$31,0,IF(BY1440&gt;=$BX$32,1,(BY1440-$BX$31)*$BX$33)),SUM($BU$42:BU1440)/$BV$40))</f>
        <v>0.99999643884132039</v>
      </c>
      <c r="BW1440" s="1">
        <f t="shared" si="433"/>
        <v>1.1686303184112492E-4</v>
      </c>
      <c r="BY1440" s="1">
        <f t="shared" si="434"/>
        <v>139.79999999999634</v>
      </c>
      <c r="BZ1440" s="1">
        <f t="shared" si="424"/>
        <v>8.3593012761894119E-7</v>
      </c>
      <c r="CA1440" s="1">
        <f t="shared" si="431"/>
        <v>26</v>
      </c>
      <c r="CE1440" s="1">
        <f t="shared" si="425"/>
        <v>26.305</v>
      </c>
      <c r="CF1440" s="1">
        <f t="shared" si="426"/>
        <v>99</v>
      </c>
      <c r="CG1440" s="1">
        <f t="shared" si="427"/>
        <v>0</v>
      </c>
      <c r="CH1440" s="1">
        <f t="shared" si="432"/>
        <v>0</v>
      </c>
      <c r="CJ1440" s="1" t="e">
        <f t="shared" si="428"/>
        <v>#N/A</v>
      </c>
      <c r="CK1440" s="1" t="str">
        <f t="shared" si="429"/>
        <v/>
      </c>
    </row>
    <row r="1441" spans="73:89" ht="12" customHeight="1" x14ac:dyDescent="0.15">
      <c r="BU1441" s="1">
        <f t="shared" si="430"/>
        <v>0</v>
      </c>
      <c r="BV1441" s="1">
        <f>IF($BY$12=1,NORMDIST(BY1441,$Y$6,$Y$8,TRUE),IF($BY$12=2,IF(BY1441&lt;=$BX$31,0,IF(BY1441&gt;=$BX$32,1,(BY1441-$BX$31)*$BX$33)),SUM($BU$42:BU1441)/$BV$40))</f>
        <v>0.99999652150264173</v>
      </c>
      <c r="BW1441" s="1">
        <f t="shared" si="433"/>
        <v>1.1434899514339009E-4</v>
      </c>
      <c r="BY1441" s="1">
        <f t="shared" si="434"/>
        <v>139.89999999999634</v>
      </c>
      <c r="BZ1441" s="1">
        <f t="shared" si="424"/>
        <v>8.1736236700066542E-7</v>
      </c>
      <c r="CA1441" s="1">
        <f t="shared" si="431"/>
        <v>26</v>
      </c>
      <c r="CE1441" s="1">
        <f t="shared" si="425"/>
        <v>26.305</v>
      </c>
      <c r="CF1441" s="1">
        <f t="shared" si="426"/>
        <v>99</v>
      </c>
      <c r="CG1441" s="1">
        <f t="shared" si="427"/>
        <v>0</v>
      </c>
      <c r="CH1441" s="1">
        <f t="shared" si="432"/>
        <v>0</v>
      </c>
      <c r="CJ1441" s="1" t="e">
        <f t="shared" si="428"/>
        <v>#N/A</v>
      </c>
      <c r="CK1441" s="1" t="str">
        <f t="shared" si="429"/>
        <v/>
      </c>
    </row>
    <row r="1442" spans="73:89" ht="12" customHeight="1" x14ac:dyDescent="0.15">
      <c r="BU1442" s="1">
        <f t="shared" si="430"/>
        <v>0</v>
      </c>
      <c r="BV1442" s="1">
        <f>IF($BY$12=1,NORMDIST(BY1442,$Y$6,$Y$8,TRUE),IF($BY$12=2,IF(BY1442&lt;=$BX$31,0,IF(BY1442&gt;=$BX$32,1,(BY1442-$BX$31)*$BX$33)),SUM($BU$42:BU1442)/$BV$40))</f>
        <v>0.99999660232687526</v>
      </c>
      <c r="BW1442" s="1">
        <f t="shared" si="433"/>
        <v>1.1188618774842761E-4</v>
      </c>
      <c r="BY1442" s="1">
        <f t="shared" si="434"/>
        <v>139.99999999999633</v>
      </c>
      <c r="BZ1442" s="1">
        <f t="shared" si="424"/>
        <v>7.9918705534593245E-7</v>
      </c>
      <c r="CA1442" s="1">
        <f t="shared" si="431"/>
        <v>26</v>
      </c>
      <c r="CE1442" s="1">
        <f t="shared" si="425"/>
        <v>26.305</v>
      </c>
      <c r="CF1442" s="1">
        <f t="shared" si="426"/>
        <v>99</v>
      </c>
      <c r="CG1442" s="1">
        <f t="shared" si="427"/>
        <v>0</v>
      </c>
      <c r="CH1442" s="1">
        <f t="shared" si="432"/>
        <v>0</v>
      </c>
      <c r="CJ1442" s="1" t="e">
        <f t="shared" si="428"/>
        <v>#N/A</v>
      </c>
      <c r="CK1442" s="1" t="str">
        <f t="shared" si="429"/>
        <v/>
      </c>
    </row>
    <row r="1443" spans="73:89" ht="12" customHeight="1" x14ac:dyDescent="0.15">
      <c r="BU1443" s="1">
        <f t="shared" si="430"/>
        <v>0</v>
      </c>
      <c r="BV1443" s="1">
        <f>IF($BY$12=1,NORMDIST(BY1443,$Y$6,$Y$8,TRUE),IF($BY$12=2,IF(BY1443&lt;=$BX$31,0,IF(BY1443&gt;=$BX$32,1,(BY1443-$BX$31)*$BX$33)),SUM($BU$42:BU1443)/$BV$40))</f>
        <v>0.99999668135287334</v>
      </c>
      <c r="BW1443" s="1">
        <f t="shared" si="433"/>
        <v>1.0947363068014664E-4</v>
      </c>
      <c r="BY1443" s="1">
        <f t="shared" si="434"/>
        <v>140.09999999999633</v>
      </c>
      <c r="BZ1443" s="1">
        <f t="shared" si="424"/>
        <v>7.8139636459778386E-7</v>
      </c>
      <c r="CA1443" s="1">
        <f t="shared" si="431"/>
        <v>26</v>
      </c>
      <c r="CE1443" s="1">
        <f t="shared" si="425"/>
        <v>26.305</v>
      </c>
      <c r="CF1443" s="1">
        <f t="shared" si="426"/>
        <v>99</v>
      </c>
      <c r="CG1443" s="1">
        <f t="shared" si="427"/>
        <v>0</v>
      </c>
      <c r="CH1443" s="1">
        <f t="shared" si="432"/>
        <v>0</v>
      </c>
      <c r="CJ1443" s="1" t="e">
        <f t="shared" si="428"/>
        <v>#N/A</v>
      </c>
      <c r="CK1443" s="1" t="str">
        <f t="shared" si="429"/>
        <v/>
      </c>
    </row>
    <row r="1444" spans="73:89" ht="12" customHeight="1" x14ac:dyDescent="0.15">
      <c r="BU1444" s="1">
        <f t="shared" si="430"/>
        <v>0</v>
      </c>
      <c r="BV1444" s="1">
        <f>IF($BY$12=1,NORMDIST(BY1444,$Y$6,$Y$8,TRUE),IF($BY$12=2,IF(BY1444&lt;=$BX$31,0,IF(BY1444&gt;=$BX$32,1,(BY1444-$BX$31)*$BX$33)),SUM($BU$42:BU1444)/$BV$40))</f>
        <v>0.99999675861871262</v>
      </c>
      <c r="BW1444" s="1">
        <f t="shared" si="433"/>
        <v>1.0711036224988499E-4</v>
      </c>
      <c r="BY1444" s="1">
        <f t="shared" si="434"/>
        <v>140.19999999999632</v>
      </c>
      <c r="BZ1444" s="1">
        <f t="shared" si="424"/>
        <v>7.6398261233871475E-7</v>
      </c>
      <c r="CA1444" s="1">
        <f t="shared" si="431"/>
        <v>26</v>
      </c>
      <c r="CE1444" s="1">
        <f t="shared" si="425"/>
        <v>26.305</v>
      </c>
      <c r="CF1444" s="1">
        <f t="shared" si="426"/>
        <v>99</v>
      </c>
      <c r="CG1444" s="1">
        <f t="shared" si="427"/>
        <v>0</v>
      </c>
      <c r="CH1444" s="1">
        <f t="shared" si="432"/>
        <v>0</v>
      </c>
      <c r="CJ1444" s="1" t="e">
        <f t="shared" si="428"/>
        <v>#N/A</v>
      </c>
      <c r="CK1444" s="1" t="str">
        <f t="shared" si="429"/>
        <v/>
      </c>
    </row>
    <row r="1445" spans="73:89" ht="12" customHeight="1" x14ac:dyDescent="0.15">
      <c r="BU1445" s="1">
        <f t="shared" si="430"/>
        <v>0</v>
      </c>
      <c r="BV1445" s="1">
        <f>IF($BY$12=1,NORMDIST(BY1445,$Y$6,$Y$8,TRUE),IF($BY$12=2,IF(BY1445&lt;=$BX$31,0,IF(BY1445&gt;=$BX$32,1,(BY1445-$BX$31)*$BX$33)),SUM($BU$42:BU1445)/$BV$40))</f>
        <v>0.99999683416170893</v>
      </c>
      <c r="BW1445" s="1">
        <f t="shared" si="433"/>
        <v>1.047954377809484E-4</v>
      </c>
      <c r="BY1445" s="1">
        <f t="shared" si="434"/>
        <v>140.29999999999632</v>
      </c>
      <c r="BZ1445" s="1">
        <f t="shared" si="424"/>
        <v>7.4693825930827624E-7</v>
      </c>
      <c r="CA1445" s="1">
        <f t="shared" si="431"/>
        <v>26</v>
      </c>
      <c r="CE1445" s="1">
        <f t="shared" si="425"/>
        <v>26.305</v>
      </c>
      <c r="CF1445" s="1">
        <f t="shared" si="426"/>
        <v>99</v>
      </c>
      <c r="CG1445" s="1">
        <f t="shared" si="427"/>
        <v>0</v>
      </c>
      <c r="CH1445" s="1">
        <f t="shared" si="432"/>
        <v>0</v>
      </c>
      <c r="CJ1445" s="1" t="e">
        <f t="shared" si="428"/>
        <v>#N/A</v>
      </c>
      <c r="CK1445" s="1" t="str">
        <f t="shared" si="429"/>
        <v/>
      </c>
    </row>
    <row r="1446" spans="73:89" ht="12" customHeight="1" x14ac:dyDescent="0.15">
      <c r="BU1446" s="1">
        <f t="shared" si="430"/>
        <v>0</v>
      </c>
      <c r="BV1446" s="1">
        <f>IF($BY$12=1,NORMDIST(BY1446,$Y$6,$Y$8,TRUE),IF($BY$12=2,IF(BY1446&lt;=$BX$31,0,IF(BY1446&gt;=$BX$32,1,(BY1446-$BX$31)*$BX$33)),SUM($BU$42:BU1446)/$BV$40))</f>
        <v>0.999996908018431</v>
      </c>
      <c r="BW1446" s="1">
        <f t="shared" si="433"/>
        <v>1.0252792933693619E-4</v>
      </c>
      <c r="BY1446" s="1">
        <f t="shared" si="434"/>
        <v>140.39999999999631</v>
      </c>
      <c r="BZ1446" s="1">
        <f t="shared" si="424"/>
        <v>7.3025590695825414E-7</v>
      </c>
      <c r="CA1446" s="1">
        <f t="shared" si="431"/>
        <v>26</v>
      </c>
      <c r="CE1446" s="1">
        <f t="shared" si="425"/>
        <v>26.305</v>
      </c>
      <c r="CF1446" s="1">
        <f t="shared" si="426"/>
        <v>99</v>
      </c>
      <c r="CG1446" s="1">
        <f t="shared" si="427"/>
        <v>0</v>
      </c>
      <c r="CH1446" s="1">
        <f t="shared" si="432"/>
        <v>0</v>
      </c>
      <c r="CJ1446" s="1" t="e">
        <f t="shared" si="428"/>
        <v>#N/A</v>
      </c>
      <c r="CK1446" s="1" t="str">
        <f t="shared" si="429"/>
        <v/>
      </c>
    </row>
    <row r="1447" spans="73:89" ht="12" customHeight="1" x14ac:dyDescent="0.15">
      <c r="BU1447" s="1">
        <f t="shared" si="430"/>
        <v>0</v>
      </c>
      <c r="BV1447" s="1">
        <f>IF($BY$12=1,NORMDIST(BY1447,$Y$6,$Y$8,TRUE),IF($BY$12=2,IF(BY1447&lt;=$BX$31,0,IF(BY1447&gt;=$BX$32,1,(BY1447-$BX$31)*$BX$33)),SUM($BU$42:BU1447)/$BV$40))</f>
        <v>0.99999698022471484</v>
      </c>
      <c r="BW1447" s="1">
        <f t="shared" si="433"/>
        <v>1.0030692545381788E-4</v>
      </c>
      <c r="BY1447" s="1">
        <f t="shared" si="434"/>
        <v>140.49999999999631</v>
      </c>
      <c r="BZ1447" s="1">
        <f t="shared" si="424"/>
        <v>7.1392829504498592E-7</v>
      </c>
      <c r="CA1447" s="1">
        <f t="shared" si="431"/>
        <v>26</v>
      </c>
      <c r="CE1447" s="1">
        <f t="shared" si="425"/>
        <v>26.305</v>
      </c>
      <c r="CF1447" s="1">
        <f t="shared" si="426"/>
        <v>99</v>
      </c>
      <c r="CG1447" s="1">
        <f t="shared" si="427"/>
        <v>0</v>
      </c>
      <c r="CH1447" s="1">
        <f t="shared" si="432"/>
        <v>0</v>
      </c>
      <c r="CJ1447" s="1" t="e">
        <f t="shared" si="428"/>
        <v>#N/A</v>
      </c>
      <c r="CK1447" s="1" t="str">
        <f t="shared" si="429"/>
        <v/>
      </c>
    </row>
    <row r="1448" spans="73:89" ht="12" customHeight="1" x14ac:dyDescent="0.15">
      <c r="BU1448" s="1">
        <f t="shared" si="430"/>
        <v>0</v>
      </c>
      <c r="BV1448" s="1">
        <f>IF($BY$12=1,NORMDIST(BY1448,$Y$6,$Y$8,TRUE),IF($BY$12=2,IF(BY1448&lt;=$BX$31,0,IF(BY1448&gt;=$BX$32,1,(BY1448-$BX$31)*$BX$33)),SUM($BU$42:BU1448)/$BV$40))</f>
        <v>0.99999705081567714</v>
      </c>
      <c r="BW1448" s="1">
        <f t="shared" si="433"/>
        <v>9.813153087571791E-5</v>
      </c>
      <c r="BY1448" s="1">
        <f t="shared" si="434"/>
        <v>140.5999999999963</v>
      </c>
      <c r="BZ1448" s="1">
        <f t="shared" si="424"/>
        <v>6.9794829925832503E-7</v>
      </c>
      <c r="CA1448" s="1">
        <f t="shared" si="431"/>
        <v>26</v>
      </c>
      <c r="CE1448" s="1">
        <f t="shared" si="425"/>
        <v>26.305</v>
      </c>
      <c r="CF1448" s="1">
        <f t="shared" si="426"/>
        <v>99</v>
      </c>
      <c r="CG1448" s="1">
        <f t="shared" si="427"/>
        <v>0</v>
      </c>
      <c r="CH1448" s="1">
        <f t="shared" si="432"/>
        <v>0</v>
      </c>
      <c r="CJ1448" s="1" t="e">
        <f t="shared" si="428"/>
        <v>#N/A</v>
      </c>
      <c r="CK1448" s="1" t="str">
        <f t="shared" si="429"/>
        <v/>
      </c>
    </row>
    <row r="1449" spans="73:89" ht="12" customHeight="1" x14ac:dyDescent="0.15">
      <c r="BU1449" s="1">
        <f t="shared" si="430"/>
        <v>0</v>
      </c>
      <c r="BV1449" s="1">
        <f>IF($BY$12=1,NORMDIST(BY1449,$Y$6,$Y$8,TRUE),IF($BY$12=2,IF(BY1449&lt;=$BX$31,0,IF(BY1449&gt;=$BX$32,1,(BY1449-$BX$31)*$BX$33)),SUM($BU$42:BU1449)/$BV$40))</f>
        <v>0.9999971198257287</v>
      </c>
      <c r="BW1449" s="1">
        <f t="shared" si="433"/>
        <v>9.6000866294366106E-5</v>
      </c>
      <c r="BY1449" s="1">
        <f t="shared" si="434"/>
        <v>140.69999999999629</v>
      </c>
      <c r="BZ1449" s="1">
        <f t="shared" si="424"/>
        <v>6.8230892888677065E-7</v>
      </c>
      <c r="CA1449" s="1">
        <f t="shared" si="431"/>
        <v>26</v>
      </c>
      <c r="CE1449" s="1">
        <f t="shared" si="425"/>
        <v>26.305</v>
      </c>
      <c r="CF1449" s="1">
        <f t="shared" si="426"/>
        <v>99</v>
      </c>
      <c r="CG1449" s="1">
        <f t="shared" si="427"/>
        <v>0</v>
      </c>
      <c r="CH1449" s="1">
        <f t="shared" si="432"/>
        <v>0</v>
      </c>
      <c r="CJ1449" s="1" t="e">
        <f t="shared" si="428"/>
        <v>#N/A</v>
      </c>
      <c r="CK1449" s="1" t="str">
        <f t="shared" si="429"/>
        <v/>
      </c>
    </row>
    <row r="1450" spans="73:89" ht="12" customHeight="1" x14ac:dyDescent="0.15">
      <c r="BU1450" s="1">
        <f t="shared" si="430"/>
        <v>0</v>
      </c>
      <c r="BV1450" s="1">
        <f>IF($BY$12=1,NORMDIST(BY1450,$Y$6,$Y$8,TRUE),IF($BY$12=2,IF(BY1450&lt;=$BX$31,0,IF(BY1450&gt;=$BX$32,1,(BY1450-$BX$31)*$BX$33)),SUM($BU$42:BU1450)/$BV$40))</f>
        <v>0.99999718728858822</v>
      </c>
      <c r="BW1450" s="1">
        <f t="shared" si="433"/>
        <v>9.391406809218171E-5</v>
      </c>
      <c r="BY1450" s="1">
        <f t="shared" si="434"/>
        <v>140.79999999999629</v>
      </c>
      <c r="BZ1450" s="1">
        <f t="shared" ref="BZ1450:BZ1513" si="435">IF($BZ$5,IF($BY$12=1,NORMDIST(BY1450,$Y$6,$Y$8,FALSE),IF($BY$12=2,IF(AND(BY1450&gt;=$BX$31,BY1450&lt;=$BX$32),$BX$33,0),IF(BY1450&lt;=$BX$13,0,NORMDIST(LN((BY1450-$BX$13)/$BX$12),0,$BW$8,FALSE)/((BY1450-$BX$13)/$BX$12)))),-999)</f>
        <v>6.6700332451835358E-7</v>
      </c>
      <c r="CA1450" s="1">
        <f t="shared" si="431"/>
        <v>26</v>
      </c>
      <c r="CE1450" s="1">
        <f t="shared" ref="CE1450:CE1513" si="436">IF(AND($CB$7,$CD$2,$CD$1),26+$P$23/2-CC1450*$P$23,NA())</f>
        <v>26.305</v>
      </c>
      <c r="CF1450" s="1">
        <f t="shared" ref="CF1450:CF1513" si="437">IF(ISNA(CJ1450),99,CJ1450)</f>
        <v>99</v>
      </c>
      <c r="CG1450" s="1">
        <f t="shared" ref="CG1450:CG1513" si="438">IF(ISNA(CJ1450),0,CJ1450)</f>
        <v>0</v>
      </c>
      <c r="CH1450" s="1">
        <f t="shared" si="432"/>
        <v>0</v>
      </c>
      <c r="CJ1450" s="1" t="e">
        <f t="shared" ref="CJ1450:CJ1513" si="439">IF(CH1450=1,CE1450,NA())</f>
        <v>#N/A</v>
      </c>
      <c r="CK1450" s="1" t="str">
        <f t="shared" ref="CK1450:CK1513" si="440">IF(CH1450=1,M1349,"")</f>
        <v/>
      </c>
    </row>
    <row r="1451" spans="73:89" ht="12" customHeight="1" x14ac:dyDescent="0.15">
      <c r="BU1451" s="1">
        <f t="shared" ref="BU1451:BU1514" si="441">IF($BY$12&lt;3,0,IF(BY1451&lt;=$BX$13,0,NORMDIST(LN((BY1451-$BX$13)/$BX$12),0,$BW$8,FALSE)/((BY1451-$BX$13)/$BX$12)))</f>
        <v>0</v>
      </c>
      <c r="BV1451" s="1">
        <f>IF($BY$12=1,NORMDIST(BY1451,$Y$6,$Y$8,TRUE),IF($BY$12=2,IF(BY1451&lt;=$BX$31,0,IF(BY1451&gt;=$BX$32,1,(BY1451-$BX$31)*$BX$33)),SUM($BU$42:BU1451)/$BV$40))</f>
        <v>0.99999725323729471</v>
      </c>
      <c r="BW1451" s="1">
        <f t="shared" si="433"/>
        <v>9.1870288088941279E-5</v>
      </c>
      <c r="BY1451" s="1">
        <f t="shared" si="434"/>
        <v>140.89999999999628</v>
      </c>
      <c r="BZ1451" s="1">
        <f t="shared" si="435"/>
        <v>6.520247557767474E-7</v>
      </c>
      <c r="CA1451" s="1">
        <f t="shared" ref="CA1451:CA1514" si="442">IF(AND($CD$1,$CD$3),26-$CD$40*NORMDIST(BY1451,$Y$6,$Y$8/SQRT($T$18),FALSE),-999)</f>
        <v>26</v>
      </c>
      <c r="CE1451" s="1">
        <f t="shared" si="436"/>
        <v>26.305</v>
      </c>
      <c r="CF1451" s="1">
        <f t="shared" si="437"/>
        <v>99</v>
      </c>
      <c r="CG1451" s="1">
        <f t="shared" si="438"/>
        <v>0</v>
      </c>
      <c r="CH1451" s="1">
        <f t="shared" si="432"/>
        <v>0</v>
      </c>
      <c r="CJ1451" s="1" t="e">
        <f t="shared" si="439"/>
        <v>#N/A</v>
      </c>
      <c r="CK1451" s="1" t="str">
        <f t="shared" si="440"/>
        <v/>
      </c>
    </row>
    <row r="1452" spans="73:89" ht="12" customHeight="1" x14ac:dyDescent="0.15">
      <c r="BU1452" s="1">
        <f t="shared" si="441"/>
        <v>0</v>
      </c>
      <c r="BV1452" s="1">
        <f>IF($BY$12=1,NORMDIST(BY1452,$Y$6,$Y$8,TRUE),IF($BY$12=2,IF(BY1452&lt;=$BX$31,0,IF(BY1452&gt;=$BX$32,1,(BY1452-$BX$31)*$BX$33)),SUM($BU$42:BU1452)/$BV$40))</f>
        <v>0.9999973177042204</v>
      </c>
      <c r="BW1452" s="1">
        <f t="shared" si="433"/>
        <v>8.9868693291999386E-5</v>
      </c>
      <c r="BY1452" s="1">
        <f t="shared" si="434"/>
        <v>140.99999999999628</v>
      </c>
      <c r="BZ1452" s="1">
        <f t="shared" si="435"/>
        <v>6.3736661909221104E-7</v>
      </c>
      <c r="CA1452" s="1">
        <f t="shared" si="442"/>
        <v>26</v>
      </c>
      <c r="CE1452" s="1">
        <f t="shared" si="436"/>
        <v>26.305</v>
      </c>
      <c r="CF1452" s="1">
        <f t="shared" si="437"/>
        <v>99</v>
      </c>
      <c r="CG1452" s="1">
        <f t="shared" si="438"/>
        <v>0</v>
      </c>
      <c r="CH1452" s="1">
        <f t="shared" si="432"/>
        <v>0</v>
      </c>
      <c r="CJ1452" s="1" t="e">
        <f t="shared" si="439"/>
        <v>#N/A</v>
      </c>
      <c r="CK1452" s="1" t="str">
        <f t="shared" si="440"/>
        <v/>
      </c>
    </row>
    <row r="1453" spans="73:89" ht="12" customHeight="1" x14ac:dyDescent="0.15">
      <c r="BU1453" s="1">
        <f t="shared" si="441"/>
        <v>0</v>
      </c>
      <c r="BV1453" s="1">
        <f>IF($BY$12=1,NORMDIST(BY1453,$Y$6,$Y$8,TRUE),IF($BY$12=2,IF(BY1453&lt;=$BX$31,0,IF(BY1453&gt;=$BX$32,1,(BY1453-$BX$31)*$BX$33)),SUM($BU$42:BU1453)/$BV$40))</f>
        <v>0.99999738072108346</v>
      </c>
      <c r="BW1453" s="1">
        <f t="shared" si="433"/>
        <v>8.7908465650018245E-5</v>
      </c>
      <c r="BY1453" s="1">
        <f t="shared" si="434"/>
        <v>141.09999999999627</v>
      </c>
      <c r="BZ1453" s="1">
        <f t="shared" si="435"/>
        <v>6.2302243550687857E-7</v>
      </c>
      <c r="CA1453" s="1">
        <f t="shared" si="442"/>
        <v>26</v>
      </c>
      <c r="CE1453" s="1">
        <f t="shared" si="436"/>
        <v>26.305</v>
      </c>
      <c r="CF1453" s="1">
        <f t="shared" si="437"/>
        <v>99</v>
      </c>
      <c r="CG1453" s="1">
        <f t="shared" si="438"/>
        <v>0</v>
      </c>
      <c r="CH1453" s="1">
        <f t="shared" si="432"/>
        <v>0</v>
      </c>
      <c r="CJ1453" s="1" t="e">
        <f t="shared" si="439"/>
        <v>#N/A</v>
      </c>
      <c r="CK1453" s="1" t="str">
        <f t="shared" si="440"/>
        <v/>
      </c>
    </row>
    <row r="1454" spans="73:89" ht="12" customHeight="1" x14ac:dyDescent="0.15">
      <c r="BU1454" s="1">
        <f t="shared" si="441"/>
        <v>0</v>
      </c>
      <c r="BV1454" s="1">
        <f>IF($BY$12=1,NORMDIST(BY1454,$Y$6,$Y$8,TRUE),IF($BY$12=2,IF(BY1454&lt;=$BX$31,0,IF(BY1454&gt;=$BX$32,1,(BY1454-$BX$31)*$BX$33)),SUM($BU$42:BU1454)/$BV$40))</f>
        <v>0.99999744231896059</v>
      </c>
      <c r="BW1454" s="1">
        <f t="shared" si="433"/>
        <v>8.5988801810167907E-5</v>
      </c>
      <c r="BY1454" s="1">
        <f t="shared" si="434"/>
        <v>141.19999999999627</v>
      </c>
      <c r="BZ1454" s="1">
        <f t="shared" si="435"/>
        <v>6.0898584851395315E-7</v>
      </c>
      <c r="CA1454" s="1">
        <f t="shared" si="442"/>
        <v>26</v>
      </c>
      <c r="CE1454" s="1">
        <f t="shared" si="436"/>
        <v>26.305</v>
      </c>
      <c r="CF1454" s="1">
        <f t="shared" si="437"/>
        <v>99</v>
      </c>
      <c r="CG1454" s="1">
        <f t="shared" si="438"/>
        <v>0</v>
      </c>
      <c r="CH1454" s="1">
        <f t="shared" si="432"/>
        <v>0</v>
      </c>
      <c r="CJ1454" s="1" t="e">
        <f t="shared" si="439"/>
        <v>#N/A</v>
      </c>
      <c r="CK1454" s="1" t="str">
        <f t="shared" si="440"/>
        <v/>
      </c>
    </row>
    <row r="1455" spans="73:89" ht="12" customHeight="1" x14ac:dyDescent="0.15">
      <c r="BU1455" s="1">
        <f t="shared" si="441"/>
        <v>0</v>
      </c>
      <c r="BV1455" s="1">
        <f>IF($BY$12=1,NORMDIST(BY1455,$Y$6,$Y$8,TRUE),IF($BY$12=2,IF(BY1455&lt;=$BX$31,0,IF(BY1455&gt;=$BX$32,1,(BY1455-$BX$31)*$BX$33)),SUM($BU$42:BU1455)/$BV$40))</f>
        <v>0.99999750252829844</v>
      </c>
      <c r="BW1455" s="1">
        <f t="shared" si="433"/>
        <v>8.4108912878763184E-5</v>
      </c>
      <c r="BY1455" s="1">
        <f t="shared" si="434"/>
        <v>141.29999999999626</v>
      </c>
      <c r="BZ1455" s="1">
        <f t="shared" si="435"/>
        <v>5.9525062193039927E-7</v>
      </c>
      <c r="CA1455" s="1">
        <f t="shared" si="442"/>
        <v>26</v>
      </c>
      <c r="CE1455" s="1">
        <f t="shared" si="436"/>
        <v>26.305</v>
      </c>
      <c r="CF1455" s="1">
        <f t="shared" si="437"/>
        <v>99</v>
      </c>
      <c r="CG1455" s="1">
        <f t="shared" si="438"/>
        <v>0</v>
      </c>
      <c r="CH1455" s="1">
        <f t="shared" si="432"/>
        <v>0</v>
      </c>
      <c r="CJ1455" s="1" t="e">
        <f t="shared" si="439"/>
        <v>#N/A</v>
      </c>
      <c r="CK1455" s="1" t="str">
        <f t="shared" si="440"/>
        <v/>
      </c>
    </row>
    <row r="1456" spans="73:89" ht="12" customHeight="1" x14ac:dyDescent="0.15">
      <c r="BU1456" s="1">
        <f t="shared" si="441"/>
        <v>0</v>
      </c>
      <c r="BV1456" s="1">
        <f>IF($BY$12=1,NORMDIST(BY1456,$Y$6,$Y$8,TRUE),IF($BY$12=2,IF(BY1456&lt;=$BX$31,0,IF(BY1456&gt;=$BX$32,1,(BY1456-$BX$31)*$BX$33)),SUM($BU$42:BU1456)/$BV$40))</f>
        <v>0.99999756137892626</v>
      </c>
      <c r="BW1456" s="1">
        <f t="shared" si="433"/>
        <v>8.2268024185289926E-5</v>
      </c>
      <c r="BY1456" s="1">
        <f t="shared" si="434"/>
        <v>141.39999999999625</v>
      </c>
      <c r="BZ1456" s="1">
        <f t="shared" si="435"/>
        <v>5.8181063780263161E-7</v>
      </c>
      <c r="CA1456" s="1">
        <f t="shared" si="442"/>
        <v>26</v>
      </c>
      <c r="CE1456" s="1">
        <f t="shared" si="436"/>
        <v>26.305</v>
      </c>
      <c r="CF1456" s="1">
        <f t="shared" si="437"/>
        <v>99</v>
      </c>
      <c r="CG1456" s="1">
        <f t="shared" si="438"/>
        <v>0</v>
      </c>
      <c r="CH1456" s="1">
        <f t="shared" si="432"/>
        <v>0</v>
      </c>
      <c r="CJ1456" s="1" t="e">
        <f t="shared" si="439"/>
        <v>#N/A</v>
      </c>
      <c r="CK1456" s="1" t="str">
        <f t="shared" si="440"/>
        <v/>
      </c>
    </row>
    <row r="1457" spans="73:89" ht="12" customHeight="1" x14ac:dyDescent="0.15">
      <c r="BU1457" s="1">
        <f t="shared" si="441"/>
        <v>0</v>
      </c>
      <c r="BV1457" s="1">
        <f>IF($BY$12=1,NORMDIST(BY1457,$Y$6,$Y$8,TRUE),IF($BY$12=2,IF(BY1457&lt;=$BX$31,0,IF(BY1457&gt;=$BX$32,1,(BY1457-$BX$31)*$BX$33)),SUM($BU$42:BU1457)/$BV$40))</f>
        <v>0.99999761890006722</v>
      </c>
      <c r="BW1457" s="1">
        <f t="shared" si="433"/>
        <v>8.0465375049789995E-5</v>
      </c>
      <c r="BY1457" s="1">
        <f t="shared" si="434"/>
        <v>141.49999999999625</v>
      </c>
      <c r="BZ1457" s="1">
        <f t="shared" si="435"/>
        <v>5.686598943448207E-7</v>
      </c>
      <c r="CA1457" s="1">
        <f t="shared" si="442"/>
        <v>26</v>
      </c>
      <c r="CE1457" s="1">
        <f t="shared" si="436"/>
        <v>26.305</v>
      </c>
      <c r="CF1457" s="1">
        <f t="shared" si="437"/>
        <v>99</v>
      </c>
      <c r="CG1457" s="1">
        <f t="shared" si="438"/>
        <v>0</v>
      </c>
      <c r="CH1457" s="1">
        <f t="shared" si="432"/>
        <v>0</v>
      </c>
      <c r="CJ1457" s="1" t="e">
        <f t="shared" si="439"/>
        <v>#N/A</v>
      </c>
      <c r="CK1457" s="1" t="str">
        <f t="shared" si="440"/>
        <v/>
      </c>
    </row>
    <row r="1458" spans="73:89" ht="12" customHeight="1" x14ac:dyDescent="0.15">
      <c r="BU1458" s="1">
        <f t="shared" si="441"/>
        <v>0</v>
      </c>
      <c r="BV1458" s="1">
        <f>IF($BY$12=1,NORMDIST(BY1458,$Y$6,$Y$8,TRUE),IF($BY$12=2,IF(BY1458&lt;=$BX$31,0,IF(BY1458&gt;=$BX$32,1,(BY1458-$BX$31)*$BX$33)),SUM($BU$42:BU1458)/$BV$40))</f>
        <v>0.99999767512035009</v>
      </c>
      <c r="BW1458" s="1">
        <f t="shared" si="433"/>
        <v>7.8700218553564598E-5</v>
      </c>
      <c r="BY1458" s="1">
        <f t="shared" si="434"/>
        <v>141.59999999999624</v>
      </c>
      <c r="BZ1458" s="1">
        <f t="shared" si="435"/>
        <v>5.5579250390936923E-7</v>
      </c>
      <c r="CA1458" s="1">
        <f t="shared" si="442"/>
        <v>26</v>
      </c>
      <c r="CE1458" s="1">
        <f t="shared" si="436"/>
        <v>26.305</v>
      </c>
      <c r="CF1458" s="1">
        <f t="shared" si="437"/>
        <v>99</v>
      </c>
      <c r="CG1458" s="1">
        <f t="shared" si="438"/>
        <v>0</v>
      </c>
      <c r="CH1458" s="1">
        <f t="shared" si="432"/>
        <v>0</v>
      </c>
      <c r="CJ1458" s="1" t="e">
        <f t="shared" si="439"/>
        <v>#N/A</v>
      </c>
      <c r="CK1458" s="1" t="str">
        <f t="shared" si="440"/>
        <v/>
      </c>
    </row>
    <row r="1459" spans="73:89" ht="12" customHeight="1" x14ac:dyDescent="0.15">
      <c r="BU1459" s="1">
        <f t="shared" si="441"/>
        <v>0</v>
      </c>
      <c r="BV1459" s="1">
        <f>IF($BY$12=1,NORMDIST(BY1459,$Y$6,$Y$8,TRUE),IF($BY$12=2,IF(BY1459&lt;=$BX$31,0,IF(BY1459&gt;=$BX$32,1,(BY1459-$BX$31)*$BX$33)),SUM($BU$42:BU1459)/$BV$40))</f>
        <v>0.99999773006782045</v>
      </c>
      <c r="BW1459" s="1">
        <f t="shared" si="433"/>
        <v>7.6971821313155444E-5</v>
      </c>
      <c r="BY1459" s="1">
        <f t="shared" si="434"/>
        <v>141.69999999999624</v>
      </c>
      <c r="BZ1459" s="1">
        <f t="shared" si="435"/>
        <v>5.4320269098911421E-7</v>
      </c>
      <c r="CA1459" s="1">
        <f t="shared" si="442"/>
        <v>26</v>
      </c>
      <c r="CE1459" s="1">
        <f t="shared" si="436"/>
        <v>26.305</v>
      </c>
      <c r="CF1459" s="1">
        <f t="shared" si="437"/>
        <v>99</v>
      </c>
      <c r="CG1459" s="1">
        <f t="shared" si="438"/>
        <v>0</v>
      </c>
      <c r="CH1459" s="1">
        <f t="shared" si="432"/>
        <v>0</v>
      </c>
      <c r="CJ1459" s="1" t="e">
        <f t="shared" si="439"/>
        <v>#N/A</v>
      </c>
      <c r="CK1459" s="1" t="str">
        <f t="shared" si="440"/>
        <v/>
      </c>
    </row>
    <row r="1460" spans="73:89" ht="12" customHeight="1" x14ac:dyDescent="0.15">
      <c r="BU1460" s="1">
        <f t="shared" si="441"/>
        <v>0</v>
      </c>
      <c r="BV1460" s="1">
        <f>IF($BY$12=1,NORMDIST(BY1460,$Y$6,$Y$8,TRUE),IF($BY$12=2,IF(BY1460&lt;=$BX$31,0,IF(BY1460&gt;=$BX$32,1,(BY1460-$BX$31)*$BX$33)),SUM($BU$42:BU1460)/$BV$40))</f>
        <v>0.99999778376995185</v>
      </c>
      <c r="BW1460" s="1">
        <f t="shared" si="433"/>
        <v>7.5279463257572489E-5</v>
      </c>
      <c r="BY1460" s="1">
        <f t="shared" si="434"/>
        <v>141.79999999999623</v>
      </c>
      <c r="BZ1460" s="1">
        <f t="shared" si="435"/>
        <v>5.3088479025087788E-7</v>
      </c>
      <c r="CA1460" s="1">
        <f t="shared" si="442"/>
        <v>26</v>
      </c>
      <c r="CE1460" s="1">
        <f t="shared" si="436"/>
        <v>26.305</v>
      </c>
      <c r="CF1460" s="1">
        <f t="shared" si="437"/>
        <v>99</v>
      </c>
      <c r="CG1460" s="1">
        <f t="shared" si="438"/>
        <v>0</v>
      </c>
      <c r="CH1460" s="1">
        <f t="shared" si="432"/>
        <v>0</v>
      </c>
      <c r="CJ1460" s="1" t="e">
        <f t="shared" si="439"/>
        <v>#N/A</v>
      </c>
      <c r="CK1460" s="1" t="str">
        <f t="shared" si="440"/>
        <v/>
      </c>
    </row>
    <row r="1461" spans="73:89" ht="12" customHeight="1" x14ac:dyDescent="0.15">
      <c r="BU1461" s="1">
        <f t="shared" si="441"/>
        <v>0</v>
      </c>
      <c r="BV1461" s="1">
        <f>IF($BY$12=1,NORMDIST(BY1461,$Y$6,$Y$8,TRUE),IF($BY$12=2,IF(BY1461&lt;=$BX$31,0,IF(BY1461&gt;=$BX$32,1,(BY1461-$BX$31)*$BX$33)),SUM($BU$42:BU1461)/$BV$40))</f>
        <v>0.9999978362536569</v>
      </c>
      <c r="BW1461" s="1">
        <f t="shared" si="433"/>
        <v>7.3622437408724049E-5</v>
      </c>
      <c r="BY1461" s="1">
        <f t="shared" si="434"/>
        <v>141.89999999999623</v>
      </c>
      <c r="BZ1461" s="1">
        <f t="shared" si="435"/>
        <v>5.1883324459990135E-7</v>
      </c>
      <c r="CA1461" s="1">
        <f t="shared" si="442"/>
        <v>26</v>
      </c>
      <c r="CE1461" s="1">
        <f t="shared" si="436"/>
        <v>26.305</v>
      </c>
      <c r="CF1461" s="1">
        <f t="shared" si="437"/>
        <v>99</v>
      </c>
      <c r="CG1461" s="1">
        <f t="shared" si="438"/>
        <v>0</v>
      </c>
      <c r="CH1461" s="1">
        <f t="shared" si="432"/>
        <v>0</v>
      </c>
      <c r="CJ1461" s="1" t="e">
        <f t="shared" si="439"/>
        <v>#N/A</v>
      </c>
      <c r="CK1461" s="1" t="str">
        <f t="shared" si="440"/>
        <v/>
      </c>
    </row>
    <row r="1462" spans="73:89" ht="12" customHeight="1" x14ac:dyDescent="0.15">
      <c r="BU1462" s="1">
        <f t="shared" si="441"/>
        <v>0</v>
      </c>
      <c r="BV1462" s="1">
        <f>IF($BY$12=1,NORMDIST(BY1462,$Y$6,$Y$8,TRUE),IF($BY$12=2,IF(BY1462&lt;=$BX$31,0,IF(BY1462&gt;=$BX$32,1,(BY1462-$BX$31)*$BX$33)),SUM($BU$42:BU1462)/$BV$40))</f>
        <v>0.9999978875452975</v>
      </c>
      <c r="BW1462" s="1">
        <f t="shared" si="433"/>
        <v>7.2000049665016486E-5</v>
      </c>
      <c r="BY1462" s="1">
        <f t="shared" si="434"/>
        <v>141.99999999999622</v>
      </c>
      <c r="BZ1462" s="1">
        <f t="shared" si="435"/>
        <v>5.0704260327477753E-7</v>
      </c>
      <c r="CA1462" s="1">
        <f t="shared" si="442"/>
        <v>26</v>
      </c>
      <c r="CE1462" s="1">
        <f t="shared" si="436"/>
        <v>26.305</v>
      </c>
      <c r="CF1462" s="1">
        <f t="shared" si="437"/>
        <v>99</v>
      </c>
      <c r="CG1462" s="1">
        <f t="shared" si="438"/>
        <v>0</v>
      </c>
      <c r="CH1462" s="1">
        <f t="shared" si="432"/>
        <v>0</v>
      </c>
      <c r="CJ1462" s="1" t="e">
        <f t="shared" si="439"/>
        <v>#N/A</v>
      </c>
      <c r="CK1462" s="1" t="str">
        <f t="shared" si="440"/>
        <v/>
      </c>
    </row>
    <row r="1463" spans="73:89" ht="12" customHeight="1" x14ac:dyDescent="0.15">
      <c r="BU1463" s="1">
        <f t="shared" si="441"/>
        <v>0</v>
      </c>
      <c r="BV1463" s="1">
        <f>IF($BY$12=1,NORMDIST(BY1463,$Y$6,$Y$8,TRUE),IF($BY$12=2,IF(BY1463&lt;=$BX$31,0,IF(BY1463&gt;=$BX$32,1,(BY1463-$BX$31)*$BX$33)),SUM($BU$42:BU1463)/$BV$40))</f>
        <v>0.999997937670696</v>
      </c>
      <c r="BW1463" s="1">
        <f t="shared" si="433"/>
        <v>7.041161858808592E-5</v>
      </c>
      <c r="BY1463" s="1">
        <f t="shared" si="434"/>
        <v>142.09999999999621</v>
      </c>
      <c r="BZ1463" s="1">
        <f t="shared" si="435"/>
        <v>4.955075199724687E-7</v>
      </c>
      <c r="CA1463" s="1">
        <f t="shared" si="442"/>
        <v>26</v>
      </c>
      <c r="CE1463" s="1">
        <f t="shared" si="436"/>
        <v>26.305</v>
      </c>
      <c r="CF1463" s="1">
        <f t="shared" si="437"/>
        <v>99</v>
      </c>
      <c r="CG1463" s="1">
        <f t="shared" si="438"/>
        <v>0</v>
      </c>
      <c r="CH1463" s="1">
        <f t="shared" si="432"/>
        <v>0</v>
      </c>
      <c r="CJ1463" s="1" t="e">
        <f t="shared" si="439"/>
        <v>#N/A</v>
      </c>
      <c r="CK1463" s="1" t="str">
        <f t="shared" si="440"/>
        <v/>
      </c>
    </row>
    <row r="1464" spans="73:89" ht="12" customHeight="1" x14ac:dyDescent="0.15">
      <c r="BU1464" s="1">
        <f t="shared" si="441"/>
        <v>0</v>
      </c>
      <c r="BV1464" s="1">
        <f>IF($BY$12=1,NORMDIST(BY1464,$Y$6,$Y$8,TRUE),IF($BY$12=2,IF(BY1464&lt;=$BX$31,0,IF(BY1464&gt;=$BX$32,1,(BY1464-$BX$31)*$BX$33)),SUM($BU$42:BU1464)/$BV$40))</f>
        <v>0.99999798665514517</v>
      </c>
      <c r="BW1464" s="1">
        <f t="shared" si="433"/>
        <v>6.8856475192624175E-5</v>
      </c>
      <c r="BY1464" s="1">
        <f t="shared" si="434"/>
        <v>142.19999999999621</v>
      </c>
      <c r="BZ1464" s="1">
        <f t="shared" si="435"/>
        <v>4.8422275100299585E-7</v>
      </c>
      <c r="CA1464" s="1">
        <f t="shared" si="442"/>
        <v>26</v>
      </c>
      <c r="CE1464" s="1">
        <f t="shared" si="436"/>
        <v>26.305</v>
      </c>
      <c r="CF1464" s="1">
        <f t="shared" si="437"/>
        <v>99</v>
      </c>
      <c r="CG1464" s="1">
        <f t="shared" si="438"/>
        <v>0</v>
      </c>
      <c r="CH1464" s="1">
        <f t="shared" si="432"/>
        <v>0</v>
      </c>
      <c r="CJ1464" s="1" t="e">
        <f t="shared" si="439"/>
        <v>#N/A</v>
      </c>
      <c r="CK1464" s="1" t="str">
        <f t="shared" si="440"/>
        <v/>
      </c>
    </row>
    <row r="1465" spans="73:89" ht="12" customHeight="1" x14ac:dyDescent="0.15">
      <c r="BU1465" s="1">
        <f t="shared" si="441"/>
        <v>0</v>
      </c>
      <c r="BV1465" s="1">
        <f>IF($BY$12=1,NORMDIST(BY1465,$Y$6,$Y$8,TRUE),IF($BY$12=2,IF(BY1465&lt;=$BX$31,0,IF(BY1465&gt;=$BX$32,1,(BY1465-$BX$31)*$BX$33)),SUM($BU$42:BU1465)/$BV$40))</f>
        <v>0.99999803452341851</v>
      </c>
      <c r="BW1465" s="1">
        <f t="shared" si="433"/>
        <v>6.733396273926594E-5</v>
      </c>
      <c r="BY1465" s="1">
        <f t="shared" si="434"/>
        <v>142.2999999999962</v>
      </c>
      <c r="BZ1465" s="1">
        <f t="shared" si="435"/>
        <v>4.7318315347342049E-7</v>
      </c>
      <c r="CA1465" s="1">
        <f t="shared" si="442"/>
        <v>26</v>
      </c>
      <c r="CE1465" s="1">
        <f t="shared" si="436"/>
        <v>26.305</v>
      </c>
      <c r="CF1465" s="1">
        <f t="shared" si="437"/>
        <v>99</v>
      </c>
      <c r="CG1465" s="1">
        <f t="shared" si="438"/>
        <v>0</v>
      </c>
      <c r="CH1465" s="1">
        <f t="shared" si="432"/>
        <v>0</v>
      </c>
      <c r="CJ1465" s="1" t="e">
        <f t="shared" si="439"/>
        <v>#N/A</v>
      </c>
      <c r="CK1465" s="1" t="str">
        <f t="shared" si="440"/>
        <v/>
      </c>
    </row>
    <row r="1466" spans="73:89" ht="12" customHeight="1" x14ac:dyDescent="0.15">
      <c r="BU1466" s="1">
        <f t="shared" si="441"/>
        <v>0</v>
      </c>
      <c r="BV1466" s="1">
        <f>IF($BY$12=1,NORMDIST(BY1466,$Y$6,$Y$8,TRUE),IF($BY$12=2,IF(BY1466&lt;=$BX$31,0,IF(BY1466&gt;=$BX$32,1,(BY1466-$BX$31)*$BX$33)),SUM($BU$42:BU1466)/$BV$40))</f>
        <v>0.99999808129978007</v>
      </c>
      <c r="BW1466" s="1">
        <f t="shared" si="433"/>
        <v>6.5843436530496009E-5</v>
      </c>
      <c r="BY1466" s="1">
        <f t="shared" si="434"/>
        <v>142.3999999999962</v>
      </c>
      <c r="BZ1466" s="1">
        <f t="shared" si="435"/>
        <v>4.6238368350068658E-7</v>
      </c>
      <c r="CA1466" s="1">
        <f t="shared" si="442"/>
        <v>26</v>
      </c>
      <c r="CE1466" s="1">
        <f t="shared" si="436"/>
        <v>26.305</v>
      </c>
      <c r="CF1466" s="1">
        <f t="shared" si="437"/>
        <v>99</v>
      </c>
      <c r="CG1466" s="1">
        <f t="shared" si="438"/>
        <v>0</v>
      </c>
      <c r="CH1466" s="1">
        <f t="shared" si="432"/>
        <v>0</v>
      </c>
      <c r="CJ1466" s="1" t="e">
        <f t="shared" si="439"/>
        <v>#N/A</v>
      </c>
      <c r="CK1466" s="1" t="str">
        <f t="shared" si="440"/>
        <v/>
      </c>
    </row>
    <row r="1467" spans="73:89" ht="12" customHeight="1" x14ac:dyDescent="0.15">
      <c r="BU1467" s="1">
        <f t="shared" si="441"/>
        <v>0</v>
      </c>
      <c r="BV1467" s="1">
        <f>IF($BY$12=1,NORMDIST(BY1467,$Y$6,$Y$8,TRUE),IF($BY$12=2,IF(BY1467&lt;=$BX$31,0,IF(BY1467&gt;=$BX$32,1,(BY1467-$BX$31)*$BX$33)),SUM($BU$42:BU1467)/$BV$40))</f>
        <v>0.9999981270079944</v>
      </c>
      <c r="BW1467" s="1">
        <f t="shared" si="433"/>
        <v>6.4384263709545925E-5</v>
      </c>
      <c r="BY1467" s="1">
        <f t="shared" si="434"/>
        <v>142.49999999999619</v>
      </c>
      <c r="BZ1467" s="1">
        <f t="shared" si="435"/>
        <v>4.5181939445296591E-7</v>
      </c>
      <c r="CA1467" s="1">
        <f t="shared" si="442"/>
        <v>26</v>
      </c>
      <c r="CE1467" s="1">
        <f t="shared" si="436"/>
        <v>26.305</v>
      </c>
      <c r="CF1467" s="1">
        <f t="shared" si="437"/>
        <v>99</v>
      </c>
      <c r="CG1467" s="1">
        <f t="shared" si="438"/>
        <v>0</v>
      </c>
      <c r="CH1467" s="1">
        <f t="shared" si="432"/>
        <v>0</v>
      </c>
      <c r="CJ1467" s="1" t="e">
        <f t="shared" si="439"/>
        <v>#N/A</v>
      </c>
      <c r="CK1467" s="1" t="str">
        <f t="shared" si="440"/>
        <v/>
      </c>
    </row>
    <row r="1468" spans="73:89" ht="12" customHeight="1" x14ac:dyDescent="0.15">
      <c r="BU1468" s="1">
        <f t="shared" si="441"/>
        <v>0</v>
      </c>
      <c r="BV1468" s="1">
        <f>IF($BY$12=1,NORMDIST(BY1468,$Y$6,$Y$8,TRUE),IF($BY$12=2,IF(BY1468&lt;=$BX$31,0,IF(BY1468&gt;=$BX$32,1,(BY1468-$BX$31)*$BX$33)),SUM($BU$42:BU1468)/$BV$40))</f>
        <v>0.99999817167133642</v>
      </c>
      <c r="BW1468" s="1">
        <f t="shared" si="433"/>
        <v>6.2955823062241202E-5</v>
      </c>
      <c r="BY1468" s="1">
        <f t="shared" si="434"/>
        <v>142.59999999999619</v>
      </c>
      <c r="BZ1468" s="1">
        <f t="shared" si="435"/>
        <v>4.4148543521909458E-7</v>
      </c>
      <c r="CA1468" s="1">
        <f t="shared" si="442"/>
        <v>26</v>
      </c>
      <c r="CE1468" s="1">
        <f t="shared" si="436"/>
        <v>26.305</v>
      </c>
      <c r="CF1468" s="1">
        <f t="shared" si="437"/>
        <v>99</v>
      </c>
      <c r="CG1468" s="1">
        <f t="shared" si="438"/>
        <v>0</v>
      </c>
      <c r="CH1468" s="1">
        <f t="shared" si="432"/>
        <v>0</v>
      </c>
      <c r="CJ1468" s="1" t="e">
        <f t="shared" si="439"/>
        <v>#N/A</v>
      </c>
      <c r="CK1468" s="1" t="str">
        <f t="shared" si="440"/>
        <v/>
      </c>
    </row>
    <row r="1469" spans="73:89" ht="12" customHeight="1" x14ac:dyDescent="0.15">
      <c r="BU1469" s="1">
        <f t="shared" si="441"/>
        <v>0</v>
      </c>
      <c r="BV1469" s="1">
        <f>IF($BY$12=1,NORMDIST(BY1469,$Y$6,$Y$8,TRUE),IF($BY$12=2,IF(BY1469&lt;=$BX$31,0,IF(BY1469&gt;=$BX$32,1,(BY1469-$BX$31)*$BX$33)),SUM($BU$42:BU1469)/$BV$40))</f>
        <v>0.99999821531260047</v>
      </c>
      <c r="BW1469" s="1">
        <f t="shared" si="433"/>
        <v>6.1557504821765127E-5</v>
      </c>
      <c r="BY1469" s="1">
        <f t="shared" si="434"/>
        <v>142.69999999999618</v>
      </c>
      <c r="BZ1469" s="1">
        <f t="shared" si="435"/>
        <v>4.313770485057237E-7</v>
      </c>
      <c r="CA1469" s="1">
        <f t="shared" si="442"/>
        <v>26</v>
      </c>
      <c r="CE1469" s="1">
        <f t="shared" si="436"/>
        <v>26.305</v>
      </c>
      <c r="CF1469" s="1">
        <f t="shared" si="437"/>
        <v>99</v>
      </c>
      <c r="CG1469" s="1">
        <f t="shared" si="438"/>
        <v>0</v>
      </c>
      <c r="CH1469" s="1">
        <f t="shared" si="432"/>
        <v>0</v>
      </c>
      <c r="CJ1469" s="1" t="e">
        <f t="shared" si="439"/>
        <v>#N/A</v>
      </c>
      <c r="CK1469" s="1" t="str">
        <f t="shared" si="440"/>
        <v/>
      </c>
    </row>
    <row r="1470" spans="73:89" ht="12" customHeight="1" x14ac:dyDescent="0.15">
      <c r="BU1470" s="1">
        <f t="shared" si="441"/>
        <v>0</v>
      </c>
      <c r="BV1470" s="1">
        <f>IF($BY$12=1,NORMDIST(BY1470,$Y$6,$Y$8,TRUE),IF($BY$12=2,IF(BY1470&lt;=$BX$31,0,IF(BY1470&gt;=$BX$32,1,(BY1470-$BX$31)*$BX$33)),SUM($BU$42:BU1470)/$BV$40))</f>
        <v>0.99999825795410968</v>
      </c>
      <c r="BW1470" s="1">
        <f t="shared" si="433"/>
        <v>6.0188710476305162E-5</v>
      </c>
      <c r="BY1470" s="1">
        <f t="shared" si="434"/>
        <v>142.79999999999617</v>
      </c>
      <c r="BZ1470" s="1">
        <f t="shared" si="435"/>
        <v>4.2148956916181217E-7</v>
      </c>
      <c r="CA1470" s="1">
        <f t="shared" si="442"/>
        <v>26</v>
      </c>
      <c r="CE1470" s="1">
        <f t="shared" si="436"/>
        <v>26.305</v>
      </c>
      <c r="CF1470" s="1">
        <f t="shared" si="437"/>
        <v>99</v>
      </c>
      <c r="CG1470" s="1">
        <f t="shared" si="438"/>
        <v>0</v>
      </c>
      <c r="CH1470" s="1">
        <f t="shared" si="432"/>
        <v>0</v>
      </c>
      <c r="CJ1470" s="1" t="e">
        <f t="shared" si="439"/>
        <v>#N/A</v>
      </c>
      <c r="CK1470" s="1" t="str">
        <f t="shared" si="440"/>
        <v/>
      </c>
    </row>
    <row r="1471" spans="73:89" ht="12" customHeight="1" x14ac:dyDescent="0.15">
      <c r="BU1471" s="1">
        <f t="shared" si="441"/>
        <v>0</v>
      </c>
      <c r="BV1471" s="1">
        <f>IF($BY$12=1,NORMDIST(BY1471,$Y$6,$Y$8,TRUE),IF($BY$12=2,IF(BY1471&lt;=$BX$31,0,IF(BY1471&gt;=$BX$32,1,(BY1471-$BX$31)*$BX$33)),SUM($BU$42:BU1471)/$BV$40))</f>
        <v>0.99999829961772524</v>
      </c>
      <c r="BW1471" s="1">
        <f t="shared" si="433"/>
        <v>5.8848852579545106E-5</v>
      </c>
      <c r="BY1471" s="1">
        <f t="shared" si="434"/>
        <v>142.89999999999617</v>
      </c>
      <c r="BZ1471" s="1">
        <f t="shared" si="435"/>
        <v>4.1181842253006775E-7</v>
      </c>
      <c r="CA1471" s="1">
        <f t="shared" si="442"/>
        <v>26</v>
      </c>
      <c r="CE1471" s="1">
        <f t="shared" si="436"/>
        <v>26.305</v>
      </c>
      <c r="CF1471" s="1">
        <f t="shared" si="437"/>
        <v>99</v>
      </c>
      <c r="CG1471" s="1">
        <f t="shared" si="438"/>
        <v>0</v>
      </c>
      <c r="CH1471" s="1">
        <f t="shared" si="432"/>
        <v>0</v>
      </c>
      <c r="CJ1471" s="1" t="e">
        <f t="shared" si="439"/>
        <v>#N/A</v>
      </c>
      <c r="CK1471" s="1" t="str">
        <f t="shared" si="440"/>
        <v/>
      </c>
    </row>
    <row r="1472" spans="73:89" ht="12" customHeight="1" x14ac:dyDescent="0.15">
      <c r="BU1472" s="1">
        <f t="shared" si="441"/>
        <v>0</v>
      </c>
      <c r="BV1472" s="1">
        <f>IF($BY$12=1,NORMDIST(BY1472,$Y$6,$Y$8,TRUE),IF($BY$12=2,IF(BY1472&lt;=$BX$31,0,IF(BY1472&gt;=$BX$32,1,(BY1472-$BX$31)*$BX$33)),SUM($BU$42:BU1472)/$BV$40))</f>
        <v>0.99999834032485557</v>
      </c>
      <c r="BW1472" s="1">
        <f t="shared" si="433"/>
        <v>5.7537354563969678E-5</v>
      </c>
      <c r="BY1472" s="1">
        <f t="shared" si="434"/>
        <v>142.99999999999616</v>
      </c>
      <c r="BZ1472" s="1">
        <f t="shared" si="435"/>
        <v>4.0235912282497356E-7</v>
      </c>
      <c r="CA1472" s="1">
        <f t="shared" si="442"/>
        <v>26</v>
      </c>
      <c r="CE1472" s="1">
        <f t="shared" si="436"/>
        <v>26.305</v>
      </c>
      <c r="CF1472" s="1">
        <f t="shared" si="437"/>
        <v>99</v>
      </c>
      <c r="CG1472" s="1">
        <f t="shared" si="438"/>
        <v>0</v>
      </c>
      <c r="CH1472" s="1">
        <f t="shared" si="432"/>
        <v>0</v>
      </c>
      <c r="CJ1472" s="1" t="e">
        <f t="shared" si="439"/>
        <v>#N/A</v>
      </c>
      <c r="CK1472" s="1" t="str">
        <f t="shared" si="440"/>
        <v/>
      </c>
    </row>
    <row r="1473" spans="73:89" ht="12" customHeight="1" x14ac:dyDescent="0.15">
      <c r="BU1473" s="1">
        <f t="shared" si="441"/>
        <v>0</v>
      </c>
      <c r="BV1473" s="1">
        <f>IF($BY$12=1,NORMDIST(BY1473,$Y$6,$Y$8,TRUE),IF($BY$12=2,IF(BY1473&lt;=$BX$31,0,IF(BY1473&gt;=$BX$32,1,(BY1473-$BX$31)*$BX$33)),SUM($BU$42:BU1473)/$BV$40))</f>
        <v>0.99999838009646469</v>
      </c>
      <c r="BW1473" s="1">
        <f t="shared" si="433"/>
        <v>5.6253650556948249E-5</v>
      </c>
      <c r="BY1473" s="1">
        <f t="shared" si="434"/>
        <v>143.09999999999616</v>
      </c>
      <c r="BZ1473" s="1">
        <f t="shared" si="435"/>
        <v>3.9310727153703536E-7</v>
      </c>
      <c r="CA1473" s="1">
        <f t="shared" si="442"/>
        <v>26</v>
      </c>
      <c r="CE1473" s="1">
        <f t="shared" si="436"/>
        <v>26.305</v>
      </c>
      <c r="CF1473" s="1">
        <f t="shared" si="437"/>
        <v>99</v>
      </c>
      <c r="CG1473" s="1">
        <f t="shared" si="438"/>
        <v>0</v>
      </c>
      <c r="CH1473" s="1">
        <f t="shared" si="432"/>
        <v>0</v>
      </c>
      <c r="CJ1473" s="1" t="e">
        <f t="shared" si="439"/>
        <v>#N/A</v>
      </c>
      <c r="CK1473" s="1" t="str">
        <f t="shared" si="440"/>
        <v/>
      </c>
    </row>
    <row r="1474" spans="73:89" ht="12" customHeight="1" x14ac:dyDescent="0.15">
      <c r="BU1474" s="1">
        <f t="shared" si="441"/>
        <v>0</v>
      </c>
      <c r="BV1474" s="1">
        <f>IF($BY$12=1,NORMDIST(BY1474,$Y$6,$Y$8,TRUE),IF($BY$12=2,IF(BY1474&lt;=$BX$31,0,IF(BY1474&gt;=$BX$32,1,(BY1474-$BX$31)*$BX$33)),SUM($BU$42:BU1474)/$BV$40))</f>
        <v>0.99999841895308106</v>
      </c>
      <c r="BW1474" s="1">
        <f t="shared" si="433"/>
        <v>5.4997185199561215E-5</v>
      </c>
      <c r="BY1474" s="1">
        <f t="shared" si="434"/>
        <v>143.19999999999615</v>
      </c>
      <c r="BZ1474" s="1">
        <f t="shared" si="435"/>
        <v>3.8405855586286798E-7</v>
      </c>
      <c r="CA1474" s="1">
        <f t="shared" si="442"/>
        <v>26</v>
      </c>
      <c r="CE1474" s="1">
        <f t="shared" si="436"/>
        <v>26.305</v>
      </c>
      <c r="CF1474" s="1">
        <f t="shared" si="437"/>
        <v>99</v>
      </c>
      <c r="CG1474" s="1">
        <f t="shared" si="438"/>
        <v>0</v>
      </c>
      <c r="CH1474" s="1">
        <f t="shared" si="432"/>
        <v>0</v>
      </c>
      <c r="CJ1474" s="1" t="e">
        <f t="shared" si="439"/>
        <v>#N/A</v>
      </c>
      <c r="CK1474" s="1" t="str">
        <f t="shared" si="440"/>
        <v/>
      </c>
    </row>
    <row r="1475" spans="73:89" ht="12" customHeight="1" x14ac:dyDescent="0.15">
      <c r="BU1475" s="1">
        <f t="shared" si="441"/>
        <v>0</v>
      </c>
      <c r="BV1475" s="1">
        <f>IF($BY$12=1,NORMDIST(BY1475,$Y$6,$Y$8,TRUE),IF($BY$12=2,IF(BY1475&lt;=$BX$31,0,IF(BY1475&gt;=$BX$32,1,(BY1475-$BX$31)*$BX$33)),SUM($BU$42:BU1475)/$BV$40))</f>
        <v>0.99999845691480604</v>
      </c>
      <c r="BW1475" s="1">
        <f t="shared" si="433"/>
        <v>5.3767413468139564E-5</v>
      </c>
      <c r="BY1475" s="1">
        <f t="shared" si="434"/>
        <v>143.29999999999615</v>
      </c>
      <c r="BZ1475" s="1">
        <f t="shared" si="435"/>
        <v>3.752087471607886E-7</v>
      </c>
      <c r="CA1475" s="1">
        <f t="shared" si="442"/>
        <v>26</v>
      </c>
      <c r="CE1475" s="1">
        <f t="shared" si="436"/>
        <v>26.305</v>
      </c>
      <c r="CF1475" s="1">
        <f t="shared" si="437"/>
        <v>99</v>
      </c>
      <c r="CG1475" s="1">
        <f t="shared" si="438"/>
        <v>0</v>
      </c>
      <c r="CH1475" s="1">
        <f t="shared" ref="CH1475:CH1538" si="443">IF(CB1475="",0,1)</f>
        <v>0</v>
      </c>
      <c r="CJ1475" s="1" t="e">
        <f t="shared" si="439"/>
        <v>#N/A</v>
      </c>
      <c r="CK1475" s="1" t="str">
        <f t="shared" si="440"/>
        <v/>
      </c>
    </row>
    <row r="1476" spans="73:89" ht="12" customHeight="1" x14ac:dyDescent="0.15">
      <c r="BU1476" s="1">
        <f t="shared" si="441"/>
        <v>0</v>
      </c>
      <c r="BV1476" s="1">
        <f>IF($BY$12=1,NORMDIST(BY1476,$Y$6,$Y$8,TRUE),IF($BY$12=2,IF(BY1476&lt;=$BX$31,0,IF(BY1476&gt;=$BX$32,1,(BY1476-$BX$31)*$BX$33)),SUM($BU$42:BU1476)/$BV$40))</f>
        <v>0.99999849400132246</v>
      </c>
      <c r="BW1476" s="1">
        <f t="shared" si="433"/>
        <v>5.2563800498479519E-5</v>
      </c>
      <c r="BY1476" s="1">
        <f t="shared" si="434"/>
        <v>143.39999999999614</v>
      </c>
      <c r="BZ1476" s="1">
        <f t="shared" si="435"/>
        <v>3.6655369943152674E-7</v>
      </c>
      <c r="CA1476" s="1">
        <f t="shared" si="442"/>
        <v>26</v>
      </c>
      <c r="CE1476" s="1">
        <f t="shared" si="436"/>
        <v>26.305</v>
      </c>
      <c r="CF1476" s="1">
        <f t="shared" si="437"/>
        <v>99</v>
      </c>
      <c r="CG1476" s="1">
        <f t="shared" si="438"/>
        <v>0</v>
      </c>
      <c r="CH1476" s="1">
        <f t="shared" si="443"/>
        <v>0</v>
      </c>
      <c r="CJ1476" s="1" t="e">
        <f t="shared" si="439"/>
        <v>#N/A</v>
      </c>
      <c r="CK1476" s="1" t="str">
        <f t="shared" si="440"/>
        <v/>
      </c>
    </row>
    <row r="1477" spans="73:89" ht="12" customHeight="1" x14ac:dyDescent="0.15">
      <c r="BU1477" s="1">
        <f t="shared" si="441"/>
        <v>0</v>
      </c>
      <c r="BV1477" s="1">
        <f>IF($BY$12=1,NORMDIST(BY1477,$Y$6,$Y$8,TRUE),IF($BY$12=2,IF(BY1477&lt;=$BX$31,0,IF(BY1477&gt;=$BX$32,1,(BY1477-$BX$31)*$BX$33)),SUM($BU$42:BU1477)/$BV$40))</f>
        <v>0.99999853023190233</v>
      </c>
      <c r="BW1477" s="1">
        <f t="shared" si="433"/>
        <v>5.1385821412702352E-5</v>
      </c>
      <c r="BY1477" s="1">
        <f t="shared" si="434"/>
        <v>143.49999999999613</v>
      </c>
      <c r="BZ1477" s="1">
        <f t="shared" si="435"/>
        <v>3.5808934782371944E-7</v>
      </c>
      <c r="CA1477" s="1">
        <f t="shared" si="442"/>
        <v>26</v>
      </c>
      <c r="CE1477" s="1">
        <f t="shared" si="436"/>
        <v>26.305</v>
      </c>
      <c r="CF1477" s="1">
        <f t="shared" si="437"/>
        <v>99</v>
      </c>
      <c r="CG1477" s="1">
        <f t="shared" si="438"/>
        <v>0</v>
      </c>
      <c r="CH1477" s="1">
        <f t="shared" si="443"/>
        <v>0</v>
      </c>
      <c r="CJ1477" s="1" t="e">
        <f t="shared" si="439"/>
        <v>#N/A</v>
      </c>
      <c r="CK1477" s="1" t="str">
        <f t="shared" si="440"/>
        <v/>
      </c>
    </row>
    <row r="1478" spans="73:89" ht="12" customHeight="1" x14ac:dyDescent="0.15">
      <c r="BU1478" s="1">
        <f t="shared" si="441"/>
        <v>0</v>
      </c>
      <c r="BV1478" s="1">
        <f>IF($BY$12=1,NORMDIST(BY1478,$Y$6,$Y$8,TRUE),IF($BY$12=2,IF(BY1478&lt;=$BX$31,0,IF(BY1478&gt;=$BX$32,1,(BY1478-$BX$31)*$BX$33)),SUM($BU$42:BU1478)/$BV$40))</f>
        <v>0.99999856562541556</v>
      </c>
      <c r="BW1478" s="1">
        <f t="shared" si="433"/>
        <v>5.0232961148725662E-5</v>
      </c>
      <c r="BY1478" s="1">
        <f t="shared" si="434"/>
        <v>143.59999999999613</v>
      </c>
      <c r="BZ1478" s="1">
        <f t="shared" si="435"/>
        <v>3.4981170716383717E-7</v>
      </c>
      <c r="CA1478" s="1">
        <f t="shared" si="442"/>
        <v>26</v>
      </c>
      <c r="CE1478" s="1">
        <f t="shared" si="436"/>
        <v>26.305</v>
      </c>
      <c r="CF1478" s="1">
        <f t="shared" si="437"/>
        <v>99</v>
      </c>
      <c r="CG1478" s="1">
        <f t="shared" si="438"/>
        <v>0</v>
      </c>
      <c r="CH1478" s="1">
        <f t="shared" si="443"/>
        <v>0</v>
      </c>
      <c r="CJ1478" s="1" t="e">
        <f t="shared" si="439"/>
        <v>#N/A</v>
      </c>
      <c r="CK1478" s="1" t="str">
        <f t="shared" si="440"/>
        <v/>
      </c>
    </row>
    <row r="1479" spans="73:89" ht="12" customHeight="1" x14ac:dyDescent="0.15">
      <c r="BU1479" s="1">
        <f t="shared" si="441"/>
        <v>0</v>
      </c>
      <c r="BV1479" s="1">
        <f>IF($BY$12=1,NORMDIST(BY1479,$Y$6,$Y$8,TRUE),IF($BY$12=2,IF(BY1479&lt;=$BX$31,0,IF(BY1479&gt;=$BX$32,1,(BY1479-$BX$31)*$BX$33)),SUM($BU$42:BU1479)/$BV$40))</f>
        <v>0.99999860020033715</v>
      </c>
      <c r="BW1479" s="1">
        <f t="shared" si="433"/>
        <v>4.9104714292312699E-5</v>
      </c>
      <c r="BY1479" s="1">
        <f t="shared" si="434"/>
        <v>143.69999999999612</v>
      </c>
      <c r="BZ1479" s="1">
        <f t="shared" si="435"/>
        <v>3.4171687051018805E-7</v>
      </c>
      <c r="CA1479" s="1">
        <f t="shared" si="442"/>
        <v>26</v>
      </c>
      <c r="CE1479" s="1">
        <f t="shared" si="436"/>
        <v>26.305</v>
      </c>
      <c r="CF1479" s="1">
        <f t="shared" si="437"/>
        <v>99</v>
      </c>
      <c r="CG1479" s="1">
        <f t="shared" si="438"/>
        <v>0</v>
      </c>
      <c r="CH1479" s="1">
        <f t="shared" si="443"/>
        <v>0</v>
      </c>
      <c r="CJ1479" s="1" t="e">
        <f t="shared" si="439"/>
        <v>#N/A</v>
      </c>
      <c r="CK1479" s="1" t="str">
        <f t="shared" si="440"/>
        <v/>
      </c>
    </row>
    <row r="1480" spans="73:89" ht="12" customHeight="1" x14ac:dyDescent="0.15">
      <c r="BU1480" s="1">
        <f t="shared" si="441"/>
        <v>0</v>
      </c>
      <c r="BV1480" s="1">
        <f>IF($BY$12=1,NORMDIST(BY1480,$Y$6,$Y$8,TRUE),IF($BY$12=2,IF(BY1480&lt;=$BX$31,0,IF(BY1480&gt;=$BX$32,1,(BY1480-$BX$31)*$BX$33)),SUM($BU$42:BU1480)/$BV$40))</f>
        <v>0.99999863397475541</v>
      </c>
      <c r="BW1480" s="1">
        <f t="shared" si="433"/>
        <v>4.8000584911670091E-5</v>
      </c>
      <c r="BY1480" s="1">
        <f t="shared" si="434"/>
        <v>143.79999999999612</v>
      </c>
      <c r="BZ1480" s="1">
        <f t="shared" si="435"/>
        <v>3.3380100773067723E-7</v>
      </c>
      <c r="CA1480" s="1">
        <f t="shared" si="442"/>
        <v>26</v>
      </c>
      <c r="CE1480" s="1">
        <f t="shared" si="436"/>
        <v>26.305</v>
      </c>
      <c r="CF1480" s="1">
        <f t="shared" si="437"/>
        <v>99</v>
      </c>
      <c r="CG1480" s="1">
        <f t="shared" si="438"/>
        <v>0</v>
      </c>
      <c r="CH1480" s="1">
        <f t="shared" si="443"/>
        <v>0</v>
      </c>
      <c r="CJ1480" s="1" t="e">
        <f t="shared" si="439"/>
        <v>#N/A</v>
      </c>
      <c r="CK1480" s="1" t="str">
        <f t="shared" si="440"/>
        <v/>
      </c>
    </row>
    <row r="1481" spans="73:89" ht="12" customHeight="1" x14ac:dyDescent="0.15">
      <c r="BU1481" s="1">
        <f t="shared" si="441"/>
        <v>0</v>
      </c>
      <c r="BV1481" s="1">
        <f>IF($BY$12=1,NORMDIST(BY1481,$Y$6,$Y$8,TRUE),IF($BY$12=2,IF(BY1481&lt;=$BX$31,0,IF(BY1481&gt;=$BX$32,1,(BY1481-$BX$31)*$BX$33)),SUM($BU$42:BU1481)/$BV$40))</f>
        <v>0.99999866696637929</v>
      </c>
      <c r="BW1481" s="1">
        <f t="shared" si="433"/>
        <v>4.6920086394557854E-5</v>
      </c>
      <c r="BY1481" s="1">
        <f t="shared" si="434"/>
        <v>143.89999999999611</v>
      </c>
      <c r="BZ1481" s="1">
        <f t="shared" si="435"/>
        <v>3.2606036410395497E-7</v>
      </c>
      <c r="CA1481" s="1">
        <f t="shared" si="442"/>
        <v>26</v>
      </c>
      <c r="CE1481" s="1">
        <f t="shared" si="436"/>
        <v>26.305</v>
      </c>
      <c r="CF1481" s="1">
        <f t="shared" si="437"/>
        <v>99</v>
      </c>
      <c r="CG1481" s="1">
        <f t="shared" si="438"/>
        <v>0</v>
      </c>
      <c r="CH1481" s="1">
        <f t="shared" si="443"/>
        <v>0</v>
      </c>
      <c r="CJ1481" s="1" t="e">
        <f t="shared" si="439"/>
        <v>#N/A</v>
      </c>
      <c r="CK1481" s="1" t="str">
        <f t="shared" si="440"/>
        <v/>
      </c>
    </row>
    <row r="1482" spans="73:89" ht="12" customHeight="1" x14ac:dyDescent="0.15">
      <c r="BU1482" s="1">
        <f t="shared" si="441"/>
        <v>0</v>
      </c>
      <c r="BV1482" s="1">
        <f>IF($BY$12=1,NORMDIST(BY1482,$Y$6,$Y$8,TRUE),IF($BY$12=2,IF(BY1482&lt;=$BX$31,0,IF(BY1482&gt;=$BX$32,1,(BY1482-$BX$31)*$BX$33)),SUM($BU$42:BU1482)/$BV$40))</f>
        <v>0.99999869919254614</v>
      </c>
      <c r="BW1482" s="1">
        <f t="shared" si="433"/>
        <v>4.5862741287883774E-5</v>
      </c>
      <c r="BY1482" s="1">
        <f t="shared" si="434"/>
        <v>143.99999999999611</v>
      </c>
      <c r="BZ1482" s="1">
        <f t="shared" si="435"/>
        <v>3.1849125894364595E-7</v>
      </c>
      <c r="CA1482" s="1">
        <f t="shared" si="442"/>
        <v>26</v>
      </c>
      <c r="CE1482" s="1">
        <f t="shared" si="436"/>
        <v>26.305</v>
      </c>
      <c r="CF1482" s="1">
        <f t="shared" si="437"/>
        <v>99</v>
      </c>
      <c r="CG1482" s="1">
        <f t="shared" si="438"/>
        <v>0</v>
      </c>
      <c r="CH1482" s="1">
        <f t="shared" si="443"/>
        <v>0</v>
      </c>
      <c r="CJ1482" s="1" t="e">
        <f t="shared" si="439"/>
        <v>#N/A</v>
      </c>
      <c r="CK1482" s="1" t="str">
        <f t="shared" si="440"/>
        <v/>
      </c>
    </row>
    <row r="1483" spans="73:89" ht="12" customHeight="1" x14ac:dyDescent="0.15">
      <c r="BU1483" s="1">
        <f t="shared" si="441"/>
        <v>0</v>
      </c>
      <c r="BV1483" s="1">
        <f>IF($BY$12=1,NORMDIST(BY1483,$Y$6,$Y$8,TRUE),IF($BY$12=2,IF(BY1483&lt;=$BX$31,0,IF(BY1483&gt;=$BX$32,1,(BY1483-$BX$31)*$BX$33)),SUM($BU$42:BU1483)/$BV$40))</f>
        <v>0.99999873067022871</v>
      </c>
      <c r="BW1483" s="1">
        <f t="shared" si="433"/>
        <v>4.4828081139748517E-5</v>
      </c>
      <c r="BY1483" s="1">
        <f t="shared" si="434"/>
        <v>144.0999999999961</v>
      </c>
      <c r="BZ1483" s="1">
        <f t="shared" si="435"/>
        <v>3.1109008424531387E-7</v>
      </c>
      <c r="CA1483" s="1">
        <f t="shared" si="442"/>
        <v>26</v>
      </c>
      <c r="CE1483" s="1">
        <f t="shared" si="436"/>
        <v>26.305</v>
      </c>
      <c r="CF1483" s="1">
        <f t="shared" si="437"/>
        <v>99</v>
      </c>
      <c r="CG1483" s="1">
        <f t="shared" si="438"/>
        <v>0</v>
      </c>
      <c r="CH1483" s="1">
        <f t="shared" si="443"/>
        <v>0</v>
      </c>
      <c r="CJ1483" s="1" t="e">
        <f t="shared" si="439"/>
        <v>#N/A</v>
      </c>
      <c r="CK1483" s="1" t="str">
        <f t="shared" si="440"/>
        <v/>
      </c>
    </row>
    <row r="1484" spans="73:89" ht="12" customHeight="1" x14ac:dyDescent="0.15">
      <c r="BU1484" s="1">
        <f t="shared" si="441"/>
        <v>0</v>
      </c>
      <c r="BV1484" s="1">
        <f>IF($BY$12=1,NORMDIST(BY1484,$Y$6,$Y$8,TRUE),IF($BY$12=2,IF(BY1484&lt;=$BX$31,0,IF(BY1484&gt;=$BX$32,1,(BY1484-$BX$31)*$BX$33)),SUM($BU$42:BU1484)/$BV$40))</f>
        <v>0.9999987614160426</v>
      </c>
      <c r="BW1484" s="1">
        <f t="shared" si="433"/>
        <v>4.3815646343910271E-5</v>
      </c>
      <c r="BY1484" s="1">
        <f t="shared" si="434"/>
        <v>144.19999999999609</v>
      </c>
      <c r="BZ1484" s="1">
        <f t="shared" si="435"/>
        <v>3.0385330335583534E-7</v>
      </c>
      <c r="CA1484" s="1">
        <f t="shared" si="442"/>
        <v>26</v>
      </c>
      <c r="CE1484" s="1">
        <f t="shared" si="436"/>
        <v>26.305</v>
      </c>
      <c r="CF1484" s="1">
        <f t="shared" si="437"/>
        <v>99</v>
      </c>
      <c r="CG1484" s="1">
        <f t="shared" si="438"/>
        <v>0</v>
      </c>
      <c r="CH1484" s="1">
        <f t="shared" si="443"/>
        <v>0</v>
      </c>
      <c r="CJ1484" s="1" t="e">
        <f t="shared" si="439"/>
        <v>#N/A</v>
      </c>
      <c r="CK1484" s="1" t="str">
        <f t="shared" si="440"/>
        <v/>
      </c>
    </row>
    <row r="1485" spans="73:89" ht="12" customHeight="1" x14ac:dyDescent="0.15">
      <c r="BU1485" s="1">
        <f t="shared" si="441"/>
        <v>0</v>
      </c>
      <c r="BV1485" s="1">
        <f>IF($BY$12=1,NORMDIST(BY1485,$Y$6,$Y$8,TRUE),IF($BY$12=2,IF(BY1485&lt;=$BX$31,0,IF(BY1485&gt;=$BX$32,1,(BY1485-$BX$31)*$BX$33)),SUM($BU$42:BU1485)/$BV$40))</f>
        <v>0.99999879144625348</v>
      </c>
      <c r="BW1485" s="1">
        <f t="shared" si="433"/>
        <v>4.2824985986640819E-5</v>
      </c>
      <c r="BY1485" s="1">
        <f t="shared" si="434"/>
        <v>144.29999999999609</v>
      </c>
      <c r="BZ1485" s="1">
        <f t="shared" si="435"/>
        <v>2.9677744966487856E-7</v>
      </c>
      <c r="CA1485" s="1">
        <f t="shared" si="442"/>
        <v>26</v>
      </c>
      <c r="CE1485" s="1">
        <f t="shared" si="436"/>
        <v>26.305</v>
      </c>
      <c r="CF1485" s="1">
        <f t="shared" si="437"/>
        <v>99</v>
      </c>
      <c r="CG1485" s="1">
        <f t="shared" si="438"/>
        <v>0</v>
      </c>
      <c r="CH1485" s="1">
        <f t="shared" si="443"/>
        <v>0</v>
      </c>
      <c r="CJ1485" s="1" t="e">
        <f t="shared" si="439"/>
        <v>#N/A</v>
      </c>
      <c r="CK1485" s="1" t="str">
        <f t="shared" si="440"/>
        <v/>
      </c>
    </row>
    <row r="1486" spans="73:89" ht="12" customHeight="1" x14ac:dyDescent="0.15">
      <c r="BU1486" s="1">
        <f t="shared" si="441"/>
        <v>0</v>
      </c>
      <c r="BV1486" s="1">
        <f>IF($BY$12=1,NORMDIST(BY1486,$Y$6,$Y$8,TRUE),IF($BY$12=2,IF(BY1486&lt;=$BX$31,0,IF(BY1486&gt;=$BX$32,1,(BY1486-$BX$31)*$BX$33)),SUM($BU$42:BU1486)/$BV$40))</f>
        <v>0.99999882077678348</v>
      </c>
      <c r="BW1486" s="1">
        <f t="shared" si="433"/>
        <v>4.1855657695937064E-5</v>
      </c>
      <c r="BY1486" s="1">
        <f t="shared" si="434"/>
        <v>144.39999999999608</v>
      </c>
      <c r="BZ1486" s="1">
        <f t="shared" si="435"/>
        <v>2.8985912531813158E-7</v>
      </c>
      <c r="CA1486" s="1">
        <f t="shared" si="442"/>
        <v>26</v>
      </c>
      <c r="CE1486" s="1">
        <f t="shared" si="436"/>
        <v>26.305</v>
      </c>
      <c r="CF1486" s="1">
        <f t="shared" si="437"/>
        <v>99</v>
      </c>
      <c r="CG1486" s="1">
        <f t="shared" si="438"/>
        <v>0</v>
      </c>
      <c r="CH1486" s="1">
        <f t="shared" si="443"/>
        <v>0</v>
      </c>
      <c r="CJ1486" s="1" t="e">
        <f t="shared" si="439"/>
        <v>#N/A</v>
      </c>
      <c r="CK1486" s="1" t="str">
        <f t="shared" si="440"/>
        <v/>
      </c>
    </row>
    <row r="1487" spans="73:89" ht="12" customHeight="1" x14ac:dyDescent="0.15">
      <c r="BU1487" s="1">
        <f t="shared" si="441"/>
        <v>0</v>
      </c>
      <c r="BV1487" s="1">
        <f>IF($BY$12=1,NORMDIST(BY1487,$Y$6,$Y$8,TRUE),IF($BY$12=2,IF(BY1487&lt;=$BX$31,0,IF(BY1487&gt;=$BX$32,1,(BY1487-$BX$31)*$BX$33)),SUM($BU$42:BU1487)/$BV$40))</f>
        <v>0.99999884942321848</v>
      </c>
      <c r="BW1487" s="1">
        <f t="shared" si="433"/>
        <v>4.0907227493063463E-5</v>
      </c>
      <c r="BY1487" s="1">
        <f t="shared" si="434"/>
        <v>144.49999999999608</v>
      </c>
      <c r="BZ1487" s="1">
        <f t="shared" si="435"/>
        <v>2.8309499995200394E-7</v>
      </c>
      <c r="CA1487" s="1">
        <f t="shared" si="442"/>
        <v>26</v>
      </c>
      <c r="CE1487" s="1">
        <f t="shared" si="436"/>
        <v>26.305</v>
      </c>
      <c r="CF1487" s="1">
        <f t="shared" si="437"/>
        <v>99</v>
      </c>
      <c r="CG1487" s="1">
        <f t="shared" si="438"/>
        <v>0</v>
      </c>
      <c r="CH1487" s="1">
        <f t="shared" si="443"/>
        <v>0</v>
      </c>
      <c r="CJ1487" s="1" t="e">
        <f t="shared" si="439"/>
        <v>#N/A</v>
      </c>
      <c r="CK1487" s="1" t="str">
        <f t="shared" si="440"/>
        <v/>
      </c>
    </row>
    <row r="1488" spans="73:89" ht="12" customHeight="1" x14ac:dyDescent="0.15">
      <c r="BU1488" s="1">
        <f t="shared" si="441"/>
        <v>0</v>
      </c>
      <c r="BV1488" s="1">
        <f>IF($BY$12=1,NORMDIST(BY1488,$Y$6,$Y$8,TRUE),IF($BY$12=2,IF(BY1488&lt;=$BX$31,0,IF(BY1488&gt;=$BX$32,1,(BY1488-$BX$31)*$BX$33)),SUM($BU$42:BU1488)/$BV$40))</f>
        <v>0.99999887740081461</v>
      </c>
      <c r="BW1488" s="1">
        <f t="shared" si="433"/>
        <v>3.9979269646390887E-5</v>
      </c>
      <c r="BY1488" s="1">
        <f t="shared" si="434"/>
        <v>144.59999999999607</v>
      </c>
      <c r="BZ1488" s="1">
        <f t="shared" si="435"/>
        <v>2.764818094494604E-7</v>
      </c>
      <c r="CA1488" s="1">
        <f t="shared" si="442"/>
        <v>26</v>
      </c>
      <c r="CE1488" s="1">
        <f t="shared" si="436"/>
        <v>26.305</v>
      </c>
      <c r="CF1488" s="1">
        <f t="shared" si="437"/>
        <v>99</v>
      </c>
      <c r="CG1488" s="1">
        <f t="shared" si="438"/>
        <v>0</v>
      </c>
      <c r="CH1488" s="1">
        <f t="shared" si="443"/>
        <v>0</v>
      </c>
      <c r="CJ1488" s="1" t="e">
        <f t="shared" si="439"/>
        <v>#N/A</v>
      </c>
      <c r="CK1488" s="1" t="str">
        <f t="shared" si="440"/>
        <v/>
      </c>
    </row>
    <row r="1489" spans="73:89" ht="12" customHeight="1" x14ac:dyDescent="0.15">
      <c r="BU1489" s="1">
        <f t="shared" si="441"/>
        <v>0</v>
      </c>
      <c r="BV1489" s="1">
        <f>IF($BY$12=1,NORMDIST(BY1489,$Y$6,$Y$8,TRUE),IF($BY$12=2,IF(BY1489&lt;=$BX$31,0,IF(BY1489&gt;=$BX$32,1,(BY1489-$BX$31)*$BX$33)),SUM($BU$42:BU1489)/$BV$40))</f>
        <v>0.99999890472450481</v>
      </c>
      <c r="BW1489" s="1">
        <f t="shared" si="433"/>
        <v>3.907136652750391E-5</v>
      </c>
      <c r="BY1489" s="1">
        <f t="shared" si="434"/>
        <v>144.69999999999607</v>
      </c>
      <c r="BZ1489" s="1">
        <f t="shared" si="435"/>
        <v>2.7001635471668949E-7</v>
      </c>
      <c r="CA1489" s="1">
        <f t="shared" si="442"/>
        <v>26</v>
      </c>
      <c r="CE1489" s="1">
        <f t="shared" si="436"/>
        <v>26.305</v>
      </c>
      <c r="CF1489" s="1">
        <f t="shared" si="437"/>
        <v>99</v>
      </c>
      <c r="CG1489" s="1">
        <f t="shared" si="438"/>
        <v>0</v>
      </c>
      <c r="CH1489" s="1">
        <f t="shared" si="443"/>
        <v>0</v>
      </c>
      <c r="CJ1489" s="1" t="e">
        <f t="shared" si="439"/>
        <v>#N/A</v>
      </c>
      <c r="CK1489" s="1" t="str">
        <f t="shared" si="440"/>
        <v/>
      </c>
    </row>
    <row r="1490" spans="73:89" ht="12" customHeight="1" x14ac:dyDescent="0.15">
      <c r="BU1490" s="1">
        <f t="shared" si="441"/>
        <v>0</v>
      </c>
      <c r="BV1490" s="1">
        <f>IF($BY$12=1,NORMDIST(BY1490,$Y$6,$Y$8,TRUE),IF($BY$12=2,IF(BY1490&lt;=$BX$31,0,IF(BY1490&gt;=$BX$32,1,(BY1490-$BX$31)*$BX$33)),SUM($BU$42:BU1490)/$BV$40))</f>
        <v>0.9999989314089055</v>
      </c>
      <c r="BW1490" s="1">
        <f t="shared" si="433"/>
        <v>3.8183108469548078E-5</v>
      </c>
      <c r="BY1490" s="1">
        <f t="shared" si="434"/>
        <v>144.79999999999606</v>
      </c>
      <c r="BZ1490" s="1">
        <f t="shared" si="435"/>
        <v>2.6369550048031156E-7</v>
      </c>
      <c r="CA1490" s="1">
        <f t="shared" si="442"/>
        <v>26</v>
      </c>
      <c r="CE1490" s="1">
        <f t="shared" si="436"/>
        <v>26.305</v>
      </c>
      <c r="CF1490" s="1">
        <f t="shared" si="437"/>
        <v>99</v>
      </c>
      <c r="CG1490" s="1">
        <f t="shared" si="438"/>
        <v>0</v>
      </c>
      <c r="CH1490" s="1">
        <f t="shared" si="443"/>
        <v>0</v>
      </c>
      <c r="CJ1490" s="1" t="e">
        <f t="shared" si="439"/>
        <v>#N/A</v>
      </c>
      <c r="CK1490" s="1" t="str">
        <f t="shared" si="440"/>
        <v/>
      </c>
    </row>
    <row r="1491" spans="73:89" ht="12" customHeight="1" x14ac:dyDescent="0.15">
      <c r="BU1491" s="1">
        <f t="shared" si="441"/>
        <v>0</v>
      </c>
      <c r="BV1491" s="1">
        <f>IF($BY$12=1,NORMDIST(BY1491,$Y$6,$Y$8,TRUE),IF($BY$12=2,IF(BY1491&lt;=$BX$31,0,IF(BY1491&gt;=$BX$32,1,(BY1491-$BX$31)*$BX$33)),SUM($BU$42:BU1491)/$BV$40))</f>
        <v>0.99999895746832246</v>
      </c>
      <c r="BW1491" s="1">
        <f t="shared" ref="BW1491:BW1554" si="444">BY1491*BZ1491</f>
        <v>3.7314093627784916E-5</v>
      </c>
      <c r="BY1491" s="1">
        <f t="shared" ref="BY1491:BY1554" si="445">BY1490+$BZ$1</f>
        <v>144.89999999999606</v>
      </c>
      <c r="BZ1491" s="1">
        <f t="shared" si="435"/>
        <v>2.5751617410480284E-7</v>
      </c>
      <c r="CA1491" s="1">
        <f t="shared" si="442"/>
        <v>26</v>
      </c>
      <c r="CE1491" s="1">
        <f t="shared" si="436"/>
        <v>26.305</v>
      </c>
      <c r="CF1491" s="1">
        <f t="shared" si="437"/>
        <v>99</v>
      </c>
      <c r="CG1491" s="1">
        <f t="shared" si="438"/>
        <v>0</v>
      </c>
      <c r="CH1491" s="1">
        <f t="shared" si="443"/>
        <v>0</v>
      </c>
      <c r="CJ1491" s="1" t="e">
        <f t="shared" si="439"/>
        <v>#N/A</v>
      </c>
      <c r="CK1491" s="1" t="str">
        <f t="shared" si="440"/>
        <v/>
      </c>
    </row>
    <row r="1492" spans="73:89" ht="12" customHeight="1" x14ac:dyDescent="0.15">
      <c r="BU1492" s="1">
        <f t="shared" si="441"/>
        <v>0</v>
      </c>
      <c r="BV1492" s="1">
        <f>IF($BY$12=1,NORMDIST(BY1492,$Y$6,$Y$8,TRUE),IF($BY$12=2,IF(BY1492&lt;=$BX$31,0,IF(BY1492&gt;=$BX$32,1,(BY1492-$BX$31)*$BX$33)),SUM($BU$42:BU1492)/$BV$40))</f>
        <v>0.99999898291675748</v>
      </c>
      <c r="BW1492" s="1">
        <f t="shared" si="444"/>
        <v>3.6463927842328366E-5</v>
      </c>
      <c r="BY1492" s="1">
        <f t="shared" si="445"/>
        <v>144.99999999999605</v>
      </c>
      <c r="BZ1492" s="1">
        <f t="shared" si="435"/>
        <v>2.5147536442985767E-7</v>
      </c>
      <c r="CA1492" s="1">
        <f t="shared" si="442"/>
        <v>26</v>
      </c>
      <c r="CE1492" s="1">
        <f t="shared" si="436"/>
        <v>26.305</v>
      </c>
      <c r="CF1492" s="1">
        <f t="shared" si="437"/>
        <v>99</v>
      </c>
      <c r="CG1492" s="1">
        <f t="shared" si="438"/>
        <v>0</v>
      </c>
      <c r="CH1492" s="1">
        <f t="shared" si="443"/>
        <v>0</v>
      </c>
      <c r="CJ1492" s="1" t="e">
        <f t="shared" si="439"/>
        <v>#N/A</v>
      </c>
      <c r="CK1492" s="1" t="str">
        <f t="shared" si="440"/>
        <v/>
      </c>
    </row>
    <row r="1493" spans="73:89" ht="12" customHeight="1" x14ac:dyDescent="0.15">
      <c r="BU1493" s="1">
        <f t="shared" si="441"/>
        <v>0</v>
      </c>
      <c r="BV1493" s="1">
        <f>IF($BY$12=1,NORMDIST(BY1493,$Y$6,$Y$8,TRUE),IF($BY$12=2,IF(BY1493&lt;=$BX$31,0,IF(BY1493&gt;=$BX$32,1,(BY1493-$BX$31)*$BX$33)),SUM($BU$42:BU1493)/$BV$40))</f>
        <v>0.99999900776791406</v>
      </c>
      <c r="BW1493" s="1">
        <f t="shared" si="444"/>
        <v>3.5632224503032837E-5</v>
      </c>
      <c r="BY1493" s="1">
        <f t="shared" si="445"/>
        <v>145.09999999999604</v>
      </c>
      <c r="BZ1493" s="1">
        <f t="shared" si="435"/>
        <v>2.4557012062738667E-7</v>
      </c>
      <c r="CA1493" s="1">
        <f t="shared" si="442"/>
        <v>26</v>
      </c>
      <c r="CE1493" s="1">
        <f t="shared" si="436"/>
        <v>26.305</v>
      </c>
      <c r="CF1493" s="1">
        <f t="shared" si="437"/>
        <v>99</v>
      </c>
      <c r="CG1493" s="1">
        <f t="shared" si="438"/>
        <v>0</v>
      </c>
      <c r="CH1493" s="1">
        <f t="shared" si="443"/>
        <v>0</v>
      </c>
      <c r="CJ1493" s="1" t="e">
        <f t="shared" si="439"/>
        <v>#N/A</v>
      </c>
      <c r="CK1493" s="1" t="str">
        <f t="shared" si="440"/>
        <v/>
      </c>
    </row>
    <row r="1494" spans="73:89" ht="12" customHeight="1" x14ac:dyDescent="0.15">
      <c r="BU1494" s="1">
        <f t="shared" si="441"/>
        <v>0</v>
      </c>
      <c r="BV1494" s="1">
        <f>IF($BY$12=1,NORMDIST(BY1494,$Y$6,$Y$8,TRUE),IF($BY$12=2,IF(BY1494&lt;=$BX$31,0,IF(BY1494&gt;=$BX$32,1,(BY1494-$BX$31)*$BX$33)),SUM($BU$42:BU1494)/$BV$40))</f>
        <v>0.99999903203520402</v>
      </c>
      <c r="BW1494" s="1">
        <f t="shared" si="444"/>
        <v>3.48186044165032E-5</v>
      </c>
      <c r="BY1494" s="1">
        <f t="shared" si="445"/>
        <v>145.19999999999604</v>
      </c>
      <c r="BZ1494" s="1">
        <f t="shared" si="435"/>
        <v>2.3979755107785225E-7</v>
      </c>
      <c r="CA1494" s="1">
        <f t="shared" si="442"/>
        <v>26</v>
      </c>
      <c r="CE1494" s="1">
        <f t="shared" si="436"/>
        <v>26.305</v>
      </c>
      <c r="CF1494" s="1">
        <f t="shared" si="437"/>
        <v>99</v>
      </c>
      <c r="CG1494" s="1">
        <f t="shared" si="438"/>
        <v>0</v>
      </c>
      <c r="CH1494" s="1">
        <f t="shared" si="443"/>
        <v>0</v>
      </c>
      <c r="CJ1494" s="1" t="e">
        <f t="shared" si="439"/>
        <v>#N/A</v>
      </c>
      <c r="CK1494" s="1" t="str">
        <f t="shared" si="440"/>
        <v/>
      </c>
    </row>
    <row r="1495" spans="73:89" ht="12" customHeight="1" x14ac:dyDescent="0.15">
      <c r="BU1495" s="1">
        <f t="shared" si="441"/>
        <v>0</v>
      </c>
      <c r="BV1495" s="1">
        <f>IF($BY$12=1,NORMDIST(BY1495,$Y$6,$Y$8,TRUE),IF($BY$12=2,IF(BY1495&lt;=$BX$31,0,IF(BY1495&gt;=$BX$32,1,(BY1495-$BX$31)*$BX$33)),SUM($BU$42:BU1495)/$BV$40))</f>
        <v>0.9999990557317523</v>
      </c>
      <c r="BW1495" s="1">
        <f t="shared" si="444"/>
        <v>3.4022695675202266E-5</v>
      </c>
      <c r="BY1495" s="1">
        <f t="shared" si="445"/>
        <v>145.29999999999603</v>
      </c>
      <c r="BZ1495" s="1">
        <f t="shared" si="435"/>
        <v>2.3415482226567925E-7</v>
      </c>
      <c r="CA1495" s="1">
        <f t="shared" si="442"/>
        <v>26</v>
      </c>
      <c r="CE1495" s="1">
        <f t="shared" si="436"/>
        <v>26.305</v>
      </c>
      <c r="CF1495" s="1">
        <f t="shared" si="437"/>
        <v>99</v>
      </c>
      <c r="CG1495" s="1">
        <f t="shared" si="438"/>
        <v>0</v>
      </c>
      <c r="CH1495" s="1">
        <f t="shared" si="443"/>
        <v>0</v>
      </c>
      <c r="CJ1495" s="1" t="e">
        <f t="shared" si="439"/>
        <v>#N/A</v>
      </c>
      <c r="CK1495" s="1" t="str">
        <f t="shared" si="440"/>
        <v/>
      </c>
    </row>
    <row r="1496" spans="73:89" ht="12" customHeight="1" x14ac:dyDescent="0.15">
      <c r="BU1496" s="1">
        <f t="shared" si="441"/>
        <v>0</v>
      </c>
      <c r="BV1496" s="1">
        <f>IF($BY$12=1,NORMDIST(BY1496,$Y$6,$Y$8,TRUE),IF($BY$12=2,IF(BY1496&lt;=$BX$31,0,IF(BY1496&gt;=$BX$32,1,(BY1496-$BX$31)*$BX$33)),SUM($BU$42:BU1496)/$BV$40))</f>
        <v>0.99999907887040385</v>
      </c>
      <c r="BW1496" s="1">
        <f t="shared" si="444"/>
        <v>3.324413352862284E-5</v>
      </c>
      <c r="BY1496" s="1">
        <f t="shared" si="445"/>
        <v>145.39999999999603</v>
      </c>
      <c r="BZ1496" s="1">
        <f t="shared" si="435"/>
        <v>2.2863915769342328E-7</v>
      </c>
      <c r="CA1496" s="1">
        <f t="shared" si="442"/>
        <v>26</v>
      </c>
      <c r="CE1496" s="1">
        <f t="shared" si="436"/>
        <v>26.305</v>
      </c>
      <c r="CF1496" s="1">
        <f t="shared" si="437"/>
        <v>99</v>
      </c>
      <c r="CG1496" s="1">
        <f t="shared" si="438"/>
        <v>0</v>
      </c>
      <c r="CH1496" s="1">
        <f t="shared" si="443"/>
        <v>0</v>
      </c>
      <c r="CJ1496" s="1" t="e">
        <f t="shared" si="439"/>
        <v>#N/A</v>
      </c>
      <c r="CK1496" s="1" t="str">
        <f t="shared" si="440"/>
        <v/>
      </c>
    </row>
    <row r="1497" spans="73:89" ht="12" customHeight="1" x14ac:dyDescent="0.15">
      <c r="BU1497" s="1">
        <f t="shared" si="441"/>
        <v>0</v>
      </c>
      <c r="BV1497" s="1">
        <f>IF($BY$12=1,NORMDIST(BY1497,$Y$6,$Y$8,TRUE),IF($BY$12=2,IF(BY1497&lt;=$BX$31,0,IF(BY1497&gt;=$BX$32,1,(BY1497-$BX$31)*$BX$33)),SUM($BU$42:BU1497)/$BV$40))</f>
        <v>0.9999991014637285</v>
      </c>
      <c r="BW1497" s="1">
        <f t="shared" si="444"/>
        <v>3.2482560256500676E-5</v>
      </c>
      <c r="BY1497" s="1">
        <f t="shared" si="445"/>
        <v>145.49999999999602</v>
      </c>
      <c r="BZ1497" s="1">
        <f t="shared" si="435"/>
        <v>2.2324783681444373E-7</v>
      </c>
      <c r="CA1497" s="1">
        <f t="shared" si="442"/>
        <v>26</v>
      </c>
      <c r="CE1497" s="1">
        <f t="shared" si="436"/>
        <v>26.305</v>
      </c>
      <c r="CF1497" s="1">
        <f t="shared" si="437"/>
        <v>99</v>
      </c>
      <c r="CG1497" s="1">
        <f t="shared" si="438"/>
        <v>0</v>
      </c>
      <c r="CH1497" s="1">
        <f t="shared" si="443"/>
        <v>0</v>
      </c>
      <c r="CJ1497" s="1" t="e">
        <f t="shared" si="439"/>
        <v>#N/A</v>
      </c>
      <c r="CK1497" s="1" t="str">
        <f t="shared" si="440"/>
        <v/>
      </c>
    </row>
    <row r="1498" spans="73:89" ht="12" customHeight="1" x14ac:dyDescent="0.15">
      <c r="BU1498" s="1">
        <f t="shared" si="441"/>
        <v>0</v>
      </c>
      <c r="BV1498" s="1">
        <f>IF($BY$12=1,NORMDIST(BY1498,$Y$6,$Y$8,TRUE),IF($BY$12=2,IF(BY1498&lt;=$BX$31,0,IF(BY1498&gt;=$BX$32,1,(BY1498-$BX$31)*$BX$33)),SUM($BU$42:BU1498)/$BV$40))</f>
        <v>0.99999912352402709</v>
      </c>
      <c r="BW1498" s="1">
        <f t="shared" si="444"/>
        <v>3.1737625044038979E-5</v>
      </c>
      <c r="BY1498" s="1">
        <f t="shared" si="445"/>
        <v>145.59999999999602</v>
      </c>
      <c r="BZ1498" s="1">
        <f t="shared" si="435"/>
        <v>2.1797819398379018E-7</v>
      </c>
      <c r="CA1498" s="1">
        <f t="shared" si="442"/>
        <v>26</v>
      </c>
      <c r="CE1498" s="1">
        <f t="shared" si="436"/>
        <v>26.305</v>
      </c>
      <c r="CF1498" s="1">
        <f t="shared" si="437"/>
        <v>99</v>
      </c>
      <c r="CG1498" s="1">
        <f t="shared" si="438"/>
        <v>0</v>
      </c>
      <c r="CH1498" s="1">
        <f t="shared" si="443"/>
        <v>0</v>
      </c>
      <c r="CJ1498" s="1" t="e">
        <f t="shared" si="439"/>
        <v>#N/A</v>
      </c>
      <c r="CK1498" s="1" t="str">
        <f t="shared" si="440"/>
        <v/>
      </c>
    </row>
    <row r="1499" spans="73:89" ht="12" customHeight="1" x14ac:dyDescent="0.15">
      <c r="BU1499" s="1">
        <f t="shared" si="441"/>
        <v>0</v>
      </c>
      <c r="BV1499" s="1">
        <f>IF($BY$12=1,NORMDIST(BY1499,$Y$6,$Y$8,TRUE),IF($BY$12=2,IF(BY1499&lt;=$BX$31,0,IF(BY1499&gt;=$BX$32,1,(BY1499-$BX$31)*$BX$33)),SUM($BU$42:BU1499)/$BV$40))</f>
        <v>0.9999991450633362</v>
      </c>
      <c r="BW1499" s="1">
        <f t="shared" si="444"/>
        <v>3.1008983859117384E-5</v>
      </c>
      <c r="BY1499" s="1">
        <f t="shared" si="445"/>
        <v>145.69999999999601</v>
      </c>
      <c r="BZ1499" s="1">
        <f t="shared" si="435"/>
        <v>2.1282761742702975E-7</v>
      </c>
      <c r="CA1499" s="1">
        <f t="shared" si="442"/>
        <v>26</v>
      </c>
      <c r="CE1499" s="1">
        <f t="shared" si="436"/>
        <v>26.305</v>
      </c>
      <c r="CF1499" s="1">
        <f t="shared" si="437"/>
        <v>99</v>
      </c>
      <c r="CG1499" s="1">
        <f t="shared" si="438"/>
        <v>0</v>
      </c>
      <c r="CH1499" s="1">
        <f t="shared" si="443"/>
        <v>0</v>
      </c>
      <c r="CJ1499" s="1" t="e">
        <f t="shared" si="439"/>
        <v>#N/A</v>
      </c>
      <c r="CK1499" s="1" t="str">
        <f t="shared" si="440"/>
        <v/>
      </c>
    </row>
    <row r="1500" spans="73:89" ht="12" customHeight="1" x14ac:dyDescent="0.15">
      <c r="BU1500" s="1">
        <f t="shared" si="441"/>
        <v>0</v>
      </c>
      <c r="BV1500" s="1">
        <f>IF($BY$12=1,NORMDIST(BY1500,$Y$6,$Y$8,TRUE),IF($BY$12=2,IF(BY1500&lt;=$BX$31,0,IF(BY1500&gt;=$BX$32,1,(BY1500-$BX$31)*$BX$33)),SUM($BU$42:BU1500)/$BV$40))</f>
        <v>0.99999916609343409</v>
      </c>
      <c r="BW1500" s="1">
        <f t="shared" si="444"/>
        <v>3.0296299331460578E-5</v>
      </c>
      <c r="BY1500" s="1">
        <f t="shared" si="445"/>
        <v>145.799999999996</v>
      </c>
      <c r="BZ1500" s="1">
        <f t="shared" si="435"/>
        <v>2.0779354822675862E-7</v>
      </c>
      <c r="CA1500" s="1">
        <f t="shared" si="442"/>
        <v>26</v>
      </c>
      <c r="CE1500" s="1">
        <f t="shared" si="436"/>
        <v>26.305</v>
      </c>
      <c r="CF1500" s="1">
        <f t="shared" si="437"/>
        <v>99</v>
      </c>
      <c r="CG1500" s="1">
        <f t="shared" si="438"/>
        <v>0</v>
      </c>
      <c r="CH1500" s="1">
        <f t="shared" si="443"/>
        <v>0</v>
      </c>
      <c r="CJ1500" s="1" t="e">
        <f t="shared" si="439"/>
        <v>#N/A</v>
      </c>
      <c r="CK1500" s="1" t="str">
        <f t="shared" si="440"/>
        <v/>
      </c>
    </row>
    <row r="1501" spans="73:89" ht="12" customHeight="1" x14ac:dyDescent="0.15">
      <c r="BU1501" s="1">
        <f t="shared" si="441"/>
        <v>0</v>
      </c>
      <c r="BV1501" s="1">
        <f>IF($BY$12=1,NORMDIST(BY1501,$Y$6,$Y$8,TRUE),IF($BY$12=2,IF(BY1501&lt;=$BX$31,0,IF(BY1501&gt;=$BX$32,1,(BY1501-$BX$31)*$BX$33)),SUM($BU$42:BU1501)/$BV$40))</f>
        <v>0.99999918662584575</v>
      </c>
      <c r="BW1501" s="1">
        <f t="shared" si="444"/>
        <v>2.9599240633736552E-5</v>
      </c>
      <c r="BY1501" s="1">
        <f t="shared" si="445"/>
        <v>145.899999999996</v>
      </c>
      <c r="BZ1501" s="1">
        <f t="shared" si="435"/>
        <v>2.0287347932650694E-7</v>
      </c>
      <c r="CA1501" s="1">
        <f t="shared" si="442"/>
        <v>26</v>
      </c>
      <c r="CE1501" s="1">
        <f t="shared" si="436"/>
        <v>26.305</v>
      </c>
      <c r="CF1501" s="1">
        <f t="shared" si="437"/>
        <v>99</v>
      </c>
      <c r="CG1501" s="1">
        <f t="shared" si="438"/>
        <v>0</v>
      </c>
      <c r="CH1501" s="1">
        <f t="shared" si="443"/>
        <v>0</v>
      </c>
      <c r="CJ1501" s="1" t="e">
        <f t="shared" si="439"/>
        <v>#N/A</v>
      </c>
      <c r="CK1501" s="1" t="str">
        <f t="shared" si="440"/>
        <v/>
      </c>
    </row>
    <row r="1502" spans="73:89" ht="12" customHeight="1" x14ac:dyDescent="0.15">
      <c r="BU1502" s="1">
        <f t="shared" si="441"/>
        <v>0</v>
      </c>
      <c r="BV1502" s="1">
        <f>IF($BY$12=1,NORMDIST(BY1502,$Y$6,$Y$8,TRUE),IF($BY$12=2,IF(BY1502&lt;=$BX$31,0,IF(BY1502&gt;=$BX$32,1,(BY1502-$BX$31)*$BX$33)),SUM($BU$42:BU1502)/$BV$40))</f>
        <v>0.99999920667184805</v>
      </c>
      <c r="BW1502" s="1">
        <f t="shared" si="444"/>
        <v>2.8917483364561099E-5</v>
      </c>
      <c r="BY1502" s="1">
        <f t="shared" si="445"/>
        <v>145.99999999999599</v>
      </c>
      <c r="BZ1502" s="1">
        <f t="shared" si="435"/>
        <v>1.9806495455179378E-7</v>
      </c>
      <c r="CA1502" s="1">
        <f t="shared" si="442"/>
        <v>26</v>
      </c>
      <c r="CE1502" s="1">
        <f t="shared" si="436"/>
        <v>26.305</v>
      </c>
      <c r="CF1502" s="1">
        <f t="shared" si="437"/>
        <v>99</v>
      </c>
      <c r="CG1502" s="1">
        <f t="shared" si="438"/>
        <v>0</v>
      </c>
      <c r="CH1502" s="1">
        <f t="shared" si="443"/>
        <v>0</v>
      </c>
      <c r="CJ1502" s="1" t="e">
        <f t="shared" si="439"/>
        <v>#N/A</v>
      </c>
      <c r="CK1502" s="1" t="str">
        <f t="shared" si="440"/>
        <v/>
      </c>
    </row>
    <row r="1503" spans="73:89" ht="12" customHeight="1" x14ac:dyDescent="0.15">
      <c r="BU1503" s="1">
        <f t="shared" si="441"/>
        <v>0</v>
      </c>
      <c r="BV1503" s="1">
        <f>IF($BY$12=1,NORMDIST(BY1503,$Y$6,$Y$8,TRUE),IF($BY$12=2,IF(BY1503&lt;=$BX$31,0,IF(BY1503&gt;=$BX$32,1,(BY1503-$BX$31)*$BX$33)),SUM($BU$42:BU1503)/$BV$40))</f>
        <v>0.9999992262424745</v>
      </c>
      <c r="BW1503" s="1">
        <f t="shared" si="444"/>
        <v>2.8250709433381492E-5</v>
      </c>
      <c r="BY1503" s="1">
        <f t="shared" si="445"/>
        <v>146.09999999999599</v>
      </c>
      <c r="BZ1503" s="1">
        <f t="shared" si="435"/>
        <v>1.9336556764806481E-7</v>
      </c>
      <c r="CA1503" s="1">
        <f t="shared" si="442"/>
        <v>26</v>
      </c>
      <c r="CE1503" s="1">
        <f t="shared" si="436"/>
        <v>26.305</v>
      </c>
      <c r="CF1503" s="1">
        <f t="shared" si="437"/>
        <v>99</v>
      </c>
      <c r="CG1503" s="1">
        <f t="shared" si="438"/>
        <v>0</v>
      </c>
      <c r="CH1503" s="1">
        <f t="shared" si="443"/>
        <v>0</v>
      </c>
      <c r="CJ1503" s="1" t="e">
        <f t="shared" si="439"/>
        <v>#N/A</v>
      </c>
      <c r="CK1503" s="1" t="str">
        <f t="shared" si="440"/>
        <v/>
      </c>
    </row>
    <row r="1504" spans="73:89" ht="12" customHeight="1" x14ac:dyDescent="0.15">
      <c r="BU1504" s="1">
        <f t="shared" si="441"/>
        <v>0</v>
      </c>
      <c r="BV1504" s="1">
        <f>IF($BY$12=1,NORMDIST(BY1504,$Y$6,$Y$8,TRUE),IF($BY$12=2,IF(BY1504&lt;=$BX$31,0,IF(BY1504&gt;=$BX$32,1,(BY1504-$BX$31)*$BX$33)),SUM($BU$42:BU1504)/$BV$40))</f>
        <v>0.9999992453485208</v>
      </c>
      <c r="BW1504" s="1">
        <f t="shared" si="444"/>
        <v>2.759860694721272E-5</v>
      </c>
      <c r="BY1504" s="1">
        <f t="shared" si="445"/>
        <v>146.19999999999598</v>
      </c>
      <c r="BZ1504" s="1">
        <f t="shared" si="435"/>
        <v>1.8877296133524951E-7</v>
      </c>
      <c r="CA1504" s="1">
        <f t="shared" si="442"/>
        <v>26</v>
      </c>
      <c r="CE1504" s="1">
        <f t="shared" si="436"/>
        <v>26.305</v>
      </c>
      <c r="CF1504" s="1">
        <f t="shared" si="437"/>
        <v>99</v>
      </c>
      <c r="CG1504" s="1">
        <f t="shared" si="438"/>
        <v>0</v>
      </c>
      <c r="CH1504" s="1">
        <f t="shared" si="443"/>
        <v>0</v>
      </c>
      <c r="CJ1504" s="1" t="e">
        <f t="shared" si="439"/>
        <v>#N/A</v>
      </c>
      <c r="CK1504" s="1" t="str">
        <f t="shared" si="440"/>
        <v/>
      </c>
    </row>
    <row r="1505" spans="73:89" ht="12" customHeight="1" x14ac:dyDescent="0.15">
      <c r="BU1505" s="1">
        <f t="shared" si="441"/>
        <v>0</v>
      </c>
      <c r="BV1505" s="1">
        <f>IF($BY$12=1,NORMDIST(BY1505,$Y$6,$Y$8,TRUE),IF($BY$12=2,IF(BY1505&lt;=$BX$31,0,IF(BY1505&gt;=$BX$32,1,(BY1505-$BX$31)*$BX$33)),SUM($BU$42:BU1505)/$BV$40))</f>
        <v>0.99999926400054917</v>
      </c>
      <c r="BW1505" s="1">
        <f t="shared" si="444"/>
        <v>2.6960870099202984E-5</v>
      </c>
      <c r="BY1505" s="1">
        <f t="shared" si="445"/>
        <v>146.29999999999598</v>
      </c>
      <c r="BZ1505" s="1">
        <f t="shared" si="435"/>
        <v>1.8428482637869942E-7</v>
      </c>
      <c r="CA1505" s="1">
        <f t="shared" si="442"/>
        <v>26</v>
      </c>
      <c r="CE1505" s="1">
        <f t="shared" si="436"/>
        <v>26.305</v>
      </c>
      <c r="CF1505" s="1">
        <f t="shared" si="437"/>
        <v>99</v>
      </c>
      <c r="CG1505" s="1">
        <f t="shared" si="438"/>
        <v>0</v>
      </c>
      <c r="CH1505" s="1">
        <f t="shared" si="443"/>
        <v>0</v>
      </c>
      <c r="CJ1505" s="1" t="e">
        <f t="shared" si="439"/>
        <v>#N/A</v>
      </c>
      <c r="CK1505" s="1" t="str">
        <f t="shared" si="440"/>
        <v/>
      </c>
    </row>
    <row r="1506" spans="73:89" ht="12" customHeight="1" x14ac:dyDescent="0.15">
      <c r="BU1506" s="1">
        <f t="shared" si="441"/>
        <v>0</v>
      </c>
      <c r="BV1506" s="1">
        <f>IF($BY$12=1,NORMDIST(BY1506,$Y$6,$Y$8,TRUE),IF($BY$12=2,IF(BY1506&lt;=$BX$31,0,IF(BY1506&gt;=$BX$32,1,(BY1506-$BX$31)*$BX$33)),SUM($BU$42:BU1506)/$BV$40))</f>
        <v>0.999999282208893</v>
      </c>
      <c r="BW1506" s="1">
        <f t="shared" si="444"/>
        <v>2.6337199059000395E-5</v>
      </c>
      <c r="BY1506" s="1">
        <f t="shared" si="445"/>
        <v>146.39999999999597</v>
      </c>
      <c r="BZ1506" s="1">
        <f t="shared" si="435"/>
        <v>1.7989890067623717E-7</v>
      </c>
      <c r="CA1506" s="1">
        <f t="shared" si="442"/>
        <v>26</v>
      </c>
      <c r="CE1506" s="1">
        <f t="shared" si="436"/>
        <v>26.305</v>
      </c>
      <c r="CF1506" s="1">
        <f t="shared" si="437"/>
        <v>99</v>
      </c>
      <c r="CG1506" s="1">
        <f t="shared" si="438"/>
        <v>0</v>
      </c>
      <c r="CH1506" s="1">
        <f t="shared" si="443"/>
        <v>0</v>
      </c>
      <c r="CJ1506" s="1" t="e">
        <f t="shared" si="439"/>
        <v>#N/A</v>
      </c>
      <c r="CK1506" s="1" t="str">
        <f t="shared" si="440"/>
        <v/>
      </c>
    </row>
    <row r="1507" spans="73:89" ht="12" customHeight="1" x14ac:dyDescent="0.15">
      <c r="BU1507" s="1">
        <f t="shared" si="441"/>
        <v>0</v>
      </c>
      <c r="BV1507" s="1">
        <f>IF($BY$12=1,NORMDIST(BY1507,$Y$6,$Y$8,TRUE),IF($BY$12=2,IF(BY1507&lt;=$BX$31,0,IF(BY1507&gt;=$BX$32,1,(BY1507-$BX$31)*$BX$33)),SUM($BU$42:BU1507)/$BV$40))</f>
        <v>0.99999929998366233</v>
      </c>
      <c r="BW1507" s="1">
        <f t="shared" si="444"/>
        <v>2.5727299864898221E-5</v>
      </c>
      <c r="BY1507" s="1">
        <f t="shared" si="445"/>
        <v>146.49999999999596</v>
      </c>
      <c r="BZ1507" s="1">
        <f t="shared" si="435"/>
        <v>1.7561296836108484E-7</v>
      </c>
      <c r="CA1507" s="1">
        <f t="shared" si="442"/>
        <v>26</v>
      </c>
      <c r="CE1507" s="1">
        <f t="shared" si="436"/>
        <v>26.305</v>
      </c>
      <c r="CF1507" s="1">
        <f t="shared" si="437"/>
        <v>99</v>
      </c>
      <c r="CG1507" s="1">
        <f t="shared" si="438"/>
        <v>0</v>
      </c>
      <c r="CH1507" s="1">
        <f t="shared" si="443"/>
        <v>0</v>
      </c>
      <c r="CJ1507" s="1" t="e">
        <f t="shared" si="439"/>
        <v>#N/A</v>
      </c>
      <c r="CK1507" s="1" t="str">
        <f t="shared" si="440"/>
        <v/>
      </c>
    </row>
    <row r="1508" spans="73:89" ht="12" customHeight="1" x14ac:dyDescent="0.15">
      <c r="BU1508" s="1">
        <f t="shared" si="441"/>
        <v>0</v>
      </c>
      <c r="BV1508" s="1">
        <f>IF($BY$12=1,NORMDIST(BY1508,$Y$6,$Y$8,TRUE),IF($BY$12=2,IF(BY1508&lt;=$BX$31,0,IF(BY1508&gt;=$BX$32,1,(BY1508-$BX$31)*$BX$33)),SUM($BU$42:BU1508)/$BV$40))</f>
        <v>0.99999931733474745</v>
      </c>
      <c r="BW1508" s="1">
        <f t="shared" si="444"/>
        <v>2.5130884317732839E-5</v>
      </c>
      <c r="BY1508" s="1">
        <f t="shared" si="445"/>
        <v>146.59999999999596</v>
      </c>
      <c r="BZ1508" s="1">
        <f t="shared" si="435"/>
        <v>1.7142485892041973E-7</v>
      </c>
      <c r="CA1508" s="1">
        <f t="shared" si="442"/>
        <v>26</v>
      </c>
      <c r="CE1508" s="1">
        <f t="shared" si="436"/>
        <v>26.305</v>
      </c>
      <c r="CF1508" s="1">
        <f t="shared" si="437"/>
        <v>99</v>
      </c>
      <c r="CG1508" s="1">
        <f t="shared" si="438"/>
        <v>0</v>
      </c>
      <c r="CH1508" s="1">
        <f t="shared" si="443"/>
        <v>0</v>
      </c>
      <c r="CJ1508" s="1" t="e">
        <f t="shared" si="439"/>
        <v>#N/A</v>
      </c>
      <c r="CK1508" s="1" t="str">
        <f t="shared" si="440"/>
        <v/>
      </c>
    </row>
    <row r="1509" spans="73:89" ht="12" customHeight="1" x14ac:dyDescent="0.15">
      <c r="BU1509" s="1">
        <f t="shared" si="441"/>
        <v>0</v>
      </c>
      <c r="BV1509" s="1">
        <f>IF($BY$12=1,NORMDIST(BY1509,$Y$6,$Y$8,TRUE),IF($BY$12=2,IF(BY1509&lt;=$BX$31,0,IF(BY1509&gt;=$BX$32,1,(BY1509-$BX$31)*$BX$33)),SUM($BU$42:BU1509)/$BV$40))</f>
        <v>0.99999933427182397</v>
      </c>
      <c r="BW1509" s="1">
        <f t="shared" si="444"/>
        <v>2.4547669876509423E-5</v>
      </c>
      <c r="BY1509" s="1">
        <f t="shared" si="445"/>
        <v>146.69999999999595</v>
      </c>
      <c r="BZ1509" s="1">
        <f t="shared" si="435"/>
        <v>1.673324463293122E-7</v>
      </c>
      <c r="CA1509" s="1">
        <f t="shared" si="442"/>
        <v>26</v>
      </c>
      <c r="CE1509" s="1">
        <f t="shared" si="436"/>
        <v>26.305</v>
      </c>
      <c r="CF1509" s="1">
        <f t="shared" si="437"/>
        <v>99</v>
      </c>
      <c r="CG1509" s="1">
        <f t="shared" si="438"/>
        <v>0</v>
      </c>
      <c r="CH1509" s="1">
        <f t="shared" si="443"/>
        <v>0</v>
      </c>
      <c r="CJ1509" s="1" t="e">
        <f t="shared" si="439"/>
        <v>#N/A</v>
      </c>
      <c r="CK1509" s="1" t="str">
        <f t="shared" si="440"/>
        <v/>
      </c>
    </row>
    <row r="1510" spans="73:89" ht="12" customHeight="1" x14ac:dyDescent="0.15">
      <c r="BU1510" s="1">
        <f t="shared" si="441"/>
        <v>0</v>
      </c>
      <c r="BV1510" s="1">
        <f>IF($BY$12=1,NORMDIST(BY1510,$Y$6,$Y$8,TRUE),IF($BY$12=2,IF(BY1510&lt;=$BX$31,0,IF(BY1510&gt;=$BX$32,1,(BY1510-$BX$31)*$BX$33)),SUM($BU$42:BU1510)/$BV$40))</f>
        <v>0.99999935080435709</v>
      </c>
      <c r="BW1510" s="1">
        <f t="shared" si="444"/>
        <v>2.3977379555733486E-5</v>
      </c>
      <c r="BY1510" s="1">
        <f t="shared" si="445"/>
        <v>146.79999999999595</v>
      </c>
      <c r="BZ1510" s="1">
        <f t="shared" si="435"/>
        <v>1.6333364819982391E-7</v>
      </c>
      <c r="CA1510" s="1">
        <f t="shared" si="442"/>
        <v>26</v>
      </c>
      <c r="CE1510" s="1">
        <f t="shared" si="436"/>
        <v>26.305</v>
      </c>
      <c r="CF1510" s="1">
        <f t="shared" si="437"/>
        <v>99</v>
      </c>
      <c r="CG1510" s="1">
        <f t="shared" si="438"/>
        <v>0</v>
      </c>
      <c r="CH1510" s="1">
        <f t="shared" si="443"/>
        <v>0</v>
      </c>
      <c r="CJ1510" s="1" t="e">
        <f t="shared" si="439"/>
        <v>#N/A</v>
      </c>
      <c r="CK1510" s="1" t="str">
        <f t="shared" si="440"/>
        <v/>
      </c>
    </row>
    <row r="1511" spans="73:89" ht="12" customHeight="1" x14ac:dyDescent="0.15">
      <c r="BU1511" s="1">
        <f t="shared" si="441"/>
        <v>0</v>
      </c>
      <c r="BV1511" s="1">
        <f>IF($BY$12=1,NORMDIST(BY1511,$Y$6,$Y$8,TRUE),IF($BY$12=2,IF(BY1511&lt;=$BX$31,0,IF(BY1511&gt;=$BX$32,1,(BY1511-$BX$31)*$BX$33)),SUM($BU$42:BU1511)/$BV$40))</f>
        <v>0.99999936694160607</v>
      </c>
      <c r="BW1511" s="1">
        <f t="shared" si="444"/>
        <v>2.3419741824421078E-5</v>
      </c>
      <c r="BY1511" s="1">
        <f t="shared" si="445"/>
        <v>146.89999999999594</v>
      </c>
      <c r="BZ1511" s="1">
        <f t="shared" si="435"/>
        <v>1.5942642494500834E-7</v>
      </c>
      <c r="CA1511" s="1">
        <f t="shared" si="442"/>
        <v>26</v>
      </c>
      <c r="CE1511" s="1">
        <f t="shared" si="436"/>
        <v>26.305</v>
      </c>
      <c r="CF1511" s="1">
        <f t="shared" si="437"/>
        <v>99</v>
      </c>
      <c r="CG1511" s="1">
        <f t="shared" si="438"/>
        <v>0</v>
      </c>
      <c r="CH1511" s="1">
        <f t="shared" si="443"/>
        <v>0</v>
      </c>
      <c r="CJ1511" s="1" t="e">
        <f t="shared" si="439"/>
        <v>#N/A</v>
      </c>
      <c r="CK1511" s="1" t="str">
        <f t="shared" si="440"/>
        <v/>
      </c>
    </row>
    <row r="1512" spans="73:89" ht="12" customHeight="1" x14ac:dyDescent="0.15">
      <c r="BU1512" s="1">
        <f t="shared" si="441"/>
        <v>0</v>
      </c>
      <c r="BV1512" s="1">
        <f>IF($BY$12=1,NORMDIST(BY1512,$Y$6,$Y$8,TRUE),IF($BY$12=2,IF(BY1512&lt;=$BX$31,0,IF(BY1512&gt;=$BX$32,1,(BY1512-$BX$31)*$BX$33)),SUM($BU$42:BU1512)/$BV$40))</f>
        <v>0.999999382692628</v>
      </c>
      <c r="BW1512" s="1">
        <f t="shared" si="444"/>
        <v>2.2874490506766584E-5</v>
      </c>
      <c r="BY1512" s="1">
        <f t="shared" si="445"/>
        <v>146.99999999999594</v>
      </c>
      <c r="BZ1512" s="1">
        <f t="shared" si="435"/>
        <v>1.5560877895760012E-7</v>
      </c>
      <c r="CA1512" s="1">
        <f t="shared" si="442"/>
        <v>26</v>
      </c>
      <c r="CE1512" s="1">
        <f t="shared" si="436"/>
        <v>26.305</v>
      </c>
      <c r="CF1512" s="1">
        <f t="shared" si="437"/>
        <v>99</v>
      </c>
      <c r="CG1512" s="1">
        <f t="shared" si="438"/>
        <v>0</v>
      </c>
      <c r="CH1512" s="1">
        <f t="shared" si="443"/>
        <v>0</v>
      </c>
      <c r="CJ1512" s="1" t="e">
        <f t="shared" si="439"/>
        <v>#N/A</v>
      </c>
      <c r="CK1512" s="1" t="str">
        <f t="shared" si="440"/>
        <v/>
      </c>
    </row>
    <row r="1513" spans="73:89" ht="12" customHeight="1" x14ac:dyDescent="0.15">
      <c r="BU1513" s="1">
        <f t="shared" si="441"/>
        <v>0</v>
      </c>
      <c r="BV1513" s="1">
        <f>IF($BY$12=1,NORMDIST(BY1513,$Y$6,$Y$8,TRUE),IF($BY$12=2,IF(BY1513&lt;=$BX$31,0,IF(BY1513&gt;=$BX$32,1,(BY1513-$BX$31)*$BX$33)),SUM($BU$42:BU1513)/$BV$40))</f>
        <v>0.99999939806628246</v>
      </c>
      <c r="BW1513" s="1">
        <f t="shared" si="444"/>
        <v>2.2341364684443378E-5</v>
      </c>
      <c r="BY1513" s="1">
        <f t="shared" si="445"/>
        <v>147.09999999999593</v>
      </c>
      <c r="BZ1513" s="1">
        <f t="shared" si="435"/>
        <v>1.518787538031543E-7</v>
      </c>
      <c r="CA1513" s="1">
        <f t="shared" si="442"/>
        <v>26</v>
      </c>
      <c r="CE1513" s="1">
        <f t="shared" si="436"/>
        <v>26.305</v>
      </c>
      <c r="CF1513" s="1">
        <f t="shared" si="437"/>
        <v>99</v>
      </c>
      <c r="CG1513" s="1">
        <f t="shared" si="438"/>
        <v>0</v>
      </c>
      <c r="CH1513" s="1">
        <f t="shared" si="443"/>
        <v>0</v>
      </c>
      <c r="CJ1513" s="1" t="e">
        <f t="shared" si="439"/>
        <v>#N/A</v>
      </c>
      <c r="CK1513" s="1" t="str">
        <f t="shared" si="440"/>
        <v/>
      </c>
    </row>
    <row r="1514" spans="73:89" ht="12" customHeight="1" x14ac:dyDescent="0.15">
      <c r="BU1514" s="1">
        <f t="shared" si="441"/>
        <v>0</v>
      </c>
      <c r="BV1514" s="1">
        <f>IF($BY$12=1,NORMDIST(BY1514,$Y$6,$Y$8,TRUE),IF($BY$12=2,IF(BY1514&lt;=$BX$31,0,IF(BY1514&gt;=$BX$32,1,(BY1514-$BX$31)*$BX$33)),SUM($BU$42:BU1514)/$BV$40))</f>
        <v>0.99999941307123552</v>
      </c>
      <c r="BW1514" s="1">
        <f t="shared" si="444"/>
        <v>2.1820108600514271E-5</v>
      </c>
      <c r="BY1514" s="1">
        <f t="shared" si="445"/>
        <v>147.19999999999592</v>
      </c>
      <c r="BZ1514" s="1">
        <f t="shared" ref="BZ1514:BZ1577" si="446">IF($BZ$5,IF($BY$12=1,NORMDIST(BY1514,$Y$6,$Y$8,FALSE),IF($BY$12=2,IF(AND(BY1514&gt;=$BX$31,BY1514&lt;=$BX$32),$BX$33,0),IF(BY1514&lt;=$BX$13,0,NORMDIST(LN((BY1514-$BX$13)/$BX$12),0,$BW$8,FALSE)/((BY1514-$BX$13)/$BX$12)))),-999)</f>
        <v>1.4823443342741082E-7</v>
      </c>
      <c r="CA1514" s="1">
        <f t="shared" si="442"/>
        <v>26</v>
      </c>
      <c r="CE1514" s="1">
        <f t="shared" ref="CE1514:CE1577" si="447">IF(AND($CB$7,$CD$2,$CD$1),26+$P$23/2-CC1514*$P$23,NA())</f>
        <v>26.305</v>
      </c>
      <c r="CF1514" s="1">
        <f t="shared" ref="CF1514:CF1577" si="448">IF(ISNA(CJ1514),99,CJ1514)</f>
        <v>99</v>
      </c>
      <c r="CG1514" s="1">
        <f t="shared" ref="CG1514:CG1577" si="449">IF(ISNA(CJ1514),0,CJ1514)</f>
        <v>0</v>
      </c>
      <c r="CH1514" s="1">
        <f t="shared" si="443"/>
        <v>0</v>
      </c>
      <c r="CJ1514" s="1" t="e">
        <f t="shared" ref="CJ1514:CJ1577" si="450">IF(CH1514=1,CE1514,NA())</f>
        <v>#N/A</v>
      </c>
      <c r="CK1514" s="1" t="str">
        <f t="shared" ref="CK1514:CK1577" si="451">IF(CH1514=1,M1413,"")</f>
        <v/>
      </c>
    </row>
    <row r="1515" spans="73:89" ht="12" customHeight="1" x14ac:dyDescent="0.15">
      <c r="BU1515" s="1">
        <f t="shared" ref="BU1515:BU1578" si="452">IF($BY$12&lt;3,0,IF(BY1515&lt;=$BX$13,0,NORMDIST(LN((BY1515-$BX$13)/$BX$12),0,$BW$8,FALSE)/((BY1515-$BX$13)/$BX$12)))</f>
        <v>0</v>
      </c>
      <c r="BV1515" s="1">
        <f>IF($BY$12=1,NORMDIST(BY1515,$Y$6,$Y$8,TRUE),IF($BY$12=2,IF(BY1515&lt;=$BX$31,0,IF(BY1515&gt;=$BX$32,1,(BY1515-$BX$31)*$BX$33)),SUM($BU$42:BU1515)/$BV$40))</f>
        <v>0.9999994277159634</v>
      </c>
      <c r="BW1515" s="1">
        <f t="shared" si="444"/>
        <v>2.1310471564929874E-5</v>
      </c>
      <c r="BY1515" s="1">
        <f t="shared" si="445"/>
        <v>147.29999999999592</v>
      </c>
      <c r="BZ1515" s="1">
        <f t="shared" si="446"/>
        <v>1.4467394137766778E-7</v>
      </c>
      <c r="CA1515" s="1">
        <f t="shared" ref="CA1515:CA1578" si="453">IF(AND($CD$1,$CD$3),26-$CD$40*NORMDIST(BY1515,$Y$6,$Y$8/SQRT($T$18),FALSE),-999)</f>
        <v>26</v>
      </c>
      <c r="CE1515" s="1">
        <f t="shared" si="447"/>
        <v>26.305</v>
      </c>
      <c r="CF1515" s="1">
        <f t="shared" si="448"/>
        <v>99</v>
      </c>
      <c r="CG1515" s="1">
        <f t="shared" si="449"/>
        <v>0</v>
      </c>
      <c r="CH1515" s="1">
        <f t="shared" si="443"/>
        <v>0</v>
      </c>
      <c r="CJ1515" s="1" t="e">
        <f t="shared" si="450"/>
        <v>#N/A</v>
      </c>
      <c r="CK1515" s="1" t="str">
        <f t="shared" si="451"/>
        <v/>
      </c>
    </row>
    <row r="1516" spans="73:89" ht="12" customHeight="1" x14ac:dyDescent="0.15">
      <c r="BU1516" s="1">
        <f t="shared" si="452"/>
        <v>0</v>
      </c>
      <c r="BV1516" s="1">
        <f>IF($BY$12=1,NORMDIST(BY1516,$Y$6,$Y$8,TRUE),IF($BY$12=2,IF(BY1516&lt;=$BX$31,0,IF(BY1516&gt;=$BX$32,1,(BY1516-$BX$31)*$BX$33)),SUM($BU$42:BU1516)/$BV$40))</f>
        <v>0.99999944200875679</v>
      </c>
      <c r="BW1516" s="1">
        <f t="shared" si="444"/>
        <v>2.0812207861590526E-5</v>
      </c>
      <c r="BY1516" s="1">
        <f t="shared" si="445"/>
        <v>147.39999999999591</v>
      </c>
      <c r="BZ1516" s="1">
        <f t="shared" si="446"/>
        <v>1.4119544003793151E-7</v>
      </c>
      <c r="CA1516" s="1">
        <f t="shared" si="453"/>
        <v>26</v>
      </c>
      <c r="CE1516" s="1">
        <f t="shared" si="447"/>
        <v>26.305</v>
      </c>
      <c r="CF1516" s="1">
        <f t="shared" si="448"/>
        <v>99</v>
      </c>
      <c r="CG1516" s="1">
        <f t="shared" si="449"/>
        <v>0</v>
      </c>
      <c r="CH1516" s="1">
        <f t="shared" si="443"/>
        <v>0</v>
      </c>
      <c r="CJ1516" s="1" t="e">
        <f t="shared" si="450"/>
        <v>#N/A</v>
      </c>
      <c r="CK1516" s="1" t="str">
        <f t="shared" si="451"/>
        <v/>
      </c>
    </row>
    <row r="1517" spans="73:89" ht="12" customHeight="1" x14ac:dyDescent="0.15">
      <c r="BU1517" s="1">
        <f t="shared" si="452"/>
        <v>0</v>
      </c>
      <c r="BV1517" s="1">
        <f>IF($BY$12=1,NORMDIST(BY1517,$Y$6,$Y$8,TRUE),IF($BY$12=2,IF(BY1517&lt;=$BX$31,0,IF(BY1517&gt;=$BX$32,1,(BY1517-$BX$31)*$BX$33)),SUM($BU$42:BU1517)/$BV$40))</f>
        <v>0.99999945595772444</v>
      </c>
      <c r="BW1517" s="1">
        <f t="shared" si="444"/>
        <v>2.0325076656950735E-5</v>
      </c>
      <c r="BY1517" s="1">
        <f t="shared" si="445"/>
        <v>147.49999999999591</v>
      </c>
      <c r="BZ1517" s="1">
        <f t="shared" si="446"/>
        <v>1.3779712987763592E-7</v>
      </c>
      <c r="CA1517" s="1">
        <f t="shared" si="453"/>
        <v>26</v>
      </c>
      <c r="CE1517" s="1">
        <f t="shared" si="447"/>
        <v>26.305</v>
      </c>
      <c r="CF1517" s="1">
        <f t="shared" si="448"/>
        <v>99</v>
      </c>
      <c r="CG1517" s="1">
        <f t="shared" si="449"/>
        <v>0</v>
      </c>
      <c r="CH1517" s="1">
        <f t="shared" si="443"/>
        <v>0</v>
      </c>
      <c r="CJ1517" s="1" t="e">
        <f t="shared" si="450"/>
        <v>#N/A</v>
      </c>
      <c r="CK1517" s="1" t="str">
        <f t="shared" si="451"/>
        <v/>
      </c>
    </row>
    <row r="1518" spans="73:89" ht="12" customHeight="1" x14ac:dyDescent="0.15">
      <c r="BU1518" s="1">
        <f t="shared" si="452"/>
        <v>0</v>
      </c>
      <c r="BV1518" s="1">
        <f>IF($BY$12=1,NORMDIST(BY1518,$Y$6,$Y$8,TRUE),IF($BY$12=2,IF(BY1518&lt;=$BX$31,0,IF(BY1518&gt;=$BX$32,1,(BY1518-$BX$31)*$BX$33)),SUM($BU$42:BU1518)/$BV$40))</f>
        <v>0.99999946957079699</v>
      </c>
      <c r="BW1518" s="1">
        <f t="shared" si="444"/>
        <v>1.9848841910143178E-5</v>
      </c>
      <c r="BY1518" s="1">
        <f t="shared" si="445"/>
        <v>147.5999999999959</v>
      </c>
      <c r="BZ1518" s="1">
        <f t="shared" si="446"/>
        <v>1.3447724871371091E-7</v>
      </c>
      <c r="CA1518" s="1">
        <f t="shared" si="453"/>
        <v>26</v>
      </c>
      <c r="CE1518" s="1">
        <f t="shared" si="447"/>
        <v>26.305</v>
      </c>
      <c r="CF1518" s="1">
        <f t="shared" si="448"/>
        <v>99</v>
      </c>
      <c r="CG1518" s="1">
        <f t="shared" si="449"/>
        <v>0</v>
      </c>
      <c r="CH1518" s="1">
        <f t="shared" si="443"/>
        <v>0</v>
      </c>
      <c r="CJ1518" s="1" t="e">
        <f t="shared" si="450"/>
        <v>#N/A</v>
      </c>
      <c r="CK1518" s="1" t="str">
        <f t="shared" si="451"/>
        <v/>
      </c>
    </row>
    <row r="1519" spans="73:89" ht="12" customHeight="1" x14ac:dyDescent="0.15">
      <c r="BU1519" s="1">
        <f t="shared" si="452"/>
        <v>0</v>
      </c>
      <c r="BV1519" s="1">
        <f>IF($BY$12=1,NORMDIST(BY1519,$Y$6,$Y$8,TRUE),IF($BY$12=2,IF(BY1519&lt;=$BX$31,0,IF(BY1519&gt;=$BX$32,1,(BY1519-$BX$31)*$BX$33)),SUM($BU$42:BU1519)/$BV$40))</f>
        <v>0.99999948285573093</v>
      </c>
      <c r="BW1519" s="1">
        <f t="shared" si="444"/>
        <v>1.9383272284600734E-5</v>
      </c>
      <c r="BY1519" s="1">
        <f t="shared" si="445"/>
        <v>147.6999999999959</v>
      </c>
      <c r="BZ1519" s="1">
        <f t="shared" si="446"/>
        <v>1.3123407098579061E-7</v>
      </c>
      <c r="CA1519" s="1">
        <f t="shared" si="453"/>
        <v>26</v>
      </c>
      <c r="CE1519" s="1">
        <f t="shared" si="447"/>
        <v>26.305</v>
      </c>
      <c r="CF1519" s="1">
        <f t="shared" si="448"/>
        <v>99</v>
      </c>
      <c r="CG1519" s="1">
        <f t="shared" si="449"/>
        <v>0</v>
      </c>
      <c r="CH1519" s="1">
        <f t="shared" si="443"/>
        <v>0</v>
      </c>
      <c r="CJ1519" s="1" t="e">
        <f t="shared" si="450"/>
        <v>#N/A</v>
      </c>
      <c r="CK1519" s="1" t="str">
        <f t="shared" si="451"/>
        <v/>
      </c>
    </row>
    <row r="1520" spans="73:89" ht="12" customHeight="1" x14ac:dyDescent="0.15">
      <c r="BU1520" s="1">
        <f t="shared" si="452"/>
        <v>0</v>
      </c>
      <c r="BV1520" s="1">
        <f>IF($BY$12=1,NORMDIST(BY1520,$Y$6,$Y$8,TRUE),IF($BY$12=2,IF(BY1520&lt;=$BX$31,0,IF(BY1520&gt;=$BX$32,1,(BY1520-$BX$31)*$BX$33)),SUM($BU$42:BU1520)/$BV$40))</f>
        <v>0.99999949582011161</v>
      </c>
      <c r="BW1520" s="1">
        <f t="shared" si="444"/>
        <v>1.8928141061155221E-5</v>
      </c>
      <c r="BY1520" s="1">
        <f t="shared" si="445"/>
        <v>147.79999999999589</v>
      </c>
      <c r="BZ1520" s="1">
        <f t="shared" si="446"/>
        <v>1.2806590704435553E-7</v>
      </c>
      <c r="CA1520" s="1">
        <f t="shared" si="453"/>
        <v>26</v>
      </c>
      <c r="CE1520" s="1">
        <f t="shared" si="447"/>
        <v>26.305</v>
      </c>
      <c r="CF1520" s="1">
        <f t="shared" si="448"/>
        <v>99</v>
      </c>
      <c r="CG1520" s="1">
        <f t="shared" si="449"/>
        <v>0</v>
      </c>
      <c r="CH1520" s="1">
        <f t="shared" si="443"/>
        <v>0</v>
      </c>
      <c r="CJ1520" s="1" t="e">
        <f t="shared" si="450"/>
        <v>#N/A</v>
      </c>
      <c r="CK1520" s="1" t="str">
        <f t="shared" si="451"/>
        <v/>
      </c>
    </row>
    <row r="1521" spans="73:89" ht="12" customHeight="1" x14ac:dyDescent="0.15">
      <c r="BU1521" s="1">
        <f t="shared" si="452"/>
        <v>0</v>
      </c>
      <c r="BV1521" s="1">
        <f>IF($BY$12=1,NORMDIST(BY1521,$Y$6,$Y$8,TRUE),IF($BY$12=2,IF(BY1521&lt;=$BX$31,0,IF(BY1521&gt;=$BX$32,1,(BY1521-$BX$31)*$BX$33)),SUM($BU$42:BU1521)/$BV$40))</f>
        <v>0.99999950847135755</v>
      </c>
      <c r="BW1521" s="1">
        <f t="shared" si="444"/>
        <v>1.8483226052590332E-5</v>
      </c>
      <c r="BY1521" s="1">
        <f t="shared" si="445"/>
        <v>147.89999999999588</v>
      </c>
      <c r="BZ1521" s="1">
        <f t="shared" si="446"/>
        <v>1.2497110245159462E-7</v>
      </c>
      <c r="CA1521" s="1">
        <f t="shared" si="453"/>
        <v>26</v>
      </c>
      <c r="CE1521" s="1">
        <f t="shared" si="447"/>
        <v>26.305</v>
      </c>
      <c r="CF1521" s="1">
        <f t="shared" si="448"/>
        <v>99</v>
      </c>
      <c r="CG1521" s="1">
        <f t="shared" si="449"/>
        <v>0</v>
      </c>
      <c r="CH1521" s="1">
        <f t="shared" si="443"/>
        <v>0</v>
      </c>
      <c r="CJ1521" s="1" t="e">
        <f t="shared" si="450"/>
        <v>#N/A</v>
      </c>
      <c r="CK1521" s="1" t="str">
        <f t="shared" si="451"/>
        <v/>
      </c>
    </row>
    <row r="1522" spans="73:89" ht="12" customHeight="1" x14ac:dyDescent="0.15">
      <c r="BU1522" s="1">
        <f t="shared" si="452"/>
        <v>0</v>
      </c>
      <c r="BV1522" s="1">
        <f>IF($BY$12=1,NORMDIST(BY1522,$Y$6,$Y$8,TRUE),IF($BY$12=2,IF(BY1522&lt;=$BX$31,0,IF(BY1522&gt;=$BX$32,1,(BY1522-$BX$31)*$BX$33)),SUM($BU$42:BU1522)/$BV$40))</f>
        <v>0.99999952081672339</v>
      </c>
      <c r="BW1522" s="1">
        <f t="shared" si="444"/>
        <v>1.8048309519628546E-5</v>
      </c>
      <c r="BY1522" s="1">
        <f t="shared" si="445"/>
        <v>147.99999999999588</v>
      </c>
      <c r="BZ1522" s="1">
        <f t="shared" si="446"/>
        <v>1.2194803729479087E-7</v>
      </c>
      <c r="CA1522" s="1">
        <f t="shared" si="453"/>
        <v>26</v>
      </c>
      <c r="CE1522" s="1">
        <f t="shared" si="447"/>
        <v>26.305</v>
      </c>
      <c r="CF1522" s="1">
        <f t="shared" si="448"/>
        <v>99</v>
      </c>
      <c r="CG1522" s="1">
        <f t="shared" si="449"/>
        <v>0</v>
      </c>
      <c r="CH1522" s="1">
        <f t="shared" si="443"/>
        <v>0</v>
      </c>
      <c r="CJ1522" s="1" t="e">
        <f t="shared" si="450"/>
        <v>#N/A</v>
      </c>
      <c r="CK1522" s="1" t="str">
        <f t="shared" si="451"/>
        <v/>
      </c>
    </row>
    <row r="1523" spans="73:89" ht="12" customHeight="1" x14ac:dyDescent="0.15">
      <c r="BU1523" s="1">
        <f t="shared" si="452"/>
        <v>0</v>
      </c>
      <c r="BV1523" s="1">
        <f>IF($BY$12=1,NORMDIST(BY1523,$Y$6,$Y$8,TRUE),IF($BY$12=2,IF(BY1523&lt;=$BX$31,0,IF(BY1523&gt;=$BX$32,1,(BY1523-$BX$31)*$BX$33)),SUM($BU$42:BU1523)/$BV$40))</f>
        <v>0.99999953286330345</v>
      </c>
      <c r="BW1523" s="1">
        <f t="shared" si="444"/>
        <v>1.7623178088330836E-5</v>
      </c>
      <c r="BY1523" s="1">
        <f t="shared" si="445"/>
        <v>148.09999999999587</v>
      </c>
      <c r="BZ1523" s="1">
        <f t="shared" si="446"/>
        <v>1.1899512551202786E-7</v>
      </c>
      <c r="CA1523" s="1">
        <f t="shared" si="453"/>
        <v>26</v>
      </c>
      <c r="CE1523" s="1">
        <f t="shared" si="447"/>
        <v>26.305</v>
      </c>
      <c r="CF1523" s="1">
        <f t="shared" si="448"/>
        <v>99</v>
      </c>
      <c r="CG1523" s="1">
        <f t="shared" si="449"/>
        <v>0</v>
      </c>
      <c r="CH1523" s="1">
        <f t="shared" si="443"/>
        <v>0</v>
      </c>
      <c r="CJ1523" s="1" t="e">
        <f t="shared" si="450"/>
        <v>#N/A</v>
      </c>
      <c r="CK1523" s="1" t="str">
        <f t="shared" si="451"/>
        <v/>
      </c>
    </row>
    <row r="1524" spans="73:89" ht="12" customHeight="1" x14ac:dyDescent="0.15">
      <c r="BU1524" s="1">
        <f t="shared" si="452"/>
        <v>0</v>
      </c>
      <c r="BV1524" s="1">
        <f>IF($BY$12=1,NORMDIST(BY1524,$Y$6,$Y$8,TRUE),IF($BY$12=2,IF(BY1524&lt;=$BX$31,0,IF(BY1524&gt;=$BX$32,1,(BY1524-$BX$31)*$BX$33)),SUM($BU$42:BU1524)/$BV$40))</f>
        <v>0.9999995446180352</v>
      </c>
      <c r="BW1524" s="1">
        <f t="shared" si="444"/>
        <v>1.7207622668888164E-5</v>
      </c>
      <c r="BY1524" s="1">
        <f t="shared" si="445"/>
        <v>148.19999999999587</v>
      </c>
      <c r="BZ1524" s="1">
        <f t="shared" si="446"/>
        <v>1.1611081423001783E-7</v>
      </c>
      <c r="CA1524" s="1">
        <f t="shared" si="453"/>
        <v>26</v>
      </c>
      <c r="CE1524" s="1">
        <f t="shared" si="447"/>
        <v>26.305</v>
      </c>
      <c r="CF1524" s="1">
        <f t="shared" si="448"/>
        <v>99</v>
      </c>
      <c r="CG1524" s="1">
        <f t="shared" si="449"/>
        <v>0</v>
      </c>
      <c r="CH1524" s="1">
        <f t="shared" si="443"/>
        <v>0</v>
      </c>
      <c r="CJ1524" s="1" t="e">
        <f t="shared" si="450"/>
        <v>#N/A</v>
      </c>
      <c r="CK1524" s="1" t="str">
        <f t="shared" si="451"/>
        <v/>
      </c>
    </row>
    <row r="1525" spans="73:89" ht="12" customHeight="1" x14ac:dyDescent="0.15">
      <c r="BU1525" s="1">
        <f t="shared" si="452"/>
        <v>0</v>
      </c>
      <c r="BV1525" s="1">
        <f>IF($BY$12=1,NORMDIST(BY1525,$Y$6,$Y$8,TRUE),IF($BY$12=2,IF(BY1525&lt;=$BX$31,0,IF(BY1525&gt;=$BX$32,1,(BY1525-$BX$31)*$BX$33)),SUM($BU$42:BU1525)/$BV$40))</f>
        <v>0.9999995560877023</v>
      </c>
      <c r="BW1525" s="1">
        <f t="shared" si="444"/>
        <v>1.6801438375785021E-5</v>
      </c>
      <c r="BY1525" s="1">
        <f t="shared" si="445"/>
        <v>148.29999999999586</v>
      </c>
      <c r="BZ1525" s="1">
        <f t="shared" si="446"/>
        <v>1.1329358311386036E-7</v>
      </c>
      <c r="CA1525" s="1">
        <f t="shared" si="453"/>
        <v>26</v>
      </c>
      <c r="CE1525" s="1">
        <f t="shared" si="447"/>
        <v>26.305</v>
      </c>
      <c r="CF1525" s="1">
        <f t="shared" si="448"/>
        <v>99</v>
      </c>
      <c r="CG1525" s="1">
        <f t="shared" si="449"/>
        <v>0</v>
      </c>
      <c r="CH1525" s="1">
        <f t="shared" si="443"/>
        <v>0</v>
      </c>
      <c r="CJ1525" s="1" t="e">
        <f t="shared" si="450"/>
        <v>#N/A</v>
      </c>
      <c r="CK1525" s="1" t="str">
        <f t="shared" si="451"/>
        <v/>
      </c>
    </row>
    <row r="1526" spans="73:89" ht="12" customHeight="1" x14ac:dyDescent="0.15">
      <c r="BU1526" s="1">
        <f t="shared" si="452"/>
        <v>0</v>
      </c>
      <c r="BV1526" s="1">
        <f>IF($BY$12=1,NORMDIST(BY1526,$Y$6,$Y$8,TRUE),IF($BY$12=2,IF(BY1526&lt;=$BX$31,0,IF(BY1526&gt;=$BX$32,1,(BY1526-$BX$31)*$BX$33)),SUM($BU$42:BU1526)/$BV$40))</f>
        <v>0.99999956727893813</v>
      </c>
      <c r="BW1526" s="1">
        <f t="shared" si="444"/>
        <v>1.6404424449313923E-5</v>
      </c>
      <c r="BY1526" s="1">
        <f t="shared" si="445"/>
        <v>148.39999999999586</v>
      </c>
      <c r="BZ1526" s="1">
        <f t="shared" si="446"/>
        <v>1.1054194372853357E-7</v>
      </c>
      <c r="CA1526" s="1">
        <f t="shared" si="453"/>
        <v>26</v>
      </c>
      <c r="CE1526" s="1">
        <f t="shared" si="447"/>
        <v>26.305</v>
      </c>
      <c r="CF1526" s="1">
        <f t="shared" si="448"/>
        <v>99</v>
      </c>
      <c r="CG1526" s="1">
        <f t="shared" si="449"/>
        <v>0</v>
      </c>
      <c r="CH1526" s="1">
        <f t="shared" si="443"/>
        <v>0</v>
      </c>
      <c r="CJ1526" s="1" t="e">
        <f t="shared" si="450"/>
        <v>#N/A</v>
      </c>
      <c r="CK1526" s="1" t="str">
        <f t="shared" si="451"/>
        <v/>
      </c>
    </row>
    <row r="1527" spans="73:89" ht="12" customHeight="1" x14ac:dyDescent="0.15">
      <c r="BU1527" s="1">
        <f t="shared" si="452"/>
        <v>0</v>
      </c>
      <c r="BV1527" s="1">
        <f>IF($BY$12=1,NORMDIST(BY1527,$Y$6,$Y$8,TRUE),IF($BY$12=2,IF(BY1527&lt;=$BX$31,0,IF(BY1527&gt;=$BX$32,1,(BY1527-$BX$31)*$BX$33)),SUM($BU$42:BU1527)/$BV$40))</f>
        <v>0.99999957819822882</v>
      </c>
      <c r="BW1527" s="1">
        <f t="shared" si="444"/>
        <v>1.6016384178421504E-5</v>
      </c>
      <c r="BY1527" s="1">
        <f t="shared" si="445"/>
        <v>148.49999999999585</v>
      </c>
      <c r="BZ1527" s="1">
        <f t="shared" si="446"/>
        <v>1.0785443891193234E-7</v>
      </c>
      <c r="CA1527" s="1">
        <f t="shared" si="453"/>
        <v>26</v>
      </c>
      <c r="CE1527" s="1">
        <f t="shared" si="447"/>
        <v>26.305</v>
      </c>
      <c r="CF1527" s="1">
        <f t="shared" si="448"/>
        <v>99</v>
      </c>
      <c r="CG1527" s="1">
        <f t="shared" si="449"/>
        <v>0</v>
      </c>
      <c r="CH1527" s="1">
        <f t="shared" si="443"/>
        <v>0</v>
      </c>
      <c r="CJ1527" s="1" t="e">
        <f t="shared" si="450"/>
        <v>#N/A</v>
      </c>
      <c r="CK1527" s="1" t="str">
        <f t="shared" si="451"/>
        <v/>
      </c>
    </row>
    <row r="1528" spans="73:89" ht="12" customHeight="1" x14ac:dyDescent="0.15">
      <c r="BU1528" s="1">
        <f t="shared" si="452"/>
        <v>0</v>
      </c>
      <c r="BV1528" s="1">
        <f>IF($BY$12=1,NORMDIST(BY1528,$Y$6,$Y$8,TRUE),IF($BY$12=2,IF(BY1528&lt;=$BX$31,0,IF(BY1528&gt;=$BX$32,1,(BY1528-$BX$31)*$BX$33)),SUM($BU$42:BU1528)/$BV$40))</f>
        <v>0.9999995888519162</v>
      </c>
      <c r="BW1528" s="1">
        <f t="shared" si="444"/>
        <v>1.5637124824866243E-5</v>
      </c>
      <c r="BY1528" s="1">
        <f t="shared" si="445"/>
        <v>148.59999999999584</v>
      </c>
      <c r="BZ1528" s="1">
        <f t="shared" si="446"/>
        <v>1.0522964215926433E-7</v>
      </c>
      <c r="CA1528" s="1">
        <f t="shared" si="453"/>
        <v>26</v>
      </c>
      <c r="CE1528" s="1">
        <f t="shared" si="447"/>
        <v>26.305</v>
      </c>
      <c r="CF1528" s="1">
        <f t="shared" si="448"/>
        <v>99</v>
      </c>
      <c r="CG1528" s="1">
        <f t="shared" si="449"/>
        <v>0</v>
      </c>
      <c r="CH1528" s="1">
        <f t="shared" si="443"/>
        <v>0</v>
      </c>
      <c r="CJ1528" s="1" t="e">
        <f t="shared" si="450"/>
        <v>#N/A</v>
      </c>
      <c r="CK1528" s="1" t="str">
        <f t="shared" si="451"/>
        <v/>
      </c>
    </row>
    <row r="1529" spans="73:89" ht="12" customHeight="1" x14ac:dyDescent="0.15">
      <c r="BU1529" s="1">
        <f t="shared" si="452"/>
        <v>0</v>
      </c>
      <c r="BV1529" s="1">
        <f>IF($BY$12=1,NORMDIST(BY1529,$Y$6,$Y$8,TRUE),IF($BY$12=2,IF(BY1529&lt;=$BX$31,0,IF(BY1529&gt;=$BX$32,1,(BY1529-$BX$31)*$BX$33)),SUM($BU$42:BU1529)/$BV$40))</f>
        <v>0.99999959924620097</v>
      </c>
      <c r="BW1529" s="1">
        <f t="shared" si="444"/>
        <v>1.5266457548668085E-5</v>
      </c>
      <c r="BY1529" s="1">
        <f t="shared" si="445"/>
        <v>148.69999999999584</v>
      </c>
      <c r="BZ1529" s="1">
        <f t="shared" si="446"/>
        <v>1.026661570186181E-7</v>
      </c>
      <c r="CA1529" s="1">
        <f t="shared" si="453"/>
        <v>26</v>
      </c>
      <c r="CE1529" s="1">
        <f t="shared" si="447"/>
        <v>26.305</v>
      </c>
      <c r="CF1529" s="1">
        <f t="shared" si="448"/>
        <v>99</v>
      </c>
      <c r="CG1529" s="1">
        <f t="shared" si="449"/>
        <v>0</v>
      </c>
      <c r="CH1529" s="1">
        <f t="shared" si="443"/>
        <v>0</v>
      </c>
      <c r="CJ1529" s="1" t="e">
        <f t="shared" si="450"/>
        <v>#N/A</v>
      </c>
      <c r="CK1529" s="1" t="str">
        <f t="shared" si="451"/>
        <v/>
      </c>
    </row>
    <row r="1530" spans="73:89" ht="12" customHeight="1" x14ac:dyDescent="0.15">
      <c r="BU1530" s="1">
        <f t="shared" si="452"/>
        <v>0</v>
      </c>
      <c r="BV1530" s="1">
        <f>IF($BY$12=1,NORMDIST(BY1530,$Y$6,$Y$8,TRUE),IF($BY$12=2,IF(BY1530&lt;=$BX$31,0,IF(BY1530&gt;=$BX$32,1,(BY1530-$BX$31)*$BX$33)),SUM($BU$42:BU1530)/$BV$40))</f>
        <v>0.99999960938714572</v>
      </c>
      <c r="BW1530" s="1">
        <f t="shared" si="444"/>
        <v>1.4904197334831725E-5</v>
      </c>
      <c r="BY1530" s="1">
        <f t="shared" si="445"/>
        <v>148.79999999999583</v>
      </c>
      <c r="BZ1530" s="1">
        <f t="shared" si="446"/>
        <v>1.0016261649752784E-7</v>
      </c>
      <c r="CA1530" s="1">
        <f t="shared" si="453"/>
        <v>26</v>
      </c>
      <c r="CE1530" s="1">
        <f t="shared" si="447"/>
        <v>26.305</v>
      </c>
      <c r="CF1530" s="1">
        <f t="shared" si="448"/>
        <v>99</v>
      </c>
      <c r="CG1530" s="1">
        <f t="shared" si="449"/>
        <v>0</v>
      </c>
      <c r="CH1530" s="1">
        <f t="shared" si="443"/>
        <v>0</v>
      </c>
      <c r="CJ1530" s="1" t="e">
        <f t="shared" si="450"/>
        <v>#N/A</v>
      </c>
      <c r="CK1530" s="1" t="str">
        <f t="shared" si="451"/>
        <v/>
      </c>
    </row>
    <row r="1531" spans="73:89" ht="12" customHeight="1" x14ac:dyDescent="0.15">
      <c r="BU1531" s="1">
        <f t="shared" si="452"/>
        <v>0</v>
      </c>
      <c r="BV1531" s="1">
        <f>IF($BY$12=1,NORMDIST(BY1531,$Y$6,$Y$8,TRUE),IF($BY$12=2,IF(BY1531&lt;=$BX$31,0,IF(BY1531&gt;=$BX$32,1,(BY1531-$BX$31)*$BX$33)),SUM($BU$42:BU1531)/$BV$40))</f>
        <v>0.99999961928067771</v>
      </c>
      <c r="BW1531" s="1">
        <f t="shared" si="444"/>
        <v>1.4550162921322668E-5</v>
      </c>
      <c r="BY1531" s="1">
        <f t="shared" si="445"/>
        <v>148.89999999999583</v>
      </c>
      <c r="BZ1531" s="1">
        <f t="shared" si="446"/>
        <v>9.7717682480343014E-8</v>
      </c>
      <c r="CA1531" s="1">
        <f t="shared" si="453"/>
        <v>26</v>
      </c>
      <c r="CE1531" s="1">
        <f t="shared" si="447"/>
        <v>26.305</v>
      </c>
      <c r="CF1531" s="1">
        <f t="shared" si="448"/>
        <v>99</v>
      </c>
      <c r="CG1531" s="1">
        <f t="shared" si="449"/>
        <v>0</v>
      </c>
      <c r="CH1531" s="1">
        <f t="shared" si="443"/>
        <v>0</v>
      </c>
      <c r="CJ1531" s="1" t="e">
        <f t="shared" si="450"/>
        <v>#N/A</v>
      </c>
      <c r="CK1531" s="1" t="str">
        <f t="shared" si="451"/>
        <v/>
      </c>
    </row>
    <row r="1532" spans="73:89" ht="12" customHeight="1" x14ac:dyDescent="0.15">
      <c r="BU1532" s="1">
        <f t="shared" si="452"/>
        <v>0</v>
      </c>
      <c r="BV1532" s="1">
        <f>IF($BY$12=1,NORMDIST(BY1532,$Y$6,$Y$8,TRUE),IF($BY$12=2,IF(BY1532&lt;=$BX$31,0,IF(BY1532&gt;=$BX$32,1,(BY1532-$BX$31)*$BX$33)),SUM($BU$42:BU1532)/$BV$40))</f>
        <v>0.99999962893259209</v>
      </c>
      <c r="BW1532" s="1">
        <f t="shared" si="444"/>
        <v>1.4204176728279202E-5</v>
      </c>
      <c r="BY1532" s="1">
        <f t="shared" si="445"/>
        <v>148.99999999999582</v>
      </c>
      <c r="BZ1532" s="1">
        <f t="shared" si="446"/>
        <v>9.5330045156238931E-8</v>
      </c>
      <c r="CA1532" s="1">
        <f t="shared" si="453"/>
        <v>26</v>
      </c>
      <c r="CE1532" s="1">
        <f t="shared" si="447"/>
        <v>26.305</v>
      </c>
      <c r="CF1532" s="1">
        <f t="shared" si="448"/>
        <v>99</v>
      </c>
      <c r="CG1532" s="1">
        <f t="shared" si="449"/>
        <v>0</v>
      </c>
      <c r="CH1532" s="1">
        <f t="shared" si="443"/>
        <v>0</v>
      </c>
      <c r="CJ1532" s="1" t="e">
        <f t="shared" si="450"/>
        <v>#N/A</v>
      </c>
      <c r="CK1532" s="1" t="str">
        <f t="shared" si="451"/>
        <v/>
      </c>
    </row>
    <row r="1533" spans="73:89" ht="12" customHeight="1" x14ac:dyDescent="0.15">
      <c r="BU1533" s="1">
        <f t="shared" si="452"/>
        <v>0</v>
      </c>
      <c r="BV1533" s="1">
        <f>IF($BY$12=1,NORMDIST(BY1533,$Y$6,$Y$8,TRUE),IF($BY$12=2,IF(BY1533&lt;=$BX$31,0,IF(BY1533&gt;=$BX$32,1,(BY1533-$BX$31)*$BX$33)),SUM($BU$42:BU1533)/$BV$40))</f>
        <v>0.99999963834855388</v>
      </c>
      <c r="BW1533" s="1">
        <f t="shared" si="444"/>
        <v>1.3866064788440335E-5</v>
      </c>
      <c r="BY1533" s="1">
        <f t="shared" si="445"/>
        <v>149.09999999999582</v>
      </c>
      <c r="BZ1533" s="1">
        <f t="shared" si="446"/>
        <v>9.2998422457684266E-8</v>
      </c>
      <c r="CA1533" s="1">
        <f t="shared" si="453"/>
        <v>26</v>
      </c>
      <c r="CE1533" s="1">
        <f t="shared" si="447"/>
        <v>26.305</v>
      </c>
      <c r="CF1533" s="1">
        <f t="shared" si="448"/>
        <v>99</v>
      </c>
      <c r="CG1533" s="1">
        <f t="shared" si="449"/>
        <v>0</v>
      </c>
      <c r="CH1533" s="1">
        <f t="shared" si="443"/>
        <v>0</v>
      </c>
      <c r="CJ1533" s="1" t="e">
        <f t="shared" si="450"/>
        <v>#N/A</v>
      </c>
      <c r="CK1533" s="1" t="str">
        <f t="shared" si="451"/>
        <v/>
      </c>
    </row>
    <row r="1534" spans="73:89" ht="12" customHeight="1" x14ac:dyDescent="0.15">
      <c r="BU1534" s="1">
        <f t="shared" si="452"/>
        <v>0</v>
      </c>
      <c r="BV1534" s="1">
        <f>IF($BY$12=1,NORMDIST(BY1534,$Y$6,$Y$8,TRUE),IF($BY$12=2,IF(BY1534&lt;=$BX$31,0,IF(BY1534&gt;=$BX$32,1,(BY1534-$BX$31)*$BX$33)),SUM($BU$42:BU1534)/$BV$40))</f>
        <v>0.99999964753410187</v>
      </c>
      <c r="BW1534" s="1">
        <f t="shared" si="444"/>
        <v>1.3535656678771659E-5</v>
      </c>
      <c r="BY1534" s="1">
        <f t="shared" si="445"/>
        <v>149.19999999999581</v>
      </c>
      <c r="BZ1534" s="1">
        <f t="shared" si="446"/>
        <v>9.0721559509195972E-8</v>
      </c>
      <c r="CA1534" s="1">
        <f t="shared" si="453"/>
        <v>26</v>
      </c>
      <c r="CE1534" s="1">
        <f t="shared" si="447"/>
        <v>26.305</v>
      </c>
      <c r="CF1534" s="1">
        <f t="shared" si="448"/>
        <v>99</v>
      </c>
      <c r="CG1534" s="1">
        <f t="shared" si="449"/>
        <v>0</v>
      </c>
      <c r="CH1534" s="1">
        <f t="shared" si="443"/>
        <v>0</v>
      </c>
      <c r="CJ1534" s="1" t="e">
        <f t="shared" si="450"/>
        <v>#N/A</v>
      </c>
      <c r="CK1534" s="1" t="str">
        <f t="shared" si="451"/>
        <v/>
      </c>
    </row>
    <row r="1535" spans="73:89" ht="12" customHeight="1" x14ac:dyDescent="0.15">
      <c r="BU1535" s="1">
        <f t="shared" si="452"/>
        <v>0</v>
      </c>
      <c r="BV1535" s="1">
        <f>IF($BY$12=1,NORMDIST(BY1535,$Y$6,$Y$8,TRUE),IF($BY$12=2,IF(BY1535&lt;=$BX$31,0,IF(BY1535&gt;=$BX$32,1,(BY1535-$BX$31)*$BX$33)),SUM($BU$42:BU1535)/$BV$40))</f>
        <v>0.99999965649465017</v>
      </c>
      <c r="BW1535" s="1">
        <f t="shared" si="444"/>
        <v>1.3212785453271913E-5</v>
      </c>
      <c r="BY1535" s="1">
        <f t="shared" si="445"/>
        <v>149.2999999999958</v>
      </c>
      <c r="BZ1535" s="1">
        <f t="shared" si="446"/>
        <v>8.8498228086217574E-8</v>
      </c>
      <c r="CA1535" s="1">
        <f t="shared" si="453"/>
        <v>26</v>
      </c>
      <c r="CE1535" s="1">
        <f t="shared" si="447"/>
        <v>26.305</v>
      </c>
      <c r="CF1535" s="1">
        <f t="shared" si="448"/>
        <v>99</v>
      </c>
      <c r="CG1535" s="1">
        <f t="shared" si="449"/>
        <v>0</v>
      </c>
      <c r="CH1535" s="1">
        <f t="shared" si="443"/>
        <v>0</v>
      </c>
      <c r="CJ1535" s="1" t="e">
        <f t="shared" si="450"/>
        <v>#N/A</v>
      </c>
      <c r="CK1535" s="1" t="str">
        <f t="shared" si="451"/>
        <v/>
      </c>
    </row>
    <row r="1536" spans="73:89" ht="12" customHeight="1" x14ac:dyDescent="0.15">
      <c r="BU1536" s="1">
        <f t="shared" si="452"/>
        <v>0</v>
      </c>
      <c r="BV1536" s="1">
        <f>IF($BY$12=1,NORMDIST(BY1536,$Y$6,$Y$8,TRUE),IF($BY$12=2,IF(BY1536&lt;=$BX$31,0,IF(BY1536&gt;=$BX$32,1,(BY1536-$BX$31)*$BX$33)),SUM($BU$42:BU1536)/$BV$40))</f>
        <v>0.99999966523549177</v>
      </c>
      <c r="BW1536" s="1">
        <f t="shared" si="444"/>
        <v>1.2897287576940802E-5</v>
      </c>
      <c r="BY1536" s="1">
        <f t="shared" si="445"/>
        <v>149.3999999999958</v>
      </c>
      <c r="BZ1536" s="1">
        <f t="shared" si="446"/>
        <v>8.6327226083943535E-8</v>
      </c>
      <c r="CA1536" s="1">
        <f t="shared" si="453"/>
        <v>26</v>
      </c>
      <c r="CE1536" s="1">
        <f t="shared" si="447"/>
        <v>26.305</v>
      </c>
      <c r="CF1536" s="1">
        <f t="shared" si="448"/>
        <v>99</v>
      </c>
      <c r="CG1536" s="1">
        <f t="shared" si="449"/>
        <v>0</v>
      </c>
      <c r="CH1536" s="1">
        <f t="shared" si="443"/>
        <v>0</v>
      </c>
      <c r="CJ1536" s="1" t="e">
        <f t="shared" si="450"/>
        <v>#N/A</v>
      </c>
      <c r="CK1536" s="1" t="str">
        <f t="shared" si="451"/>
        <v/>
      </c>
    </row>
    <row r="1537" spans="73:89" ht="12" customHeight="1" x14ac:dyDescent="0.15">
      <c r="BU1537" s="1">
        <f t="shared" si="452"/>
        <v>0</v>
      </c>
      <c r="BV1537" s="1">
        <f>IF($BY$12=1,NORMDIST(BY1537,$Y$6,$Y$8,TRUE),IF($BY$12=2,IF(BY1537&lt;=$BX$31,0,IF(BY1537&gt;=$BX$32,1,(BY1537-$BX$31)*$BX$33)),SUM($BU$42:BU1537)/$BV$40))</f>
        <v>0.99999967376180043</v>
      </c>
      <c r="BW1537" s="1">
        <f t="shared" si="444"/>
        <v>1.2589002860891439E-5</v>
      </c>
      <c r="BY1537" s="1">
        <f t="shared" si="445"/>
        <v>149.49999999999579</v>
      </c>
      <c r="BZ1537" s="1">
        <f t="shared" si="446"/>
        <v>8.4207376995931726E-8</v>
      </c>
      <c r="CA1537" s="1">
        <f t="shared" si="453"/>
        <v>26</v>
      </c>
      <c r="CE1537" s="1">
        <f t="shared" si="447"/>
        <v>26.305</v>
      </c>
      <c r="CF1537" s="1">
        <f t="shared" si="448"/>
        <v>99</v>
      </c>
      <c r="CG1537" s="1">
        <f t="shared" si="449"/>
        <v>0</v>
      </c>
      <c r="CH1537" s="1">
        <f t="shared" si="443"/>
        <v>0</v>
      </c>
      <c r="CJ1537" s="1" t="e">
        <f t="shared" si="450"/>
        <v>#N/A</v>
      </c>
      <c r="CK1537" s="1" t="str">
        <f t="shared" si="451"/>
        <v/>
      </c>
    </row>
    <row r="1538" spans="73:89" ht="12" customHeight="1" x14ac:dyDescent="0.15">
      <c r="BU1538" s="1">
        <f t="shared" si="452"/>
        <v>0</v>
      </c>
      <c r="BV1538" s="1">
        <f>IF($BY$12=1,NORMDIST(BY1538,$Y$6,$Y$8,TRUE),IF($BY$12=2,IF(BY1538&lt;=$BX$31,0,IF(BY1538&gt;=$BX$32,1,(BY1538-$BX$31)*$BX$33)),SUM($BU$42:BU1538)/$BV$40))</f>
        <v>0.99999968207863377</v>
      </c>
      <c r="BW1538" s="1">
        <f t="shared" si="444"/>
        <v>1.2287774398589707E-5</v>
      </c>
      <c r="BY1538" s="1">
        <f t="shared" si="445"/>
        <v>149.59999999999579</v>
      </c>
      <c r="BZ1538" s="1">
        <f t="shared" si="446"/>
        <v>8.2137529402339925E-8</v>
      </c>
      <c r="CA1538" s="1">
        <f t="shared" si="453"/>
        <v>26</v>
      </c>
      <c r="CE1538" s="1">
        <f t="shared" si="447"/>
        <v>26.305</v>
      </c>
      <c r="CF1538" s="1">
        <f t="shared" si="448"/>
        <v>99</v>
      </c>
      <c r="CG1538" s="1">
        <f t="shared" si="449"/>
        <v>0</v>
      </c>
      <c r="CH1538" s="1">
        <f t="shared" si="443"/>
        <v>0</v>
      </c>
      <c r="CJ1538" s="1" t="e">
        <f t="shared" si="450"/>
        <v>#N/A</v>
      </c>
      <c r="CK1538" s="1" t="str">
        <f t="shared" si="451"/>
        <v/>
      </c>
    </row>
    <row r="1539" spans="73:89" ht="12" customHeight="1" x14ac:dyDescent="0.15">
      <c r="BU1539" s="1">
        <f t="shared" si="452"/>
        <v>0</v>
      </c>
      <c r="BV1539" s="1">
        <f>IF($BY$12=1,NORMDIST(BY1539,$Y$6,$Y$8,TRUE),IF($BY$12=2,IF(BY1539&lt;=$BX$31,0,IF(BY1539&gt;=$BX$32,1,(BY1539-$BX$31)*$BX$33)),SUM($BU$42:BU1539)/$BV$40))</f>
        <v>0.99999969019093549</v>
      </c>
      <c r="BW1539" s="1">
        <f t="shared" si="444"/>
        <v>1.1993448503203071E-5</v>
      </c>
      <c r="BY1539" s="1">
        <f t="shared" si="445"/>
        <v>149.69999999999578</v>
      </c>
      <c r="BZ1539" s="1">
        <f t="shared" si="446"/>
        <v>8.0116556467624635E-8</v>
      </c>
      <c r="CA1539" s="1">
        <f t="shared" si="453"/>
        <v>26</v>
      </c>
      <c r="CE1539" s="1">
        <f t="shared" si="447"/>
        <v>26.305</v>
      </c>
      <c r="CF1539" s="1">
        <f t="shared" si="448"/>
        <v>99</v>
      </c>
      <c r="CG1539" s="1">
        <f t="shared" si="449"/>
        <v>0</v>
      </c>
      <c r="CH1539" s="1">
        <f t="shared" ref="CH1539:CH1602" si="454">IF(CB1539="",0,1)</f>
        <v>0</v>
      </c>
      <c r="CJ1539" s="1" t="e">
        <f t="shared" si="450"/>
        <v>#N/A</v>
      </c>
      <c r="CK1539" s="1" t="str">
        <f t="shared" si="451"/>
        <v/>
      </c>
    </row>
    <row r="1540" spans="73:89" ht="12" customHeight="1" x14ac:dyDescent="0.15">
      <c r="BU1540" s="1">
        <f t="shared" si="452"/>
        <v>0</v>
      </c>
      <c r="BV1540" s="1">
        <f>IF($BY$12=1,NORMDIST(BY1540,$Y$6,$Y$8,TRUE),IF($BY$12=2,IF(BY1540&lt;=$BX$31,0,IF(BY1540&gt;=$BX$32,1,(BY1540-$BX$31)*$BX$33)),SUM($BU$42:BU1540)/$BV$40))</f>
        <v>0.9999996981035375</v>
      </c>
      <c r="BW1540" s="1">
        <f t="shared" si="444"/>
        <v>1.1705874646042207E-5</v>
      </c>
      <c r="BY1540" s="1">
        <f t="shared" si="445"/>
        <v>149.79999999999578</v>
      </c>
      <c r="BZ1540" s="1">
        <f t="shared" si="446"/>
        <v>7.8143355447546975E-8</v>
      </c>
      <c r="CA1540" s="1">
        <f t="shared" si="453"/>
        <v>26</v>
      </c>
      <c r="CE1540" s="1">
        <f t="shared" si="447"/>
        <v>26.305</v>
      </c>
      <c r="CF1540" s="1">
        <f t="shared" si="448"/>
        <v>99</v>
      </c>
      <c r="CG1540" s="1">
        <f t="shared" si="449"/>
        <v>0</v>
      </c>
      <c r="CH1540" s="1">
        <f t="shared" si="454"/>
        <v>0</v>
      </c>
      <c r="CJ1540" s="1" t="e">
        <f t="shared" si="450"/>
        <v>#N/A</v>
      </c>
      <c r="CK1540" s="1" t="str">
        <f t="shared" si="451"/>
        <v/>
      </c>
    </row>
    <row r="1541" spans="73:89" ht="12" customHeight="1" x14ac:dyDescent="0.15">
      <c r="BU1541" s="1">
        <f t="shared" si="452"/>
        <v>0</v>
      </c>
      <c r="BV1541" s="1">
        <f>IF($BY$12=1,NORMDIST(BY1541,$Y$6,$Y$8,TRUE),IF($BY$12=2,IF(BY1541&lt;=$BX$31,0,IF(BY1541&gt;=$BX$32,1,(BY1541-$BX$31)*$BX$33)),SUM($BU$42:BU1541)/$BV$40))</f>
        <v>0.99999970582116293</v>
      </c>
      <c r="BW1541" s="1">
        <f t="shared" si="444"/>
        <v>1.1424905396078154E-5</v>
      </c>
      <c r="BY1541" s="1">
        <f t="shared" si="445"/>
        <v>149.89999999999577</v>
      </c>
      <c r="BZ1541" s="1">
        <f t="shared" si="446"/>
        <v>7.621684720532673E-8</v>
      </c>
      <c r="CA1541" s="1">
        <f t="shared" si="453"/>
        <v>26</v>
      </c>
      <c r="CE1541" s="1">
        <f t="shared" si="447"/>
        <v>26.305</v>
      </c>
      <c r="CF1541" s="1">
        <f t="shared" si="448"/>
        <v>99</v>
      </c>
      <c r="CG1541" s="1">
        <f t="shared" si="449"/>
        <v>0</v>
      </c>
      <c r="CH1541" s="1">
        <f t="shared" si="454"/>
        <v>0</v>
      </c>
      <c r="CJ1541" s="1" t="e">
        <f t="shared" si="450"/>
        <v>#N/A</v>
      </c>
      <c r="CK1541" s="1" t="str">
        <f t="shared" si="451"/>
        <v/>
      </c>
    </row>
    <row r="1542" spans="73:89" ht="12" customHeight="1" x14ac:dyDescent="0.15">
      <c r="BU1542" s="1">
        <f t="shared" si="452"/>
        <v>0</v>
      </c>
      <c r="BV1542" s="1">
        <f>IF($BY$12=1,NORMDIST(BY1542,$Y$6,$Y$8,TRUE),IF($BY$12=2,IF(BY1542&lt;=$BX$31,0,IF(BY1542&gt;=$BX$32,1,(BY1542-$BX$31)*$BX$33)),SUM($BU$42:BU1542)/$BV$40))</f>
        <v>0.99999971334842808</v>
      </c>
      <c r="BW1542" s="1">
        <f t="shared" si="444"/>
        <v>1.1150396360518703E-5</v>
      </c>
      <c r="BY1542" s="1">
        <f t="shared" si="445"/>
        <v>149.99999999999577</v>
      </c>
      <c r="BZ1542" s="1">
        <f t="shared" si="446"/>
        <v>7.4335975736793449E-8</v>
      </c>
      <c r="CA1542" s="1">
        <f t="shared" si="453"/>
        <v>26</v>
      </c>
      <c r="CE1542" s="1">
        <f t="shared" si="447"/>
        <v>26.305</v>
      </c>
      <c r="CF1542" s="1">
        <f t="shared" si="448"/>
        <v>99</v>
      </c>
      <c r="CG1542" s="1">
        <f t="shared" si="449"/>
        <v>0</v>
      </c>
      <c r="CH1542" s="1">
        <f t="shared" si="454"/>
        <v>0</v>
      </c>
      <c r="CJ1542" s="1" t="e">
        <f t="shared" si="450"/>
        <v>#N/A</v>
      </c>
      <c r="CK1542" s="1" t="str">
        <f t="shared" si="451"/>
        <v/>
      </c>
    </row>
    <row r="1543" spans="73:89" ht="12" customHeight="1" x14ac:dyDescent="0.15">
      <c r="BU1543" s="1">
        <f t="shared" si="452"/>
        <v>0</v>
      </c>
      <c r="BV1543" s="1">
        <f>IF($BY$12=1,NORMDIST(BY1543,$Y$6,$Y$8,TRUE),IF($BY$12=2,IF(BY1543&lt;=$BX$31,0,IF(BY1543&gt;=$BX$32,1,(BY1543-$BX$31)*$BX$33)),SUM($BU$42:BU1543)/$BV$40))</f>
        <v>0.99999972068984488</v>
      </c>
      <c r="BW1543" s="1">
        <f t="shared" si="444"/>
        <v>1.0882206126427491E-5</v>
      </c>
      <c r="BY1543" s="1">
        <f t="shared" si="445"/>
        <v>150.09999999999576</v>
      </c>
      <c r="BZ1543" s="1">
        <f t="shared" si="446"/>
        <v>7.2499707704382398E-8</v>
      </c>
      <c r="CA1543" s="1">
        <f t="shared" si="453"/>
        <v>26</v>
      </c>
      <c r="CE1543" s="1">
        <f t="shared" si="447"/>
        <v>26.305</v>
      </c>
      <c r="CF1543" s="1">
        <f t="shared" si="448"/>
        <v>99</v>
      </c>
      <c r="CG1543" s="1">
        <f t="shared" si="449"/>
        <v>0</v>
      </c>
      <c r="CH1543" s="1">
        <f t="shared" si="454"/>
        <v>0</v>
      </c>
      <c r="CJ1543" s="1" t="e">
        <f t="shared" si="450"/>
        <v>#N/A</v>
      </c>
      <c r="CK1543" s="1" t="str">
        <f t="shared" si="451"/>
        <v/>
      </c>
    </row>
    <row r="1544" spans="73:89" ht="12" customHeight="1" x14ac:dyDescent="0.15">
      <c r="BU1544" s="1">
        <f t="shared" si="452"/>
        <v>0</v>
      </c>
      <c r="BV1544" s="1">
        <f>IF($BY$12=1,NORMDIST(BY1544,$Y$6,$Y$8,TRUE),IF($BY$12=2,IF(BY1544&lt;=$BX$31,0,IF(BY1544&gt;=$BX$32,1,(BY1544-$BX$31)*$BX$33)),SUM($BU$42:BU1544)/$BV$40))</f>
        <v>0.99999972784982272</v>
      </c>
      <c r="BW1544" s="1">
        <f t="shared" si="444"/>
        <v>1.0620196203369478E-5</v>
      </c>
      <c r="BY1544" s="1">
        <f t="shared" si="445"/>
        <v>150.19999999999575</v>
      </c>
      <c r="BZ1544" s="1">
        <f t="shared" si="446"/>
        <v>7.0707031979825418E-8</v>
      </c>
      <c r="CA1544" s="1">
        <f t="shared" si="453"/>
        <v>26</v>
      </c>
      <c r="CE1544" s="1">
        <f t="shared" si="447"/>
        <v>26.305</v>
      </c>
      <c r="CF1544" s="1">
        <f t="shared" si="448"/>
        <v>99</v>
      </c>
      <c r="CG1544" s="1">
        <f t="shared" si="449"/>
        <v>0</v>
      </c>
      <c r="CH1544" s="1">
        <f t="shared" si="454"/>
        <v>0</v>
      </c>
      <c r="CJ1544" s="1" t="e">
        <f t="shared" si="450"/>
        <v>#N/A</v>
      </c>
      <c r="CK1544" s="1" t="str">
        <f t="shared" si="451"/>
        <v/>
      </c>
    </row>
    <row r="1545" spans="73:89" ht="12" customHeight="1" x14ac:dyDescent="0.15">
      <c r="BU1545" s="1">
        <f t="shared" si="452"/>
        <v>0</v>
      </c>
      <c r="BV1545" s="1">
        <f>IF($BY$12=1,NORMDIST(BY1545,$Y$6,$Y$8,TRUE),IF($BY$12=2,IF(BY1545&lt;=$BX$31,0,IF(BY1545&gt;=$BX$32,1,(BY1545-$BX$31)*$BX$33)),SUM($BU$42:BU1545)/$BV$40))</f>
        <v>0.99999973483267135</v>
      </c>
      <c r="BW1545" s="1">
        <f t="shared" si="444"/>
        <v>1.036423096706743E-5</v>
      </c>
      <c r="BY1545" s="1">
        <f t="shared" si="445"/>
        <v>150.29999999999575</v>
      </c>
      <c r="BZ1545" s="1">
        <f t="shared" si="446"/>
        <v>6.8956959195394034E-8</v>
      </c>
      <c r="CA1545" s="1">
        <f t="shared" si="453"/>
        <v>26</v>
      </c>
      <c r="CE1545" s="1">
        <f t="shared" si="447"/>
        <v>26.305</v>
      </c>
      <c r="CF1545" s="1">
        <f t="shared" si="448"/>
        <v>99</v>
      </c>
      <c r="CG1545" s="1">
        <f t="shared" si="449"/>
        <v>0</v>
      </c>
      <c r="CH1545" s="1">
        <f t="shared" si="454"/>
        <v>0</v>
      </c>
      <c r="CJ1545" s="1" t="e">
        <f t="shared" si="450"/>
        <v>#N/A</v>
      </c>
      <c r="CK1545" s="1" t="str">
        <f t="shared" si="451"/>
        <v/>
      </c>
    </row>
    <row r="1546" spans="73:89" ht="12" customHeight="1" x14ac:dyDescent="0.15">
      <c r="BU1546" s="1">
        <f t="shared" si="452"/>
        <v>0</v>
      </c>
      <c r="BV1546" s="1">
        <f>IF($BY$12=1,NORMDIST(BY1546,$Y$6,$Y$8,TRUE),IF($BY$12=2,IF(BY1546&lt;=$BX$31,0,IF(BY1546&gt;=$BX$32,1,(BY1546-$BX$31)*$BX$33)),SUM($BU$42:BU1546)/$BV$40))</f>
        <v>0.99999974164260241</v>
      </c>
      <c r="BW1546" s="1">
        <f t="shared" si="444"/>
        <v>1.0114177604052716E-5</v>
      </c>
      <c r="BY1546" s="1">
        <f t="shared" si="445"/>
        <v>150.39999999999574</v>
      </c>
      <c r="BZ1546" s="1">
        <f t="shared" si="446"/>
        <v>6.7248521303543897E-8</v>
      </c>
      <c r="CA1546" s="1">
        <f t="shared" si="453"/>
        <v>26</v>
      </c>
      <c r="CE1546" s="1">
        <f t="shared" si="447"/>
        <v>26.305</v>
      </c>
      <c r="CF1546" s="1">
        <f t="shared" si="448"/>
        <v>99</v>
      </c>
      <c r="CG1546" s="1">
        <f t="shared" si="449"/>
        <v>0</v>
      </c>
      <c r="CH1546" s="1">
        <f t="shared" si="454"/>
        <v>0</v>
      </c>
      <c r="CJ1546" s="1" t="e">
        <f t="shared" si="450"/>
        <v>#N/A</v>
      </c>
      <c r="CK1546" s="1" t="str">
        <f t="shared" si="451"/>
        <v/>
      </c>
    </row>
    <row r="1547" spans="73:89" ht="12" customHeight="1" x14ac:dyDescent="0.15">
      <c r="BU1547" s="1">
        <f t="shared" si="452"/>
        <v>0</v>
      </c>
      <c r="BV1547" s="1">
        <f>IF($BY$12=1,NORMDIST(BY1547,$Y$6,$Y$8,TRUE),IF($BY$12=2,IF(BY1547&lt;=$BX$31,0,IF(BY1547&gt;=$BX$32,1,(BY1547-$BX$31)*$BX$33)),SUM($BU$42:BU1547)/$BV$40))</f>
        <v>0.99999974828373184</v>
      </c>
      <c r="BW1547" s="1">
        <f t="shared" si="444"/>
        <v>9.8699060572954701E-6</v>
      </c>
      <c r="BY1547" s="1">
        <f t="shared" si="445"/>
        <v>150.49999999999574</v>
      </c>
      <c r="BZ1547" s="1">
        <f t="shared" si="446"/>
        <v>6.5580771144822252E-8</v>
      </c>
      <c r="CA1547" s="1">
        <f t="shared" si="453"/>
        <v>26</v>
      </c>
      <c r="CE1547" s="1">
        <f t="shared" si="447"/>
        <v>26.305</v>
      </c>
      <c r="CF1547" s="1">
        <f t="shared" si="448"/>
        <v>99</v>
      </c>
      <c r="CG1547" s="1">
        <f t="shared" si="449"/>
        <v>0</v>
      </c>
      <c r="CH1547" s="1">
        <f t="shared" si="454"/>
        <v>0</v>
      </c>
      <c r="CJ1547" s="1" t="e">
        <f t="shared" si="450"/>
        <v>#N/A</v>
      </c>
      <c r="CK1547" s="1" t="str">
        <f t="shared" si="451"/>
        <v/>
      </c>
    </row>
    <row r="1548" spans="73:89" ht="12" customHeight="1" x14ac:dyDescent="0.15">
      <c r="BU1548" s="1">
        <f t="shared" si="452"/>
        <v>0</v>
      </c>
      <c r="BV1548" s="1">
        <f>IF($BY$12=1,NORMDIST(BY1548,$Y$6,$Y$8,TRUE),IF($BY$12=2,IF(BY1548&lt;=$BX$31,0,IF(BY1548&gt;=$BX$32,1,(BY1548-$BX$31)*$BX$33)),SUM($BU$42:BU1548)/$BV$40))</f>
        <v>0.99999975476008196</v>
      </c>
      <c r="BW1548" s="1">
        <f t="shared" si="444"/>
        <v>9.6312889727986994E-6</v>
      </c>
      <c r="BY1548" s="1">
        <f t="shared" si="445"/>
        <v>150.59999999999573</v>
      </c>
      <c r="BZ1548" s="1">
        <f t="shared" si="446"/>
        <v>6.3952782023897559E-8</v>
      </c>
      <c r="CA1548" s="1">
        <f t="shared" si="453"/>
        <v>26</v>
      </c>
      <c r="CE1548" s="1">
        <f t="shared" si="447"/>
        <v>26.305</v>
      </c>
      <c r="CF1548" s="1">
        <f t="shared" si="448"/>
        <v>99</v>
      </c>
      <c r="CG1548" s="1">
        <f t="shared" si="449"/>
        <v>0</v>
      </c>
      <c r="CH1548" s="1">
        <f t="shared" si="454"/>
        <v>0</v>
      </c>
      <c r="CJ1548" s="1" t="e">
        <f t="shared" si="450"/>
        <v>#N/A</v>
      </c>
      <c r="CK1548" s="1" t="str">
        <f t="shared" si="451"/>
        <v/>
      </c>
    </row>
    <row r="1549" spans="73:89" ht="12" customHeight="1" x14ac:dyDescent="0.15">
      <c r="BU1549" s="1">
        <f t="shared" si="452"/>
        <v>0</v>
      </c>
      <c r="BV1549" s="1">
        <f>IF($BY$12=1,NORMDIST(BY1549,$Y$6,$Y$8,TRUE),IF($BY$12=2,IF(BY1549&lt;=$BX$31,0,IF(BY1549&gt;=$BX$32,1,(BY1549-$BX$31)*$BX$33)),SUM($BU$42:BU1549)/$BV$40))</f>
        <v>0.9999997610755833</v>
      </c>
      <c r="BW1549" s="1">
        <f t="shared" si="444"/>
        <v>9.3982016471407174E-6</v>
      </c>
      <c r="BY1549" s="1">
        <f t="shared" si="445"/>
        <v>150.69999999999573</v>
      </c>
      <c r="BZ1549" s="1">
        <f t="shared" si="446"/>
        <v>6.2363647293569898E-8</v>
      </c>
      <c r="CA1549" s="1">
        <f t="shared" si="453"/>
        <v>26</v>
      </c>
      <c r="CE1549" s="1">
        <f t="shared" si="447"/>
        <v>26.305</v>
      </c>
      <c r="CF1549" s="1">
        <f t="shared" si="448"/>
        <v>99</v>
      </c>
      <c r="CG1549" s="1">
        <f t="shared" si="449"/>
        <v>0</v>
      </c>
      <c r="CH1549" s="1">
        <f t="shared" si="454"/>
        <v>0</v>
      </c>
      <c r="CJ1549" s="1" t="e">
        <f t="shared" si="450"/>
        <v>#N/A</v>
      </c>
      <c r="CK1549" s="1" t="str">
        <f t="shared" si="451"/>
        <v/>
      </c>
    </row>
    <row r="1550" spans="73:89" ht="12" customHeight="1" x14ac:dyDescent="0.15">
      <c r="BU1550" s="1">
        <f t="shared" si="452"/>
        <v>0</v>
      </c>
      <c r="BV1550" s="1">
        <f>IF($BY$12=1,NORMDIST(BY1550,$Y$6,$Y$8,TRUE),IF($BY$12=2,IF(BY1550&lt;=$BX$31,0,IF(BY1550&gt;=$BX$32,1,(BY1550-$BX$31)*$BX$33)),SUM($BU$42:BU1550)/$BV$40))</f>
        <v>0.99999976723407691</v>
      </c>
      <c r="BW1550" s="1">
        <f t="shared" si="444"/>
        <v>9.1705219759517824E-6</v>
      </c>
      <c r="BY1550" s="1">
        <f t="shared" si="445"/>
        <v>150.79999999999572</v>
      </c>
      <c r="BZ1550" s="1">
        <f t="shared" si="446"/>
        <v>6.0812479946631587E-8</v>
      </c>
      <c r="CA1550" s="1">
        <f t="shared" si="453"/>
        <v>26</v>
      </c>
      <c r="CE1550" s="1">
        <f t="shared" si="447"/>
        <v>26.305</v>
      </c>
      <c r="CF1550" s="1">
        <f t="shared" si="448"/>
        <v>99</v>
      </c>
      <c r="CG1550" s="1">
        <f t="shared" si="449"/>
        <v>0</v>
      </c>
      <c r="CH1550" s="1">
        <f t="shared" si="454"/>
        <v>0</v>
      </c>
      <c r="CJ1550" s="1" t="e">
        <f t="shared" si="450"/>
        <v>#N/A</v>
      </c>
      <c r="CK1550" s="1" t="str">
        <f t="shared" si="451"/>
        <v/>
      </c>
    </row>
    <row r="1551" spans="73:89" ht="12" customHeight="1" x14ac:dyDescent="0.15">
      <c r="BU1551" s="1">
        <f t="shared" si="452"/>
        <v>0</v>
      </c>
      <c r="BV1551" s="1">
        <f>IF($BY$12=1,NORMDIST(BY1551,$Y$6,$Y$8,TRUE),IF($BY$12=2,IF(BY1551&lt;=$BX$31,0,IF(BY1551&gt;=$BX$32,1,(BY1551-$BX$31)*$BX$33)),SUM($BU$42:BU1551)/$BV$40))</f>
        <v>0.99999977323931599</v>
      </c>
      <c r="BW1551" s="1">
        <f t="shared" si="444"/>
        <v>8.9481304033091139E-6</v>
      </c>
      <c r="BY1551" s="1">
        <f t="shared" si="445"/>
        <v>150.89999999999571</v>
      </c>
      <c r="BZ1551" s="1">
        <f t="shared" si="446"/>
        <v>5.9298412215436496E-8</v>
      </c>
      <c r="CA1551" s="1">
        <f t="shared" si="453"/>
        <v>26</v>
      </c>
      <c r="CE1551" s="1">
        <f t="shared" si="447"/>
        <v>26.305</v>
      </c>
      <c r="CF1551" s="1">
        <f t="shared" si="448"/>
        <v>99</v>
      </c>
      <c r="CG1551" s="1">
        <f t="shared" si="449"/>
        <v>0</v>
      </c>
      <c r="CH1551" s="1">
        <f t="shared" si="454"/>
        <v>0</v>
      </c>
      <c r="CJ1551" s="1" t="e">
        <f t="shared" si="450"/>
        <v>#N/A</v>
      </c>
      <c r="CK1551" s="1" t="str">
        <f t="shared" si="451"/>
        <v/>
      </c>
    </row>
    <row r="1552" spans="73:89" ht="12" customHeight="1" x14ac:dyDescent="0.15">
      <c r="BU1552" s="1">
        <f t="shared" si="452"/>
        <v>0</v>
      </c>
      <c r="BV1552" s="1">
        <f>IF($BY$12=1,NORMDIST(BY1552,$Y$6,$Y$8,TRUE),IF($BY$12=2,IF(BY1552&lt;=$BX$31,0,IF(BY1552&gt;=$BX$32,1,(BY1552-$BX$31)*$BX$33)),SUM($BU$42:BU1552)/$BV$40))</f>
        <v>0.99999977909496773</v>
      </c>
      <c r="BW1552" s="1">
        <f t="shared" si="444"/>
        <v>8.730909872036546E-6</v>
      </c>
      <c r="BY1552" s="1">
        <f t="shared" si="445"/>
        <v>150.99999999999571</v>
      </c>
      <c r="BZ1552" s="1">
        <f t="shared" si="446"/>
        <v>5.782059517905162E-8</v>
      </c>
      <c r="CA1552" s="1">
        <f t="shared" si="453"/>
        <v>26</v>
      </c>
      <c r="CE1552" s="1">
        <f t="shared" si="447"/>
        <v>26.305</v>
      </c>
      <c r="CF1552" s="1">
        <f t="shared" si="448"/>
        <v>99</v>
      </c>
      <c r="CG1552" s="1">
        <f t="shared" si="449"/>
        <v>0</v>
      </c>
      <c r="CH1552" s="1">
        <f t="shared" si="454"/>
        <v>0</v>
      </c>
      <c r="CJ1552" s="1" t="e">
        <f t="shared" si="450"/>
        <v>#N/A</v>
      </c>
      <c r="CK1552" s="1" t="str">
        <f t="shared" si="451"/>
        <v/>
      </c>
    </row>
    <row r="1553" spans="73:89" ht="12" customHeight="1" x14ac:dyDescent="0.15">
      <c r="BU1553" s="1">
        <f t="shared" si="452"/>
        <v>0</v>
      </c>
      <c r="BV1553" s="1">
        <f>IF($BY$12=1,NORMDIST(BY1553,$Y$6,$Y$8,TRUE),IF($BY$12=2,IF(BY1553&lt;=$BX$31,0,IF(BY1553&gt;=$BX$32,1,(BY1553-$BX$31)*$BX$33)),SUM($BU$42:BU1553)/$BV$40))</f>
        <v>0.9999997848046156</v>
      </c>
      <c r="BW1553" s="1">
        <f t="shared" si="444"/>
        <v>8.5187457748940684E-6</v>
      </c>
      <c r="BY1553" s="1">
        <f t="shared" si="445"/>
        <v>151.0999999999957</v>
      </c>
      <c r="BZ1553" s="1">
        <f t="shared" si="446"/>
        <v>5.6378198377857779E-8</v>
      </c>
      <c r="CA1553" s="1">
        <f t="shared" si="453"/>
        <v>26</v>
      </c>
      <c r="CE1553" s="1">
        <f t="shared" si="447"/>
        <v>26.305</v>
      </c>
      <c r="CF1553" s="1">
        <f t="shared" si="448"/>
        <v>99</v>
      </c>
      <c r="CG1553" s="1">
        <f t="shared" si="449"/>
        <v>0</v>
      </c>
      <c r="CH1553" s="1">
        <f t="shared" si="454"/>
        <v>0</v>
      </c>
      <c r="CJ1553" s="1" t="e">
        <f t="shared" si="450"/>
        <v>#N/A</v>
      </c>
      <c r="CK1553" s="1" t="str">
        <f t="shared" si="451"/>
        <v/>
      </c>
    </row>
    <row r="1554" spans="73:89" ht="12" customHeight="1" x14ac:dyDescent="0.15">
      <c r="BU1554" s="1">
        <f t="shared" si="452"/>
        <v>0</v>
      </c>
      <c r="BV1554" s="1">
        <f>IF($BY$12=1,NORMDIST(BY1554,$Y$6,$Y$8,TRUE),IF($BY$12=2,IF(BY1554&lt;=$BX$31,0,IF(BY1554&gt;=$BX$32,1,(BY1554-$BX$31)*$BX$33)),SUM($BU$42:BU1554)/$BV$40))</f>
        <v>0.99999979037176101</v>
      </c>
      <c r="BW1554" s="1">
        <f t="shared" si="444"/>
        <v>8.3115259066428299E-6</v>
      </c>
      <c r="BY1554" s="1">
        <f t="shared" si="445"/>
        <v>151.1999999999957</v>
      </c>
      <c r="BZ1554" s="1">
        <f t="shared" si="446"/>
        <v>5.4970409435470011E-8</v>
      </c>
      <c r="CA1554" s="1">
        <f t="shared" si="453"/>
        <v>26</v>
      </c>
      <c r="CE1554" s="1">
        <f t="shared" si="447"/>
        <v>26.305</v>
      </c>
      <c r="CF1554" s="1">
        <f t="shared" si="448"/>
        <v>99</v>
      </c>
      <c r="CG1554" s="1">
        <f t="shared" si="449"/>
        <v>0</v>
      </c>
      <c r="CH1554" s="1">
        <f t="shared" si="454"/>
        <v>0</v>
      </c>
      <c r="CJ1554" s="1" t="e">
        <f t="shared" si="450"/>
        <v>#N/A</v>
      </c>
      <c r="CK1554" s="1" t="str">
        <f t="shared" si="451"/>
        <v/>
      </c>
    </row>
    <row r="1555" spans="73:89" ht="12" customHeight="1" x14ac:dyDescent="0.15">
      <c r="BU1555" s="1">
        <f t="shared" si="452"/>
        <v>0</v>
      </c>
      <c r="BV1555" s="1">
        <f>IF($BY$12=1,NORMDIST(BY1555,$Y$6,$Y$8,TRUE),IF($BY$12=2,IF(BY1555&lt;=$BX$31,0,IF(BY1555&gt;=$BX$32,1,(BY1555-$BX$31)*$BX$33)),SUM($BU$42:BU1555)/$BV$40))</f>
        <v>0.99999979579982468</v>
      </c>
      <c r="BW1555" s="1">
        <f t="shared" ref="BW1555:BW1618" si="455">BY1555*BZ1555</f>
        <v>8.1091404169724337E-6</v>
      </c>
      <c r="BY1555" s="1">
        <f t="shared" ref="BY1555:BY1618" si="456">BY1554+$BZ$1</f>
        <v>151.29999999999569</v>
      </c>
      <c r="BZ1555" s="1">
        <f t="shared" si="446"/>
        <v>5.359643368785634E-8</v>
      </c>
      <c r="CA1555" s="1">
        <f t="shared" si="453"/>
        <v>26</v>
      </c>
      <c r="CE1555" s="1">
        <f t="shared" si="447"/>
        <v>26.305</v>
      </c>
      <c r="CF1555" s="1">
        <f t="shared" si="448"/>
        <v>99</v>
      </c>
      <c r="CG1555" s="1">
        <f t="shared" si="449"/>
        <v>0</v>
      </c>
      <c r="CH1555" s="1">
        <f t="shared" si="454"/>
        <v>0</v>
      </c>
      <c r="CJ1555" s="1" t="e">
        <f t="shared" si="450"/>
        <v>#N/A</v>
      </c>
      <c r="CK1555" s="1" t="str">
        <f t="shared" si="451"/>
        <v/>
      </c>
    </row>
    <row r="1556" spans="73:89" ht="12" customHeight="1" x14ac:dyDescent="0.15">
      <c r="BU1556" s="1">
        <f t="shared" si="452"/>
        <v>0</v>
      </c>
      <c r="BV1556" s="1">
        <f>IF($BY$12=1,NORMDIST(BY1556,$Y$6,$Y$8,TRUE),IF($BY$12=2,IF(BY1556&lt;=$BX$31,0,IF(BY1556&gt;=$BX$32,1,(BY1556-$BX$31)*$BX$33)),SUM($BU$42:BU1556)/$BV$40))</f>
        <v>0.99999980109214892</v>
      </c>
      <c r="BW1556" s="1">
        <f t="shared" si="455"/>
        <v>7.9114817642755651E-6</v>
      </c>
      <c r="BY1556" s="1">
        <f t="shared" si="456"/>
        <v>151.39999999999569</v>
      </c>
      <c r="BZ1556" s="1">
        <f t="shared" si="446"/>
        <v>5.225549381952306E-8</v>
      </c>
      <c r="CA1556" s="1">
        <f t="shared" si="453"/>
        <v>26</v>
      </c>
      <c r="CE1556" s="1">
        <f t="shared" si="447"/>
        <v>26.305</v>
      </c>
      <c r="CF1556" s="1">
        <f t="shared" si="448"/>
        <v>99</v>
      </c>
      <c r="CG1556" s="1">
        <f t="shared" si="449"/>
        <v>0</v>
      </c>
      <c r="CH1556" s="1">
        <f t="shared" si="454"/>
        <v>0</v>
      </c>
      <c r="CJ1556" s="1" t="e">
        <f t="shared" si="450"/>
        <v>#N/A</v>
      </c>
      <c r="CK1556" s="1" t="str">
        <f t="shared" si="451"/>
        <v/>
      </c>
    </row>
    <row r="1557" spans="73:89" ht="12" customHeight="1" x14ac:dyDescent="0.15">
      <c r="BU1557" s="1">
        <f t="shared" si="452"/>
        <v>0</v>
      </c>
      <c r="BV1557" s="1">
        <f>IF($BY$12=1,NORMDIST(BY1557,$Y$6,$Y$8,TRUE),IF($BY$12=2,IF(BY1557&lt;=$BX$31,0,IF(BY1557&gt;=$BX$32,1,(BY1557-$BX$31)*$BX$33)),SUM($BU$42:BU1557)/$BV$40))</f>
        <v>0.99999980625199925</v>
      </c>
      <c r="BW1557" s="1">
        <f t="shared" si="455"/>
        <v>7.7184446702571991E-6</v>
      </c>
      <c r="BY1557" s="1">
        <f t="shared" si="456"/>
        <v>151.49999999999568</v>
      </c>
      <c r="BZ1557" s="1">
        <f t="shared" si="446"/>
        <v>5.0946829506649635E-8</v>
      </c>
      <c r="CA1557" s="1">
        <f t="shared" si="453"/>
        <v>26</v>
      </c>
      <c r="CE1557" s="1">
        <f t="shared" si="447"/>
        <v>26.305</v>
      </c>
      <c r="CF1557" s="1">
        <f t="shared" si="448"/>
        <v>99</v>
      </c>
      <c r="CG1557" s="1">
        <f t="shared" si="449"/>
        <v>0</v>
      </c>
      <c r="CH1557" s="1">
        <f t="shared" si="454"/>
        <v>0</v>
      </c>
      <c r="CJ1557" s="1" t="e">
        <f t="shared" si="450"/>
        <v>#N/A</v>
      </c>
      <c r="CK1557" s="1" t="str">
        <f t="shared" si="451"/>
        <v/>
      </c>
    </row>
    <row r="1558" spans="73:89" ht="12" customHeight="1" x14ac:dyDescent="0.15">
      <c r="BU1558" s="1">
        <f t="shared" si="452"/>
        <v>0</v>
      </c>
      <c r="BV1558" s="1">
        <f>IF($BY$12=1,NORMDIST(BY1558,$Y$6,$Y$8,TRUE),IF($BY$12=2,IF(BY1558&lt;=$BX$31,0,IF(BY1558&gt;=$BX$32,1,(BY1558-$BX$31)*$BX$33)),SUM($BU$42:BU1558)/$BV$40))</f>
        <v>0.99999981128256588</v>
      </c>
      <c r="BW1558" s="1">
        <f t="shared" si="455"/>
        <v>7.5299260753646108E-6</v>
      </c>
      <c r="BY1558" s="1">
        <f t="shared" si="456"/>
        <v>151.59999999999567</v>
      </c>
      <c r="BZ1558" s="1">
        <f t="shared" si="446"/>
        <v>4.9669697067050301E-8</v>
      </c>
      <c r="CA1558" s="1">
        <f t="shared" si="453"/>
        <v>26</v>
      </c>
      <c r="CE1558" s="1">
        <f t="shared" si="447"/>
        <v>26.305</v>
      </c>
      <c r="CF1558" s="1">
        <f t="shared" si="448"/>
        <v>99</v>
      </c>
      <c r="CG1558" s="1">
        <f t="shared" si="449"/>
        <v>0</v>
      </c>
      <c r="CH1558" s="1">
        <f t="shared" si="454"/>
        <v>0</v>
      </c>
      <c r="CJ1558" s="1" t="e">
        <f t="shared" si="450"/>
        <v>#N/A</v>
      </c>
      <c r="CK1558" s="1" t="str">
        <f t="shared" si="451"/>
        <v/>
      </c>
    </row>
    <row r="1559" spans="73:89" ht="12" customHeight="1" x14ac:dyDescent="0.15">
      <c r="BU1559" s="1">
        <f t="shared" si="452"/>
        <v>0</v>
      </c>
      <c r="BV1559" s="1">
        <f>IF($BY$12=1,NORMDIST(BY1559,$Y$6,$Y$8,TRUE),IF($BY$12=2,IF(BY1559&lt;=$BX$31,0,IF(BY1559&gt;=$BX$32,1,(BY1559-$BX$31)*$BX$33)),SUM($BU$42:BU1559)/$BV$40))</f>
        <v>0.99999981618696543</v>
      </c>
      <c r="BW1559" s="1">
        <f t="shared" si="455"/>
        <v>7.3458250950247377E-6</v>
      </c>
      <c r="BY1559" s="1">
        <f t="shared" si="456"/>
        <v>151.69999999999567</v>
      </c>
      <c r="BZ1559" s="1">
        <f t="shared" si="446"/>
        <v>4.8423369116842105E-8</v>
      </c>
      <c r="CA1559" s="1">
        <f t="shared" si="453"/>
        <v>26</v>
      </c>
      <c r="CE1559" s="1">
        <f t="shared" si="447"/>
        <v>26.305</v>
      </c>
      <c r="CF1559" s="1">
        <f t="shared" si="448"/>
        <v>99</v>
      </c>
      <c r="CG1559" s="1">
        <f t="shared" si="449"/>
        <v>0</v>
      </c>
      <c r="CH1559" s="1">
        <f t="shared" si="454"/>
        <v>0</v>
      </c>
      <c r="CJ1559" s="1" t="e">
        <f t="shared" si="450"/>
        <v>#N/A</v>
      </c>
      <c r="CK1559" s="1" t="str">
        <f t="shared" si="451"/>
        <v/>
      </c>
    </row>
    <row r="1560" spans="73:89" ht="12" customHeight="1" x14ac:dyDescent="0.15">
      <c r="BU1560" s="1">
        <f t="shared" si="452"/>
        <v>0</v>
      </c>
      <c r="BV1560" s="1">
        <f>IF($BY$12=1,NORMDIST(BY1560,$Y$6,$Y$8,TRUE),IF($BY$12=2,IF(BY1560&lt;=$BX$31,0,IF(BY1560&gt;=$BX$32,1,(BY1560-$BX$31)*$BX$33)),SUM($BU$42:BU1560)/$BV$40))</f>
        <v>0.9999998209682428</v>
      </c>
      <c r="BW1560" s="1">
        <f t="shared" si="455"/>
        <v>7.1660429766764334E-6</v>
      </c>
      <c r="BY1560" s="1">
        <f t="shared" si="456"/>
        <v>151.79999999999566</v>
      </c>
      <c r="BZ1560" s="1">
        <f t="shared" si="446"/>
        <v>4.7207134233706446E-8</v>
      </c>
      <c r="CA1560" s="1">
        <f t="shared" si="453"/>
        <v>26</v>
      </c>
      <c r="CE1560" s="1">
        <f t="shared" si="447"/>
        <v>26.305</v>
      </c>
      <c r="CF1560" s="1">
        <f t="shared" si="448"/>
        <v>99</v>
      </c>
      <c r="CG1560" s="1">
        <f t="shared" si="449"/>
        <v>0</v>
      </c>
      <c r="CH1560" s="1">
        <f t="shared" si="454"/>
        <v>0</v>
      </c>
      <c r="CJ1560" s="1" t="e">
        <f t="shared" si="450"/>
        <v>#N/A</v>
      </c>
      <c r="CK1560" s="1" t="str">
        <f t="shared" si="451"/>
        <v/>
      </c>
    </row>
    <row r="1561" spans="73:89" ht="12" customHeight="1" x14ac:dyDescent="0.15">
      <c r="BU1561" s="1">
        <f t="shared" si="452"/>
        <v>0</v>
      </c>
      <c r="BV1561" s="1">
        <f>IF($BY$12=1,NORMDIST(BY1561,$Y$6,$Y$8,TRUE),IF($BY$12=2,IF(BY1561&lt;=$BX$31,0,IF(BY1561&gt;=$BX$32,1,(BY1561-$BX$31)*$BX$33)),SUM($BU$42:BU1561)/$BV$40))</f>
        <v>0.99999982562937217</v>
      </c>
      <c r="BW1561" s="1">
        <f t="shared" si="455"/>
        <v>6.9904830575837862E-6</v>
      </c>
      <c r="BY1561" s="1">
        <f t="shared" si="456"/>
        <v>151.89999999999566</v>
      </c>
      <c r="BZ1561" s="1">
        <f t="shared" si="446"/>
        <v>4.6020296626622685E-8</v>
      </c>
      <c r="CA1561" s="1">
        <f t="shared" si="453"/>
        <v>26</v>
      </c>
      <c r="CE1561" s="1">
        <f t="shared" si="447"/>
        <v>26.305</v>
      </c>
      <c r="CF1561" s="1">
        <f t="shared" si="448"/>
        <v>99</v>
      </c>
      <c r="CG1561" s="1">
        <f t="shared" si="449"/>
        <v>0</v>
      </c>
      <c r="CH1561" s="1">
        <f t="shared" si="454"/>
        <v>0</v>
      </c>
      <c r="CJ1561" s="1" t="e">
        <f t="shared" si="450"/>
        <v>#N/A</v>
      </c>
      <c r="CK1561" s="1" t="str">
        <f t="shared" si="451"/>
        <v/>
      </c>
    </row>
    <row r="1562" spans="73:89" ht="12" customHeight="1" x14ac:dyDescent="0.15">
      <c r="BU1562" s="1">
        <f t="shared" si="452"/>
        <v>0</v>
      </c>
      <c r="BV1562" s="1">
        <f>IF($BY$12=1,NORMDIST(BY1562,$Y$6,$Y$8,TRUE),IF($BY$12=2,IF(BY1562&lt;=$BX$31,0,IF(BY1562&gt;=$BX$32,1,(BY1562-$BX$31)*$BX$33)),SUM($BU$42:BU1562)/$BV$40))</f>
        <v>0.99999983017325933</v>
      </c>
      <c r="BW1562" s="1">
        <f t="shared" si="455"/>
        <v>6.8190507234186873E-6</v>
      </c>
      <c r="BY1562" s="1">
        <f t="shared" si="456"/>
        <v>151.99999999999565</v>
      </c>
      <c r="BZ1562" s="1">
        <f t="shared" si="446"/>
        <v>4.4862175811966334E-8</v>
      </c>
      <c r="CA1562" s="1">
        <f t="shared" si="453"/>
        <v>26</v>
      </c>
      <c r="CE1562" s="1">
        <f t="shared" si="447"/>
        <v>26.305</v>
      </c>
      <c r="CF1562" s="1">
        <f t="shared" si="448"/>
        <v>99</v>
      </c>
      <c r="CG1562" s="1">
        <f t="shared" si="449"/>
        <v>0</v>
      </c>
      <c r="CH1562" s="1">
        <f t="shared" si="454"/>
        <v>0</v>
      </c>
      <c r="CJ1562" s="1" t="e">
        <f t="shared" si="450"/>
        <v>#N/A</v>
      </c>
      <c r="CK1562" s="1" t="str">
        <f t="shared" si="451"/>
        <v/>
      </c>
    </row>
    <row r="1563" spans="73:89" ht="12" customHeight="1" x14ac:dyDescent="0.15">
      <c r="BU1563" s="1">
        <f t="shared" si="452"/>
        <v>0</v>
      </c>
      <c r="BV1563" s="1">
        <f>IF($BY$12=1,NORMDIST(BY1563,$Y$6,$Y$8,TRUE),IF($BY$12=2,IF(BY1563&lt;=$BX$31,0,IF(BY1563&gt;=$BX$32,1,(BY1563-$BX$31)*$BX$33)),SUM($BU$42:BU1563)/$BV$40))</f>
        <v>0.99999983460274233</v>
      </c>
      <c r="BW1563" s="1">
        <f t="shared" si="455"/>
        <v>6.6516533675994021E-6</v>
      </c>
      <c r="BY1563" s="1">
        <f t="shared" si="456"/>
        <v>152.09999999999565</v>
      </c>
      <c r="BZ1563" s="1">
        <f t="shared" si="446"/>
        <v>4.3732106295855312E-8</v>
      </c>
      <c r="CA1563" s="1">
        <f t="shared" si="453"/>
        <v>26</v>
      </c>
      <c r="CE1563" s="1">
        <f t="shared" si="447"/>
        <v>26.305</v>
      </c>
      <c r="CF1563" s="1">
        <f t="shared" si="448"/>
        <v>99</v>
      </c>
      <c r="CG1563" s="1">
        <f t="shared" si="449"/>
        <v>0</v>
      </c>
      <c r="CH1563" s="1">
        <f t="shared" si="454"/>
        <v>0</v>
      </c>
      <c r="CJ1563" s="1" t="e">
        <f t="shared" si="450"/>
        <v>#N/A</v>
      </c>
      <c r="CK1563" s="1" t="str">
        <f t="shared" si="451"/>
        <v/>
      </c>
    </row>
    <row r="1564" spans="73:89" ht="12" customHeight="1" x14ac:dyDescent="0.15">
      <c r="BU1564" s="1">
        <f t="shared" si="452"/>
        <v>0</v>
      </c>
      <c r="BV1564" s="1">
        <f>IF($BY$12=1,NORMDIST(BY1564,$Y$6,$Y$8,TRUE),IF($BY$12=2,IF(BY1564&lt;=$BX$31,0,IF(BY1564&gt;=$BX$32,1,(BY1564-$BX$31)*$BX$33)),SUM($BU$42:BU1564)/$BV$40))</f>
        <v>0.99999983892059385</v>
      </c>
      <c r="BW1564" s="1">
        <f t="shared" si="455"/>
        <v>6.4882003513731444E-6</v>
      </c>
      <c r="BY1564" s="1">
        <f t="shared" si="456"/>
        <v>152.19999999999564</v>
      </c>
      <c r="BZ1564" s="1">
        <f t="shared" si="446"/>
        <v>4.262943726263686E-8</v>
      </c>
      <c r="CA1564" s="1">
        <f t="shared" si="453"/>
        <v>26</v>
      </c>
      <c r="CE1564" s="1">
        <f t="shared" si="447"/>
        <v>26.305</v>
      </c>
      <c r="CF1564" s="1">
        <f t="shared" si="448"/>
        <v>99</v>
      </c>
      <c r="CG1564" s="1">
        <f t="shared" si="449"/>
        <v>0</v>
      </c>
      <c r="CH1564" s="1">
        <f t="shared" si="454"/>
        <v>0</v>
      </c>
      <c r="CJ1564" s="1" t="e">
        <f t="shared" si="450"/>
        <v>#N/A</v>
      </c>
      <c r="CK1564" s="1" t="str">
        <f t="shared" si="451"/>
        <v/>
      </c>
    </row>
    <row r="1565" spans="73:89" ht="12" customHeight="1" x14ac:dyDescent="0.15">
      <c r="BU1565" s="1">
        <f t="shared" si="452"/>
        <v>0</v>
      </c>
      <c r="BV1565" s="1">
        <f>IF($BY$12=1,NORMDIST(BY1565,$Y$6,$Y$8,TRUE),IF($BY$12=2,IF(BY1565&lt;=$BX$31,0,IF(BY1565&gt;=$BX$32,1,(BY1565-$BX$31)*$BX$33)),SUM($BU$42:BU1565)/$BV$40))</f>
        <v>0.99999984312952195</v>
      </c>
      <c r="BW1565" s="1">
        <f t="shared" si="455"/>
        <v>6.3286029646304737E-6</v>
      </c>
      <c r="BY1565" s="1">
        <f t="shared" si="456"/>
        <v>152.29999999999563</v>
      </c>
      <c r="BZ1565" s="1">
        <f t="shared" si="446"/>
        <v>4.1553532269406795E-8</v>
      </c>
      <c r="CA1565" s="1">
        <f t="shared" si="453"/>
        <v>26</v>
      </c>
      <c r="CE1565" s="1">
        <f t="shared" si="447"/>
        <v>26.305</v>
      </c>
      <c r="CF1565" s="1">
        <f t="shared" si="448"/>
        <v>99</v>
      </c>
      <c r="CG1565" s="1">
        <f t="shared" si="449"/>
        <v>0</v>
      </c>
      <c r="CH1565" s="1">
        <f t="shared" si="454"/>
        <v>0</v>
      </c>
      <c r="CJ1565" s="1" t="e">
        <f t="shared" si="450"/>
        <v>#N/A</v>
      </c>
      <c r="CK1565" s="1" t="str">
        <f t="shared" si="451"/>
        <v/>
      </c>
    </row>
    <row r="1566" spans="73:89" ht="12" customHeight="1" x14ac:dyDescent="0.15">
      <c r="BU1566" s="1">
        <f t="shared" si="452"/>
        <v>0</v>
      </c>
      <c r="BV1566" s="1">
        <f>IF($BY$12=1,NORMDIST(BY1566,$Y$6,$Y$8,TRUE),IF($BY$12=2,IF(BY1566&lt;=$BX$31,0,IF(BY1566&gt;=$BX$32,1,(BY1566-$BX$31)*$BX$33)),SUM($BU$42:BU1566)/$BV$40))</f>
        <v>0.99999984723217172</v>
      </c>
      <c r="BW1566" s="1">
        <f t="shared" si="455"/>
        <v>6.1727743874391145E-6</v>
      </c>
      <c r="BY1566" s="1">
        <f t="shared" si="456"/>
        <v>152.39999999999563</v>
      </c>
      <c r="BZ1566" s="1">
        <f t="shared" si="446"/>
        <v>4.0503768946452045E-8</v>
      </c>
      <c r="CA1566" s="1">
        <f t="shared" si="453"/>
        <v>26</v>
      </c>
      <c r="CE1566" s="1">
        <f t="shared" si="447"/>
        <v>26.305</v>
      </c>
      <c r="CF1566" s="1">
        <f t="shared" si="448"/>
        <v>99</v>
      </c>
      <c r="CG1566" s="1">
        <f t="shared" si="449"/>
        <v>0</v>
      </c>
      <c r="CH1566" s="1">
        <f t="shared" si="454"/>
        <v>0</v>
      </c>
      <c r="CJ1566" s="1" t="e">
        <f t="shared" si="450"/>
        <v>#N/A</v>
      </c>
      <c r="CK1566" s="1" t="str">
        <f t="shared" si="451"/>
        <v/>
      </c>
    </row>
    <row r="1567" spans="73:89" ht="12" customHeight="1" x14ac:dyDescent="0.15">
      <c r="BU1567" s="1">
        <f t="shared" si="452"/>
        <v>0</v>
      </c>
      <c r="BV1567" s="1">
        <f>IF($BY$12=1,NORMDIST(BY1567,$Y$6,$Y$8,TRUE),IF($BY$12=2,IF(BY1567&lt;=$BX$31,0,IF(BY1567&gt;=$BX$32,1,(BY1567-$BX$31)*$BX$33)),SUM($BU$42:BU1567)/$BV$40))</f>
        <v>0.99999985123112678</v>
      </c>
      <c r="BW1567" s="1">
        <f t="shared" si="455"/>
        <v>6.0206296522857364E-6</v>
      </c>
      <c r="BY1567" s="1">
        <f t="shared" si="456"/>
        <v>152.49999999999562</v>
      </c>
      <c r="BZ1567" s="1">
        <f t="shared" si="446"/>
        <v>3.9479538703514158E-8</v>
      </c>
      <c r="CA1567" s="1">
        <f t="shared" si="453"/>
        <v>26</v>
      </c>
      <c r="CE1567" s="1">
        <f t="shared" si="447"/>
        <v>26.305</v>
      </c>
      <c r="CF1567" s="1">
        <f t="shared" si="448"/>
        <v>99</v>
      </c>
      <c r="CG1567" s="1">
        <f t="shared" si="449"/>
        <v>0</v>
      </c>
      <c r="CH1567" s="1">
        <f t="shared" si="454"/>
        <v>0</v>
      </c>
      <c r="CJ1567" s="1" t="e">
        <f t="shared" si="450"/>
        <v>#N/A</v>
      </c>
      <c r="CK1567" s="1" t="str">
        <f t="shared" si="451"/>
        <v/>
      </c>
    </row>
    <row r="1568" spans="73:89" ht="12" customHeight="1" x14ac:dyDescent="0.15">
      <c r="BU1568" s="1">
        <f t="shared" si="452"/>
        <v>0</v>
      </c>
      <c r="BV1568" s="1">
        <f>IF($BY$12=1,NORMDIST(BY1568,$Y$6,$Y$8,TRUE),IF($BY$12=2,IF(BY1568&lt;=$BX$31,0,IF(BY1568&gt;=$BX$32,1,(BY1568-$BX$31)*$BX$33)),SUM($BU$42:BU1568)/$BV$40))</f>
        <v>0.99999985512891065</v>
      </c>
      <c r="BW1568" s="1">
        <f t="shared" si="455"/>
        <v>5.8720856070137787E-6</v>
      </c>
      <c r="BY1568" s="1">
        <f t="shared" si="456"/>
        <v>152.59999999999562</v>
      </c>
      <c r="BZ1568" s="1">
        <f t="shared" si="446"/>
        <v>3.8480246441768985E-8</v>
      </c>
      <c r="CA1568" s="1">
        <f t="shared" si="453"/>
        <v>26</v>
      </c>
      <c r="CE1568" s="1">
        <f t="shared" si="447"/>
        <v>26.305</v>
      </c>
      <c r="CF1568" s="1">
        <f t="shared" si="448"/>
        <v>99</v>
      </c>
      <c r="CG1568" s="1">
        <f t="shared" si="449"/>
        <v>0</v>
      </c>
      <c r="CH1568" s="1">
        <f t="shared" si="454"/>
        <v>0</v>
      </c>
      <c r="CJ1568" s="1" t="e">
        <f t="shared" si="450"/>
        <v>#N/A</v>
      </c>
      <c r="CK1568" s="1" t="str">
        <f t="shared" si="451"/>
        <v/>
      </c>
    </row>
    <row r="1569" spans="73:89" ht="12" customHeight="1" x14ac:dyDescent="0.15">
      <c r="BU1569" s="1">
        <f t="shared" si="452"/>
        <v>0</v>
      </c>
      <c r="BV1569" s="1">
        <f>IF($BY$12=1,NORMDIST(BY1569,$Y$6,$Y$8,TRUE),IF($BY$12=2,IF(BY1569&lt;=$BX$31,0,IF(BY1569&gt;=$BX$32,1,(BY1569-$BX$31)*$BX$33)),SUM($BU$42:BU1569)/$BV$40))</f>
        <v>0.99999985892798793</v>
      </c>
      <c r="BW1569" s="1">
        <f t="shared" si="455"/>
        <v>5.7270608784456752E-6</v>
      </c>
      <c r="BY1569" s="1">
        <f t="shared" si="456"/>
        <v>152.69999999999561</v>
      </c>
      <c r="BZ1569" s="1">
        <f t="shared" si="446"/>
        <v>3.7505310271420038E-8</v>
      </c>
      <c r="CA1569" s="1">
        <f t="shared" si="453"/>
        <v>26</v>
      </c>
      <c r="CE1569" s="1">
        <f t="shared" si="447"/>
        <v>26.305</v>
      </c>
      <c r="CF1569" s="1">
        <f t="shared" si="448"/>
        <v>99</v>
      </c>
      <c r="CG1569" s="1">
        <f t="shared" si="449"/>
        <v>0</v>
      </c>
      <c r="CH1569" s="1">
        <f t="shared" si="454"/>
        <v>0</v>
      </c>
      <c r="CJ1569" s="1" t="e">
        <f t="shared" si="450"/>
        <v>#N/A</v>
      </c>
      <c r="CK1569" s="1" t="str">
        <f t="shared" si="451"/>
        <v/>
      </c>
    </row>
    <row r="1570" spans="73:89" ht="12" customHeight="1" x14ac:dyDescent="0.15">
      <c r="BU1570" s="1">
        <f t="shared" si="452"/>
        <v>0</v>
      </c>
      <c r="BV1570" s="1">
        <f>IF($BY$12=1,NORMDIST(BY1570,$Y$6,$Y$8,TRUE),IF($BY$12=2,IF(BY1570&lt;=$BX$31,0,IF(BY1570&gt;=$BX$32,1,(BY1570-$BX$31)*$BX$33)),SUM($BU$42:BU1570)/$BV$40))</f>
        <v>0.99999986263076568</v>
      </c>
      <c r="BW1570" s="1">
        <f t="shared" si="455"/>
        <v>5.5854758366786048E-6</v>
      </c>
      <c r="BY1570" s="1">
        <f t="shared" si="456"/>
        <v>152.79999999999561</v>
      </c>
      <c r="BZ1570" s="1">
        <f t="shared" si="446"/>
        <v>3.6554161234808676E-8</v>
      </c>
      <c r="CA1570" s="1">
        <f t="shared" si="453"/>
        <v>26</v>
      </c>
      <c r="CE1570" s="1">
        <f t="shared" si="447"/>
        <v>26.305</v>
      </c>
      <c r="CF1570" s="1">
        <f t="shared" si="448"/>
        <v>99</v>
      </c>
      <c r="CG1570" s="1">
        <f t="shared" si="449"/>
        <v>0</v>
      </c>
      <c r="CH1570" s="1">
        <f t="shared" si="454"/>
        <v>0</v>
      </c>
      <c r="CJ1570" s="1" t="e">
        <f t="shared" si="450"/>
        <v>#N/A</v>
      </c>
      <c r="CK1570" s="1" t="str">
        <f t="shared" si="451"/>
        <v/>
      </c>
    </row>
    <row r="1571" spans="73:89" ht="12" customHeight="1" x14ac:dyDescent="0.15">
      <c r="BU1571" s="1">
        <f t="shared" si="452"/>
        <v>0</v>
      </c>
      <c r="BV1571" s="1">
        <f>IF($BY$12=1,NORMDIST(BY1571,$Y$6,$Y$8,TRUE),IF($BY$12=2,IF(BY1571&lt;=$BX$31,0,IF(BY1571&gt;=$BX$32,1,(BY1571-$BX$31)*$BX$33)),SUM($BU$42:BU1571)/$BV$40))</f>
        <v>0.99999986623959458</v>
      </c>
      <c r="BW1571" s="1">
        <f t="shared" si="455"/>
        <v>5.447252560041847E-6</v>
      </c>
      <c r="BY1571" s="1">
        <f t="shared" si="456"/>
        <v>152.8999999999956</v>
      </c>
      <c r="BZ1571" s="1">
        <f t="shared" si="446"/>
        <v>3.5626243034937891E-8</v>
      </c>
      <c r="CA1571" s="1">
        <f t="shared" si="453"/>
        <v>26</v>
      </c>
      <c r="CE1571" s="1">
        <f t="shared" si="447"/>
        <v>26.305</v>
      </c>
      <c r="CF1571" s="1">
        <f t="shared" si="448"/>
        <v>99</v>
      </c>
      <c r="CG1571" s="1">
        <f t="shared" si="449"/>
        <v>0</v>
      </c>
      <c r="CH1571" s="1">
        <f t="shared" si="454"/>
        <v>0</v>
      </c>
      <c r="CJ1571" s="1" t="e">
        <f t="shared" si="450"/>
        <v>#N/A</v>
      </c>
      <c r="CK1571" s="1" t="str">
        <f t="shared" si="451"/>
        <v/>
      </c>
    </row>
    <row r="1572" spans="73:89" ht="12" customHeight="1" x14ac:dyDescent="0.15">
      <c r="BU1572" s="1">
        <f t="shared" si="452"/>
        <v>0</v>
      </c>
      <c r="BV1572" s="1">
        <f>IF($BY$12=1,NORMDIST(BY1572,$Y$6,$Y$8,TRUE),IF($BY$12=2,IF(BY1572&lt;=$BX$31,0,IF(BY1572&gt;=$BX$32,1,(BY1572-$BX$31)*$BX$33)),SUM($BU$42:BU1572)/$BV$40))</f>
        <v>0.99999986975677047</v>
      </c>
      <c r="BW1572" s="1">
        <f t="shared" si="455"/>
        <v>5.3123148007052111E-6</v>
      </c>
      <c r="BY1572" s="1">
        <f t="shared" si="456"/>
        <v>152.99999999999559</v>
      </c>
      <c r="BZ1572" s="1">
        <f t="shared" si="446"/>
        <v>3.4721011769316103E-8</v>
      </c>
      <c r="CA1572" s="1">
        <f t="shared" si="453"/>
        <v>26</v>
      </c>
      <c r="CE1572" s="1">
        <f t="shared" si="447"/>
        <v>26.305</v>
      </c>
      <c r="CF1572" s="1">
        <f t="shared" si="448"/>
        <v>99</v>
      </c>
      <c r="CG1572" s="1">
        <f t="shared" si="449"/>
        <v>0</v>
      </c>
      <c r="CH1572" s="1">
        <f t="shared" si="454"/>
        <v>0</v>
      </c>
      <c r="CJ1572" s="1" t="e">
        <f t="shared" si="450"/>
        <v>#N/A</v>
      </c>
      <c r="CK1572" s="1" t="str">
        <f t="shared" si="451"/>
        <v/>
      </c>
    </row>
    <row r="1573" spans="73:89" ht="12" customHeight="1" x14ac:dyDescent="0.15">
      <c r="BU1573" s="1">
        <f t="shared" si="452"/>
        <v>0</v>
      </c>
      <c r="BV1573" s="1">
        <f>IF($BY$12=1,NORMDIST(BY1573,$Y$6,$Y$8,TRUE),IF($BY$12=2,IF(BY1573&lt;=$BX$31,0,IF(BY1573&gt;=$BX$32,1,(BY1573-$BX$31)*$BX$33)),SUM($BU$42:BU1573)/$BV$40))</f>
        <v>0.99999987318453543</v>
      </c>
      <c r="BW1573" s="1">
        <f t="shared" si="455"/>
        <v>5.1805879509275287E-6</v>
      </c>
      <c r="BY1573" s="1">
        <f t="shared" si="456"/>
        <v>153.09999999999559</v>
      </c>
      <c r="BZ1573" s="1">
        <f t="shared" si="446"/>
        <v>3.3837935669024676E-8</v>
      </c>
      <c r="CA1573" s="1">
        <f t="shared" si="453"/>
        <v>26</v>
      </c>
      <c r="CE1573" s="1">
        <f t="shared" si="447"/>
        <v>26.305</v>
      </c>
      <c r="CF1573" s="1">
        <f t="shared" si="448"/>
        <v>99</v>
      </c>
      <c r="CG1573" s="1">
        <f t="shared" si="449"/>
        <v>0</v>
      </c>
      <c r="CH1573" s="1">
        <f t="shared" si="454"/>
        <v>0</v>
      </c>
      <c r="CJ1573" s="1" t="e">
        <f t="shared" si="450"/>
        <v>#N/A</v>
      </c>
      <c r="CK1573" s="1" t="str">
        <f t="shared" si="451"/>
        <v/>
      </c>
    </row>
    <row r="1574" spans="73:89" ht="12" customHeight="1" x14ac:dyDescent="0.15">
      <c r="BU1574" s="1">
        <f t="shared" si="452"/>
        <v>0</v>
      </c>
      <c r="BV1574" s="1">
        <f>IF($BY$12=1,NORMDIST(BY1574,$Y$6,$Y$8,TRUE),IF($BY$12=2,IF(BY1574&lt;=$BX$31,0,IF(BY1574&gt;=$BX$32,1,(BY1574-$BX$31)*$BX$33)),SUM($BU$42:BU1574)/$BV$40))</f>
        <v>0.99999987652507871</v>
      </c>
      <c r="BW1574" s="1">
        <f t="shared" si="455"/>
        <v>5.0519990099342403E-6</v>
      </c>
      <c r="BY1574" s="1">
        <f t="shared" si="456"/>
        <v>153.19999999999558</v>
      </c>
      <c r="BZ1574" s="1">
        <f t="shared" si="446"/>
        <v>3.2976494842913749E-8</v>
      </c>
      <c r="CA1574" s="1">
        <f t="shared" si="453"/>
        <v>26</v>
      </c>
      <c r="CE1574" s="1">
        <f t="shared" si="447"/>
        <v>26.305</v>
      </c>
      <c r="CF1574" s="1">
        <f t="shared" si="448"/>
        <v>99</v>
      </c>
      <c r="CG1574" s="1">
        <f t="shared" si="449"/>
        <v>0</v>
      </c>
      <c r="CH1574" s="1">
        <f t="shared" si="454"/>
        <v>0</v>
      </c>
      <c r="CJ1574" s="1" t="e">
        <f t="shared" si="450"/>
        <v>#N/A</v>
      </c>
      <c r="CK1574" s="1" t="str">
        <f t="shared" si="451"/>
        <v/>
      </c>
    </row>
    <row r="1575" spans="73:89" ht="12" customHeight="1" x14ac:dyDescent="0.15">
      <c r="BU1575" s="1">
        <f t="shared" si="452"/>
        <v>0</v>
      </c>
      <c r="BV1575" s="1">
        <f>IF($BY$12=1,NORMDIST(BY1575,$Y$6,$Y$8,TRUE),IF($BY$12=2,IF(BY1575&lt;=$BX$31,0,IF(BY1575&gt;=$BX$32,1,(BY1575-$BX$31)*$BX$33)),SUM($BU$42:BU1575)/$BV$40))</f>
        <v>0.99999987978053861</v>
      </c>
      <c r="BW1575" s="1">
        <f t="shared" si="455"/>
        <v>4.926476551413953E-6</v>
      </c>
      <c r="BY1575" s="1">
        <f t="shared" si="456"/>
        <v>153.29999999999558</v>
      </c>
      <c r="BZ1575" s="1">
        <f t="shared" si="446"/>
        <v>3.2136181026836888E-8</v>
      </c>
      <c r="CA1575" s="1">
        <f t="shared" si="453"/>
        <v>26</v>
      </c>
      <c r="CE1575" s="1">
        <f t="shared" si="447"/>
        <v>26.305</v>
      </c>
      <c r="CF1575" s="1">
        <f t="shared" si="448"/>
        <v>99</v>
      </c>
      <c r="CG1575" s="1">
        <f t="shared" si="449"/>
        <v>0</v>
      </c>
      <c r="CH1575" s="1">
        <f t="shared" si="454"/>
        <v>0</v>
      </c>
      <c r="CJ1575" s="1" t="e">
        <f t="shared" si="450"/>
        <v>#N/A</v>
      </c>
      <c r="CK1575" s="1" t="str">
        <f t="shared" si="451"/>
        <v/>
      </c>
    </row>
    <row r="1576" spans="73:89" ht="12" customHeight="1" x14ac:dyDescent="0.15">
      <c r="BU1576" s="1">
        <f t="shared" si="452"/>
        <v>0</v>
      </c>
      <c r="BV1576" s="1">
        <f>IF($BY$12=1,NORMDIST(BY1576,$Y$6,$Y$8,TRUE),IF($BY$12=2,IF(BY1576&lt;=$BX$31,0,IF(BY1576&gt;=$BX$32,1,(BY1576-$BX$31)*$BX$33)),SUM($BU$42:BU1576)/$BV$40))</f>
        <v>0.99999988295300257</v>
      </c>
      <c r="BW1576" s="1">
        <f t="shared" si="455"/>
        <v>4.8039506916230351E-6</v>
      </c>
      <c r="BY1576" s="1">
        <f t="shared" si="456"/>
        <v>153.39999999999557</v>
      </c>
      <c r="BZ1576" s="1">
        <f t="shared" si="446"/>
        <v>3.131649733783034E-8</v>
      </c>
      <c r="CA1576" s="1">
        <f t="shared" si="453"/>
        <v>26</v>
      </c>
      <c r="CE1576" s="1">
        <f t="shared" si="447"/>
        <v>26.305</v>
      </c>
      <c r="CF1576" s="1">
        <f t="shared" si="448"/>
        <v>99</v>
      </c>
      <c r="CG1576" s="1">
        <f t="shared" si="449"/>
        <v>0</v>
      </c>
      <c r="CH1576" s="1">
        <f t="shared" si="454"/>
        <v>0</v>
      </c>
      <c r="CJ1576" s="1" t="e">
        <f t="shared" si="450"/>
        <v>#N/A</v>
      </c>
      <c r="CK1576" s="1" t="str">
        <f t="shared" si="451"/>
        <v/>
      </c>
    </row>
    <row r="1577" spans="73:89" ht="12" customHeight="1" x14ac:dyDescent="0.15">
      <c r="BU1577" s="1">
        <f t="shared" si="452"/>
        <v>0</v>
      </c>
      <c r="BV1577" s="1">
        <f>IF($BY$12=1,NORMDIST(BY1577,$Y$6,$Y$8,TRUE),IF($BY$12=2,IF(BY1577&lt;=$BX$31,0,IF(BY1577&gt;=$BX$32,1,(BY1577-$BX$31)*$BX$33)),SUM($BU$42:BU1577)/$BV$40))</f>
        <v>0.99999988604450951</v>
      </c>
      <c r="BW1577" s="1">
        <f t="shared" si="455"/>
        <v>4.6843530580882788E-6</v>
      </c>
      <c r="BY1577" s="1">
        <f t="shared" si="456"/>
        <v>153.49999999999557</v>
      </c>
      <c r="BZ1577" s="1">
        <f t="shared" si="446"/>
        <v>3.0516958033149277E-8</v>
      </c>
      <c r="CA1577" s="1">
        <f t="shared" si="453"/>
        <v>26</v>
      </c>
      <c r="CE1577" s="1">
        <f t="shared" si="447"/>
        <v>26.305</v>
      </c>
      <c r="CF1577" s="1">
        <f t="shared" si="448"/>
        <v>99</v>
      </c>
      <c r="CG1577" s="1">
        <f t="shared" si="449"/>
        <v>0</v>
      </c>
      <c r="CH1577" s="1">
        <f t="shared" si="454"/>
        <v>0</v>
      </c>
      <c r="CJ1577" s="1" t="e">
        <f t="shared" si="450"/>
        <v>#N/A</v>
      </c>
      <c r="CK1577" s="1" t="str">
        <f t="shared" si="451"/>
        <v/>
      </c>
    </row>
    <row r="1578" spans="73:89" ht="12" customHeight="1" x14ac:dyDescent="0.15">
      <c r="BU1578" s="1">
        <f t="shared" si="452"/>
        <v>0</v>
      </c>
      <c r="BV1578" s="1">
        <f>IF($BY$12=1,NORMDIST(BY1578,$Y$6,$Y$8,TRUE),IF($BY$12=2,IF(BY1578&lt;=$BX$31,0,IF(BY1578&gt;=$BX$32,1,(BY1578-$BX$31)*$BX$33)),SUM($BU$42:BU1578)/$BV$40))</f>
        <v>0.99999988905704984</v>
      </c>
      <c r="BW1578" s="1">
        <f t="shared" si="455"/>
        <v>4.5676167588974807E-6</v>
      </c>
      <c r="BY1578" s="1">
        <f t="shared" si="456"/>
        <v>153.59999999999556</v>
      </c>
      <c r="BZ1578" s="1">
        <f t="shared" ref="BZ1578:BZ1641" si="457">IF($BZ$5,IF($BY$12=1,NORMDIST(BY1578,$Y$6,$Y$8,FALSE),IF($BY$12=2,IF(AND(BY1578&gt;=$BX$31,BY1578&lt;=$BX$32),$BX$33,0),IF(BY1578&lt;=$BX$13,0,NORMDIST(LN((BY1578-$BX$13)/$BX$12),0,$BW$8,FALSE)/((BY1578-$BX$13)/$BX$12)))),-999)</f>
        <v>2.9737088274072997E-8</v>
      </c>
      <c r="CA1578" s="1">
        <f t="shared" si="453"/>
        <v>26</v>
      </c>
      <c r="CE1578" s="1">
        <f t="shared" ref="CE1578:CE1641" si="458">IF(AND($CB$7,$CD$2,$CD$1),26+$P$23/2-CC1578*$P$23,NA())</f>
        <v>26.305</v>
      </c>
      <c r="CF1578" s="1">
        <f t="shared" ref="CF1578:CF1641" si="459">IF(ISNA(CJ1578),99,CJ1578)</f>
        <v>99</v>
      </c>
      <c r="CG1578" s="1">
        <f t="shared" ref="CG1578:CG1641" si="460">IF(ISNA(CJ1578),0,CJ1578)</f>
        <v>0</v>
      </c>
      <c r="CH1578" s="1">
        <f t="shared" si="454"/>
        <v>0</v>
      </c>
      <c r="CJ1578" s="1" t="e">
        <f t="shared" ref="CJ1578:CJ1641" si="461">IF(CH1578=1,CE1578,NA())</f>
        <v>#N/A</v>
      </c>
      <c r="CK1578" s="1" t="str">
        <f t="shared" ref="CK1578:CK1641" si="462">IF(CH1578=1,M1477,"")</f>
        <v/>
      </c>
    </row>
    <row r="1579" spans="73:89" ht="12" customHeight="1" x14ac:dyDescent="0.15">
      <c r="BU1579" s="1">
        <f t="shared" ref="BU1579:BU1642" si="463">IF($BY$12&lt;3,0,IF(BY1579&lt;=$BX$13,0,NORMDIST(LN((BY1579-$BX$13)/$BX$12),0,$BW$8,FALSE)/((BY1579-$BX$13)/$BX$12)))</f>
        <v>0</v>
      </c>
      <c r="BV1579" s="1">
        <f>IF($BY$12=1,NORMDIST(BY1579,$Y$6,$Y$8,TRUE),IF($BY$12=2,IF(BY1579&lt;=$BX$31,0,IF(BY1579&gt;=$BX$32,1,(BY1579-$BX$31)*$BX$33)),SUM($BU$42:BU1579)/$BV$40))</f>
        <v>0.99999989199256734</v>
      </c>
      <c r="BW1579" s="1">
        <f t="shared" si="455"/>
        <v>4.4536763525677467E-6</v>
      </c>
      <c r="BY1579" s="1">
        <f t="shared" si="456"/>
        <v>153.69999999999555</v>
      </c>
      <c r="BZ1579" s="1">
        <f t="shared" si="457"/>
        <v>2.897642389439086E-8</v>
      </c>
      <c r="CA1579" s="1">
        <f t="shared" ref="CA1579:CA1642" si="464">IF(AND($CD$1,$CD$3),26-$CD$40*NORMDIST(BY1579,$Y$6,$Y$8/SQRT($T$18),FALSE),-999)</f>
        <v>26</v>
      </c>
      <c r="CE1579" s="1">
        <f t="shared" si="458"/>
        <v>26.305</v>
      </c>
      <c r="CF1579" s="1">
        <f t="shared" si="459"/>
        <v>99</v>
      </c>
      <c r="CG1579" s="1">
        <f t="shared" si="460"/>
        <v>0</v>
      </c>
      <c r="CH1579" s="1">
        <f t="shared" si="454"/>
        <v>0</v>
      </c>
      <c r="CJ1579" s="1" t="e">
        <f t="shared" si="461"/>
        <v>#N/A</v>
      </c>
      <c r="CK1579" s="1" t="str">
        <f t="shared" si="462"/>
        <v/>
      </c>
    </row>
    <row r="1580" spans="73:89" ht="12" customHeight="1" x14ac:dyDescent="0.15">
      <c r="BU1580" s="1">
        <f t="shared" si="463"/>
        <v>0</v>
      </c>
      <c r="BV1580" s="1">
        <f>IF($BY$12=1,NORMDIST(BY1580,$Y$6,$Y$8,TRUE),IF($BY$12=2,IF(BY1580&lt;=$BX$31,0,IF(BY1580&gt;=$BX$32,1,(BY1580-$BX$31)*$BX$33)),SUM($BU$42:BU1580)/$BV$40))</f>
        <v>0.9999998948529597</v>
      </c>
      <c r="BW1580" s="1">
        <f t="shared" si="455"/>
        <v>4.3424678184820908E-6</v>
      </c>
      <c r="BY1580" s="1">
        <f t="shared" si="456"/>
        <v>153.79999999999555</v>
      </c>
      <c r="BZ1580" s="1">
        <f t="shared" si="457"/>
        <v>2.8234511173486453E-8</v>
      </c>
      <c r="CA1580" s="1">
        <f t="shared" si="464"/>
        <v>26</v>
      </c>
      <c r="CE1580" s="1">
        <f t="shared" si="458"/>
        <v>26.305</v>
      </c>
      <c r="CF1580" s="1">
        <f t="shared" si="459"/>
        <v>99</v>
      </c>
      <c r="CG1580" s="1">
        <f t="shared" si="460"/>
        <v>0</v>
      </c>
      <c r="CH1580" s="1">
        <f t="shared" si="454"/>
        <v>0</v>
      </c>
      <c r="CJ1580" s="1" t="e">
        <f t="shared" si="461"/>
        <v>#N/A</v>
      </c>
      <c r="CK1580" s="1" t="str">
        <f t="shared" si="462"/>
        <v/>
      </c>
    </row>
    <row r="1581" spans="73:89" ht="12" customHeight="1" x14ac:dyDescent="0.15">
      <c r="BU1581" s="1">
        <f t="shared" si="463"/>
        <v>0</v>
      </c>
      <c r="BV1581" s="1">
        <f>IF($BY$12=1,NORMDIST(BY1581,$Y$6,$Y$8,TRUE),IF($BY$12=2,IF(BY1581&lt;=$BX$31,0,IF(BY1581&gt;=$BX$32,1,(BY1581-$BX$31)*$BX$33)),SUM($BU$42:BU1581)/$BV$40))</f>
        <v>0.99999989764007979</v>
      </c>
      <c r="BW1581" s="1">
        <f t="shared" si="455"/>
        <v>4.2339285278841441E-6</v>
      </c>
      <c r="BY1581" s="1">
        <f t="shared" si="456"/>
        <v>153.89999999999554</v>
      </c>
      <c r="BZ1581" s="1">
        <f t="shared" si="457"/>
        <v>2.7510906613932856E-8</v>
      </c>
      <c r="CA1581" s="1">
        <f t="shared" si="464"/>
        <v>26</v>
      </c>
      <c r="CE1581" s="1">
        <f t="shared" si="458"/>
        <v>26.305</v>
      </c>
      <c r="CF1581" s="1">
        <f t="shared" si="459"/>
        <v>99</v>
      </c>
      <c r="CG1581" s="1">
        <f t="shared" si="460"/>
        <v>0</v>
      </c>
      <c r="CH1581" s="1">
        <f t="shared" si="454"/>
        <v>0</v>
      </c>
      <c r="CJ1581" s="1" t="e">
        <f t="shared" si="461"/>
        <v>#N/A</v>
      </c>
      <c r="CK1581" s="1" t="str">
        <f t="shared" si="462"/>
        <v/>
      </c>
    </row>
    <row r="1582" spans="73:89" ht="12" customHeight="1" x14ac:dyDescent="0.15">
      <c r="BU1582" s="1">
        <f t="shared" si="463"/>
        <v>0</v>
      </c>
      <c r="BV1582" s="1">
        <f>IF($BY$12=1,NORMDIST(BY1582,$Y$6,$Y$8,TRUE),IF($BY$12=2,IF(BY1582&lt;=$BX$31,0,IF(BY1582&gt;=$BX$32,1,(BY1582-$BX$31)*$BX$33)),SUM($BU$42:BU1582)/$BV$40))</f>
        <v>0.99999990035573683</v>
      </c>
      <c r="BW1582" s="1">
        <f t="shared" si="455"/>
        <v>4.1279972154218316E-6</v>
      </c>
      <c r="BY1582" s="1">
        <f t="shared" si="456"/>
        <v>153.99999999999554</v>
      </c>
      <c r="BZ1582" s="1">
        <f t="shared" si="457"/>
        <v>2.6805176723519163E-8</v>
      </c>
      <c r="CA1582" s="1">
        <f t="shared" si="464"/>
        <v>26</v>
      </c>
      <c r="CE1582" s="1">
        <f t="shared" si="458"/>
        <v>26.305</v>
      </c>
      <c r="CF1582" s="1">
        <f t="shared" si="459"/>
        <v>99</v>
      </c>
      <c r="CG1582" s="1">
        <f t="shared" si="460"/>
        <v>0</v>
      </c>
      <c r="CH1582" s="1">
        <f t="shared" si="454"/>
        <v>0</v>
      </c>
      <c r="CJ1582" s="1" t="e">
        <f t="shared" si="461"/>
        <v>#N/A</v>
      </c>
      <c r="CK1582" s="1" t="str">
        <f t="shared" si="462"/>
        <v/>
      </c>
    </row>
    <row r="1583" spans="73:89" ht="12" customHeight="1" x14ac:dyDescent="0.15">
      <c r="BU1583" s="1">
        <f t="shared" si="463"/>
        <v>0</v>
      </c>
      <c r="BV1583" s="1">
        <f>IF($BY$12=1,NORMDIST(BY1583,$Y$6,$Y$8,TRUE),IF($BY$12=2,IF(BY1583&lt;=$BX$31,0,IF(BY1583&gt;=$BX$32,1,(BY1583-$BX$31)*$BX$33)),SUM($BU$42:BU1583)/$BV$40))</f>
        <v>0.99999990300169683</v>
      </c>
      <c r="BW1583" s="1">
        <f t="shared" si="455"/>
        <v>4.0246139512304004E-6</v>
      </c>
      <c r="BY1583" s="1">
        <f t="shared" si="456"/>
        <v>154.09999999999553</v>
      </c>
      <c r="BZ1583" s="1">
        <f t="shared" si="457"/>
        <v>2.6116897801625677E-8</v>
      </c>
      <c r="CA1583" s="1">
        <f t="shared" si="464"/>
        <v>26</v>
      </c>
      <c r="CE1583" s="1">
        <f t="shared" si="458"/>
        <v>26.305</v>
      </c>
      <c r="CF1583" s="1">
        <f t="shared" si="459"/>
        <v>99</v>
      </c>
      <c r="CG1583" s="1">
        <f t="shared" si="460"/>
        <v>0</v>
      </c>
      <c r="CH1583" s="1">
        <f t="shared" si="454"/>
        <v>0</v>
      </c>
      <c r="CJ1583" s="1" t="e">
        <f t="shared" si="461"/>
        <v>#N/A</v>
      </c>
      <c r="CK1583" s="1" t="str">
        <f t="shared" si="462"/>
        <v/>
      </c>
    </row>
    <row r="1584" spans="73:89" ht="12" customHeight="1" x14ac:dyDescent="0.15">
      <c r="BU1584" s="1">
        <f t="shared" si="463"/>
        <v>0</v>
      </c>
      <c r="BV1584" s="1">
        <f>IF($BY$12=1,NORMDIST(BY1584,$Y$6,$Y$8,TRUE),IF($BY$12=2,IF(BY1584&lt;=$BX$31,0,IF(BY1584&gt;=$BX$32,1,(BY1584-$BX$31)*$BX$33)),SUM($BU$42:BU1584)/$BV$40))</f>
        <v>0.99999990557968432</v>
      </c>
      <c r="BW1584" s="1">
        <f t="shared" si="455"/>
        <v>3.9237201135455238E-6</v>
      </c>
      <c r="BY1584" s="1">
        <f t="shared" si="456"/>
        <v>154.19999999999553</v>
      </c>
      <c r="BZ1584" s="1">
        <f t="shared" si="457"/>
        <v>2.5445655729867946E-8</v>
      </c>
      <c r="CA1584" s="1">
        <f t="shared" si="464"/>
        <v>26</v>
      </c>
      <c r="CE1584" s="1">
        <f t="shared" si="458"/>
        <v>26.305</v>
      </c>
      <c r="CF1584" s="1">
        <f t="shared" si="459"/>
        <v>99</v>
      </c>
      <c r="CG1584" s="1">
        <f t="shared" si="460"/>
        <v>0</v>
      </c>
      <c r="CH1584" s="1">
        <f t="shared" si="454"/>
        <v>0</v>
      </c>
      <c r="CJ1584" s="1" t="e">
        <f t="shared" si="461"/>
        <v>#N/A</v>
      </c>
      <c r="CK1584" s="1" t="str">
        <f t="shared" si="462"/>
        <v/>
      </c>
    </row>
    <row r="1585" spans="73:89" ht="12" customHeight="1" x14ac:dyDescent="0.15">
      <c r="BU1585" s="1">
        <f t="shared" si="463"/>
        <v>0</v>
      </c>
      <c r="BV1585" s="1">
        <f>IF($BY$12=1,NORMDIST(BY1585,$Y$6,$Y$8,TRUE),IF($BY$12=2,IF(BY1585&lt;=$BX$31,0,IF(BY1585&gt;=$BX$32,1,(BY1585-$BX$31)*$BX$33)),SUM($BU$42:BU1585)/$BV$40))</f>
        <v>0.99999990809138239</v>
      </c>
      <c r="BW1585" s="1">
        <f t="shared" si="455"/>
        <v>3.8252583618376297E-6</v>
      </c>
      <c r="BY1585" s="1">
        <f t="shared" si="456"/>
        <v>154.29999999999552</v>
      </c>
      <c r="BZ1585" s="1">
        <f t="shared" si="457"/>
        <v>2.4791045766932861E-8</v>
      </c>
      <c r="CA1585" s="1">
        <f t="shared" si="464"/>
        <v>26</v>
      </c>
      <c r="CE1585" s="1">
        <f t="shared" si="458"/>
        <v>26.305</v>
      </c>
      <c r="CF1585" s="1">
        <f t="shared" si="459"/>
        <v>99</v>
      </c>
      <c r="CG1585" s="1">
        <f t="shared" si="460"/>
        <v>0</v>
      </c>
      <c r="CH1585" s="1">
        <f t="shared" si="454"/>
        <v>0</v>
      </c>
      <c r="CJ1585" s="1" t="e">
        <f t="shared" si="461"/>
        <v>#N/A</v>
      </c>
      <c r="CK1585" s="1" t="str">
        <f t="shared" si="462"/>
        <v/>
      </c>
    </row>
    <row r="1586" spans="73:89" ht="12" customHeight="1" x14ac:dyDescent="0.15">
      <c r="BU1586" s="1">
        <f t="shared" si="463"/>
        <v>0</v>
      </c>
      <c r="BV1586" s="1">
        <f>IF($BY$12=1,NORMDIST(BY1586,$Y$6,$Y$8,TRUE),IF($BY$12=2,IF(BY1586&lt;=$BX$31,0,IF(BY1586&gt;=$BX$32,1,(BY1586-$BX$31)*$BX$33)),SUM($BU$42:BU1586)/$BV$40))</f>
        <v>0.99999991053843462</v>
      </c>
      <c r="BW1586" s="1">
        <f t="shared" si="455"/>
        <v>3.7291726104580053E-6</v>
      </c>
      <c r="BY1586" s="1">
        <f t="shared" si="456"/>
        <v>154.39999999999552</v>
      </c>
      <c r="BZ1586" s="1">
        <f t="shared" si="457"/>
        <v>2.4152672347526643E-8</v>
      </c>
      <c r="CA1586" s="1">
        <f t="shared" si="464"/>
        <v>26</v>
      </c>
      <c r="CE1586" s="1">
        <f t="shared" si="458"/>
        <v>26.305</v>
      </c>
      <c r="CF1586" s="1">
        <f t="shared" si="459"/>
        <v>99</v>
      </c>
      <c r="CG1586" s="1">
        <f t="shared" si="460"/>
        <v>0</v>
      </c>
      <c r="CH1586" s="1">
        <f t="shared" si="454"/>
        <v>0</v>
      </c>
      <c r="CJ1586" s="1" t="e">
        <f t="shared" si="461"/>
        <v>#N/A</v>
      </c>
      <c r="CK1586" s="1" t="str">
        <f t="shared" si="462"/>
        <v/>
      </c>
    </row>
    <row r="1587" spans="73:89" ht="12" customHeight="1" x14ac:dyDescent="0.15">
      <c r="BU1587" s="1">
        <f t="shared" si="463"/>
        <v>0</v>
      </c>
      <c r="BV1587" s="1">
        <f>IF($BY$12=1,NORMDIST(BY1587,$Y$6,$Y$8,TRUE),IF($BY$12=2,IF(BY1587&lt;=$BX$31,0,IF(BY1587&gt;=$BX$32,1,(BY1587-$BX$31)*$BX$33)),SUM($BU$42:BU1587)/$BV$40))</f>
        <v>0.99999991292244517</v>
      </c>
      <c r="BW1587" s="1">
        <f t="shared" si="455"/>
        <v>3.6354080027882035E-6</v>
      </c>
      <c r="BY1587" s="1">
        <f t="shared" si="456"/>
        <v>154.49999999999551</v>
      </c>
      <c r="BZ1587" s="1">
        <f t="shared" si="457"/>
        <v>2.3530148885361225E-8</v>
      </c>
      <c r="CA1587" s="1">
        <f t="shared" si="464"/>
        <v>26</v>
      </c>
      <c r="CE1587" s="1">
        <f t="shared" si="458"/>
        <v>26.305</v>
      </c>
      <c r="CF1587" s="1">
        <f t="shared" si="459"/>
        <v>99</v>
      </c>
      <c r="CG1587" s="1">
        <f t="shared" si="460"/>
        <v>0</v>
      </c>
      <c r="CH1587" s="1">
        <f t="shared" si="454"/>
        <v>0</v>
      </c>
      <c r="CJ1587" s="1" t="e">
        <f t="shared" si="461"/>
        <v>#N/A</v>
      </c>
      <c r="CK1587" s="1" t="str">
        <f t="shared" si="462"/>
        <v/>
      </c>
    </row>
    <row r="1588" spans="73:89" ht="12" customHeight="1" x14ac:dyDescent="0.15">
      <c r="BU1588" s="1">
        <f t="shared" si="463"/>
        <v>0</v>
      </c>
      <c r="BV1588" s="1">
        <f>IF($BY$12=1,NORMDIST(BY1588,$Y$6,$Y$8,TRUE),IF($BY$12=2,IF(BY1588&lt;=$BX$31,0,IF(BY1588&gt;=$BX$32,1,(BY1588-$BX$31)*$BX$33)),SUM($BU$42:BU1588)/$BV$40))</f>
        <v>0.99999991524498011</v>
      </c>
      <c r="BW1588" s="1">
        <f t="shared" si="455"/>
        <v>3.5439108858839264E-6</v>
      </c>
      <c r="BY1588" s="1">
        <f t="shared" si="456"/>
        <v>154.5999999999955</v>
      </c>
      <c r="BZ1588" s="1">
        <f t="shared" si="457"/>
        <v>2.2923097580103683E-8</v>
      </c>
      <c r="CA1588" s="1">
        <f t="shared" si="464"/>
        <v>26</v>
      </c>
      <c r="CE1588" s="1">
        <f t="shared" si="458"/>
        <v>26.305</v>
      </c>
      <c r="CF1588" s="1">
        <f t="shared" si="459"/>
        <v>99</v>
      </c>
      <c r="CG1588" s="1">
        <f t="shared" si="460"/>
        <v>0</v>
      </c>
      <c r="CH1588" s="1">
        <f t="shared" si="454"/>
        <v>0</v>
      </c>
      <c r="CJ1588" s="1" t="e">
        <f t="shared" si="461"/>
        <v>#N/A</v>
      </c>
      <c r="CK1588" s="1" t="str">
        <f t="shared" si="462"/>
        <v/>
      </c>
    </row>
    <row r="1589" spans="73:89" ht="12" customHeight="1" x14ac:dyDescent="0.15">
      <c r="BU1589" s="1">
        <f t="shared" si="463"/>
        <v>0</v>
      </c>
      <c r="BV1589" s="1">
        <f>IF($BY$12=1,NORMDIST(BY1589,$Y$6,$Y$8,TRUE),IF($BY$12=2,IF(BY1589&lt;=$BX$31,0,IF(BY1589&gt;=$BX$32,1,(BY1589-$BX$31)*$BX$33)),SUM($BU$42:BU1589)/$BV$40))</f>
        <v>0.99999991750756811</v>
      </c>
      <c r="BW1589" s="1">
        <f t="shared" si="455"/>
        <v>3.454628785604599E-6</v>
      </c>
      <c r="BY1589" s="1">
        <f t="shared" si="456"/>
        <v>154.6999999999955</v>
      </c>
      <c r="BZ1589" s="1">
        <f t="shared" si="457"/>
        <v>2.2331149228213961E-8</v>
      </c>
      <c r="CA1589" s="1">
        <f t="shared" si="464"/>
        <v>26</v>
      </c>
      <c r="CE1589" s="1">
        <f t="shared" si="458"/>
        <v>26.305</v>
      </c>
      <c r="CF1589" s="1">
        <f t="shared" si="459"/>
        <v>99</v>
      </c>
      <c r="CG1589" s="1">
        <f t="shared" si="460"/>
        <v>0</v>
      </c>
      <c r="CH1589" s="1">
        <f t="shared" si="454"/>
        <v>0</v>
      </c>
      <c r="CJ1589" s="1" t="e">
        <f t="shared" si="461"/>
        <v>#N/A</v>
      </c>
      <c r="CK1589" s="1" t="str">
        <f t="shared" si="462"/>
        <v/>
      </c>
    </row>
    <row r="1590" spans="73:89" ht="12" customHeight="1" x14ac:dyDescent="0.15">
      <c r="BU1590" s="1">
        <f t="shared" si="463"/>
        <v>0</v>
      </c>
      <c r="BV1590" s="1">
        <f>IF($BY$12=1,NORMDIST(BY1590,$Y$6,$Y$8,TRUE),IF($BY$12=2,IF(BY1590&lt;=$BX$31,0,IF(BY1590&gt;=$BX$32,1,(BY1590-$BX$31)*$BX$33)),SUM($BU$42:BU1590)/$BV$40))</f>
        <v>0.99999991971170143</v>
      </c>
      <c r="BW1590" s="1">
        <f t="shared" si="455"/>
        <v>3.3675103822205802E-6</v>
      </c>
      <c r="BY1590" s="1">
        <f t="shared" si="456"/>
        <v>154.79999999999549</v>
      </c>
      <c r="BZ1590" s="1">
        <f t="shared" si="457"/>
        <v>2.1753943037601281E-8</v>
      </c>
      <c r="CA1590" s="1">
        <f t="shared" si="464"/>
        <v>26</v>
      </c>
      <c r="CE1590" s="1">
        <f t="shared" si="458"/>
        <v>26.305</v>
      </c>
      <c r="CF1590" s="1">
        <f t="shared" si="459"/>
        <v>99</v>
      </c>
      <c r="CG1590" s="1">
        <f t="shared" si="460"/>
        <v>0</v>
      </c>
      <c r="CH1590" s="1">
        <f t="shared" si="454"/>
        <v>0</v>
      </c>
      <c r="CJ1590" s="1" t="e">
        <f t="shared" si="461"/>
        <v>#N/A</v>
      </c>
      <c r="CK1590" s="1" t="str">
        <f t="shared" si="462"/>
        <v/>
      </c>
    </row>
    <row r="1591" spans="73:89" ht="12" customHeight="1" x14ac:dyDescent="0.15">
      <c r="BU1591" s="1">
        <f t="shared" si="463"/>
        <v>0</v>
      </c>
      <c r="BV1591" s="1">
        <f>IF($BY$12=1,NORMDIST(BY1591,$Y$6,$Y$8,TRUE),IF($BY$12=2,IF(BY1591&lt;=$BX$31,0,IF(BY1591&gt;=$BX$32,1,(BY1591-$BX$31)*$BX$33)),SUM($BU$42:BU1591)/$BV$40))</f>
        <v>0.99999992185883635</v>
      </c>
      <c r="BW1591" s="1">
        <f t="shared" si="455"/>
        <v>3.2825054864892239E-6</v>
      </c>
      <c r="BY1591" s="1">
        <f t="shared" si="456"/>
        <v>154.89999999999549</v>
      </c>
      <c r="BZ1591" s="1">
        <f t="shared" si="457"/>
        <v>2.1191126446025304E-8</v>
      </c>
      <c r="CA1591" s="1">
        <f t="shared" si="464"/>
        <v>26</v>
      </c>
      <c r="CE1591" s="1">
        <f t="shared" si="458"/>
        <v>26.305</v>
      </c>
      <c r="CF1591" s="1">
        <f t="shared" si="459"/>
        <v>99</v>
      </c>
      <c r="CG1591" s="1">
        <f t="shared" si="460"/>
        <v>0</v>
      </c>
      <c r="CH1591" s="1">
        <f t="shared" si="454"/>
        <v>0</v>
      </c>
      <c r="CJ1591" s="1" t="e">
        <f t="shared" si="461"/>
        <v>#N/A</v>
      </c>
      <c r="CK1591" s="1" t="str">
        <f t="shared" si="462"/>
        <v/>
      </c>
    </row>
    <row r="1592" spans="73:89" ht="12" customHeight="1" x14ac:dyDescent="0.15">
      <c r="BU1592" s="1">
        <f t="shared" si="463"/>
        <v>0</v>
      </c>
      <c r="BV1592" s="1">
        <f>IF($BY$12=1,NORMDIST(BY1592,$Y$6,$Y$8,TRUE),IF($BY$12=2,IF(BY1592&lt;=$BX$31,0,IF(BY1592&gt;=$BX$32,1,(BY1592-$BX$31)*$BX$33)),SUM($BU$42:BU1592)/$BV$40))</f>
        <v>0.99999992395039483</v>
      </c>
      <c r="BW1592" s="1">
        <f t="shared" si="455"/>
        <v>3.199565016191947E-6</v>
      </c>
      <c r="BY1592" s="1">
        <f t="shared" si="456"/>
        <v>154.99999999999548</v>
      </c>
      <c r="BZ1592" s="1">
        <f t="shared" si="457"/>
        <v>2.0642354943174453E-8</v>
      </c>
      <c r="CA1592" s="1">
        <f t="shared" si="464"/>
        <v>26</v>
      </c>
      <c r="CE1592" s="1">
        <f t="shared" si="458"/>
        <v>26.305</v>
      </c>
      <c r="CF1592" s="1">
        <f t="shared" si="459"/>
        <v>99</v>
      </c>
      <c r="CG1592" s="1">
        <f t="shared" si="460"/>
        <v>0</v>
      </c>
      <c r="CH1592" s="1">
        <f t="shared" si="454"/>
        <v>0</v>
      </c>
      <c r="CJ1592" s="1" t="e">
        <f t="shared" si="461"/>
        <v>#N/A</v>
      </c>
      <c r="CK1592" s="1" t="str">
        <f t="shared" si="462"/>
        <v/>
      </c>
    </row>
    <row r="1593" spans="73:89" ht="12" customHeight="1" x14ac:dyDescent="0.15">
      <c r="BU1593" s="1">
        <f t="shared" si="463"/>
        <v>0</v>
      </c>
      <c r="BV1593" s="1">
        <f>IF($BY$12=1,NORMDIST(BY1593,$Y$6,$Y$8,TRUE),IF($BY$12=2,IF(BY1593&lt;=$BX$31,0,IF(BY1593&gt;=$BX$32,1,(BY1593-$BX$31)*$BX$33)),SUM($BU$42:BU1593)/$BV$40))</f>
        <v>0.99999992598776433</v>
      </c>
      <c r="BW1593" s="1">
        <f t="shared" si="455"/>
        <v>3.1186409731239721E-6</v>
      </c>
      <c r="BY1593" s="1">
        <f t="shared" si="456"/>
        <v>155.09999999999548</v>
      </c>
      <c r="BZ1593" s="1">
        <f t="shared" si="457"/>
        <v>2.0107291896351149E-8</v>
      </c>
      <c r="CA1593" s="1">
        <f t="shared" si="464"/>
        <v>26</v>
      </c>
      <c r="CE1593" s="1">
        <f t="shared" si="458"/>
        <v>26.305</v>
      </c>
      <c r="CF1593" s="1">
        <f t="shared" si="459"/>
        <v>99</v>
      </c>
      <c r="CG1593" s="1">
        <f t="shared" si="460"/>
        <v>0</v>
      </c>
      <c r="CH1593" s="1">
        <f t="shared" si="454"/>
        <v>0</v>
      </c>
      <c r="CJ1593" s="1" t="e">
        <f t="shared" si="461"/>
        <v>#N/A</v>
      </c>
      <c r="CK1593" s="1" t="str">
        <f t="shared" si="462"/>
        <v/>
      </c>
    </row>
    <row r="1594" spans="73:89" ht="12" customHeight="1" x14ac:dyDescent="0.15">
      <c r="BU1594" s="1">
        <f t="shared" si="463"/>
        <v>0</v>
      </c>
      <c r="BV1594" s="1">
        <f>IF($BY$12=1,NORMDIST(BY1594,$Y$6,$Y$8,TRUE),IF($BY$12=2,IF(BY1594&lt;=$BX$31,0,IF(BY1594&gt;=$BX$32,1,(BY1594-$BX$31)*$BX$33)),SUM($BU$42:BU1594)/$BV$40))</f>
        <v>0.9999999279722992</v>
      </c>
      <c r="BW1594" s="1">
        <f t="shared" si="455"/>
        <v>3.039686420528946E-6</v>
      </c>
      <c r="BY1594" s="1">
        <f t="shared" si="456"/>
        <v>155.19999999999547</v>
      </c>
      <c r="BZ1594" s="1">
        <f t="shared" si="457"/>
        <v>1.958560837969739E-8</v>
      </c>
      <c r="CA1594" s="1">
        <f t="shared" si="464"/>
        <v>26</v>
      </c>
      <c r="CE1594" s="1">
        <f t="shared" si="458"/>
        <v>26.305</v>
      </c>
      <c r="CF1594" s="1">
        <f t="shared" si="459"/>
        <v>99</v>
      </c>
      <c r="CG1594" s="1">
        <f t="shared" si="460"/>
        <v>0</v>
      </c>
      <c r="CH1594" s="1">
        <f t="shared" si="454"/>
        <v>0</v>
      </c>
      <c r="CJ1594" s="1" t="e">
        <f t="shared" si="461"/>
        <v>#N/A</v>
      </c>
      <c r="CK1594" s="1" t="str">
        <f t="shared" si="462"/>
        <v/>
      </c>
    </row>
    <row r="1595" spans="73:89" ht="12" customHeight="1" x14ac:dyDescent="0.15">
      <c r="BU1595" s="1">
        <f t="shared" si="463"/>
        <v>0</v>
      </c>
      <c r="BV1595" s="1">
        <f>IF($BY$12=1,NORMDIST(BY1595,$Y$6,$Y$8,TRUE),IF($BY$12=2,IF(BY1595&lt;=$BX$31,0,IF(BY1595&gt;=$BX$32,1,(BY1595-$BX$31)*$BX$33)),SUM($BU$42:BU1595)/$BV$40))</f>
        <v>0.99999992990532127</v>
      </c>
      <c r="BW1595" s="1">
        <f t="shared" si="455"/>
        <v>2.9626554609706089E-6</v>
      </c>
      <c r="BY1595" s="1">
        <f t="shared" si="456"/>
        <v>155.29999999999546</v>
      </c>
      <c r="BZ1595" s="1">
        <f t="shared" si="457"/>
        <v>1.9076983006894369E-8</v>
      </c>
      <c r="CA1595" s="1">
        <f t="shared" si="464"/>
        <v>26</v>
      </c>
      <c r="CE1595" s="1">
        <f t="shared" si="458"/>
        <v>26.305</v>
      </c>
      <c r="CF1595" s="1">
        <f t="shared" si="459"/>
        <v>99</v>
      </c>
      <c r="CG1595" s="1">
        <f t="shared" si="460"/>
        <v>0</v>
      </c>
      <c r="CH1595" s="1">
        <f t="shared" si="454"/>
        <v>0</v>
      </c>
      <c r="CJ1595" s="1" t="e">
        <f t="shared" si="461"/>
        <v>#N/A</v>
      </c>
      <c r="CK1595" s="1" t="str">
        <f t="shared" si="462"/>
        <v/>
      </c>
    </row>
    <row r="1596" spans="73:89" ht="12" customHeight="1" x14ac:dyDescent="0.15">
      <c r="BU1596" s="1">
        <f t="shared" si="463"/>
        <v>0</v>
      </c>
      <c r="BV1596" s="1">
        <f>IF($BY$12=1,NORMDIST(BY1596,$Y$6,$Y$8,TRUE),IF($BY$12=2,IF(BY1596&lt;=$BX$31,0,IF(BY1596&gt;=$BX$32,1,(BY1596-$BX$31)*$BX$33)),SUM($BU$42:BU1596)/$BV$40))</f>
        <v>0.99999993178812063</v>
      </c>
      <c r="BW1596" s="1">
        <f t="shared" si="455"/>
        <v>2.8875032146336284E-6</v>
      </c>
      <c r="BY1596" s="1">
        <f t="shared" si="456"/>
        <v>155.39999999999546</v>
      </c>
      <c r="BZ1596" s="1">
        <f t="shared" si="457"/>
        <v>1.8581101767269709E-8</v>
      </c>
      <c r="CA1596" s="1">
        <f t="shared" si="464"/>
        <v>26</v>
      </c>
      <c r="CE1596" s="1">
        <f t="shared" si="458"/>
        <v>26.305</v>
      </c>
      <c r="CF1596" s="1">
        <f t="shared" si="459"/>
        <v>99</v>
      </c>
      <c r="CG1596" s="1">
        <f t="shared" si="460"/>
        <v>0</v>
      </c>
      <c r="CH1596" s="1">
        <f t="shared" si="454"/>
        <v>0</v>
      </c>
      <c r="CJ1596" s="1" t="e">
        <f t="shared" si="461"/>
        <v>#N/A</v>
      </c>
      <c r="CK1596" s="1" t="str">
        <f t="shared" si="462"/>
        <v/>
      </c>
    </row>
    <row r="1597" spans="73:89" ht="12" customHeight="1" x14ac:dyDescent="0.15">
      <c r="BU1597" s="1">
        <f t="shared" si="463"/>
        <v>0</v>
      </c>
      <c r="BV1597" s="1">
        <f>IF($BY$12=1,NORMDIST(BY1597,$Y$6,$Y$8,TRUE),IF($BY$12=2,IF(BY1597&lt;=$BX$31,0,IF(BY1597&gt;=$BX$32,1,(BY1597-$BX$31)*$BX$33)),SUM($BU$42:BU1597)/$BV$40))</f>
        <v>0.99999993362195616</v>
      </c>
      <c r="BW1597" s="1">
        <f t="shared" si="455"/>
        <v>2.8141857980462222E-6</v>
      </c>
      <c r="BY1597" s="1">
        <f t="shared" si="456"/>
        <v>155.49999999999545</v>
      </c>
      <c r="BZ1597" s="1">
        <f t="shared" si="457"/>
        <v>1.8097657865249546E-8</v>
      </c>
      <c r="CA1597" s="1">
        <f t="shared" si="464"/>
        <v>26</v>
      </c>
      <c r="CE1597" s="1">
        <f t="shared" si="458"/>
        <v>26.305</v>
      </c>
      <c r="CF1597" s="1">
        <f t="shared" si="459"/>
        <v>99</v>
      </c>
      <c r="CG1597" s="1">
        <f t="shared" si="460"/>
        <v>0</v>
      </c>
      <c r="CH1597" s="1">
        <f t="shared" si="454"/>
        <v>0</v>
      </c>
      <c r="CJ1597" s="1" t="e">
        <f t="shared" si="461"/>
        <v>#N/A</v>
      </c>
      <c r="CK1597" s="1" t="str">
        <f t="shared" si="462"/>
        <v/>
      </c>
    </row>
    <row r="1598" spans="73:89" ht="12" customHeight="1" x14ac:dyDescent="0.15">
      <c r="BU1598" s="1">
        <f t="shared" si="463"/>
        <v>0</v>
      </c>
      <c r="BV1598" s="1">
        <f>IF($BY$12=1,NORMDIST(BY1598,$Y$6,$Y$8,TRUE),IF($BY$12=2,IF(BY1598&lt;=$BX$31,0,IF(BY1598&gt;=$BX$32,1,(BY1598-$BX$31)*$BX$33)),SUM($BU$42:BU1598)/$BV$40))</f>
        <v>0.99999993540805676</v>
      </c>
      <c r="BW1598" s="1">
        <f t="shared" si="455"/>
        <v>2.742660303216949E-6</v>
      </c>
      <c r="BY1598" s="1">
        <f t="shared" si="456"/>
        <v>155.59999999999545</v>
      </c>
      <c r="BZ1598" s="1">
        <f t="shared" si="457"/>
        <v>1.7626351563091447E-8</v>
      </c>
      <c r="CA1598" s="1">
        <f t="shared" si="464"/>
        <v>26</v>
      </c>
      <c r="CE1598" s="1">
        <f t="shared" si="458"/>
        <v>26.305</v>
      </c>
      <c r="CF1598" s="1">
        <f t="shared" si="459"/>
        <v>99</v>
      </c>
      <c r="CG1598" s="1">
        <f t="shared" si="460"/>
        <v>0</v>
      </c>
      <c r="CH1598" s="1">
        <f t="shared" si="454"/>
        <v>0</v>
      </c>
      <c r="CJ1598" s="1" t="e">
        <f t="shared" si="461"/>
        <v>#N/A</v>
      </c>
      <c r="CK1598" s="1" t="str">
        <f t="shared" si="462"/>
        <v/>
      </c>
    </row>
    <row r="1599" spans="73:89" ht="12" customHeight="1" x14ac:dyDescent="0.15">
      <c r="BU1599" s="1">
        <f t="shared" si="463"/>
        <v>0</v>
      </c>
      <c r="BV1599" s="1">
        <f>IF($BY$12=1,NORMDIST(BY1599,$Y$6,$Y$8,TRUE),IF($BY$12=2,IF(BY1599&lt;=$BX$31,0,IF(BY1599&gt;=$BX$32,1,(BY1599-$BX$31)*$BX$33)),SUM($BU$42:BU1599)/$BV$40))</f>
        <v>0.99999993714762136</v>
      </c>
      <c r="BW1599" s="1">
        <f t="shared" si="455"/>
        <v>2.6728847771783352E-6</v>
      </c>
      <c r="BY1599" s="1">
        <f t="shared" si="456"/>
        <v>155.69999999999544</v>
      </c>
      <c r="BZ1599" s="1">
        <f t="shared" si="457"/>
        <v>1.7166890026836309E-8</v>
      </c>
      <c r="CA1599" s="1">
        <f t="shared" si="464"/>
        <v>26</v>
      </c>
      <c r="CE1599" s="1">
        <f t="shared" si="458"/>
        <v>26.305</v>
      </c>
      <c r="CF1599" s="1">
        <f t="shared" si="459"/>
        <v>99</v>
      </c>
      <c r="CG1599" s="1">
        <f t="shared" si="460"/>
        <v>0</v>
      </c>
      <c r="CH1599" s="1">
        <f t="shared" si="454"/>
        <v>0</v>
      </c>
      <c r="CJ1599" s="1" t="e">
        <f t="shared" si="461"/>
        <v>#N/A</v>
      </c>
      <c r="CK1599" s="1" t="str">
        <f t="shared" si="462"/>
        <v/>
      </c>
    </row>
    <row r="1600" spans="73:89" ht="12" customHeight="1" x14ac:dyDescent="0.15">
      <c r="BU1600" s="1">
        <f t="shared" si="463"/>
        <v>0</v>
      </c>
      <c r="BV1600" s="1">
        <f>IF($BY$12=1,NORMDIST(BY1600,$Y$6,$Y$8,TRUE),IF($BY$12=2,IF(BY1600&lt;=$BX$31,0,IF(BY1600&gt;=$BX$32,1,(BY1600-$BX$31)*$BX$33)),SUM($BU$42:BU1600)/$BV$40))</f>
        <v>0.99999993884182004</v>
      </c>
      <c r="BW1600" s="1">
        <f t="shared" si="455"/>
        <v>2.6048182019302343E-6</v>
      </c>
      <c r="BY1600" s="1">
        <f t="shared" si="456"/>
        <v>155.79999999999544</v>
      </c>
      <c r="BZ1600" s="1">
        <f t="shared" si="457"/>
        <v>1.6718987175419195E-8</v>
      </c>
      <c r="CA1600" s="1">
        <f t="shared" si="464"/>
        <v>26</v>
      </c>
      <c r="CE1600" s="1">
        <f t="shared" si="458"/>
        <v>26.305</v>
      </c>
      <c r="CF1600" s="1">
        <f t="shared" si="459"/>
        <v>99</v>
      </c>
      <c r="CG1600" s="1">
        <f t="shared" si="460"/>
        <v>0</v>
      </c>
      <c r="CH1600" s="1">
        <f t="shared" si="454"/>
        <v>0</v>
      </c>
      <c r="CJ1600" s="1" t="e">
        <f t="shared" si="461"/>
        <v>#N/A</v>
      </c>
      <c r="CK1600" s="1" t="str">
        <f t="shared" si="462"/>
        <v/>
      </c>
    </row>
    <row r="1601" spans="73:89" ht="12" customHeight="1" x14ac:dyDescent="0.15">
      <c r="BU1601" s="1">
        <f t="shared" si="463"/>
        <v>0</v>
      </c>
      <c r="BV1601" s="1">
        <f>IF($BY$12=1,NORMDIST(BY1601,$Y$6,$Y$8,TRUE),IF($BY$12=2,IF(BY1601&lt;=$BX$31,0,IF(BY1601&gt;=$BX$32,1,(BY1601-$BX$31)*$BX$33)),SUM($BU$42:BU1601)/$BV$40))</f>
        <v>0.99999994049179475</v>
      </c>
      <c r="BW1601" s="1">
        <f t="shared" si="455"/>
        <v>2.5384204747755299E-6</v>
      </c>
      <c r="BY1601" s="1">
        <f t="shared" si="456"/>
        <v>155.89999999999543</v>
      </c>
      <c r="BZ1601" s="1">
        <f t="shared" si="457"/>
        <v>1.6282363532877513E-8</v>
      </c>
      <c r="CA1601" s="1">
        <f t="shared" si="464"/>
        <v>26</v>
      </c>
      <c r="CE1601" s="1">
        <f t="shared" si="458"/>
        <v>26.305</v>
      </c>
      <c r="CF1601" s="1">
        <f t="shared" si="459"/>
        <v>99</v>
      </c>
      <c r="CG1601" s="1">
        <f t="shared" si="460"/>
        <v>0</v>
      </c>
      <c r="CH1601" s="1">
        <f t="shared" si="454"/>
        <v>0</v>
      </c>
      <c r="CJ1601" s="1" t="e">
        <f t="shared" si="461"/>
        <v>#N/A</v>
      </c>
      <c r="CK1601" s="1" t="str">
        <f t="shared" si="462"/>
        <v/>
      </c>
    </row>
    <row r="1602" spans="73:89" ht="12" customHeight="1" x14ac:dyDescent="0.15">
      <c r="BU1602" s="1">
        <f t="shared" si="463"/>
        <v>0</v>
      </c>
      <c r="BV1602" s="1">
        <f>IF($BY$12=1,NORMDIST(BY1602,$Y$6,$Y$8,TRUE),IF($BY$12=2,IF(BY1602&lt;=$BX$31,0,IF(BY1602&gt;=$BX$32,1,(BY1602-$BX$31)*$BX$33)),SUM($BU$42:BU1602)/$BV$40))</f>
        <v>0.99999994209865961</v>
      </c>
      <c r="BW1602" s="1">
        <f t="shared" si="455"/>
        <v>2.4736523890413849E-6</v>
      </c>
      <c r="BY1602" s="1">
        <f t="shared" si="456"/>
        <v>155.99999999999542</v>
      </c>
      <c r="BZ1602" s="1">
        <f t="shared" si="457"/>
        <v>1.5856746083599087E-8</v>
      </c>
      <c r="CA1602" s="1">
        <f t="shared" si="464"/>
        <v>26</v>
      </c>
      <c r="CE1602" s="1">
        <f t="shared" si="458"/>
        <v>26.305</v>
      </c>
      <c r="CF1602" s="1">
        <f t="shared" si="459"/>
        <v>99</v>
      </c>
      <c r="CG1602" s="1">
        <f t="shared" si="460"/>
        <v>0</v>
      </c>
      <c r="CH1602" s="1">
        <f t="shared" si="454"/>
        <v>0</v>
      </c>
      <c r="CJ1602" s="1" t="e">
        <f t="shared" si="461"/>
        <v>#N/A</v>
      </c>
      <c r="CK1602" s="1" t="str">
        <f t="shared" si="462"/>
        <v/>
      </c>
    </row>
    <row r="1603" spans="73:89" ht="12" customHeight="1" x14ac:dyDescent="0.15">
      <c r="BU1603" s="1">
        <f t="shared" si="463"/>
        <v>0</v>
      </c>
      <c r="BV1603" s="1">
        <f>IF($BY$12=1,NORMDIST(BY1603,$Y$6,$Y$8,TRUE),IF($BY$12=2,IF(BY1603&lt;=$BX$31,0,IF(BY1603&gt;=$BX$32,1,(BY1603-$BX$31)*$BX$33)),SUM($BU$42:BU1603)/$BV$40))</f>
        <v>0.99999994366350187</v>
      </c>
      <c r="BW1603" s="1">
        <f t="shared" si="455"/>
        <v>2.4104756151790676E-6</v>
      </c>
      <c r="BY1603" s="1">
        <f t="shared" si="456"/>
        <v>156.09999999999542</v>
      </c>
      <c r="BZ1603" s="1">
        <f t="shared" si="457"/>
        <v>1.5441868130551816E-8</v>
      </c>
      <c r="CA1603" s="1">
        <f t="shared" si="464"/>
        <v>26</v>
      </c>
      <c r="CE1603" s="1">
        <f t="shared" si="458"/>
        <v>26.305</v>
      </c>
      <c r="CF1603" s="1">
        <f t="shared" si="459"/>
        <v>99</v>
      </c>
      <c r="CG1603" s="1">
        <f t="shared" si="460"/>
        <v>0</v>
      </c>
      <c r="CH1603" s="1">
        <f t="shared" ref="CH1603:CH1666" si="465">IF(CB1603="",0,1)</f>
        <v>0</v>
      </c>
      <c r="CJ1603" s="1" t="e">
        <f t="shared" si="461"/>
        <v>#N/A</v>
      </c>
      <c r="CK1603" s="1" t="str">
        <f t="shared" si="462"/>
        <v/>
      </c>
    </row>
    <row r="1604" spans="73:89" ht="12" customHeight="1" x14ac:dyDescent="0.15">
      <c r="BU1604" s="1">
        <f t="shared" si="463"/>
        <v>0</v>
      </c>
      <c r="BV1604" s="1">
        <f>IF($BY$12=1,NORMDIST(BY1604,$Y$6,$Y$8,TRUE),IF($BY$12=2,IF(BY1604&lt;=$BX$31,0,IF(BY1604&gt;=$BX$32,1,(BY1604-$BX$31)*$BX$33)),SUM($BU$42:BU1604)/$BV$40))</f>
        <v>0.99999994518738256</v>
      </c>
      <c r="BW1604" s="1">
        <f t="shared" si="455"/>
        <v>2.3488526822354664E-6</v>
      </c>
      <c r="BY1604" s="1">
        <f t="shared" si="456"/>
        <v>156.19999999999541</v>
      </c>
      <c r="BZ1604" s="1">
        <f t="shared" si="457"/>
        <v>1.5037469156437488E-8</v>
      </c>
      <c r="CA1604" s="1">
        <f t="shared" si="464"/>
        <v>26</v>
      </c>
      <c r="CE1604" s="1">
        <f t="shared" si="458"/>
        <v>26.305</v>
      </c>
      <c r="CF1604" s="1">
        <f t="shared" si="459"/>
        <v>99</v>
      </c>
      <c r="CG1604" s="1">
        <f t="shared" si="460"/>
        <v>0</v>
      </c>
      <c r="CH1604" s="1">
        <f t="shared" si="465"/>
        <v>0</v>
      </c>
      <c r="CJ1604" s="1" t="e">
        <f t="shared" si="461"/>
        <v>#N/A</v>
      </c>
      <c r="CK1604" s="1" t="str">
        <f t="shared" si="462"/>
        <v/>
      </c>
    </row>
    <row r="1605" spans="73:89" ht="12" customHeight="1" x14ac:dyDescent="0.15">
      <c r="BU1605" s="1">
        <f t="shared" si="463"/>
        <v>0</v>
      </c>
      <c r="BV1605" s="1">
        <f>IF($BY$12=1,NORMDIST(BY1605,$Y$6,$Y$8,TRUE),IF($BY$12=2,IF(BY1605&lt;=$BX$31,0,IF(BY1605&gt;=$BX$32,1,(BY1605-$BX$31)*$BX$33)),SUM($BU$42:BU1605)/$BV$40))</f>
        <v>0.99999994667133651</v>
      </c>
      <c r="BW1605" s="1">
        <f t="shared" si="455"/>
        <v>2.288746959689802E-6</v>
      </c>
      <c r="BY1605" s="1">
        <f t="shared" si="456"/>
        <v>156.29999999999541</v>
      </c>
      <c r="BZ1605" s="1">
        <f t="shared" si="457"/>
        <v>1.4643294687715095E-8</v>
      </c>
      <c r="CA1605" s="1">
        <f t="shared" si="464"/>
        <v>26</v>
      </c>
      <c r="CE1605" s="1">
        <f t="shared" si="458"/>
        <v>26.305</v>
      </c>
      <c r="CF1605" s="1">
        <f t="shared" si="459"/>
        <v>99</v>
      </c>
      <c r="CG1605" s="1">
        <f t="shared" si="460"/>
        <v>0</v>
      </c>
      <c r="CH1605" s="1">
        <f t="shared" si="465"/>
        <v>0</v>
      </c>
      <c r="CJ1605" s="1" t="e">
        <f t="shared" si="461"/>
        <v>#N/A</v>
      </c>
      <c r="CK1605" s="1" t="str">
        <f t="shared" si="462"/>
        <v/>
      </c>
    </row>
    <row r="1606" spans="73:89" ht="12" customHeight="1" x14ac:dyDescent="0.15">
      <c r="BU1606" s="1">
        <f t="shared" si="463"/>
        <v>0</v>
      </c>
      <c r="BV1606" s="1">
        <f>IF($BY$12=1,NORMDIST(BY1606,$Y$6,$Y$8,TRUE),IF($BY$12=2,IF(BY1606&lt;=$BX$31,0,IF(BY1606&gt;=$BX$32,1,(BY1606-$BX$31)*$BX$33)),SUM($BU$42:BU1606)/$BV$40))</f>
        <v>0.99999994811637394</v>
      </c>
      <c r="BW1606" s="1">
        <f t="shared" si="455"/>
        <v>2.2301226396487329E-6</v>
      </c>
      <c r="BY1606" s="1">
        <f t="shared" si="456"/>
        <v>156.3999999999954</v>
      </c>
      <c r="BZ1606" s="1">
        <f t="shared" si="457"/>
        <v>1.4259096161437331E-8</v>
      </c>
      <c r="CA1606" s="1">
        <f t="shared" si="464"/>
        <v>26</v>
      </c>
      <c r="CE1606" s="1">
        <f t="shared" si="458"/>
        <v>26.305</v>
      </c>
      <c r="CF1606" s="1">
        <f t="shared" si="459"/>
        <v>99</v>
      </c>
      <c r="CG1606" s="1">
        <f t="shared" si="460"/>
        <v>0</v>
      </c>
      <c r="CH1606" s="1">
        <f t="shared" si="465"/>
        <v>0</v>
      </c>
      <c r="CJ1606" s="1" t="e">
        <f t="shared" si="461"/>
        <v>#N/A</v>
      </c>
      <c r="CK1606" s="1" t="str">
        <f t="shared" si="462"/>
        <v/>
      </c>
    </row>
    <row r="1607" spans="73:89" ht="12" customHeight="1" x14ac:dyDescent="0.15">
      <c r="BU1607" s="1">
        <f t="shared" si="463"/>
        <v>0</v>
      </c>
      <c r="BV1607" s="1">
        <f>IF($BY$12=1,NORMDIST(BY1607,$Y$6,$Y$8,TRUE),IF($BY$12=2,IF(BY1607&lt;=$BX$31,0,IF(BY1607&gt;=$BX$32,1,(BY1607-$BX$31)*$BX$33)),SUM($BU$42:BU1607)/$BV$40))</f>
        <v>0.99999994952348026</v>
      </c>
      <c r="BW1607" s="1">
        <f t="shared" si="455"/>
        <v>2.1729447193935155E-6</v>
      </c>
      <c r="BY1607" s="1">
        <f t="shared" si="456"/>
        <v>156.4999999999954</v>
      </c>
      <c r="BZ1607" s="1">
        <f t="shared" si="457"/>
        <v>1.3884630794847154E-8</v>
      </c>
      <c r="CA1607" s="1">
        <f t="shared" si="464"/>
        <v>26</v>
      </c>
      <c r="CE1607" s="1">
        <f t="shared" si="458"/>
        <v>26.305</v>
      </c>
      <c r="CF1607" s="1">
        <f t="shared" si="459"/>
        <v>99</v>
      </c>
      <c r="CG1607" s="1">
        <f t="shared" si="460"/>
        <v>0</v>
      </c>
      <c r="CH1607" s="1">
        <f t="shared" si="465"/>
        <v>0</v>
      </c>
      <c r="CJ1607" s="1" t="e">
        <f t="shared" si="461"/>
        <v>#N/A</v>
      </c>
      <c r="CK1607" s="1" t="str">
        <f t="shared" si="462"/>
        <v/>
      </c>
    </row>
    <row r="1608" spans="73:89" ht="12" customHeight="1" x14ac:dyDescent="0.15">
      <c r="BU1608" s="1">
        <f t="shared" si="463"/>
        <v>0</v>
      </c>
      <c r="BV1608" s="1">
        <f>IF($BY$12=1,NORMDIST(BY1608,$Y$6,$Y$8,TRUE),IF($BY$12=2,IF(BY1608&lt;=$BX$31,0,IF(BY1608&gt;=$BX$32,1,(BY1608-$BX$31)*$BX$33)),SUM($BU$42:BU1608)/$BV$40))</f>
        <v>0.99999995089361671</v>
      </c>
      <c r="BW1608" s="1">
        <f t="shared" si="455"/>
        <v>2.1171789842728249E-6</v>
      </c>
      <c r="BY1608" s="1">
        <f t="shared" si="456"/>
        <v>156.59999999999539</v>
      </c>
      <c r="BZ1608" s="1">
        <f t="shared" si="457"/>
        <v>1.3519661457681272E-8</v>
      </c>
      <c r="CA1608" s="1">
        <f t="shared" si="464"/>
        <v>26</v>
      </c>
      <c r="CE1608" s="1">
        <f t="shared" si="458"/>
        <v>26.305</v>
      </c>
      <c r="CF1608" s="1">
        <f t="shared" si="459"/>
        <v>99</v>
      </c>
      <c r="CG1608" s="1">
        <f t="shared" si="460"/>
        <v>0</v>
      </c>
      <c r="CH1608" s="1">
        <f t="shared" si="465"/>
        <v>0</v>
      </c>
      <c r="CJ1608" s="1" t="e">
        <f t="shared" si="461"/>
        <v>#N/A</v>
      </c>
      <c r="CK1608" s="1" t="str">
        <f t="shared" si="462"/>
        <v/>
      </c>
    </row>
    <row r="1609" spans="73:89" ht="12" customHeight="1" x14ac:dyDescent="0.15">
      <c r="BU1609" s="1">
        <f t="shared" si="463"/>
        <v>0</v>
      </c>
      <c r="BV1609" s="1">
        <f>IF($BY$12=1,NORMDIST(BY1609,$Y$6,$Y$8,TRUE),IF($BY$12=2,IF(BY1609&lt;=$BX$31,0,IF(BY1609&gt;=$BX$32,1,(BY1609-$BX$31)*$BX$33)),SUM($BU$42:BU1609)/$BV$40))</f>
        <v>0.99999995222772131</v>
      </c>
      <c r="BW1609" s="1">
        <f t="shared" si="455"/>
        <v>2.0627919909348867E-6</v>
      </c>
      <c r="BY1609" s="1">
        <f t="shared" si="456"/>
        <v>156.69999999999538</v>
      </c>
      <c r="BZ1609" s="1">
        <f t="shared" si="457"/>
        <v>1.3163956547127936E-8</v>
      </c>
      <c r="CA1609" s="1">
        <f t="shared" si="464"/>
        <v>26</v>
      </c>
      <c r="CE1609" s="1">
        <f t="shared" si="458"/>
        <v>26.305</v>
      </c>
      <c r="CF1609" s="1">
        <f t="shared" si="459"/>
        <v>99</v>
      </c>
      <c r="CG1609" s="1">
        <f t="shared" si="460"/>
        <v>0</v>
      </c>
      <c r="CH1609" s="1">
        <f t="shared" si="465"/>
        <v>0</v>
      </c>
      <c r="CJ1609" s="1" t="e">
        <f t="shared" si="461"/>
        <v>#N/A</v>
      </c>
      <c r="CK1609" s="1" t="str">
        <f t="shared" si="462"/>
        <v/>
      </c>
    </row>
    <row r="1610" spans="73:89" ht="12" customHeight="1" x14ac:dyDescent="0.15">
      <c r="BU1610" s="1">
        <f t="shared" si="463"/>
        <v>0</v>
      </c>
      <c r="BV1610" s="1">
        <f>IF($BY$12=1,NORMDIST(BY1610,$Y$6,$Y$8,TRUE),IF($BY$12=2,IF(BY1610&lt;=$BX$31,0,IF(BY1610&gt;=$BX$32,1,(BY1610-$BX$31)*$BX$33)),SUM($BU$42:BU1610)/$BV$40))</f>
        <v>0.99999995352670923</v>
      </c>
      <c r="BW1610" s="1">
        <f t="shared" si="455"/>
        <v>2.0097510508928988E-6</v>
      </c>
      <c r="BY1610" s="1">
        <f t="shared" si="456"/>
        <v>156.79999999999538</v>
      </c>
      <c r="BZ1610" s="1">
        <f t="shared" si="457"/>
        <v>1.2817289865388764E-8</v>
      </c>
      <c r="CA1610" s="1">
        <f t="shared" si="464"/>
        <v>26</v>
      </c>
      <c r="CE1610" s="1">
        <f t="shared" si="458"/>
        <v>26.305</v>
      </c>
      <c r="CF1610" s="1">
        <f t="shared" si="459"/>
        <v>99</v>
      </c>
      <c r="CG1610" s="1">
        <f t="shared" si="460"/>
        <v>0</v>
      </c>
      <c r="CH1610" s="1">
        <f t="shared" si="465"/>
        <v>0</v>
      </c>
      <c r="CJ1610" s="1" t="e">
        <f t="shared" si="461"/>
        <v>#N/A</v>
      </c>
      <c r="CK1610" s="1" t="str">
        <f t="shared" si="462"/>
        <v/>
      </c>
    </row>
    <row r="1611" spans="73:89" ht="12" customHeight="1" x14ac:dyDescent="0.15">
      <c r="BU1611" s="1">
        <f t="shared" si="463"/>
        <v>0</v>
      </c>
      <c r="BV1611" s="1">
        <f>IF($BY$12=1,NORMDIST(BY1611,$Y$6,$Y$8,TRUE),IF($BY$12=2,IF(BY1611&lt;=$BX$31,0,IF(BY1611&gt;=$BX$32,1,(BY1611-$BX$31)*$BX$33)),SUM($BU$42:BU1611)/$BV$40))</f>
        <v>0.99999995479147319</v>
      </c>
      <c r="BW1611" s="1">
        <f t="shared" si="455"/>
        <v>1.9580242144175242E-6</v>
      </c>
      <c r="BY1611" s="1">
        <f t="shared" si="456"/>
        <v>156.89999999999537</v>
      </c>
      <c r="BZ1611" s="1">
        <f t="shared" si="457"/>
        <v>1.2479440499793384E-8</v>
      </c>
      <c r="CA1611" s="1">
        <f t="shared" si="464"/>
        <v>26</v>
      </c>
      <c r="CE1611" s="1">
        <f t="shared" si="458"/>
        <v>26.305</v>
      </c>
      <c r="CF1611" s="1">
        <f t="shared" si="459"/>
        <v>99</v>
      </c>
      <c r="CG1611" s="1">
        <f t="shared" si="460"/>
        <v>0</v>
      </c>
      <c r="CH1611" s="1">
        <f t="shared" si="465"/>
        <v>0</v>
      </c>
      <c r="CJ1611" s="1" t="e">
        <f t="shared" si="461"/>
        <v>#N/A</v>
      </c>
      <c r="CK1611" s="1" t="str">
        <f t="shared" si="462"/>
        <v/>
      </c>
    </row>
    <row r="1612" spans="73:89" ht="12" customHeight="1" x14ac:dyDescent="0.15">
      <c r="BU1612" s="1">
        <f t="shared" si="463"/>
        <v>0</v>
      </c>
      <c r="BV1612" s="1">
        <f>IF($BY$12=1,NORMDIST(BY1612,$Y$6,$Y$8,TRUE),IF($BY$12=2,IF(BY1612&lt;=$BX$31,0,IF(BY1612&gt;=$BX$32,1,(BY1612-$BX$31)*$BX$33)),SUM($BU$42:BU1612)/$BV$40))</f>
        <v>0.99999995602288405</v>
      </c>
      <c r="BW1612" s="1">
        <f t="shared" si="455"/>
        <v>1.9075802547505194E-6</v>
      </c>
      <c r="BY1612" s="1">
        <f t="shared" si="456"/>
        <v>156.99999999999537</v>
      </c>
      <c r="BZ1612" s="1">
        <f t="shared" si="457"/>
        <v>1.2150192705417679E-8</v>
      </c>
      <c r="CA1612" s="1">
        <f t="shared" si="464"/>
        <v>26</v>
      </c>
      <c r="CE1612" s="1">
        <f t="shared" si="458"/>
        <v>26.305</v>
      </c>
      <c r="CF1612" s="1">
        <f t="shared" si="459"/>
        <v>99</v>
      </c>
      <c r="CG1612" s="1">
        <f t="shared" si="460"/>
        <v>0</v>
      </c>
      <c r="CH1612" s="1">
        <f t="shared" si="465"/>
        <v>0</v>
      </c>
      <c r="CJ1612" s="1" t="e">
        <f t="shared" si="461"/>
        <v>#N/A</v>
      </c>
      <c r="CK1612" s="1" t="str">
        <f t="shared" si="462"/>
        <v/>
      </c>
    </row>
    <row r="1613" spans="73:89" ht="12" customHeight="1" x14ac:dyDescent="0.15">
      <c r="BU1613" s="1">
        <f t="shared" si="463"/>
        <v>0</v>
      </c>
      <c r="BV1613" s="1">
        <f>IF($BY$12=1,NORMDIST(BY1613,$Y$6,$Y$8,TRUE),IF($BY$12=2,IF(BY1613&lt;=$BX$31,0,IF(BY1613&gt;=$BX$32,1,(BY1613-$BX$31)*$BX$33)),SUM($BU$42:BU1613)/$BV$40))</f>
        <v>0.99999995722179147</v>
      </c>
      <c r="BW1613" s="1">
        <f t="shared" si="455"/>
        <v>1.8583886526337212E-6</v>
      </c>
      <c r="BY1613" s="1">
        <f t="shared" si="456"/>
        <v>157.09999999999536</v>
      </c>
      <c r="BZ1613" s="1">
        <f t="shared" si="457"/>
        <v>1.182933579015771E-8</v>
      </c>
      <c r="CA1613" s="1">
        <f t="shared" si="464"/>
        <v>26</v>
      </c>
      <c r="CE1613" s="1">
        <f t="shared" si="458"/>
        <v>26.305</v>
      </c>
      <c r="CF1613" s="1">
        <f t="shared" si="459"/>
        <v>99</v>
      </c>
      <c r="CG1613" s="1">
        <f t="shared" si="460"/>
        <v>0</v>
      </c>
      <c r="CH1613" s="1">
        <f t="shared" si="465"/>
        <v>0</v>
      </c>
      <c r="CJ1613" s="1" t="e">
        <f t="shared" si="461"/>
        <v>#N/A</v>
      </c>
      <c r="CK1613" s="1" t="str">
        <f t="shared" si="462"/>
        <v/>
      </c>
    </row>
    <row r="1614" spans="73:89" ht="12" customHeight="1" x14ac:dyDescent="0.15">
      <c r="BU1614" s="1">
        <f t="shared" si="463"/>
        <v>0</v>
      </c>
      <c r="BV1614" s="1">
        <f>IF($BY$12=1,NORMDIST(BY1614,$Y$6,$Y$8,TRUE),IF($BY$12=2,IF(BY1614&lt;=$BX$31,0,IF(BY1614&gt;=$BX$32,1,(BY1614-$BX$31)*$BX$33)),SUM($BU$42:BU1614)/$BV$40))</f>
        <v>0.999999958389024</v>
      </c>
      <c r="BW1614" s="1">
        <f t="shared" si="455"/>
        <v>1.8104195811474238E-6</v>
      </c>
      <c r="BY1614" s="1">
        <f t="shared" si="456"/>
        <v>157.19999999999536</v>
      </c>
      <c r="BZ1614" s="1">
        <f t="shared" si="457"/>
        <v>1.1516664002210415E-8</v>
      </c>
      <c r="CA1614" s="1">
        <f t="shared" si="464"/>
        <v>26</v>
      </c>
      <c r="CE1614" s="1">
        <f t="shared" si="458"/>
        <v>26.305</v>
      </c>
      <c r="CF1614" s="1">
        <f t="shared" si="459"/>
        <v>99</v>
      </c>
      <c r="CG1614" s="1">
        <f t="shared" si="460"/>
        <v>0</v>
      </c>
      <c r="CH1614" s="1">
        <f t="shared" si="465"/>
        <v>0</v>
      </c>
      <c r="CJ1614" s="1" t="e">
        <f t="shared" si="461"/>
        <v>#N/A</v>
      </c>
      <c r="CK1614" s="1" t="str">
        <f t="shared" si="462"/>
        <v/>
      </c>
    </row>
    <row r="1615" spans="73:89" ht="12" customHeight="1" x14ac:dyDescent="0.15">
      <c r="BU1615" s="1">
        <f t="shared" si="463"/>
        <v>0</v>
      </c>
      <c r="BV1615" s="1">
        <f>IF($BY$12=1,NORMDIST(BY1615,$Y$6,$Y$8,TRUE),IF($BY$12=2,IF(BY1615&lt;=$BX$31,0,IF(BY1615&gt;=$BX$32,1,(BY1615-$BX$31)*$BX$33)),SUM($BU$42:BU1615)/$BV$40))</f>
        <v>0.99999995952539034</v>
      </c>
      <c r="BW1615" s="1">
        <f t="shared" si="455"/>
        <v>1.76364389085269E-6</v>
      </c>
      <c r="BY1615" s="1">
        <f t="shared" si="456"/>
        <v>157.29999999999535</v>
      </c>
      <c r="BZ1615" s="1">
        <f t="shared" si="457"/>
        <v>1.1211976419915715E-8</v>
      </c>
      <c r="CA1615" s="1">
        <f t="shared" si="464"/>
        <v>26</v>
      </c>
      <c r="CE1615" s="1">
        <f t="shared" si="458"/>
        <v>26.305</v>
      </c>
      <c r="CF1615" s="1">
        <f t="shared" si="459"/>
        <v>99</v>
      </c>
      <c r="CG1615" s="1">
        <f t="shared" si="460"/>
        <v>0</v>
      </c>
      <c r="CH1615" s="1">
        <f t="shared" si="465"/>
        <v>0</v>
      </c>
      <c r="CJ1615" s="1" t="e">
        <f t="shared" si="461"/>
        <v>#N/A</v>
      </c>
      <c r="CK1615" s="1" t="str">
        <f t="shared" si="462"/>
        <v/>
      </c>
    </row>
    <row r="1616" spans="73:89" ht="12" customHeight="1" x14ac:dyDescent="0.15">
      <c r="BU1616" s="1">
        <f t="shared" si="463"/>
        <v>0</v>
      </c>
      <c r="BV1616" s="1">
        <f>IF($BY$12=1,NORMDIST(BY1616,$Y$6,$Y$8,TRUE),IF($BY$12=2,IF(BY1616&lt;=$BX$31,0,IF(BY1616&gt;=$BX$32,1,(BY1616-$BX$31)*$BX$33)),SUM($BU$42:BU1616)/$BV$40))</f>
        <v>0.99999996063167895</v>
      </c>
      <c r="BW1616" s="1">
        <f t="shared" si="455"/>
        <v>1.7180330952317882E-6</v>
      </c>
      <c r="BY1616" s="1">
        <f t="shared" si="456"/>
        <v>157.39999999999534</v>
      </c>
      <c r="BZ1616" s="1">
        <f t="shared" si="457"/>
        <v>1.0915076843912574E-8</v>
      </c>
      <c r="CA1616" s="1">
        <f t="shared" si="464"/>
        <v>26</v>
      </c>
      <c r="CE1616" s="1">
        <f t="shared" si="458"/>
        <v>26.305</v>
      </c>
      <c r="CF1616" s="1">
        <f t="shared" si="459"/>
        <v>99</v>
      </c>
      <c r="CG1616" s="1">
        <f t="shared" si="460"/>
        <v>0</v>
      </c>
      <c r="CH1616" s="1">
        <f t="shared" si="465"/>
        <v>0</v>
      </c>
      <c r="CJ1616" s="1" t="e">
        <f t="shared" si="461"/>
        <v>#N/A</v>
      </c>
      <c r="CK1616" s="1" t="str">
        <f t="shared" si="462"/>
        <v/>
      </c>
    </row>
    <row r="1617" spans="73:89" ht="12" customHeight="1" x14ac:dyDescent="0.15">
      <c r="BU1617" s="1">
        <f t="shared" si="463"/>
        <v>0</v>
      </c>
      <c r="BV1617" s="1">
        <f>IF($BY$12=1,NORMDIST(BY1617,$Y$6,$Y$8,TRUE),IF($BY$12=2,IF(BY1617&lt;=$BX$31,0,IF(BY1617&gt;=$BX$32,1,(BY1617-$BX$31)*$BX$33)),SUM($BU$42:BU1617)/$BV$40))</f>
        <v>0.9999999617086589</v>
      </c>
      <c r="BW1617" s="1">
        <f t="shared" si="455"/>
        <v>1.673559356421395E-6</v>
      </c>
      <c r="BY1617" s="1">
        <f t="shared" si="456"/>
        <v>157.49999999999534</v>
      </c>
      <c r="BZ1617" s="1">
        <f t="shared" si="457"/>
        <v>1.0625773691564727E-8</v>
      </c>
      <c r="CA1617" s="1">
        <f t="shared" si="464"/>
        <v>26</v>
      </c>
      <c r="CE1617" s="1">
        <f t="shared" si="458"/>
        <v>26.305</v>
      </c>
      <c r="CF1617" s="1">
        <f t="shared" si="459"/>
        <v>99</v>
      </c>
      <c r="CG1617" s="1">
        <f t="shared" si="460"/>
        <v>0</v>
      </c>
      <c r="CH1617" s="1">
        <f t="shared" si="465"/>
        <v>0</v>
      </c>
      <c r="CJ1617" s="1" t="e">
        <f t="shared" si="461"/>
        <v>#N/A</v>
      </c>
      <c r="CK1617" s="1" t="str">
        <f t="shared" si="462"/>
        <v/>
      </c>
    </row>
    <row r="1618" spans="73:89" ht="12" customHeight="1" x14ac:dyDescent="0.15">
      <c r="BU1618" s="1">
        <f t="shared" si="463"/>
        <v>0</v>
      </c>
      <c r="BV1618" s="1">
        <f>IF($BY$12=1,NORMDIST(BY1618,$Y$6,$Y$8,TRUE),IF($BY$12=2,IF(BY1618&lt;=$BX$31,0,IF(BY1618&gt;=$BX$32,1,(BY1618-$BX$31)*$BX$33)),SUM($BU$42:BU1618)/$BV$40))</f>
        <v>0.9999999627570807</v>
      </c>
      <c r="BW1618" s="1">
        <f t="shared" si="455"/>
        <v>1.6301954712330874E-6</v>
      </c>
      <c r="BY1618" s="1">
        <f t="shared" si="456"/>
        <v>157.59999999999533</v>
      </c>
      <c r="BZ1618" s="1">
        <f t="shared" si="457"/>
        <v>1.0343879893611267E-8</v>
      </c>
      <c r="CA1618" s="1">
        <f t="shared" si="464"/>
        <v>26</v>
      </c>
      <c r="CE1618" s="1">
        <f t="shared" si="458"/>
        <v>26.305</v>
      </c>
      <c r="CF1618" s="1">
        <f t="shared" si="459"/>
        <v>99</v>
      </c>
      <c r="CG1618" s="1">
        <f t="shared" si="460"/>
        <v>0</v>
      </c>
      <c r="CH1618" s="1">
        <f t="shared" si="465"/>
        <v>0</v>
      </c>
      <c r="CJ1618" s="1" t="e">
        <f t="shared" si="461"/>
        <v>#N/A</v>
      </c>
      <c r="CK1618" s="1" t="str">
        <f t="shared" si="462"/>
        <v/>
      </c>
    </row>
    <row r="1619" spans="73:89" ht="12" customHeight="1" x14ac:dyDescent="0.15">
      <c r="BU1619" s="1">
        <f t="shared" si="463"/>
        <v>0</v>
      </c>
      <c r="BV1619" s="1">
        <f>IF($BY$12=1,NORMDIST(BY1619,$Y$6,$Y$8,TRUE),IF($BY$12=2,IF(BY1619&lt;=$BX$31,0,IF(BY1619&gt;=$BX$32,1,(BY1619-$BX$31)*$BX$33)),SUM($BU$42:BU1619)/$BV$40))</f>
        <v>0.99999996377767575</v>
      </c>
      <c r="BW1619" s="1">
        <f t="shared" ref="BW1619:BW1682" si="466">BY1619*BZ1619</f>
        <v>1.5879148574558023E-6</v>
      </c>
      <c r="BY1619" s="1">
        <f t="shared" ref="BY1619:BY1682" si="467">BY1618+$BZ$1</f>
        <v>157.69999999999533</v>
      </c>
      <c r="BZ1619" s="1">
        <f t="shared" si="457"/>
        <v>1.006921279299841E-8</v>
      </c>
      <c r="CA1619" s="1">
        <f t="shared" si="464"/>
        <v>26</v>
      </c>
      <c r="CE1619" s="1">
        <f t="shared" si="458"/>
        <v>26.305</v>
      </c>
      <c r="CF1619" s="1">
        <f t="shared" si="459"/>
        <v>99</v>
      </c>
      <c r="CG1619" s="1">
        <f t="shared" si="460"/>
        <v>0</v>
      </c>
      <c r="CH1619" s="1">
        <f t="shared" si="465"/>
        <v>0</v>
      </c>
      <c r="CJ1619" s="1" t="e">
        <f t="shared" si="461"/>
        <v>#N/A</v>
      </c>
      <c r="CK1619" s="1" t="str">
        <f t="shared" si="462"/>
        <v/>
      </c>
    </row>
    <row r="1620" spans="73:89" ht="12" customHeight="1" x14ac:dyDescent="0.15">
      <c r="BU1620" s="1">
        <f t="shared" si="463"/>
        <v>0</v>
      </c>
      <c r="BV1620" s="1">
        <f>IF($BY$12=1,NORMDIST(BY1620,$Y$6,$Y$8,TRUE),IF($BY$12=2,IF(BY1620&lt;=$BX$31,0,IF(BY1620&gt;=$BX$32,1,(BY1620-$BX$31)*$BX$33)),SUM($BU$42:BU1620)/$BV$40))</f>
        <v>0.99999996477115816</v>
      </c>
      <c r="BW1620" s="1">
        <f t="shared" si="466"/>
        <v>1.5466915404351193E-6</v>
      </c>
      <c r="BY1620" s="1">
        <f t="shared" si="467"/>
        <v>157.79999999999532</v>
      </c>
      <c r="BZ1620" s="1">
        <f t="shared" si="457"/>
        <v>9.801594045850223E-9</v>
      </c>
      <c r="CA1620" s="1">
        <f t="shared" si="464"/>
        <v>26</v>
      </c>
      <c r="CE1620" s="1">
        <f t="shared" si="458"/>
        <v>26.305</v>
      </c>
      <c r="CF1620" s="1">
        <f t="shared" si="459"/>
        <v>99</v>
      </c>
      <c r="CG1620" s="1">
        <f t="shared" si="460"/>
        <v>0</v>
      </c>
      <c r="CH1620" s="1">
        <f t="shared" si="465"/>
        <v>0</v>
      </c>
      <c r="CJ1620" s="1" t="e">
        <f t="shared" si="461"/>
        <v>#N/A</v>
      </c>
      <c r="CK1620" s="1" t="str">
        <f t="shared" si="462"/>
        <v/>
      </c>
    </row>
    <row r="1621" spans="73:89" ht="12" customHeight="1" x14ac:dyDescent="0.15">
      <c r="BU1621" s="1">
        <f t="shared" si="463"/>
        <v>0</v>
      </c>
      <c r="BV1621" s="1">
        <f>IF($BY$12=1,NORMDIST(BY1621,$Y$6,$Y$8,TRUE),IF($BY$12=2,IF(BY1621&lt;=$BX$31,0,IF(BY1621&gt;=$BX$32,1,(BY1621-$BX$31)*$BX$33)),SUM($BU$42:BU1621)/$BV$40))</f>
        <v>0.9999999657382237</v>
      </c>
      <c r="BW1621" s="1">
        <f t="shared" si="466"/>
        <v>1.506500139924058E-6</v>
      </c>
      <c r="BY1621" s="1">
        <f t="shared" si="467"/>
        <v>157.89999999999532</v>
      </c>
      <c r="BZ1621" s="1">
        <f t="shared" si="457"/>
        <v>9.5408495245351655E-9</v>
      </c>
      <c r="CA1621" s="1">
        <f t="shared" si="464"/>
        <v>26</v>
      </c>
      <c r="CE1621" s="1">
        <f t="shared" si="458"/>
        <v>26.305</v>
      </c>
      <c r="CF1621" s="1">
        <f t="shared" si="459"/>
        <v>99</v>
      </c>
      <c r="CG1621" s="1">
        <f t="shared" si="460"/>
        <v>0</v>
      </c>
      <c r="CH1621" s="1">
        <f t="shared" si="465"/>
        <v>0</v>
      </c>
      <c r="CJ1621" s="1" t="e">
        <f t="shared" si="461"/>
        <v>#N/A</v>
      </c>
      <c r="CK1621" s="1" t="str">
        <f t="shared" si="462"/>
        <v/>
      </c>
    </row>
    <row r="1622" spans="73:89" ht="12" customHeight="1" x14ac:dyDescent="0.15">
      <c r="BU1622" s="1">
        <f t="shared" si="463"/>
        <v>0</v>
      </c>
      <c r="BV1622" s="1">
        <f>IF($BY$12=1,NORMDIST(BY1622,$Y$6,$Y$8,TRUE),IF($BY$12=2,IF(BY1622&lt;=$BX$31,0,IF(BY1622&gt;=$BX$32,1,(BY1622-$BX$31)*$BX$33)),SUM($BU$42:BU1622)/$BV$40))</f>
        <v>0.99999996667955149</v>
      </c>
      <c r="BW1622" s="1">
        <f t="shared" si="466"/>
        <v>1.4673158572004937E-6</v>
      </c>
      <c r="BY1622" s="1">
        <f t="shared" si="467"/>
        <v>157.99999999999531</v>
      </c>
      <c r="BZ1622" s="1">
        <f t="shared" si="457"/>
        <v>9.2868092227882099E-9</v>
      </c>
      <c r="CA1622" s="1">
        <f t="shared" si="464"/>
        <v>26</v>
      </c>
      <c r="CE1622" s="1">
        <f t="shared" si="458"/>
        <v>26.305</v>
      </c>
      <c r="CF1622" s="1">
        <f t="shared" si="459"/>
        <v>99</v>
      </c>
      <c r="CG1622" s="1">
        <f t="shared" si="460"/>
        <v>0</v>
      </c>
      <c r="CH1622" s="1">
        <f t="shared" si="465"/>
        <v>0</v>
      </c>
      <c r="CJ1622" s="1" t="e">
        <f t="shared" si="461"/>
        <v>#N/A</v>
      </c>
      <c r="CK1622" s="1" t="str">
        <f t="shared" si="462"/>
        <v/>
      </c>
    </row>
    <row r="1623" spans="73:89" ht="12" customHeight="1" x14ac:dyDescent="0.15">
      <c r="BU1623" s="1">
        <f t="shared" si="463"/>
        <v>0</v>
      </c>
      <c r="BV1623" s="1">
        <f>IF($BY$12=1,NORMDIST(BY1623,$Y$6,$Y$8,TRUE),IF($BY$12=2,IF(BY1623&lt;=$BX$31,0,IF(BY1623&gt;=$BX$32,1,(BY1623-$BX$31)*$BX$33)),SUM($BU$42:BU1623)/$BV$40))</f>
        <v>0.99999996759580356</v>
      </c>
      <c r="BW1623" s="1">
        <f t="shared" si="466"/>
        <v>1.4291144624460856E-6</v>
      </c>
      <c r="BY1623" s="1">
        <f t="shared" si="467"/>
        <v>158.0999999999953</v>
      </c>
      <c r="BZ1623" s="1">
        <f t="shared" si="457"/>
        <v>9.0393071628471094E-9</v>
      </c>
      <c r="CA1623" s="1">
        <f t="shared" si="464"/>
        <v>26</v>
      </c>
      <c r="CE1623" s="1">
        <f t="shared" si="458"/>
        <v>26.305</v>
      </c>
      <c r="CF1623" s="1">
        <f t="shared" si="459"/>
        <v>99</v>
      </c>
      <c r="CG1623" s="1">
        <f t="shared" si="460"/>
        <v>0</v>
      </c>
      <c r="CH1623" s="1">
        <f t="shared" si="465"/>
        <v>0</v>
      </c>
      <c r="CJ1623" s="1" t="e">
        <f t="shared" si="461"/>
        <v>#N/A</v>
      </c>
      <c r="CK1623" s="1" t="str">
        <f t="shared" si="462"/>
        <v/>
      </c>
    </row>
    <row r="1624" spans="73:89" ht="12" customHeight="1" x14ac:dyDescent="0.15">
      <c r="BU1624" s="1">
        <f t="shared" si="463"/>
        <v>0</v>
      </c>
      <c r="BV1624" s="1">
        <f>IF($BY$12=1,NORMDIST(BY1624,$Y$6,$Y$8,TRUE),IF($BY$12=2,IF(BY1624&lt;=$BX$31,0,IF(BY1624&gt;=$BX$32,1,(BY1624-$BX$31)*$BX$33)),SUM($BU$42:BU1624)/$BV$40))</f>
        <v>0.99999996848762551</v>
      </c>
      <c r="BW1624" s="1">
        <f t="shared" si="466"/>
        <v>1.3918722823819045E-6</v>
      </c>
      <c r="BY1624" s="1">
        <f t="shared" si="467"/>
        <v>158.1999999999953</v>
      </c>
      <c r="BZ1624" s="1">
        <f t="shared" si="457"/>
        <v>8.7981813045635012E-9</v>
      </c>
      <c r="CA1624" s="1">
        <f t="shared" si="464"/>
        <v>26</v>
      </c>
      <c r="CE1624" s="1">
        <f t="shared" si="458"/>
        <v>26.305</v>
      </c>
      <c r="CF1624" s="1">
        <f t="shared" si="459"/>
        <v>99</v>
      </c>
      <c r="CG1624" s="1">
        <f t="shared" si="460"/>
        <v>0</v>
      </c>
      <c r="CH1624" s="1">
        <f t="shared" si="465"/>
        <v>0</v>
      </c>
      <c r="CJ1624" s="1" t="e">
        <f t="shared" si="461"/>
        <v>#N/A</v>
      </c>
      <c r="CK1624" s="1" t="str">
        <f t="shared" si="462"/>
        <v/>
      </c>
    </row>
    <row r="1625" spans="73:89" ht="12" customHeight="1" x14ac:dyDescent="0.15">
      <c r="BU1625" s="1">
        <f t="shared" si="463"/>
        <v>0</v>
      </c>
      <c r="BV1625" s="1">
        <f>IF($BY$12=1,NORMDIST(BY1625,$Y$6,$Y$8,TRUE),IF($BY$12=2,IF(BY1625&lt;=$BX$31,0,IF(BY1625&gt;=$BX$32,1,(BY1625-$BX$31)*$BX$33)),SUM($BU$42:BU1625)/$BV$40))</f>
        <v>0.99999996935564706</v>
      </c>
      <c r="BW1625" s="1">
        <f t="shared" si="466"/>
        <v>1.3555661881559349E-6</v>
      </c>
      <c r="BY1625" s="1">
        <f t="shared" si="467"/>
        <v>158.29999999999529</v>
      </c>
      <c r="BZ1625" s="1">
        <f t="shared" si="457"/>
        <v>8.5632734564496222E-9</v>
      </c>
      <c r="CA1625" s="1">
        <f t="shared" si="464"/>
        <v>26</v>
      </c>
      <c r="CE1625" s="1">
        <f t="shared" si="458"/>
        <v>26.305</v>
      </c>
      <c r="CF1625" s="1">
        <f t="shared" si="459"/>
        <v>99</v>
      </c>
      <c r="CG1625" s="1">
        <f t="shared" si="460"/>
        <v>0</v>
      </c>
      <c r="CH1625" s="1">
        <f t="shared" si="465"/>
        <v>0</v>
      </c>
      <c r="CJ1625" s="1" t="e">
        <f t="shared" si="461"/>
        <v>#N/A</v>
      </c>
      <c r="CK1625" s="1" t="str">
        <f t="shared" si="462"/>
        <v/>
      </c>
    </row>
    <row r="1626" spans="73:89" ht="12" customHeight="1" x14ac:dyDescent="0.15">
      <c r="BU1626" s="1">
        <f t="shared" si="463"/>
        <v>0</v>
      </c>
      <c r="BV1626" s="1">
        <f>IF($BY$12=1,NORMDIST(BY1626,$Y$6,$Y$8,TRUE),IF($BY$12=2,IF(BY1626&lt;=$BX$31,0,IF(BY1626&gt;=$BX$32,1,(BY1626-$BX$31)*$BX$33)),SUM($BU$42:BU1626)/$BV$40))</f>
        <v>0.99999997020048226</v>
      </c>
      <c r="BW1626" s="1">
        <f t="shared" si="466"/>
        <v>1.3201735834776926E-6</v>
      </c>
      <c r="BY1626" s="1">
        <f t="shared" si="467"/>
        <v>158.39999999999529</v>
      </c>
      <c r="BZ1626" s="1">
        <f t="shared" si="457"/>
        <v>8.3344291886220445E-9</v>
      </c>
      <c r="CA1626" s="1">
        <f t="shared" si="464"/>
        <v>26</v>
      </c>
      <c r="CE1626" s="1">
        <f t="shared" si="458"/>
        <v>26.305</v>
      </c>
      <c r="CF1626" s="1">
        <f t="shared" si="459"/>
        <v>99</v>
      </c>
      <c r="CG1626" s="1">
        <f t="shared" si="460"/>
        <v>0</v>
      </c>
      <c r="CH1626" s="1">
        <f t="shared" si="465"/>
        <v>0</v>
      </c>
      <c r="CJ1626" s="1" t="e">
        <f t="shared" si="461"/>
        <v>#N/A</v>
      </c>
      <c r="CK1626" s="1" t="str">
        <f t="shared" si="462"/>
        <v/>
      </c>
    </row>
    <row r="1627" spans="73:89" ht="12" customHeight="1" x14ac:dyDescent="0.15">
      <c r="BU1627" s="1">
        <f t="shared" si="463"/>
        <v>0</v>
      </c>
      <c r="BV1627" s="1">
        <f>IF($BY$12=1,NORMDIST(BY1627,$Y$6,$Y$8,TRUE),IF($BY$12=2,IF(BY1627&lt;=$BX$31,0,IF(BY1627&gt;=$BX$32,1,(BY1627-$BX$31)*$BX$33)),SUM($BU$42:BU1627)/$BV$40))</f>
        <v>0.99999997102272997</v>
      </c>
      <c r="BW1627" s="1">
        <f t="shared" si="466"/>
        <v>1.2856723929953131E-6</v>
      </c>
      <c r="BY1627" s="1">
        <f t="shared" si="467"/>
        <v>158.49999999999528</v>
      </c>
      <c r="BZ1627" s="1">
        <f t="shared" si="457"/>
        <v>8.111497747604741E-9</v>
      </c>
      <c r="CA1627" s="1">
        <f t="shared" si="464"/>
        <v>26</v>
      </c>
      <c r="CE1627" s="1">
        <f t="shared" si="458"/>
        <v>26.305</v>
      </c>
      <c r="CF1627" s="1">
        <f t="shared" si="459"/>
        <v>99</v>
      </c>
      <c r="CG1627" s="1">
        <f t="shared" si="460"/>
        <v>0</v>
      </c>
      <c r="CH1627" s="1">
        <f t="shared" si="465"/>
        <v>0</v>
      </c>
      <c r="CJ1627" s="1" t="e">
        <f t="shared" si="461"/>
        <v>#N/A</v>
      </c>
      <c r="CK1627" s="1" t="str">
        <f t="shared" si="462"/>
        <v/>
      </c>
    </row>
    <row r="1628" spans="73:89" ht="12" customHeight="1" x14ac:dyDescent="0.15">
      <c r="BU1628" s="1">
        <f t="shared" si="463"/>
        <v>0</v>
      </c>
      <c r="BV1628" s="1">
        <f>IF($BY$12=1,NORMDIST(BY1628,$Y$6,$Y$8,TRUE),IF($BY$12=2,IF(BY1628&lt;=$BX$31,0,IF(BY1628&gt;=$BX$32,1,(BY1628-$BX$31)*$BX$33)),SUM($BU$42:BU1628)/$BV$40))</f>
        <v>0.99999997182297407</v>
      </c>
      <c r="BW1628" s="1">
        <f t="shared" si="466"/>
        <v>1.2520410509105713E-6</v>
      </c>
      <c r="BY1628" s="1">
        <f t="shared" si="467"/>
        <v>158.59999999999528</v>
      </c>
      <c r="BZ1628" s="1">
        <f t="shared" si="457"/>
        <v>7.8943319729546576E-9</v>
      </c>
      <c r="CA1628" s="1">
        <f t="shared" si="464"/>
        <v>26</v>
      </c>
      <c r="CE1628" s="1">
        <f t="shared" si="458"/>
        <v>26.305</v>
      </c>
      <c r="CF1628" s="1">
        <f t="shared" si="459"/>
        <v>99</v>
      </c>
      <c r="CG1628" s="1">
        <f t="shared" si="460"/>
        <v>0</v>
      </c>
      <c r="CH1628" s="1">
        <f t="shared" si="465"/>
        <v>0</v>
      </c>
      <c r="CJ1628" s="1" t="e">
        <f t="shared" si="461"/>
        <v>#N/A</v>
      </c>
      <c r="CK1628" s="1" t="str">
        <f t="shared" si="462"/>
        <v/>
      </c>
    </row>
    <row r="1629" spans="73:89" ht="12" customHeight="1" x14ac:dyDescent="0.15">
      <c r="BU1629" s="1">
        <f t="shared" si="463"/>
        <v>0</v>
      </c>
      <c r="BV1629" s="1">
        <f>IF($BY$12=1,NORMDIST(BY1629,$Y$6,$Y$8,TRUE),IF($BY$12=2,IF(BY1629&lt;=$BX$31,0,IF(BY1629&gt;=$BX$32,1,(BY1629-$BX$31)*$BX$33)),SUM($BU$42:BU1629)/$BV$40))</f>
        <v>0.99999997260178375</v>
      </c>
      <c r="BW1629" s="1">
        <f t="shared" si="466"/>
        <v>1.2192584898272808E-6</v>
      </c>
      <c r="BY1629" s="1">
        <f t="shared" si="467"/>
        <v>158.69999999999527</v>
      </c>
      <c r="BZ1629" s="1">
        <f t="shared" si="457"/>
        <v>7.6827882156730761E-9</v>
      </c>
      <c r="CA1629" s="1">
        <f t="shared" si="464"/>
        <v>26</v>
      </c>
      <c r="CE1629" s="1">
        <f t="shared" si="458"/>
        <v>26.305</v>
      </c>
      <c r="CF1629" s="1">
        <f t="shared" si="459"/>
        <v>99</v>
      </c>
      <c r="CG1629" s="1">
        <f t="shared" si="460"/>
        <v>0</v>
      </c>
      <c r="CH1629" s="1">
        <f t="shared" si="465"/>
        <v>0</v>
      </c>
      <c r="CJ1629" s="1" t="e">
        <f t="shared" si="461"/>
        <v>#N/A</v>
      </c>
      <c r="CK1629" s="1" t="str">
        <f t="shared" si="462"/>
        <v/>
      </c>
    </row>
    <row r="1630" spans="73:89" ht="12" customHeight="1" x14ac:dyDescent="0.15">
      <c r="BU1630" s="1">
        <f t="shared" si="463"/>
        <v>0</v>
      </c>
      <c r="BV1630" s="1">
        <f>IF($BY$12=1,NORMDIST(BY1630,$Y$6,$Y$8,TRUE),IF($BY$12=2,IF(BY1630&lt;=$BX$31,0,IF(BY1630&gt;=$BX$32,1,(BY1630-$BX$31)*$BX$33)),SUM($BU$42:BU1630)/$BV$40))</f>
        <v>0.99999997335971436</v>
      </c>
      <c r="BW1630" s="1">
        <f t="shared" si="466"/>
        <v>1.1873041298287418E-6</v>
      </c>
      <c r="BY1630" s="1">
        <f t="shared" si="467"/>
        <v>158.79999999999526</v>
      </c>
      <c r="BZ1630" s="1">
        <f t="shared" si="457"/>
        <v>7.4767262583676145E-9</v>
      </c>
      <c r="CA1630" s="1">
        <f t="shared" si="464"/>
        <v>26</v>
      </c>
      <c r="CE1630" s="1">
        <f t="shared" si="458"/>
        <v>26.305</v>
      </c>
      <c r="CF1630" s="1">
        <f t="shared" si="459"/>
        <v>99</v>
      </c>
      <c r="CG1630" s="1">
        <f t="shared" si="460"/>
        <v>0</v>
      </c>
      <c r="CH1630" s="1">
        <f t="shared" si="465"/>
        <v>0</v>
      </c>
      <c r="CJ1630" s="1" t="e">
        <f t="shared" si="461"/>
        <v>#N/A</v>
      </c>
      <c r="CK1630" s="1" t="str">
        <f t="shared" si="462"/>
        <v/>
      </c>
    </row>
    <row r="1631" spans="73:89" ht="12" customHeight="1" x14ac:dyDescent="0.15">
      <c r="BU1631" s="1">
        <f t="shared" si="463"/>
        <v>0</v>
      </c>
      <c r="BV1631" s="1">
        <f>IF($BY$12=1,NORMDIST(BY1631,$Y$6,$Y$8,TRUE),IF($BY$12=2,IF(BY1631&lt;=$BX$31,0,IF(BY1631&gt;=$BX$32,1,(BY1631-$BX$31)*$BX$33)),SUM($BU$42:BU1631)/$BV$40))</f>
        <v>0.99999997409730723</v>
      </c>
      <c r="BW1631" s="1">
        <f t="shared" si="466"/>
        <v>1.1561578677797864E-6</v>
      </c>
      <c r="BY1631" s="1">
        <f t="shared" si="467"/>
        <v>158.89999999999526</v>
      </c>
      <c r="BZ1631" s="1">
        <f t="shared" si="457"/>
        <v>7.276009237129143E-9</v>
      </c>
      <c r="CA1631" s="1">
        <f t="shared" si="464"/>
        <v>26</v>
      </c>
      <c r="CE1631" s="1">
        <f t="shared" si="458"/>
        <v>26.305</v>
      </c>
      <c r="CF1631" s="1">
        <f t="shared" si="459"/>
        <v>99</v>
      </c>
      <c r="CG1631" s="1">
        <f t="shared" si="460"/>
        <v>0</v>
      </c>
      <c r="CH1631" s="1">
        <f t="shared" si="465"/>
        <v>0</v>
      </c>
      <c r="CJ1631" s="1" t="e">
        <f t="shared" si="461"/>
        <v>#N/A</v>
      </c>
      <c r="CK1631" s="1" t="str">
        <f t="shared" si="462"/>
        <v/>
      </c>
    </row>
    <row r="1632" spans="73:89" ht="12" customHeight="1" x14ac:dyDescent="0.15">
      <c r="BU1632" s="1">
        <f t="shared" si="463"/>
        <v>0</v>
      </c>
      <c r="BV1632" s="1">
        <f>IF($BY$12=1,NORMDIST(BY1632,$Y$6,$Y$8,TRUE),IF($BY$12=2,IF(BY1632&lt;=$BX$31,0,IF(BY1632&gt;=$BX$32,1,(BY1632-$BX$31)*$BX$33)),SUM($BU$42:BU1632)/$BV$40))</f>
        <v>0.99999997481508995</v>
      </c>
      <c r="BW1632" s="1">
        <f t="shared" si="466"/>
        <v>1.1258000668492339E-6</v>
      </c>
      <c r="BY1632" s="1">
        <f t="shared" si="467"/>
        <v>158.99999999999525</v>
      </c>
      <c r="BZ1632" s="1">
        <f t="shared" si="457"/>
        <v>7.0805035650897319E-9</v>
      </c>
      <c r="CA1632" s="1">
        <f t="shared" si="464"/>
        <v>26</v>
      </c>
      <c r="CE1632" s="1">
        <f t="shared" si="458"/>
        <v>26.305</v>
      </c>
      <c r="CF1632" s="1">
        <f t="shared" si="459"/>
        <v>99</v>
      </c>
      <c r="CG1632" s="1">
        <f t="shared" si="460"/>
        <v>0</v>
      </c>
      <c r="CH1632" s="1">
        <f t="shared" si="465"/>
        <v>0</v>
      </c>
      <c r="CJ1632" s="1" t="e">
        <f t="shared" si="461"/>
        <v>#N/A</v>
      </c>
      <c r="CK1632" s="1" t="str">
        <f t="shared" si="462"/>
        <v/>
      </c>
    </row>
    <row r="1633" spans="73:89" ht="12" customHeight="1" x14ac:dyDescent="0.15">
      <c r="BU1633" s="1">
        <f t="shared" si="463"/>
        <v>0</v>
      </c>
      <c r="BV1633" s="1">
        <f>IF($BY$12=1,NORMDIST(BY1633,$Y$6,$Y$8,TRUE),IF($BY$12=2,IF(BY1633&lt;=$BX$31,0,IF(BY1633&gt;=$BX$32,1,(BY1633-$BX$31)*$BX$33)),SUM($BU$42:BU1633)/$BV$40))</f>
        <v>0.99999997551357722</v>
      </c>
      <c r="BW1633" s="1">
        <f t="shared" si="466"/>
        <v>1.0962115462485232E-6</v>
      </c>
      <c r="BY1633" s="1">
        <f t="shared" si="467"/>
        <v>159.09999999999525</v>
      </c>
      <c r="BZ1633" s="1">
        <f t="shared" si="457"/>
        <v>6.8900788576276296E-9</v>
      </c>
      <c r="CA1633" s="1">
        <f t="shared" si="464"/>
        <v>26</v>
      </c>
      <c r="CE1633" s="1">
        <f t="shared" si="458"/>
        <v>26.305</v>
      </c>
      <c r="CF1633" s="1">
        <f t="shared" si="459"/>
        <v>99</v>
      </c>
      <c r="CG1633" s="1">
        <f t="shared" si="460"/>
        <v>0</v>
      </c>
      <c r="CH1633" s="1">
        <f t="shared" si="465"/>
        <v>0</v>
      </c>
      <c r="CJ1633" s="1" t="e">
        <f t="shared" si="461"/>
        <v>#N/A</v>
      </c>
      <c r="CK1633" s="1" t="str">
        <f t="shared" si="462"/>
        <v/>
      </c>
    </row>
    <row r="1634" spans="73:89" ht="12" customHeight="1" x14ac:dyDescent="0.15">
      <c r="BU1634" s="1">
        <f t="shared" si="463"/>
        <v>0</v>
      </c>
      <c r="BV1634" s="1">
        <f>IF($BY$12=1,NORMDIST(BY1634,$Y$6,$Y$8,TRUE),IF($BY$12=2,IF(BY1634&lt;=$BX$31,0,IF(BY1634&gt;=$BX$32,1,(BY1634-$BX$31)*$BX$33)),SUM($BU$42:BU1634)/$BV$40))</f>
        <v>0.99999997619327086</v>
      </c>
      <c r="BW1634" s="1">
        <f t="shared" si="466"/>
        <v>1.0673735711823921E-6</v>
      </c>
      <c r="BY1634" s="1">
        <f t="shared" si="467"/>
        <v>159.19999999999524</v>
      </c>
      <c r="BZ1634" s="1">
        <f t="shared" si="457"/>
        <v>6.7046078591860808E-9</v>
      </c>
      <c r="CA1634" s="1">
        <f t="shared" si="464"/>
        <v>26</v>
      </c>
      <c r="CE1634" s="1">
        <f t="shared" si="458"/>
        <v>26.305</v>
      </c>
      <c r="CF1634" s="1">
        <f t="shared" si="459"/>
        <v>99</v>
      </c>
      <c r="CG1634" s="1">
        <f t="shared" si="460"/>
        <v>0</v>
      </c>
      <c r="CH1634" s="1">
        <f t="shared" si="465"/>
        <v>0</v>
      </c>
      <c r="CJ1634" s="1" t="e">
        <f t="shared" si="461"/>
        <v>#N/A</v>
      </c>
      <c r="CK1634" s="1" t="str">
        <f t="shared" si="462"/>
        <v/>
      </c>
    </row>
    <row r="1635" spans="73:89" ht="12" customHeight="1" x14ac:dyDescent="0.15">
      <c r="BU1635" s="1">
        <f t="shared" si="463"/>
        <v>0</v>
      </c>
      <c r="BV1635" s="1">
        <f>IF($BY$12=1,NORMDIST(BY1635,$Y$6,$Y$8,TRUE),IF($BY$12=2,IF(BY1635&lt;=$BX$31,0,IF(BY1635&gt;=$BX$32,1,(BY1635-$BX$31)*$BX$33)),SUM($BU$42:BU1635)/$BV$40))</f>
        <v>0.9999999768546598</v>
      </c>
      <c r="BW1635" s="1">
        <f t="shared" si="466"/>
        <v>1.03926784300761E-6</v>
      </c>
      <c r="BY1635" s="1">
        <f t="shared" si="467"/>
        <v>159.29999999999524</v>
      </c>
      <c r="BZ1635" s="1">
        <f t="shared" si="457"/>
        <v>6.5239663716738305E-9</v>
      </c>
      <c r="CA1635" s="1">
        <f t="shared" si="464"/>
        <v>26</v>
      </c>
      <c r="CE1635" s="1">
        <f t="shared" si="458"/>
        <v>26.305</v>
      </c>
      <c r="CF1635" s="1">
        <f t="shared" si="459"/>
        <v>99</v>
      </c>
      <c r="CG1635" s="1">
        <f t="shared" si="460"/>
        <v>0</v>
      </c>
      <c r="CH1635" s="1">
        <f t="shared" si="465"/>
        <v>0</v>
      </c>
      <c r="CJ1635" s="1" t="e">
        <f t="shared" si="461"/>
        <v>#N/A</v>
      </c>
      <c r="CK1635" s="1" t="str">
        <f t="shared" si="462"/>
        <v/>
      </c>
    </row>
    <row r="1636" spans="73:89" ht="12" customHeight="1" x14ac:dyDescent="0.15">
      <c r="BU1636" s="1">
        <f t="shared" si="463"/>
        <v>0</v>
      </c>
      <c r="BV1636" s="1">
        <f>IF($BY$12=1,NORMDIST(BY1636,$Y$6,$Y$8,TRUE),IF($BY$12=2,IF(BY1636&lt;=$BX$31,0,IF(BY1636&gt;=$BX$32,1,(BY1636-$BX$31)*$BX$33)),SUM($BU$42:BU1636)/$BV$40))</f>
        <v>0.999999977498221</v>
      </c>
      <c r="BW1636" s="1">
        <f t="shared" si="466"/>
        <v>1.0118764895956778E-6</v>
      </c>
      <c r="BY1636" s="1">
        <f t="shared" si="467"/>
        <v>159.39999999999523</v>
      </c>
      <c r="BZ1636" s="1">
        <f t="shared" si="457"/>
        <v>6.3480331844147301E-9</v>
      </c>
      <c r="CA1636" s="1">
        <f t="shared" si="464"/>
        <v>26</v>
      </c>
      <c r="CE1636" s="1">
        <f t="shared" si="458"/>
        <v>26.305</v>
      </c>
      <c r="CF1636" s="1">
        <f t="shared" si="459"/>
        <v>99</v>
      </c>
      <c r="CG1636" s="1">
        <f t="shared" si="460"/>
        <v>0</v>
      </c>
      <c r="CH1636" s="1">
        <f t="shared" si="465"/>
        <v>0</v>
      </c>
      <c r="CJ1636" s="1" t="e">
        <f t="shared" si="461"/>
        <v>#N/A</v>
      </c>
      <c r="CK1636" s="1" t="str">
        <f t="shared" si="462"/>
        <v/>
      </c>
    </row>
    <row r="1637" spans="73:89" ht="12" customHeight="1" x14ac:dyDescent="0.15">
      <c r="BU1637" s="1">
        <f t="shared" si="463"/>
        <v>0</v>
      </c>
      <c r="BV1637" s="1">
        <f>IF($BY$12=1,NORMDIST(BY1637,$Y$6,$Y$8,TRUE),IF($BY$12=2,IF(BY1637&lt;=$BX$31,0,IF(BY1637&gt;=$BX$32,1,(BY1637-$BX$31)*$BX$33)),SUM($BU$42:BU1637)/$BV$40))</f>
        <v>0.99999997812441943</v>
      </c>
      <c r="BW1637" s="1">
        <f t="shared" si="466"/>
        <v>9.8518205589567564E-7</v>
      </c>
      <c r="BY1637" s="1">
        <f t="shared" si="467"/>
        <v>159.49999999999523</v>
      </c>
      <c r="BZ1637" s="1">
        <f t="shared" si="457"/>
        <v>6.1766900056157061E-9</v>
      </c>
      <c r="CA1637" s="1">
        <f t="shared" si="464"/>
        <v>26</v>
      </c>
      <c r="CE1637" s="1">
        <f t="shared" si="458"/>
        <v>26.305</v>
      </c>
      <c r="CF1637" s="1">
        <f t="shared" si="459"/>
        <v>99</v>
      </c>
      <c r="CG1637" s="1">
        <f t="shared" si="460"/>
        <v>0</v>
      </c>
      <c r="CH1637" s="1">
        <f t="shared" si="465"/>
        <v>0</v>
      </c>
      <c r="CJ1637" s="1" t="e">
        <f t="shared" si="461"/>
        <v>#N/A</v>
      </c>
      <c r="CK1637" s="1" t="str">
        <f t="shared" si="462"/>
        <v/>
      </c>
    </row>
    <row r="1638" spans="73:89" ht="12" customHeight="1" x14ac:dyDescent="0.15">
      <c r="BU1638" s="1">
        <f t="shared" si="463"/>
        <v>0</v>
      </c>
      <c r="BV1638" s="1">
        <f>IF($BY$12=1,NORMDIST(BY1638,$Y$6,$Y$8,TRUE),IF($BY$12=2,IF(BY1638&lt;=$BX$31,0,IF(BY1638&gt;=$BX$32,1,(BY1638-$BX$31)*$BX$33)),SUM($BU$42:BU1638)/$BV$40))</f>
        <v>0.99999997873370816</v>
      </c>
      <c r="BW1638" s="1">
        <f t="shared" si="466"/>
        <v>9.5916749469336475E-7</v>
      </c>
      <c r="BY1638" s="1">
        <f t="shared" si="467"/>
        <v>159.59999999999522</v>
      </c>
      <c r="BZ1638" s="1">
        <f t="shared" si="457"/>
        <v>6.0098213953220147E-9</v>
      </c>
      <c r="CA1638" s="1">
        <f t="shared" si="464"/>
        <v>26</v>
      </c>
      <c r="CE1638" s="1">
        <f t="shared" si="458"/>
        <v>26.305</v>
      </c>
      <c r="CF1638" s="1">
        <f t="shared" si="459"/>
        <v>99</v>
      </c>
      <c r="CG1638" s="1">
        <f t="shared" si="460"/>
        <v>0</v>
      </c>
      <c r="CH1638" s="1">
        <f t="shared" si="465"/>
        <v>0</v>
      </c>
      <c r="CJ1638" s="1" t="e">
        <f t="shared" si="461"/>
        <v>#N/A</v>
      </c>
      <c r="CK1638" s="1" t="str">
        <f t="shared" si="462"/>
        <v/>
      </c>
    </row>
    <row r="1639" spans="73:89" ht="12" customHeight="1" x14ac:dyDescent="0.15">
      <c r="BU1639" s="1">
        <f t="shared" si="463"/>
        <v>0</v>
      </c>
      <c r="BV1639" s="1">
        <f>IF($BY$12=1,NORMDIST(BY1639,$Y$6,$Y$8,TRUE),IF($BY$12=2,IF(BY1639&lt;=$BX$31,0,IF(BY1639&gt;=$BX$32,1,(BY1639-$BX$31)*$BX$33)),SUM($BU$42:BU1639)/$BV$40))</f>
        <v>0.99999997932652906</v>
      </c>
      <c r="BW1639" s="1">
        <f t="shared" si="466"/>
        <v>9.3381615756274404E-7</v>
      </c>
      <c r="BY1639" s="1">
        <f t="shared" si="467"/>
        <v>159.69999999999521</v>
      </c>
      <c r="BZ1639" s="1">
        <f t="shared" si="457"/>
        <v>5.8473146998295052E-9</v>
      </c>
      <c r="CA1639" s="1">
        <f t="shared" si="464"/>
        <v>26</v>
      </c>
      <c r="CE1639" s="1">
        <f t="shared" si="458"/>
        <v>26.305</v>
      </c>
      <c r="CF1639" s="1">
        <f t="shared" si="459"/>
        <v>99</v>
      </c>
      <c r="CG1639" s="1">
        <f t="shared" si="460"/>
        <v>0</v>
      </c>
      <c r="CH1639" s="1">
        <f t="shared" si="465"/>
        <v>0</v>
      </c>
      <c r="CJ1639" s="1" t="e">
        <f t="shared" si="461"/>
        <v>#N/A</v>
      </c>
      <c r="CK1639" s="1" t="str">
        <f t="shared" si="462"/>
        <v/>
      </c>
    </row>
    <row r="1640" spans="73:89" ht="12" customHeight="1" x14ac:dyDescent="0.15">
      <c r="BU1640" s="1">
        <f t="shared" si="463"/>
        <v>0</v>
      </c>
      <c r="BV1640" s="1">
        <f>IF($BY$12=1,NORMDIST(BY1640,$Y$6,$Y$8,TRUE),IF($BY$12=2,IF(BY1640&lt;=$BX$31,0,IF(BY1640&gt;=$BX$32,1,(BY1640-$BX$31)*$BX$33)),SUM($BU$42:BU1640)/$BV$40))</f>
        <v>0.99999997990331291</v>
      </c>
      <c r="BW1640" s="1">
        <f t="shared" si="466"/>
        <v>9.0911178600643479E-7</v>
      </c>
      <c r="BY1640" s="1">
        <f t="shared" si="467"/>
        <v>159.79999999999521</v>
      </c>
      <c r="BZ1640" s="1">
        <f t="shared" si="457"/>
        <v>5.6890599875247935E-9</v>
      </c>
      <c r="CA1640" s="1">
        <f t="shared" si="464"/>
        <v>26</v>
      </c>
      <c r="CE1640" s="1">
        <f t="shared" si="458"/>
        <v>26.305</v>
      </c>
      <c r="CF1640" s="1">
        <f t="shared" si="459"/>
        <v>99</v>
      </c>
      <c r="CG1640" s="1">
        <f t="shared" si="460"/>
        <v>0</v>
      </c>
      <c r="CH1640" s="1">
        <f t="shared" si="465"/>
        <v>0</v>
      </c>
      <c r="CJ1640" s="1" t="e">
        <f t="shared" si="461"/>
        <v>#N/A</v>
      </c>
      <c r="CK1640" s="1" t="str">
        <f t="shared" si="462"/>
        <v/>
      </c>
    </row>
    <row r="1641" spans="73:89" ht="12" customHeight="1" x14ac:dyDescent="0.15">
      <c r="BU1641" s="1">
        <f t="shared" si="463"/>
        <v>0</v>
      </c>
      <c r="BV1641" s="1">
        <f>IF($BY$12=1,NORMDIST(BY1641,$Y$6,$Y$8,TRUE),IF($BY$12=2,IF(BY1641&lt;=$BX$31,0,IF(BY1641&gt;=$BX$32,1,(BY1641-$BX$31)*$BX$33)),SUM($BU$42:BU1641)/$BV$40))</f>
        <v>0.99999998046447924</v>
      </c>
      <c r="BW1641" s="1">
        <f t="shared" si="466"/>
        <v>8.8503850278112352E-7</v>
      </c>
      <c r="BY1641" s="1">
        <f t="shared" si="467"/>
        <v>159.8999999999952</v>
      </c>
      <c r="BZ1641" s="1">
        <f t="shared" si="457"/>
        <v>5.5349499861235152E-9</v>
      </c>
      <c r="CA1641" s="1">
        <f t="shared" si="464"/>
        <v>26</v>
      </c>
      <c r="CE1641" s="1">
        <f t="shared" si="458"/>
        <v>26.305</v>
      </c>
      <c r="CF1641" s="1">
        <f t="shared" si="459"/>
        <v>99</v>
      </c>
      <c r="CG1641" s="1">
        <f t="shared" si="460"/>
        <v>0</v>
      </c>
      <c r="CH1641" s="1">
        <f t="shared" si="465"/>
        <v>0</v>
      </c>
      <c r="CJ1641" s="1" t="e">
        <f t="shared" si="461"/>
        <v>#N/A</v>
      </c>
      <c r="CK1641" s="1" t="str">
        <f t="shared" si="462"/>
        <v/>
      </c>
    </row>
    <row r="1642" spans="73:89" ht="12" customHeight="1" x14ac:dyDescent="0.15">
      <c r="BU1642" s="1">
        <f t="shared" si="463"/>
        <v>0</v>
      </c>
      <c r="BV1642" s="1">
        <f>IF($BY$12=1,NORMDIST(BY1642,$Y$6,$Y$8,TRUE),IF($BY$12=2,IF(BY1642&lt;=$BX$31,0,IF(BY1642&gt;=$BX$32,1,(BY1642-$BX$31)*$BX$33)),SUM($BU$42:BU1642)/$BV$40))</f>
        <v>0.99999998101043752</v>
      </c>
      <c r="BW1642" s="1">
        <f t="shared" si="466"/>
        <v>8.6158080340457191E-7</v>
      </c>
      <c r="BY1642" s="1">
        <f t="shared" si="467"/>
        <v>159.9999999999952</v>
      </c>
      <c r="BZ1642" s="1">
        <f t="shared" ref="BZ1642:BZ1705" si="468">IF($BZ$5,IF($BY$12=1,NORMDIST(BY1642,$Y$6,$Y$8,FALSE),IF($BY$12=2,IF(AND(BY1642&gt;=$BX$31,BY1642&lt;=$BX$32),$BX$33,0),IF(BY1642&lt;=$BX$13,0,NORMDIST(LN((BY1642-$BX$13)/$BX$12),0,$BW$8,FALSE)/((BY1642-$BX$13)/$BX$12)))),-999)</f>
        <v>5.3848800212787362E-9</v>
      </c>
      <c r="CA1642" s="1">
        <f t="shared" si="464"/>
        <v>26</v>
      </c>
      <c r="CE1642" s="1">
        <f t="shared" ref="CE1642:CE1705" si="469">IF(AND($CB$7,$CD$2,$CD$1),26+$P$23/2-CC1642*$P$23,NA())</f>
        <v>26.305</v>
      </c>
      <c r="CF1642" s="1">
        <f t="shared" ref="CF1642:CF1705" si="470">IF(ISNA(CJ1642),99,CJ1642)</f>
        <v>99</v>
      </c>
      <c r="CG1642" s="1">
        <f t="shared" ref="CG1642:CG1705" si="471">IF(ISNA(CJ1642),0,CJ1642)</f>
        <v>0</v>
      </c>
      <c r="CH1642" s="1">
        <f t="shared" si="465"/>
        <v>0</v>
      </c>
      <c r="CJ1642" s="1" t="e">
        <f t="shared" ref="CJ1642:CJ1705" si="472">IF(CH1642=1,CE1642,NA())</f>
        <v>#N/A</v>
      </c>
      <c r="CK1642" s="1" t="str">
        <f t="shared" ref="CK1642:CK1705" si="473">IF(CH1642=1,M1541,"")</f>
        <v/>
      </c>
    </row>
    <row r="1643" spans="73:89" ht="12" customHeight="1" x14ac:dyDescent="0.15">
      <c r="BU1643" s="1">
        <f t="shared" ref="BU1643:BU1706" si="474">IF($BY$12&lt;3,0,IF(BY1643&lt;=$BX$13,0,NORMDIST(LN((BY1643-$BX$13)/$BX$12),0,$BW$8,FALSE)/((BY1643-$BX$13)/$BX$12)))</f>
        <v>0</v>
      </c>
      <c r="BV1643" s="1">
        <f>IF($BY$12=1,NORMDIST(BY1643,$Y$6,$Y$8,TRUE),IF($BY$12=2,IF(BY1643&lt;=$BX$31,0,IF(BY1643&gt;=$BX$32,1,(BY1643-$BX$31)*$BX$33)),SUM($BU$42:BU1643)/$BV$40))</f>
        <v>0.99999998154158654</v>
      </c>
      <c r="BW1643" s="1">
        <f t="shared" si="466"/>
        <v>8.3872354784063392E-7</v>
      </c>
      <c r="BY1643" s="1">
        <f t="shared" si="467"/>
        <v>160.09999999999519</v>
      </c>
      <c r="BZ1643" s="1">
        <f t="shared" si="468"/>
        <v>5.2387479565312871E-9</v>
      </c>
      <c r="CA1643" s="1">
        <f t="shared" ref="CA1643:CA1706" si="475">IF(AND($CD$1,$CD$3),26-$CD$40*NORMDIST(BY1643,$Y$6,$Y$8/SQRT($T$18),FALSE),-999)</f>
        <v>26</v>
      </c>
      <c r="CE1643" s="1">
        <f t="shared" si="469"/>
        <v>26.305</v>
      </c>
      <c r="CF1643" s="1">
        <f t="shared" si="470"/>
        <v>99</v>
      </c>
      <c r="CG1643" s="1">
        <f t="shared" si="471"/>
        <v>0</v>
      </c>
      <c r="CH1643" s="1">
        <f t="shared" si="465"/>
        <v>0</v>
      </c>
      <c r="CJ1643" s="1" t="e">
        <f t="shared" si="472"/>
        <v>#N/A</v>
      </c>
      <c r="CK1643" s="1" t="str">
        <f t="shared" si="473"/>
        <v/>
      </c>
    </row>
    <row r="1644" spans="73:89" ht="12" customHeight="1" x14ac:dyDescent="0.15">
      <c r="BU1644" s="1">
        <f t="shared" si="474"/>
        <v>0</v>
      </c>
      <c r="BV1644" s="1">
        <f>IF($BY$12=1,NORMDIST(BY1644,$Y$6,$Y$8,TRUE),IF($BY$12=2,IF(BY1644&lt;=$BX$31,0,IF(BY1644&gt;=$BX$32,1,(BY1644-$BX$31)*$BX$33)),SUM($BU$42:BU1644)/$BV$40))</f>
        <v>0.99999998205831508</v>
      </c>
      <c r="BW1644" s="1">
        <f t="shared" si="466"/>
        <v>8.1645195235879577E-7</v>
      </c>
      <c r="BY1644" s="1">
        <f t="shared" si="467"/>
        <v>160.19999999999519</v>
      </c>
      <c r="BZ1644" s="1">
        <f t="shared" si="468"/>
        <v>5.096454134574409E-9</v>
      </c>
      <c r="CA1644" s="1">
        <f t="shared" si="475"/>
        <v>26</v>
      </c>
      <c r="CE1644" s="1">
        <f t="shared" si="469"/>
        <v>26.305</v>
      </c>
      <c r="CF1644" s="1">
        <f t="shared" si="470"/>
        <v>99</v>
      </c>
      <c r="CG1644" s="1">
        <f t="shared" si="471"/>
        <v>0</v>
      </c>
      <c r="CH1644" s="1">
        <f t="shared" si="465"/>
        <v>0</v>
      </c>
      <c r="CJ1644" s="1" t="e">
        <f t="shared" si="472"/>
        <v>#N/A</v>
      </c>
      <c r="CK1644" s="1" t="str">
        <f t="shared" si="473"/>
        <v/>
      </c>
    </row>
    <row r="1645" spans="73:89" ht="12" customHeight="1" x14ac:dyDescent="0.15">
      <c r="BU1645" s="1">
        <f t="shared" si="474"/>
        <v>0</v>
      </c>
      <c r="BV1645" s="1">
        <f>IF($BY$12=1,NORMDIST(BY1645,$Y$6,$Y$8,TRUE),IF($BY$12=2,IF(BY1645&lt;=$BX$31,0,IF(BY1645&gt;=$BX$32,1,(BY1645-$BX$31)*$BX$33)),SUM($BU$42:BU1645)/$BV$40))</f>
        <v>0.99999998256100209</v>
      </c>
      <c r="BW1645" s="1">
        <f t="shared" si="466"/>
        <v>7.9475158156491529E-7</v>
      </c>
      <c r="BY1645" s="1">
        <f t="shared" si="467"/>
        <v>160.29999999999518</v>
      </c>
      <c r="BZ1645" s="1">
        <f t="shared" si="468"/>
        <v>4.957901319806233E-9</v>
      </c>
      <c r="CA1645" s="1">
        <f t="shared" si="475"/>
        <v>26</v>
      </c>
      <c r="CE1645" s="1">
        <f t="shared" si="469"/>
        <v>26.305</v>
      </c>
      <c r="CF1645" s="1">
        <f t="shared" si="470"/>
        <v>99</v>
      </c>
      <c r="CG1645" s="1">
        <f t="shared" si="471"/>
        <v>0</v>
      </c>
      <c r="CH1645" s="1">
        <f t="shared" si="465"/>
        <v>0</v>
      </c>
      <c r="CJ1645" s="1" t="e">
        <f t="shared" si="472"/>
        <v>#N/A</v>
      </c>
      <c r="CK1645" s="1" t="str">
        <f t="shared" si="473"/>
        <v/>
      </c>
    </row>
    <row r="1646" spans="73:89" ht="12" customHeight="1" x14ac:dyDescent="0.15">
      <c r="BU1646" s="1">
        <f t="shared" si="474"/>
        <v>0</v>
      </c>
      <c r="BV1646" s="1">
        <f>IF($BY$12=1,NORMDIST(BY1646,$Y$6,$Y$8,TRUE),IF($BY$12=2,IF(BY1646&lt;=$BX$31,0,IF(BY1646&gt;=$BX$32,1,(BY1646-$BX$31)*$BX$33)),SUM($BU$42:BU1646)/$BV$40))</f>
        <v>0.99999998305001692</v>
      </c>
      <c r="BW1646" s="1">
        <f t="shared" si="466"/>
        <v>7.7360834059972989E-7</v>
      </c>
      <c r="BY1646" s="1">
        <f t="shared" si="467"/>
        <v>160.39999999999517</v>
      </c>
      <c r="BZ1646" s="1">
        <f t="shared" si="468"/>
        <v>4.8229946421430998E-9</v>
      </c>
      <c r="CA1646" s="1">
        <f t="shared" si="475"/>
        <v>26</v>
      </c>
      <c r="CE1646" s="1">
        <f t="shared" si="469"/>
        <v>26.305</v>
      </c>
      <c r="CF1646" s="1">
        <f t="shared" si="470"/>
        <v>99</v>
      </c>
      <c r="CG1646" s="1">
        <f t="shared" si="471"/>
        <v>0</v>
      </c>
      <c r="CH1646" s="1">
        <f t="shared" si="465"/>
        <v>0</v>
      </c>
      <c r="CJ1646" s="1" t="e">
        <f t="shared" si="472"/>
        <v>#N/A</v>
      </c>
      <c r="CK1646" s="1" t="str">
        <f t="shared" si="473"/>
        <v/>
      </c>
    </row>
    <row r="1647" spans="73:89" ht="12" customHeight="1" x14ac:dyDescent="0.15">
      <c r="BU1647" s="1">
        <f t="shared" si="474"/>
        <v>0</v>
      </c>
      <c r="BV1647" s="1">
        <f>IF($BY$12=1,NORMDIST(BY1647,$Y$6,$Y$8,TRUE),IF($BY$12=2,IF(BY1647&lt;=$BX$31,0,IF(BY1647&gt;=$BX$32,1,(BY1647-$BX$31)*$BX$33)),SUM($BU$42:BU1647)/$BV$40))</f>
        <v>0.99999998352571939</v>
      </c>
      <c r="BW1647" s="1">
        <f t="shared" si="466"/>
        <v>7.5300846750190677E-7</v>
      </c>
      <c r="BY1647" s="1">
        <f t="shared" si="467"/>
        <v>160.49999999999517</v>
      </c>
      <c r="BZ1647" s="1">
        <f t="shared" si="468"/>
        <v>4.6916415420680963E-9</v>
      </c>
      <c r="CA1647" s="1">
        <f t="shared" si="475"/>
        <v>26</v>
      </c>
      <c r="CE1647" s="1">
        <f t="shared" si="469"/>
        <v>26.305</v>
      </c>
      <c r="CF1647" s="1">
        <f t="shared" si="470"/>
        <v>99</v>
      </c>
      <c r="CG1647" s="1">
        <f t="shared" si="471"/>
        <v>0</v>
      </c>
      <c r="CH1647" s="1">
        <f t="shared" si="465"/>
        <v>0</v>
      </c>
      <c r="CJ1647" s="1" t="e">
        <f t="shared" si="472"/>
        <v>#N/A</v>
      </c>
      <c r="CK1647" s="1" t="str">
        <f t="shared" si="473"/>
        <v/>
      </c>
    </row>
    <row r="1648" spans="73:89" ht="12" customHeight="1" x14ac:dyDescent="0.15">
      <c r="BU1648" s="1">
        <f t="shared" si="474"/>
        <v>0</v>
      </c>
      <c r="BV1648" s="1">
        <f>IF($BY$12=1,NORMDIST(BY1648,$Y$6,$Y$8,TRUE),IF($BY$12=2,IF(BY1648&lt;=$BX$31,0,IF(BY1648&gt;=$BX$32,1,(BY1648-$BX$31)*$BX$33)),SUM($BU$42:BU1648)/$BV$40))</f>
        <v>0.99999998398846057</v>
      </c>
      <c r="BW1648" s="1">
        <f t="shared" si="466"/>
        <v>7.3293852573240905E-7</v>
      </c>
      <c r="BY1648" s="1">
        <f t="shared" si="467"/>
        <v>160.59999999999516</v>
      </c>
      <c r="BZ1648" s="1">
        <f t="shared" si="468"/>
        <v>4.5637517168893595E-9</v>
      </c>
      <c r="CA1648" s="1">
        <f t="shared" si="475"/>
        <v>26</v>
      </c>
      <c r="CE1648" s="1">
        <f t="shared" si="469"/>
        <v>26.305</v>
      </c>
      <c r="CF1648" s="1">
        <f t="shared" si="470"/>
        <v>99</v>
      </c>
      <c r="CG1648" s="1">
        <f t="shared" si="471"/>
        <v>0</v>
      </c>
      <c r="CH1648" s="1">
        <f t="shared" si="465"/>
        <v>0</v>
      </c>
      <c r="CJ1648" s="1" t="e">
        <f t="shared" si="472"/>
        <v>#N/A</v>
      </c>
      <c r="CK1648" s="1" t="str">
        <f t="shared" si="473"/>
        <v/>
      </c>
    </row>
    <row r="1649" spans="73:89" ht="12" customHeight="1" x14ac:dyDescent="0.15">
      <c r="BU1649" s="1">
        <f t="shared" si="474"/>
        <v>0</v>
      </c>
      <c r="BV1649" s="1">
        <f>IF($BY$12=1,NORMDIST(BY1649,$Y$6,$Y$8,TRUE),IF($BY$12=2,IF(BY1649&lt;=$BX$31,0,IF(BY1649&gt;=$BX$32,1,(BY1649-$BX$31)*$BX$33)),SUM($BU$42:BU1649)/$BV$40))</f>
        <v>0.99999998443858229</v>
      </c>
      <c r="BW1649" s="1">
        <f t="shared" si="466"/>
        <v>7.1338539685698133E-7</v>
      </c>
      <c r="BY1649" s="1">
        <f t="shared" si="467"/>
        <v>160.69999999999516</v>
      </c>
      <c r="BZ1649" s="1">
        <f t="shared" si="468"/>
        <v>4.4392370681829671E-9</v>
      </c>
      <c r="CA1649" s="1">
        <f t="shared" si="475"/>
        <v>26</v>
      </c>
      <c r="CE1649" s="1">
        <f t="shared" si="469"/>
        <v>26.305</v>
      </c>
      <c r="CF1649" s="1">
        <f t="shared" si="470"/>
        <v>99</v>
      </c>
      <c r="CG1649" s="1">
        <f t="shared" si="471"/>
        <v>0</v>
      </c>
      <c r="CH1649" s="1">
        <f t="shared" si="465"/>
        <v>0</v>
      </c>
      <c r="CJ1649" s="1" t="e">
        <f t="shared" si="472"/>
        <v>#N/A</v>
      </c>
      <c r="CK1649" s="1" t="str">
        <f t="shared" si="473"/>
        <v/>
      </c>
    </row>
    <row r="1650" spans="73:89" ht="12" customHeight="1" x14ac:dyDescent="0.15">
      <c r="BU1650" s="1">
        <f t="shared" si="474"/>
        <v>0</v>
      </c>
      <c r="BV1650" s="1">
        <f>IF($BY$12=1,NORMDIST(BY1650,$Y$6,$Y$8,TRUE),IF($BY$12=2,IF(BY1650&lt;=$BX$31,0,IF(BY1650&gt;=$BX$32,1,(BY1650-$BX$31)*$BX$33)),SUM($BU$42:BU1650)/$BV$40))</f>
        <v>0.99999998487641761</v>
      </c>
      <c r="BW1650" s="1">
        <f t="shared" si="466"/>
        <v>6.9433627338370279E-7</v>
      </c>
      <c r="BY1650" s="1">
        <f t="shared" si="467"/>
        <v>160.79999999999515</v>
      </c>
      <c r="BZ1650" s="1">
        <f t="shared" si="468"/>
        <v>4.3180116503962921E-9</v>
      </c>
      <c r="CA1650" s="1">
        <f t="shared" si="475"/>
        <v>26</v>
      </c>
      <c r="CE1650" s="1">
        <f t="shared" si="469"/>
        <v>26.305</v>
      </c>
      <c r="CF1650" s="1">
        <f t="shared" si="470"/>
        <v>99</v>
      </c>
      <c r="CG1650" s="1">
        <f t="shared" si="471"/>
        <v>0</v>
      </c>
      <c r="CH1650" s="1">
        <f t="shared" si="465"/>
        <v>0</v>
      </c>
      <c r="CJ1650" s="1" t="e">
        <f t="shared" si="472"/>
        <v>#N/A</v>
      </c>
      <c r="CK1650" s="1" t="str">
        <f t="shared" si="473"/>
        <v/>
      </c>
    </row>
    <row r="1651" spans="73:89" ht="12" customHeight="1" x14ac:dyDescent="0.15">
      <c r="BU1651" s="1">
        <f t="shared" si="474"/>
        <v>0</v>
      </c>
      <c r="BV1651" s="1">
        <f>IF($BY$12=1,NORMDIST(BY1651,$Y$6,$Y$8,TRUE),IF($BY$12=2,IF(BY1651&lt;=$BX$31,0,IF(BY1651&gt;=$BX$32,1,(BY1651-$BX$31)*$BX$33)),SUM($BU$42:BU1651)/$BV$40))</f>
        <v>0.99999998530229151</v>
      </c>
      <c r="BW1651" s="1">
        <f t="shared" si="466"/>
        <v>6.7577865175249053E-7</v>
      </c>
      <c r="BY1651" s="1">
        <f t="shared" si="467"/>
        <v>160.89999999999515</v>
      </c>
      <c r="BZ1651" s="1">
        <f t="shared" si="468"/>
        <v>4.1999916205873891E-9</v>
      </c>
      <c r="CA1651" s="1">
        <f t="shared" si="475"/>
        <v>26</v>
      </c>
      <c r="CE1651" s="1">
        <f t="shared" si="469"/>
        <v>26.305</v>
      </c>
      <c r="CF1651" s="1">
        <f t="shared" si="470"/>
        <v>99</v>
      </c>
      <c r="CG1651" s="1">
        <f t="shared" si="471"/>
        <v>0</v>
      </c>
      <c r="CH1651" s="1">
        <f t="shared" si="465"/>
        <v>0</v>
      </c>
      <c r="CJ1651" s="1" t="e">
        <f t="shared" si="472"/>
        <v>#N/A</v>
      </c>
      <c r="CK1651" s="1" t="str">
        <f t="shared" si="473"/>
        <v/>
      </c>
    </row>
    <row r="1652" spans="73:89" ht="12" customHeight="1" x14ac:dyDescent="0.15">
      <c r="BU1652" s="1">
        <f t="shared" si="474"/>
        <v>0</v>
      </c>
      <c r="BV1652" s="1">
        <f>IF($BY$12=1,NORMDIST(BY1652,$Y$6,$Y$8,TRUE),IF($BY$12=2,IF(BY1652&lt;=$BX$31,0,IF(BY1652&gt;=$BX$32,1,(BY1652-$BX$31)*$BX$33)),SUM($BU$42:BU1652)/$BV$40))</f>
        <v>0.99999998571652016</v>
      </c>
      <c r="BW1652" s="1">
        <f t="shared" si="466"/>
        <v>6.5770032547359484E-7</v>
      </c>
      <c r="BY1652" s="1">
        <f t="shared" si="467"/>
        <v>160.99999999999514</v>
      </c>
      <c r="BZ1652" s="1">
        <f t="shared" si="468"/>
        <v>4.0850951892771101E-9</v>
      </c>
      <c r="CA1652" s="1">
        <f t="shared" si="475"/>
        <v>26</v>
      </c>
      <c r="CE1652" s="1">
        <f t="shared" si="469"/>
        <v>26.305</v>
      </c>
      <c r="CF1652" s="1">
        <f t="shared" si="470"/>
        <v>99</v>
      </c>
      <c r="CG1652" s="1">
        <f t="shared" si="471"/>
        <v>0</v>
      </c>
      <c r="CH1652" s="1">
        <f t="shared" si="465"/>
        <v>0</v>
      </c>
      <c r="CJ1652" s="1" t="e">
        <f t="shared" si="472"/>
        <v>#N/A</v>
      </c>
      <c r="CK1652" s="1" t="str">
        <f t="shared" si="473"/>
        <v/>
      </c>
    </row>
    <row r="1653" spans="73:89" ht="12" customHeight="1" x14ac:dyDescent="0.15">
      <c r="BU1653" s="1">
        <f t="shared" si="474"/>
        <v>0</v>
      </c>
      <c r="BV1653" s="1">
        <f>IF($BY$12=1,NORMDIST(BY1653,$Y$6,$Y$8,TRUE),IF($BY$12=2,IF(BY1653&lt;=$BX$31,0,IF(BY1653&gt;=$BX$32,1,(BY1653-$BX$31)*$BX$33)),SUM($BU$42:BU1653)/$BV$40))</f>
        <v>0.99999998611941199</v>
      </c>
      <c r="BW1653" s="1">
        <f t="shared" si="466"/>
        <v>6.4008937841213513E-7</v>
      </c>
      <c r="BY1653" s="1">
        <f t="shared" si="467"/>
        <v>161.09999999999513</v>
      </c>
      <c r="BZ1653" s="1">
        <f t="shared" si="468"/>
        <v>3.9732425723907789E-9</v>
      </c>
      <c r="CA1653" s="1">
        <f t="shared" si="475"/>
        <v>26</v>
      </c>
      <c r="CE1653" s="1">
        <f t="shared" si="469"/>
        <v>26.305</v>
      </c>
      <c r="CF1653" s="1">
        <f t="shared" si="470"/>
        <v>99</v>
      </c>
      <c r="CG1653" s="1">
        <f t="shared" si="471"/>
        <v>0</v>
      </c>
      <c r="CH1653" s="1">
        <f t="shared" si="465"/>
        <v>0</v>
      </c>
      <c r="CJ1653" s="1" t="e">
        <f t="shared" si="472"/>
        <v>#N/A</v>
      </c>
      <c r="CK1653" s="1" t="str">
        <f t="shared" si="473"/>
        <v/>
      </c>
    </row>
    <row r="1654" spans="73:89" ht="12" customHeight="1" x14ac:dyDescent="0.15">
      <c r="BU1654" s="1">
        <f t="shared" si="474"/>
        <v>0</v>
      </c>
      <c r="BV1654" s="1">
        <f>IF($BY$12=1,NORMDIST(BY1654,$Y$6,$Y$8,TRUE),IF($BY$12=2,IF(BY1654&lt;=$BX$31,0,IF(BY1654&gt;=$BX$32,1,(BY1654-$BX$31)*$BX$33)),SUM($BU$42:BU1654)/$BV$40))</f>
        <v>0.99999998651126754</v>
      </c>
      <c r="BW1654" s="1">
        <f t="shared" si="466"/>
        <v>6.2293417821577169E-7</v>
      </c>
      <c r="BY1654" s="1">
        <f t="shared" si="467"/>
        <v>161.19999999999513</v>
      </c>
      <c r="BZ1654" s="1">
        <f t="shared" si="468"/>
        <v>3.8643559442666904E-9</v>
      </c>
      <c r="CA1654" s="1">
        <f t="shared" si="475"/>
        <v>26</v>
      </c>
      <c r="CE1654" s="1">
        <f t="shared" si="469"/>
        <v>26.305</v>
      </c>
      <c r="CF1654" s="1">
        <f t="shared" si="470"/>
        <v>99</v>
      </c>
      <c r="CG1654" s="1">
        <f t="shared" si="471"/>
        <v>0</v>
      </c>
      <c r="CH1654" s="1">
        <f t="shared" si="465"/>
        <v>0</v>
      </c>
      <c r="CJ1654" s="1" t="e">
        <f t="shared" si="472"/>
        <v>#N/A</v>
      </c>
      <c r="CK1654" s="1" t="str">
        <f t="shared" si="473"/>
        <v/>
      </c>
    </row>
    <row r="1655" spans="73:89" ht="12" customHeight="1" x14ac:dyDescent="0.15">
      <c r="BU1655" s="1">
        <f t="shared" si="474"/>
        <v>0</v>
      </c>
      <c r="BV1655" s="1">
        <f>IF($BY$12=1,NORMDIST(BY1655,$Y$6,$Y$8,TRUE),IF($BY$12=2,IF(BY1655&lt;=$BX$31,0,IF(BY1655&gt;=$BX$32,1,(BY1655-$BX$31)*$BX$33)),SUM($BU$42:BU1655)/$BV$40))</f>
        <v>0.99999998689237946</v>
      </c>
      <c r="BW1655" s="1">
        <f t="shared" si="466"/>
        <v>6.0622336988269862E-7</v>
      </c>
      <c r="BY1655" s="1">
        <f t="shared" si="467"/>
        <v>161.29999999999512</v>
      </c>
      <c r="BZ1655" s="1">
        <f t="shared" si="468"/>
        <v>3.7583593917093425E-9</v>
      </c>
      <c r="CA1655" s="1">
        <f t="shared" si="475"/>
        <v>26</v>
      </c>
      <c r="CE1655" s="1">
        <f t="shared" si="469"/>
        <v>26.305</v>
      </c>
      <c r="CF1655" s="1">
        <f t="shared" si="470"/>
        <v>99</v>
      </c>
      <c r="CG1655" s="1">
        <f t="shared" si="471"/>
        <v>0</v>
      </c>
      <c r="CH1655" s="1">
        <f t="shared" si="465"/>
        <v>0</v>
      </c>
      <c r="CJ1655" s="1" t="e">
        <f t="shared" si="472"/>
        <v>#N/A</v>
      </c>
      <c r="CK1655" s="1" t="str">
        <f t="shared" si="473"/>
        <v/>
      </c>
    </row>
    <row r="1656" spans="73:89" ht="12" customHeight="1" x14ac:dyDescent="0.15">
      <c r="BU1656" s="1">
        <f t="shared" si="474"/>
        <v>0</v>
      </c>
      <c r="BV1656" s="1">
        <f>IF($BY$12=1,NORMDIST(BY1656,$Y$6,$Y$8,TRUE),IF($BY$12=2,IF(BY1656&lt;=$BX$31,0,IF(BY1656&gt;=$BX$32,1,(BY1656-$BX$31)*$BX$33)),SUM($BU$42:BU1656)/$BV$40))</f>
        <v>0.99999998726303319</v>
      </c>
      <c r="BW1656" s="1">
        <f t="shared" si="466"/>
        <v>5.8994586946714418E-7</v>
      </c>
      <c r="BY1656" s="1">
        <f t="shared" si="467"/>
        <v>161.39999999999512</v>
      </c>
      <c r="BZ1656" s="1">
        <f t="shared" si="468"/>
        <v>3.6551788690654401E-9</v>
      </c>
      <c r="CA1656" s="1">
        <f t="shared" si="475"/>
        <v>26</v>
      </c>
      <c r="CE1656" s="1">
        <f t="shared" si="469"/>
        <v>26.305</v>
      </c>
      <c r="CF1656" s="1">
        <f t="shared" si="470"/>
        <v>99</v>
      </c>
      <c r="CG1656" s="1">
        <f t="shared" si="471"/>
        <v>0</v>
      </c>
      <c r="CH1656" s="1">
        <f t="shared" si="465"/>
        <v>0</v>
      </c>
      <c r="CJ1656" s="1" t="e">
        <f t="shared" si="472"/>
        <v>#N/A</v>
      </c>
      <c r="CK1656" s="1" t="str">
        <f t="shared" si="473"/>
        <v/>
      </c>
    </row>
    <row r="1657" spans="73:89" ht="12" customHeight="1" x14ac:dyDescent="0.15">
      <c r="BU1657" s="1">
        <f t="shared" si="474"/>
        <v>0</v>
      </c>
      <c r="BV1657" s="1">
        <f>IF($BY$12=1,NORMDIST(BY1657,$Y$6,$Y$8,TRUE),IF($BY$12=2,IF(BY1657&lt;=$BX$31,0,IF(BY1657&gt;=$BX$32,1,(BY1657-$BX$31)*$BX$33)),SUM($BU$42:BU1657)/$BV$40))</f>
        <v>0.99999998762350673</v>
      </c>
      <c r="BW1657" s="1">
        <f t="shared" si="466"/>
        <v>5.7409085791964401E-7</v>
      </c>
      <c r="BY1657" s="1">
        <f t="shared" si="467"/>
        <v>161.49999999999511</v>
      </c>
      <c r="BZ1657" s="1">
        <f t="shared" si="468"/>
        <v>3.5547421543013089E-9</v>
      </c>
      <c r="CA1657" s="1">
        <f t="shared" si="475"/>
        <v>26</v>
      </c>
      <c r="CE1657" s="1">
        <f t="shared" si="469"/>
        <v>26.305</v>
      </c>
      <c r="CF1657" s="1">
        <f t="shared" si="470"/>
        <v>99</v>
      </c>
      <c r="CG1657" s="1">
        <f t="shared" si="471"/>
        <v>0</v>
      </c>
      <c r="CH1657" s="1">
        <f t="shared" si="465"/>
        <v>0</v>
      </c>
      <c r="CJ1657" s="1" t="e">
        <f t="shared" si="472"/>
        <v>#N/A</v>
      </c>
      <c r="CK1657" s="1" t="str">
        <f t="shared" si="473"/>
        <v/>
      </c>
    </row>
    <row r="1658" spans="73:89" ht="12" customHeight="1" x14ac:dyDescent="0.15">
      <c r="BU1658" s="1">
        <f t="shared" si="474"/>
        <v>0</v>
      </c>
      <c r="BV1658" s="1">
        <f>IF($BY$12=1,NORMDIST(BY1658,$Y$6,$Y$8,TRUE),IF($BY$12=2,IF(BY1658&lt;=$BX$31,0,IF(BY1658&gt;=$BX$32,1,(BY1658-$BX$31)*$BX$33)),SUM($BU$42:BU1658)/$BV$40))</f>
        <v>0.99999998797407075</v>
      </c>
      <c r="BW1658" s="1">
        <f t="shared" si="466"/>
        <v>5.5864777505942901E-7</v>
      </c>
      <c r="BY1658" s="1">
        <f t="shared" si="467"/>
        <v>161.59999999999511</v>
      </c>
      <c r="BZ1658" s="1">
        <f t="shared" si="468"/>
        <v>3.4569788060609275E-9</v>
      </c>
      <c r="CA1658" s="1">
        <f t="shared" si="475"/>
        <v>26</v>
      </c>
      <c r="CE1658" s="1">
        <f t="shared" si="469"/>
        <v>26.305</v>
      </c>
      <c r="CF1658" s="1">
        <f t="shared" si="470"/>
        <v>99</v>
      </c>
      <c r="CG1658" s="1">
        <f t="shared" si="471"/>
        <v>0</v>
      </c>
      <c r="CH1658" s="1">
        <f t="shared" si="465"/>
        <v>0</v>
      </c>
      <c r="CJ1658" s="1" t="e">
        <f t="shared" si="472"/>
        <v>#N/A</v>
      </c>
      <c r="CK1658" s="1" t="str">
        <f t="shared" si="473"/>
        <v/>
      </c>
    </row>
    <row r="1659" spans="73:89" ht="12" customHeight="1" x14ac:dyDescent="0.15">
      <c r="BU1659" s="1">
        <f t="shared" si="474"/>
        <v>0</v>
      </c>
      <c r="BV1659" s="1">
        <f>IF($BY$12=1,NORMDIST(BY1659,$Y$6,$Y$8,TRUE),IF($BY$12=2,IF(BY1659&lt;=$BX$31,0,IF(BY1659&gt;=$BX$32,1,(BY1659-$BX$31)*$BX$33)),SUM($BU$42:BU1659)/$BV$40))</f>
        <v>0.99999998831498926</v>
      </c>
      <c r="BW1659" s="1">
        <f t="shared" si="466"/>
        <v>5.4360631367623352E-7</v>
      </c>
      <c r="BY1659" s="1">
        <f t="shared" si="467"/>
        <v>161.6999999999951</v>
      </c>
      <c r="BZ1659" s="1">
        <f t="shared" si="468"/>
        <v>3.3618201216836732E-9</v>
      </c>
      <c r="CA1659" s="1">
        <f t="shared" si="475"/>
        <v>26</v>
      </c>
      <c r="CE1659" s="1">
        <f t="shared" si="469"/>
        <v>26.305</v>
      </c>
      <c r="CF1659" s="1">
        <f t="shared" si="470"/>
        <v>99</v>
      </c>
      <c r="CG1659" s="1">
        <f t="shared" si="471"/>
        <v>0</v>
      </c>
      <c r="CH1659" s="1">
        <f t="shared" si="465"/>
        <v>0</v>
      </c>
      <c r="CJ1659" s="1" t="e">
        <f t="shared" si="472"/>
        <v>#N/A</v>
      </c>
      <c r="CK1659" s="1" t="str">
        <f t="shared" si="473"/>
        <v/>
      </c>
    </row>
    <row r="1660" spans="73:89" ht="12" customHeight="1" x14ac:dyDescent="0.15">
      <c r="BU1660" s="1">
        <f t="shared" si="474"/>
        <v>0</v>
      </c>
      <c r="BV1660" s="1">
        <f>IF($BY$12=1,NORMDIST(BY1660,$Y$6,$Y$8,TRUE),IF($BY$12=2,IF(BY1660&lt;=$BX$31,0,IF(BY1660&gt;=$BX$32,1,(BY1660-$BX$31)*$BX$33)),SUM($BU$42:BU1660)/$BV$40))</f>
        <v>0.9999999886465194</v>
      </c>
      <c r="BW1660" s="1">
        <f t="shared" si="466"/>
        <v>5.2895641375900368E-7</v>
      </c>
      <c r="BY1660" s="1">
        <f t="shared" si="467"/>
        <v>161.79999999999509</v>
      </c>
      <c r="BZ1660" s="1">
        <f t="shared" si="468"/>
        <v>3.2691990961620503E-9</v>
      </c>
      <c r="CA1660" s="1">
        <f t="shared" si="475"/>
        <v>26</v>
      </c>
      <c r="CE1660" s="1">
        <f t="shared" si="469"/>
        <v>26.305</v>
      </c>
      <c r="CF1660" s="1">
        <f t="shared" si="470"/>
        <v>99</v>
      </c>
      <c r="CG1660" s="1">
        <f t="shared" si="471"/>
        <v>0</v>
      </c>
      <c r="CH1660" s="1">
        <f t="shared" si="465"/>
        <v>0</v>
      </c>
      <c r="CJ1660" s="1" t="e">
        <f t="shared" si="472"/>
        <v>#N/A</v>
      </c>
      <c r="CK1660" s="1" t="str">
        <f t="shared" si="473"/>
        <v/>
      </c>
    </row>
    <row r="1661" spans="73:89" ht="12" customHeight="1" x14ac:dyDescent="0.15">
      <c r="BU1661" s="1">
        <f t="shared" si="474"/>
        <v>0</v>
      </c>
      <c r="BV1661" s="1">
        <f>IF($BY$12=1,NORMDIST(BY1661,$Y$6,$Y$8,TRUE),IF($BY$12=2,IF(BY1661&lt;=$BX$31,0,IF(BY1661&gt;=$BX$32,1,(BY1661-$BX$31)*$BX$33)),SUM($BU$42:BU1661)/$BV$40))</f>
        <v>0.99999998896891151</v>
      </c>
      <c r="BW1661" s="1">
        <f t="shared" si="466"/>
        <v>5.1468825684889619E-7</v>
      </c>
      <c r="BY1661" s="1">
        <f t="shared" si="467"/>
        <v>161.89999999999509</v>
      </c>
      <c r="BZ1661" s="1">
        <f t="shared" si="468"/>
        <v>3.1790503820192204E-9</v>
      </c>
      <c r="CA1661" s="1">
        <f t="shared" si="475"/>
        <v>26</v>
      </c>
      <c r="CE1661" s="1">
        <f t="shared" si="469"/>
        <v>26.305</v>
      </c>
      <c r="CF1661" s="1">
        <f t="shared" si="470"/>
        <v>99</v>
      </c>
      <c r="CG1661" s="1">
        <f t="shared" si="471"/>
        <v>0</v>
      </c>
      <c r="CH1661" s="1">
        <f t="shared" si="465"/>
        <v>0</v>
      </c>
      <c r="CJ1661" s="1" t="e">
        <f t="shared" si="472"/>
        <v>#N/A</v>
      </c>
      <c r="CK1661" s="1" t="str">
        <f t="shared" si="473"/>
        <v/>
      </c>
    </row>
    <row r="1662" spans="73:89" ht="12" customHeight="1" x14ac:dyDescent="0.15">
      <c r="BU1662" s="1">
        <f t="shared" si="474"/>
        <v>0</v>
      </c>
      <c r="BV1662" s="1">
        <f>IF($BY$12=1,NORMDIST(BY1662,$Y$6,$Y$8,TRUE),IF($BY$12=2,IF(BY1662&lt;=$BX$31,0,IF(BY1662&gt;=$BX$32,1,(BY1662-$BX$31)*$BX$33)),SUM($BU$42:BU1662)/$BV$40))</f>
        <v>0.99999998928240974</v>
      </c>
      <c r="BW1662" s="1">
        <f t="shared" si="466"/>
        <v>5.0079226051410677E-7</v>
      </c>
      <c r="BY1662" s="1">
        <f t="shared" si="467"/>
        <v>161.99999999999508</v>
      </c>
      <c r="BZ1662" s="1">
        <f t="shared" si="468"/>
        <v>3.0913102500871727E-9</v>
      </c>
      <c r="CA1662" s="1">
        <f t="shared" si="475"/>
        <v>26</v>
      </c>
      <c r="CE1662" s="1">
        <f t="shared" si="469"/>
        <v>26.305</v>
      </c>
      <c r="CF1662" s="1">
        <f t="shared" si="470"/>
        <v>99</v>
      </c>
      <c r="CG1662" s="1">
        <f t="shared" si="471"/>
        <v>0</v>
      </c>
      <c r="CH1662" s="1">
        <f t="shared" si="465"/>
        <v>0</v>
      </c>
      <c r="CJ1662" s="1" t="e">
        <f t="shared" si="472"/>
        <v>#N/A</v>
      </c>
      <c r="CK1662" s="1" t="str">
        <f t="shared" si="473"/>
        <v/>
      </c>
    </row>
    <row r="1663" spans="73:89" ht="12" customHeight="1" x14ac:dyDescent="0.15">
      <c r="BU1663" s="1">
        <f t="shared" si="474"/>
        <v>0</v>
      </c>
      <c r="BV1663" s="1">
        <f>IF($BY$12=1,NORMDIST(BY1663,$Y$6,$Y$8,TRUE),IF($BY$12=2,IF(BY1663&lt;=$BX$31,0,IF(BY1663&gt;=$BX$32,1,(BY1663-$BX$31)*$BX$33)),SUM($BU$42:BU1663)/$BV$40))</f>
        <v>0.99999998958725178</v>
      </c>
      <c r="BW1663" s="1">
        <f t="shared" si="466"/>
        <v>4.8725907294407672E-7</v>
      </c>
      <c r="BY1663" s="1">
        <f t="shared" si="467"/>
        <v>162.09999999999508</v>
      </c>
      <c r="BZ1663" s="1">
        <f t="shared" si="468"/>
        <v>3.0059165511665116E-9</v>
      </c>
      <c r="CA1663" s="1">
        <f t="shared" si="475"/>
        <v>26</v>
      </c>
      <c r="CE1663" s="1">
        <f t="shared" si="469"/>
        <v>26.305</v>
      </c>
      <c r="CF1663" s="1">
        <f t="shared" si="470"/>
        <v>99</v>
      </c>
      <c r="CG1663" s="1">
        <f t="shared" si="471"/>
        <v>0</v>
      </c>
      <c r="CH1663" s="1">
        <f t="shared" si="465"/>
        <v>0</v>
      </c>
      <c r="CJ1663" s="1" t="e">
        <f t="shared" si="472"/>
        <v>#N/A</v>
      </c>
      <c r="CK1663" s="1" t="str">
        <f t="shared" si="473"/>
        <v/>
      </c>
    </row>
    <row r="1664" spans="73:89" ht="12" customHeight="1" x14ac:dyDescent="0.15">
      <c r="BU1664" s="1">
        <f t="shared" si="474"/>
        <v>0</v>
      </c>
      <c r="BV1664" s="1">
        <f>IF($BY$12=1,NORMDIST(BY1664,$Y$6,$Y$8,TRUE),IF($BY$12=2,IF(BY1664&lt;=$BX$31,0,IF(BY1664&gt;=$BX$32,1,(BY1664-$BX$31)*$BX$33)),SUM($BU$42:BU1664)/$BV$40))</f>
        <v>0.99999998988366923</v>
      </c>
      <c r="BW1664" s="1">
        <f t="shared" si="466"/>
        <v>4.7407956766064556E-7</v>
      </c>
      <c r="BY1664" s="1">
        <f t="shared" si="467"/>
        <v>162.19999999999507</v>
      </c>
      <c r="BZ1664" s="1">
        <f t="shared" si="468"/>
        <v>2.9228086785490748E-9</v>
      </c>
      <c r="CA1664" s="1">
        <f t="shared" si="475"/>
        <v>26</v>
      </c>
      <c r="CE1664" s="1">
        <f t="shared" si="469"/>
        <v>26.305</v>
      </c>
      <c r="CF1664" s="1">
        <f t="shared" si="470"/>
        <v>99</v>
      </c>
      <c r="CG1664" s="1">
        <f t="shared" si="471"/>
        <v>0</v>
      </c>
      <c r="CH1664" s="1">
        <f t="shared" si="465"/>
        <v>0</v>
      </c>
      <c r="CJ1664" s="1" t="e">
        <f t="shared" si="472"/>
        <v>#N/A</v>
      </c>
      <c r="CK1664" s="1" t="str">
        <f t="shared" si="473"/>
        <v/>
      </c>
    </row>
    <row r="1665" spans="73:89" ht="12" customHeight="1" x14ac:dyDescent="0.15">
      <c r="BU1665" s="1">
        <f t="shared" si="474"/>
        <v>0</v>
      </c>
      <c r="BV1665" s="1">
        <f>IF($BY$12=1,NORMDIST(BY1665,$Y$6,$Y$8,TRUE),IF($BY$12=2,IF(BY1665&lt;=$BX$31,0,IF(BY1665&gt;=$BX$32,1,(BY1665-$BX$31)*$BX$33)),SUM($BU$42:BU1665)/$BV$40))</f>
        <v>0.99999999017188779</v>
      </c>
      <c r="BW1665" s="1">
        <f t="shared" si="466"/>
        <v>4.6124483834383417E-7</v>
      </c>
      <c r="BY1665" s="1">
        <f t="shared" si="467"/>
        <v>162.29999999999507</v>
      </c>
      <c r="BZ1665" s="1">
        <f t="shared" si="468"/>
        <v>2.8419275313853864E-9</v>
      </c>
      <c r="CA1665" s="1">
        <f t="shared" si="475"/>
        <v>26</v>
      </c>
      <c r="CE1665" s="1">
        <f t="shared" si="469"/>
        <v>26.305</v>
      </c>
      <c r="CF1665" s="1">
        <f t="shared" si="470"/>
        <v>99</v>
      </c>
      <c r="CG1665" s="1">
        <f t="shared" si="471"/>
        <v>0</v>
      </c>
      <c r="CH1665" s="1">
        <f t="shared" si="465"/>
        <v>0</v>
      </c>
      <c r="CJ1665" s="1" t="e">
        <f t="shared" si="472"/>
        <v>#N/A</v>
      </c>
      <c r="CK1665" s="1" t="str">
        <f t="shared" si="473"/>
        <v/>
      </c>
    </row>
    <row r="1666" spans="73:89" ht="12" customHeight="1" x14ac:dyDescent="0.15">
      <c r="BU1666" s="1">
        <f t="shared" si="474"/>
        <v>0</v>
      </c>
      <c r="BV1666" s="1">
        <f>IF($BY$12=1,NORMDIST(BY1666,$Y$6,$Y$8,TRUE),IF($BY$12=2,IF(BY1666&lt;=$BX$31,0,IF(BY1666&gt;=$BX$32,1,(BY1666-$BX$31)*$BX$33)),SUM($BU$42:BU1666)/$BV$40))</f>
        <v>0.99999999045212706</v>
      </c>
      <c r="BW1666" s="1">
        <f t="shared" si="466"/>
        <v>4.4874619376988577E-7</v>
      </c>
      <c r="BY1666" s="1">
        <f t="shared" si="467"/>
        <v>162.39999999999506</v>
      </c>
      <c r="BZ1666" s="1">
        <f t="shared" si="468"/>
        <v>2.7632154788786909E-9</v>
      </c>
      <c r="CA1666" s="1">
        <f t="shared" si="475"/>
        <v>26</v>
      </c>
      <c r="CE1666" s="1">
        <f t="shared" si="469"/>
        <v>26.305</v>
      </c>
      <c r="CF1666" s="1">
        <f t="shared" si="470"/>
        <v>99</v>
      </c>
      <c r="CG1666" s="1">
        <f t="shared" si="471"/>
        <v>0</v>
      </c>
      <c r="CH1666" s="1">
        <f t="shared" si="465"/>
        <v>0</v>
      </c>
      <c r="CJ1666" s="1" t="e">
        <f t="shared" si="472"/>
        <v>#N/A</v>
      </c>
      <c r="CK1666" s="1" t="str">
        <f t="shared" si="473"/>
        <v/>
      </c>
    </row>
    <row r="1667" spans="73:89" ht="12" customHeight="1" x14ac:dyDescent="0.15">
      <c r="BU1667" s="1">
        <f t="shared" si="474"/>
        <v>0</v>
      </c>
      <c r="BV1667" s="1">
        <f>IF($BY$12=1,NORMDIST(BY1667,$Y$6,$Y$8,TRUE),IF($BY$12=2,IF(BY1667&lt;=$BX$31,0,IF(BY1667&gt;=$BX$32,1,(BY1667-$BX$31)*$BX$33)),SUM($BU$42:BU1667)/$BV$40))</f>
        <v>0.99999999072460122</v>
      </c>
      <c r="BW1667" s="1">
        <f t="shared" si="466"/>
        <v>4.3657515285933663E-7</v>
      </c>
      <c r="BY1667" s="1">
        <f t="shared" si="467"/>
        <v>162.49999999999505</v>
      </c>
      <c r="BZ1667" s="1">
        <f t="shared" si="468"/>
        <v>2.6866163252883072E-9</v>
      </c>
      <c r="CA1667" s="1">
        <f t="shared" si="475"/>
        <v>26</v>
      </c>
      <c r="CE1667" s="1">
        <f t="shared" si="469"/>
        <v>26.305</v>
      </c>
      <c r="CF1667" s="1">
        <f t="shared" si="470"/>
        <v>99</v>
      </c>
      <c r="CG1667" s="1">
        <f t="shared" si="471"/>
        <v>0</v>
      </c>
      <c r="CH1667" s="1">
        <f t="shared" ref="CH1667:CH1730" si="476">IF(CB1667="",0,1)</f>
        <v>0</v>
      </c>
      <c r="CJ1667" s="1" t="e">
        <f t="shared" si="472"/>
        <v>#N/A</v>
      </c>
      <c r="CK1667" s="1" t="str">
        <f t="shared" si="473"/>
        <v/>
      </c>
    </row>
    <row r="1668" spans="73:89" ht="12" customHeight="1" x14ac:dyDescent="0.15">
      <c r="BU1668" s="1">
        <f t="shared" si="474"/>
        <v>0</v>
      </c>
      <c r="BV1668" s="1">
        <f>IF($BY$12=1,NORMDIST(BY1668,$Y$6,$Y$8,TRUE),IF($BY$12=2,IF(BY1668&lt;=$BX$31,0,IF(BY1668&gt;=$BX$32,1,(BY1668-$BX$31)*$BX$33)),SUM($BU$42:BU1668)/$BV$40))</f>
        <v>0.99999999098951897</v>
      </c>
      <c r="BW1668" s="1">
        <f t="shared" si="466"/>
        <v>4.2472343983285027E-7</v>
      </c>
      <c r="BY1668" s="1">
        <f t="shared" si="467"/>
        <v>162.59999999999505</v>
      </c>
      <c r="BZ1668" s="1">
        <f t="shared" si="468"/>
        <v>2.6120752757248659E-9</v>
      </c>
      <c r="CA1668" s="1">
        <f t="shared" si="475"/>
        <v>26</v>
      </c>
      <c r="CE1668" s="1">
        <f t="shared" si="469"/>
        <v>26.305</v>
      </c>
      <c r="CF1668" s="1">
        <f t="shared" si="470"/>
        <v>99</v>
      </c>
      <c r="CG1668" s="1">
        <f t="shared" si="471"/>
        <v>0</v>
      </c>
      <c r="CH1668" s="1">
        <f t="shared" si="476"/>
        <v>0</v>
      </c>
      <c r="CJ1668" s="1" t="e">
        <f t="shared" si="472"/>
        <v>#N/A</v>
      </c>
      <c r="CK1668" s="1" t="str">
        <f t="shared" si="473"/>
        <v/>
      </c>
    </row>
    <row r="1669" spans="73:89" ht="12" customHeight="1" x14ac:dyDescent="0.15">
      <c r="BU1669" s="1">
        <f t="shared" si="474"/>
        <v>0</v>
      </c>
      <c r="BV1669" s="1">
        <f>IF($BY$12=1,NORMDIST(BY1669,$Y$6,$Y$8,TRUE),IF($BY$12=2,IF(BY1669&lt;=$BX$31,0,IF(BY1669&gt;=$BX$32,1,(BY1669-$BX$31)*$BX$33)),SUM($BU$42:BU1669)/$BV$40))</f>
        <v>0.99999999124708316</v>
      </c>
      <c r="BW1669" s="1">
        <f t="shared" si="466"/>
        <v>4.1318297947263941E-7</v>
      </c>
      <c r="BY1669" s="1">
        <f t="shared" si="467"/>
        <v>162.69999999999504</v>
      </c>
      <c r="BZ1669" s="1">
        <f t="shared" si="468"/>
        <v>2.5395389027206638E-9</v>
      </c>
      <c r="CA1669" s="1">
        <f t="shared" si="475"/>
        <v>26</v>
      </c>
      <c r="CE1669" s="1">
        <f t="shared" si="469"/>
        <v>26.305</v>
      </c>
      <c r="CF1669" s="1">
        <f t="shared" si="470"/>
        <v>99</v>
      </c>
      <c r="CG1669" s="1">
        <f t="shared" si="471"/>
        <v>0</v>
      </c>
      <c r="CH1669" s="1">
        <f t="shared" si="476"/>
        <v>0</v>
      </c>
      <c r="CJ1669" s="1" t="e">
        <f t="shared" si="472"/>
        <v>#N/A</v>
      </c>
      <c r="CK1669" s="1" t="str">
        <f t="shared" si="473"/>
        <v/>
      </c>
    </row>
    <row r="1670" spans="73:89" ht="12" customHeight="1" x14ac:dyDescent="0.15">
      <c r="BU1670" s="1">
        <f t="shared" si="474"/>
        <v>0</v>
      </c>
      <c r="BV1670" s="1">
        <f>IF($BY$12=1,NORMDIST(BY1670,$Y$6,$Y$8,TRUE),IF($BY$12=2,IF(BY1670&lt;=$BX$31,0,IF(BY1670&gt;=$BX$32,1,(BY1670-$BX$31)*$BX$33)),SUM($BU$42:BU1670)/$BV$40))</f>
        <v>0.99999999149749175</v>
      </c>
      <c r="BW1670" s="1">
        <f t="shared" si="466"/>
        <v>4.0194589248734024E-7</v>
      </c>
      <c r="BY1670" s="1">
        <f t="shared" si="467"/>
        <v>162.79999999999504</v>
      </c>
      <c r="BZ1670" s="1">
        <f t="shared" si="468"/>
        <v>2.4689551135586762E-9</v>
      </c>
      <c r="CA1670" s="1">
        <f t="shared" si="475"/>
        <v>26</v>
      </c>
      <c r="CE1670" s="1">
        <f t="shared" si="469"/>
        <v>26.305</v>
      </c>
      <c r="CF1670" s="1">
        <f t="shared" si="470"/>
        <v>99</v>
      </c>
      <c r="CG1670" s="1">
        <f t="shared" si="471"/>
        <v>0</v>
      </c>
      <c r="CH1670" s="1">
        <f t="shared" si="476"/>
        <v>0</v>
      </c>
      <c r="CJ1670" s="1" t="e">
        <f t="shared" si="472"/>
        <v>#N/A</v>
      </c>
      <c r="CK1670" s="1" t="str">
        <f t="shared" si="473"/>
        <v/>
      </c>
    </row>
    <row r="1671" spans="73:89" ht="12" customHeight="1" x14ac:dyDescent="0.15">
      <c r="BU1671" s="1">
        <f t="shared" si="474"/>
        <v>0</v>
      </c>
      <c r="BV1671" s="1">
        <f>IF($BY$12=1,NORMDIST(BY1671,$Y$6,$Y$8,TRUE),IF($BY$12=2,IF(BY1671&lt;=$BX$31,0,IF(BY1671&gt;=$BX$32,1,(BY1671-$BX$31)*$BX$33)),SUM($BU$42:BU1671)/$BV$40))</f>
        <v>0.99999999174093757</v>
      </c>
      <c r="BW1671" s="1">
        <f t="shared" si="466"/>
        <v>3.9100449097818618E-7</v>
      </c>
      <c r="BY1671" s="1">
        <f t="shared" si="467"/>
        <v>162.89999999999503</v>
      </c>
      <c r="BZ1671" s="1">
        <f t="shared" si="468"/>
        <v>2.4002731183437576E-9</v>
      </c>
      <c r="CA1671" s="1">
        <f t="shared" si="475"/>
        <v>26</v>
      </c>
      <c r="CE1671" s="1">
        <f t="shared" si="469"/>
        <v>26.305</v>
      </c>
      <c r="CF1671" s="1">
        <f t="shared" si="470"/>
        <v>99</v>
      </c>
      <c r="CG1671" s="1">
        <f t="shared" si="471"/>
        <v>0</v>
      </c>
      <c r="CH1671" s="1">
        <f t="shared" si="476"/>
        <v>0</v>
      </c>
      <c r="CJ1671" s="1" t="e">
        <f t="shared" si="472"/>
        <v>#N/A</v>
      </c>
      <c r="CK1671" s="1" t="str">
        <f t="shared" si="473"/>
        <v/>
      </c>
    </row>
    <row r="1672" spans="73:89" ht="12" customHeight="1" x14ac:dyDescent="0.15">
      <c r="BU1672" s="1">
        <f t="shared" si="474"/>
        <v>0</v>
      </c>
      <c r="BV1672" s="1">
        <f>IF($BY$12=1,NORMDIST(BY1672,$Y$6,$Y$8,TRUE),IF($BY$12=2,IF(BY1672&lt;=$BX$31,0,IF(BY1672&gt;=$BX$32,1,(BY1672-$BX$31)*$BX$33)),SUM($BU$42:BU1672)/$BV$40))</f>
        <v>0.99999999197760814</v>
      </c>
      <c r="BW1672" s="1">
        <f t="shared" si="466"/>
        <v>3.8035127400445471E-7</v>
      </c>
      <c r="BY1672" s="1">
        <f t="shared" si="467"/>
        <v>162.99999999999503</v>
      </c>
      <c r="BZ1672" s="1">
        <f t="shared" si="468"/>
        <v>2.333443398800407E-9</v>
      </c>
      <c r="CA1672" s="1">
        <f t="shared" si="475"/>
        <v>26</v>
      </c>
      <c r="CE1672" s="1">
        <f t="shared" si="469"/>
        <v>26.305</v>
      </c>
      <c r="CF1672" s="1">
        <f t="shared" si="470"/>
        <v>99</v>
      </c>
      <c r="CG1672" s="1">
        <f t="shared" si="471"/>
        <v>0</v>
      </c>
      <c r="CH1672" s="1">
        <f t="shared" si="476"/>
        <v>0</v>
      </c>
      <c r="CJ1672" s="1" t="e">
        <f t="shared" si="472"/>
        <v>#N/A</v>
      </c>
      <c r="CK1672" s="1" t="str">
        <f t="shared" si="473"/>
        <v/>
      </c>
    </row>
    <row r="1673" spans="73:89" ht="12" customHeight="1" x14ac:dyDescent="0.15">
      <c r="BU1673" s="1">
        <f t="shared" si="474"/>
        <v>0</v>
      </c>
      <c r="BV1673" s="1">
        <f>IF($BY$12=1,NORMDIST(BY1673,$Y$6,$Y$8,TRUE),IF($BY$12=2,IF(BY1673&lt;=$BX$31,0,IF(BY1673&gt;=$BX$32,1,(BY1673-$BX$31)*$BX$33)),SUM($BU$42:BU1673)/$BV$40))</f>
        <v>0.99999999220768632</v>
      </c>
      <c r="BW1673" s="1">
        <f t="shared" si="466"/>
        <v>3.6997892324612839E-7</v>
      </c>
      <c r="BY1673" s="1">
        <f t="shared" si="467"/>
        <v>163.09999999999502</v>
      </c>
      <c r="BZ1673" s="1">
        <f t="shared" si="468"/>
        <v>2.2684176777813592E-9</v>
      </c>
      <c r="CA1673" s="1">
        <f t="shared" si="475"/>
        <v>26</v>
      </c>
      <c r="CE1673" s="1">
        <f t="shared" si="469"/>
        <v>26.305</v>
      </c>
      <c r="CF1673" s="1">
        <f t="shared" si="470"/>
        <v>99</v>
      </c>
      <c r="CG1673" s="1">
        <f t="shared" si="471"/>
        <v>0</v>
      </c>
      <c r="CH1673" s="1">
        <f t="shared" si="476"/>
        <v>0</v>
      </c>
      <c r="CJ1673" s="1" t="e">
        <f t="shared" si="472"/>
        <v>#N/A</v>
      </c>
      <c r="CK1673" s="1" t="str">
        <f t="shared" si="473"/>
        <v/>
      </c>
    </row>
    <row r="1674" spans="73:89" ht="12" customHeight="1" x14ac:dyDescent="0.15">
      <c r="BU1674" s="1">
        <f t="shared" si="474"/>
        <v>0</v>
      </c>
      <c r="BV1674" s="1">
        <f>IF($BY$12=1,NORMDIST(BY1674,$Y$6,$Y$8,TRUE),IF($BY$12=2,IF(BY1674&lt;=$BX$31,0,IF(BY1674&gt;=$BX$32,1,(BY1674-$BX$31)*$BX$33)),SUM($BU$42:BU1674)/$BV$40))</f>
        <v>0.99999999243135029</v>
      </c>
      <c r="BW1674" s="1">
        <f t="shared" si="466"/>
        <v>3.5988029876178224E-7</v>
      </c>
      <c r="BY1674" s="1">
        <f t="shared" si="467"/>
        <v>163.19999999999501</v>
      </c>
      <c r="BZ1674" s="1">
        <f t="shared" si="468"/>
        <v>2.2051488894717722E-9</v>
      </c>
      <c r="CA1674" s="1">
        <f t="shared" si="475"/>
        <v>26</v>
      </c>
      <c r="CE1674" s="1">
        <f t="shared" si="469"/>
        <v>26.305</v>
      </c>
      <c r="CF1674" s="1">
        <f t="shared" si="470"/>
        <v>99</v>
      </c>
      <c r="CG1674" s="1">
        <f t="shared" si="471"/>
        <v>0</v>
      </c>
      <c r="CH1674" s="1">
        <f t="shared" si="476"/>
        <v>0</v>
      </c>
      <c r="CJ1674" s="1" t="e">
        <f t="shared" si="472"/>
        <v>#N/A</v>
      </c>
      <c r="CK1674" s="1" t="str">
        <f t="shared" si="473"/>
        <v/>
      </c>
    </row>
    <row r="1675" spans="73:89" ht="12" customHeight="1" x14ac:dyDescent="0.15">
      <c r="BU1675" s="1">
        <f t="shared" si="474"/>
        <v>0</v>
      </c>
      <c r="BV1675" s="1">
        <f>IF($BY$12=1,NORMDIST(BY1675,$Y$6,$Y$8,TRUE),IF($BY$12=2,IF(BY1675&lt;=$BX$31,0,IF(BY1675&gt;=$BX$32,1,(BY1675-$BX$31)*$BX$33)),SUM($BU$42:BU1675)/$BV$40))</f>
        <v>0.99999999264877315</v>
      </c>
      <c r="BW1675" s="1">
        <f t="shared" si="466"/>
        <v>3.5004843483975669E-7</v>
      </c>
      <c r="BY1675" s="1">
        <f t="shared" si="467"/>
        <v>163.29999999999501</v>
      </c>
      <c r="BZ1675" s="1">
        <f t="shared" si="468"/>
        <v>2.1435911502741421E-9</v>
      </c>
      <c r="CA1675" s="1">
        <f t="shared" si="475"/>
        <v>26</v>
      </c>
      <c r="CE1675" s="1">
        <f t="shared" si="469"/>
        <v>26.305</v>
      </c>
      <c r="CF1675" s="1">
        <f t="shared" si="470"/>
        <v>99</v>
      </c>
      <c r="CG1675" s="1">
        <f t="shared" si="471"/>
        <v>0</v>
      </c>
      <c r="CH1675" s="1">
        <f t="shared" si="476"/>
        <v>0</v>
      </c>
      <c r="CJ1675" s="1" t="e">
        <f t="shared" si="472"/>
        <v>#N/A</v>
      </c>
      <c r="CK1675" s="1" t="str">
        <f t="shared" si="473"/>
        <v/>
      </c>
    </row>
    <row r="1676" spans="73:89" ht="12" customHeight="1" x14ac:dyDescent="0.15">
      <c r="BU1676" s="1">
        <f t="shared" si="474"/>
        <v>0</v>
      </c>
      <c r="BV1676" s="1">
        <f>IF($BY$12=1,NORMDIST(BY1676,$Y$6,$Y$8,TRUE),IF($BY$12=2,IF(BY1676&lt;=$BX$31,0,IF(BY1676&gt;=$BX$32,1,(BY1676-$BX$31)*$BX$33)),SUM($BU$42:BU1676)/$BV$40))</f>
        <v>0.99999999286012398</v>
      </c>
      <c r="BW1676" s="1">
        <f t="shared" si="466"/>
        <v>3.4047653594067008E-7</v>
      </c>
      <c r="BY1676" s="1">
        <f t="shared" si="467"/>
        <v>163.399999999995</v>
      </c>
      <c r="BZ1676" s="1">
        <f t="shared" si="468"/>
        <v>2.0836997303591217E-9</v>
      </c>
      <c r="CA1676" s="1">
        <f t="shared" si="475"/>
        <v>26</v>
      </c>
      <c r="CE1676" s="1">
        <f t="shared" si="469"/>
        <v>26.305</v>
      </c>
      <c r="CF1676" s="1">
        <f t="shared" si="470"/>
        <v>99</v>
      </c>
      <c r="CG1676" s="1">
        <f t="shared" si="471"/>
        <v>0</v>
      </c>
      <c r="CH1676" s="1">
        <f t="shared" si="476"/>
        <v>0</v>
      </c>
      <c r="CJ1676" s="1" t="e">
        <f t="shared" si="472"/>
        <v>#N/A</v>
      </c>
      <c r="CK1676" s="1" t="str">
        <f t="shared" si="473"/>
        <v/>
      </c>
    </row>
    <row r="1677" spans="73:89" ht="12" customHeight="1" x14ac:dyDescent="0.15">
      <c r="BU1677" s="1">
        <f t="shared" si="474"/>
        <v>0</v>
      </c>
      <c r="BV1677" s="1">
        <f>IF($BY$12=1,NORMDIST(BY1677,$Y$6,$Y$8,TRUE),IF($BY$12=2,IF(BY1677&lt;=$BX$31,0,IF(BY1677&gt;=$BX$32,1,(BY1677-$BX$31)*$BX$33)),SUM($BU$42:BU1677)/$BV$40))</f>
        <v>0.99999999306556719</v>
      </c>
      <c r="BW1677" s="1">
        <f t="shared" si="466"/>
        <v>3.3115797272940872E-7</v>
      </c>
      <c r="BY1677" s="1">
        <f t="shared" si="467"/>
        <v>163.499999999995</v>
      </c>
      <c r="BZ1677" s="1">
        <f t="shared" si="468"/>
        <v>2.0254310258680053E-9</v>
      </c>
      <c r="CA1677" s="1">
        <f t="shared" si="475"/>
        <v>26</v>
      </c>
      <c r="CE1677" s="1">
        <f t="shared" si="469"/>
        <v>26.305</v>
      </c>
      <c r="CF1677" s="1">
        <f t="shared" si="470"/>
        <v>99</v>
      </c>
      <c r="CG1677" s="1">
        <f t="shared" si="471"/>
        <v>0</v>
      </c>
      <c r="CH1677" s="1">
        <f t="shared" si="476"/>
        <v>0</v>
      </c>
      <c r="CJ1677" s="1" t="e">
        <f t="shared" si="472"/>
        <v>#N/A</v>
      </c>
      <c r="CK1677" s="1" t="str">
        <f t="shared" si="473"/>
        <v/>
      </c>
    </row>
    <row r="1678" spans="73:89" ht="12" customHeight="1" x14ac:dyDescent="0.15">
      <c r="BU1678" s="1">
        <f t="shared" si="474"/>
        <v>0</v>
      </c>
      <c r="BV1678" s="1">
        <f>IF($BY$12=1,NORMDIST(BY1678,$Y$6,$Y$8,TRUE),IF($BY$12=2,IF(BY1678&lt;=$BX$31,0,IF(BY1678&gt;=$BX$32,1,(BY1678-$BX$31)*$BX$33)),SUM($BU$42:BU1678)/$BV$40))</f>
        <v>0.9999999932652629</v>
      </c>
      <c r="BW1678" s="1">
        <f t="shared" si="466"/>
        <v>3.2208627819473673E-7</v>
      </c>
      <c r="BY1678" s="1">
        <f t="shared" si="467"/>
        <v>163.59999999999499</v>
      </c>
      <c r="BZ1678" s="1">
        <f t="shared" si="468"/>
        <v>1.9687425317527298E-9</v>
      </c>
      <c r="CA1678" s="1">
        <f t="shared" si="475"/>
        <v>26</v>
      </c>
      <c r="CE1678" s="1">
        <f t="shared" si="469"/>
        <v>26.305</v>
      </c>
      <c r="CF1678" s="1">
        <f t="shared" si="470"/>
        <v>99</v>
      </c>
      <c r="CG1678" s="1">
        <f t="shared" si="471"/>
        <v>0</v>
      </c>
      <c r="CH1678" s="1">
        <f t="shared" si="476"/>
        <v>0</v>
      </c>
      <c r="CJ1678" s="1" t="e">
        <f t="shared" si="472"/>
        <v>#N/A</v>
      </c>
      <c r="CK1678" s="1" t="str">
        <f t="shared" si="473"/>
        <v/>
      </c>
    </row>
    <row r="1679" spans="73:89" ht="12" customHeight="1" x14ac:dyDescent="0.15">
      <c r="BU1679" s="1">
        <f t="shared" si="474"/>
        <v>0</v>
      </c>
      <c r="BV1679" s="1">
        <f>IF($BY$12=1,NORMDIST(BY1679,$Y$6,$Y$8,TRUE),IF($BY$12=2,IF(BY1679&lt;=$BX$31,0,IF(BY1679&gt;=$BX$32,1,(BY1679-$BX$31)*$BX$33)),SUM($BU$42:BU1679)/$BV$40))</f>
        <v>0.99999999345936696</v>
      </c>
      <c r="BW1679" s="1">
        <f t="shared" si="466"/>
        <v>3.132551438547177E-7</v>
      </c>
      <c r="BY1679" s="1">
        <f t="shared" si="467"/>
        <v>163.69999999999499</v>
      </c>
      <c r="BZ1679" s="1">
        <f t="shared" si="468"/>
        <v>1.9135928152396293E-9</v>
      </c>
      <c r="CA1679" s="1">
        <f t="shared" si="475"/>
        <v>26</v>
      </c>
      <c r="CE1679" s="1">
        <f t="shared" si="469"/>
        <v>26.305</v>
      </c>
      <c r="CF1679" s="1">
        <f t="shared" si="470"/>
        <v>99</v>
      </c>
      <c r="CG1679" s="1">
        <f t="shared" si="471"/>
        <v>0</v>
      </c>
      <c r="CH1679" s="1">
        <f t="shared" si="476"/>
        <v>0</v>
      </c>
      <c r="CJ1679" s="1" t="e">
        <f t="shared" si="472"/>
        <v>#N/A</v>
      </c>
      <c r="CK1679" s="1" t="str">
        <f t="shared" si="473"/>
        <v/>
      </c>
    </row>
    <row r="1680" spans="73:89" ht="12" customHeight="1" x14ac:dyDescent="0.15">
      <c r="BU1680" s="1">
        <f t="shared" si="474"/>
        <v>0</v>
      </c>
      <c r="BV1680" s="1">
        <f>IF($BY$12=1,NORMDIST(BY1680,$Y$6,$Y$8,TRUE),IF($BY$12=2,IF(BY1680&lt;=$BX$31,0,IF(BY1680&gt;=$BX$32,1,(BY1680-$BX$31)*$BX$33)),SUM($BU$42:BU1680)/$BV$40))</f>
        <v>0.99999999364803138</v>
      </c>
      <c r="BW1680" s="1">
        <f t="shared" si="466"/>
        <v>3.0465841604617706E-7</v>
      </c>
      <c r="BY1680" s="1">
        <f t="shared" si="467"/>
        <v>163.79999999999498</v>
      </c>
      <c r="BZ1680" s="1">
        <f t="shared" si="468"/>
        <v>1.859941489903458E-9</v>
      </c>
      <c r="CA1680" s="1">
        <f t="shared" si="475"/>
        <v>26</v>
      </c>
      <c r="CE1680" s="1">
        <f t="shared" si="469"/>
        <v>26.305</v>
      </c>
      <c r="CF1680" s="1">
        <f t="shared" si="470"/>
        <v>99</v>
      </c>
      <c r="CG1680" s="1">
        <f t="shared" si="471"/>
        <v>0</v>
      </c>
      <c r="CH1680" s="1">
        <f t="shared" si="476"/>
        <v>0</v>
      </c>
      <c r="CJ1680" s="1" t="e">
        <f t="shared" si="472"/>
        <v>#N/A</v>
      </c>
      <c r="CK1680" s="1" t="str">
        <f t="shared" si="473"/>
        <v/>
      </c>
    </row>
    <row r="1681" spans="73:89" ht="12" customHeight="1" x14ac:dyDescent="0.15">
      <c r="BU1681" s="1">
        <f t="shared" si="474"/>
        <v>0</v>
      </c>
      <c r="BV1681" s="1">
        <f>IF($BY$12=1,NORMDIST(BY1681,$Y$6,$Y$8,TRUE),IF($BY$12=2,IF(BY1681&lt;=$BX$31,0,IF(BY1681&gt;=$BX$32,1,(BY1681-$BX$31)*$BX$33)),SUM($BU$42:BU1681)/$BV$40))</f>
        <v>0.99999999383140392</v>
      </c>
      <c r="BW1681" s="1">
        <f t="shared" si="466"/>
        <v>2.9629009229644499E-7</v>
      </c>
      <c r="BY1681" s="1">
        <f t="shared" si="467"/>
        <v>163.89999999999498</v>
      </c>
      <c r="BZ1681" s="1">
        <f t="shared" si="468"/>
        <v>1.8077491903383409E-9</v>
      </c>
      <c r="CA1681" s="1">
        <f t="shared" si="475"/>
        <v>26</v>
      </c>
      <c r="CE1681" s="1">
        <f t="shared" si="469"/>
        <v>26.305</v>
      </c>
      <c r="CF1681" s="1">
        <f t="shared" si="470"/>
        <v>99</v>
      </c>
      <c r="CG1681" s="1">
        <f t="shared" si="471"/>
        <v>0</v>
      </c>
      <c r="CH1681" s="1">
        <f t="shared" si="476"/>
        <v>0</v>
      </c>
      <c r="CJ1681" s="1" t="e">
        <f t="shared" si="472"/>
        <v>#N/A</v>
      </c>
      <c r="CK1681" s="1" t="str">
        <f t="shared" si="473"/>
        <v/>
      </c>
    </row>
    <row r="1682" spans="73:89" ht="12" customHeight="1" x14ac:dyDescent="0.15">
      <c r="BU1682" s="1">
        <f t="shared" si="474"/>
        <v>0</v>
      </c>
      <c r="BV1682" s="1">
        <f>IF($BY$12=1,NORMDIST(BY1682,$Y$6,$Y$8,TRUE),IF($BY$12=2,IF(BY1682&lt;=$BX$31,0,IF(BY1682&gt;=$BX$32,1,(BY1682-$BX$31)*$BX$33)),SUM($BU$42:BU1682)/$BV$40))</f>
        <v>0.99999999400962858</v>
      </c>
      <c r="BW1682" s="1">
        <f t="shared" si="466"/>
        <v>2.8814431777567929E-7</v>
      </c>
      <c r="BY1682" s="1">
        <f t="shared" si="467"/>
        <v>163.99999999999497</v>
      </c>
      <c r="BZ1682" s="1">
        <f t="shared" si="468"/>
        <v>1.7569775474127326E-9</v>
      </c>
      <c r="CA1682" s="1">
        <f t="shared" si="475"/>
        <v>26</v>
      </c>
      <c r="CE1682" s="1">
        <f t="shared" si="469"/>
        <v>26.305</v>
      </c>
      <c r="CF1682" s="1">
        <f t="shared" si="470"/>
        <v>99</v>
      </c>
      <c r="CG1682" s="1">
        <f t="shared" si="471"/>
        <v>0</v>
      </c>
      <c r="CH1682" s="1">
        <f t="shared" si="476"/>
        <v>0</v>
      </c>
      <c r="CJ1682" s="1" t="e">
        <f t="shared" si="472"/>
        <v>#N/A</v>
      </c>
      <c r="CK1682" s="1" t="str">
        <f t="shared" si="473"/>
        <v/>
      </c>
    </row>
    <row r="1683" spans="73:89" ht="12" customHeight="1" x14ac:dyDescent="0.15">
      <c r="BU1683" s="1">
        <f t="shared" si="474"/>
        <v>0</v>
      </c>
      <c r="BV1683" s="1">
        <f>IF($BY$12=1,NORMDIST(BY1683,$Y$6,$Y$8,TRUE),IF($BY$12=2,IF(BY1683&lt;=$BX$31,0,IF(BY1683&gt;=$BX$32,1,(BY1683-$BX$31)*$BX$33)),SUM($BU$42:BU1683)/$BV$40))</f>
        <v>0.99999999418284558</v>
      </c>
      <c r="BW1683" s="1">
        <f t="shared" ref="BW1683:BW1746" si="477">BY1683*BZ1683</f>
        <v>2.8021538182810327E-7</v>
      </c>
      <c r="BY1683" s="1">
        <f t="shared" ref="BY1683:BY1746" si="478">BY1682+$BZ$1</f>
        <v>164.09999999999496</v>
      </c>
      <c r="BZ1683" s="1">
        <f t="shared" si="468"/>
        <v>1.7075891640957458E-9</v>
      </c>
      <c r="CA1683" s="1">
        <f t="shared" si="475"/>
        <v>26</v>
      </c>
      <c r="CE1683" s="1">
        <f t="shared" si="469"/>
        <v>26.305</v>
      </c>
      <c r="CF1683" s="1">
        <f t="shared" si="470"/>
        <v>99</v>
      </c>
      <c r="CG1683" s="1">
        <f t="shared" si="471"/>
        <v>0</v>
      </c>
      <c r="CH1683" s="1">
        <f t="shared" si="476"/>
        <v>0</v>
      </c>
      <c r="CJ1683" s="1" t="e">
        <f t="shared" si="472"/>
        <v>#N/A</v>
      </c>
      <c r="CK1683" s="1" t="str">
        <f t="shared" si="473"/>
        <v/>
      </c>
    </row>
    <row r="1684" spans="73:89" ht="12" customHeight="1" x14ac:dyDescent="0.15">
      <c r="BU1684" s="1">
        <f t="shared" si="474"/>
        <v>0</v>
      </c>
      <c r="BV1684" s="1">
        <f>IF($BY$12=1,NORMDIST(BY1684,$Y$6,$Y$8,TRUE),IF($BY$12=2,IF(BY1684&lt;=$BX$31,0,IF(BY1684&gt;=$BX$32,1,(BY1684-$BX$31)*$BX$33)),SUM($BU$42:BU1684)/$BV$40))</f>
        <v>0.99999999435119136</v>
      </c>
      <c r="BW1684" s="1">
        <f t="shared" si="477"/>
        <v>2.7249771458047475E-7</v>
      </c>
      <c r="BY1684" s="1">
        <f t="shared" si="478"/>
        <v>164.19999999999496</v>
      </c>
      <c r="BZ1684" s="1">
        <f t="shared" si="468"/>
        <v>1.6595475918421628E-9</v>
      </c>
      <c r="CA1684" s="1">
        <f t="shared" si="475"/>
        <v>26</v>
      </c>
      <c r="CE1684" s="1">
        <f t="shared" si="469"/>
        <v>26.305</v>
      </c>
      <c r="CF1684" s="1">
        <f t="shared" si="470"/>
        <v>99</v>
      </c>
      <c r="CG1684" s="1">
        <f t="shared" si="471"/>
        <v>0</v>
      </c>
      <c r="CH1684" s="1">
        <f t="shared" si="476"/>
        <v>0</v>
      </c>
      <c r="CJ1684" s="1" t="e">
        <f t="shared" si="472"/>
        <v>#N/A</v>
      </c>
      <c r="CK1684" s="1" t="str">
        <f t="shared" si="473"/>
        <v/>
      </c>
    </row>
    <row r="1685" spans="73:89" ht="12" customHeight="1" x14ac:dyDescent="0.15">
      <c r="BU1685" s="1">
        <f t="shared" si="474"/>
        <v>0</v>
      </c>
      <c r="BV1685" s="1">
        <f>IF($BY$12=1,NORMDIST(BY1685,$Y$6,$Y$8,TRUE),IF($BY$12=2,IF(BY1685&lt;=$BX$31,0,IF(BY1685&gt;=$BX$32,1,(BY1685-$BX$31)*$BX$33)),SUM($BU$42:BU1685)/$BV$40))</f>
        <v>0.99999999451479882</v>
      </c>
      <c r="BW1685" s="1">
        <f t="shared" si="477"/>
        <v>2.6498588362623024E-7</v>
      </c>
      <c r="BY1685" s="1">
        <f t="shared" si="478"/>
        <v>164.29999999999495</v>
      </c>
      <c r="BZ1685" s="1">
        <f t="shared" si="468"/>
        <v>1.6128173075242751E-9</v>
      </c>
      <c r="CA1685" s="1">
        <f t="shared" si="475"/>
        <v>26</v>
      </c>
      <c r="CE1685" s="1">
        <f t="shared" si="469"/>
        <v>26.305</v>
      </c>
      <c r="CF1685" s="1">
        <f t="shared" si="470"/>
        <v>99</v>
      </c>
      <c r="CG1685" s="1">
        <f t="shared" si="471"/>
        <v>0</v>
      </c>
      <c r="CH1685" s="1">
        <f t="shared" si="476"/>
        <v>0</v>
      </c>
      <c r="CJ1685" s="1" t="e">
        <f t="shared" si="472"/>
        <v>#N/A</v>
      </c>
      <c r="CK1685" s="1" t="str">
        <f t="shared" si="473"/>
        <v/>
      </c>
    </row>
    <row r="1686" spans="73:89" ht="12" customHeight="1" x14ac:dyDescent="0.15">
      <c r="BU1686" s="1">
        <f t="shared" si="474"/>
        <v>0</v>
      </c>
      <c r="BV1686" s="1">
        <f>IF($BY$12=1,NORMDIST(BY1686,$Y$6,$Y$8,TRUE),IF($BY$12=2,IF(BY1686&lt;=$BX$31,0,IF(BY1686&gt;=$BX$32,1,(BY1686-$BX$31)*$BX$33)),SUM($BU$42:BU1686)/$BV$40))</f>
        <v>0.9999999946737973</v>
      </c>
      <c r="BW1686" s="1">
        <f t="shared" si="477"/>
        <v>2.5767459078366443E-7</v>
      </c>
      <c r="BY1686" s="1">
        <f t="shared" si="478"/>
        <v>164.39999999999495</v>
      </c>
      <c r="BZ1686" s="1">
        <f t="shared" si="468"/>
        <v>1.5673636908982505E-9</v>
      </c>
      <c r="CA1686" s="1">
        <f t="shared" si="475"/>
        <v>26</v>
      </c>
      <c r="CE1686" s="1">
        <f t="shared" si="469"/>
        <v>26.305</v>
      </c>
      <c r="CF1686" s="1">
        <f t="shared" si="470"/>
        <v>99</v>
      </c>
      <c r="CG1686" s="1">
        <f t="shared" si="471"/>
        <v>0</v>
      </c>
      <c r="CH1686" s="1">
        <f t="shared" si="476"/>
        <v>0</v>
      </c>
      <c r="CJ1686" s="1" t="e">
        <f t="shared" si="472"/>
        <v>#N/A</v>
      </c>
      <c r="CK1686" s="1" t="str">
        <f t="shared" si="473"/>
        <v/>
      </c>
    </row>
    <row r="1687" spans="73:89" ht="12" customHeight="1" x14ac:dyDescent="0.15">
      <c r="BU1687" s="1">
        <f t="shared" si="474"/>
        <v>0</v>
      </c>
      <c r="BV1687" s="1">
        <f>IF($BY$12=1,NORMDIST(BY1687,$Y$6,$Y$8,TRUE),IF($BY$12=2,IF(BY1687&lt;=$BX$31,0,IF(BY1687&gt;=$BX$32,1,(BY1687-$BX$31)*$BX$33)),SUM($BU$42:BU1687)/$BV$40))</f>
        <v>0.99999999482831292</v>
      </c>
      <c r="BW1687" s="1">
        <f t="shared" si="477"/>
        <v>2.5055866892662522E-7</v>
      </c>
      <c r="BY1687" s="1">
        <f t="shared" si="478"/>
        <v>164.49999999999494</v>
      </c>
      <c r="BZ1687" s="1">
        <f t="shared" si="468"/>
        <v>1.5231530025935131E-9</v>
      </c>
      <c r="CA1687" s="1">
        <f t="shared" si="475"/>
        <v>26</v>
      </c>
      <c r="CE1687" s="1">
        <f t="shared" si="469"/>
        <v>26.305</v>
      </c>
      <c r="CF1687" s="1">
        <f t="shared" si="470"/>
        <v>99</v>
      </c>
      <c r="CG1687" s="1">
        <f t="shared" si="471"/>
        <v>0</v>
      </c>
      <c r="CH1687" s="1">
        <f t="shared" si="476"/>
        <v>0</v>
      </c>
      <c r="CJ1687" s="1" t="e">
        <f t="shared" si="472"/>
        <v>#N/A</v>
      </c>
      <c r="CK1687" s="1" t="str">
        <f t="shared" si="473"/>
        <v/>
      </c>
    </row>
    <row r="1688" spans="73:89" ht="12" customHeight="1" x14ac:dyDescent="0.15">
      <c r="BU1688" s="1">
        <f t="shared" si="474"/>
        <v>0</v>
      </c>
      <c r="BV1688" s="1">
        <f>IF($BY$12=1,NORMDIST(BY1688,$Y$6,$Y$8,TRUE),IF($BY$12=2,IF(BY1688&lt;=$BX$31,0,IF(BY1688&gt;=$BX$32,1,(BY1688-$BX$31)*$BX$33)),SUM($BU$42:BU1688)/$BV$40))</f>
        <v>0.99999999497846825</v>
      </c>
      <c r="BW1688" s="1">
        <f t="shared" si="477"/>
        <v>2.4363307888619982E-7</v>
      </c>
      <c r="BY1688" s="1">
        <f t="shared" si="478"/>
        <v>164.59999999999494</v>
      </c>
      <c r="BZ1688" s="1">
        <f t="shared" si="468"/>
        <v>1.4801523626136532E-9</v>
      </c>
      <c r="CA1688" s="1">
        <f t="shared" si="475"/>
        <v>26</v>
      </c>
      <c r="CE1688" s="1">
        <f t="shared" si="469"/>
        <v>26.305</v>
      </c>
      <c r="CF1688" s="1">
        <f t="shared" si="470"/>
        <v>99</v>
      </c>
      <c r="CG1688" s="1">
        <f t="shared" si="471"/>
        <v>0</v>
      </c>
      <c r="CH1688" s="1">
        <f t="shared" si="476"/>
        <v>0</v>
      </c>
      <c r="CJ1688" s="1" t="e">
        <f t="shared" si="472"/>
        <v>#N/A</v>
      </c>
      <c r="CK1688" s="1" t="str">
        <f t="shared" si="473"/>
        <v/>
      </c>
    </row>
    <row r="1689" spans="73:89" ht="12" customHeight="1" x14ac:dyDescent="0.15">
      <c r="BU1689" s="1">
        <f t="shared" si="474"/>
        <v>0</v>
      </c>
      <c r="BV1689" s="1">
        <f>IF($BY$12=1,NORMDIST(BY1689,$Y$6,$Y$8,TRUE),IF($BY$12=2,IF(BY1689&lt;=$BX$31,0,IF(BY1689&gt;=$BX$32,1,(BY1689-$BX$31)*$BX$33)),SUM($BU$42:BU1689)/$BV$40))</f>
        <v>0.99999999512438265</v>
      </c>
      <c r="BW1689" s="1">
        <f t="shared" si="477"/>
        <v>2.3689290642188663E-7</v>
      </c>
      <c r="BY1689" s="1">
        <f t="shared" si="478"/>
        <v>164.69999999999493</v>
      </c>
      <c r="BZ1689" s="1">
        <f t="shared" si="468"/>
        <v>1.4383297293375466E-9</v>
      </c>
      <c r="CA1689" s="1">
        <f t="shared" si="475"/>
        <v>26</v>
      </c>
      <c r="CE1689" s="1">
        <f t="shared" si="469"/>
        <v>26.305</v>
      </c>
      <c r="CF1689" s="1">
        <f t="shared" si="470"/>
        <v>99</v>
      </c>
      <c r="CG1689" s="1">
        <f t="shared" si="471"/>
        <v>0</v>
      </c>
      <c r="CH1689" s="1">
        <f t="shared" si="476"/>
        <v>0</v>
      </c>
      <c r="CJ1689" s="1" t="e">
        <f t="shared" si="472"/>
        <v>#N/A</v>
      </c>
      <c r="CK1689" s="1" t="str">
        <f t="shared" si="473"/>
        <v/>
      </c>
    </row>
    <row r="1690" spans="73:89" ht="12" customHeight="1" x14ac:dyDescent="0.15">
      <c r="BU1690" s="1">
        <f t="shared" si="474"/>
        <v>0</v>
      </c>
      <c r="BV1690" s="1">
        <f>IF($BY$12=1,NORMDIST(BY1690,$Y$6,$Y$8,TRUE),IF($BY$12=2,IF(BY1690&lt;=$BX$31,0,IF(BY1690&gt;=$BX$32,1,(BY1690-$BX$31)*$BX$33)),SUM($BU$42:BU1690)/$BV$40))</f>
        <v>0.99999999526617245</v>
      </c>
      <c r="BW1690" s="1">
        <f t="shared" si="477"/>
        <v>2.303333592608027E-7</v>
      </c>
      <c r="BY1690" s="1">
        <f t="shared" si="478"/>
        <v>164.79999999999492</v>
      </c>
      <c r="BZ1690" s="1">
        <f t="shared" si="468"/>
        <v>1.3976538790097682E-9</v>
      </c>
      <c r="CA1690" s="1">
        <f t="shared" si="475"/>
        <v>26</v>
      </c>
      <c r="CE1690" s="1">
        <f t="shared" si="469"/>
        <v>26.305</v>
      </c>
      <c r="CF1690" s="1">
        <f t="shared" si="470"/>
        <v>99</v>
      </c>
      <c r="CG1690" s="1">
        <f t="shared" si="471"/>
        <v>0</v>
      </c>
      <c r="CH1690" s="1">
        <f t="shared" si="476"/>
        <v>0</v>
      </c>
      <c r="CJ1690" s="1" t="e">
        <f t="shared" si="472"/>
        <v>#N/A</v>
      </c>
      <c r="CK1690" s="1" t="str">
        <f t="shared" si="473"/>
        <v/>
      </c>
    </row>
    <row r="1691" spans="73:89" ht="12" customHeight="1" x14ac:dyDescent="0.15">
      <c r="BU1691" s="1">
        <f t="shared" si="474"/>
        <v>0</v>
      </c>
      <c r="BV1691" s="1">
        <f>IF($BY$12=1,NORMDIST(BY1691,$Y$6,$Y$8,TRUE),IF($BY$12=2,IF(BY1691&lt;=$BX$31,0,IF(BY1691&gt;=$BX$32,1,(BY1691-$BX$31)*$BX$33)),SUM($BU$42:BU1691)/$BV$40))</f>
        <v>0.99999999540395068</v>
      </c>
      <c r="BW1691" s="1">
        <f t="shared" si="477"/>
        <v>2.2394976420348697E-7</v>
      </c>
      <c r="BY1691" s="1">
        <f t="shared" si="478"/>
        <v>164.89999999999492</v>
      </c>
      <c r="BZ1691" s="1">
        <f t="shared" si="468"/>
        <v>1.3580943857094838E-9</v>
      </c>
      <c r="CA1691" s="1">
        <f t="shared" si="475"/>
        <v>26</v>
      </c>
      <c r="CE1691" s="1">
        <f t="shared" si="469"/>
        <v>26.305</v>
      </c>
      <c r="CF1691" s="1">
        <f t="shared" si="470"/>
        <v>99</v>
      </c>
      <c r="CG1691" s="1">
        <f t="shared" si="471"/>
        <v>0</v>
      </c>
      <c r="CH1691" s="1">
        <f t="shared" si="476"/>
        <v>0</v>
      </c>
      <c r="CJ1691" s="1" t="e">
        <f t="shared" si="472"/>
        <v>#N/A</v>
      </c>
      <c r="CK1691" s="1" t="str">
        <f t="shared" si="473"/>
        <v/>
      </c>
    </row>
    <row r="1692" spans="73:89" ht="12" customHeight="1" x14ac:dyDescent="0.15">
      <c r="BU1692" s="1">
        <f t="shared" si="474"/>
        <v>0</v>
      </c>
      <c r="BV1692" s="1">
        <f>IF($BY$12=1,NORMDIST(BY1692,$Y$6,$Y$8,TRUE),IF($BY$12=2,IF(BY1692&lt;=$BX$31,0,IF(BY1692&gt;=$BX$32,1,(BY1692-$BX$31)*$BX$33)),SUM($BU$42:BU1692)/$BV$40))</f>
        <v>0.99999999553782759</v>
      </c>
      <c r="BW1692" s="1">
        <f t="shared" si="477"/>
        <v>2.1773756429488353E-7</v>
      </c>
      <c r="BY1692" s="1">
        <f t="shared" si="478"/>
        <v>164.99999999999491</v>
      </c>
      <c r="BZ1692" s="1">
        <f t="shared" si="468"/>
        <v>1.3196216017872136E-9</v>
      </c>
      <c r="CA1692" s="1">
        <f t="shared" si="475"/>
        <v>26</v>
      </c>
      <c r="CE1692" s="1">
        <f t="shared" si="469"/>
        <v>26.305</v>
      </c>
      <c r="CF1692" s="1">
        <f t="shared" si="470"/>
        <v>99</v>
      </c>
      <c r="CG1692" s="1">
        <f t="shared" si="471"/>
        <v>0</v>
      </c>
      <c r="CH1692" s="1">
        <f t="shared" si="476"/>
        <v>0</v>
      </c>
      <c r="CJ1692" s="1" t="e">
        <f t="shared" si="472"/>
        <v>#N/A</v>
      </c>
      <c r="CK1692" s="1" t="str">
        <f t="shared" si="473"/>
        <v/>
      </c>
    </row>
    <row r="1693" spans="73:89" ht="12" customHeight="1" x14ac:dyDescent="0.15">
      <c r="BU1693" s="1">
        <f t="shared" si="474"/>
        <v>0</v>
      </c>
      <c r="BV1693" s="1">
        <f>IF($BY$12=1,NORMDIST(BY1693,$Y$6,$Y$8,TRUE),IF($BY$12=2,IF(BY1693&lt;=$BX$31,0,IF(BY1693&gt;=$BX$32,1,(BY1693-$BX$31)*$BX$33)),SUM($BU$42:BU1693)/$BV$40))</f>
        <v>0.99999999566791031</v>
      </c>
      <c r="BW1693" s="1">
        <f t="shared" si="477"/>
        <v>2.1169231605914352E-7</v>
      </c>
      <c r="BY1693" s="1">
        <f t="shared" si="478"/>
        <v>165.09999999999491</v>
      </c>
      <c r="BZ1693" s="1">
        <f t="shared" si="468"/>
        <v>1.2822066387592371E-9</v>
      </c>
      <c r="CA1693" s="1">
        <f t="shared" si="475"/>
        <v>26</v>
      </c>
      <c r="CE1693" s="1">
        <f t="shared" si="469"/>
        <v>26.305</v>
      </c>
      <c r="CF1693" s="1">
        <f t="shared" si="470"/>
        <v>99</v>
      </c>
      <c r="CG1693" s="1">
        <f t="shared" si="471"/>
        <v>0</v>
      </c>
      <c r="CH1693" s="1">
        <f t="shared" si="476"/>
        <v>0</v>
      </c>
      <c r="CJ1693" s="1" t="e">
        <f t="shared" si="472"/>
        <v>#N/A</v>
      </c>
      <c r="CK1693" s="1" t="str">
        <f t="shared" si="473"/>
        <v/>
      </c>
    </row>
    <row r="1694" spans="73:89" ht="12" customHeight="1" x14ac:dyDescent="0.15">
      <c r="BU1694" s="1">
        <f t="shared" si="474"/>
        <v>0</v>
      </c>
      <c r="BV1694" s="1">
        <f>IF($BY$12=1,NORMDIST(BY1694,$Y$6,$Y$8,TRUE),IF($BY$12=2,IF(BY1694&lt;=$BX$31,0,IF(BY1694&gt;=$BX$32,1,(BY1694-$BX$31)*$BX$33)),SUM($BU$42:BU1694)/$BV$40))</f>
        <v>0.99999999579430321</v>
      </c>
      <c r="BW1694" s="1">
        <f t="shared" si="477"/>
        <v>2.058096867968708E-7</v>
      </c>
      <c r="BY1694" s="1">
        <f t="shared" si="478"/>
        <v>165.1999999999949</v>
      </c>
      <c r="BZ1694" s="1">
        <f t="shared" si="468"/>
        <v>1.2458213486493774E-9</v>
      </c>
      <c r="CA1694" s="1">
        <f t="shared" si="475"/>
        <v>26</v>
      </c>
      <c r="CE1694" s="1">
        <f t="shared" si="469"/>
        <v>26.305</v>
      </c>
      <c r="CF1694" s="1">
        <f t="shared" si="470"/>
        <v>99</v>
      </c>
      <c r="CG1694" s="1">
        <f t="shared" si="471"/>
        <v>0</v>
      </c>
      <c r="CH1694" s="1">
        <f t="shared" si="476"/>
        <v>0</v>
      </c>
      <c r="CJ1694" s="1" t="e">
        <f t="shared" si="472"/>
        <v>#N/A</v>
      </c>
      <c r="CK1694" s="1" t="str">
        <f t="shared" si="473"/>
        <v/>
      </c>
    </row>
    <row r="1695" spans="73:89" ht="12" customHeight="1" x14ac:dyDescent="0.15">
      <c r="BU1695" s="1">
        <f t="shared" si="474"/>
        <v>0</v>
      </c>
      <c r="BV1695" s="1">
        <f>IF($BY$12=1,NORMDIST(BY1695,$Y$6,$Y$8,TRUE),IF($BY$12=2,IF(BY1695&lt;=$BX$31,0,IF(BY1695&gt;=$BX$32,1,(BY1695-$BX$31)*$BX$33)),SUM($BU$42:BU1695)/$BV$40))</f>
        <v>0.99999999591710798</v>
      </c>
      <c r="BW1695" s="1">
        <f t="shared" si="477"/>
        <v>2.0008545194351437E-7</v>
      </c>
      <c r="BY1695" s="1">
        <f t="shared" si="478"/>
        <v>165.2999999999949</v>
      </c>
      <c r="BZ1695" s="1">
        <f t="shared" si="468"/>
        <v>1.2104383057684243E-9</v>
      </c>
      <c r="CA1695" s="1">
        <f t="shared" si="475"/>
        <v>26</v>
      </c>
      <c r="CE1695" s="1">
        <f t="shared" si="469"/>
        <v>26.305</v>
      </c>
      <c r="CF1695" s="1">
        <f t="shared" si="470"/>
        <v>99</v>
      </c>
      <c r="CG1695" s="1">
        <f t="shared" si="471"/>
        <v>0</v>
      </c>
      <c r="CH1695" s="1">
        <f t="shared" si="476"/>
        <v>0</v>
      </c>
      <c r="CJ1695" s="1" t="e">
        <f t="shared" si="472"/>
        <v>#N/A</v>
      </c>
      <c r="CK1695" s="1" t="str">
        <f t="shared" si="473"/>
        <v/>
      </c>
    </row>
    <row r="1696" spans="73:89" ht="12" customHeight="1" x14ac:dyDescent="0.15">
      <c r="BU1696" s="1">
        <f t="shared" si="474"/>
        <v>0</v>
      </c>
      <c r="BV1696" s="1">
        <f>IF($BY$12=1,NORMDIST(BY1696,$Y$6,$Y$8,TRUE),IF($BY$12=2,IF(BY1696&lt;=$BX$31,0,IF(BY1696&gt;=$BX$32,1,(BY1696-$BX$31)*$BX$33)),SUM($BU$42:BU1696)/$BV$40))</f>
        <v>0.99999999603642342</v>
      </c>
      <c r="BW1696" s="1">
        <f t="shared" si="477"/>
        <v>1.9451549248757231E-7</v>
      </c>
      <c r="BY1696" s="1">
        <f t="shared" si="478"/>
        <v>165.39999999999489</v>
      </c>
      <c r="BZ1696" s="1">
        <f t="shared" si="468"/>
        <v>1.1760307889212716E-9</v>
      </c>
      <c r="CA1696" s="1">
        <f t="shared" si="475"/>
        <v>26</v>
      </c>
      <c r="CE1696" s="1">
        <f t="shared" si="469"/>
        <v>26.305</v>
      </c>
      <c r="CF1696" s="1">
        <f t="shared" si="470"/>
        <v>99</v>
      </c>
      <c r="CG1696" s="1">
        <f t="shared" si="471"/>
        <v>0</v>
      </c>
      <c r="CH1696" s="1">
        <f t="shared" si="476"/>
        <v>0</v>
      </c>
      <c r="CJ1696" s="1" t="e">
        <f t="shared" si="472"/>
        <v>#N/A</v>
      </c>
      <c r="CK1696" s="1" t="str">
        <f t="shared" si="473"/>
        <v/>
      </c>
    </row>
    <row r="1697" spans="73:89" ht="12" customHeight="1" x14ac:dyDescent="0.15">
      <c r="BU1697" s="1">
        <f t="shared" si="474"/>
        <v>0</v>
      </c>
      <c r="BV1697" s="1">
        <f>IF($BY$12=1,NORMDIST(BY1697,$Y$6,$Y$8,TRUE),IF($BY$12=2,IF(BY1697&lt;=$BX$31,0,IF(BY1697&gt;=$BX$32,1,(BY1697-$BX$31)*$BX$33)),SUM($BU$42:BU1697)/$BV$40))</f>
        <v>0.99999999615234569</v>
      </c>
      <c r="BW1697" s="1">
        <f t="shared" si="477"/>
        <v>1.8909579244736318E-7</v>
      </c>
      <c r="BY1697" s="1">
        <f t="shared" si="478"/>
        <v>165.49999999999488</v>
      </c>
      <c r="BZ1697" s="1">
        <f t="shared" si="468"/>
        <v>1.1425727640324412E-9</v>
      </c>
      <c r="CA1697" s="1">
        <f t="shared" si="475"/>
        <v>26</v>
      </c>
      <c r="CE1697" s="1">
        <f t="shared" si="469"/>
        <v>26.305</v>
      </c>
      <c r="CF1697" s="1">
        <f t="shared" si="470"/>
        <v>99</v>
      </c>
      <c r="CG1697" s="1">
        <f t="shared" si="471"/>
        <v>0</v>
      </c>
      <c r="CH1697" s="1">
        <f t="shared" si="476"/>
        <v>0</v>
      </c>
      <c r="CJ1697" s="1" t="e">
        <f t="shared" si="472"/>
        <v>#N/A</v>
      </c>
      <c r="CK1697" s="1" t="str">
        <f t="shared" si="473"/>
        <v/>
      </c>
    </row>
    <row r="1698" spans="73:89" ht="12" customHeight="1" x14ac:dyDescent="0.15">
      <c r="BU1698" s="1">
        <f t="shared" si="474"/>
        <v>0</v>
      </c>
      <c r="BV1698" s="1">
        <f>IF($BY$12=1,NORMDIST(BY1698,$Y$6,$Y$8,TRUE),IF($BY$12=2,IF(BY1698&lt;=$BX$31,0,IF(BY1698&gt;=$BX$32,1,(BY1698-$BX$31)*$BX$33)),SUM($BU$42:BU1698)/$BV$40))</f>
        <v>0.99999999626496872</v>
      </c>
      <c r="BW1698" s="1">
        <f t="shared" si="477"/>
        <v>1.8382243640510088E-7</v>
      </c>
      <c r="BY1698" s="1">
        <f t="shared" si="478"/>
        <v>165.59999999999488</v>
      </c>
      <c r="BZ1698" s="1">
        <f t="shared" si="468"/>
        <v>1.1100388671805952E-9</v>
      </c>
      <c r="CA1698" s="1">
        <f t="shared" si="475"/>
        <v>26</v>
      </c>
      <c r="CE1698" s="1">
        <f t="shared" si="469"/>
        <v>26.305</v>
      </c>
      <c r="CF1698" s="1">
        <f t="shared" si="470"/>
        <v>99</v>
      </c>
      <c r="CG1698" s="1">
        <f t="shared" si="471"/>
        <v>0</v>
      </c>
      <c r="CH1698" s="1">
        <f t="shared" si="476"/>
        <v>0</v>
      </c>
      <c r="CJ1698" s="1" t="e">
        <f t="shared" si="472"/>
        <v>#N/A</v>
      </c>
      <c r="CK1698" s="1" t="str">
        <f t="shared" si="473"/>
        <v/>
      </c>
    </row>
    <row r="1699" spans="73:89" ht="12" customHeight="1" x14ac:dyDescent="0.15">
      <c r="BU1699" s="1">
        <f t="shared" si="474"/>
        <v>0</v>
      </c>
      <c r="BV1699" s="1">
        <f>IF($BY$12=1,NORMDIST(BY1699,$Y$6,$Y$8,TRUE),IF($BY$12=2,IF(BY1699&lt;=$BX$31,0,IF(BY1699&gt;=$BX$32,1,(BY1699-$BX$31)*$BX$33)),SUM($BU$42:BU1699)/$BV$40))</f>
        <v>0.99999999637438353</v>
      </c>
      <c r="BW1699" s="1">
        <f t="shared" si="477"/>
        <v>1.7869160709704576E-7</v>
      </c>
      <c r="BY1699" s="1">
        <f t="shared" si="478"/>
        <v>165.69999999999487</v>
      </c>
      <c r="BZ1699" s="1">
        <f t="shared" si="468"/>
        <v>1.0784043880328986E-9</v>
      </c>
      <c r="CA1699" s="1">
        <f t="shared" si="475"/>
        <v>26</v>
      </c>
      <c r="CE1699" s="1">
        <f t="shared" si="469"/>
        <v>26.305</v>
      </c>
      <c r="CF1699" s="1">
        <f t="shared" si="470"/>
        <v>99</v>
      </c>
      <c r="CG1699" s="1">
        <f t="shared" si="471"/>
        <v>0</v>
      </c>
      <c r="CH1699" s="1">
        <f t="shared" si="476"/>
        <v>0</v>
      </c>
      <c r="CJ1699" s="1" t="e">
        <f t="shared" si="472"/>
        <v>#N/A</v>
      </c>
      <c r="CK1699" s="1" t="str">
        <f t="shared" si="473"/>
        <v/>
      </c>
    </row>
    <row r="1700" spans="73:89" ht="12" customHeight="1" x14ac:dyDescent="0.15">
      <c r="BU1700" s="1">
        <f t="shared" si="474"/>
        <v>0</v>
      </c>
      <c r="BV1700" s="1">
        <f>IF($BY$12=1,NORMDIST(BY1700,$Y$6,$Y$8,TRUE),IF($BY$12=2,IF(BY1700&lt;=$BX$31,0,IF(BY1700&gt;=$BX$32,1,(BY1700-$BX$31)*$BX$33)),SUM($BU$42:BU1700)/$BV$40))</f>
        <v>0.99999999648067883</v>
      </c>
      <c r="BW1700" s="1">
        <f t="shared" si="477"/>
        <v>1.7369958305854829E-7</v>
      </c>
      <c r="BY1700" s="1">
        <f t="shared" si="478"/>
        <v>165.79999999999487</v>
      </c>
      <c r="BZ1700" s="1">
        <f t="shared" si="468"/>
        <v>1.0476452536704081E-9</v>
      </c>
      <c r="CA1700" s="1">
        <f t="shared" si="475"/>
        <v>26</v>
      </c>
      <c r="CE1700" s="1">
        <f t="shared" si="469"/>
        <v>26.305</v>
      </c>
      <c r="CF1700" s="1">
        <f t="shared" si="470"/>
        <v>99</v>
      </c>
      <c r="CG1700" s="1">
        <f t="shared" si="471"/>
        <v>0</v>
      </c>
      <c r="CH1700" s="1">
        <f t="shared" si="476"/>
        <v>0</v>
      </c>
      <c r="CJ1700" s="1" t="e">
        <f t="shared" si="472"/>
        <v>#N/A</v>
      </c>
      <c r="CK1700" s="1" t="str">
        <f t="shared" si="473"/>
        <v/>
      </c>
    </row>
    <row r="1701" spans="73:89" ht="12" customHeight="1" x14ac:dyDescent="0.15">
      <c r="BU1701" s="1">
        <f t="shared" si="474"/>
        <v>0</v>
      </c>
      <c r="BV1701" s="1">
        <f>IF($BY$12=1,NORMDIST(BY1701,$Y$6,$Y$8,TRUE),IF($BY$12=2,IF(BY1701&lt;=$BX$31,0,IF(BY1701&gt;=$BX$32,1,(BY1701-$BX$31)*$BX$33)),SUM($BU$42:BU1701)/$BV$40))</f>
        <v>0.9999999965839409</v>
      </c>
      <c r="BW1701" s="1">
        <f t="shared" si="477"/>
        <v>1.6884273632278816E-7</v>
      </c>
      <c r="BY1701" s="1">
        <f t="shared" si="478"/>
        <v>165.89999999999486</v>
      </c>
      <c r="BZ1701" s="1">
        <f t="shared" si="468"/>
        <v>1.0177380127956201E-9</v>
      </c>
      <c r="CA1701" s="1">
        <f t="shared" si="475"/>
        <v>26</v>
      </c>
      <c r="CE1701" s="1">
        <f t="shared" si="469"/>
        <v>26.305</v>
      </c>
      <c r="CF1701" s="1">
        <f t="shared" si="470"/>
        <v>99</v>
      </c>
      <c r="CG1701" s="1">
        <f t="shared" si="471"/>
        <v>0</v>
      </c>
      <c r="CH1701" s="1">
        <f t="shared" si="476"/>
        <v>0</v>
      </c>
      <c r="CJ1701" s="1" t="e">
        <f t="shared" si="472"/>
        <v>#N/A</v>
      </c>
      <c r="CK1701" s="1" t="str">
        <f t="shared" si="473"/>
        <v/>
      </c>
    </row>
    <row r="1702" spans="73:89" ht="12" customHeight="1" x14ac:dyDescent="0.15">
      <c r="BU1702" s="1">
        <f t="shared" si="474"/>
        <v>0</v>
      </c>
      <c r="BV1702" s="1">
        <f>IF($BY$12=1,NORMDIST(BY1702,$Y$6,$Y$8,TRUE),IF($BY$12=2,IF(BY1702&lt;=$BX$31,0,IF(BY1702&gt;=$BX$32,1,(BY1702-$BX$31)*$BX$33)),SUM($BU$42:BU1702)/$BV$40))</f>
        <v>0.99999999668425399</v>
      </c>
      <c r="BW1702" s="1">
        <f t="shared" si="477"/>
        <v>1.6411753017207001E-7</v>
      </c>
      <c r="BY1702" s="1">
        <f t="shared" si="478"/>
        <v>165.99999999999486</v>
      </c>
      <c r="BZ1702" s="1">
        <f t="shared" si="468"/>
        <v>9.8865982031370535E-10</v>
      </c>
      <c r="CA1702" s="1">
        <f t="shared" si="475"/>
        <v>26</v>
      </c>
      <c r="CE1702" s="1">
        <f t="shared" si="469"/>
        <v>26.305</v>
      </c>
      <c r="CF1702" s="1">
        <f t="shared" si="470"/>
        <v>99</v>
      </c>
      <c r="CG1702" s="1">
        <f t="shared" si="471"/>
        <v>0</v>
      </c>
      <c r="CH1702" s="1">
        <f t="shared" si="476"/>
        <v>0</v>
      </c>
      <c r="CJ1702" s="1" t="e">
        <f t="shared" si="472"/>
        <v>#N/A</v>
      </c>
      <c r="CK1702" s="1" t="str">
        <f t="shared" si="473"/>
        <v/>
      </c>
    </row>
    <row r="1703" spans="73:89" ht="12" customHeight="1" x14ac:dyDescent="0.15">
      <c r="BU1703" s="1">
        <f t="shared" si="474"/>
        <v>0</v>
      </c>
      <c r="BV1703" s="1">
        <f>IF($BY$12=1,NORMDIST(BY1703,$Y$6,$Y$8,TRUE),IF($BY$12=2,IF(BY1703&lt;=$BX$31,0,IF(BY1703&gt;=$BX$32,1,(BY1703-$BX$31)*$BX$33)),SUM($BU$42:BU1703)/$BV$40))</f>
        <v>0.99999999678169982</v>
      </c>
      <c r="BW1703" s="1">
        <f t="shared" si="477"/>
        <v>1.5952051694054124E-7</v>
      </c>
      <c r="BY1703" s="1">
        <f t="shared" si="478"/>
        <v>166.09999999999485</v>
      </c>
      <c r="BZ1703" s="1">
        <f t="shared" si="468"/>
        <v>9.6038842227902571E-10</v>
      </c>
      <c r="CA1703" s="1">
        <f t="shared" si="475"/>
        <v>26</v>
      </c>
      <c r="CE1703" s="1">
        <f t="shared" si="469"/>
        <v>26.305</v>
      </c>
      <c r="CF1703" s="1">
        <f t="shared" si="470"/>
        <v>99</v>
      </c>
      <c r="CG1703" s="1">
        <f t="shared" si="471"/>
        <v>0</v>
      </c>
      <c r="CH1703" s="1">
        <f t="shared" si="476"/>
        <v>0</v>
      </c>
      <c r="CJ1703" s="1" t="e">
        <f t="shared" si="472"/>
        <v>#N/A</v>
      </c>
      <c r="CK1703" s="1" t="str">
        <f t="shared" si="473"/>
        <v/>
      </c>
    </row>
    <row r="1704" spans="73:89" ht="12" customHeight="1" x14ac:dyDescent="0.15">
      <c r="BU1704" s="1">
        <f t="shared" si="474"/>
        <v>0</v>
      </c>
      <c r="BV1704" s="1">
        <f>IF($BY$12=1,NORMDIST(BY1704,$Y$6,$Y$8,TRUE),IF($BY$12=2,IF(BY1704&lt;=$BX$31,0,IF(BY1704&gt;=$BX$32,1,(BY1704-$BX$31)*$BX$33)),SUM($BU$42:BU1704)/$BV$40))</f>
        <v>0.99999999687635788</v>
      </c>
      <c r="BW1704" s="1">
        <f t="shared" si="477"/>
        <v>1.5504833586721983E-7</v>
      </c>
      <c r="BY1704" s="1">
        <f t="shared" si="478"/>
        <v>166.19999999999484</v>
      </c>
      <c r="BZ1704" s="1">
        <f t="shared" si="468"/>
        <v>9.3290214119870421E-10</v>
      </c>
      <c r="CA1704" s="1">
        <f t="shared" si="475"/>
        <v>26</v>
      </c>
      <c r="CE1704" s="1">
        <f t="shared" si="469"/>
        <v>26.305</v>
      </c>
      <c r="CF1704" s="1">
        <f t="shared" si="470"/>
        <v>99</v>
      </c>
      <c r="CG1704" s="1">
        <f t="shared" si="471"/>
        <v>0</v>
      </c>
      <c r="CH1704" s="1">
        <f t="shared" si="476"/>
        <v>0</v>
      </c>
      <c r="CJ1704" s="1" t="e">
        <f t="shared" si="472"/>
        <v>#N/A</v>
      </c>
      <c r="CK1704" s="1" t="str">
        <f t="shared" si="473"/>
        <v/>
      </c>
    </row>
    <row r="1705" spans="73:89" ht="12" customHeight="1" x14ac:dyDescent="0.15">
      <c r="BU1705" s="1">
        <f t="shared" si="474"/>
        <v>0</v>
      </c>
      <c r="BV1705" s="1">
        <f>IF($BY$12=1,NORMDIST(BY1705,$Y$6,$Y$8,TRUE),IF($BY$12=2,IF(BY1705&lt;=$BX$31,0,IF(BY1705&gt;=$BX$32,1,(BY1705-$BX$31)*$BX$33)),SUM($BU$42:BU1705)/$BV$40))</f>
        <v>0.99999999696830566</v>
      </c>
      <c r="BW1705" s="1">
        <f t="shared" si="477"/>
        <v>1.5069771099826025E-7</v>
      </c>
      <c r="BY1705" s="1">
        <f t="shared" si="478"/>
        <v>166.29999999999484</v>
      </c>
      <c r="BZ1705" s="1">
        <f t="shared" si="468"/>
        <v>9.0617986168529723E-10</v>
      </c>
      <c r="CA1705" s="1">
        <f t="shared" si="475"/>
        <v>26</v>
      </c>
      <c r="CE1705" s="1">
        <f t="shared" si="469"/>
        <v>26.305</v>
      </c>
      <c r="CF1705" s="1">
        <f t="shared" si="470"/>
        <v>99</v>
      </c>
      <c r="CG1705" s="1">
        <f t="shared" si="471"/>
        <v>0</v>
      </c>
      <c r="CH1705" s="1">
        <f t="shared" si="476"/>
        <v>0</v>
      </c>
      <c r="CJ1705" s="1" t="e">
        <f t="shared" si="472"/>
        <v>#N/A</v>
      </c>
      <c r="CK1705" s="1" t="str">
        <f t="shared" si="473"/>
        <v/>
      </c>
    </row>
    <row r="1706" spans="73:89" ht="12" customHeight="1" x14ac:dyDescent="0.15">
      <c r="BU1706" s="1">
        <f t="shared" si="474"/>
        <v>0</v>
      </c>
      <c r="BV1706" s="1">
        <f>IF($BY$12=1,NORMDIST(BY1706,$Y$6,$Y$8,TRUE),IF($BY$12=2,IF(BY1706&lt;=$BX$31,0,IF(BY1706&gt;=$BX$32,1,(BY1706-$BX$31)*$BX$33)),SUM($BU$42:BU1706)/$BV$40))</f>
        <v>0.99999999705761866</v>
      </c>
      <c r="BW1706" s="1">
        <f t="shared" si="477"/>
        <v>1.4646544913737778E-7</v>
      </c>
      <c r="BY1706" s="1">
        <f t="shared" si="478"/>
        <v>166.39999999999483</v>
      </c>
      <c r="BZ1706" s="1">
        <f t="shared" ref="BZ1706:BZ1769" si="479">IF($BZ$5,IF($BY$12=1,NORMDIST(BY1706,$Y$6,$Y$8,FALSE),IF($BY$12=2,IF(AND(BY1706&gt;=$BX$31,BY1706&lt;=$BX$32),$BX$33,0),IF(BY1706&lt;=$BX$13,0,NORMDIST(LN((BY1706-$BX$13)/$BX$12),0,$BW$8,FALSE)/((BY1706-$BX$13)/$BX$12)))),-999)</f>
        <v>8.8020101645061495E-10</v>
      </c>
      <c r="CA1706" s="1">
        <f t="shared" si="475"/>
        <v>26</v>
      </c>
      <c r="CE1706" s="1">
        <f t="shared" ref="CE1706:CE1769" si="480">IF(AND($CB$7,$CD$2,$CD$1),26+$P$23/2-CC1706*$P$23,NA())</f>
        <v>26.305</v>
      </c>
      <c r="CF1706" s="1">
        <f t="shared" ref="CF1706:CF1769" si="481">IF(ISNA(CJ1706),99,CJ1706)</f>
        <v>99</v>
      </c>
      <c r="CG1706" s="1">
        <f t="shared" ref="CG1706:CG1769" si="482">IF(ISNA(CJ1706),0,CJ1706)</f>
        <v>0</v>
      </c>
      <c r="CH1706" s="1">
        <f t="shared" si="476"/>
        <v>0</v>
      </c>
      <c r="CJ1706" s="1" t="e">
        <f t="shared" ref="CJ1706:CJ1769" si="483">IF(CH1706=1,CE1706,NA())</f>
        <v>#N/A</v>
      </c>
      <c r="CK1706" s="1" t="str">
        <f t="shared" ref="CK1706:CK1769" si="484">IF(CH1706=1,M1605,"")</f>
        <v/>
      </c>
    </row>
    <row r="1707" spans="73:89" ht="12" customHeight="1" x14ac:dyDescent="0.15">
      <c r="BU1707" s="1">
        <f t="shared" ref="BU1707:BU1770" si="485">IF($BY$12&lt;3,0,IF(BY1707&lt;=$BX$13,0,NORMDIST(LN((BY1707-$BX$13)/$BX$12),0,$BW$8,FALSE)/((BY1707-$BX$13)/$BX$12)))</f>
        <v>0</v>
      </c>
      <c r="BV1707" s="1">
        <f>IF($BY$12=1,NORMDIST(BY1707,$Y$6,$Y$8,TRUE),IF($BY$12=2,IF(BY1707&lt;=$BX$31,0,IF(BY1707&gt;=$BX$32,1,(BY1707-$BX$31)*$BX$33)),SUM($BU$42:BU1707)/$BV$40))</f>
        <v>0.99999999714437005</v>
      </c>
      <c r="BW1707" s="1">
        <f t="shared" si="477"/>
        <v>1.42348437843397E-7</v>
      </c>
      <c r="BY1707" s="1">
        <f t="shared" si="478"/>
        <v>166.49999999999483</v>
      </c>
      <c r="BZ1707" s="1">
        <f t="shared" si="479"/>
        <v>8.5494557263304156E-10</v>
      </c>
      <c r="CA1707" s="1">
        <f t="shared" ref="CA1707:CA1770" si="486">IF(AND($CD$1,$CD$3),26-$CD$40*NORMDIST(BY1707,$Y$6,$Y$8/SQRT($T$18),FALSE),-999)</f>
        <v>26</v>
      </c>
      <c r="CE1707" s="1">
        <f t="shared" si="480"/>
        <v>26.305</v>
      </c>
      <c r="CF1707" s="1">
        <f t="shared" si="481"/>
        <v>99</v>
      </c>
      <c r="CG1707" s="1">
        <f t="shared" si="482"/>
        <v>0</v>
      </c>
      <c r="CH1707" s="1">
        <f t="shared" si="476"/>
        <v>0</v>
      </c>
      <c r="CJ1707" s="1" t="e">
        <f t="shared" si="483"/>
        <v>#N/A</v>
      </c>
      <c r="CK1707" s="1" t="str">
        <f t="shared" si="484"/>
        <v/>
      </c>
    </row>
    <row r="1708" spans="73:89" ht="12" customHeight="1" x14ac:dyDescent="0.15">
      <c r="BU1708" s="1">
        <f t="shared" si="485"/>
        <v>0</v>
      </c>
      <c r="BV1708" s="1">
        <f>IF($BY$12=1,NORMDIST(BY1708,$Y$6,$Y$8,TRUE),IF($BY$12=2,IF(BY1708&lt;=$BX$31,0,IF(BY1708&gt;=$BX$32,1,(BY1708-$BX$31)*$BX$33)),SUM($BU$42:BU1708)/$BV$40))</f>
        <v>0.9999999972286312</v>
      </c>
      <c r="BW1708" s="1">
        <f t="shared" si="477"/>
        <v>1.3834364347390881E-7</v>
      </c>
      <c r="BY1708" s="1">
        <f t="shared" si="478"/>
        <v>166.59999999999482</v>
      </c>
      <c r="BZ1708" s="1">
        <f t="shared" si="479"/>
        <v>8.3039401845085903E-10</v>
      </c>
      <c r="CA1708" s="1">
        <f t="shared" si="486"/>
        <v>26</v>
      </c>
      <c r="CE1708" s="1">
        <f t="shared" si="480"/>
        <v>26.305</v>
      </c>
      <c r="CF1708" s="1">
        <f t="shared" si="481"/>
        <v>99</v>
      </c>
      <c r="CG1708" s="1">
        <f t="shared" si="482"/>
        <v>0</v>
      </c>
      <c r="CH1708" s="1">
        <f t="shared" si="476"/>
        <v>0</v>
      </c>
      <c r="CJ1708" s="1" t="e">
        <f t="shared" si="483"/>
        <v>#N/A</v>
      </c>
      <c r="CK1708" s="1" t="str">
        <f t="shared" si="484"/>
        <v/>
      </c>
    </row>
    <row r="1709" spans="73:89" ht="12" customHeight="1" x14ac:dyDescent="0.15">
      <c r="BU1709" s="1">
        <f t="shared" si="485"/>
        <v>0</v>
      </c>
      <c r="BV1709" s="1">
        <f>IF($BY$12=1,NORMDIST(BY1709,$Y$6,$Y$8,TRUE),IF($BY$12=2,IF(BY1709&lt;=$BX$31,0,IF(BY1709&gt;=$BX$32,1,(BY1709-$BX$31)*$BX$33)),SUM($BU$42:BU1709)/$BV$40))</f>
        <v>0.99999999731047162</v>
      </c>
      <c r="BW1709" s="1">
        <f t="shared" si="477"/>
        <v>1.3444810927401663E-7</v>
      </c>
      <c r="BY1709" s="1">
        <f t="shared" si="478"/>
        <v>166.69999999999482</v>
      </c>
      <c r="BZ1709" s="1">
        <f t="shared" si="479"/>
        <v>8.0652735017409007E-10</v>
      </c>
      <c r="CA1709" s="1">
        <f t="shared" si="486"/>
        <v>26</v>
      </c>
      <c r="CE1709" s="1">
        <f t="shared" si="480"/>
        <v>26.305</v>
      </c>
      <c r="CF1709" s="1">
        <f t="shared" si="481"/>
        <v>99</v>
      </c>
      <c r="CG1709" s="1">
        <f t="shared" si="482"/>
        <v>0</v>
      </c>
      <c r="CH1709" s="1">
        <f t="shared" si="476"/>
        <v>0</v>
      </c>
      <c r="CJ1709" s="1" t="e">
        <f t="shared" si="483"/>
        <v>#N/A</v>
      </c>
      <c r="CK1709" s="1" t="str">
        <f t="shared" si="484"/>
        <v/>
      </c>
    </row>
    <row r="1710" spans="73:89" ht="12" customHeight="1" x14ac:dyDescent="0.15">
      <c r="BU1710" s="1">
        <f t="shared" si="485"/>
        <v>0</v>
      </c>
      <c r="BV1710" s="1">
        <f>IF($BY$12=1,NORMDIST(BY1710,$Y$6,$Y$8,TRUE),IF($BY$12=2,IF(BY1710&lt;=$BX$31,0,IF(BY1710&gt;=$BX$32,1,(BY1710-$BX$31)*$BX$33)),SUM($BU$42:BU1710)/$BV$40))</f>
        <v>0.99999999738995893</v>
      </c>
      <c r="BW1710" s="1">
        <f t="shared" si="477"/>
        <v>1.3065895350921934E-7</v>
      </c>
      <c r="BY1710" s="1">
        <f t="shared" si="478"/>
        <v>166.79999999999481</v>
      </c>
      <c r="BZ1710" s="1">
        <f t="shared" si="479"/>
        <v>7.8332705940781412E-10</v>
      </c>
      <c r="CA1710" s="1">
        <f t="shared" si="486"/>
        <v>26</v>
      </c>
      <c r="CE1710" s="1">
        <f t="shared" si="480"/>
        <v>26.305</v>
      </c>
      <c r="CF1710" s="1">
        <f t="shared" si="481"/>
        <v>99</v>
      </c>
      <c r="CG1710" s="1">
        <f t="shared" si="482"/>
        <v>0</v>
      </c>
      <c r="CH1710" s="1">
        <f t="shared" si="476"/>
        <v>0</v>
      </c>
      <c r="CJ1710" s="1" t="e">
        <f t="shared" si="483"/>
        <v>#N/A</v>
      </c>
      <c r="CK1710" s="1" t="str">
        <f t="shared" si="484"/>
        <v/>
      </c>
    </row>
    <row r="1711" spans="73:89" ht="12" customHeight="1" x14ac:dyDescent="0.15">
      <c r="BU1711" s="1">
        <f t="shared" si="485"/>
        <v>0</v>
      </c>
      <c r="BV1711" s="1">
        <f>IF($BY$12=1,NORMDIST(BY1711,$Y$6,$Y$8,TRUE),IF($BY$12=2,IF(BY1711&lt;=$BX$31,0,IF(BY1711&gt;=$BX$32,1,(BY1711-$BX$31)*$BX$33)),SUM($BU$42:BU1711)/$BV$40))</f>
        <v>0.99999999746715862</v>
      </c>
      <c r="BW1711" s="1">
        <f t="shared" si="477"/>
        <v>1.2697336764144197E-7</v>
      </c>
      <c r="BY1711" s="1">
        <f t="shared" si="478"/>
        <v>166.8999999999948</v>
      </c>
      <c r="BZ1711" s="1">
        <f t="shared" si="479"/>
        <v>7.6077512067972389E-10</v>
      </c>
      <c r="CA1711" s="1">
        <f t="shared" si="486"/>
        <v>26</v>
      </c>
      <c r="CE1711" s="1">
        <f t="shared" si="480"/>
        <v>26.305</v>
      </c>
      <c r="CF1711" s="1">
        <f t="shared" si="481"/>
        <v>99</v>
      </c>
      <c r="CG1711" s="1">
        <f t="shared" si="482"/>
        <v>0</v>
      </c>
      <c r="CH1711" s="1">
        <f t="shared" si="476"/>
        <v>0</v>
      </c>
      <c r="CJ1711" s="1" t="e">
        <f t="shared" si="483"/>
        <v>#N/A</v>
      </c>
      <c r="CK1711" s="1" t="str">
        <f t="shared" si="484"/>
        <v/>
      </c>
    </row>
    <row r="1712" spans="73:89" ht="12" customHeight="1" x14ac:dyDescent="0.15">
      <c r="BU1712" s="1">
        <f t="shared" si="485"/>
        <v>0</v>
      </c>
      <c r="BV1712" s="1">
        <f>IF($BY$12=1,NORMDIST(BY1712,$Y$6,$Y$8,TRUE),IF($BY$12=2,IF(BY1712&lt;=$BX$31,0,IF(BY1712&gt;=$BX$32,1,(BY1712-$BX$31)*$BX$33)),SUM($BU$42:BU1712)/$BV$40))</f>
        <v>0.99999999754213498</v>
      </c>
      <c r="BW1712" s="1">
        <f t="shared" si="477"/>
        <v>1.2338861454729181E-7</v>
      </c>
      <c r="BY1712" s="1">
        <f t="shared" si="478"/>
        <v>166.9999999999948</v>
      </c>
      <c r="BZ1712" s="1">
        <f t="shared" si="479"/>
        <v>7.3885397932512364E-10</v>
      </c>
      <c r="CA1712" s="1">
        <f t="shared" si="486"/>
        <v>26</v>
      </c>
      <c r="CE1712" s="1">
        <f t="shared" si="480"/>
        <v>26.305</v>
      </c>
      <c r="CF1712" s="1">
        <f t="shared" si="481"/>
        <v>99</v>
      </c>
      <c r="CG1712" s="1">
        <f t="shared" si="482"/>
        <v>0</v>
      </c>
      <c r="CH1712" s="1">
        <f t="shared" si="476"/>
        <v>0</v>
      </c>
      <c r="CJ1712" s="1" t="e">
        <f t="shared" si="483"/>
        <v>#N/A</v>
      </c>
      <c r="CK1712" s="1" t="str">
        <f t="shared" si="484"/>
        <v/>
      </c>
    </row>
    <row r="1713" spans="73:89" ht="12" customHeight="1" x14ac:dyDescent="0.15">
      <c r="BU1713" s="1">
        <f t="shared" si="485"/>
        <v>0</v>
      </c>
      <c r="BV1713" s="1">
        <f>IF($BY$12=1,NORMDIST(BY1713,$Y$6,$Y$8,TRUE),IF($BY$12=2,IF(BY1713&lt;=$BX$31,0,IF(BY1713&gt;=$BX$32,1,(BY1713-$BX$31)*$BX$33)),SUM($BU$42:BU1713)/$BV$40))</f>
        <v>0.99999999761494995</v>
      </c>
      <c r="BW1713" s="1">
        <f t="shared" si="477"/>
        <v>1.1990202677760915E-7</v>
      </c>
      <c r="BY1713" s="1">
        <f t="shared" si="478"/>
        <v>167.09999999999479</v>
      </c>
      <c r="BZ1713" s="1">
        <f t="shared" si="479"/>
        <v>7.1754653966255473E-10</v>
      </c>
      <c r="CA1713" s="1">
        <f t="shared" si="486"/>
        <v>26</v>
      </c>
      <c r="CE1713" s="1">
        <f t="shared" si="480"/>
        <v>26.305</v>
      </c>
      <c r="CF1713" s="1">
        <f t="shared" si="481"/>
        <v>99</v>
      </c>
      <c r="CG1713" s="1">
        <f t="shared" si="482"/>
        <v>0</v>
      </c>
      <c r="CH1713" s="1">
        <f t="shared" si="476"/>
        <v>0</v>
      </c>
      <c r="CJ1713" s="1" t="e">
        <f t="shared" si="483"/>
        <v>#N/A</v>
      </c>
      <c r="CK1713" s="1" t="str">
        <f t="shared" si="484"/>
        <v/>
      </c>
    </row>
    <row r="1714" spans="73:89" ht="12" customHeight="1" x14ac:dyDescent="0.15">
      <c r="BU1714" s="1">
        <f t="shared" si="485"/>
        <v>0</v>
      </c>
      <c r="BV1714" s="1">
        <f>IF($BY$12=1,NORMDIST(BY1714,$Y$6,$Y$8,TRUE),IF($BY$12=2,IF(BY1714&lt;=$BX$31,0,IF(BY1714&gt;=$BX$32,1,(BY1714-$BX$31)*$BX$33)),SUM($BU$42:BU1714)/$BV$40))</f>
        <v>0.99999999768566417</v>
      </c>
      <c r="BW1714" s="1">
        <f t="shared" si="477"/>
        <v>1.1651100485741096E-7</v>
      </c>
      <c r="BY1714" s="1">
        <f t="shared" si="478"/>
        <v>167.19999999999479</v>
      </c>
      <c r="BZ1714" s="1">
        <f t="shared" si="479"/>
        <v>6.9683615345343652E-10</v>
      </c>
      <c r="CA1714" s="1">
        <f t="shared" si="486"/>
        <v>26</v>
      </c>
      <c r="CE1714" s="1">
        <f t="shared" si="480"/>
        <v>26.305</v>
      </c>
      <c r="CF1714" s="1">
        <f t="shared" si="481"/>
        <v>99</v>
      </c>
      <c r="CG1714" s="1">
        <f t="shared" si="482"/>
        <v>0</v>
      </c>
      <c r="CH1714" s="1">
        <f t="shared" si="476"/>
        <v>0</v>
      </c>
      <c r="CJ1714" s="1" t="e">
        <f t="shared" si="483"/>
        <v>#N/A</v>
      </c>
      <c r="CK1714" s="1" t="str">
        <f t="shared" si="484"/>
        <v/>
      </c>
    </row>
    <row r="1715" spans="73:89" ht="12" customHeight="1" x14ac:dyDescent="0.15">
      <c r="BU1715" s="1">
        <f t="shared" si="485"/>
        <v>0</v>
      </c>
      <c r="BV1715" s="1">
        <f>IF($BY$12=1,NORMDIST(BY1715,$Y$6,$Y$8,TRUE),IF($BY$12=2,IF(BY1715&lt;=$BX$31,0,IF(BY1715&gt;=$BX$32,1,(BY1715-$BX$31)*$BX$33)),SUM($BU$42:BU1715)/$BV$40))</f>
        <v>0.99999999775433657</v>
      </c>
      <c r="BW1715" s="1">
        <f t="shared" si="477"/>
        <v>1.1321301562534956E-7</v>
      </c>
      <c r="BY1715" s="1">
        <f t="shared" si="478"/>
        <v>167.29999999999478</v>
      </c>
      <c r="BZ1715" s="1">
        <f t="shared" si="479"/>
        <v>6.7670660863928927E-10</v>
      </c>
      <c r="CA1715" s="1">
        <f t="shared" si="486"/>
        <v>26</v>
      </c>
      <c r="CE1715" s="1">
        <f t="shared" si="480"/>
        <v>26.305</v>
      </c>
      <c r="CF1715" s="1">
        <f t="shared" si="481"/>
        <v>99</v>
      </c>
      <c r="CG1715" s="1">
        <f t="shared" si="482"/>
        <v>0</v>
      </c>
      <c r="CH1715" s="1">
        <f t="shared" si="476"/>
        <v>0</v>
      </c>
      <c r="CJ1715" s="1" t="e">
        <f t="shared" si="483"/>
        <v>#N/A</v>
      </c>
      <c r="CK1715" s="1" t="str">
        <f t="shared" si="484"/>
        <v/>
      </c>
    </row>
    <row r="1716" spans="73:89" ht="12" customHeight="1" x14ac:dyDescent="0.15">
      <c r="BU1716" s="1">
        <f t="shared" si="485"/>
        <v>0</v>
      </c>
      <c r="BV1716" s="1">
        <f>IF($BY$12=1,NORMDIST(BY1716,$Y$6,$Y$8,TRUE),IF($BY$12=2,IF(BY1716&lt;=$BX$31,0,IF(BY1716&gt;=$BX$32,1,(BY1716-$BX$31)*$BX$33)),SUM($BU$42:BU1716)/$BV$40))</f>
        <v>0.99999999782102433</v>
      </c>
      <c r="BW1716" s="1">
        <f t="shared" si="477"/>
        <v>1.1000559061180591E-7</v>
      </c>
      <c r="BY1716" s="1">
        <f t="shared" si="478"/>
        <v>167.39999999999478</v>
      </c>
      <c r="BZ1716" s="1">
        <f t="shared" si="479"/>
        <v>6.5714211835011558E-10</v>
      </c>
      <c r="CA1716" s="1">
        <f t="shared" si="486"/>
        <v>26</v>
      </c>
      <c r="CE1716" s="1">
        <f t="shared" si="480"/>
        <v>26.305</v>
      </c>
      <c r="CF1716" s="1">
        <f t="shared" si="481"/>
        <v>99</v>
      </c>
      <c r="CG1716" s="1">
        <f t="shared" si="482"/>
        <v>0</v>
      </c>
      <c r="CH1716" s="1">
        <f t="shared" si="476"/>
        <v>0</v>
      </c>
      <c r="CJ1716" s="1" t="e">
        <f t="shared" si="483"/>
        <v>#N/A</v>
      </c>
      <c r="CK1716" s="1" t="str">
        <f t="shared" si="484"/>
        <v/>
      </c>
    </row>
    <row r="1717" spans="73:89" ht="12" customHeight="1" x14ac:dyDescent="0.15">
      <c r="BU1717" s="1">
        <f t="shared" si="485"/>
        <v>0</v>
      </c>
      <c r="BV1717" s="1">
        <f>IF($BY$12=1,NORMDIST(BY1717,$Y$6,$Y$8,TRUE),IF($BY$12=2,IF(BY1717&lt;=$BX$31,0,IF(BY1717&gt;=$BX$32,1,(BY1717-$BX$31)*$BX$33)),SUM($BU$42:BU1717)/$BV$40))</f>
        <v>0.99999999788578331</v>
      </c>
      <c r="BW1717" s="1">
        <f t="shared" si="477"/>
        <v>1.0688632445477841E-7</v>
      </c>
      <c r="BY1717" s="1">
        <f t="shared" si="478"/>
        <v>167.49999999999477</v>
      </c>
      <c r="BZ1717" s="1">
        <f t="shared" si="479"/>
        <v>6.381273101778015E-10</v>
      </c>
      <c r="CA1717" s="1">
        <f t="shared" si="486"/>
        <v>26</v>
      </c>
      <c r="CE1717" s="1">
        <f t="shared" si="480"/>
        <v>26.305</v>
      </c>
      <c r="CF1717" s="1">
        <f t="shared" si="481"/>
        <v>99</v>
      </c>
      <c r="CG1717" s="1">
        <f t="shared" si="482"/>
        <v>0</v>
      </c>
      <c r="CH1717" s="1">
        <f t="shared" si="476"/>
        <v>0</v>
      </c>
      <c r="CJ1717" s="1" t="e">
        <f t="shared" si="483"/>
        <v>#N/A</v>
      </c>
      <c r="CK1717" s="1" t="str">
        <f t="shared" si="484"/>
        <v/>
      </c>
    </row>
    <row r="1718" spans="73:89" ht="12" customHeight="1" x14ac:dyDescent="0.15">
      <c r="BU1718" s="1">
        <f t="shared" si="485"/>
        <v>0</v>
      </c>
      <c r="BV1718" s="1">
        <f>IF($BY$12=1,NORMDIST(BY1718,$Y$6,$Y$8,TRUE),IF($BY$12=2,IF(BY1718&lt;=$BX$31,0,IF(BY1718&gt;=$BX$32,1,(BY1718-$BX$31)*$BX$33)),SUM($BU$42:BU1718)/$BV$40))</f>
        <v>0.99999999794866756</v>
      </c>
      <c r="BW1718" s="1">
        <f t="shared" si="477"/>
        <v>1.0385287335273459E-7</v>
      </c>
      <c r="BY1718" s="1">
        <f t="shared" si="478"/>
        <v>167.59999999999476</v>
      </c>
      <c r="BZ1718" s="1">
        <f t="shared" si="479"/>
        <v>6.1964721570845965E-10</v>
      </c>
      <c r="CA1718" s="1">
        <f t="shared" si="486"/>
        <v>26</v>
      </c>
      <c r="CE1718" s="1">
        <f t="shared" si="480"/>
        <v>26.305</v>
      </c>
      <c r="CF1718" s="1">
        <f t="shared" si="481"/>
        <v>99</v>
      </c>
      <c r="CG1718" s="1">
        <f t="shared" si="482"/>
        <v>0</v>
      </c>
      <c r="CH1718" s="1">
        <f t="shared" si="476"/>
        <v>0</v>
      </c>
      <c r="CJ1718" s="1" t="e">
        <f t="shared" si="483"/>
        <v>#N/A</v>
      </c>
      <c r="CK1718" s="1" t="str">
        <f t="shared" si="484"/>
        <v/>
      </c>
    </row>
    <row r="1719" spans="73:89" ht="12" customHeight="1" x14ac:dyDescent="0.15">
      <c r="BU1719" s="1">
        <f t="shared" si="485"/>
        <v>0</v>
      </c>
      <c r="BV1719" s="1">
        <f>IF($BY$12=1,NORMDIST(BY1719,$Y$6,$Y$8,TRUE),IF($BY$12=2,IF(BY1719&lt;=$BX$31,0,IF(BY1719&gt;=$BX$32,1,(BY1719-$BX$31)*$BX$33)),SUM($BU$42:BU1719)/$BV$40))</f>
        <v>0.99999999800973005</v>
      </c>
      <c r="BW1719" s="1">
        <f t="shared" si="477"/>
        <v>1.0090295355360647E-7</v>
      </c>
      <c r="BY1719" s="1">
        <f t="shared" si="478"/>
        <v>167.69999999999476</v>
      </c>
      <c r="BZ1719" s="1">
        <f t="shared" si="479"/>
        <v>6.0168726030774966E-10</v>
      </c>
      <c r="CA1719" s="1">
        <f t="shared" si="486"/>
        <v>26</v>
      </c>
      <c r="CE1719" s="1">
        <f t="shared" si="480"/>
        <v>26.305</v>
      </c>
      <c r="CF1719" s="1">
        <f t="shared" si="481"/>
        <v>99</v>
      </c>
      <c r="CG1719" s="1">
        <f t="shared" si="482"/>
        <v>0</v>
      </c>
      <c r="CH1719" s="1">
        <f t="shared" si="476"/>
        <v>0</v>
      </c>
      <c r="CJ1719" s="1" t="e">
        <f t="shared" si="483"/>
        <v>#N/A</v>
      </c>
      <c r="CK1719" s="1" t="str">
        <f t="shared" si="484"/>
        <v/>
      </c>
    </row>
    <row r="1720" spans="73:89" ht="12" customHeight="1" x14ac:dyDescent="0.15">
      <c r="BU1720" s="1">
        <f t="shared" si="485"/>
        <v>0</v>
      </c>
      <c r="BV1720" s="1">
        <f>IF($BY$12=1,NORMDIST(BY1720,$Y$6,$Y$8,TRUE),IF($BY$12=2,IF(BY1720&lt;=$BX$31,0,IF(BY1720&gt;=$BX$32,1,(BY1720-$BX$31)*$BX$33)),SUM($BU$42:BU1720)/$BV$40))</f>
        <v>0.99999999806902196</v>
      </c>
      <c r="BW1720" s="1">
        <f t="shared" si="477"/>
        <v>9.8034339879136504E-8</v>
      </c>
      <c r="BY1720" s="1">
        <f t="shared" si="478"/>
        <v>167.79999999999475</v>
      </c>
      <c r="BZ1720" s="1">
        <f t="shared" si="479"/>
        <v>5.8423325315339433E-10</v>
      </c>
      <c r="CA1720" s="1">
        <f t="shared" si="486"/>
        <v>26</v>
      </c>
      <c r="CE1720" s="1">
        <f t="shared" si="480"/>
        <v>26.305</v>
      </c>
      <c r="CF1720" s="1">
        <f t="shared" si="481"/>
        <v>99</v>
      </c>
      <c r="CG1720" s="1">
        <f t="shared" si="482"/>
        <v>0</v>
      </c>
      <c r="CH1720" s="1">
        <f t="shared" si="476"/>
        <v>0</v>
      </c>
      <c r="CJ1720" s="1" t="e">
        <f t="shared" si="483"/>
        <v>#N/A</v>
      </c>
      <c r="CK1720" s="1" t="str">
        <f t="shared" si="484"/>
        <v/>
      </c>
    </row>
    <row r="1721" spans="73:89" ht="12" customHeight="1" x14ac:dyDescent="0.15">
      <c r="BU1721" s="1">
        <f t="shared" si="485"/>
        <v>0</v>
      </c>
      <c r="BV1721" s="1">
        <f>IF($BY$12=1,NORMDIST(BY1721,$Y$6,$Y$8,TRUE),IF($BY$12=2,IF(BY1721&lt;=$BX$31,0,IF(BY1721&gt;=$BX$32,1,(BY1721-$BX$31)*$BX$33)),SUM($BU$42:BU1721)/$BV$40))</f>
        <v>0.99999999812659313</v>
      </c>
      <c r="BW1721" s="1">
        <f t="shared" si="477"/>
        <v>9.5244864283790924E-8</v>
      </c>
      <c r="BY1721" s="1">
        <f t="shared" si="478"/>
        <v>167.89999999999475</v>
      </c>
      <c r="BZ1721" s="1">
        <f t="shared" si="479"/>
        <v>5.6727137750919539E-10</v>
      </c>
      <c r="CA1721" s="1">
        <f t="shared" si="486"/>
        <v>26</v>
      </c>
      <c r="CE1721" s="1">
        <f t="shared" si="480"/>
        <v>26.305</v>
      </c>
      <c r="CF1721" s="1">
        <f t="shared" si="481"/>
        <v>99</v>
      </c>
      <c r="CG1721" s="1">
        <f t="shared" si="482"/>
        <v>0</v>
      </c>
      <c r="CH1721" s="1">
        <f t="shared" si="476"/>
        <v>0</v>
      </c>
      <c r="CJ1721" s="1" t="e">
        <f t="shared" si="483"/>
        <v>#N/A</v>
      </c>
      <c r="CK1721" s="1" t="str">
        <f t="shared" si="484"/>
        <v/>
      </c>
    </row>
    <row r="1722" spans="73:89" ht="12" customHeight="1" x14ac:dyDescent="0.15">
      <c r="BU1722" s="1">
        <f t="shared" si="485"/>
        <v>0</v>
      </c>
      <c r="BV1722" s="1">
        <f>IF($BY$12=1,NORMDIST(BY1722,$Y$6,$Y$8,TRUE),IF($BY$12=2,IF(BY1722&lt;=$BX$31,0,IF(BY1722&gt;=$BX$32,1,(BY1722-$BX$31)*$BX$33)),SUM($BU$42:BU1722)/$BV$40))</f>
        <v>0.99999999818249219</v>
      </c>
      <c r="BW1722" s="1">
        <f t="shared" si="477"/>
        <v>9.2532414447471813E-8</v>
      </c>
      <c r="BY1722" s="1">
        <f t="shared" si="478"/>
        <v>167.99999999999474</v>
      </c>
      <c r="BZ1722" s="1">
        <f t="shared" si="479"/>
        <v>5.5078818123496853E-10</v>
      </c>
      <c r="CA1722" s="1">
        <f t="shared" si="486"/>
        <v>26</v>
      </c>
      <c r="CE1722" s="1">
        <f t="shared" si="480"/>
        <v>26.305</v>
      </c>
      <c r="CF1722" s="1">
        <f t="shared" si="481"/>
        <v>99</v>
      </c>
      <c r="CG1722" s="1">
        <f t="shared" si="482"/>
        <v>0</v>
      </c>
      <c r="CH1722" s="1">
        <f t="shared" si="476"/>
        <v>0</v>
      </c>
      <c r="CJ1722" s="1" t="e">
        <f t="shared" si="483"/>
        <v>#N/A</v>
      </c>
      <c r="CK1722" s="1" t="str">
        <f t="shared" si="484"/>
        <v/>
      </c>
    </row>
    <row r="1723" spans="73:89" ht="12" customHeight="1" x14ac:dyDescent="0.15">
      <c r="BU1723" s="1">
        <f t="shared" si="485"/>
        <v>0</v>
      </c>
      <c r="BV1723" s="1">
        <f>IF($BY$12=1,NORMDIST(BY1723,$Y$6,$Y$8,TRUE),IF($BY$12=2,IF(BY1723&lt;=$BX$31,0,IF(BY1723&gt;=$BX$32,1,(BY1723-$BX$31)*$BX$33)),SUM($BU$42:BU1723)/$BV$40))</f>
        <v>0.99999999823676622</v>
      </c>
      <c r="BW1723" s="1">
        <f t="shared" si="477"/>
        <v>8.9894932401285237E-8</v>
      </c>
      <c r="BY1723" s="1">
        <f t="shared" si="478"/>
        <v>168.09999999999474</v>
      </c>
      <c r="BZ1723" s="1">
        <f t="shared" si="479"/>
        <v>5.3477056752699618E-10</v>
      </c>
      <c r="CA1723" s="1">
        <f t="shared" si="486"/>
        <v>26</v>
      </c>
      <c r="CE1723" s="1">
        <f t="shared" si="480"/>
        <v>26.305</v>
      </c>
      <c r="CF1723" s="1">
        <f t="shared" si="481"/>
        <v>99</v>
      </c>
      <c r="CG1723" s="1">
        <f t="shared" si="482"/>
        <v>0</v>
      </c>
      <c r="CH1723" s="1">
        <f t="shared" si="476"/>
        <v>0</v>
      </c>
      <c r="CJ1723" s="1" t="e">
        <f t="shared" si="483"/>
        <v>#N/A</v>
      </c>
      <c r="CK1723" s="1" t="str">
        <f t="shared" si="484"/>
        <v/>
      </c>
    </row>
    <row r="1724" spans="73:89" ht="12" customHeight="1" x14ac:dyDescent="0.15">
      <c r="BU1724" s="1">
        <f t="shared" si="485"/>
        <v>0</v>
      </c>
      <c r="BV1724" s="1">
        <f>IF($BY$12=1,NORMDIST(BY1724,$Y$6,$Y$8,TRUE),IF($BY$12=2,IF(BY1724&lt;=$BX$31,0,IF(BY1724&gt;=$BX$32,1,(BY1724-$BX$31)*$BX$33)),SUM($BU$42:BU1724)/$BV$40))</f>
        <v>0.99999999828946129</v>
      </c>
      <c r="BW1724" s="1">
        <f t="shared" si="477"/>
        <v>8.7330413185623159E-8</v>
      </c>
      <c r="BY1724" s="1">
        <f t="shared" si="478"/>
        <v>168.19999999999473</v>
      </c>
      <c r="BZ1724" s="1">
        <f t="shared" si="479"/>
        <v>5.1920578588362602E-10</v>
      </c>
      <c r="CA1724" s="1">
        <f t="shared" si="486"/>
        <v>26</v>
      </c>
      <c r="CE1724" s="1">
        <f t="shared" si="480"/>
        <v>26.305</v>
      </c>
      <c r="CF1724" s="1">
        <f t="shared" si="481"/>
        <v>99</v>
      </c>
      <c r="CG1724" s="1">
        <f t="shared" si="482"/>
        <v>0</v>
      </c>
      <c r="CH1724" s="1">
        <f t="shared" si="476"/>
        <v>0</v>
      </c>
      <c r="CJ1724" s="1" t="e">
        <f t="shared" si="483"/>
        <v>#N/A</v>
      </c>
      <c r="CK1724" s="1" t="str">
        <f t="shared" si="484"/>
        <v/>
      </c>
    </row>
    <row r="1725" spans="73:89" ht="12" customHeight="1" x14ac:dyDescent="0.15">
      <c r="BU1725" s="1">
        <f t="shared" si="485"/>
        <v>0</v>
      </c>
      <c r="BV1725" s="1">
        <f>IF($BY$12=1,NORMDIST(BY1725,$Y$6,$Y$8,TRUE),IF($BY$12=2,IF(BY1725&lt;=$BX$31,0,IF(BY1725&gt;=$BX$32,1,(BY1725-$BX$31)*$BX$33)),SUM($BU$42:BU1725)/$BV$40))</f>
        <v>0.99999999834062203</v>
      </c>
      <c r="BW1725" s="1">
        <f t="shared" si="477"/>
        <v>8.4836903539849844E-8</v>
      </c>
      <c r="BY1725" s="1">
        <f t="shared" si="478"/>
        <v>168.29999999999472</v>
      </c>
      <c r="BZ1725" s="1">
        <f t="shared" si="479"/>
        <v>5.0408142329086455E-10</v>
      </c>
      <c r="CA1725" s="1">
        <f t="shared" si="486"/>
        <v>26</v>
      </c>
      <c r="CE1725" s="1">
        <f t="shared" si="480"/>
        <v>26.305</v>
      </c>
      <c r="CF1725" s="1">
        <f t="shared" si="481"/>
        <v>99</v>
      </c>
      <c r="CG1725" s="1">
        <f t="shared" si="482"/>
        <v>0</v>
      </c>
      <c r="CH1725" s="1">
        <f t="shared" si="476"/>
        <v>0</v>
      </c>
      <c r="CJ1725" s="1" t="e">
        <f t="shared" si="483"/>
        <v>#N/A</v>
      </c>
      <c r="CK1725" s="1" t="str">
        <f t="shared" si="484"/>
        <v/>
      </c>
    </row>
    <row r="1726" spans="73:89" ht="12" customHeight="1" x14ac:dyDescent="0.15">
      <c r="BU1726" s="1">
        <f t="shared" si="485"/>
        <v>0</v>
      </c>
      <c r="BV1726" s="1">
        <f>IF($BY$12=1,NORMDIST(BY1726,$Y$6,$Y$8,TRUE),IF($BY$12=2,IF(BY1726&lt;=$BX$31,0,IF(BY1726&gt;=$BX$32,1,(BY1726-$BX$31)*$BX$33)),SUM($BU$42:BU1726)/$BV$40))</f>
        <v>0.99999999839029186</v>
      </c>
      <c r="BW1726" s="1">
        <f t="shared" si="477"/>
        <v>8.2412500622880671E-8</v>
      </c>
      <c r="BY1726" s="1">
        <f t="shared" si="478"/>
        <v>168.39999999999472</v>
      </c>
      <c r="BZ1726" s="1">
        <f t="shared" si="479"/>
        <v>4.8938539562282219E-10</v>
      </c>
      <c r="CA1726" s="1">
        <f t="shared" si="486"/>
        <v>26</v>
      </c>
      <c r="CE1726" s="1">
        <f t="shared" si="480"/>
        <v>26.305</v>
      </c>
      <c r="CF1726" s="1">
        <f t="shared" si="481"/>
        <v>99</v>
      </c>
      <c r="CG1726" s="1">
        <f t="shared" si="482"/>
        <v>0</v>
      </c>
      <c r="CH1726" s="1">
        <f t="shared" si="476"/>
        <v>0</v>
      </c>
      <c r="CJ1726" s="1" t="e">
        <f t="shared" si="483"/>
        <v>#N/A</v>
      </c>
      <c r="CK1726" s="1" t="str">
        <f t="shared" si="484"/>
        <v/>
      </c>
    </row>
    <row r="1727" spans="73:89" ht="12" customHeight="1" x14ac:dyDescent="0.15">
      <c r="BU1727" s="1">
        <f t="shared" si="485"/>
        <v>0</v>
      </c>
      <c r="BV1727" s="1">
        <f>IF($BY$12=1,NORMDIST(BY1727,$Y$6,$Y$8,TRUE),IF($BY$12=2,IF(BY1727&lt;=$BX$31,0,IF(BY1727&gt;=$BX$32,1,(BY1727-$BX$31)*$BX$33)),SUM($BU$42:BU1727)/$BV$40))</f>
        <v>0.99999999843851306</v>
      </c>
      <c r="BW1727" s="1">
        <f t="shared" si="477"/>
        <v>8.0055350763966845E-8</v>
      </c>
      <c r="BY1727" s="1">
        <f t="shared" si="478"/>
        <v>168.49999999999471</v>
      </c>
      <c r="BZ1727" s="1">
        <f t="shared" si="479"/>
        <v>4.7510593925204368E-10</v>
      </c>
      <c r="CA1727" s="1">
        <f t="shared" si="486"/>
        <v>26</v>
      </c>
      <c r="CE1727" s="1">
        <f t="shared" si="480"/>
        <v>26.305</v>
      </c>
      <c r="CF1727" s="1">
        <f t="shared" si="481"/>
        <v>99</v>
      </c>
      <c r="CG1727" s="1">
        <f t="shared" si="482"/>
        <v>0</v>
      </c>
      <c r="CH1727" s="1">
        <f t="shared" si="476"/>
        <v>0</v>
      </c>
      <c r="CJ1727" s="1" t="e">
        <f t="shared" si="483"/>
        <v>#N/A</v>
      </c>
      <c r="CK1727" s="1" t="str">
        <f t="shared" si="484"/>
        <v/>
      </c>
    </row>
    <row r="1728" spans="73:89" ht="12" customHeight="1" x14ac:dyDescent="0.15">
      <c r="BU1728" s="1">
        <f t="shared" si="485"/>
        <v>0</v>
      </c>
      <c r="BV1728" s="1">
        <f>IF($BY$12=1,NORMDIST(BY1728,$Y$6,$Y$8,TRUE),IF($BY$12=2,IF(BY1728&lt;=$BX$31,0,IF(BY1728&gt;=$BX$32,1,(BY1728-$BX$31)*$BX$33)),SUM($BU$42:BU1728)/$BV$40))</f>
        <v>0.99999999848532661</v>
      </c>
      <c r="BW1728" s="1">
        <f t="shared" si="477"/>
        <v>7.7763648243013012E-8</v>
      </c>
      <c r="BY1728" s="1">
        <f t="shared" si="478"/>
        <v>168.59999999999471</v>
      </c>
      <c r="BZ1728" s="1">
        <f t="shared" si="479"/>
        <v>4.6123160286486034E-10</v>
      </c>
      <c r="CA1728" s="1">
        <f t="shared" si="486"/>
        <v>26</v>
      </c>
      <c r="CE1728" s="1">
        <f t="shared" si="480"/>
        <v>26.305</v>
      </c>
      <c r="CF1728" s="1">
        <f t="shared" si="481"/>
        <v>99</v>
      </c>
      <c r="CG1728" s="1">
        <f t="shared" si="482"/>
        <v>0</v>
      </c>
      <c r="CH1728" s="1">
        <f t="shared" si="476"/>
        <v>0</v>
      </c>
      <c r="CJ1728" s="1" t="e">
        <f t="shared" si="483"/>
        <v>#N/A</v>
      </c>
      <c r="CK1728" s="1" t="str">
        <f t="shared" si="484"/>
        <v/>
      </c>
    </row>
    <row r="1729" spans="73:89" ht="12" customHeight="1" x14ac:dyDescent="0.15">
      <c r="BU1729" s="1">
        <f t="shared" si="485"/>
        <v>0</v>
      </c>
      <c r="BV1729" s="1">
        <f>IF($BY$12=1,NORMDIST(BY1729,$Y$6,$Y$8,TRUE),IF($BY$12=2,IF(BY1729&lt;=$BX$31,0,IF(BY1729&gt;=$BX$32,1,(BY1729-$BX$31)*$BX$33)),SUM($BU$42:BU1729)/$BV$40))</f>
        <v>0.99999999853077248</v>
      </c>
      <c r="BW1729" s="1">
        <f t="shared" si="477"/>
        <v>7.5535634099764577E-8</v>
      </c>
      <c r="BY1729" s="1">
        <f t="shared" si="478"/>
        <v>168.6999999999947</v>
      </c>
      <c r="BZ1729" s="1">
        <f t="shared" si="479"/>
        <v>4.4775123947698251E-10</v>
      </c>
      <c r="CA1729" s="1">
        <f t="shared" si="486"/>
        <v>26</v>
      </c>
      <c r="CE1729" s="1">
        <f t="shared" si="480"/>
        <v>26.305</v>
      </c>
      <c r="CF1729" s="1">
        <f t="shared" si="481"/>
        <v>99</v>
      </c>
      <c r="CG1729" s="1">
        <f t="shared" si="482"/>
        <v>0</v>
      </c>
      <c r="CH1729" s="1">
        <f t="shared" si="476"/>
        <v>0</v>
      </c>
      <c r="CJ1729" s="1" t="e">
        <f t="shared" si="483"/>
        <v>#N/A</v>
      </c>
      <c r="CK1729" s="1" t="str">
        <f t="shared" si="484"/>
        <v/>
      </c>
    </row>
    <row r="1730" spans="73:89" ht="12" customHeight="1" x14ac:dyDescent="0.15">
      <c r="BU1730" s="1">
        <f t="shared" si="485"/>
        <v>0</v>
      </c>
      <c r="BV1730" s="1">
        <f>IF($BY$12=1,NORMDIST(BY1730,$Y$6,$Y$8,TRUE),IF($BY$12=2,IF(BY1730&lt;=$BX$31,0,IF(BY1730&gt;=$BX$32,1,(BY1730-$BX$31)*$BX$33)),SUM($BU$42:BU1730)/$BV$40))</f>
        <v>0.99999999857488964</v>
      </c>
      <c r="BW1730" s="1">
        <f t="shared" si="477"/>
        <v>7.3369594971222096E-8</v>
      </c>
      <c r="BY1730" s="1">
        <f t="shared" si="478"/>
        <v>168.7999999999947</v>
      </c>
      <c r="BZ1730" s="1">
        <f t="shared" si="479"/>
        <v>4.3465399864469432E-10</v>
      </c>
      <c r="CA1730" s="1">
        <f t="shared" si="486"/>
        <v>26</v>
      </c>
      <c r="CE1730" s="1">
        <f t="shared" si="480"/>
        <v>26.305</v>
      </c>
      <c r="CF1730" s="1">
        <f t="shared" si="481"/>
        <v>99</v>
      </c>
      <c r="CG1730" s="1">
        <f t="shared" si="482"/>
        <v>0</v>
      </c>
      <c r="CH1730" s="1">
        <f t="shared" si="476"/>
        <v>0</v>
      </c>
      <c r="CJ1730" s="1" t="e">
        <f t="shared" si="483"/>
        <v>#N/A</v>
      </c>
      <c r="CK1730" s="1" t="str">
        <f t="shared" si="484"/>
        <v/>
      </c>
    </row>
    <row r="1731" spans="73:89" ht="12" customHeight="1" x14ac:dyDescent="0.15">
      <c r="BU1731" s="1">
        <f t="shared" si="485"/>
        <v>0</v>
      </c>
      <c r="BV1731" s="1">
        <f>IF($BY$12=1,NORMDIST(BY1731,$Y$6,$Y$8,TRUE),IF($BY$12=2,IF(BY1731&lt;=$BX$31,0,IF(BY1731&gt;=$BX$32,1,(BY1731-$BX$31)*$BX$33)),SUM($BU$42:BU1731)/$BV$40))</f>
        <v>0.99999999861771571</v>
      </c>
      <c r="BW1731" s="1">
        <f t="shared" si="477"/>
        <v>7.1263861956641268E-8</v>
      </c>
      <c r="BY1731" s="1">
        <f t="shared" si="478"/>
        <v>168.89999999999469</v>
      </c>
      <c r="BZ1731" s="1">
        <f t="shared" si="479"/>
        <v>4.2192931886704264E-10</v>
      </c>
      <c r="CA1731" s="1">
        <f t="shared" si="486"/>
        <v>26</v>
      </c>
      <c r="CE1731" s="1">
        <f t="shared" si="480"/>
        <v>26.305</v>
      </c>
      <c r="CF1731" s="1">
        <f t="shared" si="481"/>
        <v>99</v>
      </c>
      <c r="CG1731" s="1">
        <f t="shared" si="482"/>
        <v>0</v>
      </c>
      <c r="CH1731" s="1">
        <f t="shared" ref="CH1731:CH1794" si="487">IF(CB1731="",0,1)</f>
        <v>0</v>
      </c>
      <c r="CJ1731" s="1" t="e">
        <f t="shared" si="483"/>
        <v>#N/A</v>
      </c>
      <c r="CK1731" s="1" t="str">
        <f t="shared" si="484"/>
        <v/>
      </c>
    </row>
    <row r="1732" spans="73:89" ht="12" customHeight="1" x14ac:dyDescent="0.15">
      <c r="BU1732" s="1">
        <f t="shared" si="485"/>
        <v>0</v>
      </c>
      <c r="BV1732" s="1">
        <f>IF($BY$12=1,NORMDIST(BY1732,$Y$6,$Y$8,TRUE),IF($BY$12=2,IF(BY1732&lt;=$BX$31,0,IF(BY1732&gt;=$BX$32,1,(BY1732-$BX$31)*$BX$33)),SUM($BU$42:BU1732)/$BV$40))</f>
        <v>0.99999999865928757</v>
      </c>
      <c r="BW1732" s="1">
        <f t="shared" si="477"/>
        <v>6.9216809509506265E-8</v>
      </c>
      <c r="BY1732" s="1">
        <f t="shared" si="478"/>
        <v>168.99999999999469</v>
      </c>
      <c r="BZ1732" s="1">
        <f t="shared" si="479"/>
        <v>4.0956692017460614E-10</v>
      </c>
      <c r="CA1732" s="1">
        <f t="shared" si="486"/>
        <v>26</v>
      </c>
      <c r="CE1732" s="1">
        <f t="shared" si="480"/>
        <v>26.305</v>
      </c>
      <c r="CF1732" s="1">
        <f t="shared" si="481"/>
        <v>99</v>
      </c>
      <c r="CG1732" s="1">
        <f t="shared" si="482"/>
        <v>0</v>
      </c>
      <c r="CH1732" s="1">
        <f t="shared" si="487"/>
        <v>0</v>
      </c>
      <c r="CJ1732" s="1" t="e">
        <f t="shared" si="483"/>
        <v>#N/A</v>
      </c>
      <c r="CK1732" s="1" t="str">
        <f t="shared" si="484"/>
        <v/>
      </c>
    </row>
    <row r="1733" spans="73:89" ht="12" customHeight="1" x14ac:dyDescent="0.15">
      <c r="BU1733" s="1">
        <f t="shared" si="485"/>
        <v>0</v>
      </c>
      <c r="BV1733" s="1">
        <f>IF($BY$12=1,NORMDIST(BY1733,$Y$6,$Y$8,TRUE),IF($BY$12=2,IF(BY1733&lt;=$BX$31,0,IF(BY1733&gt;=$BX$32,1,(BY1733-$BX$31)*$BX$33)),SUM($BU$42:BU1733)/$BV$40))</f>
        <v>0.99999999869964085</v>
      </c>
      <c r="BW1733" s="1">
        <f t="shared" si="477"/>
        <v>6.7226854355868197E-8</v>
      </c>
      <c r="BY1733" s="1">
        <f t="shared" si="478"/>
        <v>169.09999999999468</v>
      </c>
      <c r="BZ1733" s="1">
        <f t="shared" si="479"/>
        <v>3.9755679690047497E-10</v>
      </c>
      <c r="CA1733" s="1">
        <f t="shared" si="486"/>
        <v>26</v>
      </c>
      <c r="CE1733" s="1">
        <f t="shared" si="480"/>
        <v>26.305</v>
      </c>
      <c r="CF1733" s="1">
        <f t="shared" si="481"/>
        <v>99</v>
      </c>
      <c r="CG1733" s="1">
        <f t="shared" si="482"/>
        <v>0</v>
      </c>
      <c r="CH1733" s="1">
        <f t="shared" si="487"/>
        <v>0</v>
      </c>
      <c r="CJ1733" s="1" t="e">
        <f t="shared" si="483"/>
        <v>#N/A</v>
      </c>
      <c r="CK1733" s="1" t="str">
        <f t="shared" si="484"/>
        <v/>
      </c>
    </row>
    <row r="1734" spans="73:89" ht="12" customHeight="1" x14ac:dyDescent="0.15">
      <c r="BU1734" s="1">
        <f t="shared" si="485"/>
        <v>0</v>
      </c>
      <c r="BV1734" s="1">
        <f>IF($BY$12=1,NORMDIST(BY1734,$Y$6,$Y$8,TRUE),IF($BY$12=2,IF(BY1734&lt;=$BX$31,0,IF(BY1734&gt;=$BX$32,1,(BY1734-$BX$31)*$BX$33)),SUM($BU$42:BU1734)/$BV$40))</f>
        <v>0.99999999873881029</v>
      </c>
      <c r="BW1734" s="1">
        <f t="shared" si="477"/>
        <v>6.529245443844832E-8</v>
      </c>
      <c r="BY1734" s="1">
        <f t="shared" si="478"/>
        <v>169.19999999999467</v>
      </c>
      <c r="BZ1734" s="1">
        <f t="shared" si="479"/>
        <v>3.858892106291393E-10</v>
      </c>
      <c r="CA1734" s="1">
        <f t="shared" si="486"/>
        <v>26</v>
      </c>
      <c r="CE1734" s="1">
        <f t="shared" si="480"/>
        <v>26.305</v>
      </c>
      <c r="CF1734" s="1">
        <f t="shared" si="481"/>
        <v>99</v>
      </c>
      <c r="CG1734" s="1">
        <f t="shared" si="482"/>
        <v>0</v>
      </c>
      <c r="CH1734" s="1">
        <f t="shared" si="487"/>
        <v>0</v>
      </c>
      <c r="CJ1734" s="1" t="e">
        <f t="shared" si="483"/>
        <v>#N/A</v>
      </c>
      <c r="CK1734" s="1" t="str">
        <f t="shared" si="484"/>
        <v/>
      </c>
    </row>
    <row r="1735" spans="73:89" ht="12" customHeight="1" x14ac:dyDescent="0.15">
      <c r="BU1735" s="1">
        <f t="shared" si="485"/>
        <v>0</v>
      </c>
      <c r="BV1735" s="1">
        <f>IF($BY$12=1,NORMDIST(BY1735,$Y$6,$Y$8,TRUE),IF($BY$12=2,IF(BY1735&lt;=$BX$31,0,IF(BY1735&gt;=$BX$32,1,(BY1735-$BX$31)*$BX$33)),SUM($BU$42:BU1735)/$BV$40))</f>
        <v>0.99999999877682977</v>
      </c>
      <c r="BW1735" s="1">
        <f t="shared" si="477"/>
        <v>6.3412107885933997E-8</v>
      </c>
      <c r="BY1735" s="1">
        <f t="shared" si="478"/>
        <v>169.29999999999467</v>
      </c>
      <c r="BZ1735" s="1">
        <f t="shared" si="479"/>
        <v>3.7455468331917303E-10</v>
      </c>
      <c r="CA1735" s="1">
        <f t="shared" si="486"/>
        <v>26</v>
      </c>
      <c r="CE1735" s="1">
        <f t="shared" si="480"/>
        <v>26.305</v>
      </c>
      <c r="CF1735" s="1">
        <f t="shared" si="481"/>
        <v>99</v>
      </c>
      <c r="CG1735" s="1">
        <f t="shared" si="482"/>
        <v>0</v>
      </c>
      <c r="CH1735" s="1">
        <f t="shared" si="487"/>
        <v>0</v>
      </c>
      <c r="CJ1735" s="1" t="e">
        <f t="shared" si="483"/>
        <v>#N/A</v>
      </c>
      <c r="CK1735" s="1" t="str">
        <f t="shared" si="484"/>
        <v/>
      </c>
    </row>
    <row r="1736" spans="73:89" ht="12" customHeight="1" x14ac:dyDescent="0.15">
      <c r="BU1736" s="1">
        <f t="shared" si="485"/>
        <v>0</v>
      </c>
      <c r="BV1736" s="1">
        <f>IF($BY$12=1,NORMDIST(BY1736,$Y$6,$Y$8,TRUE),IF($BY$12=2,IF(BY1736&lt;=$BX$31,0,IF(BY1736&gt;=$BX$32,1,(BY1736-$BX$31)*$BX$33)),SUM($BU$42:BU1736)/$BV$40))</f>
        <v>0.99999999881373203</v>
      </c>
      <c r="BW1736" s="1">
        <f t="shared" si="477"/>
        <v>6.1584352006889763E-8</v>
      </c>
      <c r="BY1736" s="1">
        <f t="shared" si="478"/>
        <v>169.39999999999466</v>
      </c>
      <c r="BZ1736" s="1">
        <f t="shared" si="479"/>
        <v>3.6354399059558266E-10</v>
      </c>
      <c r="CA1736" s="1">
        <f t="shared" si="486"/>
        <v>26</v>
      </c>
      <c r="CE1736" s="1">
        <f t="shared" si="480"/>
        <v>26.305</v>
      </c>
      <c r="CF1736" s="1">
        <f t="shared" si="481"/>
        <v>99</v>
      </c>
      <c r="CG1736" s="1">
        <f t="shared" si="482"/>
        <v>0</v>
      </c>
      <c r="CH1736" s="1">
        <f t="shared" si="487"/>
        <v>0</v>
      </c>
      <c r="CJ1736" s="1" t="e">
        <f t="shared" si="483"/>
        <v>#N/A</v>
      </c>
      <c r="CK1736" s="1" t="str">
        <f t="shared" si="484"/>
        <v/>
      </c>
    </row>
    <row r="1737" spans="73:89" ht="12" customHeight="1" x14ac:dyDescent="0.15">
      <c r="BU1737" s="1">
        <f t="shared" si="485"/>
        <v>0</v>
      </c>
      <c r="BV1737" s="1">
        <f>IF($BY$12=1,NORMDIST(BY1737,$Y$6,$Y$8,TRUE),IF($BY$12=2,IF(BY1737&lt;=$BX$31,0,IF(BY1737&gt;=$BX$32,1,(BY1737-$BX$31)*$BX$33)),SUM($BU$42:BU1737)/$BV$40))</f>
        <v>0.99999999884954904</v>
      </c>
      <c r="BW1737" s="1">
        <f t="shared" si="477"/>
        <v>5.9807762307730642E-8</v>
      </c>
      <c r="BY1737" s="1">
        <f t="shared" si="478"/>
        <v>169.49999999999466</v>
      </c>
      <c r="BZ1737" s="1">
        <f t="shared" si="479"/>
        <v>3.5284815520786152E-10</v>
      </c>
      <c r="CA1737" s="1">
        <f t="shared" si="486"/>
        <v>26</v>
      </c>
      <c r="CE1737" s="1">
        <f t="shared" si="480"/>
        <v>26.305</v>
      </c>
      <c r="CF1737" s="1">
        <f t="shared" si="481"/>
        <v>99</v>
      </c>
      <c r="CG1737" s="1">
        <f t="shared" si="482"/>
        <v>0</v>
      </c>
      <c r="CH1737" s="1">
        <f t="shared" si="487"/>
        <v>0</v>
      </c>
      <c r="CJ1737" s="1" t="e">
        <f t="shared" si="483"/>
        <v>#N/A</v>
      </c>
      <c r="CK1737" s="1" t="str">
        <f t="shared" si="484"/>
        <v/>
      </c>
    </row>
    <row r="1738" spans="73:89" ht="12" customHeight="1" x14ac:dyDescent="0.15">
      <c r="BU1738" s="1">
        <f t="shared" si="485"/>
        <v>0</v>
      </c>
      <c r="BV1738" s="1">
        <f>IF($BY$12=1,NORMDIST(BY1738,$Y$6,$Y$8,TRUE),IF($BY$12=2,IF(BY1738&lt;=$BX$31,0,IF(BY1738&gt;=$BX$32,1,(BY1738-$BX$31)*$BX$33)),SUM($BU$42:BU1738)/$BV$40))</f>
        <v>0.9999999988843119</v>
      </c>
      <c r="BW1738" s="1">
        <f t="shared" si="477"/>
        <v>5.8080951534210468E-8</v>
      </c>
      <c r="BY1738" s="1">
        <f t="shared" si="478"/>
        <v>169.59999999999465</v>
      </c>
      <c r="BZ1738" s="1">
        <f t="shared" si="479"/>
        <v>3.4245844064983666E-10</v>
      </c>
      <c r="CA1738" s="1">
        <f t="shared" si="486"/>
        <v>26</v>
      </c>
      <c r="CE1738" s="1">
        <f t="shared" si="480"/>
        <v>26.305</v>
      </c>
      <c r="CF1738" s="1">
        <f t="shared" si="481"/>
        <v>99</v>
      </c>
      <c r="CG1738" s="1">
        <f t="shared" si="482"/>
        <v>0</v>
      </c>
      <c r="CH1738" s="1">
        <f t="shared" si="487"/>
        <v>0</v>
      </c>
      <c r="CJ1738" s="1" t="e">
        <f t="shared" si="483"/>
        <v>#N/A</v>
      </c>
      <c r="CK1738" s="1" t="str">
        <f t="shared" si="484"/>
        <v/>
      </c>
    </row>
    <row r="1739" spans="73:89" ht="12" customHeight="1" x14ac:dyDescent="0.15">
      <c r="BU1739" s="1">
        <f t="shared" si="485"/>
        <v>0</v>
      </c>
      <c r="BV1739" s="1">
        <f>IF($BY$12=1,NORMDIST(BY1739,$Y$6,$Y$8,TRUE),IF($BY$12=2,IF(BY1739&lt;=$BX$31,0,IF(BY1739&gt;=$BX$32,1,(BY1739-$BX$31)*$BX$33)),SUM($BU$42:BU1739)/$BV$40))</f>
        <v>0.99999999891805069</v>
      </c>
      <c r="BW1739" s="1">
        <f t="shared" si="477"/>
        <v>5.6402568735892087E-8</v>
      </c>
      <c r="BY1739" s="1">
        <f t="shared" si="478"/>
        <v>169.69999999999465</v>
      </c>
      <c r="BZ1739" s="1">
        <f t="shared" si="479"/>
        <v>3.3236634493750068E-10</v>
      </c>
      <c r="CA1739" s="1">
        <f t="shared" si="486"/>
        <v>26</v>
      </c>
      <c r="CE1739" s="1">
        <f t="shared" si="480"/>
        <v>26.305</v>
      </c>
      <c r="CF1739" s="1">
        <f t="shared" si="481"/>
        <v>99</v>
      </c>
      <c r="CG1739" s="1">
        <f t="shared" si="482"/>
        <v>0</v>
      </c>
      <c r="CH1739" s="1">
        <f t="shared" si="487"/>
        <v>0</v>
      </c>
      <c r="CJ1739" s="1" t="e">
        <f t="shared" si="483"/>
        <v>#N/A</v>
      </c>
      <c r="CK1739" s="1" t="str">
        <f t="shared" si="484"/>
        <v/>
      </c>
    </row>
    <row r="1740" spans="73:89" ht="12" customHeight="1" x14ac:dyDescent="0.15">
      <c r="BU1740" s="1">
        <f t="shared" si="485"/>
        <v>0</v>
      </c>
      <c r="BV1740" s="1">
        <f>IF($BY$12=1,NORMDIST(BY1740,$Y$6,$Y$8,TRUE),IF($BY$12=2,IF(BY1740&lt;=$BX$31,0,IF(BY1740&gt;=$BX$32,1,(BY1740-$BX$31)*$BX$33)),SUM($BU$42:BU1740)/$BV$40))</f>
        <v>0.99999999895079483</v>
      </c>
      <c r="BW1740" s="1">
        <f t="shared" si="477"/>
        <v>5.477129835307819E-8</v>
      </c>
      <c r="BY1740" s="1">
        <f t="shared" si="478"/>
        <v>169.79999999999464</v>
      </c>
      <c r="BZ1740" s="1">
        <f t="shared" si="479"/>
        <v>3.2256359454110673E-10</v>
      </c>
      <c r="CA1740" s="1">
        <f t="shared" si="486"/>
        <v>26</v>
      </c>
      <c r="CE1740" s="1">
        <f t="shared" si="480"/>
        <v>26.305</v>
      </c>
      <c r="CF1740" s="1">
        <f t="shared" si="481"/>
        <v>99</v>
      </c>
      <c r="CG1740" s="1">
        <f t="shared" si="482"/>
        <v>0</v>
      </c>
      <c r="CH1740" s="1">
        <f t="shared" si="487"/>
        <v>0</v>
      </c>
      <c r="CJ1740" s="1" t="e">
        <f t="shared" si="483"/>
        <v>#N/A</v>
      </c>
      <c r="CK1740" s="1" t="str">
        <f t="shared" si="484"/>
        <v/>
      </c>
    </row>
    <row r="1741" spans="73:89" ht="12" customHeight="1" x14ac:dyDescent="0.15">
      <c r="BU1741" s="1">
        <f t="shared" si="485"/>
        <v>0</v>
      </c>
      <c r="BV1741" s="1">
        <f>IF($BY$12=1,NORMDIST(BY1741,$Y$6,$Y$8,TRUE),IF($BY$12=2,IF(BY1741&lt;=$BX$31,0,IF(BY1741&gt;=$BX$32,1,(BY1741-$BX$31)*$BX$33)),SUM($BU$42:BU1741)/$BV$40))</f>
        <v>0.99999999898257275</v>
      </c>
      <c r="BW1741" s="1">
        <f t="shared" si="477"/>
        <v>5.3185859325687141E-8</v>
      </c>
      <c r="BY1741" s="1">
        <f t="shared" si="478"/>
        <v>169.89999999999463</v>
      </c>
      <c r="BZ1741" s="1">
        <f t="shared" si="479"/>
        <v>3.1304213846785653E-10</v>
      </c>
      <c r="CA1741" s="1">
        <f t="shared" si="486"/>
        <v>26</v>
      </c>
      <c r="CE1741" s="1">
        <f t="shared" si="480"/>
        <v>26.305</v>
      </c>
      <c r="CF1741" s="1">
        <f t="shared" si="481"/>
        <v>99</v>
      </c>
      <c r="CG1741" s="1">
        <f t="shared" si="482"/>
        <v>0</v>
      </c>
      <c r="CH1741" s="1">
        <f t="shared" si="487"/>
        <v>0</v>
      </c>
      <c r="CJ1741" s="1" t="e">
        <f t="shared" si="483"/>
        <v>#N/A</v>
      </c>
      <c r="CK1741" s="1" t="str">
        <f t="shared" si="484"/>
        <v/>
      </c>
    </row>
    <row r="1742" spans="73:89" ht="12" customHeight="1" x14ac:dyDescent="0.15">
      <c r="BU1742" s="1">
        <f t="shared" si="485"/>
        <v>0</v>
      </c>
      <c r="BV1742" s="1">
        <f>IF($BY$12=1,NORMDIST(BY1742,$Y$6,$Y$8,TRUE),IF($BY$12=2,IF(BY1742&lt;=$BX$31,0,IF(BY1742&gt;=$BX$32,1,(BY1742-$BX$31)*$BX$33)),SUM($BU$42:BU1742)/$BV$40))</f>
        <v>0.9999999990134123</v>
      </c>
      <c r="BW1742" s="1">
        <f t="shared" si="477"/>
        <v>5.1645004223579414E-8</v>
      </c>
      <c r="BY1742" s="1">
        <f t="shared" si="478"/>
        <v>169.99999999999463</v>
      </c>
      <c r="BZ1742" s="1">
        <f t="shared" si="479"/>
        <v>3.0379414249165322E-10</v>
      </c>
      <c r="CA1742" s="1">
        <f t="shared" si="486"/>
        <v>26</v>
      </c>
      <c r="CE1742" s="1">
        <f t="shared" si="480"/>
        <v>26.305</v>
      </c>
      <c r="CF1742" s="1">
        <f t="shared" si="481"/>
        <v>99</v>
      </c>
      <c r="CG1742" s="1">
        <f t="shared" si="482"/>
        <v>0</v>
      </c>
      <c r="CH1742" s="1">
        <f t="shared" si="487"/>
        <v>0</v>
      </c>
      <c r="CJ1742" s="1" t="e">
        <f t="shared" si="483"/>
        <v>#N/A</v>
      </c>
      <c r="CK1742" s="1" t="str">
        <f t="shared" si="484"/>
        <v/>
      </c>
    </row>
    <row r="1743" spans="73:89" ht="12" customHeight="1" x14ac:dyDescent="0.15">
      <c r="BU1743" s="1">
        <f t="shared" si="485"/>
        <v>0</v>
      </c>
      <c r="BV1743" s="1">
        <f>IF($BY$12=1,NORMDIST(BY1743,$Y$6,$Y$8,TRUE),IF($BY$12=2,IF(BY1743&lt;=$BX$31,0,IF(BY1743&gt;=$BX$32,1,(BY1743-$BX$31)*$BX$33)),SUM($BU$42:BU1743)/$BV$40))</f>
        <v>0.99999999904334047</v>
      </c>
      <c r="BW1743" s="1">
        <f t="shared" si="477"/>
        <v>5.0147518397838913E-8</v>
      </c>
      <c r="BY1743" s="1">
        <f t="shared" si="478"/>
        <v>170.09999999999462</v>
      </c>
      <c r="BZ1743" s="1">
        <f t="shared" si="479"/>
        <v>2.9481198352639918E-10</v>
      </c>
      <c r="CA1743" s="1">
        <f t="shared" si="486"/>
        <v>26</v>
      </c>
      <c r="CE1743" s="1">
        <f t="shared" si="480"/>
        <v>26.305</v>
      </c>
      <c r="CF1743" s="1">
        <f t="shared" si="481"/>
        <v>99</v>
      </c>
      <c r="CG1743" s="1">
        <f t="shared" si="482"/>
        <v>0</v>
      </c>
      <c r="CH1743" s="1">
        <f t="shared" si="487"/>
        <v>0</v>
      </c>
      <c r="CJ1743" s="1" t="e">
        <f t="shared" si="483"/>
        <v>#N/A</v>
      </c>
      <c r="CK1743" s="1" t="str">
        <f t="shared" si="484"/>
        <v/>
      </c>
    </row>
    <row r="1744" spans="73:89" ht="12" customHeight="1" x14ac:dyDescent="0.15">
      <c r="BU1744" s="1">
        <f t="shared" si="485"/>
        <v>0</v>
      </c>
      <c r="BV1744" s="1">
        <f>IF($BY$12=1,NORMDIST(BY1744,$Y$6,$Y$8,TRUE),IF($BY$12=2,IF(BY1744&lt;=$BX$31,0,IF(BY1744&gt;=$BX$32,1,(BY1744-$BX$31)*$BX$33)),SUM($BU$42:BU1744)/$BV$40))</f>
        <v>0.99999999907238335</v>
      </c>
      <c r="BW1744" s="1">
        <f t="shared" si="477"/>
        <v>4.8692219152534259E-8</v>
      </c>
      <c r="BY1744" s="1">
        <f t="shared" si="478"/>
        <v>170.19999999999462</v>
      </c>
      <c r="BZ1744" s="1">
        <f t="shared" si="479"/>
        <v>2.8608824413945829E-10</v>
      </c>
      <c r="CA1744" s="1">
        <f t="shared" si="486"/>
        <v>26</v>
      </c>
      <c r="CE1744" s="1">
        <f t="shared" si="480"/>
        <v>26.305</v>
      </c>
      <c r="CF1744" s="1">
        <f t="shared" si="481"/>
        <v>99</v>
      </c>
      <c r="CG1744" s="1">
        <f t="shared" si="482"/>
        <v>0</v>
      </c>
      <c r="CH1744" s="1">
        <f t="shared" si="487"/>
        <v>0</v>
      </c>
      <c r="CJ1744" s="1" t="e">
        <f t="shared" si="483"/>
        <v>#N/A</v>
      </c>
      <c r="CK1744" s="1" t="str">
        <f t="shared" si="484"/>
        <v/>
      </c>
    </row>
    <row r="1745" spans="73:89" ht="12" customHeight="1" x14ac:dyDescent="0.15">
      <c r="BU1745" s="1">
        <f t="shared" si="485"/>
        <v>0</v>
      </c>
      <c r="BV1745" s="1">
        <f>IF($BY$12=1,NORMDIST(BY1745,$Y$6,$Y$8,TRUE),IF($BY$12=2,IF(BY1745&lt;=$BX$31,0,IF(BY1745&gt;=$BX$32,1,(BY1745-$BX$31)*$BX$33)),SUM($BU$42:BU1745)/$BV$40))</f>
        <v>0.99999999910056647</v>
      </c>
      <c r="BW1745" s="1">
        <f t="shared" si="477"/>
        <v>4.7277954936489394E-8</v>
      </c>
      <c r="BY1745" s="1">
        <f t="shared" si="478"/>
        <v>170.29999999999461</v>
      </c>
      <c r="BZ1745" s="1">
        <f t="shared" si="479"/>
        <v>2.7761570720194297E-10</v>
      </c>
      <c r="CA1745" s="1">
        <f t="shared" si="486"/>
        <v>26</v>
      </c>
      <c r="CE1745" s="1">
        <f t="shared" si="480"/>
        <v>26.305</v>
      </c>
      <c r="CF1745" s="1">
        <f t="shared" si="481"/>
        <v>99</v>
      </c>
      <c r="CG1745" s="1">
        <f t="shared" si="482"/>
        <v>0</v>
      </c>
      <c r="CH1745" s="1">
        <f t="shared" si="487"/>
        <v>0</v>
      </c>
      <c r="CJ1745" s="1" t="e">
        <f t="shared" si="483"/>
        <v>#N/A</v>
      </c>
      <c r="CK1745" s="1" t="str">
        <f t="shared" si="484"/>
        <v/>
      </c>
    </row>
    <row r="1746" spans="73:89" ht="12" customHeight="1" x14ac:dyDescent="0.15">
      <c r="BU1746" s="1">
        <f t="shared" si="485"/>
        <v>0</v>
      </c>
      <c r="BV1746" s="1">
        <f>IF($BY$12=1,NORMDIST(BY1746,$Y$6,$Y$8,TRUE),IF($BY$12=2,IF(BY1746&lt;=$BX$31,0,IF(BY1746&gt;=$BX$32,1,(BY1746-$BX$31)*$BX$33)),SUM($BU$42:BU1746)/$BV$40))</f>
        <v>0.9999999991279146</v>
      </c>
      <c r="BW1746" s="1">
        <f t="shared" si="477"/>
        <v>4.590360455460523E-8</v>
      </c>
      <c r="BY1746" s="1">
        <f t="shared" si="478"/>
        <v>170.39999999999461</v>
      </c>
      <c r="BZ1746" s="1">
        <f t="shared" si="479"/>
        <v>2.6938735067257442E-10</v>
      </c>
      <c r="CA1746" s="1">
        <f t="shared" si="486"/>
        <v>26</v>
      </c>
      <c r="CE1746" s="1">
        <f t="shared" si="480"/>
        <v>26.305</v>
      </c>
      <c r="CF1746" s="1">
        <f t="shared" si="481"/>
        <v>99</v>
      </c>
      <c r="CG1746" s="1">
        <f t="shared" si="482"/>
        <v>0</v>
      </c>
      <c r="CH1746" s="1">
        <f t="shared" si="487"/>
        <v>0</v>
      </c>
      <c r="CJ1746" s="1" t="e">
        <f t="shared" si="483"/>
        <v>#N/A</v>
      </c>
      <c r="CK1746" s="1" t="str">
        <f t="shared" si="484"/>
        <v/>
      </c>
    </row>
    <row r="1747" spans="73:89" ht="12" customHeight="1" x14ac:dyDescent="0.15">
      <c r="BU1747" s="1">
        <f t="shared" si="485"/>
        <v>0</v>
      </c>
      <c r="BV1747" s="1">
        <f>IF($BY$12=1,NORMDIST(BY1747,$Y$6,$Y$8,TRUE),IF($BY$12=2,IF(BY1747&lt;=$BX$31,0,IF(BY1747&gt;=$BX$32,1,(BY1747-$BX$31)*$BX$33)),SUM($BU$42:BU1747)/$BV$40))</f>
        <v>0.99999999915445192</v>
      </c>
      <c r="BW1747" s="1">
        <f t="shared" ref="BW1747:BW1810" si="488">BY1747*BZ1747</f>
        <v>4.456807639828142E-8</v>
      </c>
      <c r="BY1747" s="1">
        <f t="shared" ref="BY1747:BY1810" si="489">BY1746+$BZ$1</f>
        <v>170.4999999999946</v>
      </c>
      <c r="BZ1747" s="1">
        <f t="shared" si="479"/>
        <v>2.6139634251192276E-10</v>
      </c>
      <c r="CA1747" s="1">
        <f t="shared" si="486"/>
        <v>26</v>
      </c>
      <c r="CE1747" s="1">
        <f t="shared" si="480"/>
        <v>26.305</v>
      </c>
      <c r="CF1747" s="1">
        <f t="shared" si="481"/>
        <v>99</v>
      </c>
      <c r="CG1747" s="1">
        <f t="shared" si="482"/>
        <v>0</v>
      </c>
      <c r="CH1747" s="1">
        <f t="shared" si="487"/>
        <v>0</v>
      </c>
      <c r="CJ1747" s="1" t="e">
        <f t="shared" si="483"/>
        <v>#N/A</v>
      </c>
      <c r="CK1747" s="1" t="str">
        <f t="shared" si="484"/>
        <v/>
      </c>
    </row>
    <row r="1748" spans="73:89" ht="12" customHeight="1" x14ac:dyDescent="0.15">
      <c r="BU1748" s="1">
        <f t="shared" si="485"/>
        <v>0</v>
      </c>
      <c r="BV1748" s="1">
        <f>IF($BY$12=1,NORMDIST(BY1748,$Y$6,$Y$8,TRUE),IF($BY$12=2,IF(BY1748&lt;=$BX$31,0,IF(BY1748&gt;=$BX$32,1,(BY1748-$BX$31)*$BX$33)),SUM($BU$42:BU1748)/$BV$40))</f>
        <v>0.99999999918020166</v>
      </c>
      <c r="BW1748" s="1">
        <f t="shared" si="488"/>
        <v>4.3270307694502389E-8</v>
      </c>
      <c r="BY1748" s="1">
        <f t="shared" si="489"/>
        <v>170.59999999999459</v>
      </c>
      <c r="BZ1748" s="1">
        <f t="shared" si="479"/>
        <v>2.5363603572393765E-10</v>
      </c>
      <c r="CA1748" s="1">
        <f t="shared" si="486"/>
        <v>26</v>
      </c>
      <c r="CE1748" s="1">
        <f t="shared" si="480"/>
        <v>26.305</v>
      </c>
      <c r="CF1748" s="1">
        <f t="shared" si="481"/>
        <v>99</v>
      </c>
      <c r="CG1748" s="1">
        <f t="shared" si="482"/>
        <v>0</v>
      </c>
      <c r="CH1748" s="1">
        <f t="shared" si="487"/>
        <v>0</v>
      </c>
      <c r="CJ1748" s="1" t="e">
        <f t="shared" si="483"/>
        <v>#N/A</v>
      </c>
      <c r="CK1748" s="1" t="str">
        <f t="shared" si="484"/>
        <v/>
      </c>
    </row>
    <row r="1749" spans="73:89" ht="12" customHeight="1" x14ac:dyDescent="0.15">
      <c r="BU1749" s="1">
        <f t="shared" si="485"/>
        <v>0</v>
      </c>
      <c r="BV1749" s="1">
        <f>IF($BY$12=1,NORMDIST(BY1749,$Y$6,$Y$8,TRUE),IF($BY$12=2,IF(BY1749&lt;=$BX$31,0,IF(BY1749&gt;=$BX$32,1,(BY1749-$BX$31)*$BX$33)),SUM($BU$42:BU1749)/$BV$40))</f>
        <v>0.99999999920518656</v>
      </c>
      <c r="BW1749" s="1">
        <f t="shared" si="488"/>
        <v>4.2009263773154453E-8</v>
      </c>
      <c r="BY1749" s="1">
        <f t="shared" si="489"/>
        <v>170.69999999999459</v>
      </c>
      <c r="BZ1749" s="1">
        <f t="shared" si="479"/>
        <v>2.4609996352170935E-10</v>
      </c>
      <c r="CA1749" s="1">
        <f t="shared" si="486"/>
        <v>26</v>
      </c>
      <c r="CE1749" s="1">
        <f t="shared" si="480"/>
        <v>26.305</v>
      </c>
      <c r="CF1749" s="1">
        <f t="shared" si="481"/>
        <v>99</v>
      </c>
      <c r="CG1749" s="1">
        <f t="shared" si="482"/>
        <v>0</v>
      </c>
      <c r="CH1749" s="1">
        <f t="shared" si="487"/>
        <v>0</v>
      </c>
      <c r="CJ1749" s="1" t="e">
        <f t="shared" si="483"/>
        <v>#N/A</v>
      </c>
      <c r="CK1749" s="1" t="str">
        <f t="shared" si="484"/>
        <v/>
      </c>
    </row>
    <row r="1750" spans="73:89" ht="12" customHeight="1" x14ac:dyDescent="0.15">
      <c r="BU1750" s="1">
        <f t="shared" si="485"/>
        <v>0</v>
      </c>
      <c r="BV1750" s="1">
        <f>IF($BY$12=1,NORMDIST(BY1750,$Y$6,$Y$8,TRUE),IF($BY$12=2,IF(BY1750&lt;=$BX$31,0,IF(BY1750&gt;=$BX$32,1,(BY1750-$BX$31)*$BX$33)),SUM($BU$42:BU1750)/$BV$40))</f>
        <v>0.99999999922942884</v>
      </c>
      <c r="BW1750" s="1">
        <f t="shared" si="488"/>
        <v>4.0783937352156138E-8</v>
      </c>
      <c r="BY1750" s="1">
        <f t="shared" si="489"/>
        <v>170.79999999999458</v>
      </c>
      <c r="BZ1750" s="1">
        <f t="shared" si="479"/>
        <v>2.3878183461450486E-10</v>
      </c>
      <c r="CA1750" s="1">
        <f t="shared" si="486"/>
        <v>26</v>
      </c>
      <c r="CE1750" s="1">
        <f t="shared" si="480"/>
        <v>26.305</v>
      </c>
      <c r="CF1750" s="1">
        <f t="shared" si="481"/>
        <v>99</v>
      </c>
      <c r="CG1750" s="1">
        <f t="shared" si="482"/>
        <v>0</v>
      </c>
      <c r="CH1750" s="1">
        <f t="shared" si="487"/>
        <v>0</v>
      </c>
      <c r="CJ1750" s="1" t="e">
        <f t="shared" si="483"/>
        <v>#N/A</v>
      </c>
      <c r="CK1750" s="1" t="str">
        <f t="shared" si="484"/>
        <v/>
      </c>
    </row>
    <row r="1751" spans="73:89" ht="12" customHeight="1" x14ac:dyDescent="0.15">
      <c r="BU1751" s="1">
        <f t="shared" si="485"/>
        <v>0</v>
      </c>
      <c r="BV1751" s="1">
        <f>IF($BY$12=1,NORMDIST(BY1751,$Y$6,$Y$8,TRUE),IF($BY$12=2,IF(BY1751&lt;=$BX$31,0,IF(BY1751&gt;=$BX$32,1,(BY1751-$BX$31)*$BX$33)),SUM($BU$42:BU1751)/$BV$40))</f>
        <v>0.99999999925295002</v>
      </c>
      <c r="BW1751" s="1">
        <f t="shared" si="488"/>
        <v>3.9593347839988588E-8</v>
      </c>
      <c r="BY1751" s="1">
        <f t="shared" si="489"/>
        <v>170.89999999999458</v>
      </c>
      <c r="BZ1751" s="1">
        <f t="shared" si="479"/>
        <v>2.3167552861316469E-10</v>
      </c>
      <c r="CA1751" s="1">
        <f t="shared" si="486"/>
        <v>26</v>
      </c>
      <c r="CE1751" s="1">
        <f t="shared" si="480"/>
        <v>26.305</v>
      </c>
      <c r="CF1751" s="1">
        <f t="shared" si="481"/>
        <v>99</v>
      </c>
      <c r="CG1751" s="1">
        <f t="shared" si="482"/>
        <v>0</v>
      </c>
      <c r="CH1751" s="1">
        <f t="shared" si="487"/>
        <v>0</v>
      </c>
      <c r="CJ1751" s="1" t="e">
        <f t="shared" si="483"/>
        <v>#N/A</v>
      </c>
      <c r="CK1751" s="1" t="str">
        <f t="shared" si="484"/>
        <v/>
      </c>
    </row>
    <row r="1752" spans="73:89" ht="12" customHeight="1" x14ac:dyDescent="0.15">
      <c r="BU1752" s="1">
        <f t="shared" si="485"/>
        <v>0</v>
      </c>
      <c r="BV1752" s="1">
        <f>IF($BY$12=1,NORMDIST(BY1752,$Y$6,$Y$8,TRUE),IF($BY$12=2,IF(BY1752&lt;=$BX$31,0,IF(BY1752&gt;=$BX$32,1,(BY1752-$BX$31)*$BX$33)),SUM($BU$42:BU1752)/$BV$40))</f>
        <v>0.99999999927577088</v>
      </c>
      <c r="BW1752" s="1">
        <f t="shared" si="488"/>
        <v>3.8436540655224971E-8</v>
      </c>
      <c r="BY1752" s="1">
        <f t="shared" si="489"/>
        <v>170.99999999999457</v>
      </c>
      <c r="BZ1752" s="1">
        <f t="shared" si="479"/>
        <v>2.2477509155103036E-10</v>
      </c>
      <c r="CA1752" s="1">
        <f t="shared" si="486"/>
        <v>26</v>
      </c>
      <c r="CE1752" s="1">
        <f t="shared" si="480"/>
        <v>26.305</v>
      </c>
      <c r="CF1752" s="1">
        <f t="shared" si="481"/>
        <v>99</v>
      </c>
      <c r="CG1752" s="1">
        <f t="shared" si="482"/>
        <v>0</v>
      </c>
      <c r="CH1752" s="1">
        <f t="shared" si="487"/>
        <v>0</v>
      </c>
      <c r="CJ1752" s="1" t="e">
        <f t="shared" si="483"/>
        <v>#N/A</v>
      </c>
      <c r="CK1752" s="1" t="str">
        <f t="shared" si="484"/>
        <v/>
      </c>
    </row>
    <row r="1753" spans="73:89" ht="12" customHeight="1" x14ac:dyDescent="0.15">
      <c r="BU1753" s="1">
        <f t="shared" si="485"/>
        <v>0</v>
      </c>
      <c r="BV1753" s="1">
        <f>IF($BY$12=1,NORMDIST(BY1753,$Y$6,$Y$8,TRUE),IF($BY$12=2,IF(BY1753&lt;=$BX$31,0,IF(BY1753&gt;=$BX$32,1,(BY1753-$BX$31)*$BX$33)),SUM($BU$42:BU1753)/$BV$40))</f>
        <v>0.99999999929791172</v>
      </c>
      <c r="BW1753" s="1">
        <f t="shared" si="488"/>
        <v>3.7312586562663484E-8</v>
      </c>
      <c r="BY1753" s="1">
        <f t="shared" si="489"/>
        <v>171.09999999999457</v>
      </c>
      <c r="BZ1753" s="1">
        <f t="shared" si="479"/>
        <v>2.1807473151761933E-10</v>
      </c>
      <c r="CA1753" s="1">
        <f t="shared" si="486"/>
        <v>26</v>
      </c>
      <c r="CE1753" s="1">
        <f t="shared" si="480"/>
        <v>26.305</v>
      </c>
      <c r="CF1753" s="1">
        <f t="shared" si="481"/>
        <v>99</v>
      </c>
      <c r="CG1753" s="1">
        <f t="shared" si="482"/>
        <v>0</v>
      </c>
      <c r="CH1753" s="1">
        <f t="shared" si="487"/>
        <v>0</v>
      </c>
      <c r="CJ1753" s="1" t="e">
        <f t="shared" si="483"/>
        <v>#N/A</v>
      </c>
      <c r="CK1753" s="1" t="str">
        <f t="shared" si="484"/>
        <v/>
      </c>
    </row>
    <row r="1754" spans="73:89" ht="12" customHeight="1" x14ac:dyDescent="0.15">
      <c r="BU1754" s="1">
        <f t="shared" si="485"/>
        <v>0</v>
      </c>
      <c r="BV1754" s="1">
        <f>IF($BY$12=1,NORMDIST(BY1754,$Y$6,$Y$8,TRUE),IF($BY$12=2,IF(BY1754&lt;=$BX$31,0,IF(BY1754&gt;=$BX$32,1,(BY1754-$BX$31)*$BX$33)),SUM($BU$42:BU1754)/$BV$40))</f>
        <v>0.99999999931939221</v>
      </c>
      <c r="BW1754" s="1">
        <f t="shared" si="488"/>
        <v>3.6220581025680046E-8</v>
      </c>
      <c r="BY1754" s="1">
        <f t="shared" si="489"/>
        <v>171.19999999999456</v>
      </c>
      <c r="BZ1754" s="1">
        <f t="shared" si="479"/>
        <v>2.1156881440234344E-10</v>
      </c>
      <c r="CA1754" s="1">
        <f t="shared" si="486"/>
        <v>26</v>
      </c>
      <c r="CE1754" s="1">
        <f t="shared" si="480"/>
        <v>26.305</v>
      </c>
      <c r="CF1754" s="1">
        <f t="shared" si="481"/>
        <v>99</v>
      </c>
      <c r="CG1754" s="1">
        <f t="shared" si="482"/>
        <v>0</v>
      </c>
      <c r="CH1754" s="1">
        <f t="shared" si="487"/>
        <v>0</v>
      </c>
      <c r="CJ1754" s="1" t="e">
        <f t="shared" si="483"/>
        <v>#N/A</v>
      </c>
      <c r="CK1754" s="1" t="str">
        <f t="shared" si="484"/>
        <v/>
      </c>
    </row>
    <row r="1755" spans="73:89" ht="12" customHeight="1" x14ac:dyDescent="0.15">
      <c r="BU1755" s="1">
        <f t="shared" si="485"/>
        <v>0</v>
      </c>
      <c r="BV1755" s="1">
        <f>IF($BY$12=1,NORMDIST(BY1755,$Y$6,$Y$8,TRUE),IF($BY$12=2,IF(BY1755&lt;=$BX$31,0,IF(BY1755&gt;=$BX$32,1,(BY1755-$BX$31)*$BX$33)),SUM($BU$42:BU1755)/$BV$40))</f>
        <v>0.99999999934023176</v>
      </c>
      <c r="BW1755" s="1">
        <f t="shared" si="488"/>
        <v>3.5159643574425307E-8</v>
      </c>
      <c r="BY1755" s="1">
        <f t="shared" si="489"/>
        <v>171.29999999999455</v>
      </c>
      <c r="BZ1755" s="1">
        <f t="shared" si="479"/>
        <v>2.0525185974563005E-10</v>
      </c>
      <c r="CA1755" s="1">
        <f t="shared" si="486"/>
        <v>26</v>
      </c>
      <c r="CE1755" s="1">
        <f t="shared" si="480"/>
        <v>26.305</v>
      </c>
      <c r="CF1755" s="1">
        <f t="shared" si="481"/>
        <v>99</v>
      </c>
      <c r="CG1755" s="1">
        <f t="shared" si="482"/>
        <v>0</v>
      </c>
      <c r="CH1755" s="1">
        <f t="shared" si="487"/>
        <v>0</v>
      </c>
      <c r="CJ1755" s="1" t="e">
        <f t="shared" si="483"/>
        <v>#N/A</v>
      </c>
      <c r="CK1755" s="1" t="str">
        <f t="shared" si="484"/>
        <v/>
      </c>
    </row>
    <row r="1756" spans="73:89" ht="12" customHeight="1" x14ac:dyDescent="0.15">
      <c r="BU1756" s="1">
        <f t="shared" si="485"/>
        <v>0</v>
      </c>
      <c r="BV1756" s="1">
        <f>IF($BY$12=1,NORMDIST(BY1756,$Y$6,$Y$8,TRUE),IF($BY$12=2,IF(BY1756&lt;=$BX$31,0,IF(BY1756&gt;=$BX$32,1,(BY1756-$BX$31)*$BX$33)),SUM($BU$42:BU1756)/$BV$40))</f>
        <v>0.9999999993604487</v>
      </c>
      <c r="BW1756" s="1">
        <f t="shared" si="488"/>
        <v>3.4128917189494245E-8</v>
      </c>
      <c r="BY1756" s="1">
        <f t="shared" si="489"/>
        <v>171.39999999999455</v>
      </c>
      <c r="BZ1756" s="1">
        <f t="shared" si="479"/>
        <v>1.9911853669483855E-10</v>
      </c>
      <c r="CA1756" s="1">
        <f t="shared" si="486"/>
        <v>26</v>
      </c>
      <c r="CE1756" s="1">
        <f t="shared" si="480"/>
        <v>26.305</v>
      </c>
      <c r="CF1756" s="1">
        <f t="shared" si="481"/>
        <v>99</v>
      </c>
      <c r="CG1756" s="1">
        <f t="shared" si="482"/>
        <v>0</v>
      </c>
      <c r="CH1756" s="1">
        <f t="shared" si="487"/>
        <v>0</v>
      </c>
      <c r="CJ1756" s="1" t="e">
        <f t="shared" si="483"/>
        <v>#N/A</v>
      </c>
      <c r="CK1756" s="1" t="str">
        <f t="shared" si="484"/>
        <v/>
      </c>
    </row>
    <row r="1757" spans="73:89" ht="12" customHeight="1" x14ac:dyDescent="0.15">
      <c r="BU1757" s="1">
        <f t="shared" si="485"/>
        <v>0</v>
      </c>
      <c r="BV1757" s="1">
        <f>IF($BY$12=1,NORMDIST(BY1757,$Y$6,$Y$8,TRUE),IF($BY$12=2,IF(BY1757&lt;=$BX$31,0,IF(BY1757&gt;=$BX$32,1,(BY1757-$BX$31)*$BX$33)),SUM($BU$42:BU1757)/$BV$40))</f>
        <v>0.99999999938006134</v>
      </c>
      <c r="BW1757" s="1">
        <f t="shared" si="488"/>
        <v>3.3127567700710588E-8</v>
      </c>
      <c r="BY1757" s="1">
        <f t="shared" si="489"/>
        <v>171.49999999999454</v>
      </c>
      <c r="BZ1757" s="1">
        <f t="shared" si="479"/>
        <v>1.9316366006245855E-10</v>
      </c>
      <c r="CA1757" s="1">
        <f t="shared" si="486"/>
        <v>26</v>
      </c>
      <c r="CE1757" s="1">
        <f t="shared" si="480"/>
        <v>26.305</v>
      </c>
      <c r="CF1757" s="1">
        <f t="shared" si="481"/>
        <v>99</v>
      </c>
      <c r="CG1757" s="1">
        <f t="shared" si="482"/>
        <v>0</v>
      </c>
      <c r="CH1757" s="1">
        <f t="shared" si="487"/>
        <v>0</v>
      </c>
      <c r="CJ1757" s="1" t="e">
        <f t="shared" si="483"/>
        <v>#N/A</v>
      </c>
      <c r="CK1757" s="1" t="str">
        <f t="shared" si="484"/>
        <v/>
      </c>
    </row>
    <row r="1758" spans="73:89" ht="12" customHeight="1" x14ac:dyDescent="0.15">
      <c r="BU1758" s="1">
        <f t="shared" si="485"/>
        <v>0</v>
      </c>
      <c r="BV1758" s="1">
        <f>IF($BY$12=1,NORMDIST(BY1758,$Y$6,$Y$8,TRUE),IF($BY$12=2,IF(BY1758&lt;=$BX$31,0,IF(BY1758&gt;=$BX$32,1,(BY1758-$BX$31)*$BX$33)),SUM($BU$42:BU1758)/$BV$40))</f>
        <v>0.99999999939908724</v>
      </c>
      <c r="BW1758" s="1">
        <f t="shared" si="488"/>
        <v>3.2154783200672845E-8</v>
      </c>
      <c r="BY1758" s="1">
        <f t="shared" si="489"/>
        <v>171.59999999999454</v>
      </c>
      <c r="BZ1758" s="1">
        <f t="shared" si="479"/>
        <v>1.8738218648411346E-10</v>
      </c>
      <c r="CA1758" s="1">
        <f t="shared" si="486"/>
        <v>26</v>
      </c>
      <c r="CE1758" s="1">
        <f t="shared" si="480"/>
        <v>26.305</v>
      </c>
      <c r="CF1758" s="1">
        <f t="shared" si="481"/>
        <v>99</v>
      </c>
      <c r="CG1758" s="1">
        <f t="shared" si="482"/>
        <v>0</v>
      </c>
      <c r="CH1758" s="1">
        <f t="shared" si="487"/>
        <v>0</v>
      </c>
      <c r="CJ1758" s="1" t="e">
        <f t="shared" si="483"/>
        <v>#N/A</v>
      </c>
      <c r="CK1758" s="1" t="str">
        <f t="shared" si="484"/>
        <v/>
      </c>
    </row>
    <row r="1759" spans="73:89" ht="12" customHeight="1" x14ac:dyDescent="0.15">
      <c r="BU1759" s="1">
        <f t="shared" si="485"/>
        <v>0</v>
      </c>
      <c r="BV1759" s="1">
        <f>IF($BY$12=1,NORMDIST(BY1759,$Y$6,$Y$8,TRUE),IF($BY$12=2,IF(BY1759&lt;=$BX$31,0,IF(BY1759&gt;=$BX$32,1,(BY1759-$BX$31)*$BX$33)),SUM($BU$42:BU1759)/$BV$40))</f>
        <v>0.99999999941754347</v>
      </c>
      <c r="BW1759" s="1">
        <f t="shared" si="488"/>
        <v>3.1209773472716028E-8</v>
      </c>
      <c r="BY1759" s="1">
        <f t="shared" si="489"/>
        <v>171.69999999999453</v>
      </c>
      <c r="BZ1759" s="1">
        <f t="shared" si="479"/>
        <v>1.8176921067394887E-10</v>
      </c>
      <c r="CA1759" s="1">
        <f t="shared" si="486"/>
        <v>26</v>
      </c>
      <c r="CE1759" s="1">
        <f t="shared" si="480"/>
        <v>26.305</v>
      </c>
      <c r="CF1759" s="1">
        <f t="shared" si="481"/>
        <v>99</v>
      </c>
      <c r="CG1759" s="1">
        <f t="shared" si="482"/>
        <v>0</v>
      </c>
      <c r="CH1759" s="1">
        <f t="shared" si="487"/>
        <v>0</v>
      </c>
      <c r="CJ1759" s="1" t="e">
        <f t="shared" si="483"/>
        <v>#N/A</v>
      </c>
      <c r="CK1759" s="1" t="str">
        <f t="shared" si="484"/>
        <v/>
      </c>
    </row>
    <row r="1760" spans="73:89" ht="12" customHeight="1" x14ac:dyDescent="0.15">
      <c r="BU1760" s="1">
        <f t="shared" si="485"/>
        <v>0</v>
      </c>
      <c r="BV1760" s="1">
        <f>IF($BY$12=1,NORMDIST(BY1760,$Y$6,$Y$8,TRUE),IF($BY$12=2,IF(BY1760&lt;=$BX$31,0,IF(BY1760&gt;=$BX$32,1,(BY1760-$BX$31)*$BX$33)),SUM($BU$42:BU1760)/$BV$40))</f>
        <v>0.9999999994354466</v>
      </c>
      <c r="BW1760" s="1">
        <f t="shared" si="488"/>
        <v>3.0291769432954829E-8</v>
      </c>
      <c r="BY1760" s="1">
        <f t="shared" si="489"/>
        <v>171.79999999999453</v>
      </c>
      <c r="BZ1760" s="1">
        <f t="shared" si="479"/>
        <v>1.7631996177506285E-10</v>
      </c>
      <c r="CA1760" s="1">
        <f t="shared" si="486"/>
        <v>26</v>
      </c>
      <c r="CE1760" s="1">
        <f t="shared" si="480"/>
        <v>26.305</v>
      </c>
      <c r="CF1760" s="1">
        <f t="shared" si="481"/>
        <v>99</v>
      </c>
      <c r="CG1760" s="1">
        <f t="shared" si="482"/>
        <v>0</v>
      </c>
      <c r="CH1760" s="1">
        <f t="shared" si="487"/>
        <v>0</v>
      </c>
      <c r="CJ1760" s="1" t="e">
        <f t="shared" si="483"/>
        <v>#N/A</v>
      </c>
      <c r="CK1760" s="1" t="str">
        <f t="shared" si="484"/>
        <v/>
      </c>
    </row>
    <row r="1761" spans="73:89" ht="12" customHeight="1" x14ac:dyDescent="0.15">
      <c r="BU1761" s="1">
        <f t="shared" si="485"/>
        <v>0</v>
      </c>
      <c r="BV1761" s="1">
        <f>IF($BY$12=1,NORMDIST(BY1761,$Y$6,$Y$8,TRUE),IF($BY$12=2,IF(BY1761&lt;=$BX$31,0,IF(BY1761&gt;=$BX$32,1,(BY1761-$BX$31)*$BX$33)),SUM($BU$42:BU1761)/$BV$40))</f>
        <v>0.9999999994528127</v>
      </c>
      <c r="BW1761" s="1">
        <f t="shared" si="488"/>
        <v>2.9400022586075108E-8</v>
      </c>
      <c r="BY1761" s="1">
        <f t="shared" si="489"/>
        <v>171.89999999999452</v>
      </c>
      <c r="BZ1761" s="1">
        <f t="shared" si="479"/>
        <v>1.7102979980265297E-10</v>
      </c>
      <c r="CA1761" s="1">
        <f t="shared" si="486"/>
        <v>26</v>
      </c>
      <c r="CE1761" s="1">
        <f t="shared" si="480"/>
        <v>26.305</v>
      </c>
      <c r="CF1761" s="1">
        <f t="shared" si="481"/>
        <v>99</v>
      </c>
      <c r="CG1761" s="1">
        <f t="shared" si="482"/>
        <v>0</v>
      </c>
      <c r="CH1761" s="1">
        <f t="shared" si="487"/>
        <v>0</v>
      </c>
      <c r="CJ1761" s="1" t="e">
        <f t="shared" si="483"/>
        <v>#N/A</v>
      </c>
      <c r="CK1761" s="1" t="str">
        <f t="shared" si="484"/>
        <v/>
      </c>
    </row>
    <row r="1762" spans="73:89" ht="12" customHeight="1" x14ac:dyDescent="0.15">
      <c r="BU1762" s="1">
        <f t="shared" si="485"/>
        <v>0</v>
      </c>
      <c r="BV1762" s="1">
        <f>IF($BY$12=1,NORMDIST(BY1762,$Y$6,$Y$8,TRUE),IF($BY$12=2,IF(BY1762&lt;=$BX$31,0,IF(BY1762&gt;=$BX$32,1,(BY1762-$BX$31)*$BX$33)),SUM($BU$42:BU1762)/$BV$40))</f>
        <v>0.99999999946965767</v>
      </c>
      <c r="BW1762" s="1">
        <f t="shared" si="488"/>
        <v>2.8533804494553454E-8</v>
      </c>
      <c r="BY1762" s="1">
        <f t="shared" si="489"/>
        <v>171.99999999999451</v>
      </c>
      <c r="BZ1762" s="1">
        <f t="shared" si="479"/>
        <v>1.6589421217764165E-10</v>
      </c>
      <c r="CA1762" s="1">
        <f t="shared" si="486"/>
        <v>26</v>
      </c>
      <c r="CE1762" s="1">
        <f t="shared" si="480"/>
        <v>26.305</v>
      </c>
      <c r="CF1762" s="1">
        <f t="shared" si="481"/>
        <v>99</v>
      </c>
      <c r="CG1762" s="1">
        <f t="shared" si="482"/>
        <v>0</v>
      </c>
      <c r="CH1762" s="1">
        <f t="shared" si="487"/>
        <v>0</v>
      </c>
      <c r="CJ1762" s="1" t="e">
        <f t="shared" si="483"/>
        <v>#N/A</v>
      </c>
      <c r="CK1762" s="1" t="str">
        <f t="shared" si="484"/>
        <v/>
      </c>
    </row>
    <row r="1763" spans="73:89" ht="12" customHeight="1" x14ac:dyDescent="0.15">
      <c r="BU1763" s="1">
        <f t="shared" si="485"/>
        <v>0</v>
      </c>
      <c r="BV1763" s="1">
        <f>IF($BY$12=1,NORMDIST(BY1763,$Y$6,$Y$8,TRUE),IF($BY$12=2,IF(BY1763&lt;=$BX$31,0,IF(BY1763&gt;=$BX$32,1,(BY1763-$BX$31)*$BX$33)),SUM($BU$42:BU1763)/$BV$40))</f>
        <v>0.9999999994859966</v>
      </c>
      <c r="BW1763" s="1">
        <f t="shared" si="488"/>
        <v>2.7692406260989053E-8</v>
      </c>
      <c r="BY1763" s="1">
        <f t="shared" si="489"/>
        <v>172.09999999999451</v>
      </c>
      <c r="BZ1763" s="1">
        <f t="shared" si="479"/>
        <v>1.6090881034857604E-10</v>
      </c>
      <c r="CA1763" s="1">
        <f t="shared" si="486"/>
        <v>26</v>
      </c>
      <c r="CE1763" s="1">
        <f t="shared" si="480"/>
        <v>26.305</v>
      </c>
      <c r="CF1763" s="1">
        <f t="shared" si="481"/>
        <v>99</v>
      </c>
      <c r="CG1763" s="1">
        <f t="shared" si="482"/>
        <v>0</v>
      </c>
      <c r="CH1763" s="1">
        <f t="shared" si="487"/>
        <v>0</v>
      </c>
      <c r="CJ1763" s="1" t="e">
        <f t="shared" si="483"/>
        <v>#N/A</v>
      </c>
      <c r="CK1763" s="1" t="str">
        <f t="shared" si="484"/>
        <v/>
      </c>
    </row>
    <row r="1764" spans="73:89" ht="12" customHeight="1" x14ac:dyDescent="0.15">
      <c r="BU1764" s="1">
        <f t="shared" si="485"/>
        <v>0</v>
      </c>
      <c r="BV1764" s="1">
        <f>IF($BY$12=1,NORMDIST(BY1764,$Y$6,$Y$8,TRUE),IF($BY$12=2,IF(BY1764&lt;=$BX$31,0,IF(BY1764&gt;=$BX$32,1,(BY1764-$BX$31)*$BX$33)),SUM($BU$42:BU1764)/$BV$40))</f>
        <v>0.99999999950184426</v>
      </c>
      <c r="BW1764" s="1">
        <f t="shared" si="488"/>
        <v>2.6875138023237954E-8</v>
      </c>
      <c r="BY1764" s="1">
        <f t="shared" si="489"/>
        <v>172.1999999999945</v>
      </c>
      <c r="BZ1764" s="1">
        <f t="shared" si="479"/>
        <v>1.5606932649964467E-10</v>
      </c>
      <c r="CA1764" s="1">
        <f t="shared" si="486"/>
        <v>26</v>
      </c>
      <c r="CE1764" s="1">
        <f t="shared" si="480"/>
        <v>26.305</v>
      </c>
      <c r="CF1764" s="1">
        <f t="shared" si="481"/>
        <v>99</v>
      </c>
      <c r="CG1764" s="1">
        <f t="shared" si="482"/>
        <v>0</v>
      </c>
      <c r="CH1764" s="1">
        <f t="shared" si="487"/>
        <v>0</v>
      </c>
      <c r="CJ1764" s="1" t="e">
        <f t="shared" si="483"/>
        <v>#N/A</v>
      </c>
      <c r="CK1764" s="1" t="str">
        <f t="shared" si="484"/>
        <v/>
      </c>
    </row>
    <row r="1765" spans="73:89" ht="12" customHeight="1" x14ac:dyDescent="0.15">
      <c r="BU1765" s="1">
        <f t="shared" si="485"/>
        <v>0</v>
      </c>
      <c r="BV1765" s="1">
        <f>IF($BY$12=1,NORMDIST(BY1765,$Y$6,$Y$8,TRUE),IF($BY$12=2,IF(BY1765&lt;=$BX$31,0,IF(BY1765&gt;=$BX$32,1,(BY1765-$BX$31)*$BX$33)),SUM($BU$42:BU1765)/$BV$40))</f>
        <v>0.99999999951721519</v>
      </c>
      <c r="BW1765" s="1">
        <f t="shared" si="488"/>
        <v>2.6081328462052217E-8</v>
      </c>
      <c r="BY1765" s="1">
        <f t="shared" si="489"/>
        <v>172.2999999999945</v>
      </c>
      <c r="BZ1765" s="1">
        <f t="shared" si="479"/>
        <v>1.5137161034273389E-10</v>
      </c>
      <c r="CA1765" s="1">
        <f t="shared" si="486"/>
        <v>26</v>
      </c>
      <c r="CE1765" s="1">
        <f t="shared" si="480"/>
        <v>26.305</v>
      </c>
      <c r="CF1765" s="1">
        <f t="shared" si="481"/>
        <v>99</v>
      </c>
      <c r="CG1765" s="1">
        <f t="shared" si="482"/>
        <v>0</v>
      </c>
      <c r="CH1765" s="1">
        <f t="shared" si="487"/>
        <v>0</v>
      </c>
      <c r="CJ1765" s="1" t="e">
        <f t="shared" si="483"/>
        <v>#N/A</v>
      </c>
      <c r="CK1765" s="1" t="str">
        <f t="shared" si="484"/>
        <v/>
      </c>
    </row>
    <row r="1766" spans="73:89" ht="12" customHeight="1" x14ac:dyDescent="0.15">
      <c r="BU1766" s="1">
        <f t="shared" si="485"/>
        <v>0</v>
      </c>
      <c r="BV1766" s="1">
        <f>IF($BY$12=1,NORMDIST(BY1766,$Y$6,$Y$8,TRUE),IF($BY$12=2,IF(BY1766&lt;=$BX$31,0,IF(BY1766&gt;=$BX$32,1,(BY1766-$BX$31)*$BX$33)),SUM($BU$42:BU1766)/$BV$40))</f>
        <v>0.99999999953212326</v>
      </c>
      <c r="BW1766" s="1">
        <f t="shared" si="488"/>
        <v>2.5310324320924095E-8</v>
      </c>
      <c r="BY1766" s="1">
        <f t="shared" si="489"/>
        <v>172.39999999999449</v>
      </c>
      <c r="BZ1766" s="1">
        <f t="shared" si="479"/>
        <v>1.4681162599144375E-10</v>
      </c>
      <c r="CA1766" s="1">
        <f t="shared" si="486"/>
        <v>26</v>
      </c>
      <c r="CE1766" s="1">
        <f t="shared" si="480"/>
        <v>26.305</v>
      </c>
      <c r="CF1766" s="1">
        <f t="shared" si="481"/>
        <v>99</v>
      </c>
      <c r="CG1766" s="1">
        <f t="shared" si="482"/>
        <v>0</v>
      </c>
      <c r="CH1766" s="1">
        <f t="shared" si="487"/>
        <v>0</v>
      </c>
      <c r="CJ1766" s="1" t="e">
        <f t="shared" si="483"/>
        <v>#N/A</v>
      </c>
      <c r="CK1766" s="1" t="str">
        <f t="shared" si="484"/>
        <v/>
      </c>
    </row>
    <row r="1767" spans="73:89" ht="12" customHeight="1" x14ac:dyDescent="0.15">
      <c r="BU1767" s="1">
        <f t="shared" si="485"/>
        <v>0</v>
      </c>
      <c r="BV1767" s="1">
        <f>IF($BY$12=1,NORMDIST(BY1767,$Y$6,$Y$8,TRUE),IF($BY$12=2,IF(BY1767&lt;=$BX$31,0,IF(BY1767&gt;=$BX$32,1,(BY1767-$BX$31)*$BX$33)),SUM($BU$42:BU1767)/$BV$40))</f>
        <v>0.99999999954658192</v>
      </c>
      <c r="BW1767" s="1">
        <f t="shared" si="488"/>
        <v>2.4561489937850746E-8</v>
      </c>
      <c r="BY1767" s="1">
        <f t="shared" si="489"/>
        <v>172.49999999999449</v>
      </c>
      <c r="BZ1767" s="1">
        <f t="shared" si="479"/>
        <v>1.4238544891508134E-10</v>
      </c>
      <c r="CA1767" s="1">
        <f t="shared" si="486"/>
        <v>26</v>
      </c>
      <c r="CE1767" s="1">
        <f t="shared" si="480"/>
        <v>26.305</v>
      </c>
      <c r="CF1767" s="1">
        <f t="shared" si="481"/>
        <v>99</v>
      </c>
      <c r="CG1767" s="1">
        <f t="shared" si="482"/>
        <v>0</v>
      </c>
      <c r="CH1767" s="1">
        <f t="shared" si="487"/>
        <v>0</v>
      </c>
      <c r="CJ1767" s="1" t="e">
        <f t="shared" si="483"/>
        <v>#N/A</v>
      </c>
      <c r="CK1767" s="1" t="str">
        <f t="shared" si="484"/>
        <v/>
      </c>
    </row>
    <row r="1768" spans="73:89" ht="12" customHeight="1" x14ac:dyDescent="0.15">
      <c r="BU1768" s="1">
        <f t="shared" si="485"/>
        <v>0</v>
      </c>
      <c r="BV1768" s="1">
        <f>IF($BY$12=1,NORMDIST(BY1768,$Y$6,$Y$8,TRUE),IF($BY$12=2,IF(BY1768&lt;=$BX$31,0,IF(BY1768&gt;=$BX$32,1,(BY1768-$BX$31)*$BX$33)),SUM($BU$42:BU1768)/$BV$40))</f>
        <v>0.99999999956060459</v>
      </c>
      <c r="BW1768" s="1">
        <f t="shared" si="488"/>
        <v>2.3834206788735762E-8</v>
      </c>
      <c r="BY1768" s="1">
        <f t="shared" si="489"/>
        <v>172.59999999999448</v>
      </c>
      <c r="BZ1768" s="1">
        <f t="shared" si="479"/>
        <v>1.3808926297066353E-10</v>
      </c>
      <c r="CA1768" s="1">
        <f t="shared" si="486"/>
        <v>26</v>
      </c>
      <c r="CE1768" s="1">
        <f t="shared" si="480"/>
        <v>26.305</v>
      </c>
      <c r="CF1768" s="1">
        <f t="shared" si="481"/>
        <v>99</v>
      </c>
      <c r="CG1768" s="1">
        <f t="shared" si="482"/>
        <v>0</v>
      </c>
      <c r="CH1768" s="1">
        <f t="shared" si="487"/>
        <v>0</v>
      </c>
      <c r="CJ1768" s="1" t="e">
        <f t="shared" si="483"/>
        <v>#N/A</v>
      </c>
      <c r="CK1768" s="1" t="str">
        <f t="shared" si="484"/>
        <v/>
      </c>
    </row>
    <row r="1769" spans="73:89" ht="12" customHeight="1" x14ac:dyDescent="0.15">
      <c r="BU1769" s="1">
        <f t="shared" si="485"/>
        <v>0</v>
      </c>
      <c r="BV1769" s="1">
        <f>IF($BY$12=1,NORMDIST(BY1769,$Y$6,$Y$8,TRUE),IF($BY$12=2,IF(BY1769&lt;=$BX$31,0,IF(BY1769&gt;=$BX$32,1,(BY1769-$BX$31)*$BX$33)),SUM($BU$42:BU1769)/$BV$40))</f>
        <v>0.99999999957420405</v>
      </c>
      <c r="BW1769" s="1">
        <f t="shared" si="488"/>
        <v>2.3127873042152816E-8</v>
      </c>
      <c r="BY1769" s="1">
        <f t="shared" si="489"/>
        <v>172.69999999999447</v>
      </c>
      <c r="BZ1769" s="1">
        <f t="shared" si="479"/>
        <v>1.3391935751102233E-10</v>
      </c>
      <c r="CA1769" s="1">
        <f t="shared" si="486"/>
        <v>26</v>
      </c>
      <c r="CE1769" s="1">
        <f t="shared" si="480"/>
        <v>26.305</v>
      </c>
      <c r="CF1769" s="1">
        <f t="shared" si="481"/>
        <v>99</v>
      </c>
      <c r="CG1769" s="1">
        <f t="shared" si="482"/>
        <v>0</v>
      </c>
      <c r="CH1769" s="1">
        <f t="shared" si="487"/>
        <v>0</v>
      </c>
      <c r="CJ1769" s="1" t="e">
        <f t="shared" si="483"/>
        <v>#N/A</v>
      </c>
      <c r="CK1769" s="1" t="str">
        <f t="shared" si="484"/>
        <v/>
      </c>
    </row>
    <row r="1770" spans="73:89" ht="12" customHeight="1" x14ac:dyDescent="0.15">
      <c r="BU1770" s="1">
        <f t="shared" si="485"/>
        <v>0</v>
      </c>
      <c r="BV1770" s="1">
        <f>IF($BY$12=1,NORMDIST(BY1770,$Y$6,$Y$8,TRUE),IF($BY$12=2,IF(BY1770&lt;=$BX$31,0,IF(BY1770&gt;=$BX$32,1,(BY1770-$BX$31)*$BX$33)),SUM($BU$42:BU1770)/$BV$40))</f>
        <v>0.99999999958739261</v>
      </c>
      <c r="BW1770" s="1">
        <f t="shared" si="488"/>
        <v>2.2441903125202301E-8</v>
      </c>
      <c r="BY1770" s="1">
        <f t="shared" si="489"/>
        <v>172.79999999999447</v>
      </c>
      <c r="BZ1770" s="1">
        <f t="shared" ref="BZ1770:BZ1833" si="490">IF($BZ$5,IF($BY$12=1,NORMDIST(BY1770,$Y$6,$Y$8,FALSE),IF($BY$12=2,IF(AND(BY1770&gt;=$BX$31,BY1770&lt;=$BX$32),$BX$33,0),IF(BY1770&lt;=$BX$13,0,NORMDIST(LN((BY1770-$BX$13)/$BX$12),0,$BW$8,FALSE)/((BY1770-$BX$13)/$BX$12)))),-999)</f>
        <v>1.2987212456714711E-10</v>
      </c>
      <c r="CA1770" s="1">
        <f t="shared" si="486"/>
        <v>26</v>
      </c>
      <c r="CE1770" s="1">
        <f t="shared" ref="CE1770:CE1833" si="491">IF(AND($CB$7,$CD$2,$CD$1),26+$P$23/2-CC1770*$P$23,NA())</f>
        <v>26.305</v>
      </c>
      <c r="CF1770" s="1">
        <f t="shared" ref="CF1770:CF1833" si="492">IF(ISNA(CJ1770),99,CJ1770)</f>
        <v>99</v>
      </c>
      <c r="CG1770" s="1">
        <f t="shared" ref="CG1770:CG1833" si="493">IF(ISNA(CJ1770),0,CJ1770)</f>
        <v>0</v>
      </c>
      <c r="CH1770" s="1">
        <f t="shared" si="487"/>
        <v>0</v>
      </c>
      <c r="CJ1770" s="1" t="e">
        <f t="shared" ref="CJ1770:CJ1833" si="494">IF(CH1770=1,CE1770,NA())</f>
        <v>#N/A</v>
      </c>
      <c r="CK1770" s="1" t="str">
        <f t="shared" ref="CK1770:CK1833" si="495">IF(CH1770=1,M1669,"")</f>
        <v/>
      </c>
    </row>
    <row r="1771" spans="73:89" ht="12" customHeight="1" x14ac:dyDescent="0.15">
      <c r="BU1771" s="1">
        <f t="shared" ref="BU1771:BU1834" si="496">IF($BY$12&lt;3,0,IF(BY1771&lt;=$BX$13,0,NORMDIST(LN((BY1771-$BX$13)/$BX$12),0,$BW$8,FALSE)/((BY1771-$BX$13)/$BX$12)))</f>
        <v>0</v>
      </c>
      <c r="BV1771" s="1">
        <f>IF($BY$12=1,NORMDIST(BY1771,$Y$6,$Y$8,TRUE),IF($BY$12=2,IF(BY1771&lt;=$BX$31,0,IF(BY1771&gt;=$BX$32,1,(BY1771-$BX$31)*$BX$33)),SUM($BU$42:BU1771)/$BV$40))</f>
        <v>0.99999999960018238</v>
      </c>
      <c r="BW1771" s="1">
        <f t="shared" si="488"/>
        <v>2.1775727300196439E-8</v>
      </c>
      <c r="BY1771" s="1">
        <f t="shared" si="489"/>
        <v>172.89999999999446</v>
      </c>
      <c r="BZ1771" s="1">
        <f t="shared" si="490"/>
        <v>1.2594405610293311E-10</v>
      </c>
      <c r="CA1771" s="1">
        <f t="shared" ref="CA1771:CA1834" si="497">IF(AND($CD$1,$CD$3),26-$CD$40*NORMDIST(BY1771,$Y$6,$Y$8/SQRT($T$18),FALSE),-999)</f>
        <v>26</v>
      </c>
      <c r="CE1771" s="1">
        <f t="shared" si="491"/>
        <v>26.305</v>
      </c>
      <c r="CF1771" s="1">
        <f t="shared" si="492"/>
        <v>99</v>
      </c>
      <c r="CG1771" s="1">
        <f t="shared" si="493"/>
        <v>0</v>
      </c>
      <c r="CH1771" s="1">
        <f t="shared" si="487"/>
        <v>0</v>
      </c>
      <c r="CJ1771" s="1" t="e">
        <f t="shared" si="494"/>
        <v>#N/A</v>
      </c>
      <c r="CK1771" s="1" t="str">
        <f t="shared" si="495"/>
        <v/>
      </c>
    </row>
    <row r="1772" spans="73:89" ht="12" customHeight="1" x14ac:dyDescent="0.15">
      <c r="BU1772" s="1">
        <f t="shared" si="496"/>
        <v>0</v>
      </c>
      <c r="BV1772" s="1">
        <f>IF($BY$12=1,NORMDIST(BY1772,$Y$6,$Y$8,TRUE),IF($BY$12=2,IF(BY1772&lt;=$BX$31,0,IF(BY1772&gt;=$BX$32,1,(BY1772-$BX$31)*$BX$33)),SUM($BU$42:BU1772)/$BV$40))</f>
        <v>0.99999999961258523</v>
      </c>
      <c r="BW1772" s="1">
        <f t="shared" si="488"/>
        <v>2.112879125191629E-8</v>
      </c>
      <c r="BY1772" s="1">
        <f t="shared" si="489"/>
        <v>172.99999999999446</v>
      </c>
      <c r="BZ1772" s="1">
        <f t="shared" si="490"/>
        <v>1.2213174134056051E-10</v>
      </c>
      <c r="CA1772" s="1">
        <f t="shared" si="497"/>
        <v>26</v>
      </c>
      <c r="CE1772" s="1">
        <f t="shared" si="491"/>
        <v>26.305</v>
      </c>
      <c r="CF1772" s="1">
        <f t="shared" si="492"/>
        <v>99</v>
      </c>
      <c r="CG1772" s="1">
        <f t="shared" si="493"/>
        <v>0</v>
      </c>
      <c r="CH1772" s="1">
        <f t="shared" si="487"/>
        <v>0</v>
      </c>
      <c r="CJ1772" s="1" t="e">
        <f t="shared" si="494"/>
        <v>#N/A</v>
      </c>
      <c r="CK1772" s="1" t="str">
        <f t="shared" si="495"/>
        <v/>
      </c>
    </row>
    <row r="1773" spans="73:89" ht="12" customHeight="1" x14ac:dyDescent="0.15">
      <c r="BU1773" s="1">
        <f t="shared" si="496"/>
        <v>0</v>
      </c>
      <c r="BV1773" s="1">
        <f>IF($BY$12=1,NORMDIST(BY1773,$Y$6,$Y$8,TRUE),IF($BY$12=2,IF(BY1773&lt;=$BX$31,0,IF(BY1773&gt;=$BX$32,1,(BY1773-$BX$31)*$BX$33)),SUM($BU$42:BU1773)/$BV$40))</f>
        <v>0.9999999996246125</v>
      </c>
      <c r="BW1773" s="1">
        <f t="shared" si="488"/>
        <v>2.0500555685189336E-8</v>
      </c>
      <c r="BY1773" s="1">
        <f t="shared" si="489"/>
        <v>173.09999999999445</v>
      </c>
      <c r="BZ1773" s="1">
        <f t="shared" si="490"/>
        <v>1.18431864154766E-10</v>
      </c>
      <c r="CA1773" s="1">
        <f t="shared" si="497"/>
        <v>26</v>
      </c>
      <c r="CE1773" s="1">
        <f t="shared" si="491"/>
        <v>26.305</v>
      </c>
      <c r="CF1773" s="1">
        <f t="shared" si="492"/>
        <v>99</v>
      </c>
      <c r="CG1773" s="1">
        <f t="shared" si="493"/>
        <v>0</v>
      </c>
      <c r="CH1773" s="1">
        <f t="shared" si="487"/>
        <v>0</v>
      </c>
      <c r="CJ1773" s="1" t="e">
        <f t="shared" si="494"/>
        <v>#N/A</v>
      </c>
      <c r="CK1773" s="1" t="str">
        <f t="shared" si="495"/>
        <v/>
      </c>
    </row>
    <row r="1774" spans="73:89" ht="12" customHeight="1" x14ac:dyDescent="0.15">
      <c r="BU1774" s="1">
        <f t="shared" si="496"/>
        <v>0</v>
      </c>
      <c r="BV1774" s="1">
        <f>IF($BY$12=1,NORMDIST(BY1774,$Y$6,$Y$8,TRUE),IF($BY$12=2,IF(BY1774&lt;=$BX$31,0,IF(BY1774&gt;=$BX$32,1,(BY1774-$BX$31)*$BX$33)),SUM($BU$42:BU1774)/$BV$40))</f>
        <v>0.99999999963627528</v>
      </c>
      <c r="BW1774" s="1">
        <f t="shared" si="488"/>
        <v>1.989049593254057E-8</v>
      </c>
      <c r="BY1774" s="1">
        <f t="shared" si="489"/>
        <v>173.19999999999445</v>
      </c>
      <c r="BZ1774" s="1">
        <f t="shared" si="490"/>
        <v>1.1484120053430258E-10</v>
      </c>
      <c r="CA1774" s="1">
        <f t="shared" si="497"/>
        <v>26</v>
      </c>
      <c r="CE1774" s="1">
        <f t="shared" si="491"/>
        <v>26.305</v>
      </c>
      <c r="CF1774" s="1">
        <f t="shared" si="492"/>
        <v>99</v>
      </c>
      <c r="CG1774" s="1">
        <f t="shared" si="493"/>
        <v>0</v>
      </c>
      <c r="CH1774" s="1">
        <f t="shared" si="487"/>
        <v>0</v>
      </c>
      <c r="CJ1774" s="1" t="e">
        <f t="shared" si="494"/>
        <v>#N/A</v>
      </c>
      <c r="CK1774" s="1" t="str">
        <f t="shared" si="495"/>
        <v/>
      </c>
    </row>
    <row r="1775" spans="73:89" ht="12" customHeight="1" x14ac:dyDescent="0.15">
      <c r="BU1775" s="1">
        <f t="shared" si="496"/>
        <v>0</v>
      </c>
      <c r="BV1775" s="1">
        <f>IF($BY$12=1,NORMDIST(BY1775,$Y$6,$Y$8,TRUE),IF($BY$12=2,IF(BY1775&lt;=$BX$31,0,IF(BY1775&gt;=$BX$32,1,(BY1775-$BX$31)*$BX$33)),SUM($BU$42:BU1775)/$BV$40))</f>
        <v>0.99999999964758435</v>
      </c>
      <c r="BW1775" s="1">
        <f t="shared" si="488"/>
        <v>1.9298101571677658E-8</v>
      </c>
      <c r="BY1775" s="1">
        <f t="shared" si="489"/>
        <v>173.29999999999444</v>
      </c>
      <c r="BZ1775" s="1">
        <f t="shared" si="490"/>
        <v>1.1135661610893408E-10</v>
      </c>
      <c r="CA1775" s="1">
        <f t="shared" si="497"/>
        <v>26</v>
      </c>
      <c r="CE1775" s="1">
        <f t="shared" si="491"/>
        <v>26.305</v>
      </c>
      <c r="CF1775" s="1">
        <f t="shared" si="492"/>
        <v>99</v>
      </c>
      <c r="CG1775" s="1">
        <f t="shared" si="493"/>
        <v>0</v>
      </c>
      <c r="CH1775" s="1">
        <f t="shared" si="487"/>
        <v>0</v>
      </c>
      <c r="CJ1775" s="1" t="e">
        <f t="shared" si="494"/>
        <v>#N/A</v>
      </c>
      <c r="CK1775" s="1" t="str">
        <f t="shared" si="495"/>
        <v/>
      </c>
    </row>
    <row r="1776" spans="73:89" ht="12" customHeight="1" x14ac:dyDescent="0.15">
      <c r="BU1776" s="1">
        <f t="shared" si="496"/>
        <v>0</v>
      </c>
      <c r="BV1776" s="1">
        <f>IF($BY$12=1,NORMDIST(BY1776,$Y$6,$Y$8,TRUE),IF($BY$12=2,IF(BY1776&lt;=$BX$31,0,IF(BY1776&gt;=$BX$32,1,(BY1776-$BX$31)*$BX$33)),SUM($BU$42:BU1776)/$BV$40))</f>
        <v>0.99999999965855002</v>
      </c>
      <c r="BW1776" s="1">
        <f t="shared" si="488"/>
        <v>1.8722876052574874E-8</v>
      </c>
      <c r="BY1776" s="1">
        <f t="shared" si="489"/>
        <v>173.39999999999444</v>
      </c>
      <c r="BZ1776" s="1">
        <f t="shared" si="490"/>
        <v>1.0797506374034298E-10</v>
      </c>
      <c r="CA1776" s="1">
        <f t="shared" si="497"/>
        <v>26</v>
      </c>
      <c r="CE1776" s="1">
        <f t="shared" si="491"/>
        <v>26.305</v>
      </c>
      <c r="CF1776" s="1">
        <f t="shared" si="492"/>
        <v>99</v>
      </c>
      <c r="CG1776" s="1">
        <f t="shared" si="493"/>
        <v>0</v>
      </c>
      <c r="CH1776" s="1">
        <f t="shared" si="487"/>
        <v>0</v>
      </c>
      <c r="CJ1776" s="1" t="e">
        <f t="shared" si="494"/>
        <v>#N/A</v>
      </c>
      <c r="CK1776" s="1" t="str">
        <f t="shared" si="495"/>
        <v/>
      </c>
    </row>
    <row r="1777" spans="73:89" ht="12" customHeight="1" x14ac:dyDescent="0.15">
      <c r="BU1777" s="1">
        <f t="shared" si="496"/>
        <v>0</v>
      </c>
      <c r="BV1777" s="1">
        <f>IF($BY$12=1,NORMDIST(BY1777,$Y$6,$Y$8,TRUE),IF($BY$12=2,IF(BY1777&lt;=$BX$31,0,IF(BY1777&gt;=$BX$32,1,(BY1777-$BX$31)*$BX$33)),SUM($BU$42:BU1777)/$BV$40))</f>
        <v>0.99999999966918263</v>
      </c>
      <c r="BW1777" s="1">
        <f t="shared" si="488"/>
        <v>1.816433633392527E-8</v>
      </c>
      <c r="BY1777" s="1">
        <f t="shared" si="489"/>
        <v>173.49999999999443</v>
      </c>
      <c r="BZ1777" s="1">
        <f t="shared" si="490"/>
        <v>1.0469358117536515E-10</v>
      </c>
      <c r="CA1777" s="1">
        <f t="shared" si="497"/>
        <v>26</v>
      </c>
      <c r="CE1777" s="1">
        <f t="shared" si="491"/>
        <v>26.305</v>
      </c>
      <c r="CF1777" s="1">
        <f t="shared" si="492"/>
        <v>99</v>
      </c>
      <c r="CG1777" s="1">
        <f t="shared" si="493"/>
        <v>0</v>
      </c>
      <c r="CH1777" s="1">
        <f t="shared" si="487"/>
        <v>0</v>
      </c>
      <c r="CJ1777" s="1" t="e">
        <f t="shared" si="494"/>
        <v>#N/A</v>
      </c>
      <c r="CK1777" s="1" t="str">
        <f t="shared" si="495"/>
        <v/>
      </c>
    </row>
    <row r="1778" spans="73:89" ht="12" customHeight="1" x14ac:dyDescent="0.15">
      <c r="BU1778" s="1">
        <f t="shared" si="496"/>
        <v>0</v>
      </c>
      <c r="BV1778" s="1">
        <f>IF($BY$12=1,NORMDIST(BY1778,$Y$6,$Y$8,TRUE),IF($BY$12=2,IF(BY1778&lt;=$BX$31,0,IF(BY1778&gt;=$BX$32,1,(BY1778-$BX$31)*$BX$33)),SUM($BU$42:BU1778)/$BV$40))</f>
        <v>0.99999999967949205</v>
      </c>
      <c r="BW1778" s="1">
        <f t="shared" si="488"/>
        <v>1.7622012528738133E-8</v>
      </c>
      <c r="BY1778" s="1">
        <f t="shared" si="489"/>
        <v>173.59999999999442</v>
      </c>
      <c r="BZ1778" s="1">
        <f t="shared" si="490"/>
        <v>1.0150928876001555E-10</v>
      </c>
      <c r="CA1778" s="1">
        <f t="shared" si="497"/>
        <v>26</v>
      </c>
      <c r="CE1778" s="1">
        <f t="shared" si="491"/>
        <v>26.305</v>
      </c>
      <c r="CF1778" s="1">
        <f t="shared" si="492"/>
        <v>99</v>
      </c>
      <c r="CG1778" s="1">
        <f t="shared" si="493"/>
        <v>0</v>
      </c>
      <c r="CH1778" s="1">
        <f t="shared" si="487"/>
        <v>0</v>
      </c>
      <c r="CJ1778" s="1" t="e">
        <f t="shared" si="494"/>
        <v>#N/A</v>
      </c>
      <c r="CK1778" s="1" t="str">
        <f t="shared" si="495"/>
        <v/>
      </c>
    </row>
    <row r="1779" spans="73:89" ht="12" customHeight="1" x14ac:dyDescent="0.15">
      <c r="BU1779" s="1">
        <f t="shared" si="496"/>
        <v>0</v>
      </c>
      <c r="BV1779" s="1">
        <f>IF($BY$12=1,NORMDIST(BY1779,$Y$6,$Y$8,TRUE),IF($BY$12=2,IF(BY1779&lt;=$BX$31,0,IF(BY1779&gt;=$BX$32,1,(BY1779-$BX$31)*$BX$33)),SUM($BU$42:BU1779)/$BV$40))</f>
        <v>0.99999999968948761</v>
      </c>
      <c r="BW1779" s="1">
        <f t="shared" si="488"/>
        <v>1.7095447558860433E-8</v>
      </c>
      <c r="BY1779" s="1">
        <f t="shared" si="489"/>
        <v>173.69999999999442</v>
      </c>
      <c r="BZ1779" s="1">
        <f t="shared" si="490"/>
        <v>9.8419387212786315E-11</v>
      </c>
      <c r="CA1779" s="1">
        <f t="shared" si="497"/>
        <v>26</v>
      </c>
      <c r="CE1779" s="1">
        <f t="shared" si="491"/>
        <v>26.305</v>
      </c>
      <c r="CF1779" s="1">
        <f t="shared" si="492"/>
        <v>99</v>
      </c>
      <c r="CG1779" s="1">
        <f t="shared" si="493"/>
        <v>0</v>
      </c>
      <c r="CH1779" s="1">
        <f t="shared" si="487"/>
        <v>0</v>
      </c>
      <c r="CJ1779" s="1" t="e">
        <f t="shared" si="494"/>
        <v>#N/A</v>
      </c>
      <c r="CK1779" s="1" t="str">
        <f t="shared" si="495"/>
        <v/>
      </c>
    </row>
    <row r="1780" spans="73:89" ht="12" customHeight="1" x14ac:dyDescent="0.15">
      <c r="BU1780" s="1">
        <f t="shared" si="496"/>
        <v>0</v>
      </c>
      <c r="BV1780" s="1">
        <f>IF($BY$12=1,NORMDIST(BY1780,$Y$6,$Y$8,TRUE),IF($BY$12=2,IF(BY1780&lt;=$BX$31,0,IF(BY1780&gt;=$BX$32,1,(BY1780-$BX$31)*$BX$33)),SUM($BU$42:BU1780)/$BV$40))</f>
        <v>0.99999999969917897</v>
      </c>
      <c r="BW1780" s="1">
        <f t="shared" si="488"/>
        <v>1.6584196818210214E-8</v>
      </c>
      <c r="BY1780" s="1">
        <f t="shared" si="489"/>
        <v>173.79999999999441</v>
      </c>
      <c r="BZ1780" s="1">
        <f t="shared" si="490"/>
        <v>9.5421155455758041E-11</v>
      </c>
      <c r="CA1780" s="1">
        <f t="shared" si="497"/>
        <v>26</v>
      </c>
      <c r="CE1780" s="1">
        <f t="shared" si="491"/>
        <v>26.305</v>
      </c>
      <c r="CF1780" s="1">
        <f t="shared" si="492"/>
        <v>99</v>
      </c>
      <c r="CG1780" s="1">
        <f t="shared" si="493"/>
        <v>0</v>
      </c>
      <c r="CH1780" s="1">
        <f t="shared" si="487"/>
        <v>0</v>
      </c>
      <c r="CJ1780" s="1" t="e">
        <f t="shared" si="494"/>
        <v>#N/A</v>
      </c>
      <c r="CK1780" s="1" t="str">
        <f t="shared" si="495"/>
        <v/>
      </c>
    </row>
    <row r="1781" spans="73:89" ht="12" customHeight="1" x14ac:dyDescent="0.15">
      <c r="BU1781" s="1">
        <f t="shared" si="496"/>
        <v>0</v>
      </c>
      <c r="BV1781" s="1">
        <f>IF($BY$12=1,NORMDIST(BY1781,$Y$6,$Y$8,TRUE),IF($BY$12=2,IF(BY1781&lt;=$BX$31,0,IF(BY1781&gt;=$BX$32,1,(BY1781-$BX$31)*$BX$33)),SUM($BU$42:BU1781)/$BV$40))</f>
        <v>0.99999999970857489</v>
      </c>
      <c r="BW1781" s="1">
        <f t="shared" si="488"/>
        <v>1.6087827844509394E-8</v>
      </c>
      <c r="BY1781" s="1">
        <f t="shared" si="489"/>
        <v>173.89999999999441</v>
      </c>
      <c r="BZ1781" s="1">
        <f t="shared" si="490"/>
        <v>9.2511948502069654E-11</v>
      </c>
      <c r="CA1781" s="1">
        <f t="shared" si="497"/>
        <v>26</v>
      </c>
      <c r="CE1781" s="1">
        <f t="shared" si="491"/>
        <v>26.305</v>
      </c>
      <c r="CF1781" s="1">
        <f t="shared" si="492"/>
        <v>99</v>
      </c>
      <c r="CG1781" s="1">
        <f t="shared" si="493"/>
        <v>0</v>
      </c>
      <c r="CH1781" s="1">
        <f t="shared" si="487"/>
        <v>0</v>
      </c>
      <c r="CJ1781" s="1" t="e">
        <f t="shared" si="494"/>
        <v>#N/A</v>
      </c>
      <c r="CK1781" s="1" t="str">
        <f t="shared" si="495"/>
        <v/>
      </c>
    </row>
    <row r="1782" spans="73:89" ht="12" customHeight="1" x14ac:dyDescent="0.15">
      <c r="BU1782" s="1">
        <f t="shared" si="496"/>
        <v>0</v>
      </c>
      <c r="BV1782" s="1">
        <f>IF($BY$12=1,NORMDIST(BY1782,$Y$6,$Y$8,TRUE),IF($BY$12=2,IF(BY1782&lt;=$BX$31,0,IF(BY1782&gt;=$BX$32,1,(BY1782-$BX$31)*$BX$33)),SUM($BU$42:BU1782)/$BV$40))</f>
        <v>0.99999999971768416</v>
      </c>
      <c r="BW1782" s="1">
        <f t="shared" si="488"/>
        <v>1.56059199993141E-8</v>
      </c>
      <c r="BY1782" s="1">
        <f t="shared" si="489"/>
        <v>173.9999999999944</v>
      </c>
      <c r="BZ1782" s="1">
        <f t="shared" si="490"/>
        <v>8.9689195398359788E-11</v>
      </c>
      <c r="CA1782" s="1">
        <f t="shared" si="497"/>
        <v>26</v>
      </c>
      <c r="CE1782" s="1">
        <f t="shared" si="491"/>
        <v>26.305</v>
      </c>
      <c r="CF1782" s="1">
        <f t="shared" si="492"/>
        <v>99</v>
      </c>
      <c r="CG1782" s="1">
        <f t="shared" si="493"/>
        <v>0</v>
      </c>
      <c r="CH1782" s="1">
        <f t="shared" si="487"/>
        <v>0</v>
      </c>
      <c r="CJ1782" s="1" t="e">
        <f t="shared" si="494"/>
        <v>#N/A</v>
      </c>
      <c r="CK1782" s="1" t="str">
        <f t="shared" si="495"/>
        <v/>
      </c>
    </row>
    <row r="1783" spans="73:89" ht="12" customHeight="1" x14ac:dyDescent="0.15">
      <c r="BU1783" s="1">
        <f t="shared" si="496"/>
        <v>0</v>
      </c>
      <c r="BV1783" s="1">
        <f>IF($BY$12=1,NORMDIST(BY1783,$Y$6,$Y$8,TRUE),IF($BY$12=2,IF(BY1783&lt;=$BX$31,0,IF(BY1783&gt;=$BX$32,1,(BY1783-$BX$31)*$BX$33)),SUM($BU$42:BU1783)/$BV$40))</f>
        <v>0.99999999972651543</v>
      </c>
      <c r="BW1783" s="1">
        <f t="shared" si="488"/>
        <v>1.513806415613991E-8</v>
      </c>
      <c r="BY1783" s="1">
        <f t="shared" si="489"/>
        <v>174.0999999999944</v>
      </c>
      <c r="BZ1783" s="1">
        <f t="shared" si="490"/>
        <v>8.6950397220794924E-11</v>
      </c>
      <c r="CA1783" s="1">
        <f t="shared" si="497"/>
        <v>26</v>
      </c>
      <c r="CE1783" s="1">
        <f t="shared" si="491"/>
        <v>26.305</v>
      </c>
      <c r="CF1783" s="1">
        <f t="shared" si="492"/>
        <v>99</v>
      </c>
      <c r="CG1783" s="1">
        <f t="shared" si="493"/>
        <v>0</v>
      </c>
      <c r="CH1783" s="1">
        <f t="shared" si="487"/>
        <v>0</v>
      </c>
      <c r="CJ1783" s="1" t="e">
        <f t="shared" si="494"/>
        <v>#N/A</v>
      </c>
      <c r="CK1783" s="1" t="str">
        <f t="shared" si="495"/>
        <v/>
      </c>
    </row>
    <row r="1784" spans="73:89" ht="12" customHeight="1" x14ac:dyDescent="0.15">
      <c r="BU1784" s="1">
        <f t="shared" si="496"/>
        <v>0</v>
      </c>
      <c r="BV1784" s="1">
        <f>IF($BY$12=1,NORMDIST(BY1784,$Y$6,$Y$8,TRUE),IF($BY$12=2,IF(BY1784&lt;=$BX$31,0,IF(BY1784&gt;=$BX$32,1,(BY1784-$BX$31)*$BX$33)),SUM($BU$42:BU1784)/$BV$40))</f>
        <v>0.99999999973507703</v>
      </c>
      <c r="BW1784" s="1">
        <f t="shared" si="488"/>
        <v>1.4683862396488279E-8</v>
      </c>
      <c r="BY1784" s="1">
        <f t="shared" si="489"/>
        <v>174.19999999999439</v>
      </c>
      <c r="BZ1784" s="1">
        <f t="shared" si="490"/>
        <v>8.4293125123356787E-11</v>
      </c>
      <c r="CA1784" s="1">
        <f t="shared" si="497"/>
        <v>26</v>
      </c>
      <c r="CE1784" s="1">
        <f t="shared" si="491"/>
        <v>26.305</v>
      </c>
      <c r="CF1784" s="1">
        <f t="shared" si="492"/>
        <v>99</v>
      </c>
      <c r="CG1784" s="1">
        <f t="shared" si="493"/>
        <v>0</v>
      </c>
      <c r="CH1784" s="1">
        <f t="shared" si="487"/>
        <v>0</v>
      </c>
      <c r="CJ1784" s="1" t="e">
        <f t="shared" si="494"/>
        <v>#N/A</v>
      </c>
      <c r="CK1784" s="1" t="str">
        <f t="shared" si="495"/>
        <v/>
      </c>
    </row>
    <row r="1785" spans="73:89" ht="12" customHeight="1" x14ac:dyDescent="0.15">
      <c r="BU1785" s="1">
        <f t="shared" si="496"/>
        <v>0</v>
      </c>
      <c r="BV1785" s="1">
        <f>IF($BY$12=1,NORMDIST(BY1785,$Y$6,$Y$8,TRUE),IF($BY$12=2,IF(BY1785&lt;=$BX$31,0,IF(BY1785&gt;=$BX$32,1,(BY1785-$BX$31)*$BX$33)),SUM($BU$42:BU1785)/$BV$40))</f>
        <v>0.99999999974337672</v>
      </c>
      <c r="BW1785" s="1">
        <f t="shared" si="488"/>
        <v>1.4242927713582657E-8</v>
      </c>
      <c r="BY1785" s="1">
        <f t="shared" si="489"/>
        <v>174.29999999999438</v>
      </c>
      <c r="BZ1785" s="1">
        <f t="shared" si="490"/>
        <v>8.171501843708041E-11</v>
      </c>
      <c r="CA1785" s="1">
        <f t="shared" si="497"/>
        <v>26</v>
      </c>
      <c r="CE1785" s="1">
        <f t="shared" si="491"/>
        <v>26.305</v>
      </c>
      <c r="CF1785" s="1">
        <f t="shared" si="492"/>
        <v>99</v>
      </c>
      <c r="CG1785" s="1">
        <f t="shared" si="493"/>
        <v>0</v>
      </c>
      <c r="CH1785" s="1">
        <f t="shared" si="487"/>
        <v>0</v>
      </c>
      <c r="CJ1785" s="1" t="e">
        <f t="shared" si="494"/>
        <v>#N/A</v>
      </c>
      <c r="CK1785" s="1" t="str">
        <f t="shared" si="495"/>
        <v/>
      </c>
    </row>
    <row r="1786" spans="73:89" ht="12" customHeight="1" x14ac:dyDescent="0.15">
      <c r="BU1786" s="1">
        <f t="shared" si="496"/>
        <v>0</v>
      </c>
      <c r="BV1786" s="1">
        <f>IF($BY$12=1,NORMDIST(BY1786,$Y$6,$Y$8,TRUE),IF($BY$12=2,IF(BY1786&lt;=$BX$31,0,IF(BY1786&gt;=$BX$32,1,(BY1786-$BX$31)*$BX$33)),SUM($BU$42:BU1786)/$BV$40))</f>
        <v>0.99999999975142251</v>
      </c>
      <c r="BW1786" s="1">
        <f t="shared" si="488"/>
        <v>1.3814883723626342E-8</v>
      </c>
      <c r="BY1786" s="1">
        <f t="shared" si="489"/>
        <v>174.39999999999438</v>
      </c>
      <c r="BZ1786" s="1">
        <f t="shared" si="490"/>
        <v>7.9213782818960934E-11</v>
      </c>
      <c r="CA1786" s="1">
        <f t="shared" si="497"/>
        <v>26</v>
      </c>
      <c r="CE1786" s="1">
        <f t="shared" si="491"/>
        <v>26.305</v>
      </c>
      <c r="CF1786" s="1">
        <f t="shared" si="492"/>
        <v>99</v>
      </c>
      <c r="CG1786" s="1">
        <f t="shared" si="493"/>
        <v>0</v>
      </c>
      <c r="CH1786" s="1">
        <f t="shared" si="487"/>
        <v>0</v>
      </c>
      <c r="CJ1786" s="1" t="e">
        <f t="shared" si="494"/>
        <v>#N/A</v>
      </c>
      <c r="CK1786" s="1" t="str">
        <f t="shared" si="495"/>
        <v/>
      </c>
    </row>
    <row r="1787" spans="73:89" ht="12" customHeight="1" x14ac:dyDescent="0.15">
      <c r="BU1787" s="1">
        <f t="shared" si="496"/>
        <v>0</v>
      </c>
      <c r="BV1787" s="1">
        <f>IF($BY$12=1,NORMDIST(BY1787,$Y$6,$Y$8,TRUE),IF($BY$12=2,IF(BY1787&lt;=$BX$31,0,IF(BY1787&gt;=$BX$32,1,(BY1787-$BX$31)*$BX$33)),SUM($BU$42:BU1787)/$BV$40))</f>
        <v>0.99999999975922205</v>
      </c>
      <c r="BW1787" s="1">
        <f t="shared" si="488"/>
        <v>1.339936438440144E-8</v>
      </c>
      <c r="BY1787" s="1">
        <f t="shared" si="489"/>
        <v>174.49999999999437</v>
      </c>
      <c r="BZ1787" s="1">
        <f t="shared" si="490"/>
        <v>7.67871884492944E-11</v>
      </c>
      <c r="CA1787" s="1">
        <f t="shared" si="497"/>
        <v>26</v>
      </c>
      <c r="CE1787" s="1">
        <f t="shared" si="491"/>
        <v>26.305</v>
      </c>
      <c r="CF1787" s="1">
        <f t="shared" si="492"/>
        <v>99</v>
      </c>
      <c r="CG1787" s="1">
        <f t="shared" si="493"/>
        <v>0</v>
      </c>
      <c r="CH1787" s="1">
        <f t="shared" si="487"/>
        <v>0</v>
      </c>
      <c r="CJ1787" s="1" t="e">
        <f t="shared" si="494"/>
        <v>#N/A</v>
      </c>
      <c r="CK1787" s="1" t="str">
        <f t="shared" si="495"/>
        <v/>
      </c>
    </row>
    <row r="1788" spans="73:89" ht="12" customHeight="1" x14ac:dyDescent="0.15">
      <c r="BU1788" s="1">
        <f t="shared" si="496"/>
        <v>0</v>
      </c>
      <c r="BV1788" s="1">
        <f>IF($BY$12=1,NORMDIST(BY1788,$Y$6,$Y$8,TRUE),IF($BY$12=2,IF(BY1788&lt;=$BX$31,0,IF(BY1788&gt;=$BX$32,1,(BY1788-$BX$31)*$BX$33)),SUM($BU$42:BU1788)/$BV$40))</f>
        <v>0.99999999976678244</v>
      </c>
      <c r="BW1788" s="1">
        <f t="shared" si="488"/>
        <v>1.2996013721029636E-8</v>
      </c>
      <c r="BY1788" s="1">
        <f t="shared" si="489"/>
        <v>174.59999999999437</v>
      </c>
      <c r="BZ1788" s="1">
        <f t="shared" si="490"/>
        <v>7.4433068276231701E-11</v>
      </c>
      <c r="CA1788" s="1">
        <f t="shared" si="497"/>
        <v>26</v>
      </c>
      <c r="CE1788" s="1">
        <f t="shared" si="491"/>
        <v>26.305</v>
      </c>
      <c r="CF1788" s="1">
        <f t="shared" si="492"/>
        <v>99</v>
      </c>
      <c r="CG1788" s="1">
        <f t="shared" si="493"/>
        <v>0</v>
      </c>
      <c r="CH1788" s="1">
        <f t="shared" si="487"/>
        <v>0</v>
      </c>
      <c r="CJ1788" s="1" t="e">
        <f t="shared" si="494"/>
        <v>#N/A</v>
      </c>
      <c r="CK1788" s="1" t="str">
        <f t="shared" si="495"/>
        <v/>
      </c>
    </row>
    <row r="1789" spans="73:89" ht="12" customHeight="1" x14ac:dyDescent="0.15">
      <c r="BU1789" s="1">
        <f t="shared" si="496"/>
        <v>0</v>
      </c>
      <c r="BV1789" s="1">
        <f>IF($BY$12=1,NORMDIST(BY1789,$Y$6,$Y$8,TRUE),IF($BY$12=2,IF(BY1789&lt;=$BX$31,0,IF(BY1789&gt;=$BX$32,1,(BY1789-$BX$31)*$BX$33)),SUM($BU$42:BU1789)/$BV$40))</f>
        <v>0.99999999977411091</v>
      </c>
      <c r="BW1789" s="1">
        <f t="shared" si="488"/>
        <v>1.2604485558720522E-8</v>
      </c>
      <c r="BY1789" s="1">
        <f t="shared" si="489"/>
        <v>174.69999999999436</v>
      </c>
      <c r="BZ1789" s="1">
        <f t="shared" si="490"/>
        <v>7.2149316306359068E-11</v>
      </c>
      <c r="CA1789" s="1">
        <f t="shared" si="497"/>
        <v>26</v>
      </c>
      <c r="CE1789" s="1">
        <f t="shared" si="491"/>
        <v>26.305</v>
      </c>
      <c r="CF1789" s="1">
        <f t="shared" si="492"/>
        <v>99</v>
      </c>
      <c r="CG1789" s="1">
        <f t="shared" si="493"/>
        <v>0</v>
      </c>
      <c r="CH1789" s="1">
        <f t="shared" si="487"/>
        <v>0</v>
      </c>
      <c r="CJ1789" s="1" t="e">
        <f t="shared" si="494"/>
        <v>#N/A</v>
      </c>
      <c r="CK1789" s="1" t="str">
        <f t="shared" si="495"/>
        <v/>
      </c>
    </row>
    <row r="1790" spans="73:89" ht="12" customHeight="1" x14ac:dyDescent="0.15">
      <c r="BU1790" s="1">
        <f t="shared" si="496"/>
        <v>0</v>
      </c>
      <c r="BV1790" s="1">
        <f>IF($BY$12=1,NORMDIST(BY1790,$Y$6,$Y$8,TRUE),IF($BY$12=2,IF(BY1790&lt;=$BX$31,0,IF(BY1790&gt;=$BX$32,1,(BY1790-$BX$31)*$BX$33)),SUM($BU$42:BU1790)/$BV$40))</f>
        <v>0.99999999978121457</v>
      </c>
      <c r="BW1790" s="1">
        <f t="shared" si="488"/>
        <v>1.22244432623385E-8</v>
      </c>
      <c r="BY1790" s="1">
        <f t="shared" si="489"/>
        <v>174.79999999999436</v>
      </c>
      <c r="BZ1790" s="1">
        <f t="shared" si="490"/>
        <v>6.9933885940153863E-11</v>
      </c>
      <c r="CA1790" s="1">
        <f t="shared" si="497"/>
        <v>26</v>
      </c>
      <c r="CE1790" s="1">
        <f t="shared" si="491"/>
        <v>26.305</v>
      </c>
      <c r="CF1790" s="1">
        <f t="shared" si="492"/>
        <v>99</v>
      </c>
      <c r="CG1790" s="1">
        <f t="shared" si="493"/>
        <v>0</v>
      </c>
      <c r="CH1790" s="1">
        <f t="shared" si="487"/>
        <v>0</v>
      </c>
      <c r="CJ1790" s="1" t="e">
        <f t="shared" si="494"/>
        <v>#N/A</v>
      </c>
      <c r="CK1790" s="1" t="str">
        <f t="shared" si="495"/>
        <v/>
      </c>
    </row>
    <row r="1791" spans="73:89" ht="12" customHeight="1" x14ac:dyDescent="0.15">
      <c r="BU1791" s="1">
        <f t="shared" si="496"/>
        <v>0</v>
      </c>
      <c r="BV1791" s="1">
        <f>IF($BY$12=1,NORMDIST(BY1791,$Y$6,$Y$8,TRUE),IF($BY$12=2,IF(BY1791&lt;=$BX$31,0,IF(BY1791&gt;=$BX$32,1,(BY1791-$BX$31)*$BX$33)),SUM($BU$42:BU1791)/$BV$40))</f>
        <v>0.99999999978809995</v>
      </c>
      <c r="BW1791" s="1">
        <f t="shared" si="488"/>
        <v>1.1855559482620602E-8</v>
      </c>
      <c r="BY1791" s="1">
        <f t="shared" si="489"/>
        <v>174.89999999999435</v>
      </c>
      <c r="BZ1791" s="1">
        <f t="shared" si="490"/>
        <v>6.7784788351177728E-11</v>
      </c>
      <c r="CA1791" s="1">
        <f t="shared" si="497"/>
        <v>26</v>
      </c>
      <c r="CE1791" s="1">
        <f t="shared" si="491"/>
        <v>26.305</v>
      </c>
      <c r="CF1791" s="1">
        <f t="shared" si="492"/>
        <v>99</v>
      </c>
      <c r="CG1791" s="1">
        <f t="shared" si="493"/>
        <v>0</v>
      </c>
      <c r="CH1791" s="1">
        <f t="shared" si="487"/>
        <v>0</v>
      </c>
      <c r="CJ1791" s="1" t="e">
        <f t="shared" si="494"/>
        <v>#N/A</v>
      </c>
      <c r="CK1791" s="1" t="str">
        <f t="shared" si="495"/>
        <v/>
      </c>
    </row>
    <row r="1792" spans="73:89" ht="12" customHeight="1" x14ac:dyDescent="0.15">
      <c r="BU1792" s="1">
        <f t="shared" si="496"/>
        <v>0</v>
      </c>
      <c r="BV1792" s="1">
        <f>IF($BY$12=1,NORMDIST(BY1792,$Y$6,$Y$8,TRUE),IF($BY$12=2,IF(BY1792&lt;=$BX$31,0,IF(BY1792&gt;=$BX$32,1,(BY1792-$BX$31)*$BX$33)),SUM($BU$42:BU1792)/$BV$40))</f>
        <v>0.99999999979477361</v>
      </c>
      <c r="BW1792" s="1">
        <f t="shared" si="488"/>
        <v>1.1497515908883914E-8</v>
      </c>
      <c r="BY1792" s="1">
        <f t="shared" si="489"/>
        <v>174.99999999999434</v>
      </c>
      <c r="BZ1792" s="1">
        <f t="shared" si="490"/>
        <v>6.57000909079102E-11</v>
      </c>
      <c r="CA1792" s="1">
        <f t="shared" si="497"/>
        <v>26</v>
      </c>
      <c r="CE1792" s="1">
        <f t="shared" si="491"/>
        <v>26.305</v>
      </c>
      <c r="CF1792" s="1">
        <f t="shared" si="492"/>
        <v>99</v>
      </c>
      <c r="CG1792" s="1">
        <f t="shared" si="493"/>
        <v>0</v>
      </c>
      <c r="CH1792" s="1">
        <f t="shared" si="487"/>
        <v>0</v>
      </c>
      <c r="CJ1792" s="1" t="e">
        <f t="shared" si="494"/>
        <v>#N/A</v>
      </c>
      <c r="CK1792" s="1" t="str">
        <f t="shared" si="495"/>
        <v/>
      </c>
    </row>
    <row r="1793" spans="73:89" ht="12" customHeight="1" x14ac:dyDescent="0.15">
      <c r="BU1793" s="1">
        <f t="shared" si="496"/>
        <v>0</v>
      </c>
      <c r="BV1793" s="1">
        <f>IF($BY$12=1,NORMDIST(BY1793,$Y$6,$Y$8,TRUE),IF($BY$12=2,IF(BY1793&lt;=$BX$31,0,IF(BY1793&gt;=$BX$32,1,(BY1793-$BX$31)*$BX$33)),SUM($BU$42:BU1793)/$BV$40))</f>
        <v>0.99999999980124199</v>
      </c>
      <c r="BW1793" s="1">
        <f t="shared" si="488"/>
        <v>1.1150003028063512E-8</v>
      </c>
      <c r="BY1793" s="1">
        <f t="shared" si="489"/>
        <v>175.09999999999434</v>
      </c>
      <c r="BZ1793" s="1">
        <f t="shared" si="490"/>
        <v>6.3677915637143762E-11</v>
      </c>
      <c r="CA1793" s="1">
        <f t="shared" si="497"/>
        <v>26</v>
      </c>
      <c r="CE1793" s="1">
        <f t="shared" si="491"/>
        <v>26.305</v>
      </c>
      <c r="CF1793" s="1">
        <f t="shared" si="492"/>
        <v>99</v>
      </c>
      <c r="CG1793" s="1">
        <f t="shared" si="493"/>
        <v>0</v>
      </c>
      <c r="CH1793" s="1">
        <f t="shared" si="487"/>
        <v>0</v>
      </c>
      <c r="CJ1793" s="1" t="e">
        <f t="shared" si="494"/>
        <v>#N/A</v>
      </c>
      <c r="CK1793" s="1" t="str">
        <f t="shared" si="495"/>
        <v/>
      </c>
    </row>
    <row r="1794" spans="73:89" ht="12" customHeight="1" x14ac:dyDescent="0.15">
      <c r="BU1794" s="1">
        <f t="shared" si="496"/>
        <v>0</v>
      </c>
      <c r="BV1794" s="1">
        <f>IF($BY$12=1,NORMDIST(BY1794,$Y$6,$Y$8,TRUE),IF($BY$12=2,IF(BY1794&lt;=$BX$31,0,IF(BY1794&gt;=$BX$32,1,(BY1794-$BX$31)*$BX$33)),SUM($BU$42:BU1794)/$BV$40))</f>
        <v>0.99999999980751131</v>
      </c>
      <c r="BW1794" s="1">
        <f t="shared" si="488"/>
        <v>1.0812719889926162E-8</v>
      </c>
      <c r="BY1794" s="1">
        <f t="shared" si="489"/>
        <v>175.19999999999433</v>
      </c>
      <c r="BZ1794" s="1">
        <f t="shared" si="490"/>
        <v>6.1716437727891047E-11</v>
      </c>
      <c r="CA1794" s="1">
        <f t="shared" si="497"/>
        <v>26</v>
      </c>
      <c r="CE1794" s="1">
        <f t="shared" si="491"/>
        <v>26.305</v>
      </c>
      <c r="CF1794" s="1">
        <f t="shared" si="492"/>
        <v>99</v>
      </c>
      <c r="CG1794" s="1">
        <f t="shared" si="493"/>
        <v>0</v>
      </c>
      <c r="CH1794" s="1">
        <f t="shared" si="487"/>
        <v>0</v>
      </c>
      <c r="CJ1794" s="1" t="e">
        <f t="shared" si="494"/>
        <v>#N/A</v>
      </c>
      <c r="CK1794" s="1" t="str">
        <f t="shared" si="495"/>
        <v/>
      </c>
    </row>
    <row r="1795" spans="73:89" ht="12" customHeight="1" x14ac:dyDescent="0.15">
      <c r="BU1795" s="1">
        <f t="shared" si="496"/>
        <v>0</v>
      </c>
      <c r="BV1795" s="1">
        <f>IF($BY$12=1,NORMDIST(BY1795,$Y$6,$Y$8,TRUE),IF($BY$12=2,IF(BY1795&lt;=$BX$31,0,IF(BY1795&gt;=$BX$32,1,(BY1795-$BX$31)*$BX$33)),SUM($BU$42:BU1795)/$BV$40))</f>
        <v>0.99999999981358734</v>
      </c>
      <c r="BW1795" s="1">
        <f t="shared" si="488"/>
        <v>1.0485373878308716E-8</v>
      </c>
      <c r="BY1795" s="1">
        <f t="shared" si="489"/>
        <v>175.29999999999433</v>
      </c>
      <c r="BZ1795" s="1">
        <f t="shared" si="490"/>
        <v>5.9813884074780699E-11</v>
      </c>
      <c r="CA1795" s="1">
        <f t="shared" si="497"/>
        <v>26</v>
      </c>
      <c r="CE1795" s="1">
        <f t="shared" si="491"/>
        <v>26.305</v>
      </c>
      <c r="CF1795" s="1">
        <f t="shared" si="492"/>
        <v>99</v>
      </c>
      <c r="CG1795" s="1">
        <f t="shared" si="493"/>
        <v>0</v>
      </c>
      <c r="CH1795" s="1">
        <f t="shared" ref="CH1795:CH1858" si="498">IF(CB1795="",0,1)</f>
        <v>0</v>
      </c>
      <c r="CJ1795" s="1" t="e">
        <f t="shared" si="494"/>
        <v>#N/A</v>
      </c>
      <c r="CK1795" s="1" t="str">
        <f t="shared" si="495"/>
        <v/>
      </c>
    </row>
    <row r="1796" spans="73:89" ht="12" customHeight="1" x14ac:dyDescent="0.15">
      <c r="BU1796" s="1">
        <f t="shared" si="496"/>
        <v>0</v>
      </c>
      <c r="BV1796" s="1">
        <f>IF($BY$12=1,NORMDIST(BY1796,$Y$6,$Y$8,TRUE),IF($BY$12=2,IF(BY1796&lt;=$BX$31,0,IF(BY1796&gt;=$BX$32,1,(BY1796-$BX$31)*$BX$33)),SUM($BU$42:BU1796)/$BV$40))</f>
        <v>0.99999999981947596</v>
      </c>
      <c r="BW1796" s="1">
        <f t="shared" si="488"/>
        <v>1.0167680488232801E-8</v>
      </c>
      <c r="BY1796" s="1">
        <f t="shared" si="489"/>
        <v>175.39999999999432</v>
      </c>
      <c r="BZ1796" s="1">
        <f t="shared" si="490"/>
        <v>5.7968531859938031E-11</v>
      </c>
      <c r="CA1796" s="1">
        <f t="shared" si="497"/>
        <v>26</v>
      </c>
      <c r="CE1796" s="1">
        <f t="shared" si="491"/>
        <v>26.305</v>
      </c>
      <c r="CF1796" s="1">
        <f t="shared" si="492"/>
        <v>99</v>
      </c>
      <c r="CG1796" s="1">
        <f t="shared" si="493"/>
        <v>0</v>
      </c>
      <c r="CH1796" s="1">
        <f t="shared" si="498"/>
        <v>0</v>
      </c>
      <c r="CJ1796" s="1" t="e">
        <f t="shared" si="494"/>
        <v>#N/A</v>
      </c>
      <c r="CK1796" s="1" t="str">
        <f t="shared" si="495"/>
        <v/>
      </c>
    </row>
    <row r="1797" spans="73:89" ht="12" customHeight="1" x14ac:dyDescent="0.15">
      <c r="BU1797" s="1">
        <f t="shared" si="496"/>
        <v>0</v>
      </c>
      <c r="BV1797" s="1">
        <f>IF($BY$12=1,NORMDIST(BY1797,$Y$6,$Y$8,TRUE),IF($BY$12=2,IF(BY1797&lt;=$BX$31,0,IF(BY1797&gt;=$BX$32,1,(BY1797-$BX$31)*$BX$33)),SUM($BU$42:BU1797)/$BV$40))</f>
        <v>0.99999999982518284</v>
      </c>
      <c r="BW1797" s="1">
        <f t="shared" si="488"/>
        <v>9.8593631087517784E-9</v>
      </c>
      <c r="BY1797" s="1">
        <f t="shared" si="489"/>
        <v>175.49999999999432</v>
      </c>
      <c r="BZ1797" s="1">
        <f t="shared" si="490"/>
        <v>5.6178707172376624E-11</v>
      </c>
      <c r="CA1797" s="1">
        <f t="shared" si="497"/>
        <v>26</v>
      </c>
      <c r="CE1797" s="1">
        <f t="shared" si="491"/>
        <v>26.305</v>
      </c>
      <c r="CF1797" s="1">
        <f t="shared" si="492"/>
        <v>99</v>
      </c>
      <c r="CG1797" s="1">
        <f t="shared" si="493"/>
        <v>0</v>
      </c>
      <c r="CH1797" s="1">
        <f t="shared" si="498"/>
        <v>0</v>
      </c>
      <c r="CJ1797" s="1" t="e">
        <f t="shared" si="494"/>
        <v>#N/A</v>
      </c>
      <c r="CK1797" s="1" t="str">
        <f t="shared" si="495"/>
        <v/>
      </c>
    </row>
    <row r="1798" spans="73:89" ht="12" customHeight="1" x14ac:dyDescent="0.15">
      <c r="BU1798" s="1">
        <f t="shared" si="496"/>
        <v>0</v>
      </c>
      <c r="BV1798" s="1">
        <f>IF($BY$12=1,NORMDIST(BY1798,$Y$6,$Y$8,TRUE),IF($BY$12=2,IF(BY1798&lt;=$BX$31,0,IF(BY1798&gt;=$BX$32,1,(BY1798-$BX$31)*$BX$33)),SUM($BU$42:BU1798)/$BV$40))</f>
        <v>0.99999999983071353</v>
      </c>
      <c r="BW1798" s="1">
        <f t="shared" si="488"/>
        <v>9.5601528113894316E-9</v>
      </c>
      <c r="BY1798" s="1">
        <f t="shared" si="489"/>
        <v>175.59999999999431</v>
      </c>
      <c r="BZ1798" s="1">
        <f t="shared" si="490"/>
        <v>5.4442783663950689E-11</v>
      </c>
      <c r="CA1798" s="1">
        <f t="shared" si="497"/>
        <v>26</v>
      </c>
      <c r="CE1798" s="1">
        <f t="shared" si="491"/>
        <v>26.305</v>
      </c>
      <c r="CF1798" s="1">
        <f t="shared" si="492"/>
        <v>99</v>
      </c>
      <c r="CG1798" s="1">
        <f t="shared" si="493"/>
        <v>0</v>
      </c>
      <c r="CH1798" s="1">
        <f t="shared" si="498"/>
        <v>0</v>
      </c>
      <c r="CJ1798" s="1" t="e">
        <f t="shared" si="494"/>
        <v>#N/A</v>
      </c>
      <c r="CK1798" s="1" t="str">
        <f t="shared" si="495"/>
        <v/>
      </c>
    </row>
    <row r="1799" spans="73:89" ht="12" customHeight="1" x14ac:dyDescent="0.15">
      <c r="BU1799" s="1">
        <f t="shared" si="496"/>
        <v>0</v>
      </c>
      <c r="BV1799" s="1">
        <f>IF($BY$12=1,NORMDIST(BY1799,$Y$6,$Y$8,TRUE),IF($BY$12=2,IF(BY1799&lt;=$BX$31,0,IF(BY1799&gt;=$BX$32,1,(BY1799-$BX$31)*$BX$33)),SUM($BU$42:BU1799)/$BV$40))</f>
        <v>0.99999999983607313</v>
      </c>
      <c r="BW1799" s="1">
        <f t="shared" si="488"/>
        <v>9.2697881440313517E-9</v>
      </c>
      <c r="BY1799" s="1">
        <f t="shared" si="489"/>
        <v>175.6999999999943</v>
      </c>
      <c r="BZ1799" s="1">
        <f t="shared" si="490"/>
        <v>5.275918124093143E-11</v>
      </c>
      <c r="CA1799" s="1">
        <f t="shared" si="497"/>
        <v>26</v>
      </c>
      <c r="CE1799" s="1">
        <f t="shared" si="491"/>
        <v>26.305</v>
      </c>
      <c r="CF1799" s="1">
        <f t="shared" si="492"/>
        <v>99</v>
      </c>
      <c r="CG1799" s="1">
        <f t="shared" si="493"/>
        <v>0</v>
      </c>
      <c r="CH1799" s="1">
        <f t="shared" si="498"/>
        <v>0</v>
      </c>
      <c r="CJ1799" s="1" t="e">
        <f t="shared" si="494"/>
        <v>#N/A</v>
      </c>
      <c r="CK1799" s="1" t="str">
        <f t="shared" si="495"/>
        <v/>
      </c>
    </row>
    <row r="1800" spans="73:89" ht="12" customHeight="1" x14ac:dyDescent="0.15">
      <c r="BU1800" s="1">
        <f t="shared" si="496"/>
        <v>0</v>
      </c>
      <c r="BV1800" s="1">
        <f>IF($BY$12=1,NORMDIST(BY1800,$Y$6,$Y$8,TRUE),IF($BY$12=2,IF(BY1800&lt;=$BX$31,0,IF(BY1800&gt;=$BX$32,1,(BY1800-$BX$31)*$BX$33)),SUM($BU$42:BU1800)/$BV$40))</f>
        <v>0.99999999984126697</v>
      </c>
      <c r="BW1800" s="1">
        <f t="shared" si="488"/>
        <v>8.9880149301365031E-9</v>
      </c>
      <c r="BY1800" s="1">
        <f t="shared" si="489"/>
        <v>175.7999999999943</v>
      </c>
      <c r="BZ1800" s="1">
        <f t="shared" si="490"/>
        <v>5.112636479031169E-11</v>
      </c>
      <c r="CA1800" s="1">
        <f t="shared" si="497"/>
        <v>26</v>
      </c>
      <c r="CE1800" s="1">
        <f t="shared" si="491"/>
        <v>26.305</v>
      </c>
      <c r="CF1800" s="1">
        <f t="shared" si="492"/>
        <v>99</v>
      </c>
      <c r="CG1800" s="1">
        <f t="shared" si="493"/>
        <v>0</v>
      </c>
      <c r="CH1800" s="1">
        <f t="shared" si="498"/>
        <v>0</v>
      </c>
      <c r="CJ1800" s="1" t="e">
        <f t="shared" si="494"/>
        <v>#N/A</v>
      </c>
      <c r="CK1800" s="1" t="str">
        <f t="shared" si="495"/>
        <v/>
      </c>
    </row>
    <row r="1801" spans="73:89" ht="12" customHeight="1" x14ac:dyDescent="0.15">
      <c r="BU1801" s="1">
        <f t="shared" si="496"/>
        <v>0</v>
      </c>
      <c r="BV1801" s="1">
        <f>IF($BY$12=1,NORMDIST(BY1801,$Y$6,$Y$8,TRUE),IF($BY$12=2,IF(BY1801&lt;=$BX$31,0,IF(BY1801&gt;=$BX$32,1,(BY1801-$BX$31)*$BX$33)),SUM($BU$42:BU1801)/$BV$40))</f>
        <v>0.99999999984630006</v>
      </c>
      <c r="BW1801" s="1">
        <f t="shared" si="488"/>
        <v>8.7145860731356844E-9</v>
      </c>
      <c r="BY1801" s="1">
        <f t="shared" si="489"/>
        <v>175.89999999999429</v>
      </c>
      <c r="BZ1801" s="1">
        <f t="shared" si="490"/>
        <v>4.9542842939942963E-11</v>
      </c>
      <c r="CA1801" s="1">
        <f t="shared" si="497"/>
        <v>26</v>
      </c>
      <c r="CE1801" s="1">
        <f t="shared" si="491"/>
        <v>26.305</v>
      </c>
      <c r="CF1801" s="1">
        <f t="shared" si="492"/>
        <v>99</v>
      </c>
      <c r="CG1801" s="1">
        <f t="shared" si="493"/>
        <v>0</v>
      </c>
      <c r="CH1801" s="1">
        <f t="shared" si="498"/>
        <v>0</v>
      </c>
      <c r="CJ1801" s="1" t="e">
        <f t="shared" si="494"/>
        <v>#N/A</v>
      </c>
      <c r="CK1801" s="1" t="str">
        <f t="shared" si="495"/>
        <v/>
      </c>
    </row>
    <row r="1802" spans="73:89" ht="12" customHeight="1" x14ac:dyDescent="0.15">
      <c r="BU1802" s="1">
        <f t="shared" si="496"/>
        <v>0</v>
      </c>
      <c r="BV1802" s="1">
        <f>IF($BY$12=1,NORMDIST(BY1802,$Y$6,$Y$8,TRUE),IF($BY$12=2,IF(BY1802&lt;=$BX$31,0,IF(BY1802&gt;=$BX$32,1,(BY1802-$BX$31)*$BX$33)),SUM($BU$42:BU1802)/$BV$40))</f>
        <v>0.99999999985117716</v>
      </c>
      <c r="BW1802" s="1">
        <f t="shared" si="488"/>
        <v>8.4492613658897705E-9</v>
      </c>
      <c r="BY1802" s="1">
        <f t="shared" si="489"/>
        <v>175.99999999999429</v>
      </c>
      <c r="BZ1802" s="1">
        <f t="shared" si="490"/>
        <v>4.8007166851647978E-11</v>
      </c>
      <c r="CA1802" s="1">
        <f t="shared" si="497"/>
        <v>26</v>
      </c>
      <c r="CE1802" s="1">
        <f t="shared" si="491"/>
        <v>26.305</v>
      </c>
      <c r="CF1802" s="1">
        <f t="shared" si="492"/>
        <v>99</v>
      </c>
      <c r="CG1802" s="1">
        <f t="shared" si="493"/>
        <v>0</v>
      </c>
      <c r="CH1802" s="1">
        <f t="shared" si="498"/>
        <v>0</v>
      </c>
      <c r="CJ1802" s="1" t="e">
        <f t="shared" si="494"/>
        <v>#N/A</v>
      </c>
      <c r="CK1802" s="1" t="str">
        <f t="shared" si="495"/>
        <v/>
      </c>
    </row>
    <row r="1803" spans="73:89" ht="12" customHeight="1" x14ac:dyDescent="0.15">
      <c r="BU1803" s="1">
        <f t="shared" si="496"/>
        <v>0</v>
      </c>
      <c r="BV1803" s="1">
        <f>IF($BY$12=1,NORMDIST(BY1803,$Y$6,$Y$8,TRUE),IF($BY$12=2,IF(BY1803&lt;=$BX$31,0,IF(BY1803&gt;=$BX$32,1,(BY1803-$BX$31)*$BX$33)),SUM($BU$42:BU1803)/$BV$40))</f>
        <v>0.99999999985590304</v>
      </c>
      <c r="BW1803" s="1">
        <f t="shared" si="488"/>
        <v>8.1918073050823247E-9</v>
      </c>
      <c r="BY1803" s="1">
        <f t="shared" si="489"/>
        <v>176.09999999999428</v>
      </c>
      <c r="BZ1803" s="1">
        <f t="shared" si="490"/>
        <v>4.6517929046465589E-11</v>
      </c>
      <c r="CA1803" s="1">
        <f t="shared" si="497"/>
        <v>26</v>
      </c>
      <c r="CE1803" s="1">
        <f t="shared" si="491"/>
        <v>26.305</v>
      </c>
      <c r="CF1803" s="1">
        <f t="shared" si="492"/>
        <v>99</v>
      </c>
      <c r="CG1803" s="1">
        <f t="shared" si="493"/>
        <v>0</v>
      </c>
      <c r="CH1803" s="1">
        <f t="shared" si="498"/>
        <v>0</v>
      </c>
      <c r="CJ1803" s="1" t="e">
        <f t="shared" si="494"/>
        <v>#N/A</v>
      </c>
      <c r="CK1803" s="1" t="str">
        <f t="shared" si="495"/>
        <v/>
      </c>
    </row>
    <row r="1804" spans="73:89" ht="12" customHeight="1" x14ac:dyDescent="0.15">
      <c r="BU1804" s="1">
        <f t="shared" si="496"/>
        <v>0</v>
      </c>
      <c r="BV1804" s="1">
        <f>IF($BY$12=1,NORMDIST(BY1804,$Y$6,$Y$8,TRUE),IF($BY$12=2,IF(BY1804&lt;=$BX$31,0,IF(BY1804&gt;=$BX$32,1,(BY1804-$BX$31)*$BX$33)),SUM($BU$42:BU1804)/$BV$40))</f>
        <v>0.99999999986048227</v>
      </c>
      <c r="BW1804" s="1">
        <f t="shared" si="488"/>
        <v>7.9419969104239315E-9</v>
      </c>
      <c r="BY1804" s="1">
        <f t="shared" si="489"/>
        <v>176.19999999999428</v>
      </c>
      <c r="BZ1804" s="1">
        <f t="shared" si="490"/>
        <v>4.5073762261204256E-11</v>
      </c>
      <c r="CA1804" s="1">
        <f t="shared" si="497"/>
        <v>26</v>
      </c>
      <c r="CE1804" s="1">
        <f t="shared" si="491"/>
        <v>26.305</v>
      </c>
      <c r="CF1804" s="1">
        <f t="shared" si="492"/>
        <v>99</v>
      </c>
      <c r="CG1804" s="1">
        <f t="shared" si="493"/>
        <v>0</v>
      </c>
      <c r="CH1804" s="1">
        <f t="shared" si="498"/>
        <v>0</v>
      </c>
      <c r="CJ1804" s="1" t="e">
        <f t="shared" si="494"/>
        <v>#N/A</v>
      </c>
      <c r="CK1804" s="1" t="str">
        <f t="shared" si="495"/>
        <v/>
      </c>
    </row>
    <row r="1805" spans="73:89" ht="12" customHeight="1" x14ac:dyDescent="0.15">
      <c r="BU1805" s="1">
        <f t="shared" si="496"/>
        <v>0</v>
      </c>
      <c r="BV1805" s="1">
        <f>IF($BY$12=1,NORMDIST(BY1805,$Y$6,$Y$8,TRUE),IF($BY$12=2,IF(BY1805&lt;=$BX$31,0,IF(BY1805&gt;=$BX$32,1,(BY1805-$BX$31)*$BX$33)),SUM($BU$42:BU1805)/$BV$40))</f>
        <v>0.99999999986491928</v>
      </c>
      <c r="BW1805" s="1">
        <f t="shared" si="488"/>
        <v>7.6996095485494097E-9</v>
      </c>
      <c r="BY1805" s="1">
        <f t="shared" si="489"/>
        <v>176.29999999999427</v>
      </c>
      <c r="BZ1805" s="1">
        <f t="shared" si="490"/>
        <v>4.3673338335505727E-11</v>
      </c>
      <c r="CA1805" s="1">
        <f t="shared" si="497"/>
        <v>26</v>
      </c>
      <c r="CE1805" s="1">
        <f t="shared" si="491"/>
        <v>26.305</v>
      </c>
      <c r="CF1805" s="1">
        <f t="shared" si="492"/>
        <v>99</v>
      </c>
      <c r="CG1805" s="1">
        <f t="shared" si="493"/>
        <v>0</v>
      </c>
      <c r="CH1805" s="1">
        <f t="shared" si="498"/>
        <v>0</v>
      </c>
      <c r="CJ1805" s="1" t="e">
        <f t="shared" si="494"/>
        <v>#N/A</v>
      </c>
      <c r="CK1805" s="1" t="str">
        <f t="shared" si="495"/>
        <v/>
      </c>
    </row>
    <row r="1806" spans="73:89" ht="12" customHeight="1" x14ac:dyDescent="0.15">
      <c r="BU1806" s="1">
        <f t="shared" si="496"/>
        <v>0</v>
      </c>
      <c r="BV1806" s="1">
        <f>IF($BY$12=1,NORMDIST(BY1806,$Y$6,$Y$8,TRUE),IF($BY$12=2,IF(BY1806&lt;=$BX$31,0,IF(BY1806&gt;=$BX$32,1,(BY1806-$BX$31)*$BX$33)),SUM($BU$42:BU1806)/$BV$40))</f>
        <v>0.99999999986921839</v>
      </c>
      <c r="BW1806" s="1">
        <f t="shared" si="488"/>
        <v>7.4644307614905469E-9</v>
      </c>
      <c r="BY1806" s="1">
        <f t="shared" si="489"/>
        <v>176.39999999999426</v>
      </c>
      <c r="BZ1806" s="1">
        <f t="shared" si="490"/>
        <v>4.2315367128632598E-11</v>
      </c>
      <c r="CA1806" s="1">
        <f t="shared" si="497"/>
        <v>26</v>
      </c>
      <c r="CE1806" s="1">
        <f t="shared" si="491"/>
        <v>26.305</v>
      </c>
      <c r="CF1806" s="1">
        <f t="shared" si="492"/>
        <v>99</v>
      </c>
      <c r="CG1806" s="1">
        <f t="shared" si="493"/>
        <v>0</v>
      </c>
      <c r="CH1806" s="1">
        <f t="shared" si="498"/>
        <v>0</v>
      </c>
      <c r="CJ1806" s="1" t="e">
        <f t="shared" si="494"/>
        <v>#N/A</v>
      </c>
      <c r="CK1806" s="1" t="str">
        <f t="shared" si="495"/>
        <v/>
      </c>
    </row>
    <row r="1807" spans="73:89" ht="12" customHeight="1" x14ac:dyDescent="0.15">
      <c r="BU1807" s="1">
        <f t="shared" si="496"/>
        <v>0</v>
      </c>
      <c r="BV1807" s="1">
        <f>IF($BY$12=1,NORMDIST(BY1807,$Y$6,$Y$8,TRUE),IF($BY$12=2,IF(BY1807&lt;=$BX$31,0,IF(BY1807&gt;=$BX$32,1,(BY1807-$BX$31)*$BX$33)),SUM($BU$42:BU1807)/$BV$40))</f>
        <v>0.99999999987338373</v>
      </c>
      <c r="BW1807" s="1">
        <f t="shared" si="488"/>
        <v>7.2362520996112933E-9</v>
      </c>
      <c r="BY1807" s="1">
        <f t="shared" si="489"/>
        <v>176.49999999999426</v>
      </c>
      <c r="BZ1807" s="1">
        <f t="shared" si="490"/>
        <v>4.0998595465221127E-11</v>
      </c>
      <c r="CA1807" s="1">
        <f t="shared" si="497"/>
        <v>26</v>
      </c>
      <c r="CE1807" s="1">
        <f t="shared" si="491"/>
        <v>26.305</v>
      </c>
      <c r="CF1807" s="1">
        <f t="shared" si="492"/>
        <v>99</v>
      </c>
      <c r="CG1807" s="1">
        <f t="shared" si="493"/>
        <v>0</v>
      </c>
      <c r="CH1807" s="1">
        <f t="shared" si="498"/>
        <v>0</v>
      </c>
      <c r="CJ1807" s="1" t="e">
        <f t="shared" si="494"/>
        <v>#N/A</v>
      </c>
      <c r="CK1807" s="1" t="str">
        <f t="shared" si="495"/>
        <v/>
      </c>
    </row>
    <row r="1808" spans="73:89" ht="12" customHeight="1" x14ac:dyDescent="0.15">
      <c r="BU1808" s="1">
        <f t="shared" si="496"/>
        <v>0</v>
      </c>
      <c r="BV1808" s="1">
        <f>IF($BY$12=1,NORMDIST(BY1808,$Y$6,$Y$8,TRUE),IF($BY$12=2,IF(BY1808&lt;=$BX$31,0,IF(BY1808&gt;=$BX$32,1,(BY1808-$BX$31)*$BX$33)),SUM($BU$42:BU1808)/$BV$40))</f>
        <v>0.99999999987741939</v>
      </c>
      <c r="BW1808" s="1">
        <f t="shared" si="488"/>
        <v>7.0148709588937596E-9</v>
      </c>
      <c r="BY1808" s="1">
        <f t="shared" si="489"/>
        <v>176.59999999999425</v>
      </c>
      <c r="BZ1808" s="1">
        <f t="shared" si="490"/>
        <v>3.9721806109252479E-11</v>
      </c>
      <c r="CA1808" s="1">
        <f t="shared" si="497"/>
        <v>26</v>
      </c>
      <c r="CE1808" s="1">
        <f t="shared" si="491"/>
        <v>26.305</v>
      </c>
      <c r="CF1808" s="1">
        <f t="shared" si="492"/>
        <v>99</v>
      </c>
      <c r="CG1808" s="1">
        <f t="shared" si="493"/>
        <v>0</v>
      </c>
      <c r="CH1808" s="1">
        <f t="shared" si="498"/>
        <v>0</v>
      </c>
      <c r="CJ1808" s="1" t="e">
        <f t="shared" si="494"/>
        <v>#N/A</v>
      </c>
      <c r="CK1808" s="1" t="str">
        <f t="shared" si="495"/>
        <v/>
      </c>
    </row>
    <row r="1809" spans="73:89" ht="12" customHeight="1" x14ac:dyDescent="0.15">
      <c r="BU1809" s="1">
        <f t="shared" si="496"/>
        <v>0</v>
      </c>
      <c r="BV1809" s="1">
        <f>IF($BY$12=1,NORMDIST(BY1809,$Y$6,$Y$8,TRUE),IF($BY$12=2,IF(BY1809&lt;=$BX$31,0,IF(BY1809&gt;=$BX$32,1,(BY1809-$BX$31)*$BX$33)),SUM($BU$42:BU1809)/$BV$40))</f>
        <v>0.99999999988132937</v>
      </c>
      <c r="BW1809" s="1">
        <f t="shared" si="488"/>
        <v>6.8000904224664582E-9</v>
      </c>
      <c r="BY1809" s="1">
        <f t="shared" si="489"/>
        <v>176.69999999999425</v>
      </c>
      <c r="BZ1809" s="1">
        <f t="shared" si="490"/>
        <v>3.8483816765516015E-11</v>
      </c>
      <c r="CA1809" s="1">
        <f t="shared" si="497"/>
        <v>26</v>
      </c>
      <c r="CE1809" s="1">
        <f t="shared" si="491"/>
        <v>26.305</v>
      </c>
      <c r="CF1809" s="1">
        <f t="shared" si="492"/>
        <v>99</v>
      </c>
      <c r="CG1809" s="1">
        <f t="shared" si="493"/>
        <v>0</v>
      </c>
      <c r="CH1809" s="1">
        <f t="shared" si="498"/>
        <v>0</v>
      </c>
      <c r="CJ1809" s="1" t="e">
        <f t="shared" si="494"/>
        <v>#N/A</v>
      </c>
      <c r="CK1809" s="1" t="str">
        <f t="shared" si="495"/>
        <v/>
      </c>
    </row>
    <row r="1810" spans="73:89" ht="12" customHeight="1" x14ac:dyDescent="0.15">
      <c r="BU1810" s="1">
        <f t="shared" si="496"/>
        <v>0</v>
      </c>
      <c r="BV1810" s="1">
        <f>IF($BY$12=1,NORMDIST(BY1810,$Y$6,$Y$8,TRUE),IF($BY$12=2,IF(BY1810&lt;=$BX$31,0,IF(BY1810&gt;=$BX$32,1,(BY1810-$BX$31)*$BX$33)),SUM($BU$42:BU1810)/$BV$40))</f>
        <v>0.99999999988511745</v>
      </c>
      <c r="BW1810" s="1">
        <f t="shared" si="488"/>
        <v>6.5917191062695412E-9</v>
      </c>
      <c r="BY1810" s="1">
        <f t="shared" si="489"/>
        <v>176.79999999999424</v>
      </c>
      <c r="BZ1810" s="1">
        <f t="shared" si="490"/>
        <v>3.7283479107860608E-11</v>
      </c>
      <c r="CA1810" s="1">
        <f t="shared" si="497"/>
        <v>26</v>
      </c>
      <c r="CE1810" s="1">
        <f t="shared" si="491"/>
        <v>26.305</v>
      </c>
      <c r="CF1810" s="1">
        <f t="shared" si="492"/>
        <v>99</v>
      </c>
      <c r="CG1810" s="1">
        <f t="shared" si="493"/>
        <v>0</v>
      </c>
      <c r="CH1810" s="1">
        <f t="shared" si="498"/>
        <v>0</v>
      </c>
      <c r="CJ1810" s="1" t="e">
        <f t="shared" si="494"/>
        <v>#N/A</v>
      </c>
      <c r="CK1810" s="1" t="str">
        <f t="shared" si="495"/>
        <v/>
      </c>
    </row>
    <row r="1811" spans="73:89" ht="12" customHeight="1" x14ac:dyDescent="0.15">
      <c r="BU1811" s="1">
        <f t="shared" si="496"/>
        <v>0</v>
      </c>
      <c r="BV1811" s="1">
        <f>IF($BY$12=1,NORMDIST(BY1811,$Y$6,$Y$8,TRUE),IF($BY$12=2,IF(BY1811&lt;=$BX$31,0,IF(BY1811&gt;=$BX$32,1,(BY1811-$BX$31)*$BX$33)),SUM($BU$42:BU1811)/$BV$40))</f>
        <v>0.99999999988878729</v>
      </c>
      <c r="BW1811" s="1">
        <f t="shared" ref="BW1811:BW1874" si="499">BY1811*BZ1811</f>
        <v>6.3895710087524793E-9</v>
      </c>
      <c r="BY1811" s="1">
        <f t="shared" ref="BY1811:BY1874" si="500">BY1810+$BZ$1</f>
        <v>176.89999999999424</v>
      </c>
      <c r="BZ1811" s="1">
        <f t="shared" si="490"/>
        <v>3.6119677833536954E-11</v>
      </c>
      <c r="CA1811" s="1">
        <f t="shared" si="497"/>
        <v>26</v>
      </c>
      <c r="CE1811" s="1">
        <f t="shared" si="491"/>
        <v>26.305</v>
      </c>
      <c r="CF1811" s="1">
        <f t="shared" si="492"/>
        <v>99</v>
      </c>
      <c r="CG1811" s="1">
        <f t="shared" si="493"/>
        <v>0</v>
      </c>
      <c r="CH1811" s="1">
        <f t="shared" si="498"/>
        <v>0</v>
      </c>
      <c r="CJ1811" s="1" t="e">
        <f t="shared" si="494"/>
        <v>#N/A</v>
      </c>
      <c r="CK1811" s="1" t="str">
        <f t="shared" si="495"/>
        <v/>
      </c>
    </row>
    <row r="1812" spans="73:89" ht="12" customHeight="1" x14ac:dyDescent="0.15">
      <c r="BU1812" s="1">
        <f t="shared" si="496"/>
        <v>0</v>
      </c>
      <c r="BV1812" s="1">
        <f>IF($BY$12=1,NORMDIST(BY1812,$Y$6,$Y$8,TRUE),IF($BY$12=2,IF(BY1812&lt;=$BX$31,0,IF(BY1812&gt;=$BX$32,1,(BY1812-$BX$31)*$BX$33)),SUM($BU$42:BU1812)/$BV$40))</f>
        <v>0.99999999989234256</v>
      </c>
      <c r="BW1812" s="1">
        <f t="shared" si="499"/>
        <v>6.1934653645042562E-9</v>
      </c>
      <c r="BY1812" s="1">
        <f t="shared" si="500"/>
        <v>176.99999999999423</v>
      </c>
      <c r="BZ1812" s="1">
        <f t="shared" si="490"/>
        <v>3.4991329742963039E-11</v>
      </c>
      <c r="CA1812" s="1">
        <f t="shared" si="497"/>
        <v>26</v>
      </c>
      <c r="CE1812" s="1">
        <f t="shared" si="491"/>
        <v>26.305</v>
      </c>
      <c r="CF1812" s="1">
        <f t="shared" si="492"/>
        <v>99</v>
      </c>
      <c r="CG1812" s="1">
        <f t="shared" si="493"/>
        <v>0</v>
      </c>
      <c r="CH1812" s="1">
        <f t="shared" si="498"/>
        <v>0</v>
      </c>
      <c r="CJ1812" s="1" t="e">
        <f t="shared" si="494"/>
        <v>#N/A</v>
      </c>
      <c r="CK1812" s="1" t="str">
        <f t="shared" si="495"/>
        <v/>
      </c>
    </row>
    <row r="1813" spans="73:89" ht="12" customHeight="1" x14ac:dyDescent="0.15">
      <c r="BU1813" s="1">
        <f t="shared" si="496"/>
        <v>0</v>
      </c>
      <c r="BV1813" s="1">
        <f>IF($BY$12=1,NORMDIST(BY1813,$Y$6,$Y$8,TRUE),IF($BY$12=2,IF(BY1813&lt;=$BX$31,0,IF(BY1813&gt;=$BX$32,1,(BY1813-$BX$31)*$BX$33)),SUM($BU$42:BU1813)/$BV$40))</f>
        <v>0.9999999998957867</v>
      </c>
      <c r="BW1813" s="1">
        <f t="shared" si="499"/>
        <v>6.0032265017169443E-9</v>
      </c>
      <c r="BY1813" s="1">
        <f t="shared" si="500"/>
        <v>177.09999999999422</v>
      </c>
      <c r="BZ1813" s="1">
        <f t="shared" si="490"/>
        <v>3.3897382844252627E-11</v>
      </c>
      <c r="CA1813" s="1">
        <f t="shared" si="497"/>
        <v>26</v>
      </c>
      <c r="CE1813" s="1">
        <f t="shared" si="491"/>
        <v>26.305</v>
      </c>
      <c r="CF1813" s="1">
        <f t="shared" si="492"/>
        <v>99</v>
      </c>
      <c r="CG1813" s="1">
        <f t="shared" si="493"/>
        <v>0</v>
      </c>
      <c r="CH1813" s="1">
        <f t="shared" si="498"/>
        <v>0</v>
      </c>
      <c r="CJ1813" s="1" t="e">
        <f t="shared" si="494"/>
        <v>#N/A</v>
      </c>
      <c r="CK1813" s="1" t="str">
        <f t="shared" si="495"/>
        <v/>
      </c>
    </row>
    <row r="1814" spans="73:89" ht="12" customHeight="1" x14ac:dyDescent="0.15">
      <c r="BU1814" s="1">
        <f t="shared" si="496"/>
        <v>0</v>
      </c>
      <c r="BV1814" s="1">
        <f>IF($BY$12=1,NORMDIST(BY1814,$Y$6,$Y$8,TRUE),IF($BY$12=2,IF(BY1814&lt;=$BX$31,0,IF(BY1814&gt;=$BX$32,1,(BY1814-$BX$31)*$BX$33)),SUM($BU$42:BU1814)/$BV$40))</f>
        <v>0.99999999989912314</v>
      </c>
      <c r="BW1814" s="1">
        <f t="shared" si="499"/>
        <v>5.8186837033864352E-9</v>
      </c>
      <c r="BY1814" s="1">
        <f t="shared" si="500"/>
        <v>177.19999999999422</v>
      </c>
      <c r="BZ1814" s="1">
        <f t="shared" si="490"/>
        <v>3.2836815481865829E-11</v>
      </c>
      <c r="CA1814" s="1">
        <f t="shared" si="497"/>
        <v>26</v>
      </c>
      <c r="CE1814" s="1">
        <f t="shared" si="491"/>
        <v>26.305</v>
      </c>
      <c r="CF1814" s="1">
        <f t="shared" si="492"/>
        <v>99</v>
      </c>
      <c r="CG1814" s="1">
        <f t="shared" si="493"/>
        <v>0</v>
      </c>
      <c r="CH1814" s="1">
        <f t="shared" si="498"/>
        <v>0</v>
      </c>
      <c r="CJ1814" s="1" t="e">
        <f t="shared" si="494"/>
        <v>#N/A</v>
      </c>
      <c r="CK1814" s="1" t="str">
        <f t="shared" si="495"/>
        <v/>
      </c>
    </row>
    <row r="1815" spans="73:89" ht="12" customHeight="1" x14ac:dyDescent="0.15">
      <c r="BU1815" s="1">
        <f t="shared" si="496"/>
        <v>0</v>
      </c>
      <c r="BV1815" s="1">
        <f>IF($BY$12=1,NORMDIST(BY1815,$Y$6,$Y$8,TRUE),IF($BY$12=2,IF(BY1815&lt;=$BX$31,0,IF(BY1815&gt;=$BX$32,1,(BY1815-$BX$31)*$BX$33)),SUM($BU$42:BU1815)/$BV$40))</f>
        <v>0.99999999990235511</v>
      </c>
      <c r="BW1815" s="1">
        <f t="shared" si="499"/>
        <v>5.6396710721569912E-9</v>
      </c>
      <c r="BY1815" s="1">
        <f t="shared" si="500"/>
        <v>177.29999999999421</v>
      </c>
      <c r="BZ1815" s="1">
        <f t="shared" si="490"/>
        <v>3.1808635488760155E-11</v>
      </c>
      <c r="CA1815" s="1">
        <f t="shared" si="497"/>
        <v>26</v>
      </c>
      <c r="CE1815" s="1">
        <f t="shared" si="491"/>
        <v>26.305</v>
      </c>
      <c r="CF1815" s="1">
        <f t="shared" si="492"/>
        <v>99</v>
      </c>
      <c r="CG1815" s="1">
        <f t="shared" si="493"/>
        <v>0</v>
      </c>
      <c r="CH1815" s="1">
        <f t="shared" si="498"/>
        <v>0</v>
      </c>
      <c r="CJ1815" s="1" t="e">
        <f t="shared" si="494"/>
        <v>#N/A</v>
      </c>
      <c r="CK1815" s="1" t="str">
        <f t="shared" si="495"/>
        <v/>
      </c>
    </row>
    <row r="1816" spans="73:89" ht="12" customHeight="1" x14ac:dyDescent="0.15">
      <c r="BU1816" s="1">
        <f t="shared" si="496"/>
        <v>0</v>
      </c>
      <c r="BV1816" s="1">
        <f>IF($BY$12=1,NORMDIST(BY1816,$Y$6,$Y$8,TRUE),IF($BY$12=2,IF(BY1816&lt;=$BX$31,0,IF(BY1816&gt;=$BX$32,1,(BY1816-$BX$31)*$BX$33)),SUM($BU$42:BU1816)/$BV$40))</f>
        <v>0.99999999990548594</v>
      </c>
      <c r="BW1816" s="1">
        <f t="shared" si="499"/>
        <v>5.4660273987170408E-9</v>
      </c>
      <c r="BY1816" s="1">
        <f t="shared" si="500"/>
        <v>177.39999999999421</v>
      </c>
      <c r="BZ1816" s="1">
        <f t="shared" si="490"/>
        <v>3.0811879361427393E-11</v>
      </c>
      <c r="CA1816" s="1">
        <f t="shared" si="497"/>
        <v>26</v>
      </c>
      <c r="CE1816" s="1">
        <f t="shared" si="491"/>
        <v>26.305</v>
      </c>
      <c r="CF1816" s="1">
        <f t="shared" si="492"/>
        <v>99</v>
      </c>
      <c r="CG1816" s="1">
        <f t="shared" si="493"/>
        <v>0</v>
      </c>
      <c r="CH1816" s="1">
        <f t="shared" si="498"/>
        <v>0</v>
      </c>
      <c r="CJ1816" s="1" t="e">
        <f t="shared" si="494"/>
        <v>#N/A</v>
      </c>
      <c r="CK1816" s="1" t="str">
        <f t="shared" si="495"/>
        <v/>
      </c>
    </row>
    <row r="1817" spans="73:89" ht="12" customHeight="1" x14ac:dyDescent="0.15">
      <c r="BU1817" s="1">
        <f t="shared" si="496"/>
        <v>0</v>
      </c>
      <c r="BV1817" s="1">
        <f>IF($BY$12=1,NORMDIST(BY1817,$Y$6,$Y$8,TRUE),IF($BY$12=2,IF(BY1817&lt;=$BX$31,0,IF(BY1817&gt;=$BX$32,1,(BY1817-$BX$31)*$BX$33)),SUM($BU$42:BU1817)/$BV$40))</f>
        <v>0.99999999990851851</v>
      </c>
      <c r="BW1817" s="1">
        <f t="shared" si="499"/>
        <v>5.2975960336575738E-9</v>
      </c>
      <c r="BY1817" s="1">
        <f t="shared" si="500"/>
        <v>177.4999999999942</v>
      </c>
      <c r="BZ1817" s="1">
        <f t="shared" si="490"/>
        <v>2.9845611457226745E-11</v>
      </c>
      <c r="CA1817" s="1">
        <f t="shared" si="497"/>
        <v>26</v>
      </c>
      <c r="CE1817" s="1">
        <f t="shared" si="491"/>
        <v>26.305</v>
      </c>
      <c r="CF1817" s="1">
        <f t="shared" si="492"/>
        <v>99</v>
      </c>
      <c r="CG1817" s="1">
        <f t="shared" si="493"/>
        <v>0</v>
      </c>
      <c r="CH1817" s="1">
        <f t="shared" si="498"/>
        <v>0</v>
      </c>
      <c r="CJ1817" s="1" t="e">
        <f t="shared" si="494"/>
        <v>#N/A</v>
      </c>
      <c r="CK1817" s="1" t="str">
        <f t="shared" si="495"/>
        <v/>
      </c>
    </row>
    <row r="1818" spans="73:89" ht="12" customHeight="1" x14ac:dyDescent="0.15">
      <c r="BU1818" s="1">
        <f t="shared" si="496"/>
        <v>0</v>
      </c>
      <c r="BV1818" s="1">
        <f>IF($BY$12=1,NORMDIST(BY1818,$Y$6,$Y$8,TRUE),IF($BY$12=2,IF(BY1818&lt;=$BX$31,0,IF(BY1818&gt;=$BX$32,1,(BY1818-$BX$31)*$BX$33)),SUM($BU$42:BU1818)/$BV$40))</f>
        <v>0.99999999991145605</v>
      </c>
      <c r="BW1818" s="1">
        <f t="shared" si="499"/>
        <v>5.1342247627053051E-9</v>
      </c>
      <c r="BY1818" s="1">
        <f t="shared" si="500"/>
        <v>177.5999999999942</v>
      </c>
      <c r="BZ1818" s="1">
        <f t="shared" si="490"/>
        <v>2.8908923213431719E-11</v>
      </c>
      <c r="CA1818" s="1">
        <f t="shared" si="497"/>
        <v>26</v>
      </c>
      <c r="CE1818" s="1">
        <f t="shared" si="491"/>
        <v>26.305</v>
      </c>
      <c r="CF1818" s="1">
        <f t="shared" si="492"/>
        <v>99</v>
      </c>
      <c r="CG1818" s="1">
        <f t="shared" si="493"/>
        <v>0</v>
      </c>
      <c r="CH1818" s="1">
        <f t="shared" si="498"/>
        <v>0</v>
      </c>
      <c r="CJ1818" s="1" t="e">
        <f t="shared" si="494"/>
        <v>#N/A</v>
      </c>
      <c r="CK1818" s="1" t="str">
        <f t="shared" si="495"/>
        <v/>
      </c>
    </row>
    <row r="1819" spans="73:89" ht="12" customHeight="1" x14ac:dyDescent="0.15">
      <c r="BU1819" s="1">
        <f t="shared" si="496"/>
        <v>0</v>
      </c>
      <c r="BV1819" s="1">
        <f>IF($BY$12=1,NORMDIST(BY1819,$Y$6,$Y$8,TRUE),IF($BY$12=2,IF(BY1819&lt;=$BX$31,0,IF(BY1819&gt;=$BX$32,1,(BY1819-$BX$31)*$BX$33)),SUM($BU$42:BU1819)/$BV$40))</f>
        <v>0.99999999991430122</v>
      </c>
      <c r="BW1819" s="1">
        <f t="shared" si="499"/>
        <v>4.9757656852455736E-9</v>
      </c>
      <c r="BY1819" s="1">
        <f t="shared" si="500"/>
        <v>177.69999999999419</v>
      </c>
      <c r="BZ1819" s="1">
        <f t="shared" si="490"/>
        <v>2.8000932387426766E-11</v>
      </c>
      <c r="CA1819" s="1">
        <f t="shared" si="497"/>
        <v>26</v>
      </c>
      <c r="CE1819" s="1">
        <f t="shared" si="491"/>
        <v>26.305</v>
      </c>
      <c r="CF1819" s="1">
        <f t="shared" si="492"/>
        <v>99</v>
      </c>
      <c r="CG1819" s="1">
        <f t="shared" si="493"/>
        <v>0</v>
      </c>
      <c r="CH1819" s="1">
        <f t="shared" si="498"/>
        <v>0</v>
      </c>
      <c r="CJ1819" s="1" t="e">
        <f t="shared" si="494"/>
        <v>#N/A</v>
      </c>
      <c r="CK1819" s="1" t="str">
        <f t="shared" si="495"/>
        <v/>
      </c>
    </row>
    <row r="1820" spans="73:89" ht="12" customHeight="1" x14ac:dyDescent="0.15">
      <c r="BU1820" s="1">
        <f t="shared" si="496"/>
        <v>0</v>
      </c>
      <c r="BV1820" s="1">
        <f>IF($BY$12=1,NORMDIST(BY1820,$Y$6,$Y$8,TRUE),IF($BY$12=2,IF(BY1820&lt;=$BX$31,0,IF(BY1820&gt;=$BX$32,1,(BY1820-$BX$31)*$BX$33)),SUM($BU$42:BU1820)/$BV$40))</f>
        <v>0.99999999991705713</v>
      </c>
      <c r="BW1820" s="1">
        <f t="shared" si="499"/>
        <v>4.8220750960518976E-9</v>
      </c>
      <c r="BY1820" s="1">
        <f t="shared" si="500"/>
        <v>177.79999999999418</v>
      </c>
      <c r="BZ1820" s="1">
        <f t="shared" si="490"/>
        <v>2.7120782317503124E-11</v>
      </c>
      <c r="CA1820" s="1">
        <f t="shared" si="497"/>
        <v>26</v>
      </c>
      <c r="CE1820" s="1">
        <f t="shared" si="491"/>
        <v>26.305</v>
      </c>
      <c r="CF1820" s="1">
        <f t="shared" si="492"/>
        <v>99</v>
      </c>
      <c r="CG1820" s="1">
        <f t="shared" si="493"/>
        <v>0</v>
      </c>
      <c r="CH1820" s="1">
        <f t="shared" si="498"/>
        <v>0</v>
      </c>
      <c r="CJ1820" s="1" t="e">
        <f t="shared" si="494"/>
        <v>#N/A</v>
      </c>
      <c r="CK1820" s="1" t="str">
        <f t="shared" si="495"/>
        <v/>
      </c>
    </row>
    <row r="1821" spans="73:89" ht="12" customHeight="1" x14ac:dyDescent="0.15">
      <c r="BU1821" s="1">
        <f t="shared" si="496"/>
        <v>0</v>
      </c>
      <c r="BV1821" s="1">
        <f>IF($BY$12=1,NORMDIST(BY1821,$Y$6,$Y$8,TRUE),IF($BY$12=2,IF(BY1821&lt;=$BX$31,0,IF(BY1821&gt;=$BX$32,1,(BY1821-$BX$31)*$BX$33)),SUM($BU$42:BU1821)/$BV$40))</f>
        <v>0.99999999991972632</v>
      </c>
      <c r="BW1821" s="1">
        <f t="shared" si="499"/>
        <v>4.6730133701407205E-9</v>
      </c>
      <c r="BY1821" s="1">
        <f t="shared" si="500"/>
        <v>177.89999999999418</v>
      </c>
      <c r="BZ1821" s="1">
        <f t="shared" si="490"/>
        <v>2.626764120371486E-11</v>
      </c>
      <c r="CA1821" s="1">
        <f t="shared" si="497"/>
        <v>26</v>
      </c>
      <c r="CE1821" s="1">
        <f t="shared" si="491"/>
        <v>26.305</v>
      </c>
      <c r="CF1821" s="1">
        <f t="shared" si="492"/>
        <v>99</v>
      </c>
      <c r="CG1821" s="1">
        <f t="shared" si="493"/>
        <v>0</v>
      </c>
      <c r="CH1821" s="1">
        <f t="shared" si="498"/>
        <v>0</v>
      </c>
      <c r="CJ1821" s="1" t="e">
        <f t="shared" si="494"/>
        <v>#N/A</v>
      </c>
      <c r="CK1821" s="1" t="str">
        <f t="shared" si="495"/>
        <v/>
      </c>
    </row>
    <row r="1822" spans="73:89" ht="12" customHeight="1" x14ac:dyDescent="0.15">
      <c r="BU1822" s="1">
        <f t="shared" si="496"/>
        <v>0</v>
      </c>
      <c r="BV1822" s="1">
        <f>IF($BY$12=1,NORMDIST(BY1822,$Y$6,$Y$8,TRUE),IF($BY$12=2,IF(BY1822&lt;=$BX$31,0,IF(BY1822&gt;=$BX$32,1,(BY1822-$BX$31)*$BX$33)),SUM($BU$42:BU1822)/$BV$40))</f>
        <v>0.99999999992231148</v>
      </c>
      <c r="BW1822" s="1">
        <f t="shared" si="499"/>
        <v>4.5284448506723825E-9</v>
      </c>
      <c r="BY1822" s="1">
        <f t="shared" si="500"/>
        <v>177.99999999999417</v>
      </c>
      <c r="BZ1822" s="1">
        <f t="shared" si="490"/>
        <v>2.5440701408272642E-11</v>
      </c>
      <c r="CA1822" s="1">
        <f t="shared" si="497"/>
        <v>26</v>
      </c>
      <c r="CE1822" s="1">
        <f t="shared" si="491"/>
        <v>26.305</v>
      </c>
      <c r="CF1822" s="1">
        <f t="shared" si="492"/>
        <v>99</v>
      </c>
      <c r="CG1822" s="1">
        <f t="shared" si="493"/>
        <v>0</v>
      </c>
      <c r="CH1822" s="1">
        <f t="shared" si="498"/>
        <v>0</v>
      </c>
      <c r="CJ1822" s="1" t="e">
        <f t="shared" si="494"/>
        <v>#N/A</v>
      </c>
      <c r="CK1822" s="1" t="str">
        <f t="shared" si="495"/>
        <v/>
      </c>
    </row>
    <row r="1823" spans="73:89" ht="12" customHeight="1" x14ac:dyDescent="0.15">
      <c r="BU1823" s="1">
        <f t="shared" si="496"/>
        <v>0</v>
      </c>
      <c r="BV1823" s="1">
        <f>IF($BY$12=1,NORMDIST(BY1823,$Y$6,$Y$8,TRUE),IF($BY$12=2,IF(BY1823&lt;=$BX$31,0,IF(BY1823&gt;=$BX$32,1,(BY1823-$BX$31)*$BX$33)),SUM($BU$42:BU1823)/$BV$40))</f>
        <v>0.99999999992481536</v>
      </c>
      <c r="BW1823" s="1">
        <f t="shared" si="499"/>
        <v>4.3882377398209774E-9</v>
      </c>
      <c r="BY1823" s="1">
        <f t="shared" si="500"/>
        <v>178.09999999999417</v>
      </c>
      <c r="BZ1823" s="1">
        <f t="shared" si="490"/>
        <v>2.4639178774964186E-11</v>
      </c>
      <c r="CA1823" s="1">
        <f t="shared" si="497"/>
        <v>26</v>
      </c>
      <c r="CE1823" s="1">
        <f t="shared" si="491"/>
        <v>26.305</v>
      </c>
      <c r="CF1823" s="1">
        <f t="shared" si="492"/>
        <v>99</v>
      </c>
      <c r="CG1823" s="1">
        <f t="shared" si="493"/>
        <v>0</v>
      </c>
      <c r="CH1823" s="1">
        <f t="shared" si="498"/>
        <v>0</v>
      </c>
      <c r="CJ1823" s="1" t="e">
        <f t="shared" si="494"/>
        <v>#N/A</v>
      </c>
      <c r="CK1823" s="1" t="str">
        <f t="shared" si="495"/>
        <v/>
      </c>
    </row>
    <row r="1824" spans="73:89" ht="12" customHeight="1" x14ac:dyDescent="0.15">
      <c r="BU1824" s="1">
        <f t="shared" si="496"/>
        <v>0</v>
      </c>
      <c r="BV1824" s="1">
        <f>IF($BY$12=1,NORMDIST(BY1824,$Y$6,$Y$8,TRUE),IF($BY$12=2,IF(BY1824&lt;=$BX$31,0,IF(BY1824&gt;=$BX$32,1,(BY1824-$BX$31)*$BX$33)),SUM($BU$42:BU1824)/$BV$40))</f>
        <v>0.9999999999272402</v>
      </c>
      <c r="BW1824" s="1">
        <f t="shared" si="499"/>
        <v>4.2522639925373953E-9</v>
      </c>
      <c r="BY1824" s="1">
        <f t="shared" si="500"/>
        <v>178.19999999999416</v>
      </c>
      <c r="BZ1824" s="1">
        <f t="shared" si="490"/>
        <v>2.3862311967101766E-11</v>
      </c>
      <c r="CA1824" s="1">
        <f t="shared" si="497"/>
        <v>26</v>
      </c>
      <c r="CE1824" s="1">
        <f t="shared" si="491"/>
        <v>26.305</v>
      </c>
      <c r="CF1824" s="1">
        <f t="shared" si="492"/>
        <v>99</v>
      </c>
      <c r="CG1824" s="1">
        <f t="shared" si="493"/>
        <v>0</v>
      </c>
      <c r="CH1824" s="1">
        <f t="shared" si="498"/>
        <v>0</v>
      </c>
      <c r="CJ1824" s="1" t="e">
        <f t="shared" si="494"/>
        <v>#N/A</v>
      </c>
      <c r="CK1824" s="1" t="str">
        <f t="shared" si="495"/>
        <v/>
      </c>
    </row>
    <row r="1825" spans="73:89" ht="12" customHeight="1" x14ac:dyDescent="0.15">
      <c r="BU1825" s="1">
        <f t="shared" si="496"/>
        <v>0</v>
      </c>
      <c r="BV1825" s="1">
        <f>IF($BY$12=1,NORMDIST(BY1825,$Y$6,$Y$8,TRUE),IF($BY$12=2,IF(BY1825&lt;=$BX$31,0,IF(BY1825&gt;=$BX$32,1,(BY1825-$BX$31)*$BX$33)),SUM($BU$42:BU1825)/$BV$40))</f>
        <v>0.99999999992958855</v>
      </c>
      <c r="BW1825" s="1">
        <f t="shared" si="499"/>
        <v>4.1203992131325747E-9</v>
      </c>
      <c r="BY1825" s="1">
        <f t="shared" si="500"/>
        <v>178.29999999999416</v>
      </c>
      <c r="BZ1825" s="1">
        <f t="shared" si="490"/>
        <v>2.3109361823514917E-11</v>
      </c>
      <c r="CA1825" s="1">
        <f t="shared" si="497"/>
        <v>26</v>
      </c>
      <c r="CE1825" s="1">
        <f t="shared" si="491"/>
        <v>26.305</v>
      </c>
      <c r="CF1825" s="1">
        <f t="shared" si="492"/>
        <v>99</v>
      </c>
      <c r="CG1825" s="1">
        <f t="shared" si="493"/>
        <v>0</v>
      </c>
      <c r="CH1825" s="1">
        <f t="shared" si="498"/>
        <v>0</v>
      </c>
      <c r="CJ1825" s="1" t="e">
        <f t="shared" si="494"/>
        <v>#N/A</v>
      </c>
      <c r="CK1825" s="1" t="str">
        <f t="shared" si="495"/>
        <v/>
      </c>
    </row>
    <row r="1826" spans="73:89" ht="12" customHeight="1" x14ac:dyDescent="0.15">
      <c r="BU1826" s="1">
        <f t="shared" si="496"/>
        <v>0</v>
      </c>
      <c r="BV1826" s="1">
        <f>IF($BY$12=1,NORMDIST(BY1826,$Y$6,$Y$8,TRUE),IF($BY$12=2,IF(BY1826&lt;=$BX$31,0,IF(BY1826&gt;=$BX$32,1,(BY1826-$BX$31)*$BX$33)),SUM($BU$42:BU1826)/$BV$40))</f>
        <v>0.99999999993186284</v>
      </c>
      <c r="BW1826" s="1">
        <f t="shared" si="499"/>
        <v>3.9925225546083702E-9</v>
      </c>
      <c r="BY1826" s="1">
        <f t="shared" si="500"/>
        <v>178.39999999999415</v>
      </c>
      <c r="BZ1826" s="1">
        <f t="shared" si="490"/>
        <v>2.2379610732110433E-11</v>
      </c>
      <c r="CA1826" s="1">
        <f t="shared" si="497"/>
        <v>26</v>
      </c>
      <c r="CE1826" s="1">
        <f t="shared" si="491"/>
        <v>26.305</v>
      </c>
      <c r="CF1826" s="1">
        <f t="shared" si="492"/>
        <v>99</v>
      </c>
      <c r="CG1826" s="1">
        <f t="shared" si="493"/>
        <v>0</v>
      </c>
      <c r="CH1826" s="1">
        <f t="shared" si="498"/>
        <v>0</v>
      </c>
      <c r="CJ1826" s="1" t="e">
        <f t="shared" si="494"/>
        <v>#N/A</v>
      </c>
      <c r="CK1826" s="1" t="str">
        <f t="shared" si="495"/>
        <v/>
      </c>
    </row>
    <row r="1827" spans="73:89" ht="12" customHeight="1" x14ac:dyDescent="0.15">
      <c r="BU1827" s="1">
        <f t="shared" si="496"/>
        <v>0</v>
      </c>
      <c r="BV1827" s="1">
        <f>IF($BY$12=1,NORMDIST(BY1827,$Y$6,$Y$8,TRUE),IF($BY$12=2,IF(BY1827&lt;=$BX$31,0,IF(BY1827&gt;=$BX$32,1,(BY1827-$BX$31)*$BX$33)),SUM($BU$42:BU1827)/$BV$40))</f>
        <v>0.99999999993406519</v>
      </c>
      <c r="BW1827" s="1">
        <f t="shared" si="499"/>
        <v>3.8685166206665149E-9</v>
      </c>
      <c r="BY1827" s="1">
        <f t="shared" si="500"/>
        <v>178.49999999999415</v>
      </c>
      <c r="BZ1827" s="1">
        <f t="shared" si="490"/>
        <v>2.167236202054141E-11</v>
      </c>
      <c r="CA1827" s="1">
        <f t="shared" si="497"/>
        <v>26</v>
      </c>
      <c r="CE1827" s="1">
        <f t="shared" si="491"/>
        <v>26.305</v>
      </c>
      <c r="CF1827" s="1">
        <f t="shared" si="492"/>
        <v>99</v>
      </c>
      <c r="CG1827" s="1">
        <f t="shared" si="493"/>
        <v>0</v>
      </c>
      <c r="CH1827" s="1">
        <f t="shared" si="498"/>
        <v>0</v>
      </c>
      <c r="CJ1827" s="1" t="e">
        <f t="shared" si="494"/>
        <v>#N/A</v>
      </c>
      <c r="CK1827" s="1" t="str">
        <f t="shared" si="495"/>
        <v/>
      </c>
    </row>
    <row r="1828" spans="73:89" ht="12" customHeight="1" x14ac:dyDescent="0.15">
      <c r="BU1828" s="1">
        <f t="shared" si="496"/>
        <v>0</v>
      </c>
      <c r="BV1828" s="1">
        <f>IF($BY$12=1,NORMDIST(BY1828,$Y$6,$Y$8,TRUE),IF($BY$12=2,IF(BY1828&lt;=$BX$31,0,IF(BY1828&gt;=$BX$32,1,(BY1828-$BX$31)*$BX$33)),SUM($BU$42:BU1828)/$BV$40))</f>
        <v>0.99999999993619804</v>
      </c>
      <c r="BW1828" s="1">
        <f t="shared" si="499"/>
        <v>3.748267370327042E-9</v>
      </c>
      <c r="BY1828" s="1">
        <f t="shared" si="500"/>
        <v>178.59999999999414</v>
      </c>
      <c r="BZ1828" s="1">
        <f t="shared" si="490"/>
        <v>2.0986939363533957E-11</v>
      </c>
      <c r="CA1828" s="1">
        <f t="shared" si="497"/>
        <v>26</v>
      </c>
      <c r="CE1828" s="1">
        <f t="shared" si="491"/>
        <v>26.305</v>
      </c>
      <c r="CF1828" s="1">
        <f t="shared" si="492"/>
        <v>99</v>
      </c>
      <c r="CG1828" s="1">
        <f t="shared" si="493"/>
        <v>0</v>
      </c>
      <c r="CH1828" s="1">
        <f t="shared" si="498"/>
        <v>0</v>
      </c>
      <c r="CJ1828" s="1" t="e">
        <f t="shared" si="494"/>
        <v>#N/A</v>
      </c>
      <c r="CK1828" s="1" t="str">
        <f t="shared" si="495"/>
        <v/>
      </c>
    </row>
    <row r="1829" spans="73:89" ht="12" customHeight="1" x14ac:dyDescent="0.15">
      <c r="BU1829" s="1">
        <f t="shared" si="496"/>
        <v>0</v>
      </c>
      <c r="BV1829" s="1">
        <f>IF($BY$12=1,NORMDIST(BY1829,$Y$6,$Y$8,TRUE),IF($BY$12=2,IF(BY1829&lt;=$BX$31,0,IF(BY1829&gt;=$BX$32,1,(BY1829-$BX$31)*$BX$33)),SUM($BU$42:BU1829)/$BV$40))</f>
        <v>0.99999999993826338</v>
      </c>
      <c r="BW1829" s="1">
        <f t="shared" si="499"/>
        <v>3.6316640250895711E-9</v>
      </c>
      <c r="BY1829" s="1">
        <f t="shared" si="500"/>
        <v>178.69999999999413</v>
      </c>
      <c r="BZ1829" s="1">
        <f t="shared" si="490"/>
        <v>2.0322686206433633E-11</v>
      </c>
      <c r="CA1829" s="1">
        <f t="shared" si="497"/>
        <v>26</v>
      </c>
      <c r="CE1829" s="1">
        <f t="shared" si="491"/>
        <v>26.305</v>
      </c>
      <c r="CF1829" s="1">
        <f t="shared" si="492"/>
        <v>99</v>
      </c>
      <c r="CG1829" s="1">
        <f t="shared" si="493"/>
        <v>0</v>
      </c>
      <c r="CH1829" s="1">
        <f t="shared" si="498"/>
        <v>0</v>
      </c>
      <c r="CJ1829" s="1" t="e">
        <f t="shared" si="494"/>
        <v>#N/A</v>
      </c>
      <c r="CK1829" s="1" t="str">
        <f t="shared" si="495"/>
        <v/>
      </c>
    </row>
    <row r="1830" spans="73:89" ht="12" customHeight="1" x14ac:dyDescent="0.15">
      <c r="BU1830" s="1">
        <f t="shared" si="496"/>
        <v>0</v>
      </c>
      <c r="BV1830" s="1">
        <f>IF($BY$12=1,NORMDIST(BY1830,$Y$6,$Y$8,TRUE),IF($BY$12=2,IF(BY1830&lt;=$BX$31,0,IF(BY1830&gt;=$BX$32,1,(BY1830-$BX$31)*$BX$33)),SUM($BU$42:BU1830)/$BV$40))</f>
        <v>0.99999999994026323</v>
      </c>
      <c r="BW1830" s="1">
        <f t="shared" si="499"/>
        <v>3.5185989785724217E-9</v>
      </c>
      <c r="BY1830" s="1">
        <f t="shared" si="500"/>
        <v>178.79999999999413</v>
      </c>
      <c r="BZ1830" s="1">
        <f t="shared" si="490"/>
        <v>1.9678965204544392E-11</v>
      </c>
      <c r="CA1830" s="1">
        <f t="shared" si="497"/>
        <v>26</v>
      </c>
      <c r="CE1830" s="1">
        <f t="shared" si="491"/>
        <v>26.305</v>
      </c>
      <c r="CF1830" s="1">
        <f t="shared" si="492"/>
        <v>99</v>
      </c>
      <c r="CG1830" s="1">
        <f t="shared" si="493"/>
        <v>0</v>
      </c>
      <c r="CH1830" s="1">
        <f t="shared" si="498"/>
        <v>0</v>
      </c>
      <c r="CJ1830" s="1" t="e">
        <f t="shared" si="494"/>
        <v>#N/A</v>
      </c>
      <c r="CK1830" s="1" t="str">
        <f t="shared" si="495"/>
        <v/>
      </c>
    </row>
    <row r="1831" spans="73:89" ht="12" customHeight="1" x14ac:dyDescent="0.15">
      <c r="BU1831" s="1">
        <f t="shared" si="496"/>
        <v>0</v>
      </c>
      <c r="BV1831" s="1">
        <f>IF($BY$12=1,NORMDIST(BY1831,$Y$6,$Y$8,TRUE),IF($BY$12=2,IF(BY1831&lt;=$BX$31,0,IF(BY1831&gt;=$BX$32,1,(BY1831-$BX$31)*$BX$33)),SUM($BU$42:BU1831)/$BV$40))</f>
        <v>0.99999999994219979</v>
      </c>
      <c r="BW1831" s="1">
        <f t="shared" si="499"/>
        <v>3.4089677085658218E-9</v>
      </c>
      <c r="BY1831" s="1">
        <f t="shared" si="500"/>
        <v>178.89999999999412</v>
      </c>
      <c r="BZ1831" s="1">
        <f t="shared" si="490"/>
        <v>1.9055157677841999E-11</v>
      </c>
      <c r="CA1831" s="1">
        <f t="shared" si="497"/>
        <v>26</v>
      </c>
      <c r="CE1831" s="1">
        <f t="shared" si="491"/>
        <v>26.305</v>
      </c>
      <c r="CF1831" s="1">
        <f t="shared" si="492"/>
        <v>99</v>
      </c>
      <c r="CG1831" s="1">
        <f t="shared" si="493"/>
        <v>0</v>
      </c>
      <c r="CH1831" s="1">
        <f t="shared" si="498"/>
        <v>0</v>
      </c>
      <c r="CJ1831" s="1" t="e">
        <f t="shared" si="494"/>
        <v>#N/A</v>
      </c>
      <c r="CK1831" s="1" t="str">
        <f t="shared" si="495"/>
        <v/>
      </c>
    </row>
    <row r="1832" spans="73:89" ht="12" customHeight="1" x14ac:dyDescent="0.15">
      <c r="BU1832" s="1">
        <f t="shared" si="496"/>
        <v>0</v>
      </c>
      <c r="BV1832" s="1">
        <f>IF($BY$12=1,NORMDIST(BY1832,$Y$6,$Y$8,TRUE),IF($BY$12=2,IF(BY1832&lt;=$BX$31,0,IF(BY1832&gt;=$BX$32,1,(BY1832-$BX$31)*$BX$33)),SUM($BU$42:BU1832)/$BV$40))</f>
        <v>0.99999999994407496</v>
      </c>
      <c r="BW1832" s="1">
        <f t="shared" si="499"/>
        <v>3.3026686914376332E-9</v>
      </c>
      <c r="BY1832" s="1">
        <f t="shared" si="500"/>
        <v>178.99999999999412</v>
      </c>
      <c r="BZ1832" s="1">
        <f t="shared" si="490"/>
        <v>1.8450663080657774E-11</v>
      </c>
      <c r="CA1832" s="1">
        <f t="shared" si="497"/>
        <v>26</v>
      </c>
      <c r="CE1832" s="1">
        <f t="shared" si="491"/>
        <v>26.305</v>
      </c>
      <c r="CF1832" s="1">
        <f t="shared" si="492"/>
        <v>99</v>
      </c>
      <c r="CG1832" s="1">
        <f t="shared" si="493"/>
        <v>0</v>
      </c>
      <c r="CH1832" s="1">
        <f t="shared" si="498"/>
        <v>0</v>
      </c>
      <c r="CJ1832" s="1" t="e">
        <f t="shared" si="494"/>
        <v>#N/A</v>
      </c>
      <c r="CK1832" s="1" t="str">
        <f t="shared" si="495"/>
        <v/>
      </c>
    </row>
    <row r="1833" spans="73:89" ht="12" customHeight="1" x14ac:dyDescent="0.15">
      <c r="BU1833" s="1">
        <f t="shared" si="496"/>
        <v>0</v>
      </c>
      <c r="BV1833" s="1">
        <f>IF($BY$12=1,NORMDIST(BY1833,$Y$6,$Y$8,TRUE),IF($BY$12=2,IF(BY1833&lt;=$BX$31,0,IF(BY1833&gt;=$BX$32,1,(BY1833-$BX$31)*$BX$33)),SUM($BU$42:BU1833)/$BV$40))</f>
        <v>0.99999999994589051</v>
      </c>
      <c r="BW1833" s="1">
        <f t="shared" si="499"/>
        <v>3.1996033188308285E-9</v>
      </c>
      <c r="BY1833" s="1">
        <f t="shared" si="500"/>
        <v>179.09999999999411</v>
      </c>
      <c r="BZ1833" s="1">
        <f t="shared" si="490"/>
        <v>1.7864898485934861E-11</v>
      </c>
      <c r="CA1833" s="1">
        <f t="shared" si="497"/>
        <v>26</v>
      </c>
      <c r="CE1833" s="1">
        <f t="shared" si="491"/>
        <v>26.305</v>
      </c>
      <c r="CF1833" s="1">
        <f t="shared" si="492"/>
        <v>99</v>
      </c>
      <c r="CG1833" s="1">
        <f t="shared" si="493"/>
        <v>0</v>
      </c>
      <c r="CH1833" s="1">
        <f t="shared" si="498"/>
        <v>0</v>
      </c>
      <c r="CJ1833" s="1" t="e">
        <f t="shared" si="494"/>
        <v>#N/A</v>
      </c>
      <c r="CK1833" s="1" t="str">
        <f t="shared" si="495"/>
        <v/>
      </c>
    </row>
    <row r="1834" spans="73:89" ht="12" customHeight="1" x14ac:dyDescent="0.15">
      <c r="BU1834" s="1">
        <f t="shared" si="496"/>
        <v>0</v>
      </c>
      <c r="BV1834" s="1">
        <f>IF($BY$12=1,NORMDIST(BY1834,$Y$6,$Y$8,TRUE),IF($BY$12=2,IF(BY1834&lt;=$BX$31,0,IF(BY1834&gt;=$BX$32,1,(BY1834-$BX$31)*$BX$33)),SUM($BU$42:BU1834)/$BV$40))</f>
        <v>0.99999999994764854</v>
      </c>
      <c r="BW1834" s="1">
        <f t="shared" si="499"/>
        <v>3.0996758165939488E-9</v>
      </c>
      <c r="BY1834" s="1">
        <f t="shared" si="500"/>
        <v>179.19999999999411</v>
      </c>
      <c r="BZ1834" s="1">
        <f t="shared" ref="BZ1834:BZ1897" si="501">IF($BZ$5,IF($BY$12=1,NORMDIST(BY1834,$Y$6,$Y$8,FALSE),IF($BY$12=2,IF(AND(BY1834&gt;=$BX$31,BY1834&lt;=$BX$32),$BX$33,0),IF(BY1834&lt;=$BX$13,0,NORMDIST(LN((BY1834-$BX$13)/$BX$12),0,$BW$8,FALSE)/((BY1834-$BX$13)/$BX$12)))),-999)</f>
        <v>1.7297298083672158E-11</v>
      </c>
      <c r="CA1834" s="1">
        <f t="shared" si="497"/>
        <v>26</v>
      </c>
      <c r="CE1834" s="1">
        <f t="shared" ref="CE1834:CE1897" si="502">IF(AND($CB$7,$CD$2,$CD$1),26+$P$23/2-CC1834*$P$23,NA())</f>
        <v>26.305</v>
      </c>
      <c r="CF1834" s="1">
        <f t="shared" ref="CF1834:CF1897" si="503">IF(ISNA(CJ1834),99,CJ1834)</f>
        <v>99</v>
      </c>
      <c r="CG1834" s="1">
        <f t="shared" ref="CG1834:CG1897" si="504">IF(ISNA(CJ1834),0,CJ1834)</f>
        <v>0</v>
      </c>
      <c r="CH1834" s="1">
        <f t="shared" si="498"/>
        <v>0</v>
      </c>
      <c r="CJ1834" s="1" t="e">
        <f t="shared" ref="CJ1834:CJ1897" si="505">IF(CH1834=1,CE1834,NA())</f>
        <v>#N/A</v>
      </c>
      <c r="CK1834" s="1" t="str">
        <f t="shared" ref="CK1834:CK1897" si="506">IF(CH1834=1,M1733,"")</f>
        <v/>
      </c>
    </row>
    <row r="1835" spans="73:89" ht="12" customHeight="1" x14ac:dyDescent="0.15">
      <c r="BU1835" s="1">
        <f t="shared" ref="BU1835:BU1898" si="507">IF($BY$12&lt;3,0,IF(BY1835&lt;=$BX$13,0,NORMDIST(LN((BY1835-$BX$13)/$BX$12),0,$BW$8,FALSE)/((BY1835-$BX$13)/$BX$12)))</f>
        <v>0</v>
      </c>
      <c r="BV1835" s="1">
        <f>IF($BY$12=1,NORMDIST(BY1835,$Y$6,$Y$8,TRUE),IF($BY$12=2,IF(BY1835&lt;=$BX$31,0,IF(BY1835&gt;=$BX$32,1,(BY1835-$BX$31)*$BX$33)),SUM($BU$42:BU1835)/$BV$40))</f>
        <v>0.99999999994935063</v>
      </c>
      <c r="BW1835" s="1">
        <f t="shared" si="499"/>
        <v>3.0027931658872104E-9</v>
      </c>
      <c r="BY1835" s="1">
        <f t="shared" si="500"/>
        <v>179.2999999999941</v>
      </c>
      <c r="BZ1835" s="1">
        <f t="shared" si="501"/>
        <v>1.6747312693180755E-11</v>
      </c>
      <c r="CA1835" s="1">
        <f t="shared" ref="CA1835:CA1898" si="508">IF(AND($CD$1,$CD$3),26-$CD$40*NORMDIST(BY1835,$Y$6,$Y$8/SQRT($T$18),FALSE),-999)</f>
        <v>26</v>
      </c>
      <c r="CE1835" s="1">
        <f t="shared" si="502"/>
        <v>26.305</v>
      </c>
      <c r="CF1835" s="1">
        <f t="shared" si="503"/>
        <v>99</v>
      </c>
      <c r="CG1835" s="1">
        <f t="shared" si="504"/>
        <v>0</v>
      </c>
      <c r="CH1835" s="1">
        <f t="shared" si="498"/>
        <v>0</v>
      </c>
      <c r="CJ1835" s="1" t="e">
        <f t="shared" si="505"/>
        <v>#N/A</v>
      </c>
      <c r="CK1835" s="1" t="str">
        <f t="shared" si="506"/>
        <v/>
      </c>
    </row>
    <row r="1836" spans="73:89" ht="12" customHeight="1" x14ac:dyDescent="0.15">
      <c r="BU1836" s="1">
        <f t="shared" si="507"/>
        <v>0</v>
      </c>
      <c r="BV1836" s="1">
        <f>IF($BY$12=1,NORMDIST(BY1836,$Y$6,$Y$8,TRUE),IF($BY$12=2,IF(BY1836&lt;=$BX$31,0,IF(BY1836&gt;=$BX$32,1,(BY1836-$BX$31)*$BX$33)),SUM($BU$42:BU1836)/$BV$40))</f>
        <v>0.99999999995099853</v>
      </c>
      <c r="BW1836" s="1">
        <f t="shared" si="499"/>
        <v>2.908865026407747E-9</v>
      </c>
      <c r="BY1836" s="1">
        <f t="shared" si="500"/>
        <v>179.39999999999409</v>
      </c>
      <c r="BZ1836" s="1">
        <f t="shared" si="501"/>
        <v>1.6214409288783961E-11</v>
      </c>
      <c r="CA1836" s="1">
        <f t="shared" si="508"/>
        <v>26</v>
      </c>
      <c r="CE1836" s="1">
        <f t="shared" si="502"/>
        <v>26.305</v>
      </c>
      <c r="CF1836" s="1">
        <f t="shared" si="503"/>
        <v>99</v>
      </c>
      <c r="CG1836" s="1">
        <f t="shared" si="504"/>
        <v>0</v>
      </c>
      <c r="CH1836" s="1">
        <f t="shared" si="498"/>
        <v>0</v>
      </c>
      <c r="CJ1836" s="1" t="e">
        <f t="shared" si="505"/>
        <v>#N/A</v>
      </c>
      <c r="CK1836" s="1" t="str">
        <f t="shared" si="506"/>
        <v/>
      </c>
    </row>
    <row r="1837" spans="73:89" ht="12" customHeight="1" x14ac:dyDescent="0.15">
      <c r="BU1837" s="1">
        <f t="shared" si="507"/>
        <v>0</v>
      </c>
      <c r="BV1837" s="1">
        <f>IF($BY$12=1,NORMDIST(BY1837,$Y$6,$Y$8,TRUE),IF($BY$12=2,IF(BY1837&lt;=$BX$31,0,IF(BY1837&gt;=$BX$32,1,(BY1837-$BX$31)*$BX$33)),SUM($BU$42:BU1837)/$BV$40))</f>
        <v>0.99999999995259403</v>
      </c>
      <c r="BW1837" s="1">
        <f t="shared" si="499"/>
        <v>2.817803661679721E-9</v>
      </c>
      <c r="BY1837" s="1">
        <f t="shared" si="500"/>
        <v>179.49999999999409</v>
      </c>
      <c r="BZ1837" s="1">
        <f t="shared" si="501"/>
        <v>1.5698070538606205E-11</v>
      </c>
      <c r="CA1837" s="1">
        <f t="shared" si="508"/>
        <v>26</v>
      </c>
      <c r="CE1837" s="1">
        <f t="shared" si="502"/>
        <v>26.305</v>
      </c>
      <c r="CF1837" s="1">
        <f t="shared" si="503"/>
        <v>99</v>
      </c>
      <c r="CG1837" s="1">
        <f t="shared" si="504"/>
        <v>0</v>
      </c>
      <c r="CH1837" s="1">
        <f t="shared" si="498"/>
        <v>0</v>
      </c>
      <c r="CJ1837" s="1" t="e">
        <f t="shared" si="505"/>
        <v>#N/A</v>
      </c>
      <c r="CK1837" s="1" t="str">
        <f t="shared" si="506"/>
        <v/>
      </c>
    </row>
    <row r="1838" spans="73:89" ht="12" customHeight="1" x14ac:dyDescent="0.15">
      <c r="BU1838" s="1">
        <f t="shared" si="507"/>
        <v>0</v>
      </c>
      <c r="BV1838" s="1">
        <f>IF($BY$12=1,NORMDIST(BY1838,$Y$6,$Y$8,TRUE),IF($BY$12=2,IF(BY1838&lt;=$BX$31,0,IF(BY1838&gt;=$BX$32,1,(BY1838-$BX$31)*$BX$33)),SUM($BU$42:BU1838)/$BV$40))</f>
        <v>0.99999999995413869</v>
      </c>
      <c r="BW1838" s="1">
        <f t="shared" si="499"/>
        <v>2.7295238663557263E-9</v>
      </c>
      <c r="BY1838" s="1">
        <f t="shared" si="500"/>
        <v>179.59999999999408</v>
      </c>
      <c r="BZ1838" s="1">
        <f t="shared" si="501"/>
        <v>1.5197794356101428E-11</v>
      </c>
      <c r="CA1838" s="1">
        <f t="shared" si="508"/>
        <v>26</v>
      </c>
      <c r="CE1838" s="1">
        <f t="shared" si="502"/>
        <v>26.305</v>
      </c>
      <c r="CF1838" s="1">
        <f t="shared" si="503"/>
        <v>99</v>
      </c>
      <c r="CG1838" s="1">
        <f t="shared" si="504"/>
        <v>0</v>
      </c>
      <c r="CH1838" s="1">
        <f t="shared" si="498"/>
        <v>0</v>
      </c>
      <c r="CJ1838" s="1" t="e">
        <f t="shared" si="505"/>
        <v>#N/A</v>
      </c>
      <c r="CK1838" s="1" t="str">
        <f t="shared" si="506"/>
        <v/>
      </c>
    </row>
    <row r="1839" spans="73:89" ht="12" customHeight="1" x14ac:dyDescent="0.15">
      <c r="BU1839" s="1">
        <f t="shared" si="507"/>
        <v>0</v>
      </c>
      <c r="BV1839" s="1">
        <f>IF($BY$12=1,NORMDIST(BY1839,$Y$6,$Y$8,TRUE),IF($BY$12=2,IF(BY1839&lt;=$BX$31,0,IF(BY1839&gt;=$BX$32,1,(BY1839-$BX$31)*$BX$33)),SUM($BU$42:BU1839)/$BV$40))</f>
        <v>0.99999999995563416</v>
      </c>
      <c r="BW1839" s="1">
        <f t="shared" si="499"/>
        <v>2.6439428954774669E-9</v>
      </c>
      <c r="BY1839" s="1">
        <f t="shared" si="500"/>
        <v>179.69999999999408</v>
      </c>
      <c r="BZ1839" s="1">
        <f t="shared" si="501"/>
        <v>1.4713093463981938E-11</v>
      </c>
      <c r="CA1839" s="1">
        <f t="shared" si="508"/>
        <v>26</v>
      </c>
      <c r="CE1839" s="1">
        <f t="shared" si="502"/>
        <v>26.305</v>
      </c>
      <c r="CF1839" s="1">
        <f t="shared" si="503"/>
        <v>99</v>
      </c>
      <c r="CG1839" s="1">
        <f t="shared" si="504"/>
        <v>0</v>
      </c>
      <c r="CH1839" s="1">
        <f t="shared" si="498"/>
        <v>0</v>
      </c>
      <c r="CJ1839" s="1" t="e">
        <f t="shared" si="505"/>
        <v>#N/A</v>
      </c>
      <c r="CK1839" s="1" t="str">
        <f t="shared" si="506"/>
        <v/>
      </c>
    </row>
    <row r="1840" spans="73:89" ht="12" customHeight="1" x14ac:dyDescent="0.15">
      <c r="BU1840" s="1">
        <f t="shared" si="507"/>
        <v>0</v>
      </c>
      <c r="BV1840" s="1">
        <f>IF($BY$12=1,NORMDIST(BY1840,$Y$6,$Y$8,TRUE),IF($BY$12=2,IF(BY1840&lt;=$BX$31,0,IF(BY1840&gt;=$BX$32,1,(BY1840-$BX$31)*$BX$33)),SUM($BU$42:BU1840)/$BV$40))</f>
        <v>0.99999999995708178</v>
      </c>
      <c r="BW1840" s="1">
        <f t="shared" si="499"/>
        <v>2.56098039564506E-9</v>
      </c>
      <c r="BY1840" s="1">
        <f t="shared" si="500"/>
        <v>179.79999999999407</v>
      </c>
      <c r="BZ1840" s="1">
        <f t="shared" si="501"/>
        <v>1.4243494970217711E-11</v>
      </c>
      <c r="CA1840" s="1">
        <f t="shared" si="508"/>
        <v>26</v>
      </c>
      <c r="CE1840" s="1">
        <f t="shared" si="502"/>
        <v>26.305</v>
      </c>
      <c r="CF1840" s="1">
        <f t="shared" si="503"/>
        <v>99</v>
      </c>
      <c r="CG1840" s="1">
        <f t="shared" si="504"/>
        <v>0</v>
      </c>
      <c r="CH1840" s="1">
        <f t="shared" si="498"/>
        <v>0</v>
      </c>
      <c r="CJ1840" s="1" t="e">
        <f t="shared" si="505"/>
        <v>#N/A</v>
      </c>
      <c r="CK1840" s="1" t="str">
        <f t="shared" si="506"/>
        <v/>
      </c>
    </row>
    <row r="1841" spans="73:89" ht="12" customHeight="1" x14ac:dyDescent="0.15">
      <c r="BU1841" s="1">
        <f t="shared" si="507"/>
        <v>0</v>
      </c>
      <c r="BV1841" s="1">
        <f>IF($BY$12=1,NORMDIST(BY1841,$Y$6,$Y$8,TRUE),IF($BY$12=2,IF(BY1841&lt;=$BX$31,0,IF(BY1841&gt;=$BX$32,1,(BY1841-$BX$31)*$BX$33)),SUM($BU$42:BU1841)/$BV$40))</f>
        <v>0.99999999995848332</v>
      </c>
      <c r="BW1841" s="1">
        <f t="shared" si="499"/>
        <v>2.4805583380453635E-9</v>
      </c>
      <c r="BY1841" s="1">
        <f t="shared" si="500"/>
        <v>179.89999999999407</v>
      </c>
      <c r="BZ1841" s="1">
        <f t="shared" si="501"/>
        <v>1.3788539955783465E-11</v>
      </c>
      <c r="CA1841" s="1">
        <f t="shared" si="508"/>
        <v>26</v>
      </c>
      <c r="CE1841" s="1">
        <f t="shared" si="502"/>
        <v>26.305</v>
      </c>
      <c r="CF1841" s="1">
        <f t="shared" si="503"/>
        <v>99</v>
      </c>
      <c r="CG1841" s="1">
        <f t="shared" si="504"/>
        <v>0</v>
      </c>
      <c r="CH1841" s="1">
        <f t="shared" si="498"/>
        <v>0</v>
      </c>
      <c r="CJ1841" s="1" t="e">
        <f t="shared" si="505"/>
        <v>#N/A</v>
      </c>
      <c r="CK1841" s="1" t="str">
        <f t="shared" si="506"/>
        <v/>
      </c>
    </row>
    <row r="1842" spans="73:89" ht="12" customHeight="1" x14ac:dyDescent="0.15">
      <c r="BU1842" s="1">
        <f t="shared" si="507"/>
        <v>0</v>
      </c>
      <c r="BV1842" s="1">
        <f>IF($BY$12=1,NORMDIST(BY1842,$Y$6,$Y$8,TRUE),IF($BY$12=2,IF(BY1842&lt;=$BX$31,0,IF(BY1842&gt;=$BX$32,1,(BY1842-$BX$31)*$BX$33)),SUM($BU$42:BU1842)/$BV$40))</f>
        <v>0.99999999995984001</v>
      </c>
      <c r="BW1842" s="1">
        <f t="shared" si="499"/>
        <v>2.4026009532911224E-9</v>
      </c>
      <c r="BY1842" s="1">
        <f t="shared" si="500"/>
        <v>179.99999999999406</v>
      </c>
      <c r="BZ1842" s="1">
        <f t="shared" si="501"/>
        <v>1.3347783073840008E-11</v>
      </c>
      <c r="CA1842" s="1">
        <f t="shared" si="508"/>
        <v>26</v>
      </c>
      <c r="CE1842" s="1">
        <f t="shared" si="502"/>
        <v>26.305</v>
      </c>
      <c r="CF1842" s="1">
        <f t="shared" si="503"/>
        <v>99</v>
      </c>
      <c r="CG1842" s="1">
        <f t="shared" si="504"/>
        <v>0</v>
      </c>
      <c r="CH1842" s="1">
        <f t="shared" si="498"/>
        <v>0</v>
      </c>
      <c r="CJ1842" s="1" t="e">
        <f t="shared" si="505"/>
        <v>#N/A</v>
      </c>
      <c r="CK1842" s="1" t="str">
        <f t="shared" si="506"/>
        <v/>
      </c>
    </row>
    <row r="1843" spans="73:89" ht="12" customHeight="1" x14ac:dyDescent="0.15">
      <c r="BU1843" s="1">
        <f t="shared" si="507"/>
        <v>0</v>
      </c>
      <c r="BV1843" s="1">
        <f>IF($BY$12=1,NORMDIST(BY1843,$Y$6,$Y$8,TRUE),IF($BY$12=2,IF(BY1843&lt;=$BX$31,0,IF(BY1843&gt;=$BX$32,1,(BY1843-$BX$31)*$BX$33)),SUM($BU$42:BU1843)/$BV$40))</f>
        <v>0.9999999999611533</v>
      </c>
      <c r="BW1843" s="1">
        <f t="shared" si="499"/>
        <v>2.3270346680238671E-9</v>
      </c>
      <c r="BY1843" s="1">
        <f t="shared" si="500"/>
        <v>180.09999999999405</v>
      </c>
      <c r="BZ1843" s="1">
        <f t="shared" si="501"/>
        <v>1.2920792160044108E-11</v>
      </c>
      <c r="CA1843" s="1">
        <f t="shared" si="508"/>
        <v>26</v>
      </c>
      <c r="CE1843" s="1">
        <f t="shared" si="502"/>
        <v>26.305</v>
      </c>
      <c r="CF1843" s="1">
        <f t="shared" si="503"/>
        <v>99</v>
      </c>
      <c r="CG1843" s="1">
        <f t="shared" si="504"/>
        <v>0</v>
      </c>
      <c r="CH1843" s="1">
        <f t="shared" si="498"/>
        <v>0</v>
      </c>
      <c r="CJ1843" s="1" t="e">
        <f t="shared" si="505"/>
        <v>#N/A</v>
      </c>
      <c r="CK1843" s="1" t="str">
        <f t="shared" si="506"/>
        <v/>
      </c>
    </row>
    <row r="1844" spans="73:89" ht="12" customHeight="1" x14ac:dyDescent="0.15">
      <c r="BU1844" s="1">
        <f t="shared" si="507"/>
        <v>0</v>
      </c>
      <c r="BV1844" s="1">
        <f>IF($BY$12=1,NORMDIST(BY1844,$Y$6,$Y$8,TRUE),IF($BY$12=2,IF(BY1844&lt;=$BX$31,0,IF(BY1844&gt;=$BX$32,1,(BY1844-$BX$31)*$BX$33)),SUM($BU$42:BU1844)/$BV$40))</f>
        <v>0.99999999996242461</v>
      </c>
      <c r="BW1844" s="1">
        <f t="shared" si="499"/>
        <v>2.2537880432345598E-9</v>
      </c>
      <c r="BY1844" s="1">
        <f t="shared" si="500"/>
        <v>180.19999999999405</v>
      </c>
      <c r="BZ1844" s="1">
        <f t="shared" si="501"/>
        <v>1.2507147853688315E-11</v>
      </c>
      <c r="CA1844" s="1">
        <f t="shared" si="508"/>
        <v>26</v>
      </c>
      <c r="CE1844" s="1">
        <f t="shared" si="502"/>
        <v>26.305</v>
      </c>
      <c r="CF1844" s="1">
        <f t="shared" si="503"/>
        <v>99</v>
      </c>
      <c r="CG1844" s="1">
        <f t="shared" si="504"/>
        <v>0</v>
      </c>
      <c r="CH1844" s="1">
        <f t="shared" si="498"/>
        <v>0</v>
      </c>
      <c r="CJ1844" s="1" t="e">
        <f t="shared" si="505"/>
        <v>#N/A</v>
      </c>
      <c r="CK1844" s="1" t="str">
        <f t="shared" si="506"/>
        <v/>
      </c>
    </row>
    <row r="1845" spans="73:89" ht="12" customHeight="1" x14ac:dyDescent="0.15">
      <c r="BU1845" s="1">
        <f t="shared" si="507"/>
        <v>0</v>
      </c>
      <c r="BV1845" s="1">
        <f>IF($BY$12=1,NORMDIST(BY1845,$Y$6,$Y$8,TRUE),IF($BY$12=2,IF(BY1845&lt;=$BX$31,0,IF(BY1845&gt;=$BX$32,1,(BY1845-$BX$31)*$BX$33)),SUM($BU$42:BU1845)/$BV$40))</f>
        <v>0.99999999996365518</v>
      </c>
      <c r="BW1845" s="1">
        <f t="shared" si="499"/>
        <v>2.1827917142575077E-9</v>
      </c>
      <c r="BY1845" s="1">
        <f t="shared" si="500"/>
        <v>180.29999999999404</v>
      </c>
      <c r="BZ1845" s="1">
        <f t="shared" si="501"/>
        <v>1.210644322938203E-11</v>
      </c>
      <c r="CA1845" s="1">
        <f t="shared" si="508"/>
        <v>26</v>
      </c>
      <c r="CE1845" s="1">
        <f t="shared" si="502"/>
        <v>26.305</v>
      </c>
      <c r="CF1845" s="1">
        <f t="shared" si="503"/>
        <v>99</v>
      </c>
      <c r="CG1845" s="1">
        <f t="shared" si="504"/>
        <v>0</v>
      </c>
      <c r="CH1845" s="1">
        <f t="shared" si="498"/>
        <v>0</v>
      </c>
      <c r="CJ1845" s="1" t="e">
        <f t="shared" si="505"/>
        <v>#N/A</v>
      </c>
      <c r="CK1845" s="1" t="str">
        <f t="shared" si="506"/>
        <v/>
      </c>
    </row>
    <row r="1846" spans="73:89" ht="12" customHeight="1" x14ac:dyDescent="0.15">
      <c r="BU1846" s="1">
        <f t="shared" si="507"/>
        <v>0</v>
      </c>
      <c r="BV1846" s="1">
        <f>IF($BY$12=1,NORMDIST(BY1846,$Y$6,$Y$8,TRUE),IF($BY$12=2,IF(BY1846&lt;=$BX$31,0,IF(BY1846&gt;=$BX$32,1,(BY1846-$BX$31)*$BX$33)),SUM($BU$42:BU1846)/$BV$40))</f>
        <v>0.99999999996484634</v>
      </c>
      <c r="BW1846" s="1">
        <f t="shared" si="499"/>
        <v>2.1139783323935037E-9</v>
      </c>
      <c r="BY1846" s="1">
        <f t="shared" si="500"/>
        <v>180.39999999999404</v>
      </c>
      <c r="BZ1846" s="1">
        <f t="shared" si="501"/>
        <v>1.1718283438988768E-11</v>
      </c>
      <c r="CA1846" s="1">
        <f t="shared" si="508"/>
        <v>26</v>
      </c>
      <c r="CE1846" s="1">
        <f t="shared" si="502"/>
        <v>26.305</v>
      </c>
      <c r="CF1846" s="1">
        <f t="shared" si="503"/>
        <v>99</v>
      </c>
      <c r="CG1846" s="1">
        <f t="shared" si="504"/>
        <v>0</v>
      </c>
      <c r="CH1846" s="1">
        <f t="shared" si="498"/>
        <v>0</v>
      </c>
      <c r="CJ1846" s="1" t="e">
        <f t="shared" si="505"/>
        <v>#N/A</v>
      </c>
      <c r="CK1846" s="1" t="str">
        <f t="shared" si="506"/>
        <v/>
      </c>
    </row>
    <row r="1847" spans="73:89" ht="12" customHeight="1" x14ac:dyDescent="0.15">
      <c r="BU1847" s="1">
        <f t="shared" si="507"/>
        <v>0</v>
      </c>
      <c r="BV1847" s="1">
        <f>IF($BY$12=1,NORMDIST(BY1847,$Y$6,$Y$8,TRUE),IF($BY$12=2,IF(BY1847&lt;=$BX$31,0,IF(BY1847&gt;=$BX$32,1,(BY1847-$BX$31)*$BX$33)),SUM($BU$42:BU1847)/$BV$40))</f>
        <v>0.9999999999659992</v>
      </c>
      <c r="BW1847" s="1">
        <f t="shared" si="499"/>
        <v>2.0472825081200019E-9</v>
      </c>
      <c r="BY1847" s="1">
        <f t="shared" si="500"/>
        <v>180.49999999999403</v>
      </c>
      <c r="BZ1847" s="1">
        <f t="shared" si="501"/>
        <v>1.1342285363546091E-11</v>
      </c>
      <c r="CA1847" s="1">
        <f t="shared" si="508"/>
        <v>26</v>
      </c>
      <c r="CE1847" s="1">
        <f t="shared" si="502"/>
        <v>26.305</v>
      </c>
      <c r="CF1847" s="1">
        <f t="shared" si="503"/>
        <v>99</v>
      </c>
      <c r="CG1847" s="1">
        <f t="shared" si="504"/>
        <v>0</v>
      </c>
      <c r="CH1847" s="1">
        <f t="shared" si="498"/>
        <v>0</v>
      </c>
      <c r="CJ1847" s="1" t="e">
        <f t="shared" si="505"/>
        <v>#N/A</v>
      </c>
      <c r="CK1847" s="1" t="str">
        <f t="shared" si="506"/>
        <v/>
      </c>
    </row>
    <row r="1848" spans="73:89" ht="12" customHeight="1" x14ac:dyDescent="0.15">
      <c r="BU1848" s="1">
        <f t="shared" si="507"/>
        <v>0</v>
      </c>
      <c r="BV1848" s="1">
        <f>IF($BY$12=1,NORMDIST(BY1848,$Y$6,$Y$8,TRUE),IF($BY$12=2,IF(BY1848&lt;=$BX$31,0,IF(BY1848&gt;=$BX$32,1,(BY1848-$BX$31)*$BX$33)),SUM($BU$42:BU1848)/$BV$40))</f>
        <v>0.99999999996711519</v>
      </c>
      <c r="BW1848" s="1">
        <f t="shared" si="499"/>
        <v>1.9826407558466105E-9</v>
      </c>
      <c r="BY1848" s="1">
        <f t="shared" si="500"/>
        <v>180.59999999999403</v>
      </c>
      <c r="BZ1848" s="1">
        <f t="shared" si="501"/>
        <v>1.0978077274898539E-11</v>
      </c>
      <c r="CA1848" s="1">
        <f t="shared" si="508"/>
        <v>26</v>
      </c>
      <c r="CE1848" s="1">
        <f t="shared" si="502"/>
        <v>26.305</v>
      </c>
      <c r="CF1848" s="1">
        <f t="shared" si="503"/>
        <v>99</v>
      </c>
      <c r="CG1848" s="1">
        <f t="shared" si="504"/>
        <v>0</v>
      </c>
      <c r="CH1848" s="1">
        <f t="shared" si="498"/>
        <v>0</v>
      </c>
      <c r="CJ1848" s="1" t="e">
        <f t="shared" si="505"/>
        <v>#N/A</v>
      </c>
      <c r="CK1848" s="1" t="str">
        <f t="shared" si="506"/>
        <v/>
      </c>
    </row>
    <row r="1849" spans="73:89" ht="12" customHeight="1" x14ac:dyDescent="0.15">
      <c r="BU1849" s="1">
        <f t="shared" si="507"/>
        <v>0</v>
      </c>
      <c r="BV1849" s="1">
        <f>IF($BY$12=1,NORMDIST(BY1849,$Y$6,$Y$8,TRUE),IF($BY$12=2,IF(BY1849&lt;=$BX$31,0,IF(BY1849&gt;=$BX$32,1,(BY1849-$BX$31)*$BX$33)),SUM($BU$42:BU1849)/$BV$40))</f>
        <v>0.99999999996819522</v>
      </c>
      <c r="BW1849" s="1">
        <f t="shared" si="499"/>
        <v>1.9199914401755537E-9</v>
      </c>
      <c r="BY1849" s="1">
        <f t="shared" si="500"/>
        <v>180.69999999999402</v>
      </c>
      <c r="BZ1849" s="1">
        <f t="shared" si="501"/>
        <v>1.0625298506782608E-11</v>
      </c>
      <c r="CA1849" s="1">
        <f t="shared" si="508"/>
        <v>26</v>
      </c>
      <c r="CE1849" s="1">
        <f t="shared" si="502"/>
        <v>26.305</v>
      </c>
      <c r="CF1849" s="1">
        <f t="shared" si="503"/>
        <v>99</v>
      </c>
      <c r="CG1849" s="1">
        <f t="shared" si="504"/>
        <v>0</v>
      </c>
      <c r="CH1849" s="1">
        <f t="shared" si="498"/>
        <v>0</v>
      </c>
      <c r="CJ1849" s="1" t="e">
        <f t="shared" si="505"/>
        <v>#N/A</v>
      </c>
      <c r="CK1849" s="1" t="str">
        <f t="shared" si="506"/>
        <v/>
      </c>
    </row>
    <row r="1850" spans="73:89" ht="12" customHeight="1" x14ac:dyDescent="0.15">
      <c r="BU1850" s="1">
        <f t="shared" si="507"/>
        <v>0</v>
      </c>
      <c r="BV1850" s="1">
        <f>IF($BY$12=1,NORMDIST(BY1850,$Y$6,$Y$8,TRUE),IF($BY$12=2,IF(BY1850&lt;=$BX$31,0,IF(BY1850&gt;=$BX$32,1,(BY1850-$BX$31)*$BX$33)),SUM($BU$42:BU1850)/$BV$40))</f>
        <v>0.9999999999692406</v>
      </c>
      <c r="BW1850" s="1">
        <f t="shared" si="499"/>
        <v>1.8592747236276666E-9</v>
      </c>
      <c r="BY1850" s="1">
        <f t="shared" si="500"/>
        <v>180.79999999999401</v>
      </c>
      <c r="BZ1850" s="1">
        <f t="shared" si="501"/>
        <v>1.0283599135109116E-11</v>
      </c>
      <c r="CA1850" s="1">
        <f t="shared" si="508"/>
        <v>26</v>
      </c>
      <c r="CE1850" s="1">
        <f t="shared" si="502"/>
        <v>26.305</v>
      </c>
      <c r="CF1850" s="1">
        <f t="shared" si="503"/>
        <v>99</v>
      </c>
      <c r="CG1850" s="1">
        <f t="shared" si="504"/>
        <v>0</v>
      </c>
      <c r="CH1850" s="1">
        <f t="shared" si="498"/>
        <v>0</v>
      </c>
      <c r="CJ1850" s="1" t="e">
        <f t="shared" si="505"/>
        <v>#N/A</v>
      </c>
      <c r="CK1850" s="1" t="str">
        <f t="shared" si="506"/>
        <v/>
      </c>
    </row>
    <row r="1851" spans="73:89" ht="12" customHeight="1" x14ac:dyDescent="0.15">
      <c r="BU1851" s="1">
        <f t="shared" si="507"/>
        <v>0</v>
      </c>
      <c r="BV1851" s="1">
        <f>IF($BY$12=1,NORMDIST(BY1851,$Y$6,$Y$8,TRUE),IF($BY$12=2,IF(BY1851&lt;=$BX$31,0,IF(BY1851&gt;=$BX$32,1,(BY1851-$BX$31)*$BX$33)),SUM($BU$42:BU1851)/$BV$40))</f>
        <v>0.99999999997025235</v>
      </c>
      <c r="BW1851" s="1">
        <f t="shared" si="499"/>
        <v>1.8004325157953891E-9</v>
      </c>
      <c r="BY1851" s="1">
        <f t="shared" si="500"/>
        <v>180.89999999999401</v>
      </c>
      <c r="BZ1851" s="1">
        <f t="shared" si="501"/>
        <v>9.9526396671942985E-12</v>
      </c>
      <c r="CA1851" s="1">
        <f t="shared" si="508"/>
        <v>26</v>
      </c>
      <c r="CE1851" s="1">
        <f t="shared" si="502"/>
        <v>26.305</v>
      </c>
      <c r="CF1851" s="1">
        <f t="shared" si="503"/>
        <v>99</v>
      </c>
      <c r="CG1851" s="1">
        <f t="shared" si="504"/>
        <v>0</v>
      </c>
      <c r="CH1851" s="1">
        <f t="shared" si="498"/>
        <v>0</v>
      </c>
      <c r="CJ1851" s="1" t="e">
        <f t="shared" si="505"/>
        <v>#N/A</v>
      </c>
      <c r="CK1851" s="1" t="str">
        <f t="shared" si="506"/>
        <v/>
      </c>
    </row>
    <row r="1852" spans="73:89" ht="12" customHeight="1" x14ac:dyDescent="0.15">
      <c r="BU1852" s="1">
        <f t="shared" si="507"/>
        <v>0</v>
      </c>
      <c r="BV1852" s="1">
        <f>IF($BY$12=1,NORMDIST(BY1852,$Y$6,$Y$8,TRUE),IF($BY$12=2,IF(BY1852&lt;=$BX$31,0,IF(BY1852&gt;=$BX$32,1,(BY1852-$BX$31)*$BX$33)),SUM($BU$42:BU1852)/$BV$40))</f>
        <v>0.99999999997123146</v>
      </c>
      <c r="BW1852" s="1">
        <f t="shared" si="499"/>
        <v>1.7434084238853621E-9</v>
      </c>
      <c r="BY1852" s="1">
        <f t="shared" si="500"/>
        <v>180.999999999994</v>
      </c>
      <c r="BZ1852" s="1">
        <f t="shared" si="501"/>
        <v>9.6320907396984526E-12</v>
      </c>
      <c r="CA1852" s="1">
        <f t="shared" si="508"/>
        <v>26</v>
      </c>
      <c r="CE1852" s="1">
        <f t="shared" si="502"/>
        <v>26.305</v>
      </c>
      <c r="CF1852" s="1">
        <f t="shared" si="503"/>
        <v>99</v>
      </c>
      <c r="CG1852" s="1">
        <f t="shared" si="504"/>
        <v>0</v>
      </c>
      <c r="CH1852" s="1">
        <f t="shared" si="498"/>
        <v>0</v>
      </c>
      <c r="CJ1852" s="1" t="e">
        <f t="shared" si="505"/>
        <v>#N/A</v>
      </c>
      <c r="CK1852" s="1" t="str">
        <f t="shared" si="506"/>
        <v/>
      </c>
    </row>
    <row r="1853" spans="73:89" ht="12" customHeight="1" x14ac:dyDescent="0.15">
      <c r="BU1853" s="1">
        <f t="shared" si="507"/>
        <v>0</v>
      </c>
      <c r="BV1853" s="1">
        <f>IF($BY$12=1,NORMDIST(BY1853,$Y$6,$Y$8,TRUE),IF($BY$12=2,IF(BY1853&lt;=$BX$31,0,IF(BY1853&gt;=$BX$32,1,(BY1853-$BX$31)*$BX$33)),SUM($BU$42:BU1853)/$BV$40))</f>
        <v>0.99999999997217903</v>
      </c>
      <c r="BW1853" s="1">
        <f t="shared" si="499"/>
        <v>1.6881477046140251E-9</v>
      </c>
      <c r="BY1853" s="1">
        <f t="shared" si="500"/>
        <v>181.099999999994</v>
      </c>
      <c r="BZ1853" s="1">
        <f t="shared" si="501"/>
        <v>9.3216328250363391E-12</v>
      </c>
      <c r="CA1853" s="1">
        <f t="shared" si="508"/>
        <v>26</v>
      </c>
      <c r="CE1853" s="1">
        <f t="shared" si="502"/>
        <v>26.305</v>
      </c>
      <c r="CF1853" s="1">
        <f t="shared" si="503"/>
        <v>99</v>
      </c>
      <c r="CG1853" s="1">
        <f t="shared" si="504"/>
        <v>0</v>
      </c>
      <c r="CH1853" s="1">
        <f t="shared" si="498"/>
        <v>0</v>
      </c>
      <c r="CJ1853" s="1" t="e">
        <f t="shared" si="505"/>
        <v>#N/A</v>
      </c>
      <c r="CK1853" s="1" t="str">
        <f t="shared" si="506"/>
        <v/>
      </c>
    </row>
    <row r="1854" spans="73:89" ht="12" customHeight="1" x14ac:dyDescent="0.15">
      <c r="BU1854" s="1">
        <f t="shared" si="507"/>
        <v>0</v>
      </c>
      <c r="BV1854" s="1">
        <f>IF($BY$12=1,NORMDIST(BY1854,$Y$6,$Y$8,TRUE),IF($BY$12=2,IF(BY1854&lt;=$BX$31,0,IF(BY1854&gt;=$BX$32,1,(BY1854-$BX$31)*$BX$33)),SUM($BU$42:BU1854)/$BV$40))</f>
        <v>0.99999999997309608</v>
      </c>
      <c r="BW1854" s="1">
        <f t="shared" si="499"/>
        <v>1.6345972174206188E-9</v>
      </c>
      <c r="BY1854" s="1">
        <f t="shared" si="500"/>
        <v>181.19999999999399</v>
      </c>
      <c r="BZ1854" s="1">
        <f t="shared" si="501"/>
        <v>9.0209559460302044E-12</v>
      </c>
      <c r="CA1854" s="1">
        <f t="shared" si="508"/>
        <v>26</v>
      </c>
      <c r="CE1854" s="1">
        <f t="shared" si="502"/>
        <v>26.305</v>
      </c>
      <c r="CF1854" s="1">
        <f t="shared" si="503"/>
        <v>99</v>
      </c>
      <c r="CG1854" s="1">
        <f t="shared" si="504"/>
        <v>0</v>
      </c>
      <c r="CH1854" s="1">
        <f t="shared" si="498"/>
        <v>0</v>
      </c>
      <c r="CJ1854" s="1" t="e">
        <f t="shared" si="505"/>
        <v>#N/A</v>
      </c>
      <c r="CK1854" s="1" t="str">
        <f t="shared" si="506"/>
        <v/>
      </c>
    </row>
    <row r="1855" spans="73:89" ht="12" customHeight="1" x14ac:dyDescent="0.15">
      <c r="BU1855" s="1">
        <f t="shared" si="507"/>
        <v>0</v>
      </c>
      <c r="BV1855" s="1">
        <f>IF($BY$12=1,NORMDIST(BY1855,$Y$6,$Y$8,TRUE),IF($BY$12=2,IF(BY1855&lt;=$BX$31,0,IF(BY1855&gt;=$BX$32,1,(BY1855-$BX$31)*$BX$33)),SUM($BU$42:BU1855)/$BV$40))</f>
        <v>0.99999999997398359</v>
      </c>
      <c r="BW1855" s="1">
        <f t="shared" si="499"/>
        <v>1.5827053789629026E-9</v>
      </c>
      <c r="BY1855" s="1">
        <f t="shared" si="500"/>
        <v>181.29999999999399</v>
      </c>
      <c r="BZ1855" s="1">
        <f t="shared" si="501"/>
        <v>8.7297593985822126E-12</v>
      </c>
      <c r="CA1855" s="1">
        <f t="shared" si="508"/>
        <v>26</v>
      </c>
      <c r="CE1855" s="1">
        <f t="shared" si="502"/>
        <v>26.305</v>
      </c>
      <c r="CF1855" s="1">
        <f t="shared" si="503"/>
        <v>99</v>
      </c>
      <c r="CG1855" s="1">
        <f t="shared" si="504"/>
        <v>0</v>
      </c>
      <c r="CH1855" s="1">
        <f t="shared" si="498"/>
        <v>0</v>
      </c>
      <c r="CJ1855" s="1" t="e">
        <f t="shared" si="505"/>
        <v>#N/A</v>
      </c>
      <c r="CK1855" s="1" t="str">
        <f t="shared" si="506"/>
        <v/>
      </c>
    </row>
    <row r="1856" spans="73:89" ht="12" customHeight="1" x14ac:dyDescent="0.15">
      <c r="BU1856" s="1">
        <f t="shared" si="507"/>
        <v>0</v>
      </c>
      <c r="BV1856" s="1">
        <f>IF($BY$12=1,NORMDIST(BY1856,$Y$6,$Y$8,TRUE),IF($BY$12=2,IF(BY1856&lt;=$BX$31,0,IF(BY1856&gt;=$BX$32,1,(BY1856-$BX$31)*$BX$33)),SUM($BU$42:BU1856)/$BV$40))</f>
        <v>0.99999999997484235</v>
      </c>
      <c r="BW1856" s="1">
        <f t="shared" si="499"/>
        <v>1.5324221188616428E-9</v>
      </c>
      <c r="BY1856" s="1">
        <f t="shared" si="500"/>
        <v>181.39999999999398</v>
      </c>
      <c r="BZ1856" s="1">
        <f t="shared" si="501"/>
        <v>8.4477514821482564E-12</v>
      </c>
      <c r="CA1856" s="1">
        <f t="shared" si="508"/>
        <v>26</v>
      </c>
      <c r="CE1856" s="1">
        <f t="shared" si="502"/>
        <v>26.305</v>
      </c>
      <c r="CF1856" s="1">
        <f t="shared" si="503"/>
        <v>99</v>
      </c>
      <c r="CG1856" s="1">
        <f t="shared" si="504"/>
        <v>0</v>
      </c>
      <c r="CH1856" s="1">
        <f t="shared" si="498"/>
        <v>0</v>
      </c>
      <c r="CJ1856" s="1" t="e">
        <f t="shared" si="505"/>
        <v>#N/A</v>
      </c>
      <c r="CK1856" s="1" t="str">
        <f t="shared" si="506"/>
        <v/>
      </c>
    </row>
    <row r="1857" spans="73:89" ht="12" customHeight="1" x14ac:dyDescent="0.15">
      <c r="BU1857" s="1">
        <f t="shared" si="507"/>
        <v>0</v>
      </c>
      <c r="BV1857" s="1">
        <f>IF($BY$12=1,NORMDIST(BY1857,$Y$6,$Y$8,TRUE),IF($BY$12=2,IF(BY1857&lt;=$BX$31,0,IF(BY1857&gt;=$BX$32,1,(BY1857-$BX$31)*$BX$33)),SUM($BU$42:BU1857)/$BV$40))</f>
        <v>0.99999999997567346</v>
      </c>
      <c r="BW1857" s="1">
        <f t="shared" si="499"/>
        <v>1.4836988366609392E-9</v>
      </c>
      <c r="BY1857" s="1">
        <f t="shared" si="500"/>
        <v>181.49999999999397</v>
      </c>
      <c r="BZ1857" s="1">
        <f t="shared" si="501"/>
        <v>8.1746492378015898E-12</v>
      </c>
      <c r="CA1857" s="1">
        <f t="shared" si="508"/>
        <v>26</v>
      </c>
      <c r="CE1857" s="1">
        <f t="shared" si="502"/>
        <v>26.305</v>
      </c>
      <c r="CF1857" s="1">
        <f t="shared" si="503"/>
        <v>99</v>
      </c>
      <c r="CG1857" s="1">
        <f t="shared" si="504"/>
        <v>0</v>
      </c>
      <c r="CH1857" s="1">
        <f t="shared" si="498"/>
        <v>0</v>
      </c>
      <c r="CJ1857" s="1" t="e">
        <f t="shared" si="505"/>
        <v>#N/A</v>
      </c>
      <c r="CK1857" s="1" t="str">
        <f t="shared" si="506"/>
        <v/>
      </c>
    </row>
    <row r="1858" spans="73:89" ht="12" customHeight="1" x14ac:dyDescent="0.15">
      <c r="BU1858" s="1">
        <f t="shared" si="507"/>
        <v>0</v>
      </c>
      <c r="BV1858" s="1">
        <f>IF($BY$12=1,NORMDIST(BY1858,$Y$6,$Y$8,TRUE),IF($BY$12=2,IF(BY1858&lt;=$BX$31,0,IF(BY1858&gt;=$BX$32,1,(BY1858-$BX$31)*$BX$33)),SUM($BU$42:BU1858)/$BV$40))</f>
        <v>0.99999999997647759</v>
      </c>
      <c r="BW1858" s="1">
        <f t="shared" si="499"/>
        <v>1.4364883599722903E-9</v>
      </c>
      <c r="BY1858" s="1">
        <f t="shared" si="500"/>
        <v>181.59999999999397</v>
      </c>
      <c r="BZ1858" s="1">
        <f t="shared" si="501"/>
        <v>7.910178193680275E-12</v>
      </c>
      <c r="CA1858" s="1">
        <f t="shared" si="508"/>
        <v>26</v>
      </c>
      <c r="CE1858" s="1">
        <f t="shared" si="502"/>
        <v>26.305</v>
      </c>
      <c r="CF1858" s="1">
        <f t="shared" si="503"/>
        <v>99</v>
      </c>
      <c r="CG1858" s="1">
        <f t="shared" si="504"/>
        <v>0</v>
      </c>
      <c r="CH1858" s="1">
        <f t="shared" si="498"/>
        <v>0</v>
      </c>
      <c r="CJ1858" s="1" t="e">
        <f t="shared" si="505"/>
        <v>#N/A</v>
      </c>
      <c r="CK1858" s="1" t="str">
        <f t="shared" si="506"/>
        <v/>
      </c>
    </row>
    <row r="1859" spans="73:89" ht="12" customHeight="1" x14ac:dyDescent="0.15">
      <c r="BU1859" s="1">
        <f t="shared" si="507"/>
        <v>0</v>
      </c>
      <c r="BV1859" s="1">
        <f>IF($BY$12=1,NORMDIST(BY1859,$Y$6,$Y$8,TRUE),IF($BY$12=2,IF(BY1859&lt;=$BX$31,0,IF(BY1859&gt;=$BX$32,1,(BY1859-$BX$31)*$BX$33)),SUM($BU$42:BU1859)/$BV$40))</f>
        <v>0.99999999997725575</v>
      </c>
      <c r="BW1859" s="1">
        <f t="shared" si="499"/>
        <v>1.3907449037708534E-9</v>
      </c>
      <c r="BY1859" s="1">
        <f t="shared" si="500"/>
        <v>181.69999999999396</v>
      </c>
      <c r="BZ1859" s="1">
        <f t="shared" si="501"/>
        <v>7.6540721176163984E-12</v>
      </c>
      <c r="CA1859" s="1">
        <f t="shared" si="508"/>
        <v>26</v>
      </c>
      <c r="CE1859" s="1">
        <f t="shared" si="502"/>
        <v>26.305</v>
      </c>
      <c r="CF1859" s="1">
        <f t="shared" si="503"/>
        <v>99</v>
      </c>
      <c r="CG1859" s="1">
        <f t="shared" si="504"/>
        <v>0</v>
      </c>
      <c r="CH1859" s="1">
        <f t="shared" ref="CH1859:CH1922" si="509">IF(CB1859="",0,1)</f>
        <v>0</v>
      </c>
      <c r="CJ1859" s="1" t="e">
        <f t="shared" si="505"/>
        <v>#N/A</v>
      </c>
      <c r="CK1859" s="1" t="str">
        <f t="shared" si="506"/>
        <v/>
      </c>
    </row>
    <row r="1860" spans="73:89" ht="12" customHeight="1" x14ac:dyDescent="0.15">
      <c r="BU1860" s="1">
        <f t="shared" si="507"/>
        <v>0</v>
      </c>
      <c r="BV1860" s="1">
        <f>IF($BY$12=1,NORMDIST(BY1860,$Y$6,$Y$8,TRUE),IF($BY$12=2,IF(BY1860&lt;=$BX$31,0,IF(BY1860&gt;=$BX$32,1,(BY1860-$BX$31)*$BX$33)),SUM($BU$42:BU1860)/$BV$40))</f>
        <v>0.9999999999780087</v>
      </c>
      <c r="BW1860" s="1">
        <f t="shared" si="499"/>
        <v>1.3464240308136524E-9</v>
      </c>
      <c r="BY1860" s="1">
        <f t="shared" si="500"/>
        <v>181.79999999999396</v>
      </c>
      <c r="BZ1860" s="1">
        <f t="shared" si="501"/>
        <v>7.4060727767530095E-12</v>
      </c>
      <c r="CA1860" s="1">
        <f t="shared" si="508"/>
        <v>26</v>
      </c>
      <c r="CE1860" s="1">
        <f t="shared" si="502"/>
        <v>26.305</v>
      </c>
      <c r="CF1860" s="1">
        <f t="shared" si="503"/>
        <v>99</v>
      </c>
      <c r="CG1860" s="1">
        <f t="shared" si="504"/>
        <v>0</v>
      </c>
      <c r="CH1860" s="1">
        <f t="shared" si="509"/>
        <v>0</v>
      </c>
      <c r="CJ1860" s="1" t="e">
        <f t="shared" si="505"/>
        <v>#N/A</v>
      </c>
      <c r="CK1860" s="1" t="str">
        <f t="shared" si="506"/>
        <v/>
      </c>
    </row>
    <row r="1861" spans="73:89" ht="12" customHeight="1" x14ac:dyDescent="0.15">
      <c r="BU1861" s="1">
        <f t="shared" si="507"/>
        <v>0</v>
      </c>
      <c r="BV1861" s="1">
        <f>IF($BY$12=1,NORMDIST(BY1861,$Y$6,$Y$8,TRUE),IF($BY$12=2,IF(BY1861&lt;=$BX$31,0,IF(BY1861&gt;=$BX$32,1,(BY1861-$BX$31)*$BX$33)),SUM($BU$42:BU1861)/$BV$40))</f>
        <v>0.99999999997873723</v>
      </c>
      <c r="BW1861" s="1">
        <f t="shared" si="499"/>
        <v>1.303482613149661E-9</v>
      </c>
      <c r="BY1861" s="1">
        <f t="shared" si="500"/>
        <v>181.89999999999395</v>
      </c>
      <c r="BZ1861" s="1">
        <f t="shared" si="501"/>
        <v>7.1659297039565929E-12</v>
      </c>
      <c r="CA1861" s="1">
        <f t="shared" si="508"/>
        <v>26</v>
      </c>
      <c r="CE1861" s="1">
        <f t="shared" si="502"/>
        <v>26.305</v>
      </c>
      <c r="CF1861" s="1">
        <f t="shared" si="503"/>
        <v>99</v>
      </c>
      <c r="CG1861" s="1">
        <f t="shared" si="504"/>
        <v>0</v>
      </c>
      <c r="CH1861" s="1">
        <f t="shared" si="509"/>
        <v>0</v>
      </c>
      <c r="CJ1861" s="1" t="e">
        <f t="shared" si="505"/>
        <v>#N/A</v>
      </c>
      <c r="CK1861" s="1" t="str">
        <f t="shared" si="506"/>
        <v/>
      </c>
    </row>
    <row r="1862" spans="73:89" ht="12" customHeight="1" x14ac:dyDescent="0.15">
      <c r="BU1862" s="1">
        <f t="shared" si="507"/>
        <v>0</v>
      </c>
      <c r="BV1862" s="1">
        <f>IF($BY$12=1,NORMDIST(BY1862,$Y$6,$Y$8,TRUE),IF($BY$12=2,IF(BY1862&lt;=$BX$31,0,IF(BY1862&gt;=$BX$32,1,(BY1862-$BX$31)*$BX$33)),SUM($BU$42:BU1862)/$BV$40))</f>
        <v>0.99999999997944211</v>
      </c>
      <c r="BW1862" s="1">
        <f t="shared" si="499"/>
        <v>1.2618787946929116E-9</v>
      </c>
      <c r="BY1862" s="1">
        <f t="shared" si="500"/>
        <v>181.99999999999395</v>
      </c>
      <c r="BZ1862" s="1">
        <f t="shared" si="501"/>
        <v>6.9333999708404039E-12</v>
      </c>
      <c r="CA1862" s="1">
        <f t="shared" si="508"/>
        <v>26</v>
      </c>
      <c r="CE1862" s="1">
        <f t="shared" si="502"/>
        <v>26.305</v>
      </c>
      <c r="CF1862" s="1">
        <f t="shared" si="503"/>
        <v>99</v>
      </c>
      <c r="CG1862" s="1">
        <f t="shared" si="504"/>
        <v>0</v>
      </c>
      <c r="CH1862" s="1">
        <f t="shared" si="509"/>
        <v>0</v>
      </c>
      <c r="CJ1862" s="1" t="e">
        <f t="shared" si="505"/>
        <v>#N/A</v>
      </c>
      <c r="CK1862" s="1" t="str">
        <f t="shared" si="506"/>
        <v/>
      </c>
    </row>
    <row r="1863" spans="73:89" ht="12" customHeight="1" x14ac:dyDescent="0.15">
      <c r="BU1863" s="1">
        <f t="shared" si="507"/>
        <v>0</v>
      </c>
      <c r="BV1863" s="1">
        <f>IF($BY$12=1,NORMDIST(BY1863,$Y$6,$Y$8,TRUE),IF($BY$12=2,IF(BY1863&lt;=$BX$31,0,IF(BY1863&gt;=$BX$32,1,(BY1863-$BX$31)*$BX$33)),SUM($BU$42:BU1863)/$BV$40))</f>
        <v>0.99999999998012412</v>
      </c>
      <c r="BW1863" s="1">
        <f t="shared" si="499"/>
        <v>1.2215719548303476E-9</v>
      </c>
      <c r="BY1863" s="1">
        <f t="shared" si="500"/>
        <v>182.09999999999394</v>
      </c>
      <c r="BZ1863" s="1">
        <f t="shared" si="501"/>
        <v>6.7082479672179481E-12</v>
      </c>
      <c r="CA1863" s="1">
        <f t="shared" si="508"/>
        <v>26</v>
      </c>
      <c r="CE1863" s="1">
        <f t="shared" si="502"/>
        <v>26.305</v>
      </c>
      <c r="CF1863" s="1">
        <f t="shared" si="503"/>
        <v>99</v>
      </c>
      <c r="CG1863" s="1">
        <f t="shared" si="504"/>
        <v>0</v>
      </c>
      <c r="CH1863" s="1">
        <f t="shared" si="509"/>
        <v>0</v>
      </c>
      <c r="CJ1863" s="1" t="e">
        <f t="shared" si="505"/>
        <v>#N/A</v>
      </c>
      <c r="CK1863" s="1" t="str">
        <f t="shared" si="506"/>
        <v/>
      </c>
    </row>
    <row r="1864" spans="73:89" ht="12" customHeight="1" x14ac:dyDescent="0.15">
      <c r="BU1864" s="1">
        <f t="shared" si="507"/>
        <v>0</v>
      </c>
      <c r="BV1864" s="1">
        <f>IF($BY$12=1,NORMDIST(BY1864,$Y$6,$Y$8,TRUE),IF($BY$12=2,IF(BY1864&lt;=$BX$31,0,IF(BY1864&gt;=$BX$32,1,(BY1864-$BX$31)*$BX$33)),SUM($BU$42:BU1864)/$BV$40))</f>
        <v>0.99999999998078404</v>
      </c>
      <c r="BW1864" s="1">
        <f t="shared" si="499"/>
        <v>1.1825226730367602E-9</v>
      </c>
      <c r="BY1864" s="1">
        <f t="shared" si="500"/>
        <v>182.19999999999393</v>
      </c>
      <c r="BZ1864" s="1">
        <f t="shared" si="501"/>
        <v>6.4902451868100964E-12</v>
      </c>
      <c r="CA1864" s="1">
        <f t="shared" si="508"/>
        <v>26</v>
      </c>
      <c r="CE1864" s="1">
        <f t="shared" si="502"/>
        <v>26.305</v>
      </c>
      <c r="CF1864" s="1">
        <f t="shared" si="503"/>
        <v>99</v>
      </c>
      <c r="CG1864" s="1">
        <f t="shared" si="504"/>
        <v>0</v>
      </c>
      <c r="CH1864" s="1">
        <f t="shared" si="509"/>
        <v>0</v>
      </c>
      <c r="CJ1864" s="1" t="e">
        <f t="shared" si="505"/>
        <v>#N/A</v>
      </c>
      <c r="CK1864" s="1" t="str">
        <f t="shared" si="506"/>
        <v/>
      </c>
    </row>
    <row r="1865" spans="73:89" ht="12" customHeight="1" x14ac:dyDescent="0.15">
      <c r="BU1865" s="1">
        <f t="shared" si="507"/>
        <v>0</v>
      </c>
      <c r="BV1865" s="1">
        <f>IF($BY$12=1,NORMDIST(BY1865,$Y$6,$Y$8,TRUE),IF($BY$12=2,IF(BY1865&lt;=$BX$31,0,IF(BY1865&gt;=$BX$32,1,(BY1865-$BX$31)*$BX$33)),SUM($BU$42:BU1865)/$BV$40))</f>
        <v>0.99999999998142242</v>
      </c>
      <c r="BW1865" s="1">
        <f t="shared" si="499"/>
        <v>1.1446926944701267E-9</v>
      </c>
      <c r="BY1865" s="1">
        <f t="shared" si="500"/>
        <v>182.29999999999393</v>
      </c>
      <c r="BZ1865" s="1">
        <f t="shared" si="501"/>
        <v>6.2791700190354629E-12</v>
      </c>
      <c r="CA1865" s="1">
        <f t="shared" si="508"/>
        <v>26</v>
      </c>
      <c r="CE1865" s="1">
        <f t="shared" si="502"/>
        <v>26.305</v>
      </c>
      <c r="CF1865" s="1">
        <f t="shared" si="503"/>
        <v>99</v>
      </c>
      <c r="CG1865" s="1">
        <f t="shared" si="504"/>
        <v>0</v>
      </c>
      <c r="CH1865" s="1">
        <f t="shared" si="509"/>
        <v>0</v>
      </c>
      <c r="CJ1865" s="1" t="e">
        <f t="shared" si="505"/>
        <v>#N/A</v>
      </c>
      <c r="CK1865" s="1" t="str">
        <f t="shared" si="506"/>
        <v/>
      </c>
    </row>
    <row r="1866" spans="73:89" ht="12" customHeight="1" x14ac:dyDescent="0.15">
      <c r="BU1866" s="1">
        <f t="shared" si="507"/>
        <v>0</v>
      </c>
      <c r="BV1866" s="1">
        <f>IF($BY$12=1,NORMDIST(BY1866,$Y$6,$Y$8,TRUE),IF($BY$12=2,IF(BY1866&lt;=$BX$31,0,IF(BY1866&gt;=$BX$32,1,(BY1866-$BX$31)*$BX$33)),SUM($BU$42:BU1866)/$BV$40))</f>
        <v>0.99999999998204003</v>
      </c>
      <c r="BW1866" s="1">
        <f t="shared" si="499"/>
        <v>1.1080448965209732E-9</v>
      </c>
      <c r="BY1866" s="1">
        <f t="shared" si="500"/>
        <v>182.39999999999392</v>
      </c>
      <c r="BZ1866" s="1">
        <f t="shared" si="501"/>
        <v>6.0748075467160641E-12</v>
      </c>
      <c r="CA1866" s="1">
        <f t="shared" si="508"/>
        <v>26</v>
      </c>
      <c r="CE1866" s="1">
        <f t="shared" si="502"/>
        <v>26.305</v>
      </c>
      <c r="CF1866" s="1">
        <f t="shared" si="503"/>
        <v>99</v>
      </c>
      <c r="CG1866" s="1">
        <f t="shared" si="504"/>
        <v>0</v>
      </c>
      <c r="CH1866" s="1">
        <f t="shared" si="509"/>
        <v>0</v>
      </c>
      <c r="CJ1866" s="1" t="e">
        <f t="shared" si="505"/>
        <v>#N/A</v>
      </c>
      <c r="CK1866" s="1" t="str">
        <f t="shared" si="506"/>
        <v/>
      </c>
    </row>
    <row r="1867" spans="73:89" ht="12" customHeight="1" x14ac:dyDescent="0.15">
      <c r="BU1867" s="1">
        <f t="shared" si="507"/>
        <v>0</v>
      </c>
      <c r="BV1867" s="1">
        <f>IF($BY$12=1,NORMDIST(BY1867,$Y$6,$Y$8,TRUE),IF($BY$12=2,IF(BY1867&lt;=$BX$31,0,IF(BY1867&gt;=$BX$32,1,(BY1867-$BX$31)*$BX$33)),SUM($BU$42:BU1867)/$BV$40))</f>
        <v>0.99999999998263756</v>
      </c>
      <c r="BW1867" s="1">
        <f t="shared" si="499"/>
        <v>1.0725432562904605E-9</v>
      </c>
      <c r="BY1867" s="1">
        <f t="shared" si="500"/>
        <v>182.49999999999392</v>
      </c>
      <c r="BZ1867" s="1">
        <f t="shared" si="501"/>
        <v>5.8769493495369662E-12</v>
      </c>
      <c r="CA1867" s="1">
        <f t="shared" si="508"/>
        <v>26</v>
      </c>
      <c r="CE1867" s="1">
        <f t="shared" si="502"/>
        <v>26.305</v>
      </c>
      <c r="CF1867" s="1">
        <f t="shared" si="503"/>
        <v>99</v>
      </c>
      <c r="CG1867" s="1">
        <f t="shared" si="504"/>
        <v>0</v>
      </c>
      <c r="CH1867" s="1">
        <f t="shared" si="509"/>
        <v>0</v>
      </c>
      <c r="CJ1867" s="1" t="e">
        <f t="shared" si="505"/>
        <v>#N/A</v>
      </c>
      <c r="CK1867" s="1" t="str">
        <f t="shared" si="506"/>
        <v/>
      </c>
    </row>
    <row r="1868" spans="73:89" ht="12" customHeight="1" x14ac:dyDescent="0.15">
      <c r="BU1868" s="1">
        <f t="shared" si="507"/>
        <v>0</v>
      </c>
      <c r="BV1868" s="1">
        <f>IF($BY$12=1,NORMDIST(BY1868,$Y$6,$Y$8,TRUE),IF($BY$12=2,IF(BY1868&lt;=$BX$31,0,IF(BY1868&gt;=$BX$32,1,(BY1868-$BX$31)*$BX$33)),SUM($BU$42:BU1868)/$BV$40))</f>
        <v>0.99999999998321565</v>
      </c>
      <c r="BW1868" s="1">
        <f t="shared" si="499"/>
        <v>1.0381528189722069E-9</v>
      </c>
      <c r="BY1868" s="1">
        <f t="shared" si="500"/>
        <v>182.59999999999391</v>
      </c>
      <c r="BZ1868" s="1">
        <f t="shared" si="501"/>
        <v>5.6853933131009941E-12</v>
      </c>
      <c r="CA1868" s="1">
        <f t="shared" si="508"/>
        <v>26</v>
      </c>
      <c r="CE1868" s="1">
        <f t="shared" si="502"/>
        <v>26.305</v>
      </c>
      <c r="CF1868" s="1">
        <f t="shared" si="503"/>
        <v>99</v>
      </c>
      <c r="CG1868" s="1">
        <f t="shared" si="504"/>
        <v>0</v>
      </c>
      <c r="CH1868" s="1">
        <f t="shared" si="509"/>
        <v>0</v>
      </c>
      <c r="CJ1868" s="1" t="e">
        <f t="shared" si="505"/>
        <v>#N/A</v>
      </c>
      <c r="CK1868" s="1" t="str">
        <f t="shared" si="506"/>
        <v/>
      </c>
    </row>
    <row r="1869" spans="73:89" ht="12" customHeight="1" x14ac:dyDescent="0.15">
      <c r="BU1869" s="1">
        <f t="shared" si="507"/>
        <v>0</v>
      </c>
      <c r="BV1869" s="1">
        <f>IF($BY$12=1,NORMDIST(BY1869,$Y$6,$Y$8,TRUE),IF($BY$12=2,IF(BY1869&lt;=$BX$31,0,IF(BY1869&gt;=$BX$32,1,(BY1869-$BX$31)*$BX$33)),SUM($BU$42:BU1869)/$BV$40))</f>
        <v>0.99999999998377487</v>
      </c>
      <c r="BW1869" s="1">
        <f t="shared" si="499"/>
        <v>1.0048396671137034E-9</v>
      </c>
      <c r="BY1869" s="1">
        <f t="shared" si="500"/>
        <v>182.69999999999391</v>
      </c>
      <c r="BZ1869" s="1">
        <f t="shared" si="501"/>
        <v>5.4999434434249417E-12</v>
      </c>
      <c r="CA1869" s="1">
        <f t="shared" si="508"/>
        <v>26</v>
      </c>
      <c r="CE1869" s="1">
        <f t="shared" si="502"/>
        <v>26.305</v>
      </c>
      <c r="CF1869" s="1">
        <f t="shared" si="503"/>
        <v>99</v>
      </c>
      <c r="CG1869" s="1">
        <f t="shared" si="504"/>
        <v>0</v>
      </c>
      <c r="CH1869" s="1">
        <f t="shared" si="509"/>
        <v>0</v>
      </c>
      <c r="CJ1869" s="1" t="e">
        <f t="shared" si="505"/>
        <v>#N/A</v>
      </c>
      <c r="CK1869" s="1" t="str">
        <f t="shared" si="506"/>
        <v/>
      </c>
    </row>
    <row r="1870" spans="73:89" ht="12" customHeight="1" x14ac:dyDescent="0.15">
      <c r="BU1870" s="1">
        <f t="shared" si="507"/>
        <v>0</v>
      </c>
      <c r="BV1870" s="1">
        <f>IF($BY$12=1,NORMDIST(BY1870,$Y$6,$Y$8,TRUE),IF($BY$12=2,IF(BY1870&lt;=$BX$31,0,IF(BY1870&gt;=$BX$32,1,(BY1870-$BX$31)*$BX$33)),SUM($BU$42:BU1870)/$BV$40))</f>
        <v>0.99999999998431588</v>
      </c>
      <c r="BW1870" s="1">
        <f t="shared" si="499"/>
        <v>9.7257089073377136E-10</v>
      </c>
      <c r="BY1870" s="1">
        <f t="shared" si="500"/>
        <v>182.7999999999939</v>
      </c>
      <c r="BZ1870" s="1">
        <f t="shared" si="501"/>
        <v>5.320409686727592E-12</v>
      </c>
      <c r="CA1870" s="1">
        <f t="shared" si="508"/>
        <v>26</v>
      </c>
      <c r="CE1870" s="1">
        <f t="shared" si="502"/>
        <v>26.305</v>
      </c>
      <c r="CF1870" s="1">
        <f t="shared" si="503"/>
        <v>99</v>
      </c>
      <c r="CG1870" s="1">
        <f t="shared" si="504"/>
        <v>0</v>
      </c>
      <c r="CH1870" s="1">
        <f t="shared" si="509"/>
        <v>0</v>
      </c>
      <c r="CJ1870" s="1" t="e">
        <f t="shared" si="505"/>
        <v>#N/A</v>
      </c>
      <c r="CK1870" s="1" t="str">
        <f t="shared" si="506"/>
        <v/>
      </c>
    </row>
    <row r="1871" spans="73:89" ht="12" customHeight="1" x14ac:dyDescent="0.15">
      <c r="BU1871" s="1">
        <f t="shared" si="507"/>
        <v>0</v>
      </c>
      <c r="BV1871" s="1">
        <f>IF($BY$12=1,NORMDIST(BY1871,$Y$6,$Y$8,TRUE),IF($BY$12=2,IF(BY1871&lt;=$BX$31,0,IF(BY1871&gt;=$BX$32,1,(BY1871-$BX$31)*$BX$33)),SUM($BU$42:BU1871)/$BV$40))</f>
        <v>0.99999999998483913</v>
      </c>
      <c r="BW1871" s="1">
        <f t="shared" si="499"/>
        <v>9.4131455827299285E-10</v>
      </c>
      <c r="BY1871" s="1">
        <f t="shared" si="500"/>
        <v>182.8999999999939</v>
      </c>
      <c r="BZ1871" s="1">
        <f t="shared" si="501"/>
        <v>5.1466077543631729E-12</v>
      </c>
      <c r="CA1871" s="1">
        <f t="shared" si="508"/>
        <v>26</v>
      </c>
      <c r="CE1871" s="1">
        <f t="shared" si="502"/>
        <v>26.305</v>
      </c>
      <c r="CF1871" s="1">
        <f t="shared" si="503"/>
        <v>99</v>
      </c>
      <c r="CG1871" s="1">
        <f t="shared" si="504"/>
        <v>0</v>
      </c>
      <c r="CH1871" s="1">
        <f t="shared" si="509"/>
        <v>0</v>
      </c>
      <c r="CJ1871" s="1" t="e">
        <f t="shared" si="505"/>
        <v>#N/A</v>
      </c>
      <c r="CK1871" s="1" t="str">
        <f t="shared" si="506"/>
        <v/>
      </c>
    </row>
    <row r="1872" spans="73:89" ht="12" customHeight="1" x14ac:dyDescent="0.15">
      <c r="BU1872" s="1">
        <f t="shared" si="507"/>
        <v>0</v>
      </c>
      <c r="BV1872" s="1">
        <f>IF($BY$12=1,NORMDIST(BY1872,$Y$6,$Y$8,TRUE),IF($BY$12=2,IF(BY1872&lt;=$BX$31,0,IF(BY1872&gt;=$BX$32,1,(BY1872-$BX$31)*$BX$33)),SUM($BU$42:BU1872)/$BV$40))</f>
        <v>0.99999999998534539</v>
      </c>
      <c r="BW1872" s="1">
        <f t="shared" si="499"/>
        <v>9.1103968835479675E-10</v>
      </c>
      <c r="BY1872" s="1">
        <f t="shared" si="500"/>
        <v>182.99999999999389</v>
      </c>
      <c r="BZ1872" s="1">
        <f t="shared" si="501"/>
        <v>4.9783589527586187E-12</v>
      </c>
      <c r="CA1872" s="1">
        <f t="shared" si="508"/>
        <v>26</v>
      </c>
      <c r="CE1872" s="1">
        <f t="shared" si="502"/>
        <v>26.305</v>
      </c>
      <c r="CF1872" s="1">
        <f t="shared" si="503"/>
        <v>99</v>
      </c>
      <c r="CG1872" s="1">
        <f t="shared" si="504"/>
        <v>0</v>
      </c>
      <c r="CH1872" s="1">
        <f t="shared" si="509"/>
        <v>0</v>
      </c>
      <c r="CJ1872" s="1" t="e">
        <f t="shared" si="505"/>
        <v>#N/A</v>
      </c>
      <c r="CK1872" s="1" t="str">
        <f t="shared" si="506"/>
        <v/>
      </c>
    </row>
    <row r="1873" spans="73:89" ht="12" customHeight="1" x14ac:dyDescent="0.15">
      <c r="BU1873" s="1">
        <f t="shared" si="507"/>
        <v>0</v>
      </c>
      <c r="BV1873" s="1">
        <f>IF($BY$12=1,NORMDIST(BY1873,$Y$6,$Y$8,TRUE),IF($BY$12=2,IF(BY1873&lt;=$BX$31,0,IF(BY1873&gt;=$BX$32,1,(BY1873-$BX$31)*$BX$33)),SUM($BU$42:BU1873)/$BV$40))</f>
        <v>0.999999999985835</v>
      </c>
      <c r="BW1873" s="1">
        <f t="shared" si="499"/>
        <v>8.81716222335374E-10</v>
      </c>
      <c r="BY1873" s="1">
        <f t="shared" si="500"/>
        <v>183.09999999999388</v>
      </c>
      <c r="BZ1873" s="1">
        <f t="shared" si="501"/>
        <v>4.8154900182162943E-12</v>
      </c>
      <c r="CA1873" s="1">
        <f t="shared" si="508"/>
        <v>26</v>
      </c>
      <c r="CE1873" s="1">
        <f t="shared" si="502"/>
        <v>26.305</v>
      </c>
      <c r="CF1873" s="1">
        <f t="shared" si="503"/>
        <v>99</v>
      </c>
      <c r="CG1873" s="1">
        <f t="shared" si="504"/>
        <v>0</v>
      </c>
      <c r="CH1873" s="1">
        <f t="shared" si="509"/>
        <v>0</v>
      </c>
      <c r="CJ1873" s="1" t="e">
        <f t="shared" si="505"/>
        <v>#N/A</v>
      </c>
      <c r="CK1873" s="1" t="str">
        <f t="shared" si="506"/>
        <v/>
      </c>
    </row>
    <row r="1874" spans="73:89" ht="12" customHeight="1" x14ac:dyDescent="0.15">
      <c r="BU1874" s="1">
        <f t="shared" si="507"/>
        <v>0</v>
      </c>
      <c r="BV1874" s="1">
        <f>IF($BY$12=1,NORMDIST(BY1874,$Y$6,$Y$8,TRUE),IF($BY$12=2,IF(BY1874&lt;=$BX$31,0,IF(BY1874&gt;=$BX$32,1,(BY1874-$BX$31)*$BX$33)),SUM($BU$42:BU1874)/$BV$40))</f>
        <v>0.99999999998630862</v>
      </c>
      <c r="BW1874" s="1">
        <f t="shared" si="499"/>
        <v>8.5331499762114257E-10</v>
      </c>
      <c r="BY1874" s="1">
        <f t="shared" si="500"/>
        <v>183.19999999999388</v>
      </c>
      <c r="BZ1874" s="1">
        <f t="shared" si="501"/>
        <v>4.6578329564474401E-12</v>
      </c>
      <c r="CA1874" s="1">
        <f t="shared" si="508"/>
        <v>26</v>
      </c>
      <c r="CE1874" s="1">
        <f t="shared" si="502"/>
        <v>26.305</v>
      </c>
      <c r="CF1874" s="1">
        <f t="shared" si="503"/>
        <v>99</v>
      </c>
      <c r="CG1874" s="1">
        <f t="shared" si="504"/>
        <v>0</v>
      </c>
      <c r="CH1874" s="1">
        <f t="shared" si="509"/>
        <v>0</v>
      </c>
      <c r="CJ1874" s="1" t="e">
        <f t="shared" si="505"/>
        <v>#N/A</v>
      </c>
      <c r="CK1874" s="1" t="str">
        <f t="shared" si="506"/>
        <v/>
      </c>
    </row>
    <row r="1875" spans="73:89" ht="12" customHeight="1" x14ac:dyDescent="0.15">
      <c r="BU1875" s="1">
        <f t="shared" si="507"/>
        <v>0</v>
      </c>
      <c r="BV1875" s="1">
        <f>IF($BY$12=1,NORMDIST(BY1875,$Y$6,$Y$8,TRUE),IF($BY$12=2,IF(BY1875&lt;=$BX$31,0,IF(BY1875&gt;=$BX$32,1,(BY1875-$BX$31)*$BX$33)),SUM($BU$42:BU1875)/$BV$40))</f>
        <v>0.9999999999867667</v>
      </c>
      <c r="BW1875" s="1">
        <f t="shared" ref="BW1875:BW1938" si="510">BY1875*BZ1875</f>
        <v>8.2580772173314164E-10</v>
      </c>
      <c r="BY1875" s="1">
        <f t="shared" ref="BY1875:BY1938" si="511">BY1874+$BZ$1</f>
        <v>183.29999999999387</v>
      </c>
      <c r="BZ1875" s="1">
        <f t="shared" si="501"/>
        <v>4.505224886705779E-12</v>
      </c>
      <c r="CA1875" s="1">
        <f t="shared" si="508"/>
        <v>26</v>
      </c>
      <c r="CE1875" s="1">
        <f t="shared" si="502"/>
        <v>26.305</v>
      </c>
      <c r="CF1875" s="1">
        <f t="shared" si="503"/>
        <v>99</v>
      </c>
      <c r="CG1875" s="1">
        <f t="shared" si="504"/>
        <v>0</v>
      </c>
      <c r="CH1875" s="1">
        <f t="shared" si="509"/>
        <v>0</v>
      </c>
      <c r="CJ1875" s="1" t="e">
        <f t="shared" si="505"/>
        <v>#N/A</v>
      </c>
      <c r="CK1875" s="1" t="str">
        <f t="shared" si="506"/>
        <v/>
      </c>
    </row>
    <row r="1876" spans="73:89" ht="12" customHeight="1" x14ac:dyDescent="0.15">
      <c r="BU1876" s="1">
        <f t="shared" si="507"/>
        <v>0</v>
      </c>
      <c r="BV1876" s="1">
        <f>IF($BY$12=1,NORMDIST(BY1876,$Y$6,$Y$8,TRUE),IF($BY$12=2,IF(BY1876&lt;=$BX$31,0,IF(BY1876&gt;=$BX$32,1,(BY1876-$BX$31)*$BX$33)),SUM($BU$42:BU1876)/$BV$40))</f>
        <v>0.99999999998720979</v>
      </c>
      <c r="BW1876" s="1">
        <f t="shared" si="510"/>
        <v>7.9916694709811744E-10</v>
      </c>
      <c r="BY1876" s="1">
        <f t="shared" si="511"/>
        <v>183.39999999999387</v>
      </c>
      <c r="BZ1876" s="1">
        <f t="shared" si="501"/>
        <v>4.3575078903933708E-12</v>
      </c>
      <c r="CA1876" s="1">
        <f t="shared" si="508"/>
        <v>26</v>
      </c>
      <c r="CE1876" s="1">
        <f t="shared" si="502"/>
        <v>26.305</v>
      </c>
      <c r="CF1876" s="1">
        <f t="shared" si="503"/>
        <v>99</v>
      </c>
      <c r="CG1876" s="1">
        <f t="shared" si="504"/>
        <v>0</v>
      </c>
      <c r="CH1876" s="1">
        <f t="shared" si="509"/>
        <v>0</v>
      </c>
      <c r="CJ1876" s="1" t="e">
        <f t="shared" si="505"/>
        <v>#N/A</v>
      </c>
      <c r="CK1876" s="1" t="str">
        <f t="shared" si="506"/>
        <v/>
      </c>
    </row>
    <row r="1877" spans="73:89" ht="12" customHeight="1" x14ac:dyDescent="0.15">
      <c r="BU1877" s="1">
        <f t="shared" si="507"/>
        <v>0</v>
      </c>
      <c r="BV1877" s="1">
        <f>IF($BY$12=1,NORMDIST(BY1877,$Y$6,$Y$8,TRUE),IF($BY$12=2,IF(BY1877&lt;=$BX$31,0,IF(BY1877&gt;=$BX$32,1,(BY1877-$BX$31)*$BX$33)),SUM($BU$42:BU1877)/$BV$40))</f>
        <v>0.99999999998763844</v>
      </c>
      <c r="BW1877" s="1">
        <f t="shared" si="510"/>
        <v>7.7336604654666463E-10</v>
      </c>
      <c r="BY1877" s="1">
        <f t="shared" si="511"/>
        <v>183.49999999999386</v>
      </c>
      <c r="BZ1877" s="1">
        <f t="shared" si="501"/>
        <v>4.2145288640146622E-12</v>
      </c>
      <c r="CA1877" s="1">
        <f t="shared" si="508"/>
        <v>26</v>
      </c>
      <c r="CE1877" s="1">
        <f t="shared" si="502"/>
        <v>26.305</v>
      </c>
      <c r="CF1877" s="1">
        <f t="shared" si="503"/>
        <v>99</v>
      </c>
      <c r="CG1877" s="1">
        <f t="shared" si="504"/>
        <v>0</v>
      </c>
      <c r="CH1877" s="1">
        <f t="shared" si="509"/>
        <v>0</v>
      </c>
      <c r="CJ1877" s="1" t="e">
        <f t="shared" si="505"/>
        <v>#N/A</v>
      </c>
      <c r="CK1877" s="1" t="str">
        <f t="shared" si="506"/>
        <v/>
      </c>
    </row>
    <row r="1878" spans="73:89" ht="12" customHeight="1" x14ac:dyDescent="0.15">
      <c r="BU1878" s="1">
        <f t="shared" si="507"/>
        <v>0</v>
      </c>
      <c r="BV1878" s="1">
        <f>IF($BY$12=1,NORMDIST(BY1878,$Y$6,$Y$8,TRUE),IF($BY$12=2,IF(BY1878&lt;=$BX$31,0,IF(BY1878&gt;=$BX$32,1,(BY1878-$BX$31)*$BX$33)),SUM($BU$42:BU1878)/$BV$40))</f>
        <v>0.99999999998805289</v>
      </c>
      <c r="BW1878" s="1">
        <f t="shared" si="510"/>
        <v>7.4837918949937764E-10</v>
      </c>
      <c r="BY1878" s="1">
        <f t="shared" si="511"/>
        <v>183.59999999999386</v>
      </c>
      <c r="BZ1878" s="1">
        <f t="shared" si="501"/>
        <v>4.0761393763584023E-12</v>
      </c>
      <c r="CA1878" s="1">
        <f t="shared" si="508"/>
        <v>26</v>
      </c>
      <c r="CE1878" s="1">
        <f t="shared" si="502"/>
        <v>26.305</v>
      </c>
      <c r="CF1878" s="1">
        <f t="shared" si="503"/>
        <v>99</v>
      </c>
      <c r="CG1878" s="1">
        <f t="shared" si="504"/>
        <v>0</v>
      </c>
      <c r="CH1878" s="1">
        <f t="shared" si="509"/>
        <v>0</v>
      </c>
      <c r="CJ1878" s="1" t="e">
        <f t="shared" si="505"/>
        <v>#N/A</v>
      </c>
      <c r="CK1878" s="1" t="str">
        <f t="shared" si="506"/>
        <v/>
      </c>
    </row>
    <row r="1879" spans="73:89" ht="12" customHeight="1" x14ac:dyDescent="0.15">
      <c r="BU1879" s="1">
        <f t="shared" si="507"/>
        <v>0</v>
      </c>
      <c r="BV1879" s="1">
        <f>IF($BY$12=1,NORMDIST(BY1879,$Y$6,$Y$8,TRUE),IF($BY$12=2,IF(BY1879&lt;=$BX$31,0,IF(BY1879&gt;=$BX$32,1,(BY1879-$BX$31)*$BX$33)),SUM($BU$42:BU1879)/$BV$40))</f>
        <v>0.99999999998845379</v>
      </c>
      <c r="BW1879" s="1">
        <f t="shared" si="510"/>
        <v>7.2418131882225018E-10</v>
      </c>
      <c r="BY1879" s="1">
        <f t="shared" si="511"/>
        <v>183.69999999999385</v>
      </c>
      <c r="BZ1879" s="1">
        <f t="shared" si="501"/>
        <v>3.9421955297891913E-12</v>
      </c>
      <c r="CA1879" s="1">
        <f t="shared" si="508"/>
        <v>26</v>
      </c>
      <c r="CE1879" s="1">
        <f t="shared" si="502"/>
        <v>26.305</v>
      </c>
      <c r="CF1879" s="1">
        <f t="shared" si="503"/>
        <v>99</v>
      </c>
      <c r="CG1879" s="1">
        <f t="shared" si="504"/>
        <v>0</v>
      </c>
      <c r="CH1879" s="1">
        <f t="shared" si="509"/>
        <v>0</v>
      </c>
      <c r="CJ1879" s="1" t="e">
        <f t="shared" si="505"/>
        <v>#N/A</v>
      </c>
      <c r="CK1879" s="1" t="str">
        <f t="shared" si="506"/>
        <v/>
      </c>
    </row>
    <row r="1880" spans="73:89" ht="12" customHeight="1" x14ac:dyDescent="0.15">
      <c r="BU1880" s="1">
        <f t="shared" si="507"/>
        <v>0</v>
      </c>
      <c r="BV1880" s="1">
        <f>IF($BY$12=1,NORMDIST(BY1880,$Y$6,$Y$8,TRUE),IF($BY$12=2,IF(BY1880&lt;=$BX$31,0,IF(BY1880&gt;=$BX$32,1,(BY1880-$BX$31)*$BX$33)),SUM($BU$42:BU1880)/$BV$40))</f>
        <v>0.99999999998884148</v>
      </c>
      <c r="BW1880" s="1">
        <f t="shared" si="510"/>
        <v>7.0074812833330523E-10</v>
      </c>
      <c r="BY1880" s="1">
        <f t="shared" si="511"/>
        <v>183.79999999999384</v>
      </c>
      <c r="BZ1880" s="1">
        <f t="shared" si="501"/>
        <v>3.8125578255349767E-12</v>
      </c>
      <c r="CA1880" s="1">
        <f t="shared" si="508"/>
        <v>26</v>
      </c>
      <c r="CE1880" s="1">
        <f t="shared" si="502"/>
        <v>26.305</v>
      </c>
      <c r="CF1880" s="1">
        <f t="shared" si="503"/>
        <v>99</v>
      </c>
      <c r="CG1880" s="1">
        <f t="shared" si="504"/>
        <v>0</v>
      </c>
      <c r="CH1880" s="1">
        <f t="shared" si="509"/>
        <v>0</v>
      </c>
      <c r="CJ1880" s="1" t="e">
        <f t="shared" si="505"/>
        <v>#N/A</v>
      </c>
      <c r="CK1880" s="1" t="str">
        <f t="shared" si="506"/>
        <v/>
      </c>
    </row>
    <row r="1881" spans="73:89" ht="12" customHeight="1" x14ac:dyDescent="0.15">
      <c r="BU1881" s="1">
        <f t="shared" si="507"/>
        <v>0</v>
      </c>
      <c r="BV1881" s="1">
        <f>IF($BY$12=1,NORMDIST(BY1881,$Y$6,$Y$8,TRUE),IF($BY$12=2,IF(BY1881&lt;=$BX$31,0,IF(BY1881&gt;=$BX$32,1,(BY1881-$BX$31)*$BX$33)),SUM($BU$42:BU1881)/$BV$40))</f>
        <v>0.9999999999892164</v>
      </c>
      <c r="BW1881" s="1">
        <f t="shared" si="510"/>
        <v>6.7805604094267392E-10</v>
      </c>
      <c r="BY1881" s="1">
        <f t="shared" si="511"/>
        <v>183.89999999999384</v>
      </c>
      <c r="BZ1881" s="1">
        <f t="shared" si="501"/>
        <v>3.6870910328586003E-12</v>
      </c>
      <c r="CA1881" s="1">
        <f t="shared" si="508"/>
        <v>26</v>
      </c>
      <c r="CE1881" s="1">
        <f t="shared" si="502"/>
        <v>26.305</v>
      </c>
      <c r="CF1881" s="1">
        <f t="shared" si="503"/>
        <v>99</v>
      </c>
      <c r="CG1881" s="1">
        <f t="shared" si="504"/>
        <v>0</v>
      </c>
      <c r="CH1881" s="1">
        <f t="shared" si="509"/>
        <v>0</v>
      </c>
      <c r="CJ1881" s="1" t="e">
        <f t="shared" si="505"/>
        <v>#N/A</v>
      </c>
      <c r="CK1881" s="1" t="str">
        <f t="shared" si="506"/>
        <v/>
      </c>
    </row>
    <row r="1882" spans="73:89" ht="12" customHeight="1" x14ac:dyDescent="0.15">
      <c r="BU1882" s="1">
        <f t="shared" si="507"/>
        <v>0</v>
      </c>
      <c r="BV1882" s="1">
        <f>IF($BY$12=1,NORMDIST(BY1882,$Y$6,$Y$8,TRUE),IF($BY$12=2,IF(BY1882&lt;=$BX$31,0,IF(BY1882&gt;=$BX$32,1,(BY1882-$BX$31)*$BX$33)),SUM($BU$42:BU1882)/$BV$40))</f>
        <v>0.999999999989579</v>
      </c>
      <c r="BW1882" s="1">
        <f t="shared" si="510"/>
        <v>6.560821874089712E-10</v>
      </c>
      <c r="BY1882" s="1">
        <f t="shared" si="511"/>
        <v>183.99999999999383</v>
      </c>
      <c r="BZ1882" s="1">
        <f t="shared" si="501"/>
        <v>3.565664062005398E-12</v>
      </c>
      <c r="CA1882" s="1">
        <f t="shared" si="508"/>
        <v>26</v>
      </c>
      <c r="CE1882" s="1">
        <f t="shared" si="502"/>
        <v>26.305</v>
      </c>
      <c r="CF1882" s="1">
        <f t="shared" si="503"/>
        <v>99</v>
      </c>
      <c r="CG1882" s="1">
        <f t="shared" si="504"/>
        <v>0</v>
      </c>
      <c r="CH1882" s="1">
        <f t="shared" si="509"/>
        <v>0</v>
      </c>
      <c r="CJ1882" s="1" t="e">
        <f t="shared" si="505"/>
        <v>#N/A</v>
      </c>
      <c r="CK1882" s="1" t="str">
        <f t="shared" si="506"/>
        <v/>
      </c>
    </row>
    <row r="1883" spans="73:89" ht="12" customHeight="1" x14ac:dyDescent="0.15">
      <c r="BU1883" s="1">
        <f t="shared" si="507"/>
        <v>0</v>
      </c>
      <c r="BV1883" s="1">
        <f>IF($BY$12=1,NORMDIST(BY1883,$Y$6,$Y$8,TRUE),IF($BY$12=2,IF(BY1883&lt;=$BX$31,0,IF(BY1883&gt;=$BX$32,1,(BY1883-$BX$31)*$BX$33)),SUM($BU$42:BU1883)/$BV$40))</f>
        <v>0.99999999998992972</v>
      </c>
      <c r="BW1883" s="1">
        <f t="shared" si="510"/>
        <v>6.3480438569517242E-10</v>
      </c>
      <c r="BY1883" s="1">
        <f t="shared" si="511"/>
        <v>184.09999999999383</v>
      </c>
      <c r="BZ1883" s="1">
        <f t="shared" si="501"/>
        <v>3.4481498408212585E-12</v>
      </c>
      <c r="CA1883" s="1">
        <f t="shared" si="508"/>
        <v>26</v>
      </c>
      <c r="CE1883" s="1">
        <f t="shared" si="502"/>
        <v>26.305</v>
      </c>
      <c r="CF1883" s="1">
        <f t="shared" si="503"/>
        <v>99</v>
      </c>
      <c r="CG1883" s="1">
        <f t="shared" si="504"/>
        <v>0</v>
      </c>
      <c r="CH1883" s="1">
        <f t="shared" si="509"/>
        <v>0</v>
      </c>
      <c r="CJ1883" s="1" t="e">
        <f t="shared" si="505"/>
        <v>#N/A</v>
      </c>
      <c r="CK1883" s="1" t="str">
        <f t="shared" si="506"/>
        <v/>
      </c>
    </row>
    <row r="1884" spans="73:89" ht="12" customHeight="1" x14ac:dyDescent="0.15">
      <c r="BU1884" s="1">
        <f t="shared" si="507"/>
        <v>0</v>
      </c>
      <c r="BV1884" s="1">
        <f>IF($BY$12=1,NORMDIST(BY1884,$Y$6,$Y$8,TRUE),IF($BY$12=2,IF(BY1884&lt;=$BX$31,0,IF(BY1884&gt;=$BX$32,1,(BY1884-$BX$31)*$BX$33)),SUM($BU$42:BU1884)/$BV$40))</f>
        <v>0.99999999999026878</v>
      </c>
      <c r="BW1884" s="1">
        <f t="shared" si="510"/>
        <v>6.1420112090767463E-10</v>
      </c>
      <c r="BY1884" s="1">
        <f t="shared" si="511"/>
        <v>184.19999999999382</v>
      </c>
      <c r="BZ1884" s="1">
        <f t="shared" si="501"/>
        <v>3.3344251949386277E-12</v>
      </c>
      <c r="CA1884" s="1">
        <f t="shared" si="508"/>
        <v>26</v>
      </c>
      <c r="CE1884" s="1">
        <f t="shared" si="502"/>
        <v>26.305</v>
      </c>
      <c r="CF1884" s="1">
        <f t="shared" si="503"/>
        <v>99</v>
      </c>
      <c r="CG1884" s="1">
        <f t="shared" si="504"/>
        <v>0</v>
      </c>
      <c r="CH1884" s="1">
        <f t="shared" si="509"/>
        <v>0</v>
      </c>
      <c r="CJ1884" s="1" t="e">
        <f t="shared" si="505"/>
        <v>#N/A</v>
      </c>
      <c r="CK1884" s="1" t="str">
        <f t="shared" si="506"/>
        <v/>
      </c>
    </row>
    <row r="1885" spans="73:89" ht="12" customHeight="1" x14ac:dyDescent="0.15">
      <c r="BU1885" s="1">
        <f t="shared" si="507"/>
        <v>0</v>
      </c>
      <c r="BV1885" s="1">
        <f>IF($BY$12=1,NORMDIST(BY1885,$Y$6,$Y$8,TRUE),IF($BY$12=2,IF(BY1885&lt;=$BX$31,0,IF(BY1885&gt;=$BX$32,1,(BY1885-$BX$31)*$BX$33)),SUM($BU$42:BU1885)/$BV$40))</f>
        <v>0.99999999999059674</v>
      </c>
      <c r="BW1885" s="1">
        <f t="shared" si="510"/>
        <v>5.9425152580265798E-10</v>
      </c>
      <c r="BY1885" s="1">
        <f t="shared" si="511"/>
        <v>184.29999999999382</v>
      </c>
      <c r="BZ1885" s="1">
        <f t="shared" si="501"/>
        <v>3.2243707314306995E-12</v>
      </c>
      <c r="CA1885" s="1">
        <f t="shared" si="508"/>
        <v>26</v>
      </c>
      <c r="CE1885" s="1">
        <f t="shared" si="502"/>
        <v>26.305</v>
      </c>
      <c r="CF1885" s="1">
        <f t="shared" si="503"/>
        <v>99</v>
      </c>
      <c r="CG1885" s="1">
        <f t="shared" si="504"/>
        <v>0</v>
      </c>
      <c r="CH1885" s="1">
        <f t="shared" si="509"/>
        <v>0</v>
      </c>
      <c r="CJ1885" s="1" t="e">
        <f t="shared" si="505"/>
        <v>#N/A</v>
      </c>
      <c r="CK1885" s="1" t="str">
        <f t="shared" si="506"/>
        <v/>
      </c>
    </row>
    <row r="1886" spans="73:89" ht="12" customHeight="1" x14ac:dyDescent="0.15">
      <c r="BU1886" s="1">
        <f t="shared" si="507"/>
        <v>0</v>
      </c>
      <c r="BV1886" s="1">
        <f>IF($BY$12=1,NORMDIST(BY1886,$Y$6,$Y$8,TRUE),IF($BY$12=2,IF(BY1886&lt;=$BX$31,0,IF(BY1886&gt;=$BX$32,1,(BY1886-$BX$31)*$BX$33)),SUM($BU$42:BU1886)/$BV$40))</f>
        <v>0.99999999999091382</v>
      </c>
      <c r="BW1886" s="1">
        <f t="shared" si="510"/>
        <v>5.7493536184421157E-10</v>
      </c>
      <c r="BY1886" s="1">
        <f t="shared" si="511"/>
        <v>184.39999999999381</v>
      </c>
      <c r="BZ1886" s="1">
        <f t="shared" si="501"/>
        <v>3.117870725836393E-12</v>
      </c>
      <c r="CA1886" s="1">
        <f t="shared" si="508"/>
        <v>26</v>
      </c>
      <c r="CE1886" s="1">
        <f t="shared" si="502"/>
        <v>26.305</v>
      </c>
      <c r="CF1886" s="1">
        <f t="shared" si="503"/>
        <v>99</v>
      </c>
      <c r="CG1886" s="1">
        <f t="shared" si="504"/>
        <v>0</v>
      </c>
      <c r="CH1886" s="1">
        <f t="shared" si="509"/>
        <v>0</v>
      </c>
      <c r="CJ1886" s="1" t="e">
        <f t="shared" si="505"/>
        <v>#N/A</v>
      </c>
      <c r="CK1886" s="1" t="str">
        <f t="shared" si="506"/>
        <v/>
      </c>
    </row>
    <row r="1887" spans="73:89" ht="12" customHeight="1" x14ac:dyDescent="0.15">
      <c r="BU1887" s="1">
        <f t="shared" si="507"/>
        <v>0</v>
      </c>
      <c r="BV1887" s="1">
        <f>IF($BY$12=1,NORMDIST(BY1887,$Y$6,$Y$8,TRUE),IF($BY$12=2,IF(BY1887&lt;=$BX$31,0,IF(BY1887&gt;=$BX$32,1,(BY1887-$BX$31)*$BX$33)),SUM($BU$42:BU1887)/$BV$40))</f>
        <v>0.99999999999122036</v>
      </c>
      <c r="BW1887" s="1">
        <f t="shared" si="510"/>
        <v>5.5623300079921702E-10</v>
      </c>
      <c r="BY1887" s="1">
        <f t="shared" si="511"/>
        <v>184.4999999999938</v>
      </c>
      <c r="BZ1887" s="1">
        <f t="shared" si="501"/>
        <v>3.0148130124619819E-12</v>
      </c>
      <c r="CA1887" s="1">
        <f t="shared" si="508"/>
        <v>26</v>
      </c>
      <c r="CE1887" s="1">
        <f t="shared" si="502"/>
        <v>26.305</v>
      </c>
      <c r="CF1887" s="1">
        <f t="shared" si="503"/>
        <v>99</v>
      </c>
      <c r="CG1887" s="1">
        <f t="shared" si="504"/>
        <v>0</v>
      </c>
      <c r="CH1887" s="1">
        <f t="shared" si="509"/>
        <v>0</v>
      </c>
      <c r="CJ1887" s="1" t="e">
        <f t="shared" si="505"/>
        <v>#N/A</v>
      </c>
      <c r="CK1887" s="1" t="str">
        <f t="shared" si="506"/>
        <v/>
      </c>
    </row>
    <row r="1888" spans="73:89" ht="12" customHeight="1" x14ac:dyDescent="0.15">
      <c r="BU1888" s="1">
        <f t="shared" si="507"/>
        <v>0</v>
      </c>
      <c r="BV1888" s="1">
        <f>IF($BY$12=1,NORMDIST(BY1888,$Y$6,$Y$8,TRUE),IF($BY$12=2,IF(BY1888&lt;=$BX$31,0,IF(BY1888&gt;=$BX$32,1,(BY1888-$BX$31)*$BX$33)),SUM($BU$42:BU1888)/$BV$40))</f>
        <v>0.9999999999915169</v>
      </c>
      <c r="BW1888" s="1">
        <f t="shared" si="510"/>
        <v>5.3812540685423896E-10</v>
      </c>
      <c r="BY1888" s="1">
        <f t="shared" si="511"/>
        <v>184.5999999999938</v>
      </c>
      <c r="BZ1888" s="1">
        <f t="shared" si="501"/>
        <v>2.915088877867048E-12</v>
      </c>
      <c r="CA1888" s="1">
        <f t="shared" si="508"/>
        <v>26</v>
      </c>
      <c r="CE1888" s="1">
        <f t="shared" si="502"/>
        <v>26.305</v>
      </c>
      <c r="CF1888" s="1">
        <f t="shared" si="503"/>
        <v>99</v>
      </c>
      <c r="CG1888" s="1">
        <f t="shared" si="504"/>
        <v>0</v>
      </c>
      <c r="CH1888" s="1">
        <f t="shared" si="509"/>
        <v>0</v>
      </c>
      <c r="CJ1888" s="1" t="e">
        <f t="shared" si="505"/>
        <v>#N/A</v>
      </c>
      <c r="CK1888" s="1" t="str">
        <f t="shared" si="506"/>
        <v/>
      </c>
    </row>
    <row r="1889" spans="73:89" ht="12" customHeight="1" x14ac:dyDescent="0.15">
      <c r="BU1889" s="1">
        <f t="shared" si="507"/>
        <v>0</v>
      </c>
      <c r="BV1889" s="1">
        <f>IF($BY$12=1,NORMDIST(BY1889,$Y$6,$Y$8,TRUE),IF($BY$12=2,IF(BY1889&lt;=$BX$31,0,IF(BY1889&gt;=$BX$32,1,(BY1889-$BX$31)*$BX$33)),SUM($BU$42:BU1889)/$BV$40))</f>
        <v>0.99999999999180356</v>
      </c>
      <c r="BW1889" s="1">
        <f t="shared" si="510"/>
        <v>5.2059411924017506E-10</v>
      </c>
      <c r="BY1889" s="1">
        <f t="shared" si="511"/>
        <v>184.69999999999379</v>
      </c>
      <c r="BZ1889" s="1">
        <f t="shared" si="501"/>
        <v>2.8185929574455469E-12</v>
      </c>
      <c r="CA1889" s="1">
        <f t="shared" si="508"/>
        <v>26</v>
      </c>
      <c r="CE1889" s="1">
        <f t="shared" si="502"/>
        <v>26.305</v>
      </c>
      <c r="CF1889" s="1">
        <f t="shared" si="503"/>
        <v>99</v>
      </c>
      <c r="CG1889" s="1">
        <f t="shared" si="504"/>
        <v>0</v>
      </c>
      <c r="CH1889" s="1">
        <f t="shared" si="509"/>
        <v>0</v>
      </c>
      <c r="CJ1889" s="1" t="e">
        <f t="shared" si="505"/>
        <v>#N/A</v>
      </c>
      <c r="CK1889" s="1" t="str">
        <f t="shared" si="506"/>
        <v/>
      </c>
    </row>
    <row r="1890" spans="73:89" ht="12" customHeight="1" x14ac:dyDescent="0.15">
      <c r="BU1890" s="1">
        <f t="shared" si="507"/>
        <v>0</v>
      </c>
      <c r="BV1890" s="1">
        <f>IF($BY$12=1,NORMDIST(BY1890,$Y$6,$Y$8,TRUE),IF($BY$12=2,IF(BY1890&lt;=$BX$31,0,IF(BY1890&gt;=$BX$32,1,(BY1890-$BX$31)*$BX$33)),SUM($BU$42:BU1890)/$BV$40))</f>
        <v>0.99999999999208067</v>
      </c>
      <c r="BW1890" s="1">
        <f t="shared" si="510"/>
        <v>5.036212353507256E-10</v>
      </c>
      <c r="BY1890" s="1">
        <f t="shared" si="511"/>
        <v>184.79999999999379</v>
      </c>
      <c r="BZ1890" s="1">
        <f t="shared" si="501"/>
        <v>2.7252231350148406E-12</v>
      </c>
      <c r="CA1890" s="1">
        <f t="shared" si="508"/>
        <v>26</v>
      </c>
      <c r="CE1890" s="1">
        <f t="shared" si="502"/>
        <v>26.305</v>
      </c>
      <c r="CF1890" s="1">
        <f t="shared" si="503"/>
        <v>99</v>
      </c>
      <c r="CG1890" s="1">
        <f t="shared" si="504"/>
        <v>0</v>
      </c>
      <c r="CH1890" s="1">
        <f t="shared" si="509"/>
        <v>0</v>
      </c>
      <c r="CJ1890" s="1" t="e">
        <f t="shared" si="505"/>
        <v>#N/A</v>
      </c>
      <c r="CK1890" s="1" t="str">
        <f t="shared" si="506"/>
        <v/>
      </c>
    </row>
    <row r="1891" spans="73:89" ht="12" customHeight="1" x14ac:dyDescent="0.15">
      <c r="BU1891" s="1">
        <f t="shared" si="507"/>
        <v>0</v>
      </c>
      <c r="BV1891" s="1">
        <f>IF($BY$12=1,NORMDIST(BY1891,$Y$6,$Y$8,TRUE),IF($BY$12=2,IF(BY1891&lt;=$BX$31,0,IF(BY1891&gt;=$BX$32,1,(BY1891-$BX$31)*$BX$33)),SUM($BU$42:BU1891)/$BV$40))</f>
        <v>0.99999999999234868</v>
      </c>
      <c r="BW1891" s="1">
        <f t="shared" si="510"/>
        <v>4.8718939434113911E-10</v>
      </c>
      <c r="BY1891" s="1">
        <f t="shared" si="511"/>
        <v>184.89999999999378</v>
      </c>
      <c r="BZ1891" s="1">
        <f t="shared" si="501"/>
        <v>2.6348804453280448E-12</v>
      </c>
      <c r="CA1891" s="1">
        <f t="shared" si="508"/>
        <v>26</v>
      </c>
      <c r="CE1891" s="1">
        <f t="shared" si="502"/>
        <v>26.305</v>
      </c>
      <c r="CF1891" s="1">
        <f t="shared" si="503"/>
        <v>99</v>
      </c>
      <c r="CG1891" s="1">
        <f t="shared" si="504"/>
        <v>0</v>
      </c>
      <c r="CH1891" s="1">
        <f t="shared" si="509"/>
        <v>0</v>
      </c>
      <c r="CJ1891" s="1" t="e">
        <f t="shared" si="505"/>
        <v>#N/A</v>
      </c>
      <c r="CK1891" s="1" t="str">
        <f t="shared" si="506"/>
        <v/>
      </c>
    </row>
    <row r="1892" spans="73:89" ht="12" customHeight="1" x14ac:dyDescent="0.15">
      <c r="BU1892" s="1">
        <f t="shared" si="507"/>
        <v>0</v>
      </c>
      <c r="BV1892" s="1">
        <f>IF($BY$12=1,NORMDIST(BY1892,$Y$6,$Y$8,TRUE),IF($BY$12=2,IF(BY1892&lt;=$BX$31,0,IF(BY1892&gt;=$BX$32,1,(BY1892-$BX$31)*$BX$33)),SUM($BU$42:BU1892)/$BV$40))</f>
        <v>0.99999999999260769</v>
      </c>
      <c r="BW1892" s="1">
        <f t="shared" si="510"/>
        <v>4.7128176119401447E-10</v>
      </c>
      <c r="BY1892" s="1">
        <f t="shared" si="511"/>
        <v>184.99999999999378</v>
      </c>
      <c r="BZ1892" s="1">
        <f t="shared" si="501"/>
        <v>2.5474689794271907E-12</v>
      </c>
      <c r="CA1892" s="1">
        <f t="shared" si="508"/>
        <v>26</v>
      </c>
      <c r="CE1892" s="1">
        <f t="shared" si="502"/>
        <v>26.305</v>
      </c>
      <c r="CF1892" s="1">
        <f t="shared" si="503"/>
        <v>99</v>
      </c>
      <c r="CG1892" s="1">
        <f t="shared" si="504"/>
        <v>0</v>
      </c>
      <c r="CH1892" s="1">
        <f t="shared" si="509"/>
        <v>0</v>
      </c>
      <c r="CJ1892" s="1" t="e">
        <f t="shared" si="505"/>
        <v>#N/A</v>
      </c>
      <c r="CK1892" s="1" t="str">
        <f t="shared" si="506"/>
        <v/>
      </c>
    </row>
    <row r="1893" spans="73:89" ht="12" customHeight="1" x14ac:dyDescent="0.15">
      <c r="BU1893" s="1">
        <f t="shared" si="507"/>
        <v>0</v>
      </c>
      <c r="BV1893" s="1">
        <f>IF($BY$12=1,NORMDIST(BY1893,$Y$6,$Y$8,TRUE),IF($BY$12=2,IF(BY1893&lt;=$BX$31,0,IF(BY1893&gt;=$BX$32,1,(BY1893-$BX$31)*$BX$33)),SUM($BU$42:BU1893)/$BV$40))</f>
        <v>0.99999999999285827</v>
      </c>
      <c r="BW1893" s="1">
        <f t="shared" si="510"/>
        <v>4.5588201123935105E-10</v>
      </c>
      <c r="BY1893" s="1">
        <f t="shared" si="511"/>
        <v>185.09999999999377</v>
      </c>
      <c r="BZ1893" s="1">
        <f t="shared" si="501"/>
        <v>2.4628957927572469E-12</v>
      </c>
      <c r="CA1893" s="1">
        <f t="shared" si="508"/>
        <v>26</v>
      </c>
      <c r="CE1893" s="1">
        <f t="shared" si="502"/>
        <v>26.305</v>
      </c>
      <c r="CF1893" s="1">
        <f t="shared" si="503"/>
        <v>99</v>
      </c>
      <c r="CG1893" s="1">
        <f t="shared" si="504"/>
        <v>0</v>
      </c>
      <c r="CH1893" s="1">
        <f t="shared" si="509"/>
        <v>0</v>
      </c>
      <c r="CJ1893" s="1" t="e">
        <f t="shared" si="505"/>
        <v>#N/A</v>
      </c>
      <c r="CK1893" s="1" t="str">
        <f t="shared" si="506"/>
        <v/>
      </c>
    </row>
    <row r="1894" spans="73:89" ht="12" customHeight="1" x14ac:dyDescent="0.15">
      <c r="BU1894" s="1">
        <f t="shared" si="507"/>
        <v>0</v>
      </c>
      <c r="BV1894" s="1">
        <f>IF($BY$12=1,NORMDIST(BY1894,$Y$6,$Y$8,TRUE),IF($BY$12=2,IF(BY1894&lt;=$BX$31,0,IF(BY1894&gt;=$BX$32,1,(BY1894-$BX$31)*$BX$33)),SUM($BU$42:BU1894)/$BV$40))</f>
        <v>0.99999999999310041</v>
      </c>
      <c r="BW1894" s="1">
        <f t="shared" si="510"/>
        <v>4.4097431511630565E-10</v>
      </c>
      <c r="BY1894" s="1">
        <f t="shared" si="511"/>
        <v>185.19999999999376</v>
      </c>
      <c r="BZ1894" s="1">
        <f t="shared" si="501"/>
        <v>2.3810708159628536E-12</v>
      </c>
      <c r="CA1894" s="1">
        <f t="shared" si="508"/>
        <v>26</v>
      </c>
      <c r="CE1894" s="1">
        <f t="shared" si="502"/>
        <v>26.305</v>
      </c>
      <c r="CF1894" s="1">
        <f t="shared" si="503"/>
        <v>99</v>
      </c>
      <c r="CG1894" s="1">
        <f t="shared" si="504"/>
        <v>0</v>
      </c>
      <c r="CH1894" s="1">
        <f t="shared" si="509"/>
        <v>0</v>
      </c>
      <c r="CJ1894" s="1" t="e">
        <f t="shared" si="505"/>
        <v>#N/A</v>
      </c>
      <c r="CK1894" s="1" t="str">
        <f t="shared" si="506"/>
        <v/>
      </c>
    </row>
    <row r="1895" spans="73:89" ht="12" customHeight="1" x14ac:dyDescent="0.15">
      <c r="BU1895" s="1">
        <f t="shared" si="507"/>
        <v>0</v>
      </c>
      <c r="BV1895" s="1">
        <f>IF($BY$12=1,NORMDIST(BY1895,$Y$6,$Y$8,TRUE),IF($BY$12=2,IF(BY1895&lt;=$BX$31,0,IF(BY1895&gt;=$BX$32,1,(BY1895-$BX$31)*$BX$33)),SUM($BU$42:BU1895)/$BV$40))</f>
        <v>0.99999999999333455</v>
      </c>
      <c r="BW1895" s="1">
        <f t="shared" si="510"/>
        <v>4.2654332416450248E-10</v>
      </c>
      <c r="BY1895" s="1">
        <f t="shared" si="511"/>
        <v>185.29999999999376</v>
      </c>
      <c r="BZ1895" s="1">
        <f t="shared" si="501"/>
        <v>2.3019067682920499E-12</v>
      </c>
      <c r="CA1895" s="1">
        <f t="shared" si="508"/>
        <v>26</v>
      </c>
      <c r="CE1895" s="1">
        <f t="shared" si="502"/>
        <v>26.305</v>
      </c>
      <c r="CF1895" s="1">
        <f t="shared" si="503"/>
        <v>99</v>
      </c>
      <c r="CG1895" s="1">
        <f t="shared" si="504"/>
        <v>0</v>
      </c>
      <c r="CH1895" s="1">
        <f t="shared" si="509"/>
        <v>0</v>
      </c>
      <c r="CJ1895" s="1" t="e">
        <f t="shared" si="505"/>
        <v>#N/A</v>
      </c>
      <c r="CK1895" s="1" t="str">
        <f t="shared" si="506"/>
        <v/>
      </c>
    </row>
    <row r="1896" spans="73:89" ht="12" customHeight="1" x14ac:dyDescent="0.15">
      <c r="BU1896" s="1">
        <f t="shared" si="507"/>
        <v>0</v>
      </c>
      <c r="BV1896" s="1">
        <f>IF($BY$12=1,NORMDIST(BY1896,$Y$6,$Y$8,TRUE),IF($BY$12=2,IF(BY1896&lt;=$BX$31,0,IF(BY1896&gt;=$BX$32,1,(BY1896-$BX$31)*$BX$33)),SUM($BU$42:BU1896)/$BV$40))</f>
        <v>0.99999999999356093</v>
      </c>
      <c r="BW1896" s="1">
        <f t="shared" si="510"/>
        <v>4.1257415623303916E-10</v>
      </c>
      <c r="BY1896" s="1">
        <f t="shared" si="511"/>
        <v>185.39999999999375</v>
      </c>
      <c r="BZ1896" s="1">
        <f t="shared" si="501"/>
        <v>2.2253190735331882E-12</v>
      </c>
      <c r="CA1896" s="1">
        <f t="shared" si="508"/>
        <v>26</v>
      </c>
      <c r="CE1896" s="1">
        <f t="shared" si="502"/>
        <v>26.305</v>
      </c>
      <c r="CF1896" s="1">
        <f t="shared" si="503"/>
        <v>99</v>
      </c>
      <c r="CG1896" s="1">
        <f t="shared" si="504"/>
        <v>0</v>
      </c>
      <c r="CH1896" s="1">
        <f t="shared" si="509"/>
        <v>0</v>
      </c>
      <c r="CJ1896" s="1" t="e">
        <f t="shared" si="505"/>
        <v>#N/A</v>
      </c>
      <c r="CK1896" s="1" t="str">
        <f t="shared" si="506"/>
        <v/>
      </c>
    </row>
    <row r="1897" spans="73:89" ht="12" customHeight="1" x14ac:dyDescent="0.15">
      <c r="BU1897" s="1">
        <f t="shared" si="507"/>
        <v>0</v>
      </c>
      <c r="BV1897" s="1">
        <f>IF($BY$12=1,NORMDIST(BY1897,$Y$6,$Y$8,TRUE),IF($BY$12=2,IF(BY1897&lt;=$BX$31,0,IF(BY1897&gt;=$BX$32,1,(BY1897-$BX$31)*$BX$33)),SUM($BU$42:BU1897)/$BV$40))</f>
        <v>0.99999999999377964</v>
      </c>
      <c r="BW1897" s="1">
        <f t="shared" si="510"/>
        <v>3.9905238189563108E-10</v>
      </c>
      <c r="BY1897" s="1">
        <f t="shared" si="511"/>
        <v>185.49999999999375</v>
      </c>
      <c r="BZ1897" s="1">
        <f t="shared" si="501"/>
        <v>2.1512257784131781E-12</v>
      </c>
      <c r="CA1897" s="1">
        <f t="shared" si="508"/>
        <v>26</v>
      </c>
      <c r="CE1897" s="1">
        <f t="shared" si="502"/>
        <v>26.305</v>
      </c>
      <c r="CF1897" s="1">
        <f t="shared" si="503"/>
        <v>99</v>
      </c>
      <c r="CG1897" s="1">
        <f t="shared" si="504"/>
        <v>0</v>
      </c>
      <c r="CH1897" s="1">
        <f t="shared" si="509"/>
        <v>0</v>
      </c>
      <c r="CJ1897" s="1" t="e">
        <f t="shared" si="505"/>
        <v>#N/A</v>
      </c>
      <c r="CK1897" s="1" t="str">
        <f t="shared" si="506"/>
        <v/>
      </c>
    </row>
    <row r="1898" spans="73:89" ht="12" customHeight="1" x14ac:dyDescent="0.15">
      <c r="BU1898" s="1">
        <f t="shared" si="507"/>
        <v>0</v>
      </c>
      <c r="BV1898" s="1">
        <f>IF($BY$12=1,NORMDIST(BY1898,$Y$6,$Y$8,TRUE),IF($BY$12=2,IF(BY1898&lt;=$BX$31,0,IF(BY1898&gt;=$BX$32,1,(BY1898-$BX$31)*$BX$33)),SUM($BU$42:BU1898)/$BV$40))</f>
        <v>0.99999999999399125</v>
      </c>
      <c r="BW1898" s="1">
        <f t="shared" si="510"/>
        <v>3.8596401106069722E-10</v>
      </c>
      <c r="BY1898" s="1">
        <f t="shared" si="511"/>
        <v>185.59999999999374</v>
      </c>
      <c r="BZ1898" s="1">
        <f t="shared" ref="BZ1898:BZ1961" si="512">IF($BZ$5,IF($BY$12=1,NORMDIST(BY1898,$Y$6,$Y$8,FALSE),IF($BY$12=2,IF(AND(BY1898&gt;=$BX$31,BY1898&lt;=$BX$32),$BX$33,0),IF(BY1898&lt;=$BX$13,0,NORMDIST(LN((BY1898-$BX$13)/$BX$12),0,$BW$8,FALSE)/((BY1898-$BX$13)/$BX$12)))),-999)</f>
        <v>2.0795474733874475E-12</v>
      </c>
      <c r="CA1898" s="1">
        <f t="shared" si="508"/>
        <v>26</v>
      </c>
      <c r="CE1898" s="1">
        <f t="shared" ref="CE1898:CE1961" si="513">IF(AND($CB$7,$CD$2,$CD$1),26+$P$23/2-CC1898*$P$23,NA())</f>
        <v>26.305</v>
      </c>
      <c r="CF1898" s="1">
        <f t="shared" ref="CF1898:CF1961" si="514">IF(ISNA(CJ1898),99,CJ1898)</f>
        <v>99</v>
      </c>
      <c r="CG1898" s="1">
        <f t="shared" ref="CG1898:CG1961" si="515">IF(ISNA(CJ1898),0,CJ1898)</f>
        <v>0</v>
      </c>
      <c r="CH1898" s="1">
        <f t="shared" si="509"/>
        <v>0</v>
      </c>
      <c r="CJ1898" s="1" t="e">
        <f t="shared" ref="CJ1898:CJ1961" si="516">IF(CH1898=1,CE1898,NA())</f>
        <v>#N/A</v>
      </c>
      <c r="CK1898" s="1" t="str">
        <f t="shared" ref="CK1898:CK1961" si="517">IF(CH1898=1,M1797,"")</f>
        <v/>
      </c>
    </row>
    <row r="1899" spans="73:89" ht="12" customHeight="1" x14ac:dyDescent="0.15">
      <c r="BU1899" s="1">
        <f t="shared" ref="BU1899:BU1962" si="518">IF($BY$12&lt;3,0,IF(BY1899&lt;=$BX$13,0,NORMDIST(LN((BY1899-$BX$13)/$BX$12),0,$BW$8,FALSE)/((BY1899-$BX$13)/$BX$12)))</f>
        <v>0</v>
      </c>
      <c r="BV1899" s="1">
        <f>IF($BY$12=1,NORMDIST(BY1899,$Y$6,$Y$8,TRUE),IF($BY$12=2,IF(BY1899&lt;=$BX$31,0,IF(BY1899&gt;=$BX$32,1,(BY1899-$BX$31)*$BX$33)),SUM($BU$42:BU1899)/$BV$40))</f>
        <v>0.99999999999419564</v>
      </c>
      <c r="BW1899" s="1">
        <f t="shared" si="510"/>
        <v>3.7329547996541555E-10</v>
      </c>
      <c r="BY1899" s="1">
        <f t="shared" si="511"/>
        <v>185.69999999999374</v>
      </c>
      <c r="BZ1899" s="1">
        <f t="shared" si="512"/>
        <v>2.0102072157535172E-12</v>
      </c>
      <c r="CA1899" s="1">
        <f t="shared" ref="CA1899:CA1962" si="519">IF(AND($CD$1,$CD$3),26-$CD$40*NORMDIST(BY1899,$Y$6,$Y$8/SQRT($T$18),FALSE),-999)</f>
        <v>26</v>
      </c>
      <c r="CE1899" s="1">
        <f t="shared" si="513"/>
        <v>26.305</v>
      </c>
      <c r="CF1899" s="1">
        <f t="shared" si="514"/>
        <v>99</v>
      </c>
      <c r="CG1899" s="1">
        <f t="shared" si="515"/>
        <v>0</v>
      </c>
      <c r="CH1899" s="1">
        <f t="shared" si="509"/>
        <v>0</v>
      </c>
      <c r="CJ1899" s="1" t="e">
        <f t="shared" si="516"/>
        <v>#N/A</v>
      </c>
      <c r="CK1899" s="1" t="str">
        <f t="shared" si="517"/>
        <v/>
      </c>
    </row>
    <row r="1900" spans="73:89" ht="12" customHeight="1" x14ac:dyDescent="0.15">
      <c r="BU1900" s="1">
        <f t="shared" si="518"/>
        <v>0</v>
      </c>
      <c r="BV1900" s="1">
        <f>IF($BY$12=1,NORMDIST(BY1900,$Y$6,$Y$8,TRUE),IF($BY$12=2,IF(BY1900&lt;=$BX$31,0,IF(BY1900&gt;=$BX$32,1,(BY1900-$BX$31)*$BX$33)),SUM($BU$42:BU1900)/$BV$40))</f>
        <v>0.99999999999439337</v>
      </c>
      <c r="BW1900" s="1">
        <f t="shared" si="510"/>
        <v>3.6103363854314932E-10</v>
      </c>
      <c r="BY1900" s="1">
        <f t="shared" si="511"/>
        <v>185.79999999999373</v>
      </c>
      <c r="BZ1900" s="1">
        <f t="shared" si="512"/>
        <v>1.9431304550223978E-12</v>
      </c>
      <c r="CA1900" s="1">
        <f t="shared" si="519"/>
        <v>26</v>
      </c>
      <c r="CE1900" s="1">
        <f t="shared" si="513"/>
        <v>26.305</v>
      </c>
      <c r="CF1900" s="1">
        <f t="shared" si="514"/>
        <v>99</v>
      </c>
      <c r="CG1900" s="1">
        <f t="shared" si="515"/>
        <v>0</v>
      </c>
      <c r="CH1900" s="1">
        <f t="shared" si="509"/>
        <v>0</v>
      </c>
      <c r="CJ1900" s="1" t="e">
        <f t="shared" si="516"/>
        <v>#N/A</v>
      </c>
      <c r="CK1900" s="1" t="str">
        <f t="shared" si="517"/>
        <v/>
      </c>
    </row>
    <row r="1901" spans="73:89" ht="12" customHeight="1" x14ac:dyDescent="0.15">
      <c r="BU1901" s="1">
        <f t="shared" si="518"/>
        <v>0</v>
      </c>
      <c r="BV1901" s="1">
        <f>IF($BY$12=1,NORMDIST(BY1901,$Y$6,$Y$8,TRUE),IF($BY$12=2,IF(BY1901&lt;=$BX$31,0,IF(BY1901&gt;=$BX$32,1,(BY1901-$BX$31)*$BX$33)),SUM($BU$42:BU1901)/$BV$40))</f>
        <v>0.99999999999458433</v>
      </c>
      <c r="BW1901" s="1">
        <f t="shared" si="510"/>
        <v>3.4916573815384355E-10</v>
      </c>
      <c r="BY1901" s="1">
        <f t="shared" si="511"/>
        <v>185.89999999999372</v>
      </c>
      <c r="BZ1901" s="1">
        <f t="shared" si="512"/>
        <v>1.878244960483353E-12</v>
      </c>
      <c r="CA1901" s="1">
        <f t="shared" si="519"/>
        <v>26</v>
      </c>
      <c r="CE1901" s="1">
        <f t="shared" si="513"/>
        <v>26.305</v>
      </c>
      <c r="CF1901" s="1">
        <f t="shared" si="514"/>
        <v>99</v>
      </c>
      <c r="CG1901" s="1">
        <f t="shared" si="515"/>
        <v>0</v>
      </c>
      <c r="CH1901" s="1">
        <f t="shared" si="509"/>
        <v>0</v>
      </c>
      <c r="CJ1901" s="1" t="e">
        <f t="shared" si="516"/>
        <v>#N/A</v>
      </c>
      <c r="CK1901" s="1" t="str">
        <f t="shared" si="517"/>
        <v/>
      </c>
    </row>
    <row r="1902" spans="73:89" ht="12" customHeight="1" x14ac:dyDescent="0.15">
      <c r="BU1902" s="1">
        <f t="shared" si="518"/>
        <v>0</v>
      </c>
      <c r="BV1902" s="1">
        <f>IF($BY$12=1,NORMDIST(BY1902,$Y$6,$Y$8,TRUE),IF($BY$12=2,IF(BY1902&lt;=$BX$31,0,IF(BY1902&gt;=$BX$32,1,(BY1902-$BX$31)*$BX$33)),SUM($BU$42:BU1902)/$BV$40))</f>
        <v>0.99999999999476907</v>
      </c>
      <c r="BW1902" s="1">
        <f t="shared" si="510"/>
        <v>3.3767941966734592E-10</v>
      </c>
      <c r="BY1902" s="1">
        <f t="shared" si="511"/>
        <v>185.99999999999372</v>
      </c>
      <c r="BZ1902" s="1">
        <f t="shared" si="512"/>
        <v>1.8154807508997704E-12</v>
      </c>
      <c r="CA1902" s="1">
        <f t="shared" si="519"/>
        <v>26</v>
      </c>
      <c r="CE1902" s="1">
        <f t="shared" si="513"/>
        <v>26.305</v>
      </c>
      <c r="CF1902" s="1">
        <f t="shared" si="514"/>
        <v>99</v>
      </c>
      <c r="CG1902" s="1">
        <f t="shared" si="515"/>
        <v>0</v>
      </c>
      <c r="CH1902" s="1">
        <f t="shared" si="509"/>
        <v>0</v>
      </c>
      <c r="CJ1902" s="1" t="e">
        <f t="shared" si="516"/>
        <v>#N/A</v>
      </c>
      <c r="CK1902" s="1" t="str">
        <f t="shared" si="517"/>
        <v/>
      </c>
    </row>
    <row r="1903" spans="73:89" ht="12" customHeight="1" x14ac:dyDescent="0.15">
      <c r="BU1903" s="1">
        <f t="shared" si="518"/>
        <v>0</v>
      </c>
      <c r="BV1903" s="1">
        <f>IF($BY$12=1,NORMDIST(BY1903,$Y$6,$Y$8,TRUE),IF($BY$12=2,IF(BY1903&lt;=$BX$31,0,IF(BY1903&gt;=$BX$32,1,(BY1903-$BX$31)*$BX$33)),SUM($BU$42:BU1903)/$BV$40))</f>
        <v>0.99999999999494749</v>
      </c>
      <c r="BW1903" s="1">
        <f t="shared" si="510"/>
        <v>3.2656270188980639E-10</v>
      </c>
      <c r="BY1903" s="1">
        <f t="shared" si="511"/>
        <v>186.09999999999371</v>
      </c>
      <c r="BZ1903" s="1">
        <f t="shared" si="512"/>
        <v>1.7547700262752144E-12</v>
      </c>
      <c r="CA1903" s="1">
        <f t="shared" si="519"/>
        <v>26</v>
      </c>
      <c r="CE1903" s="1">
        <f t="shared" si="513"/>
        <v>26.305</v>
      </c>
      <c r="CF1903" s="1">
        <f t="shared" si="514"/>
        <v>99</v>
      </c>
      <c r="CG1903" s="1">
        <f t="shared" si="515"/>
        <v>0</v>
      </c>
      <c r="CH1903" s="1">
        <f t="shared" si="509"/>
        <v>0</v>
      </c>
      <c r="CJ1903" s="1" t="e">
        <f t="shared" si="516"/>
        <v>#N/A</v>
      </c>
      <c r="CK1903" s="1" t="str">
        <f t="shared" si="517"/>
        <v/>
      </c>
    </row>
    <row r="1904" spans="73:89" ht="12" customHeight="1" x14ac:dyDescent="0.15">
      <c r="BU1904" s="1">
        <f t="shared" si="518"/>
        <v>0</v>
      </c>
      <c r="BV1904" s="1">
        <f>IF($BY$12=1,NORMDIST(BY1904,$Y$6,$Y$8,TRUE),IF($BY$12=2,IF(BY1904&lt;=$BX$31,0,IF(BY1904&gt;=$BX$32,1,(BY1904-$BX$31)*$BX$33)),SUM($BU$42:BU1904)/$BV$40))</f>
        <v>0.99999999999512001</v>
      </c>
      <c r="BW1904" s="1">
        <f t="shared" si="510"/>
        <v>3.1580397032364014E-10</v>
      </c>
      <c r="BY1904" s="1">
        <f t="shared" si="511"/>
        <v>186.19999999999371</v>
      </c>
      <c r="BZ1904" s="1">
        <f t="shared" si="512"/>
        <v>1.6960471016307779E-12</v>
      </c>
      <c r="CA1904" s="1">
        <f t="shared" si="519"/>
        <v>26</v>
      </c>
      <c r="CE1904" s="1">
        <f t="shared" si="513"/>
        <v>26.305</v>
      </c>
      <c r="CF1904" s="1">
        <f t="shared" si="514"/>
        <v>99</v>
      </c>
      <c r="CG1904" s="1">
        <f t="shared" si="515"/>
        <v>0</v>
      </c>
      <c r="CH1904" s="1">
        <f t="shared" si="509"/>
        <v>0</v>
      </c>
      <c r="CJ1904" s="1" t="e">
        <f t="shared" si="516"/>
        <v>#N/A</v>
      </c>
      <c r="CK1904" s="1" t="str">
        <f t="shared" si="517"/>
        <v/>
      </c>
    </row>
    <row r="1905" spans="73:89" ht="12" customHeight="1" x14ac:dyDescent="0.15">
      <c r="BU1905" s="1">
        <f t="shared" si="518"/>
        <v>0</v>
      </c>
      <c r="BV1905" s="1">
        <f>IF($BY$12=1,NORMDIST(BY1905,$Y$6,$Y$8,TRUE),IF($BY$12=2,IF(BY1905&lt;=$BX$31,0,IF(BY1905&gt;=$BX$32,1,(BY1905-$BX$31)*$BX$33)),SUM($BU$42:BU1905)/$BV$40))</f>
        <v>0.99999999999528677</v>
      </c>
      <c r="BW1905" s="1">
        <f t="shared" si="510"/>
        <v>3.0539196625174418E-10</v>
      </c>
      <c r="BY1905" s="1">
        <f t="shared" si="511"/>
        <v>186.2999999999937</v>
      </c>
      <c r="BZ1905" s="1">
        <f t="shared" si="512"/>
        <v>1.6392483427362025E-12</v>
      </c>
      <c r="CA1905" s="1">
        <f t="shared" si="519"/>
        <v>26</v>
      </c>
      <c r="CE1905" s="1">
        <f t="shared" si="513"/>
        <v>26.305</v>
      </c>
      <c r="CF1905" s="1">
        <f t="shared" si="514"/>
        <v>99</v>
      </c>
      <c r="CG1905" s="1">
        <f t="shared" si="515"/>
        <v>0</v>
      </c>
      <c r="CH1905" s="1">
        <f t="shared" si="509"/>
        <v>0</v>
      </c>
      <c r="CJ1905" s="1" t="e">
        <f t="shared" si="516"/>
        <v>#N/A</v>
      </c>
      <c r="CK1905" s="1" t="str">
        <f t="shared" si="517"/>
        <v/>
      </c>
    </row>
    <row r="1906" spans="73:89" ht="12" customHeight="1" x14ac:dyDescent="0.15">
      <c r="BU1906" s="1">
        <f t="shared" si="518"/>
        <v>0</v>
      </c>
      <c r="BV1906" s="1">
        <f>IF($BY$12=1,NORMDIST(BY1906,$Y$6,$Y$8,TRUE),IF($BY$12=2,IF(BY1906&lt;=$BX$31,0,IF(BY1906&gt;=$BX$32,1,(BY1906-$BX$31)*$BX$33)),SUM($BU$42:BU1906)/$BV$40))</f>
        <v>0.99999999999544797</v>
      </c>
      <c r="BW1906" s="1">
        <f t="shared" si="510"/>
        <v>2.9531577613691624E-10</v>
      </c>
      <c r="BY1906" s="1">
        <f t="shared" si="511"/>
        <v>186.3999999999937</v>
      </c>
      <c r="BZ1906" s="1">
        <f t="shared" si="512"/>
        <v>1.5843121037388745E-12</v>
      </c>
      <c r="CA1906" s="1">
        <f t="shared" si="519"/>
        <v>26</v>
      </c>
      <c r="CE1906" s="1">
        <f t="shared" si="513"/>
        <v>26.305</v>
      </c>
      <c r="CF1906" s="1">
        <f t="shared" si="514"/>
        <v>99</v>
      </c>
      <c r="CG1906" s="1">
        <f t="shared" si="515"/>
        <v>0</v>
      </c>
      <c r="CH1906" s="1">
        <f t="shared" si="509"/>
        <v>0</v>
      </c>
      <c r="CJ1906" s="1" t="e">
        <f t="shared" si="516"/>
        <v>#N/A</v>
      </c>
      <c r="CK1906" s="1" t="str">
        <f t="shared" si="517"/>
        <v/>
      </c>
    </row>
    <row r="1907" spans="73:89" ht="12" customHeight="1" x14ac:dyDescent="0.15">
      <c r="BU1907" s="1">
        <f t="shared" si="518"/>
        <v>0</v>
      </c>
      <c r="BV1907" s="1">
        <f>IF($BY$12=1,NORMDIST(BY1907,$Y$6,$Y$8,TRUE),IF($BY$12=2,IF(BY1907&lt;=$BX$31,0,IF(BY1907&gt;=$BX$32,1,(BY1907-$BX$31)*$BX$33)),SUM($BU$42:BU1907)/$BV$40))</f>
        <v>0.99999999999560374</v>
      </c>
      <c r="BW1907" s="1">
        <f t="shared" si="510"/>
        <v>2.8556482132768807E-10</v>
      </c>
      <c r="BY1907" s="1">
        <f t="shared" si="511"/>
        <v>186.49999999999369</v>
      </c>
      <c r="BZ1907" s="1">
        <f t="shared" si="512"/>
        <v>1.5311786666364489E-12</v>
      </c>
      <c r="CA1907" s="1">
        <f t="shared" si="519"/>
        <v>26</v>
      </c>
      <c r="CE1907" s="1">
        <f t="shared" si="513"/>
        <v>26.305</v>
      </c>
      <c r="CF1907" s="1">
        <f t="shared" si="514"/>
        <v>99</v>
      </c>
      <c r="CG1907" s="1">
        <f t="shared" si="515"/>
        <v>0</v>
      </c>
      <c r="CH1907" s="1">
        <f t="shared" si="509"/>
        <v>0</v>
      </c>
      <c r="CJ1907" s="1" t="e">
        <f t="shared" si="516"/>
        <v>#N/A</v>
      </c>
      <c r="CK1907" s="1" t="str">
        <f t="shared" si="517"/>
        <v/>
      </c>
    </row>
    <row r="1908" spans="73:89" ht="12" customHeight="1" x14ac:dyDescent="0.15">
      <c r="BU1908" s="1">
        <f t="shared" si="518"/>
        <v>0</v>
      </c>
      <c r="BV1908" s="1">
        <f>IF($BY$12=1,NORMDIST(BY1908,$Y$6,$Y$8,TRUE),IF($BY$12=2,IF(BY1908&lt;=$BX$31,0,IF(BY1908&gt;=$BX$32,1,(BY1908-$BX$31)*$BX$33)),SUM($BU$42:BU1908)/$BV$40))</f>
        <v>0.99999999999575429</v>
      </c>
      <c r="BW1908" s="1">
        <f t="shared" si="510"/>
        <v>2.7612884806200542E-10</v>
      </c>
      <c r="BY1908" s="1">
        <f t="shared" si="511"/>
        <v>186.59999999999368</v>
      </c>
      <c r="BZ1908" s="1">
        <f t="shared" si="512"/>
        <v>1.4797901825402721E-12</v>
      </c>
      <c r="CA1908" s="1">
        <f t="shared" si="519"/>
        <v>26</v>
      </c>
      <c r="CE1908" s="1">
        <f t="shared" si="513"/>
        <v>26.305</v>
      </c>
      <c r="CF1908" s="1">
        <f t="shared" si="514"/>
        <v>99</v>
      </c>
      <c r="CG1908" s="1">
        <f t="shared" si="515"/>
        <v>0</v>
      </c>
      <c r="CH1908" s="1">
        <f t="shared" si="509"/>
        <v>0</v>
      </c>
      <c r="CJ1908" s="1" t="e">
        <f t="shared" si="516"/>
        <v>#N/A</v>
      </c>
      <c r="CK1908" s="1" t="str">
        <f t="shared" si="517"/>
        <v/>
      </c>
    </row>
    <row r="1909" spans="73:89" ht="12" customHeight="1" x14ac:dyDescent="0.15">
      <c r="BU1909" s="1">
        <f t="shared" si="518"/>
        <v>0</v>
      </c>
      <c r="BV1909" s="1">
        <f>IF($BY$12=1,NORMDIST(BY1909,$Y$6,$Y$8,TRUE),IF($BY$12=2,IF(BY1909&lt;=$BX$31,0,IF(BY1909&gt;=$BX$32,1,(BY1909-$BX$31)*$BX$33)),SUM($BU$42:BU1909)/$BV$40))</f>
        <v>0.99999999999589972</v>
      </c>
      <c r="BW1909" s="1">
        <f t="shared" si="510"/>
        <v>2.6699791776040947E-10</v>
      </c>
      <c r="BY1909" s="1">
        <f t="shared" si="511"/>
        <v>186.69999999999368</v>
      </c>
      <c r="BZ1909" s="1">
        <f t="shared" si="512"/>
        <v>1.4300906146781923E-12</v>
      </c>
      <c r="CA1909" s="1">
        <f t="shared" si="519"/>
        <v>26</v>
      </c>
      <c r="CE1909" s="1">
        <f t="shared" si="513"/>
        <v>26.305</v>
      </c>
      <c r="CF1909" s="1">
        <f t="shared" si="514"/>
        <v>99</v>
      </c>
      <c r="CG1909" s="1">
        <f t="shared" si="515"/>
        <v>0</v>
      </c>
      <c r="CH1909" s="1">
        <f t="shared" si="509"/>
        <v>0</v>
      </c>
      <c r="CJ1909" s="1" t="e">
        <f t="shared" si="516"/>
        <v>#N/A</v>
      </c>
      <c r="CK1909" s="1" t="str">
        <f t="shared" si="517"/>
        <v/>
      </c>
    </row>
    <row r="1910" spans="73:89" ht="12" customHeight="1" x14ac:dyDescent="0.15">
      <c r="BU1910" s="1">
        <f t="shared" si="518"/>
        <v>0</v>
      </c>
      <c r="BV1910" s="1">
        <f>IF($BY$12=1,NORMDIST(BY1910,$Y$6,$Y$8,TRUE),IF($BY$12=2,IF(BY1910&lt;=$BX$31,0,IF(BY1910&gt;=$BX$32,1,(BY1910-$BX$31)*$BX$33)),SUM($BU$42:BU1910)/$BV$40))</f>
        <v>0.99999999999604039</v>
      </c>
      <c r="BW1910" s="1">
        <f t="shared" si="510"/>
        <v>2.5816239760063582E-10</v>
      </c>
      <c r="BY1910" s="1">
        <f t="shared" si="511"/>
        <v>186.79999999999367</v>
      </c>
      <c r="BZ1910" s="1">
        <f t="shared" si="512"/>
        <v>1.3820256830869624E-12</v>
      </c>
      <c r="CA1910" s="1">
        <f t="shared" si="519"/>
        <v>26</v>
      </c>
      <c r="CE1910" s="1">
        <f t="shared" si="513"/>
        <v>26.305</v>
      </c>
      <c r="CF1910" s="1">
        <f t="shared" si="514"/>
        <v>99</v>
      </c>
      <c r="CG1910" s="1">
        <f t="shared" si="515"/>
        <v>0</v>
      </c>
      <c r="CH1910" s="1">
        <f t="shared" si="509"/>
        <v>0</v>
      </c>
      <c r="CJ1910" s="1" t="e">
        <f t="shared" si="516"/>
        <v>#N/A</v>
      </c>
      <c r="CK1910" s="1" t="str">
        <f t="shared" si="517"/>
        <v/>
      </c>
    </row>
    <row r="1911" spans="73:89" ht="12" customHeight="1" x14ac:dyDescent="0.15">
      <c r="BU1911" s="1">
        <f t="shared" si="518"/>
        <v>0</v>
      </c>
      <c r="BV1911" s="1">
        <f>IF($BY$12=1,NORMDIST(BY1911,$Y$6,$Y$8,TRUE),IF($BY$12=2,IF(BY1911&lt;=$BX$31,0,IF(BY1911&gt;=$BX$32,1,(BY1911-$BX$31)*$BX$33)),SUM($BU$42:BU1911)/$BV$40))</f>
        <v>0.99999999999617617</v>
      </c>
      <c r="BW1911" s="1">
        <f t="shared" si="510"/>
        <v>2.4961295136571204E-10</v>
      </c>
      <c r="BY1911" s="1">
        <f t="shared" si="511"/>
        <v>186.89999999999367</v>
      </c>
      <c r="BZ1911" s="1">
        <f t="shared" si="512"/>
        <v>1.335542810945535E-12</v>
      </c>
      <c r="CA1911" s="1">
        <f t="shared" si="519"/>
        <v>26</v>
      </c>
      <c r="CE1911" s="1">
        <f t="shared" si="513"/>
        <v>26.305</v>
      </c>
      <c r="CF1911" s="1">
        <f t="shared" si="514"/>
        <v>99</v>
      </c>
      <c r="CG1911" s="1">
        <f t="shared" si="515"/>
        <v>0</v>
      </c>
      <c r="CH1911" s="1">
        <f t="shared" si="509"/>
        <v>0</v>
      </c>
      <c r="CJ1911" s="1" t="e">
        <f t="shared" si="516"/>
        <v>#N/A</v>
      </c>
      <c r="CK1911" s="1" t="str">
        <f t="shared" si="517"/>
        <v/>
      </c>
    </row>
    <row r="1912" spans="73:89" ht="12" customHeight="1" x14ac:dyDescent="0.15">
      <c r="BU1912" s="1">
        <f t="shared" si="518"/>
        <v>0</v>
      </c>
      <c r="BV1912" s="1">
        <f>IF($BY$12=1,NORMDIST(BY1912,$Y$6,$Y$8,TRUE),IF($BY$12=2,IF(BY1912&lt;=$BX$31,0,IF(BY1912&gt;=$BX$32,1,(BY1912-$BX$31)*$BX$33)),SUM($BU$42:BU1912)/$BV$40))</f>
        <v>0.99999999999630751</v>
      </c>
      <c r="BW1912" s="1">
        <f t="shared" si="510"/>
        <v>2.4134053055788995E-10</v>
      </c>
      <c r="BY1912" s="1">
        <f t="shared" si="511"/>
        <v>186.99999999999366</v>
      </c>
      <c r="BZ1912" s="1">
        <f t="shared" si="512"/>
        <v>1.2905910725021289E-12</v>
      </c>
      <c r="CA1912" s="1">
        <f t="shared" si="519"/>
        <v>26</v>
      </c>
      <c r="CE1912" s="1">
        <f t="shared" si="513"/>
        <v>26.305</v>
      </c>
      <c r="CF1912" s="1">
        <f t="shared" si="514"/>
        <v>99</v>
      </c>
      <c r="CG1912" s="1">
        <f t="shared" si="515"/>
        <v>0</v>
      </c>
      <c r="CH1912" s="1">
        <f t="shared" si="509"/>
        <v>0</v>
      </c>
      <c r="CJ1912" s="1" t="e">
        <f t="shared" si="516"/>
        <v>#N/A</v>
      </c>
      <c r="CK1912" s="1" t="str">
        <f t="shared" si="517"/>
        <v/>
      </c>
    </row>
    <row r="1913" spans="73:89" ht="12" customHeight="1" x14ac:dyDescent="0.15">
      <c r="BU1913" s="1">
        <f t="shared" si="518"/>
        <v>0</v>
      </c>
      <c r="BV1913" s="1">
        <f>IF($BY$12=1,NORMDIST(BY1913,$Y$6,$Y$8,TRUE),IF($BY$12=2,IF(BY1913&lt;=$BX$31,0,IF(BY1913&gt;=$BX$32,1,(BY1913-$BX$31)*$BX$33)),SUM($BU$42:BU1913)/$BV$40))</f>
        <v>0.99999999999643441</v>
      </c>
      <c r="BW1913" s="1">
        <f t="shared" si="510"/>
        <v>2.3333636577095284E-10</v>
      </c>
      <c r="BY1913" s="1">
        <f t="shared" si="511"/>
        <v>187.09999999999366</v>
      </c>
      <c r="BZ1913" s="1">
        <f t="shared" si="512"/>
        <v>1.2471211425492291E-12</v>
      </c>
      <c r="CA1913" s="1">
        <f t="shared" si="519"/>
        <v>26</v>
      </c>
      <c r="CE1913" s="1">
        <f t="shared" si="513"/>
        <v>26.305</v>
      </c>
      <c r="CF1913" s="1">
        <f t="shared" si="514"/>
        <v>99</v>
      </c>
      <c r="CG1913" s="1">
        <f t="shared" si="515"/>
        <v>0</v>
      </c>
      <c r="CH1913" s="1">
        <f t="shared" si="509"/>
        <v>0</v>
      </c>
      <c r="CJ1913" s="1" t="e">
        <f t="shared" si="516"/>
        <v>#N/A</v>
      </c>
      <c r="CK1913" s="1" t="str">
        <f t="shared" si="517"/>
        <v/>
      </c>
    </row>
    <row r="1914" spans="73:89" ht="12" customHeight="1" x14ac:dyDescent="0.15">
      <c r="BU1914" s="1">
        <f t="shared" si="518"/>
        <v>0</v>
      </c>
      <c r="BV1914" s="1">
        <f>IF($BY$12=1,NORMDIST(BY1914,$Y$6,$Y$8,TRUE),IF($BY$12=2,IF(BY1914&lt;=$BX$31,0,IF(BY1914&gt;=$BX$32,1,(BY1914-$BX$31)*$BX$33)),SUM($BU$42:BU1914)/$BV$40))</f>
        <v>0.99999999999655698</v>
      </c>
      <c r="BW1914" s="1">
        <f t="shared" si="510"/>
        <v>2.2559195831359857E-10</v>
      </c>
      <c r="BY1914" s="1">
        <f t="shared" si="511"/>
        <v>187.19999999999365</v>
      </c>
      <c r="BZ1914" s="1">
        <f t="shared" si="512"/>
        <v>1.2050852474017426E-12</v>
      </c>
      <c r="CA1914" s="1">
        <f t="shared" si="519"/>
        <v>26</v>
      </c>
      <c r="CE1914" s="1">
        <f t="shared" si="513"/>
        <v>26.305</v>
      </c>
      <c r="CF1914" s="1">
        <f t="shared" si="514"/>
        <v>99</v>
      </c>
      <c r="CG1914" s="1">
        <f t="shared" si="515"/>
        <v>0</v>
      </c>
      <c r="CH1914" s="1">
        <f t="shared" si="509"/>
        <v>0</v>
      </c>
      <c r="CJ1914" s="1" t="e">
        <f t="shared" si="516"/>
        <v>#N/A</v>
      </c>
      <c r="CK1914" s="1" t="str">
        <f t="shared" si="517"/>
        <v/>
      </c>
    </row>
    <row r="1915" spans="73:89" ht="12" customHeight="1" x14ac:dyDescent="0.15">
      <c r="BU1915" s="1">
        <f t="shared" si="518"/>
        <v>0</v>
      </c>
      <c r="BV1915" s="1">
        <f>IF($BY$12=1,NORMDIST(BY1915,$Y$6,$Y$8,TRUE),IF($BY$12=2,IF(BY1915&lt;=$BX$31,0,IF(BY1915&gt;=$BX$32,1,(BY1915-$BX$31)*$BX$33)),SUM($BU$42:BU1915)/$BV$40))</f>
        <v>0.99999999999667544</v>
      </c>
      <c r="BW1915" s="1">
        <f t="shared" si="510"/>
        <v>2.1809907207687448E-10</v>
      </c>
      <c r="BY1915" s="1">
        <f t="shared" si="511"/>
        <v>187.29999999999364</v>
      </c>
      <c r="BZ1915" s="1">
        <f t="shared" si="512"/>
        <v>1.1644371173351942E-12</v>
      </c>
      <c r="CA1915" s="1">
        <f t="shared" si="519"/>
        <v>26</v>
      </c>
      <c r="CE1915" s="1">
        <f t="shared" si="513"/>
        <v>26.305</v>
      </c>
      <c r="CF1915" s="1">
        <f t="shared" si="514"/>
        <v>99</v>
      </c>
      <c r="CG1915" s="1">
        <f t="shared" si="515"/>
        <v>0</v>
      </c>
      <c r="CH1915" s="1">
        <f t="shared" si="509"/>
        <v>0</v>
      </c>
      <c r="CJ1915" s="1" t="e">
        <f t="shared" si="516"/>
        <v>#N/A</v>
      </c>
      <c r="CK1915" s="1" t="str">
        <f t="shared" si="517"/>
        <v/>
      </c>
    </row>
    <row r="1916" spans="73:89" ht="12" customHeight="1" x14ac:dyDescent="0.15">
      <c r="BU1916" s="1">
        <f t="shared" si="518"/>
        <v>0</v>
      </c>
      <c r="BV1916" s="1">
        <f>IF($BY$12=1,NORMDIST(BY1916,$Y$6,$Y$8,TRUE),IF($BY$12=2,IF(BY1916&lt;=$BX$31,0,IF(BY1916&gt;=$BX$32,1,(BY1916-$BX$31)*$BX$33)),SUM($BU$42:BU1916)/$BV$40))</f>
        <v>0.9999999999967899</v>
      </c>
      <c r="BW1916" s="1">
        <f t="shared" si="510"/>
        <v>2.1084972563874036E-10</v>
      </c>
      <c r="BY1916" s="1">
        <f t="shared" si="511"/>
        <v>187.39999999999364</v>
      </c>
      <c r="BZ1916" s="1">
        <f t="shared" si="512"/>
        <v>1.1251319404415556E-12</v>
      </c>
      <c r="CA1916" s="1">
        <f t="shared" si="519"/>
        <v>26</v>
      </c>
      <c r="CE1916" s="1">
        <f t="shared" si="513"/>
        <v>26.305</v>
      </c>
      <c r="CF1916" s="1">
        <f t="shared" si="514"/>
        <v>99</v>
      </c>
      <c r="CG1916" s="1">
        <f t="shared" si="515"/>
        <v>0</v>
      </c>
      <c r="CH1916" s="1">
        <f t="shared" si="509"/>
        <v>0</v>
      </c>
      <c r="CJ1916" s="1" t="e">
        <f t="shared" si="516"/>
        <v>#N/A</v>
      </c>
      <c r="CK1916" s="1" t="str">
        <f t="shared" si="517"/>
        <v/>
      </c>
    </row>
    <row r="1917" spans="73:89" ht="12" customHeight="1" x14ac:dyDescent="0.15">
      <c r="BU1917" s="1">
        <f t="shared" si="518"/>
        <v>0</v>
      </c>
      <c r="BV1917" s="1">
        <f>IF($BY$12=1,NORMDIST(BY1917,$Y$6,$Y$8,TRUE),IF($BY$12=2,IF(BY1917&lt;=$BX$31,0,IF(BY1917&gt;=$BX$32,1,(BY1917-$BX$31)*$BX$33)),SUM($BU$42:BU1917)/$BV$40))</f>
        <v>0.99999999999690048</v>
      </c>
      <c r="BW1917" s="1">
        <f t="shared" si="510"/>
        <v>2.0383618459909159E-10</v>
      </c>
      <c r="BY1917" s="1">
        <f t="shared" si="511"/>
        <v>187.49999999999363</v>
      </c>
      <c r="BZ1917" s="1">
        <f t="shared" si="512"/>
        <v>1.0871263178618588E-12</v>
      </c>
      <c r="CA1917" s="1">
        <f t="shared" si="519"/>
        <v>26</v>
      </c>
      <c r="CE1917" s="1">
        <f t="shared" si="513"/>
        <v>26.305</v>
      </c>
      <c r="CF1917" s="1">
        <f t="shared" si="514"/>
        <v>99</v>
      </c>
      <c r="CG1917" s="1">
        <f t="shared" si="515"/>
        <v>0</v>
      </c>
      <c r="CH1917" s="1">
        <f t="shared" si="509"/>
        <v>0</v>
      </c>
      <c r="CJ1917" s="1" t="e">
        <f t="shared" si="516"/>
        <v>#N/A</v>
      </c>
      <c r="CK1917" s="1" t="str">
        <f t="shared" si="517"/>
        <v/>
      </c>
    </row>
    <row r="1918" spans="73:89" ht="12" customHeight="1" x14ac:dyDescent="0.15">
      <c r="BU1918" s="1">
        <f t="shared" si="518"/>
        <v>0</v>
      </c>
      <c r="BV1918" s="1">
        <f>IF($BY$12=1,NORMDIST(BY1918,$Y$6,$Y$8,TRUE),IF($BY$12=2,IF(BY1918&lt;=$BX$31,0,IF(BY1918&gt;=$BX$32,1,(BY1918-$BX$31)*$BX$33)),SUM($BU$42:BU1918)/$BV$40))</f>
        <v>0.99999999999700739</v>
      </c>
      <c r="BW1918" s="1">
        <f t="shared" si="510"/>
        <v>1.9705095413873706E-10</v>
      </c>
      <c r="BY1918" s="1">
        <f t="shared" si="511"/>
        <v>187.59999999999363</v>
      </c>
      <c r="BZ1918" s="1">
        <f t="shared" si="512"/>
        <v>1.0503782203557769E-12</v>
      </c>
      <c r="CA1918" s="1">
        <f t="shared" si="519"/>
        <v>26</v>
      </c>
      <c r="CE1918" s="1">
        <f t="shared" si="513"/>
        <v>26.305</v>
      </c>
      <c r="CF1918" s="1">
        <f t="shared" si="514"/>
        <v>99</v>
      </c>
      <c r="CG1918" s="1">
        <f t="shared" si="515"/>
        <v>0</v>
      </c>
      <c r="CH1918" s="1">
        <f t="shared" si="509"/>
        <v>0</v>
      </c>
      <c r="CJ1918" s="1" t="e">
        <f t="shared" si="516"/>
        <v>#N/A</v>
      </c>
      <c r="CK1918" s="1" t="str">
        <f t="shared" si="517"/>
        <v/>
      </c>
    </row>
    <row r="1919" spans="73:89" ht="12" customHeight="1" x14ac:dyDescent="0.15">
      <c r="BU1919" s="1">
        <f t="shared" si="518"/>
        <v>0</v>
      </c>
      <c r="BV1919" s="1">
        <f>IF($BY$12=1,NORMDIST(BY1919,$Y$6,$Y$8,TRUE),IF($BY$12=2,IF(BY1919&lt;=$BX$31,0,IF(BY1919&gt;=$BX$32,1,(BY1919-$BX$31)*$BX$33)),SUM($BU$42:BU1919)/$BV$40))</f>
        <v>0.99999999999711064</v>
      </c>
      <c r="BW1919" s="1">
        <f t="shared" si="510"/>
        <v>1.9048677179597267E-10</v>
      </c>
      <c r="BY1919" s="1">
        <f t="shared" si="511"/>
        <v>187.69999999999362</v>
      </c>
      <c r="BZ1919" s="1">
        <f t="shared" si="512"/>
        <v>1.0148469461693081E-12</v>
      </c>
      <c r="CA1919" s="1">
        <f t="shared" si="519"/>
        <v>26</v>
      </c>
      <c r="CE1919" s="1">
        <f t="shared" si="513"/>
        <v>26.305</v>
      </c>
      <c r="CF1919" s="1">
        <f t="shared" si="514"/>
        <v>99</v>
      </c>
      <c r="CG1919" s="1">
        <f t="shared" si="515"/>
        <v>0</v>
      </c>
      <c r="CH1919" s="1">
        <f t="shared" si="509"/>
        <v>0</v>
      </c>
      <c r="CJ1919" s="1" t="e">
        <f t="shared" si="516"/>
        <v>#N/A</v>
      </c>
      <c r="CK1919" s="1" t="str">
        <f t="shared" si="517"/>
        <v/>
      </c>
    </row>
    <row r="1920" spans="73:89" ht="12" customHeight="1" x14ac:dyDescent="0.15">
      <c r="BU1920" s="1">
        <f t="shared" si="518"/>
        <v>0</v>
      </c>
      <c r="BV1920" s="1">
        <f>IF($BY$12=1,NORMDIST(BY1920,$Y$6,$Y$8,TRUE),IF($BY$12=2,IF(BY1920&lt;=$BX$31,0,IF(BY1920&gt;=$BX$32,1,(BY1920-$BX$31)*$BX$33)),SUM($BU$42:BU1920)/$BV$40))</f>
        <v>0.99999999999721034</v>
      </c>
      <c r="BW1920" s="1">
        <f t="shared" si="510"/>
        <v>1.8413660045463178E-10</v>
      </c>
      <c r="BY1920" s="1">
        <f t="shared" si="511"/>
        <v>187.79999999999362</v>
      </c>
      <c r="BZ1920" s="1">
        <f t="shared" si="512"/>
        <v>9.8049308016314178E-13</v>
      </c>
      <c r="CA1920" s="1">
        <f t="shared" si="519"/>
        <v>26</v>
      </c>
      <c r="CE1920" s="1">
        <f t="shared" si="513"/>
        <v>26.305</v>
      </c>
      <c r="CF1920" s="1">
        <f t="shared" si="514"/>
        <v>99</v>
      </c>
      <c r="CG1920" s="1">
        <f t="shared" si="515"/>
        <v>0</v>
      </c>
      <c r="CH1920" s="1">
        <f t="shared" si="509"/>
        <v>0</v>
      </c>
      <c r="CJ1920" s="1" t="e">
        <f t="shared" si="516"/>
        <v>#N/A</v>
      </c>
      <c r="CK1920" s="1" t="str">
        <f t="shared" si="517"/>
        <v/>
      </c>
    </row>
    <row r="1921" spans="73:89" ht="12" customHeight="1" x14ac:dyDescent="0.15">
      <c r="BU1921" s="1">
        <f t="shared" si="518"/>
        <v>0</v>
      </c>
      <c r="BV1921" s="1">
        <f>IF($BY$12=1,NORMDIST(BY1921,$Y$6,$Y$8,TRUE),IF($BY$12=2,IF(BY1921&lt;=$BX$31,0,IF(BY1921&gt;=$BX$32,1,(BY1921-$BX$31)*$BX$33)),SUM($BU$42:BU1921)/$BV$40))</f>
        <v>0.99999999999730671</v>
      </c>
      <c r="BW1921" s="1">
        <f t="shared" si="510"/>
        <v>1.7799362153757645E-10</v>
      </c>
      <c r="BY1921" s="1">
        <f t="shared" si="511"/>
        <v>187.89999999999361</v>
      </c>
      <c r="BZ1921" s="1">
        <f t="shared" si="512"/>
        <v>9.472784541648882E-13</v>
      </c>
      <c r="CA1921" s="1">
        <f t="shared" si="519"/>
        <v>26</v>
      </c>
      <c r="CE1921" s="1">
        <f t="shared" si="513"/>
        <v>26.305</v>
      </c>
      <c r="CF1921" s="1">
        <f t="shared" si="514"/>
        <v>99</v>
      </c>
      <c r="CG1921" s="1">
        <f t="shared" si="515"/>
        <v>0</v>
      </c>
      <c r="CH1921" s="1">
        <f t="shared" si="509"/>
        <v>0</v>
      </c>
      <c r="CJ1921" s="1" t="e">
        <f t="shared" si="516"/>
        <v>#N/A</v>
      </c>
      <c r="CK1921" s="1" t="str">
        <f t="shared" si="517"/>
        <v/>
      </c>
    </row>
    <row r="1922" spans="73:89" ht="12" customHeight="1" x14ac:dyDescent="0.15">
      <c r="BU1922" s="1">
        <f t="shared" si="518"/>
        <v>0</v>
      </c>
      <c r="BV1922" s="1">
        <f>IF($BY$12=1,NORMDIST(BY1922,$Y$6,$Y$8,TRUE),IF($BY$12=2,IF(BY1922&lt;=$BX$31,0,IF(BY1922&gt;=$BX$32,1,(BY1922-$BX$31)*$BX$33)),SUM($BU$42:BU1922)/$BV$40))</f>
        <v>0.99999999999739986</v>
      </c>
      <c r="BW1922" s="1">
        <f t="shared" si="510"/>
        <v>1.7205122839983745E-10</v>
      </c>
      <c r="BY1922" s="1">
        <f t="shared" si="511"/>
        <v>187.99999999999361</v>
      </c>
      <c r="BZ1922" s="1">
        <f t="shared" si="512"/>
        <v>9.1516610850980473E-13</v>
      </c>
      <c r="CA1922" s="1">
        <f t="shared" si="519"/>
        <v>26</v>
      </c>
      <c r="CE1922" s="1">
        <f t="shared" si="513"/>
        <v>26.305</v>
      </c>
      <c r="CF1922" s="1">
        <f t="shared" si="514"/>
        <v>99</v>
      </c>
      <c r="CG1922" s="1">
        <f t="shared" si="515"/>
        <v>0</v>
      </c>
      <c r="CH1922" s="1">
        <f t="shared" si="509"/>
        <v>0</v>
      </c>
      <c r="CJ1922" s="1" t="e">
        <f t="shared" si="516"/>
        <v>#N/A</v>
      </c>
      <c r="CK1922" s="1" t="str">
        <f t="shared" si="517"/>
        <v/>
      </c>
    </row>
    <row r="1923" spans="73:89" ht="12" customHeight="1" x14ac:dyDescent="0.15">
      <c r="BU1923" s="1">
        <f t="shared" si="518"/>
        <v>0</v>
      </c>
      <c r="BV1923" s="1">
        <f>IF($BY$12=1,NORMDIST(BY1923,$Y$6,$Y$8,TRUE),IF($BY$12=2,IF(BY1923&lt;=$BX$31,0,IF(BY1923&gt;=$BX$32,1,(BY1923-$BX$31)*$BX$33)),SUM($BU$42:BU1923)/$BV$40))</f>
        <v>0.99999999999748979</v>
      </c>
      <c r="BW1923" s="1">
        <f t="shared" si="510"/>
        <v>1.6630301991571114E-10</v>
      </c>
      <c r="BY1923" s="1">
        <f t="shared" si="511"/>
        <v>188.0999999999936</v>
      </c>
      <c r="BZ1923" s="1">
        <f t="shared" si="512"/>
        <v>8.8412025473533649E-13</v>
      </c>
      <c r="CA1923" s="1">
        <f t="shared" si="519"/>
        <v>26</v>
      </c>
      <c r="CE1923" s="1">
        <f t="shared" si="513"/>
        <v>26.305</v>
      </c>
      <c r="CF1923" s="1">
        <f t="shared" si="514"/>
        <v>99</v>
      </c>
      <c r="CG1923" s="1">
        <f t="shared" si="515"/>
        <v>0</v>
      </c>
      <c r="CH1923" s="1">
        <f t="shared" ref="CH1923:CH1986" si="520">IF(CB1923="",0,1)</f>
        <v>0</v>
      </c>
      <c r="CJ1923" s="1" t="e">
        <f t="shared" si="516"/>
        <v>#N/A</v>
      </c>
      <c r="CK1923" s="1" t="str">
        <f t="shared" si="517"/>
        <v/>
      </c>
    </row>
    <row r="1924" spans="73:89" ht="12" customHeight="1" x14ac:dyDescent="0.15">
      <c r="BU1924" s="1">
        <f t="shared" si="518"/>
        <v>0</v>
      </c>
      <c r="BV1924" s="1">
        <f>IF($BY$12=1,NORMDIST(BY1924,$Y$6,$Y$8,TRUE),IF($BY$12=2,IF(BY1924&lt;=$BX$31,0,IF(BY1924&gt;=$BX$32,1,(BY1924-$BX$31)*$BX$33)),SUM($BU$42:BU1924)/$BV$40))</f>
        <v>0.99999999999757672</v>
      </c>
      <c r="BW1924" s="1">
        <f t="shared" si="510"/>
        <v>1.6074279425430885E-10</v>
      </c>
      <c r="BY1924" s="1">
        <f t="shared" si="511"/>
        <v>188.19999999999359</v>
      </c>
      <c r="BZ1924" s="1">
        <f t="shared" si="512"/>
        <v>8.5410623939593162E-13</v>
      </c>
      <c r="CA1924" s="1">
        <f t="shared" si="519"/>
        <v>26</v>
      </c>
      <c r="CE1924" s="1">
        <f t="shared" si="513"/>
        <v>26.305</v>
      </c>
      <c r="CF1924" s="1">
        <f t="shared" si="514"/>
        <v>99</v>
      </c>
      <c r="CG1924" s="1">
        <f t="shared" si="515"/>
        <v>0</v>
      </c>
      <c r="CH1924" s="1">
        <f t="shared" si="520"/>
        <v>0</v>
      </c>
      <c r="CJ1924" s="1" t="e">
        <f t="shared" si="516"/>
        <v>#N/A</v>
      </c>
      <c r="CK1924" s="1" t="str">
        <f t="shared" si="517"/>
        <v/>
      </c>
    </row>
    <row r="1925" spans="73:89" ht="12" customHeight="1" x14ac:dyDescent="0.15">
      <c r="BU1925" s="1">
        <f t="shared" si="518"/>
        <v>0</v>
      </c>
      <c r="BV1925" s="1">
        <f>IF($BY$12=1,NORMDIST(BY1925,$Y$6,$Y$8,TRUE),IF($BY$12=2,IF(BY1925&lt;=$BX$31,0,IF(BY1925&gt;=$BX$32,1,(BY1925-$BX$31)*$BX$33)),SUM($BU$42:BU1925)/$BV$40))</f>
        <v>0.99999999999766065</v>
      </c>
      <c r="BW1925" s="1">
        <f t="shared" si="510"/>
        <v>1.5536454283820646E-10</v>
      </c>
      <c r="BY1925" s="1">
        <f t="shared" si="511"/>
        <v>188.29999999999359</v>
      </c>
      <c r="BZ1925" s="1">
        <f t="shared" si="512"/>
        <v>8.2509050896554303E-13</v>
      </c>
      <c r="CA1925" s="1">
        <f t="shared" si="519"/>
        <v>26</v>
      </c>
      <c r="CE1925" s="1">
        <f t="shared" si="513"/>
        <v>26.305</v>
      </c>
      <c r="CF1925" s="1">
        <f t="shared" si="514"/>
        <v>99</v>
      </c>
      <c r="CG1925" s="1">
        <f t="shared" si="515"/>
        <v>0</v>
      </c>
      <c r="CH1925" s="1">
        <f t="shared" si="520"/>
        <v>0</v>
      </c>
      <c r="CJ1925" s="1" t="e">
        <f t="shared" si="516"/>
        <v>#N/A</v>
      </c>
      <c r="CK1925" s="1" t="str">
        <f t="shared" si="517"/>
        <v/>
      </c>
    </row>
    <row r="1926" spans="73:89" ht="12" customHeight="1" x14ac:dyDescent="0.15">
      <c r="BU1926" s="1">
        <f t="shared" si="518"/>
        <v>0</v>
      </c>
      <c r="BV1926" s="1">
        <f>IF($BY$12=1,NORMDIST(BY1926,$Y$6,$Y$8,TRUE),IF($BY$12=2,IF(BY1926&lt;=$BX$31,0,IF(BY1926&gt;=$BX$32,1,(BY1926-$BX$31)*$BX$33)),SUM($BU$42:BU1926)/$BV$40))</f>
        <v>0.99999999999774181</v>
      </c>
      <c r="BW1926" s="1">
        <f t="shared" si="510"/>
        <v>1.5016244447995448E-10</v>
      </c>
      <c r="BY1926" s="1">
        <f t="shared" si="511"/>
        <v>188.39999999999358</v>
      </c>
      <c r="BZ1926" s="1">
        <f t="shared" si="512"/>
        <v>7.9704057579596387E-13</v>
      </c>
      <c r="CA1926" s="1">
        <f t="shared" si="519"/>
        <v>26</v>
      </c>
      <c r="CE1926" s="1">
        <f t="shared" si="513"/>
        <v>26.305</v>
      </c>
      <c r="CF1926" s="1">
        <f t="shared" si="514"/>
        <v>99</v>
      </c>
      <c r="CG1926" s="1">
        <f t="shared" si="515"/>
        <v>0</v>
      </c>
      <c r="CH1926" s="1">
        <f t="shared" si="520"/>
        <v>0</v>
      </c>
      <c r="CJ1926" s="1" t="e">
        <f t="shared" si="516"/>
        <v>#N/A</v>
      </c>
      <c r="CK1926" s="1" t="str">
        <f t="shared" si="517"/>
        <v/>
      </c>
    </row>
    <row r="1927" spans="73:89" ht="12" customHeight="1" x14ac:dyDescent="0.15">
      <c r="BU1927" s="1">
        <f t="shared" si="518"/>
        <v>0</v>
      </c>
      <c r="BV1927" s="1">
        <f>IF($BY$12=1,NORMDIST(BY1927,$Y$6,$Y$8,TRUE),IF($BY$12=2,IF(BY1927&lt;=$BX$31,0,IF(BY1927&gt;=$BX$32,1,(BY1927-$BX$31)*$BX$33)),SUM($BU$42:BU1927)/$BV$40))</f>
        <v>0.99999999999782008</v>
      </c>
      <c r="BW1927" s="1">
        <f t="shared" si="510"/>
        <v>1.4513085969140189E-10</v>
      </c>
      <c r="BY1927" s="1">
        <f t="shared" si="511"/>
        <v>188.49999999999358</v>
      </c>
      <c r="BZ1927" s="1">
        <f t="shared" si="512"/>
        <v>7.6992498510030155E-13</v>
      </c>
      <c r="CA1927" s="1">
        <f t="shared" si="519"/>
        <v>26</v>
      </c>
      <c r="CE1927" s="1">
        <f t="shared" si="513"/>
        <v>26.305</v>
      </c>
      <c r="CF1927" s="1">
        <f t="shared" si="514"/>
        <v>99</v>
      </c>
      <c r="CG1927" s="1">
        <f t="shared" si="515"/>
        <v>0</v>
      </c>
      <c r="CH1927" s="1">
        <f t="shared" si="520"/>
        <v>0</v>
      </c>
      <c r="CJ1927" s="1" t="e">
        <f t="shared" si="516"/>
        <v>#N/A</v>
      </c>
      <c r="CK1927" s="1" t="str">
        <f t="shared" si="517"/>
        <v/>
      </c>
    </row>
    <row r="1928" spans="73:89" ht="12" customHeight="1" x14ac:dyDescent="0.15">
      <c r="BU1928" s="1">
        <f t="shared" si="518"/>
        <v>0</v>
      </c>
      <c r="BV1928" s="1">
        <f>IF($BY$12=1,NORMDIST(BY1928,$Y$6,$Y$8,TRUE),IF($BY$12=2,IF(BY1928&lt;=$BX$31,0,IF(BY1928&gt;=$BX$32,1,(BY1928-$BX$31)*$BX$33)),SUM($BU$42:BU1928)/$BV$40))</f>
        <v>0.99999999999789579</v>
      </c>
      <c r="BW1928" s="1">
        <f t="shared" si="510"/>
        <v>1.4026432516088807E-10</v>
      </c>
      <c r="BY1928" s="1">
        <f t="shared" si="511"/>
        <v>188.59999999999357</v>
      </c>
      <c r="BZ1928" s="1">
        <f t="shared" si="512"/>
        <v>7.4371328293156342E-13</v>
      </c>
      <c r="CA1928" s="1">
        <f t="shared" si="519"/>
        <v>26</v>
      </c>
      <c r="CE1928" s="1">
        <f t="shared" si="513"/>
        <v>26.305</v>
      </c>
      <c r="CF1928" s="1">
        <f t="shared" si="514"/>
        <v>99</v>
      </c>
      <c r="CG1928" s="1">
        <f t="shared" si="515"/>
        <v>0</v>
      </c>
      <c r="CH1928" s="1">
        <f t="shared" si="520"/>
        <v>0</v>
      </c>
      <c r="CJ1928" s="1" t="e">
        <f t="shared" si="516"/>
        <v>#N/A</v>
      </c>
      <c r="CK1928" s="1" t="str">
        <f t="shared" si="517"/>
        <v/>
      </c>
    </row>
    <row r="1929" spans="73:89" ht="12" customHeight="1" x14ac:dyDescent="0.15">
      <c r="BU1929" s="1">
        <f t="shared" si="518"/>
        <v>0</v>
      </c>
      <c r="BV1929" s="1">
        <f>IF($BY$12=1,NORMDIST(BY1929,$Y$6,$Y$8,TRUE),IF($BY$12=2,IF(BY1929&lt;=$BX$31,0,IF(BY1929&gt;=$BX$32,1,(BY1929-$BX$31)*$BX$33)),SUM($BU$42:BU1929)/$BV$40))</f>
        <v>0.99999999999796885</v>
      </c>
      <c r="BW1929" s="1">
        <f t="shared" si="510"/>
        <v>1.3555754839350595E-10</v>
      </c>
      <c r="BY1929" s="1">
        <f t="shared" si="511"/>
        <v>188.69999999999357</v>
      </c>
      <c r="BZ1929" s="1">
        <f t="shared" si="512"/>
        <v>7.1837598512724203E-13</v>
      </c>
      <c r="CA1929" s="1">
        <f t="shared" si="519"/>
        <v>26</v>
      </c>
      <c r="CE1929" s="1">
        <f t="shared" si="513"/>
        <v>26.305</v>
      </c>
      <c r="CF1929" s="1">
        <f t="shared" si="514"/>
        <v>99</v>
      </c>
      <c r="CG1929" s="1">
        <f t="shared" si="515"/>
        <v>0</v>
      </c>
      <c r="CH1929" s="1">
        <f t="shared" si="520"/>
        <v>0</v>
      </c>
      <c r="CJ1929" s="1" t="e">
        <f t="shared" si="516"/>
        <v>#N/A</v>
      </c>
      <c r="CK1929" s="1" t="str">
        <f t="shared" si="517"/>
        <v/>
      </c>
    </row>
    <row r="1930" spans="73:89" ht="12" customHeight="1" x14ac:dyDescent="0.15">
      <c r="BU1930" s="1">
        <f t="shared" si="518"/>
        <v>0</v>
      </c>
      <c r="BV1930" s="1">
        <f>IF($BY$12=1,NORMDIST(BY1930,$Y$6,$Y$8,TRUE),IF($BY$12=2,IF(BY1930&lt;=$BX$31,0,IF(BY1930&gt;=$BX$32,1,(BY1930-$BX$31)*$BX$33)),SUM($BU$42:BU1930)/$BV$40))</f>
        <v>0.99999999999803946</v>
      </c>
      <c r="BW1930" s="1">
        <f t="shared" si="510"/>
        <v>1.310054025097837E-10</v>
      </c>
      <c r="BY1930" s="1">
        <f t="shared" si="511"/>
        <v>188.79999999999356</v>
      </c>
      <c r="BZ1930" s="1">
        <f t="shared" si="512"/>
        <v>6.9388454719167463E-13</v>
      </c>
      <c r="CA1930" s="1">
        <f t="shared" si="519"/>
        <v>26</v>
      </c>
      <c r="CE1930" s="1">
        <f t="shared" si="513"/>
        <v>26.305</v>
      </c>
      <c r="CF1930" s="1">
        <f t="shared" si="514"/>
        <v>99</v>
      </c>
      <c r="CG1930" s="1">
        <f t="shared" si="515"/>
        <v>0</v>
      </c>
      <c r="CH1930" s="1">
        <f t="shared" si="520"/>
        <v>0</v>
      </c>
      <c r="CJ1930" s="1" t="e">
        <f t="shared" si="516"/>
        <v>#N/A</v>
      </c>
      <c r="CK1930" s="1" t="str">
        <f t="shared" si="517"/>
        <v/>
      </c>
    </row>
    <row r="1931" spans="73:89" ht="12" customHeight="1" x14ac:dyDescent="0.15">
      <c r="BU1931" s="1">
        <f t="shared" si="518"/>
        <v>0</v>
      </c>
      <c r="BV1931" s="1">
        <f>IF($BY$12=1,NORMDIST(BY1931,$Y$6,$Y$8,TRUE),IF($BY$12=2,IF(BY1931&lt;=$BX$31,0,IF(BY1931&gt;=$BX$32,1,(BY1931-$BX$31)*$BX$33)),SUM($BU$42:BU1931)/$BV$40))</f>
        <v>0.99999999999810774</v>
      </c>
      <c r="BW1931" s="1">
        <f t="shared" si="510"/>
        <v>1.2660292119823712E-10</v>
      </c>
      <c r="BY1931" s="1">
        <f t="shared" si="511"/>
        <v>188.89999999999355</v>
      </c>
      <c r="BZ1931" s="1">
        <f t="shared" si="512"/>
        <v>6.7021133508862593E-13</v>
      </c>
      <c r="CA1931" s="1">
        <f t="shared" si="519"/>
        <v>26</v>
      </c>
      <c r="CE1931" s="1">
        <f t="shared" si="513"/>
        <v>26.305</v>
      </c>
      <c r="CF1931" s="1">
        <f t="shared" si="514"/>
        <v>99</v>
      </c>
      <c r="CG1931" s="1">
        <f t="shared" si="515"/>
        <v>0</v>
      </c>
      <c r="CH1931" s="1">
        <f t="shared" si="520"/>
        <v>0</v>
      </c>
      <c r="CJ1931" s="1" t="e">
        <f t="shared" si="516"/>
        <v>#N/A</v>
      </c>
      <c r="CK1931" s="1" t="str">
        <f t="shared" si="517"/>
        <v/>
      </c>
    </row>
    <row r="1932" spans="73:89" ht="12" customHeight="1" x14ac:dyDescent="0.15">
      <c r="BU1932" s="1">
        <f t="shared" si="518"/>
        <v>0</v>
      </c>
      <c r="BV1932" s="1">
        <f>IF($BY$12=1,NORMDIST(BY1932,$Y$6,$Y$8,TRUE),IF($BY$12=2,IF(BY1932&lt;=$BX$31,0,IF(BY1932&gt;=$BX$32,1,(BY1932-$BX$31)*$BX$33)),SUM($BU$42:BU1932)/$BV$40))</f>
        <v>0.99999999999817357</v>
      </c>
      <c r="BW1932" s="1">
        <f t="shared" si="510"/>
        <v>1.2234529381738632E-10</v>
      </c>
      <c r="BY1932" s="1">
        <f t="shared" si="511"/>
        <v>188.99999999999355</v>
      </c>
      <c r="BZ1932" s="1">
        <f t="shared" si="512"/>
        <v>6.4732959691740997E-13</v>
      </c>
      <c r="CA1932" s="1">
        <f t="shared" si="519"/>
        <v>26</v>
      </c>
      <c r="CE1932" s="1">
        <f t="shared" si="513"/>
        <v>26.305</v>
      </c>
      <c r="CF1932" s="1">
        <f t="shared" si="514"/>
        <v>99</v>
      </c>
      <c r="CG1932" s="1">
        <f t="shared" si="515"/>
        <v>0</v>
      </c>
      <c r="CH1932" s="1">
        <f t="shared" si="520"/>
        <v>0</v>
      </c>
      <c r="CJ1932" s="1" t="e">
        <f t="shared" si="516"/>
        <v>#N/A</v>
      </c>
      <c r="CK1932" s="1" t="str">
        <f t="shared" si="517"/>
        <v/>
      </c>
    </row>
    <row r="1933" spans="73:89" ht="12" customHeight="1" x14ac:dyDescent="0.15">
      <c r="BU1933" s="1">
        <f t="shared" si="518"/>
        <v>0</v>
      </c>
      <c r="BV1933" s="1">
        <f>IF($BY$12=1,NORMDIST(BY1933,$Y$6,$Y$8,TRUE),IF($BY$12=2,IF(BY1933&lt;=$BX$31,0,IF(BY1933&gt;=$BX$32,1,(BY1933-$BX$31)*$BX$33)),SUM($BU$42:BU1933)/$BV$40))</f>
        <v>0.99999999999823719</v>
      </c>
      <c r="BW1933" s="1">
        <f t="shared" si="510"/>
        <v>1.1822786064295272E-10</v>
      </c>
      <c r="BY1933" s="1">
        <f t="shared" si="511"/>
        <v>189.09999999999354</v>
      </c>
      <c r="BZ1933" s="1">
        <f t="shared" si="512"/>
        <v>6.2521343544662489E-13</v>
      </c>
      <c r="CA1933" s="1">
        <f t="shared" si="519"/>
        <v>26</v>
      </c>
      <c r="CE1933" s="1">
        <f t="shared" si="513"/>
        <v>26.305</v>
      </c>
      <c r="CF1933" s="1">
        <f t="shared" si="514"/>
        <v>99</v>
      </c>
      <c r="CG1933" s="1">
        <f t="shared" si="515"/>
        <v>0</v>
      </c>
      <c r="CH1933" s="1">
        <f t="shared" si="520"/>
        <v>0</v>
      </c>
      <c r="CJ1933" s="1" t="e">
        <f t="shared" si="516"/>
        <v>#N/A</v>
      </c>
      <c r="CK1933" s="1" t="str">
        <f t="shared" si="517"/>
        <v/>
      </c>
    </row>
    <row r="1934" spans="73:89" ht="12" customHeight="1" x14ac:dyDescent="0.15">
      <c r="BU1934" s="1">
        <f t="shared" si="518"/>
        <v>0</v>
      </c>
      <c r="BV1934" s="1">
        <f>IF($BY$12=1,NORMDIST(BY1934,$Y$6,$Y$8,TRUE),IF($BY$12=2,IF(BY1934&lt;=$BX$31,0,IF(BY1934&gt;=$BX$32,1,(BY1934-$BX$31)*$BX$33)),SUM($BU$42:BU1934)/$BV$40))</f>
        <v>0.99999999999829858</v>
      </c>
      <c r="BW1934" s="1">
        <f t="shared" si="510"/>
        <v>1.1424610825606296E-10</v>
      </c>
      <c r="BY1934" s="1">
        <f t="shared" si="511"/>
        <v>189.19999999999354</v>
      </c>
      <c r="BZ1934" s="1">
        <f t="shared" si="512"/>
        <v>6.0383778148026884E-13</v>
      </c>
      <c r="CA1934" s="1">
        <f t="shared" si="519"/>
        <v>26</v>
      </c>
      <c r="CE1934" s="1">
        <f t="shared" si="513"/>
        <v>26.305</v>
      </c>
      <c r="CF1934" s="1">
        <f t="shared" si="514"/>
        <v>99</v>
      </c>
      <c r="CG1934" s="1">
        <f t="shared" si="515"/>
        <v>0</v>
      </c>
      <c r="CH1934" s="1">
        <f t="shared" si="520"/>
        <v>0</v>
      </c>
      <c r="CJ1934" s="1" t="e">
        <f t="shared" si="516"/>
        <v>#N/A</v>
      </c>
      <c r="CK1934" s="1" t="str">
        <f t="shared" si="517"/>
        <v/>
      </c>
    </row>
    <row r="1935" spans="73:89" ht="12" customHeight="1" x14ac:dyDescent="0.15">
      <c r="BU1935" s="1">
        <f t="shared" si="518"/>
        <v>0</v>
      </c>
      <c r="BV1935" s="1">
        <f>IF($BY$12=1,NORMDIST(BY1935,$Y$6,$Y$8,TRUE),IF($BY$12=2,IF(BY1935&lt;=$BX$31,0,IF(BY1935&gt;=$BX$32,1,(BY1935-$BX$31)*$BX$33)),SUM($BU$42:BU1935)/$BV$40))</f>
        <v>0.99999999999835798</v>
      </c>
      <c r="BW1935" s="1">
        <f t="shared" si="510"/>
        <v>1.1039566506840959E-10</v>
      </c>
      <c r="BY1935" s="1">
        <f t="shared" si="511"/>
        <v>189.29999999999353</v>
      </c>
      <c r="BZ1935" s="1">
        <f t="shared" si="512"/>
        <v>5.8317836803176632E-13</v>
      </c>
      <c r="CA1935" s="1">
        <f t="shared" si="519"/>
        <v>26</v>
      </c>
      <c r="CE1935" s="1">
        <f t="shared" si="513"/>
        <v>26.305</v>
      </c>
      <c r="CF1935" s="1">
        <f t="shared" si="514"/>
        <v>99</v>
      </c>
      <c r="CG1935" s="1">
        <f t="shared" si="515"/>
        <v>0</v>
      </c>
      <c r="CH1935" s="1">
        <f t="shared" si="520"/>
        <v>0</v>
      </c>
      <c r="CJ1935" s="1" t="e">
        <f t="shared" si="516"/>
        <v>#N/A</v>
      </c>
      <c r="CK1935" s="1" t="str">
        <f t="shared" si="517"/>
        <v/>
      </c>
    </row>
    <row r="1936" spans="73:89" ht="12" customHeight="1" x14ac:dyDescent="0.15">
      <c r="BU1936" s="1">
        <f t="shared" si="518"/>
        <v>0</v>
      </c>
      <c r="BV1936" s="1">
        <f>IF($BY$12=1,NORMDIST(BY1936,$Y$6,$Y$8,TRUE),IF($BY$12=2,IF(BY1936&lt;=$BX$31,0,IF(BY1936&gt;=$BX$32,1,(BY1936-$BX$31)*$BX$33)),SUM($BU$42:BU1936)/$BV$40))</f>
        <v>0.99999999999841527</v>
      </c>
      <c r="BW1936" s="1">
        <f t="shared" si="510"/>
        <v>1.066722969804222E-10</v>
      </c>
      <c r="BY1936" s="1">
        <f t="shared" si="511"/>
        <v>189.39999999999353</v>
      </c>
      <c r="BZ1936" s="1">
        <f t="shared" si="512"/>
        <v>5.6321170528207949E-13</v>
      </c>
      <c r="CA1936" s="1">
        <f t="shared" si="519"/>
        <v>26</v>
      </c>
      <c r="CE1936" s="1">
        <f t="shared" si="513"/>
        <v>26.305</v>
      </c>
      <c r="CF1936" s="1">
        <f t="shared" si="514"/>
        <v>99</v>
      </c>
      <c r="CG1936" s="1">
        <f t="shared" si="515"/>
        <v>0</v>
      </c>
      <c r="CH1936" s="1">
        <f t="shared" si="520"/>
        <v>0</v>
      </c>
      <c r="CJ1936" s="1" t="e">
        <f t="shared" si="516"/>
        <v>#N/A</v>
      </c>
      <c r="CK1936" s="1" t="str">
        <f t="shared" si="517"/>
        <v/>
      </c>
    </row>
    <row r="1937" spans="73:89" ht="12" customHeight="1" x14ac:dyDescent="0.15">
      <c r="BU1937" s="1">
        <f t="shared" si="518"/>
        <v>0</v>
      </c>
      <c r="BV1937" s="1">
        <f>IF($BY$12=1,NORMDIST(BY1937,$Y$6,$Y$8,TRUE),IF($BY$12=2,IF(BY1937&lt;=$BX$31,0,IF(BY1937&gt;=$BX$32,1,(BY1937-$BX$31)*$BX$33)),SUM($BU$42:BU1937)/$BV$40))</f>
        <v>0.99999999999847067</v>
      </c>
      <c r="BW1937" s="1">
        <f t="shared" si="510"/>
        <v>1.0307190316862218E-10</v>
      </c>
      <c r="BY1937" s="1">
        <f t="shared" si="511"/>
        <v>189.49999999999352</v>
      </c>
      <c r="BZ1937" s="1">
        <f t="shared" si="512"/>
        <v>5.4391505629881642E-13</v>
      </c>
      <c r="CA1937" s="1">
        <f t="shared" si="519"/>
        <v>26</v>
      </c>
      <c r="CE1937" s="1">
        <f t="shared" si="513"/>
        <v>26.305</v>
      </c>
      <c r="CF1937" s="1">
        <f t="shared" si="514"/>
        <v>99</v>
      </c>
      <c r="CG1937" s="1">
        <f t="shared" si="515"/>
        <v>0</v>
      </c>
      <c r="CH1937" s="1">
        <f t="shared" si="520"/>
        <v>0</v>
      </c>
      <c r="CJ1937" s="1" t="e">
        <f t="shared" si="516"/>
        <v>#N/A</v>
      </c>
      <c r="CK1937" s="1" t="str">
        <f t="shared" si="517"/>
        <v/>
      </c>
    </row>
    <row r="1938" spans="73:89" ht="12" customHeight="1" x14ac:dyDescent="0.15">
      <c r="BU1938" s="1">
        <f t="shared" si="518"/>
        <v>0</v>
      </c>
      <c r="BV1938" s="1">
        <f>IF($BY$12=1,NORMDIST(BY1938,$Y$6,$Y$8,TRUE),IF($BY$12=2,IF(BY1938&lt;=$BX$31,0,IF(BY1938&gt;=$BX$32,1,(BY1938-$BX$31)*$BX$33)),SUM($BU$42:BU1938)/$BV$40))</f>
        <v>0.99999999999852407</v>
      </c>
      <c r="BW1938" s="1">
        <f t="shared" si="510"/>
        <v>9.9590511998434936E-11</v>
      </c>
      <c r="BY1938" s="1">
        <f t="shared" si="511"/>
        <v>189.59999999999351</v>
      </c>
      <c r="BZ1938" s="1">
        <f t="shared" si="512"/>
        <v>5.2526641349387315E-13</v>
      </c>
      <c r="CA1938" s="1">
        <f t="shared" si="519"/>
        <v>26</v>
      </c>
      <c r="CE1938" s="1">
        <f t="shared" si="513"/>
        <v>26.305</v>
      </c>
      <c r="CF1938" s="1">
        <f t="shared" si="514"/>
        <v>99</v>
      </c>
      <c r="CG1938" s="1">
        <f t="shared" si="515"/>
        <v>0</v>
      </c>
      <c r="CH1938" s="1">
        <f t="shared" si="520"/>
        <v>0</v>
      </c>
      <c r="CJ1938" s="1" t="e">
        <f t="shared" si="516"/>
        <v>#N/A</v>
      </c>
      <c r="CK1938" s="1" t="str">
        <f t="shared" si="517"/>
        <v/>
      </c>
    </row>
    <row r="1939" spans="73:89" ht="12" customHeight="1" x14ac:dyDescent="0.15">
      <c r="BU1939" s="1">
        <f t="shared" si="518"/>
        <v>0</v>
      </c>
      <c r="BV1939" s="1">
        <f>IF($BY$12=1,NORMDIST(BY1939,$Y$6,$Y$8,TRUE),IF($BY$12=2,IF(BY1939&lt;=$BX$31,0,IF(BY1939&gt;=$BX$32,1,(BY1939-$BX$31)*$BX$33)),SUM($BU$42:BU1939)/$BV$40))</f>
        <v>0.99999999999857569</v>
      </c>
      <c r="BW1939" s="1">
        <f t="shared" ref="BW1939:BW2002" si="521">BY1939*BZ1939</f>
        <v>9.6224277058832483E-11</v>
      </c>
      <c r="BY1939" s="1">
        <f t="shared" ref="BY1939:BY2002" si="522">BY1938+$BZ$1</f>
        <v>189.69999999999351</v>
      </c>
      <c r="BZ1939" s="1">
        <f t="shared" si="512"/>
        <v>5.0724447579776373E-13</v>
      </c>
      <c r="CA1939" s="1">
        <f t="shared" si="519"/>
        <v>26</v>
      </c>
      <c r="CE1939" s="1">
        <f t="shared" si="513"/>
        <v>26.305</v>
      </c>
      <c r="CF1939" s="1">
        <f t="shared" si="514"/>
        <v>99</v>
      </c>
      <c r="CG1939" s="1">
        <f t="shared" si="515"/>
        <v>0</v>
      </c>
      <c r="CH1939" s="1">
        <f t="shared" si="520"/>
        <v>0</v>
      </c>
      <c r="CJ1939" s="1" t="e">
        <f t="shared" si="516"/>
        <v>#N/A</v>
      </c>
      <c r="CK1939" s="1" t="str">
        <f t="shared" si="517"/>
        <v/>
      </c>
    </row>
    <row r="1940" spans="73:89" ht="12" customHeight="1" x14ac:dyDescent="0.15">
      <c r="BU1940" s="1">
        <f t="shared" si="518"/>
        <v>0</v>
      </c>
      <c r="BV1940" s="1">
        <f>IF($BY$12=1,NORMDIST(BY1940,$Y$6,$Y$8,TRUE),IF($BY$12=2,IF(BY1940&lt;=$BX$31,0,IF(BY1940&gt;=$BX$32,1,(BY1940-$BX$31)*$BX$33)),SUM($BU$42:BU1940)/$BV$40))</f>
        <v>0.99999999999862554</v>
      </c>
      <c r="BW1940" s="1">
        <f t="shared" si="521"/>
        <v>9.2969473315302537E-11</v>
      </c>
      <c r="BY1940" s="1">
        <f t="shared" si="522"/>
        <v>189.7999999999935</v>
      </c>
      <c r="BZ1940" s="1">
        <f t="shared" si="512"/>
        <v>4.8982862652953486E-13</v>
      </c>
      <c r="CA1940" s="1">
        <f t="shared" si="519"/>
        <v>26</v>
      </c>
      <c r="CE1940" s="1">
        <f t="shared" si="513"/>
        <v>26.305</v>
      </c>
      <c r="CF1940" s="1">
        <f t="shared" si="514"/>
        <v>99</v>
      </c>
      <c r="CG1940" s="1">
        <f t="shared" si="515"/>
        <v>0</v>
      </c>
      <c r="CH1940" s="1">
        <f t="shared" si="520"/>
        <v>0</v>
      </c>
      <c r="CJ1940" s="1" t="e">
        <f t="shared" si="516"/>
        <v>#N/A</v>
      </c>
      <c r="CK1940" s="1" t="str">
        <f t="shared" si="517"/>
        <v/>
      </c>
    </row>
    <row r="1941" spans="73:89" ht="12" customHeight="1" x14ac:dyDescent="0.15">
      <c r="BU1941" s="1">
        <f t="shared" si="518"/>
        <v>0</v>
      </c>
      <c r="BV1941" s="1">
        <f>IF($BY$12=1,NORMDIST(BY1941,$Y$6,$Y$8,TRUE),IF($BY$12=2,IF(BY1941&lt;=$BX$31,0,IF(BY1941&gt;=$BX$32,1,(BY1941-$BX$31)*$BX$33)),SUM($BU$42:BU1941)/$BV$40))</f>
        <v>0.99999999999867373</v>
      </c>
      <c r="BW1941" s="1">
        <f t="shared" si="521"/>
        <v>8.9822493377697018E-11</v>
      </c>
      <c r="BY1941" s="1">
        <f t="shared" si="522"/>
        <v>189.8999999999935</v>
      </c>
      <c r="BZ1941" s="1">
        <f t="shared" si="512"/>
        <v>4.7299891194154866E-13</v>
      </c>
      <c r="CA1941" s="1">
        <f t="shared" si="519"/>
        <v>26</v>
      </c>
      <c r="CE1941" s="1">
        <f t="shared" si="513"/>
        <v>26.305</v>
      </c>
      <c r="CF1941" s="1">
        <f t="shared" si="514"/>
        <v>99</v>
      </c>
      <c r="CG1941" s="1">
        <f t="shared" si="515"/>
        <v>0</v>
      </c>
      <c r="CH1941" s="1">
        <f t="shared" si="520"/>
        <v>0</v>
      </c>
      <c r="CJ1941" s="1" t="e">
        <f t="shared" si="516"/>
        <v>#N/A</v>
      </c>
      <c r="CK1941" s="1" t="str">
        <f t="shared" si="517"/>
        <v/>
      </c>
    </row>
    <row r="1942" spans="73:89" ht="12" customHeight="1" x14ac:dyDescent="0.15">
      <c r="BU1942" s="1">
        <f t="shared" si="518"/>
        <v>0</v>
      </c>
      <c r="BV1942" s="1">
        <f>IF($BY$12=1,NORMDIST(BY1942,$Y$6,$Y$8,TRUE),IF($BY$12=2,IF(BY1942&lt;=$BX$31,0,IF(BY1942&gt;=$BX$32,1,(BY1942-$BX$31)*$BX$33)),SUM($BU$42:BU1942)/$BV$40))</f>
        <v>0.99999999999872013</v>
      </c>
      <c r="BW1942" s="1">
        <f t="shared" si="521"/>
        <v>8.6779843879657987E-11</v>
      </c>
      <c r="BY1942" s="1">
        <f t="shared" si="522"/>
        <v>189.99999999999349</v>
      </c>
      <c r="BZ1942" s="1">
        <f t="shared" si="512"/>
        <v>4.567360204192682E-13</v>
      </c>
      <c r="CA1942" s="1">
        <f t="shared" si="519"/>
        <v>26</v>
      </c>
      <c r="CE1942" s="1">
        <f t="shared" si="513"/>
        <v>26.305</v>
      </c>
      <c r="CF1942" s="1">
        <f t="shared" si="514"/>
        <v>99</v>
      </c>
      <c r="CG1942" s="1">
        <f t="shared" si="515"/>
        <v>0</v>
      </c>
      <c r="CH1942" s="1">
        <f t="shared" si="520"/>
        <v>0</v>
      </c>
      <c r="CJ1942" s="1" t="e">
        <f t="shared" si="516"/>
        <v>#N/A</v>
      </c>
      <c r="CK1942" s="1" t="str">
        <f t="shared" si="517"/>
        <v/>
      </c>
    </row>
    <row r="1943" spans="73:89" ht="12" customHeight="1" x14ac:dyDescent="0.15">
      <c r="BU1943" s="1">
        <f t="shared" si="518"/>
        <v>0</v>
      </c>
      <c r="BV1943" s="1">
        <f>IF($BY$12=1,NORMDIST(BY1943,$Y$6,$Y$8,TRUE),IF($BY$12=2,IF(BY1943&lt;=$BX$31,0,IF(BY1943&gt;=$BX$32,1,(BY1943-$BX$31)*$BX$33)),SUM($BU$42:BU1943)/$BV$40))</f>
        <v>0.9999999999987651</v>
      </c>
      <c r="BW1943" s="1">
        <f t="shared" si="521"/>
        <v>8.383814196637183E-11</v>
      </c>
      <c r="BY1943" s="1">
        <f t="shared" si="522"/>
        <v>190.09999999999349</v>
      </c>
      <c r="BZ1943" s="1">
        <f t="shared" si="512"/>
        <v>4.4102126231654235E-13</v>
      </c>
      <c r="CA1943" s="1">
        <f t="shared" si="519"/>
        <v>26</v>
      </c>
      <c r="CE1943" s="1">
        <f t="shared" si="513"/>
        <v>26.305</v>
      </c>
      <c r="CF1943" s="1">
        <f t="shared" si="514"/>
        <v>99</v>
      </c>
      <c r="CG1943" s="1">
        <f t="shared" si="515"/>
        <v>0</v>
      </c>
      <c r="CH1943" s="1">
        <f t="shared" si="520"/>
        <v>0</v>
      </c>
      <c r="CJ1943" s="1" t="e">
        <f t="shared" si="516"/>
        <v>#N/A</v>
      </c>
      <c r="CK1943" s="1" t="str">
        <f t="shared" si="517"/>
        <v/>
      </c>
    </row>
    <row r="1944" spans="73:89" ht="12" customHeight="1" x14ac:dyDescent="0.15">
      <c r="BU1944" s="1">
        <f t="shared" si="518"/>
        <v>0</v>
      </c>
      <c r="BV1944" s="1">
        <f>IF($BY$12=1,NORMDIST(BY1944,$Y$6,$Y$8,TRUE),IF($BY$12=2,IF(BY1944&lt;=$BX$31,0,IF(BY1944&gt;=$BX$32,1,(BY1944-$BX$31)*$BX$33)),SUM($BU$42:BU1944)/$BV$40))</f>
        <v>0.9999999999988084</v>
      </c>
      <c r="BW1944" s="1">
        <f t="shared" si="521"/>
        <v>8.0994111887511881E-11</v>
      </c>
      <c r="BY1944" s="1">
        <f t="shared" si="522"/>
        <v>190.19999999999348</v>
      </c>
      <c r="BZ1944" s="1">
        <f t="shared" si="512"/>
        <v>4.2583655040754292E-13</v>
      </c>
      <c r="CA1944" s="1">
        <f t="shared" si="519"/>
        <v>26</v>
      </c>
      <c r="CE1944" s="1">
        <f t="shared" si="513"/>
        <v>26.305</v>
      </c>
      <c r="CF1944" s="1">
        <f t="shared" si="514"/>
        <v>99</v>
      </c>
      <c r="CG1944" s="1">
        <f t="shared" si="515"/>
        <v>0</v>
      </c>
      <c r="CH1944" s="1">
        <f t="shared" si="520"/>
        <v>0</v>
      </c>
      <c r="CJ1944" s="1" t="e">
        <f t="shared" si="516"/>
        <v>#N/A</v>
      </c>
      <c r="CK1944" s="1" t="str">
        <f t="shared" si="517"/>
        <v/>
      </c>
    </row>
    <row r="1945" spans="73:89" ht="12" customHeight="1" x14ac:dyDescent="0.15">
      <c r="BU1945" s="1">
        <f t="shared" si="518"/>
        <v>0</v>
      </c>
      <c r="BV1945" s="1">
        <f>IF($BY$12=1,NORMDIST(BY1945,$Y$6,$Y$8,TRUE),IF($BY$12=2,IF(BY1945&lt;=$BX$31,0,IF(BY1945&gt;=$BX$32,1,(BY1945-$BX$31)*$BX$33)),SUM($BU$42:BU1945)/$BV$40))</f>
        <v>0.99999999999885025</v>
      </c>
      <c r="BW1945" s="1">
        <f t="shared" si="521"/>
        <v>7.8244581692323943E-11</v>
      </c>
      <c r="BY1945" s="1">
        <f t="shared" si="522"/>
        <v>190.29999999999347</v>
      </c>
      <c r="BZ1945" s="1">
        <f t="shared" si="512"/>
        <v>4.1116438093708156E-13</v>
      </c>
      <c r="CA1945" s="1">
        <f t="shared" si="519"/>
        <v>26</v>
      </c>
      <c r="CE1945" s="1">
        <f t="shared" si="513"/>
        <v>26.305</v>
      </c>
      <c r="CF1945" s="1">
        <f t="shared" si="514"/>
        <v>99</v>
      </c>
      <c r="CG1945" s="1">
        <f t="shared" si="515"/>
        <v>0</v>
      </c>
      <c r="CH1945" s="1">
        <f t="shared" si="520"/>
        <v>0</v>
      </c>
      <c r="CJ1945" s="1" t="e">
        <f t="shared" si="516"/>
        <v>#N/A</v>
      </c>
      <c r="CK1945" s="1" t="str">
        <f t="shared" si="517"/>
        <v/>
      </c>
    </row>
    <row r="1946" spans="73:89" ht="12" customHeight="1" x14ac:dyDescent="0.15">
      <c r="BU1946" s="1">
        <f t="shared" si="518"/>
        <v>0</v>
      </c>
      <c r="BV1946" s="1">
        <f>IF($BY$12=1,NORMDIST(BY1946,$Y$6,$Y$8,TRUE),IF($BY$12=2,IF(BY1946&lt;=$BX$31,0,IF(BY1946&gt;=$BX$32,1,(BY1946-$BX$31)*$BX$33)),SUM($BU$42:BU1946)/$BV$40))</f>
        <v>0.99999999999889067</v>
      </c>
      <c r="BW1946" s="1">
        <f t="shared" si="521"/>
        <v>7.5586480023871403E-11</v>
      </c>
      <c r="BY1946" s="1">
        <f t="shared" si="522"/>
        <v>190.39999999999347</v>
      </c>
      <c r="BZ1946" s="1">
        <f t="shared" si="512"/>
        <v>3.9698781525143905E-13</v>
      </c>
      <c r="CA1946" s="1">
        <f t="shared" si="519"/>
        <v>26</v>
      </c>
      <c r="CE1946" s="1">
        <f t="shared" si="513"/>
        <v>26.305</v>
      </c>
      <c r="CF1946" s="1">
        <f t="shared" si="514"/>
        <v>99</v>
      </c>
      <c r="CG1946" s="1">
        <f t="shared" si="515"/>
        <v>0</v>
      </c>
      <c r="CH1946" s="1">
        <f t="shared" si="520"/>
        <v>0</v>
      </c>
      <c r="CJ1946" s="1" t="e">
        <f t="shared" si="516"/>
        <v>#N/A</v>
      </c>
      <c r="CK1946" s="1" t="str">
        <f t="shared" si="517"/>
        <v/>
      </c>
    </row>
    <row r="1947" spans="73:89" ht="12" customHeight="1" x14ac:dyDescent="0.15">
      <c r="BU1947" s="1">
        <f t="shared" si="518"/>
        <v>0</v>
      </c>
      <c r="BV1947" s="1">
        <f>IF($BY$12=1,NORMDIST(BY1947,$Y$6,$Y$8,TRUE),IF($BY$12=2,IF(BY1947&lt;=$BX$31,0,IF(BY1947&gt;=$BX$32,1,(BY1947-$BX$31)*$BX$33)),SUM($BU$42:BU1947)/$BV$40))</f>
        <v>0.99999999999892963</v>
      </c>
      <c r="BW1947" s="1">
        <f t="shared" si="521"/>
        <v>7.3016833009563757E-11</v>
      </c>
      <c r="BY1947" s="1">
        <f t="shared" si="522"/>
        <v>190.49999999999346</v>
      </c>
      <c r="BZ1947" s="1">
        <f t="shared" si="512"/>
        <v>3.8329046199247384E-13</v>
      </c>
      <c r="CA1947" s="1">
        <f t="shared" si="519"/>
        <v>26</v>
      </c>
      <c r="CE1947" s="1">
        <f t="shared" si="513"/>
        <v>26.305</v>
      </c>
      <c r="CF1947" s="1">
        <f t="shared" si="514"/>
        <v>99</v>
      </c>
      <c r="CG1947" s="1">
        <f t="shared" si="515"/>
        <v>0</v>
      </c>
      <c r="CH1947" s="1">
        <f t="shared" si="520"/>
        <v>0</v>
      </c>
      <c r="CJ1947" s="1" t="e">
        <f t="shared" si="516"/>
        <v>#N/A</v>
      </c>
      <c r="CK1947" s="1" t="str">
        <f t="shared" si="517"/>
        <v/>
      </c>
    </row>
    <row r="1948" spans="73:89" ht="12" customHeight="1" x14ac:dyDescent="0.15">
      <c r="BU1948" s="1">
        <f t="shared" si="518"/>
        <v>0</v>
      </c>
      <c r="BV1948" s="1">
        <f>IF($BY$12=1,NORMDIST(BY1948,$Y$6,$Y$8,TRUE),IF($BY$12=2,IF(BY1948&lt;=$BX$31,0,IF(BY1948&gt;=$BX$32,1,(BY1948-$BX$31)*$BX$33)),SUM($BU$42:BU1948)/$BV$40))</f>
        <v>0.99999999999896738</v>
      </c>
      <c r="BW1948" s="1">
        <f t="shared" si="521"/>
        <v>7.0532761245162658E-11</v>
      </c>
      <c r="BY1948" s="1">
        <f t="shared" si="522"/>
        <v>190.59999999999346</v>
      </c>
      <c r="BZ1948" s="1">
        <f t="shared" si="512"/>
        <v>3.7005645983822182E-13</v>
      </c>
      <c r="CA1948" s="1">
        <f t="shared" si="519"/>
        <v>26</v>
      </c>
      <c r="CE1948" s="1">
        <f t="shared" si="513"/>
        <v>26.305</v>
      </c>
      <c r="CF1948" s="1">
        <f t="shared" si="514"/>
        <v>99</v>
      </c>
      <c r="CG1948" s="1">
        <f t="shared" si="515"/>
        <v>0</v>
      </c>
      <c r="CH1948" s="1">
        <f t="shared" si="520"/>
        <v>0</v>
      </c>
      <c r="CJ1948" s="1" t="e">
        <f t="shared" si="516"/>
        <v>#N/A</v>
      </c>
      <c r="CK1948" s="1" t="str">
        <f t="shared" si="517"/>
        <v/>
      </c>
    </row>
    <row r="1949" spans="73:89" ht="12" customHeight="1" x14ac:dyDescent="0.15">
      <c r="BU1949" s="1">
        <f t="shared" si="518"/>
        <v>0</v>
      </c>
      <c r="BV1949" s="1">
        <f>IF($BY$12=1,NORMDIST(BY1949,$Y$6,$Y$8,TRUE),IF($BY$12=2,IF(BY1949&lt;=$BX$31,0,IF(BY1949&gt;=$BX$32,1,(BY1949-$BX$31)*$BX$33)),SUM($BU$42:BU1949)/$BV$40))</f>
        <v>0.99999999999900369</v>
      </c>
      <c r="BW1949" s="1">
        <f t="shared" si="521"/>
        <v>6.8131476869536836E-11</v>
      </c>
      <c r="BY1949" s="1">
        <f t="shared" si="522"/>
        <v>190.69999999999345</v>
      </c>
      <c r="BZ1949" s="1">
        <f t="shared" si="512"/>
        <v>3.572704607736716E-13</v>
      </c>
      <c r="CA1949" s="1">
        <f t="shared" si="519"/>
        <v>26</v>
      </c>
      <c r="CE1949" s="1">
        <f t="shared" si="513"/>
        <v>26.305</v>
      </c>
      <c r="CF1949" s="1">
        <f t="shared" si="514"/>
        <v>99</v>
      </c>
      <c r="CG1949" s="1">
        <f t="shared" si="515"/>
        <v>0</v>
      </c>
      <c r="CH1949" s="1">
        <f t="shared" si="520"/>
        <v>0</v>
      </c>
      <c r="CJ1949" s="1" t="e">
        <f t="shared" si="516"/>
        <v>#N/A</v>
      </c>
      <c r="CK1949" s="1" t="str">
        <f t="shared" si="517"/>
        <v/>
      </c>
    </row>
    <row r="1950" spans="73:89" ht="12" customHeight="1" x14ac:dyDescent="0.15">
      <c r="BU1950" s="1">
        <f t="shared" si="518"/>
        <v>0</v>
      </c>
      <c r="BV1950" s="1">
        <f>IF($BY$12=1,NORMDIST(BY1950,$Y$6,$Y$8,TRUE),IF($BY$12=2,IF(BY1950&lt;=$BX$31,0,IF(BY1950&gt;=$BX$32,1,(BY1950-$BX$31)*$BX$33)),SUM($BU$42:BU1950)/$BV$40))</f>
        <v>0.99999999999903877</v>
      </c>
      <c r="BW1950" s="1">
        <f t="shared" si="521"/>
        <v>6.5810280727521049E-11</v>
      </c>
      <c r="BY1950" s="1">
        <f t="shared" si="522"/>
        <v>190.79999999999345</v>
      </c>
      <c r="BZ1950" s="1">
        <f t="shared" si="512"/>
        <v>3.4491761387590836E-13</v>
      </c>
      <c r="CA1950" s="1">
        <f t="shared" si="519"/>
        <v>26</v>
      </c>
      <c r="CE1950" s="1">
        <f t="shared" si="513"/>
        <v>26.305</v>
      </c>
      <c r="CF1950" s="1">
        <f t="shared" si="514"/>
        <v>99</v>
      </c>
      <c r="CG1950" s="1">
        <f t="shared" si="515"/>
        <v>0</v>
      </c>
      <c r="CH1950" s="1">
        <f t="shared" si="520"/>
        <v>0</v>
      </c>
      <c r="CJ1950" s="1" t="e">
        <f t="shared" si="516"/>
        <v>#N/A</v>
      </c>
      <c r="CK1950" s="1" t="str">
        <f t="shared" si="517"/>
        <v/>
      </c>
    </row>
    <row r="1951" spans="73:89" ht="12" customHeight="1" x14ac:dyDescent="0.15">
      <c r="BU1951" s="1">
        <f t="shared" si="518"/>
        <v>0</v>
      </c>
      <c r="BV1951" s="1">
        <f>IF($BY$12=1,NORMDIST(BY1951,$Y$6,$Y$8,TRUE),IF($BY$12=2,IF(BY1951&lt;=$BX$31,0,IF(BY1951&gt;=$BX$32,1,(BY1951-$BX$31)*$BX$33)),SUM($BU$42:BU1951)/$BV$40))</f>
        <v>0.99999999999907274</v>
      </c>
      <c r="BW1951" s="1">
        <f t="shared" si="521"/>
        <v>6.3566559618303333E-11</v>
      </c>
      <c r="BY1951" s="1">
        <f t="shared" si="522"/>
        <v>190.89999999999344</v>
      </c>
      <c r="BZ1951" s="1">
        <f t="shared" si="512"/>
        <v>3.3298354959824785E-13</v>
      </c>
      <c r="CA1951" s="1">
        <f t="shared" si="519"/>
        <v>26</v>
      </c>
      <c r="CE1951" s="1">
        <f t="shared" si="513"/>
        <v>26.305</v>
      </c>
      <c r="CF1951" s="1">
        <f t="shared" si="514"/>
        <v>99</v>
      </c>
      <c r="CG1951" s="1">
        <f t="shared" si="515"/>
        <v>0</v>
      </c>
      <c r="CH1951" s="1">
        <f t="shared" si="520"/>
        <v>0</v>
      </c>
      <c r="CJ1951" s="1" t="e">
        <f t="shared" si="516"/>
        <v>#N/A</v>
      </c>
      <c r="CK1951" s="1" t="str">
        <f t="shared" si="517"/>
        <v/>
      </c>
    </row>
    <row r="1952" spans="73:89" ht="12" customHeight="1" x14ac:dyDescent="0.15">
      <c r="BU1952" s="1">
        <f t="shared" si="518"/>
        <v>0</v>
      </c>
      <c r="BV1952" s="1">
        <f>IF($BY$12=1,NORMDIST(BY1952,$Y$6,$Y$8,TRUE),IF($BY$12=2,IF(BY1952&lt;=$BX$31,0,IF(BY1952&gt;=$BX$32,1,(BY1952-$BX$31)*$BX$33)),SUM($BU$42:BU1952)/$BV$40))</f>
        <v>0.99999999999910538</v>
      </c>
      <c r="BW1952" s="1">
        <f t="shared" si="521"/>
        <v>6.1397783626837206E-11</v>
      </c>
      <c r="BY1952" s="1">
        <f t="shared" si="522"/>
        <v>190.99999999999343</v>
      </c>
      <c r="BZ1952" s="1">
        <f t="shared" si="512"/>
        <v>3.2145436453842572E-13</v>
      </c>
      <c r="CA1952" s="1">
        <f t="shared" si="519"/>
        <v>26</v>
      </c>
      <c r="CE1952" s="1">
        <f t="shared" si="513"/>
        <v>26.305</v>
      </c>
      <c r="CF1952" s="1">
        <f t="shared" si="514"/>
        <v>99</v>
      </c>
      <c r="CG1952" s="1">
        <f t="shared" si="515"/>
        <v>0</v>
      </c>
      <c r="CH1952" s="1">
        <f t="shared" si="520"/>
        <v>0</v>
      </c>
      <c r="CJ1952" s="1" t="e">
        <f t="shared" si="516"/>
        <v>#N/A</v>
      </c>
      <c r="CK1952" s="1" t="str">
        <f t="shared" si="517"/>
        <v/>
      </c>
    </row>
    <row r="1953" spans="73:89" ht="12" customHeight="1" x14ac:dyDescent="0.15">
      <c r="BU1953" s="1">
        <f t="shared" si="518"/>
        <v>0</v>
      </c>
      <c r="BV1953" s="1">
        <f>IF($BY$12=1,NORMDIST(BY1953,$Y$6,$Y$8,TRUE),IF($BY$12=2,IF(BY1953&lt;=$BX$31,0,IF(BY1953&gt;=$BX$32,1,(BY1953-$BX$31)*$BX$33)),SUM($BU$42:BU1953)/$BV$40))</f>
        <v>0.99999999999913702</v>
      </c>
      <c r="BW1953" s="1">
        <f t="shared" si="521"/>
        <v>5.9301503535853404E-11</v>
      </c>
      <c r="BY1953" s="1">
        <f t="shared" si="522"/>
        <v>191.09999999999343</v>
      </c>
      <c r="BZ1953" s="1">
        <f t="shared" si="512"/>
        <v>3.1031660667637596E-13</v>
      </c>
      <c r="CA1953" s="1">
        <f t="shared" si="519"/>
        <v>26</v>
      </c>
      <c r="CE1953" s="1">
        <f t="shared" si="513"/>
        <v>26.305</v>
      </c>
      <c r="CF1953" s="1">
        <f t="shared" si="514"/>
        <v>99</v>
      </c>
      <c r="CG1953" s="1">
        <f t="shared" si="515"/>
        <v>0</v>
      </c>
      <c r="CH1953" s="1">
        <f t="shared" si="520"/>
        <v>0</v>
      </c>
      <c r="CJ1953" s="1" t="e">
        <f t="shared" si="516"/>
        <v>#N/A</v>
      </c>
      <c r="CK1953" s="1" t="str">
        <f t="shared" si="517"/>
        <v/>
      </c>
    </row>
    <row r="1954" spans="73:89" ht="12" customHeight="1" x14ac:dyDescent="0.15">
      <c r="BU1954" s="1">
        <f t="shared" si="518"/>
        <v>0</v>
      </c>
      <c r="BV1954" s="1">
        <f>IF($BY$12=1,NORMDIST(BY1954,$Y$6,$Y$8,TRUE),IF($BY$12=2,IF(BY1954&lt;=$BX$31,0,IF(BY1954&gt;=$BX$32,1,(BY1954-$BX$31)*$BX$33)),SUM($BU$42:BU1954)/$BV$40))</f>
        <v>0.99999999999916744</v>
      </c>
      <c r="BW1954" s="1">
        <f t="shared" si="521"/>
        <v>5.7275348316102978E-11</v>
      </c>
      <c r="BY1954" s="1">
        <f t="shared" si="522"/>
        <v>191.19999999999342</v>
      </c>
      <c r="BZ1954" s="1">
        <f t="shared" si="512"/>
        <v>2.995572610674945E-13</v>
      </c>
      <c r="CA1954" s="1">
        <f t="shared" si="519"/>
        <v>26</v>
      </c>
      <c r="CE1954" s="1">
        <f t="shared" si="513"/>
        <v>26.305</v>
      </c>
      <c r="CF1954" s="1">
        <f t="shared" si="514"/>
        <v>99</v>
      </c>
      <c r="CG1954" s="1">
        <f t="shared" si="515"/>
        <v>0</v>
      </c>
      <c r="CH1954" s="1">
        <f t="shared" si="520"/>
        <v>0</v>
      </c>
      <c r="CJ1954" s="1" t="e">
        <f t="shared" si="516"/>
        <v>#N/A</v>
      </c>
      <c r="CK1954" s="1" t="str">
        <f t="shared" si="517"/>
        <v/>
      </c>
    </row>
    <row r="1955" spans="73:89" ht="12" customHeight="1" x14ac:dyDescent="0.15">
      <c r="BU1955" s="1">
        <f t="shared" si="518"/>
        <v>0</v>
      </c>
      <c r="BV1955" s="1">
        <f>IF($BY$12=1,NORMDIST(BY1955,$Y$6,$Y$8,TRUE),IF($BY$12=2,IF(BY1955&lt;=$BX$31,0,IF(BY1955&gt;=$BX$32,1,(BY1955-$BX$31)*$BX$33)),SUM($BU$42:BU1955)/$BV$40))</f>
        <v>0.99999999999919686</v>
      </c>
      <c r="BW1955" s="1">
        <f t="shared" si="521"/>
        <v>5.5317022692545228E-11</v>
      </c>
      <c r="BY1955" s="1">
        <f t="shared" si="522"/>
        <v>191.29999999999342</v>
      </c>
      <c r="BZ1955" s="1">
        <f t="shared" si="512"/>
        <v>2.891637359777686E-13</v>
      </c>
      <c r="CA1955" s="1">
        <f t="shared" si="519"/>
        <v>26</v>
      </c>
      <c r="CE1955" s="1">
        <f t="shared" si="513"/>
        <v>26.305</v>
      </c>
      <c r="CF1955" s="1">
        <f t="shared" si="514"/>
        <v>99</v>
      </c>
      <c r="CG1955" s="1">
        <f t="shared" si="515"/>
        <v>0</v>
      </c>
      <c r="CH1955" s="1">
        <f t="shared" si="520"/>
        <v>0</v>
      </c>
      <c r="CJ1955" s="1" t="e">
        <f t="shared" si="516"/>
        <v>#N/A</v>
      </c>
      <c r="CK1955" s="1" t="str">
        <f t="shared" si="517"/>
        <v/>
      </c>
    </row>
    <row r="1956" spans="73:89" ht="12" customHeight="1" x14ac:dyDescent="0.15">
      <c r="BU1956" s="1">
        <f t="shared" si="518"/>
        <v>0</v>
      </c>
      <c r="BV1956" s="1">
        <f>IF($BY$12=1,NORMDIST(BY1956,$Y$6,$Y$8,TRUE),IF($BY$12=2,IF(BY1956&lt;=$BX$31,0,IF(BY1956&gt;=$BX$32,1,(BY1956-$BX$31)*$BX$33)),SUM($BU$42:BU1956)/$BV$40))</f>
        <v>0.99999999999922529</v>
      </c>
      <c r="BW1956" s="1">
        <f t="shared" si="521"/>
        <v>5.342430478424096E-11</v>
      </c>
      <c r="BY1956" s="1">
        <f t="shared" si="522"/>
        <v>191.39999999999341</v>
      </c>
      <c r="BZ1956" s="1">
        <f t="shared" si="512"/>
        <v>2.7912384944745454E-13</v>
      </c>
      <c r="CA1956" s="1">
        <f t="shared" si="519"/>
        <v>26</v>
      </c>
      <c r="CE1956" s="1">
        <f t="shared" si="513"/>
        <v>26.305</v>
      </c>
      <c r="CF1956" s="1">
        <f t="shared" si="514"/>
        <v>99</v>
      </c>
      <c r="CG1956" s="1">
        <f t="shared" si="515"/>
        <v>0</v>
      </c>
      <c r="CH1956" s="1">
        <f t="shared" si="520"/>
        <v>0</v>
      </c>
      <c r="CJ1956" s="1" t="e">
        <f t="shared" si="516"/>
        <v>#N/A</v>
      </c>
      <c r="CK1956" s="1" t="str">
        <f t="shared" si="517"/>
        <v/>
      </c>
    </row>
    <row r="1957" spans="73:89" ht="12" customHeight="1" x14ac:dyDescent="0.15">
      <c r="BU1957" s="1">
        <f t="shared" si="518"/>
        <v>0</v>
      </c>
      <c r="BV1957" s="1">
        <f>IF($BY$12=1,NORMDIST(BY1957,$Y$6,$Y$8,TRUE),IF($BY$12=2,IF(BY1957&lt;=$BX$31,0,IF(BY1957&gt;=$BX$32,1,(BY1957-$BX$31)*$BX$33)),SUM($BU$42:BU1957)/$BV$40))</f>
        <v>0.99999999999925271</v>
      </c>
      <c r="BW1957" s="1">
        <f t="shared" si="521"/>
        <v>5.1595043815793014E-11</v>
      </c>
      <c r="BY1957" s="1">
        <f t="shared" si="522"/>
        <v>191.49999999999341</v>
      </c>
      <c r="BZ1957" s="1">
        <f t="shared" si="512"/>
        <v>2.6942581627046887E-13</v>
      </c>
      <c r="CA1957" s="1">
        <f t="shared" si="519"/>
        <v>26</v>
      </c>
      <c r="CE1957" s="1">
        <f t="shared" si="513"/>
        <v>26.305</v>
      </c>
      <c r="CF1957" s="1">
        <f t="shared" si="514"/>
        <v>99</v>
      </c>
      <c r="CG1957" s="1">
        <f t="shared" si="515"/>
        <v>0</v>
      </c>
      <c r="CH1957" s="1">
        <f t="shared" si="520"/>
        <v>0</v>
      </c>
      <c r="CJ1957" s="1" t="e">
        <f t="shared" si="516"/>
        <v>#N/A</v>
      </c>
      <c r="CK1957" s="1" t="str">
        <f t="shared" si="517"/>
        <v/>
      </c>
    </row>
    <row r="1958" spans="73:89" ht="12" customHeight="1" x14ac:dyDescent="0.15">
      <c r="BU1958" s="1">
        <f t="shared" si="518"/>
        <v>0</v>
      </c>
      <c r="BV1958" s="1">
        <f>IF($BY$12=1,NORMDIST(BY1958,$Y$6,$Y$8,TRUE),IF($BY$12=2,IF(BY1958&lt;=$BX$31,0,IF(BY1958&gt;=$BX$32,1,(BY1958-$BX$31)*$BX$33)),SUM($BU$42:BU1958)/$BV$40))</f>
        <v>0.99999999999927924</v>
      </c>
      <c r="BW1958" s="1">
        <f t="shared" si="521"/>
        <v>4.9827157898225247E-11</v>
      </c>
      <c r="BY1958" s="1">
        <f t="shared" si="522"/>
        <v>191.5999999999934</v>
      </c>
      <c r="BZ1958" s="1">
        <f t="shared" si="512"/>
        <v>2.6005823537696745E-13</v>
      </c>
      <c r="CA1958" s="1">
        <f t="shared" si="519"/>
        <v>26</v>
      </c>
      <c r="CE1958" s="1">
        <f t="shared" si="513"/>
        <v>26.305</v>
      </c>
      <c r="CF1958" s="1">
        <f t="shared" si="514"/>
        <v>99</v>
      </c>
      <c r="CG1958" s="1">
        <f t="shared" si="515"/>
        <v>0</v>
      </c>
      <c r="CH1958" s="1">
        <f t="shared" si="520"/>
        <v>0</v>
      </c>
      <c r="CJ1958" s="1" t="e">
        <f t="shared" si="516"/>
        <v>#N/A</v>
      </c>
      <c r="CK1958" s="1" t="str">
        <f t="shared" si="517"/>
        <v/>
      </c>
    </row>
    <row r="1959" spans="73:89" ht="12" customHeight="1" x14ac:dyDescent="0.15">
      <c r="BU1959" s="1">
        <f t="shared" si="518"/>
        <v>0</v>
      </c>
      <c r="BV1959" s="1">
        <f>IF($BY$12=1,NORMDIST(BY1959,$Y$6,$Y$8,TRUE),IF($BY$12=2,IF(BY1959&lt;=$BX$31,0,IF(BY1959&gt;=$BX$32,1,(BY1959-$BX$31)*$BX$33)),SUM($BU$42:BU1959)/$BV$40))</f>
        <v>0.99999999999930478</v>
      </c>
      <c r="BW1959" s="1">
        <f t="shared" si="521"/>
        <v>4.8118631877254226E-11</v>
      </c>
      <c r="BY1959" s="1">
        <f t="shared" si="522"/>
        <v>191.69999999999339</v>
      </c>
      <c r="BZ1959" s="1">
        <f t="shared" si="512"/>
        <v>2.510100776069686E-13</v>
      </c>
      <c r="CA1959" s="1">
        <f t="shared" si="519"/>
        <v>26</v>
      </c>
      <c r="CE1959" s="1">
        <f t="shared" si="513"/>
        <v>26.305</v>
      </c>
      <c r="CF1959" s="1">
        <f t="shared" si="514"/>
        <v>99</v>
      </c>
      <c r="CG1959" s="1">
        <f t="shared" si="515"/>
        <v>0</v>
      </c>
      <c r="CH1959" s="1">
        <f t="shared" si="520"/>
        <v>0</v>
      </c>
      <c r="CJ1959" s="1" t="e">
        <f t="shared" si="516"/>
        <v>#N/A</v>
      </c>
      <c r="CK1959" s="1" t="str">
        <f t="shared" si="517"/>
        <v/>
      </c>
    </row>
    <row r="1960" spans="73:89" ht="12" customHeight="1" x14ac:dyDescent="0.15">
      <c r="BU1960" s="1">
        <f t="shared" si="518"/>
        <v>0</v>
      </c>
      <c r="BV1960" s="1">
        <f>IF($BY$12=1,NORMDIST(BY1960,$Y$6,$Y$8,TRUE),IF($BY$12=2,IF(BY1960&lt;=$BX$31,0,IF(BY1960&gt;=$BX$32,1,(BY1960-$BX$31)*$BX$33)),SUM($BU$42:BU1960)/$BV$40))</f>
        <v>0.99999999999932943</v>
      </c>
      <c r="BW1960" s="1">
        <f t="shared" si="521"/>
        <v>4.6467515246972487E-11</v>
      </c>
      <c r="BY1960" s="1">
        <f t="shared" si="522"/>
        <v>191.79999999999339</v>
      </c>
      <c r="BZ1960" s="1">
        <f t="shared" si="512"/>
        <v>2.4227067386326428E-13</v>
      </c>
      <c r="CA1960" s="1">
        <f t="shared" si="519"/>
        <v>26</v>
      </c>
      <c r="CE1960" s="1">
        <f t="shared" si="513"/>
        <v>26.305</v>
      </c>
      <c r="CF1960" s="1">
        <f t="shared" si="514"/>
        <v>99</v>
      </c>
      <c r="CG1960" s="1">
        <f t="shared" si="515"/>
        <v>0</v>
      </c>
      <c r="CH1960" s="1">
        <f t="shared" si="520"/>
        <v>0</v>
      </c>
      <c r="CJ1960" s="1" t="e">
        <f t="shared" si="516"/>
        <v>#N/A</v>
      </c>
      <c r="CK1960" s="1" t="str">
        <f t="shared" si="517"/>
        <v/>
      </c>
    </row>
    <row r="1961" spans="73:89" ht="12" customHeight="1" x14ac:dyDescent="0.15">
      <c r="BU1961" s="1">
        <f t="shared" si="518"/>
        <v>0</v>
      </c>
      <c r="BV1961" s="1">
        <f>IF($BY$12=1,NORMDIST(BY1961,$Y$6,$Y$8,TRUE),IF($BY$12=2,IF(BY1961&lt;=$BX$31,0,IF(BY1961&gt;=$BX$32,1,(BY1961-$BX$31)*$BX$33)),SUM($BU$42:BU1961)/$BV$40))</f>
        <v>0.9999999999993533</v>
      </c>
      <c r="BW1961" s="1">
        <f t="shared" si="521"/>
        <v>4.4871920127005278E-11</v>
      </c>
      <c r="BY1961" s="1">
        <f t="shared" si="522"/>
        <v>191.89999999999338</v>
      </c>
      <c r="BZ1961" s="1">
        <f t="shared" si="512"/>
        <v>2.3382970363213563E-13</v>
      </c>
      <c r="CA1961" s="1">
        <f t="shared" si="519"/>
        <v>26</v>
      </c>
      <c r="CE1961" s="1">
        <f t="shared" si="513"/>
        <v>26.305</v>
      </c>
      <c r="CF1961" s="1">
        <f t="shared" si="514"/>
        <v>99</v>
      </c>
      <c r="CG1961" s="1">
        <f t="shared" si="515"/>
        <v>0</v>
      </c>
      <c r="CH1961" s="1">
        <f t="shared" si="520"/>
        <v>0</v>
      </c>
      <c r="CJ1961" s="1" t="e">
        <f t="shared" si="516"/>
        <v>#N/A</v>
      </c>
      <c r="CK1961" s="1" t="str">
        <f t="shared" si="517"/>
        <v/>
      </c>
    </row>
    <row r="1962" spans="73:89" ht="12" customHeight="1" x14ac:dyDescent="0.15">
      <c r="BU1962" s="1">
        <f t="shared" si="518"/>
        <v>0</v>
      </c>
      <c r="BV1962" s="1">
        <f>IF($BY$12=1,NORMDIST(BY1962,$Y$6,$Y$8,TRUE),IF($BY$12=2,IF(BY1962&lt;=$BX$31,0,IF(BY1962&gt;=$BX$32,1,(BY1962-$BX$31)*$BX$33)),SUM($BU$42:BU1962)/$BV$40))</f>
        <v>0.99999999999937617</v>
      </c>
      <c r="BW1962" s="1">
        <f t="shared" si="521"/>
        <v>4.3330019301273233E-11</v>
      </c>
      <c r="BY1962" s="1">
        <f t="shared" si="522"/>
        <v>191.99999999999338</v>
      </c>
      <c r="BZ1962" s="1">
        <f t="shared" ref="BZ1962:BZ2025" si="523">IF($BZ$5,IF($BY$12=1,NORMDIST(BY1962,$Y$6,$Y$8,FALSE),IF($BY$12=2,IF(AND(BY1962&gt;=$BX$31,BY1962&lt;=$BX$32),$BX$33,0),IF(BY1962&lt;=$BX$13,0,NORMDIST(LN((BY1962-$BX$13)/$BX$12),0,$BW$8,FALSE)/((BY1962-$BX$13)/$BX$12)))),-999)</f>
        <v>2.2567718386080587E-13</v>
      </c>
      <c r="CA1962" s="1">
        <f t="shared" si="519"/>
        <v>26</v>
      </c>
      <c r="CE1962" s="1">
        <f t="shared" ref="CE1962:CE2025" si="524">IF(AND($CB$7,$CD$2,$CD$1),26+$P$23/2-CC1962*$P$23,NA())</f>
        <v>26.305</v>
      </c>
      <c r="CF1962" s="1">
        <f t="shared" ref="CF1962:CF2025" si="525">IF(ISNA(CJ1962),99,CJ1962)</f>
        <v>99</v>
      </c>
      <c r="CG1962" s="1">
        <f t="shared" ref="CG1962:CG2025" si="526">IF(ISNA(CJ1962),0,CJ1962)</f>
        <v>0</v>
      </c>
      <c r="CH1962" s="1">
        <f t="shared" si="520"/>
        <v>0</v>
      </c>
      <c r="CJ1962" s="1" t="e">
        <f t="shared" ref="CJ1962:CJ2025" si="527">IF(CH1962=1,CE1962,NA())</f>
        <v>#N/A</v>
      </c>
      <c r="CK1962" s="1" t="str">
        <f t="shared" ref="CK1962:CK2025" si="528">IF(CH1962=1,M1861,"")</f>
        <v/>
      </c>
    </row>
    <row r="1963" spans="73:89" ht="12" customHeight="1" x14ac:dyDescent="0.15">
      <c r="BU1963" s="1">
        <f t="shared" ref="BU1963:BU2026" si="529">IF($BY$12&lt;3,0,IF(BY1963&lt;=$BX$13,0,NORMDIST(LN((BY1963-$BX$13)/$BX$12),0,$BW$8,FALSE)/((BY1963-$BX$13)/$BX$12)))</f>
        <v>0</v>
      </c>
      <c r="BV1963" s="1">
        <f>IF($BY$12=1,NORMDIST(BY1963,$Y$6,$Y$8,TRUE),IF($BY$12=2,IF(BY1963&lt;=$BX$31,0,IF(BY1963&gt;=$BX$32,1,(BY1963-$BX$31)*$BX$33)),SUM($BU$42:BU1963)/$BV$40))</f>
        <v>0.99999999999939837</v>
      </c>
      <c r="BW1963" s="1">
        <f t="shared" si="521"/>
        <v>4.1840044316535222E-11</v>
      </c>
      <c r="BY1963" s="1">
        <f t="shared" si="522"/>
        <v>192.09999999999337</v>
      </c>
      <c r="BZ1963" s="1">
        <f t="shared" si="523"/>
        <v>2.1780345818082594E-13</v>
      </c>
      <c r="CA1963" s="1">
        <f t="shared" ref="CA1963:CA2026" si="530">IF(AND($CD$1,$CD$3),26-$CD$40*NORMDIST(BY1963,$Y$6,$Y$8/SQRT($T$18),FALSE),-999)</f>
        <v>26</v>
      </c>
      <c r="CE1963" s="1">
        <f t="shared" si="524"/>
        <v>26.305</v>
      </c>
      <c r="CF1963" s="1">
        <f t="shared" si="525"/>
        <v>99</v>
      </c>
      <c r="CG1963" s="1">
        <f t="shared" si="526"/>
        <v>0</v>
      </c>
      <c r="CH1963" s="1">
        <f t="shared" si="520"/>
        <v>0</v>
      </c>
      <c r="CJ1963" s="1" t="e">
        <f t="shared" si="527"/>
        <v>#N/A</v>
      </c>
      <c r="CK1963" s="1" t="str">
        <f t="shared" si="528"/>
        <v/>
      </c>
    </row>
    <row r="1964" spans="73:89" ht="12" customHeight="1" x14ac:dyDescent="0.15">
      <c r="BU1964" s="1">
        <f t="shared" si="529"/>
        <v>0</v>
      </c>
      <c r="BV1964" s="1">
        <f>IF($BY$12=1,NORMDIST(BY1964,$Y$6,$Y$8,TRUE),IF($BY$12=2,IF(BY1964&lt;=$BX$31,0,IF(BY1964&gt;=$BX$32,1,(BY1964-$BX$31)*$BX$33)),SUM($BU$42:BU1964)/$BV$40))</f>
        <v>0.9999999999994198</v>
      </c>
      <c r="BW1964" s="1">
        <f t="shared" si="521"/>
        <v>4.0400283638944148E-11</v>
      </c>
      <c r="BY1964" s="1">
        <f t="shared" si="522"/>
        <v>192.19999999999337</v>
      </c>
      <c r="BZ1964" s="1">
        <f t="shared" si="523"/>
        <v>2.1019918646693829E-13</v>
      </c>
      <c r="CA1964" s="1">
        <f t="shared" si="530"/>
        <v>26</v>
      </c>
      <c r="CE1964" s="1">
        <f t="shared" si="524"/>
        <v>26.305</v>
      </c>
      <c r="CF1964" s="1">
        <f t="shared" si="525"/>
        <v>99</v>
      </c>
      <c r="CG1964" s="1">
        <f t="shared" si="526"/>
        <v>0</v>
      </c>
      <c r="CH1964" s="1">
        <f t="shared" si="520"/>
        <v>0</v>
      </c>
      <c r="CJ1964" s="1" t="e">
        <f t="shared" si="527"/>
        <v>#N/A</v>
      </c>
      <c r="CK1964" s="1" t="str">
        <f t="shared" si="528"/>
        <v/>
      </c>
    </row>
    <row r="1965" spans="73:89" ht="12" customHeight="1" x14ac:dyDescent="0.15">
      <c r="BU1965" s="1">
        <f t="shared" si="529"/>
        <v>0</v>
      </c>
      <c r="BV1965" s="1">
        <f>IF($BY$12=1,NORMDIST(BY1965,$Y$6,$Y$8,TRUE),IF($BY$12=2,IF(BY1965&lt;=$BX$31,0,IF(BY1965&gt;=$BX$32,1,(BY1965-$BX$31)*$BX$33)),SUM($BU$42:BU1965)/$BV$40))</f>
        <v>0.99999999999944045</v>
      </c>
      <c r="BW1965" s="1">
        <f t="shared" si="521"/>
        <v>3.900908086689764E-11</v>
      </c>
      <c r="BY1965" s="1">
        <f t="shared" si="522"/>
        <v>192.29999999999336</v>
      </c>
      <c r="BZ1965" s="1">
        <f t="shared" si="523"/>
        <v>2.0285533472126358E-13</v>
      </c>
      <c r="CA1965" s="1">
        <f t="shared" si="530"/>
        <v>26</v>
      </c>
      <c r="CE1965" s="1">
        <f t="shared" si="524"/>
        <v>26.305</v>
      </c>
      <c r="CF1965" s="1">
        <f t="shared" si="525"/>
        <v>99</v>
      </c>
      <c r="CG1965" s="1">
        <f t="shared" si="526"/>
        <v>0</v>
      </c>
      <c r="CH1965" s="1">
        <f t="shared" si="520"/>
        <v>0</v>
      </c>
      <c r="CJ1965" s="1" t="e">
        <f t="shared" si="527"/>
        <v>#N/A</v>
      </c>
      <c r="CK1965" s="1" t="str">
        <f t="shared" si="528"/>
        <v/>
      </c>
    </row>
    <row r="1966" spans="73:89" ht="12" customHeight="1" x14ac:dyDescent="0.15">
      <c r="BU1966" s="1">
        <f t="shared" si="529"/>
        <v>0</v>
      </c>
      <c r="BV1966" s="1">
        <f>IF($BY$12=1,NORMDIST(BY1966,$Y$6,$Y$8,TRUE),IF($BY$12=2,IF(BY1966&lt;=$BX$31,0,IF(BY1966&gt;=$BX$32,1,(BY1966-$BX$31)*$BX$33)),SUM($BU$42:BU1966)/$BV$40))</f>
        <v>0.99999999999946032</v>
      </c>
      <c r="BW1966" s="1">
        <f t="shared" si="521"/>
        <v>3.766483299851218E-11</v>
      </c>
      <c r="BY1966" s="1">
        <f t="shared" si="522"/>
        <v>192.39999999999336</v>
      </c>
      <c r="BZ1966" s="1">
        <f t="shared" si="523"/>
        <v>1.957631652729391E-13</v>
      </c>
      <c r="CA1966" s="1">
        <f t="shared" si="530"/>
        <v>26</v>
      </c>
      <c r="CE1966" s="1">
        <f t="shared" si="524"/>
        <v>26.305</v>
      </c>
      <c r="CF1966" s="1">
        <f t="shared" si="525"/>
        <v>99</v>
      </c>
      <c r="CG1966" s="1">
        <f t="shared" si="526"/>
        <v>0</v>
      </c>
      <c r="CH1966" s="1">
        <f t="shared" si="520"/>
        <v>0</v>
      </c>
      <c r="CJ1966" s="1" t="e">
        <f t="shared" si="527"/>
        <v>#N/A</v>
      </c>
      <c r="CK1966" s="1" t="str">
        <f t="shared" si="528"/>
        <v/>
      </c>
    </row>
    <row r="1967" spans="73:89" ht="12" customHeight="1" x14ac:dyDescent="0.15">
      <c r="BU1967" s="1">
        <f t="shared" si="529"/>
        <v>0</v>
      </c>
      <c r="BV1967" s="1">
        <f>IF($BY$12=1,NORMDIST(BY1967,$Y$6,$Y$8,TRUE),IF($BY$12=2,IF(BY1967&lt;=$BX$31,0,IF(BY1967&gt;=$BX$32,1,(BY1967-$BX$31)*$BX$33)),SUM($BU$42:BU1967)/$BV$40))</f>
        <v>0.99999999999947964</v>
      </c>
      <c r="BW1967" s="1">
        <f t="shared" si="521"/>
        <v>3.6365988752101658E-11</v>
      </c>
      <c r="BY1967" s="1">
        <f t="shared" si="522"/>
        <v>192.49999999999335</v>
      </c>
      <c r="BZ1967" s="1">
        <f t="shared" si="523"/>
        <v>1.8891422728365149E-13</v>
      </c>
      <c r="CA1967" s="1">
        <f t="shared" si="530"/>
        <v>26</v>
      </c>
      <c r="CE1967" s="1">
        <f t="shared" si="524"/>
        <v>26.305</v>
      </c>
      <c r="CF1967" s="1">
        <f t="shared" si="525"/>
        <v>99</v>
      </c>
      <c r="CG1967" s="1">
        <f t="shared" si="526"/>
        <v>0</v>
      </c>
      <c r="CH1967" s="1">
        <f t="shared" si="520"/>
        <v>0</v>
      </c>
      <c r="CJ1967" s="1" t="e">
        <f t="shared" si="527"/>
        <v>#N/A</v>
      </c>
      <c r="CK1967" s="1" t="str">
        <f t="shared" si="528"/>
        <v/>
      </c>
    </row>
    <row r="1968" spans="73:89" ht="12" customHeight="1" x14ac:dyDescent="0.15">
      <c r="BU1968" s="1">
        <f t="shared" si="529"/>
        <v>0</v>
      </c>
      <c r="BV1968" s="1">
        <f>IF($BY$12=1,NORMDIST(BY1968,$Y$6,$Y$8,TRUE),IF($BY$12=2,IF(BY1968&lt;=$BX$31,0,IF(BY1968&gt;=$BX$32,1,(BY1968-$BX$31)*$BX$33)),SUM($BU$42:BU1968)/$BV$40))</f>
        <v>0.99999999999949818</v>
      </c>
      <c r="BW1968" s="1">
        <f t="shared" si="521"/>
        <v>3.5111046938084942E-11</v>
      </c>
      <c r="BY1968" s="1">
        <f t="shared" si="522"/>
        <v>192.59999999999334</v>
      </c>
      <c r="BZ1968" s="1">
        <f t="shared" si="523"/>
        <v>1.8230034754977235E-13</v>
      </c>
      <c r="CA1968" s="1">
        <f t="shared" si="530"/>
        <v>26</v>
      </c>
      <c r="CE1968" s="1">
        <f t="shared" si="524"/>
        <v>26.305</v>
      </c>
      <c r="CF1968" s="1">
        <f t="shared" si="525"/>
        <v>99</v>
      </c>
      <c r="CG1968" s="1">
        <f t="shared" si="526"/>
        <v>0</v>
      </c>
      <c r="CH1968" s="1">
        <f t="shared" si="520"/>
        <v>0</v>
      </c>
      <c r="CJ1968" s="1" t="e">
        <f t="shared" si="527"/>
        <v>#N/A</v>
      </c>
      <c r="CK1968" s="1" t="str">
        <f t="shared" si="528"/>
        <v/>
      </c>
    </row>
    <row r="1969" spans="73:89" ht="12" customHeight="1" x14ac:dyDescent="0.15">
      <c r="BU1969" s="1">
        <f t="shared" si="529"/>
        <v>0</v>
      </c>
      <c r="BV1969" s="1">
        <f>IF($BY$12=1,NORMDIST(BY1969,$Y$6,$Y$8,TRUE),IF($BY$12=2,IF(BY1969&lt;=$BX$31,0,IF(BY1969&gt;=$BX$32,1,(BY1969-$BX$31)*$BX$33)),SUM($BU$42:BU1969)/$BV$40))</f>
        <v>0.99999999999951605</v>
      </c>
      <c r="BW1969" s="1">
        <f t="shared" si="521"/>
        <v>3.3898554880791118E-11</v>
      </c>
      <c r="BY1969" s="1">
        <f t="shared" si="522"/>
        <v>192.69999999999334</v>
      </c>
      <c r="BZ1969" s="1">
        <f t="shared" si="523"/>
        <v>1.759136215920721E-13</v>
      </c>
      <c r="CA1969" s="1">
        <f t="shared" si="530"/>
        <v>26</v>
      </c>
      <c r="CE1969" s="1">
        <f t="shared" si="524"/>
        <v>26.305</v>
      </c>
      <c r="CF1969" s="1">
        <f t="shared" si="525"/>
        <v>99</v>
      </c>
      <c r="CG1969" s="1">
        <f t="shared" si="526"/>
        <v>0</v>
      </c>
      <c r="CH1969" s="1">
        <f t="shared" si="520"/>
        <v>0</v>
      </c>
      <c r="CJ1969" s="1" t="e">
        <f t="shared" si="527"/>
        <v>#N/A</v>
      </c>
      <c r="CK1969" s="1" t="str">
        <f t="shared" si="528"/>
        <v/>
      </c>
    </row>
    <row r="1970" spans="73:89" ht="12" customHeight="1" x14ac:dyDescent="0.15">
      <c r="BU1970" s="1">
        <f t="shared" si="529"/>
        <v>0</v>
      </c>
      <c r="BV1970" s="1">
        <f>IF($BY$12=1,NORMDIST(BY1970,$Y$6,$Y$8,TRUE),IF($BY$12=2,IF(BY1970&lt;=$BX$31,0,IF(BY1970&gt;=$BX$32,1,(BY1970-$BX$31)*$BX$33)),SUM($BU$42:BU1970)/$BV$40))</f>
        <v>0.99999999999953337</v>
      </c>
      <c r="BW1970" s="1">
        <f t="shared" si="521"/>
        <v>3.2727106888682082E-11</v>
      </c>
      <c r="BY1970" s="1">
        <f t="shared" si="522"/>
        <v>192.79999999999333</v>
      </c>
      <c r="BZ1970" s="1">
        <f t="shared" si="523"/>
        <v>1.6974640502429052E-13</v>
      </c>
      <c r="CA1970" s="1">
        <f t="shared" si="530"/>
        <v>26</v>
      </c>
      <c r="CE1970" s="1">
        <f t="shared" si="524"/>
        <v>26.305</v>
      </c>
      <c r="CF1970" s="1">
        <f t="shared" si="525"/>
        <v>99</v>
      </c>
      <c r="CG1970" s="1">
        <f t="shared" si="526"/>
        <v>0</v>
      </c>
      <c r="CH1970" s="1">
        <f t="shared" si="520"/>
        <v>0</v>
      </c>
      <c r="CJ1970" s="1" t="e">
        <f t="shared" si="527"/>
        <v>#N/A</v>
      </c>
      <c r="CK1970" s="1" t="str">
        <f t="shared" si="528"/>
        <v/>
      </c>
    </row>
    <row r="1971" spans="73:89" ht="12" customHeight="1" x14ac:dyDescent="0.15">
      <c r="BU1971" s="1">
        <f t="shared" si="529"/>
        <v>0</v>
      </c>
      <c r="BV1971" s="1">
        <f>IF($BY$12=1,NORMDIST(BY1971,$Y$6,$Y$8,TRUE),IF($BY$12=2,IF(BY1971&lt;=$BX$31,0,IF(BY1971&gt;=$BX$32,1,(BY1971-$BX$31)*$BX$33)),SUM($BU$42:BU1971)/$BV$40))</f>
        <v>0.99999999999955003</v>
      </c>
      <c r="BW1971" s="1">
        <f t="shared" si="521"/>
        <v>3.1595342771543558E-11</v>
      </c>
      <c r="BY1971" s="1">
        <f t="shared" si="522"/>
        <v>192.89999999999333</v>
      </c>
      <c r="BZ1971" s="1">
        <f t="shared" si="523"/>
        <v>1.6379130519204069E-13</v>
      </c>
      <c r="CA1971" s="1">
        <f t="shared" si="530"/>
        <v>26</v>
      </c>
      <c r="CE1971" s="1">
        <f t="shared" si="524"/>
        <v>26.305</v>
      </c>
      <c r="CF1971" s="1">
        <f t="shared" si="525"/>
        <v>99</v>
      </c>
      <c r="CG1971" s="1">
        <f t="shared" si="526"/>
        <v>0</v>
      </c>
      <c r="CH1971" s="1">
        <f t="shared" si="520"/>
        <v>0</v>
      </c>
      <c r="CJ1971" s="1" t="e">
        <f t="shared" si="527"/>
        <v>#N/A</v>
      </c>
      <c r="CK1971" s="1" t="str">
        <f t="shared" si="528"/>
        <v/>
      </c>
    </row>
    <row r="1972" spans="73:89" ht="12" customHeight="1" x14ac:dyDescent="0.15">
      <c r="BU1972" s="1">
        <f t="shared" si="529"/>
        <v>0</v>
      </c>
      <c r="BV1972" s="1">
        <f>IF($BY$12=1,NORMDIST(BY1972,$Y$6,$Y$8,TRUE),IF($BY$12=2,IF(BY1972&lt;=$BX$31,0,IF(BY1972&gt;=$BX$32,1,(BY1972-$BX$31)*$BX$33)),SUM($BU$42:BU1972)/$BV$40))</f>
        <v>0.99999999999956612</v>
      </c>
      <c r="BW1972" s="1">
        <f t="shared" si="521"/>
        <v>3.0501946403248239E-11</v>
      </c>
      <c r="BY1972" s="1">
        <f t="shared" si="522"/>
        <v>192.99999999999332</v>
      </c>
      <c r="BZ1972" s="1">
        <f t="shared" si="523"/>
        <v>1.5804117307383053E-13</v>
      </c>
      <c r="CA1972" s="1">
        <f t="shared" si="530"/>
        <v>26</v>
      </c>
      <c r="CE1972" s="1">
        <f t="shared" si="524"/>
        <v>26.305</v>
      </c>
      <c r="CF1972" s="1">
        <f t="shared" si="525"/>
        <v>99</v>
      </c>
      <c r="CG1972" s="1">
        <f t="shared" si="526"/>
        <v>0</v>
      </c>
      <c r="CH1972" s="1">
        <f t="shared" si="520"/>
        <v>0</v>
      </c>
      <c r="CJ1972" s="1" t="e">
        <f t="shared" si="527"/>
        <v>#N/A</v>
      </c>
      <c r="CK1972" s="1" t="str">
        <f t="shared" si="528"/>
        <v/>
      </c>
    </row>
    <row r="1973" spans="73:89" ht="12" customHeight="1" x14ac:dyDescent="0.15">
      <c r="BU1973" s="1">
        <f t="shared" si="529"/>
        <v>0</v>
      </c>
      <c r="BV1973" s="1">
        <f>IF($BY$12=1,NORMDIST(BY1973,$Y$6,$Y$8,TRUE),IF($BY$12=2,IF(BY1973&lt;=$BX$31,0,IF(BY1973&gt;=$BX$32,1,(BY1973-$BX$31)*$BX$33)),SUM($BU$42:BU1973)/$BV$40))</f>
        <v>0.99999999999958167</v>
      </c>
      <c r="BW1973" s="1">
        <f t="shared" si="521"/>
        <v>2.9445644328728321E-11</v>
      </c>
      <c r="BY1973" s="1">
        <f t="shared" si="522"/>
        <v>193.09999999999332</v>
      </c>
      <c r="BZ1973" s="1">
        <f t="shared" si="523"/>
        <v>1.5248909543619543E-13</v>
      </c>
      <c r="CA1973" s="1">
        <f t="shared" si="530"/>
        <v>26</v>
      </c>
      <c r="CE1973" s="1">
        <f t="shared" si="524"/>
        <v>26.305</v>
      </c>
      <c r="CF1973" s="1">
        <f t="shared" si="525"/>
        <v>99</v>
      </c>
      <c r="CG1973" s="1">
        <f t="shared" si="526"/>
        <v>0</v>
      </c>
      <c r="CH1973" s="1">
        <f t="shared" si="520"/>
        <v>0</v>
      </c>
      <c r="CJ1973" s="1" t="e">
        <f t="shared" si="527"/>
        <v>#N/A</v>
      </c>
      <c r="CK1973" s="1" t="str">
        <f t="shared" si="528"/>
        <v/>
      </c>
    </row>
    <row r="1974" spans="73:89" ht="12" customHeight="1" x14ac:dyDescent="0.15">
      <c r="BU1974" s="1">
        <f t="shared" si="529"/>
        <v>0</v>
      </c>
      <c r="BV1974" s="1">
        <f>IF($BY$12=1,NORMDIST(BY1974,$Y$6,$Y$8,TRUE),IF($BY$12=2,IF(BY1974&lt;=$BX$31,0,IF(BY1974&gt;=$BX$32,1,(BY1974-$BX$31)*$BX$33)),SUM($BU$42:BU1974)/$BV$40))</f>
        <v>0.99999999999959666</v>
      </c>
      <c r="BW1974" s="1">
        <f t="shared" si="521"/>
        <v>2.8425204413837232E-11</v>
      </c>
      <c r="BY1974" s="1">
        <f t="shared" si="522"/>
        <v>193.19999999999331</v>
      </c>
      <c r="BZ1974" s="1">
        <f t="shared" si="523"/>
        <v>1.4712838723518745E-13</v>
      </c>
      <c r="CA1974" s="1">
        <f t="shared" si="530"/>
        <v>26</v>
      </c>
      <c r="CE1974" s="1">
        <f t="shared" si="524"/>
        <v>26.305</v>
      </c>
      <c r="CF1974" s="1">
        <f t="shared" si="525"/>
        <v>99</v>
      </c>
      <c r="CG1974" s="1">
        <f t="shared" si="526"/>
        <v>0</v>
      </c>
      <c r="CH1974" s="1">
        <f t="shared" si="520"/>
        <v>0</v>
      </c>
      <c r="CJ1974" s="1" t="e">
        <f t="shared" si="527"/>
        <v>#N/A</v>
      </c>
      <c r="CK1974" s="1" t="str">
        <f t="shared" si="528"/>
        <v/>
      </c>
    </row>
    <row r="1975" spans="73:89" ht="12" customHeight="1" x14ac:dyDescent="0.15">
      <c r="BU1975" s="1">
        <f t="shared" si="529"/>
        <v>0</v>
      </c>
      <c r="BV1975" s="1">
        <f>IF($BY$12=1,NORMDIST(BY1975,$Y$6,$Y$8,TRUE),IF($BY$12=2,IF(BY1975&lt;=$BX$31,0,IF(BY1975&gt;=$BX$32,1,(BY1975-$BX$31)*$BX$33)),SUM($BU$42:BU1975)/$BV$40))</f>
        <v>0.99999999999961109</v>
      </c>
      <c r="BW1975" s="1">
        <f t="shared" si="521"/>
        <v>2.7439434536818059E-11</v>
      </c>
      <c r="BY1975" s="1">
        <f t="shared" si="522"/>
        <v>193.2999999999933</v>
      </c>
      <c r="BZ1975" s="1">
        <f t="shared" si="523"/>
        <v>1.4195258425669431E-13</v>
      </c>
      <c r="CA1975" s="1">
        <f t="shared" si="530"/>
        <v>26</v>
      </c>
      <c r="CE1975" s="1">
        <f t="shared" si="524"/>
        <v>26.305</v>
      </c>
      <c r="CF1975" s="1">
        <f t="shared" si="525"/>
        <v>99</v>
      </c>
      <c r="CG1975" s="1">
        <f t="shared" si="526"/>
        <v>0</v>
      </c>
      <c r="CH1975" s="1">
        <f t="shared" si="520"/>
        <v>0</v>
      </c>
      <c r="CJ1975" s="1" t="e">
        <f t="shared" si="527"/>
        <v>#N/A</v>
      </c>
      <c r="CK1975" s="1" t="str">
        <f t="shared" si="528"/>
        <v/>
      </c>
    </row>
    <row r="1976" spans="73:89" ht="12" customHeight="1" x14ac:dyDescent="0.15">
      <c r="BU1976" s="1">
        <f t="shared" si="529"/>
        <v>0</v>
      </c>
      <c r="BV1976" s="1">
        <f>IF($BY$12=1,NORMDIST(BY1976,$Y$6,$Y$8,TRUE),IF($BY$12=2,IF(BY1976&lt;=$BX$31,0,IF(BY1976&gt;=$BX$32,1,(BY1976-$BX$31)*$BX$33)),SUM($BU$42:BU1976)/$BV$40))</f>
        <v>0.99999999999962497</v>
      </c>
      <c r="BW1976" s="1">
        <f t="shared" si="521"/>
        <v>2.6487181320130831E-11</v>
      </c>
      <c r="BY1976" s="1">
        <f t="shared" si="522"/>
        <v>193.3999999999933</v>
      </c>
      <c r="BZ1976" s="1">
        <f t="shared" si="523"/>
        <v>1.3695543598827171E-13</v>
      </c>
      <c r="CA1976" s="1">
        <f t="shared" si="530"/>
        <v>26</v>
      </c>
      <c r="CE1976" s="1">
        <f t="shared" si="524"/>
        <v>26.305</v>
      </c>
      <c r="CF1976" s="1">
        <f t="shared" si="525"/>
        <v>99</v>
      </c>
      <c r="CG1976" s="1">
        <f t="shared" si="526"/>
        <v>0</v>
      </c>
      <c r="CH1976" s="1">
        <f t="shared" si="520"/>
        <v>0</v>
      </c>
      <c r="CJ1976" s="1" t="e">
        <f t="shared" si="527"/>
        <v>#N/A</v>
      </c>
      <c r="CK1976" s="1" t="str">
        <f t="shared" si="528"/>
        <v/>
      </c>
    </row>
    <row r="1977" spans="73:89" ht="12" customHeight="1" x14ac:dyDescent="0.15">
      <c r="BU1977" s="1">
        <f t="shared" si="529"/>
        <v>0</v>
      </c>
      <c r="BV1977" s="1">
        <f>IF($BY$12=1,NORMDIST(BY1977,$Y$6,$Y$8,TRUE),IF($BY$12=2,IF(BY1977&lt;=$BX$31,0,IF(BY1977&gt;=$BX$32,1,(BY1977-$BX$31)*$BX$33)),SUM($BU$42:BU1977)/$BV$40))</f>
        <v>0.99999999999963851</v>
      </c>
      <c r="BW1977" s="1">
        <f t="shared" si="521"/>
        <v>2.5567328901432229E-11</v>
      </c>
      <c r="BY1977" s="1">
        <f t="shared" si="522"/>
        <v>193.49999999999329</v>
      </c>
      <c r="BZ1977" s="1">
        <f t="shared" si="523"/>
        <v>1.3213089871541661E-13</v>
      </c>
      <c r="CA1977" s="1">
        <f t="shared" si="530"/>
        <v>26</v>
      </c>
      <c r="CE1977" s="1">
        <f t="shared" si="524"/>
        <v>26.305</v>
      </c>
      <c r="CF1977" s="1">
        <f t="shared" si="525"/>
        <v>99</v>
      </c>
      <c r="CG1977" s="1">
        <f t="shared" si="526"/>
        <v>0</v>
      </c>
      <c r="CH1977" s="1">
        <f t="shared" si="520"/>
        <v>0</v>
      </c>
      <c r="CJ1977" s="1" t="e">
        <f t="shared" si="527"/>
        <v>#N/A</v>
      </c>
      <c r="CK1977" s="1" t="str">
        <f t="shared" si="528"/>
        <v/>
      </c>
    </row>
    <row r="1978" spans="73:89" ht="12" customHeight="1" x14ac:dyDescent="0.15">
      <c r="BU1978" s="1">
        <f t="shared" si="529"/>
        <v>0</v>
      </c>
      <c r="BV1978" s="1">
        <f>IF($BY$12=1,NORMDIST(BY1978,$Y$6,$Y$8,TRUE),IF($BY$12=2,IF(BY1978&lt;=$BX$31,0,IF(BY1978&gt;=$BX$32,1,(BY1978-$BX$31)*$BX$33)),SUM($BU$42:BU1978)/$BV$40))</f>
        <v>0.99999999999965139</v>
      </c>
      <c r="BW1978" s="1">
        <f t="shared" si="521"/>
        <v>2.4678797742530231E-11</v>
      </c>
      <c r="BY1978" s="1">
        <f t="shared" si="522"/>
        <v>193.59999999999329</v>
      </c>
      <c r="BZ1978" s="1">
        <f t="shared" si="523"/>
        <v>1.2747312883538785E-13</v>
      </c>
      <c r="CA1978" s="1">
        <f t="shared" si="530"/>
        <v>26</v>
      </c>
      <c r="CE1978" s="1">
        <f t="shared" si="524"/>
        <v>26.305</v>
      </c>
      <c r="CF1978" s="1">
        <f t="shared" si="525"/>
        <v>99</v>
      </c>
      <c r="CG1978" s="1">
        <f t="shared" si="526"/>
        <v>0</v>
      </c>
      <c r="CH1978" s="1">
        <f t="shared" si="520"/>
        <v>0</v>
      </c>
      <c r="CJ1978" s="1" t="e">
        <f t="shared" si="527"/>
        <v>#N/A</v>
      </c>
      <c r="CK1978" s="1" t="str">
        <f t="shared" si="528"/>
        <v/>
      </c>
    </row>
    <row r="1979" spans="73:89" ht="12" customHeight="1" x14ac:dyDescent="0.15">
      <c r="BU1979" s="1">
        <f t="shared" si="529"/>
        <v>0</v>
      </c>
      <c r="BV1979" s="1">
        <f>IF($BY$12=1,NORMDIST(BY1979,$Y$6,$Y$8,TRUE),IF($BY$12=2,IF(BY1979&lt;=$BX$31,0,IF(BY1979&gt;=$BX$32,1,(BY1979-$BX$31)*$BX$33)),SUM($BU$42:BU1979)/$BV$40))</f>
        <v>0.99999999999966394</v>
      </c>
      <c r="BW1979" s="1">
        <f t="shared" si="521"/>
        <v>2.3820543475174848E-11</v>
      </c>
      <c r="BY1979" s="1">
        <f t="shared" si="522"/>
        <v>193.69999999999328</v>
      </c>
      <c r="BZ1979" s="1">
        <f t="shared" si="523"/>
        <v>1.2297647638190849E-13</v>
      </c>
      <c r="CA1979" s="1">
        <f t="shared" si="530"/>
        <v>26</v>
      </c>
      <c r="CE1979" s="1">
        <f t="shared" si="524"/>
        <v>26.305</v>
      </c>
      <c r="CF1979" s="1">
        <f t="shared" si="525"/>
        <v>99</v>
      </c>
      <c r="CG1979" s="1">
        <f t="shared" si="526"/>
        <v>0</v>
      </c>
      <c r="CH1979" s="1">
        <f t="shared" si="520"/>
        <v>0</v>
      </c>
      <c r="CJ1979" s="1" t="e">
        <f t="shared" si="527"/>
        <v>#N/A</v>
      </c>
      <c r="CK1979" s="1" t="str">
        <f t="shared" si="528"/>
        <v/>
      </c>
    </row>
    <row r="1980" spans="73:89" ht="12" customHeight="1" x14ac:dyDescent="0.15">
      <c r="BU1980" s="1">
        <f t="shared" si="529"/>
        <v>0</v>
      </c>
      <c r="BV1980" s="1">
        <f>IF($BY$12=1,NORMDIST(BY1980,$Y$6,$Y$8,TRUE),IF($BY$12=2,IF(BY1980&lt;=$BX$31,0,IF(BY1980&gt;=$BX$32,1,(BY1980-$BX$31)*$BX$33)),SUM($BU$42:BU1980)/$BV$40))</f>
        <v>0.99999999999967604</v>
      </c>
      <c r="BW1980" s="1">
        <f t="shared" si="521"/>
        <v>2.2991555782579072E-11</v>
      </c>
      <c r="BY1980" s="1">
        <f t="shared" si="522"/>
        <v>193.79999999999328</v>
      </c>
      <c r="BZ1980" s="1">
        <f t="shared" si="523"/>
        <v>1.186354787542821E-13</v>
      </c>
      <c r="CA1980" s="1">
        <f t="shared" si="530"/>
        <v>26</v>
      </c>
      <c r="CE1980" s="1">
        <f t="shared" si="524"/>
        <v>26.305</v>
      </c>
      <c r="CF1980" s="1">
        <f t="shared" si="525"/>
        <v>99</v>
      </c>
      <c r="CG1980" s="1">
        <f t="shared" si="526"/>
        <v>0</v>
      </c>
      <c r="CH1980" s="1">
        <f t="shared" si="520"/>
        <v>0</v>
      </c>
      <c r="CJ1980" s="1" t="e">
        <f t="shared" si="527"/>
        <v>#N/A</v>
      </c>
      <c r="CK1980" s="1" t="str">
        <f t="shared" si="528"/>
        <v/>
      </c>
    </row>
    <row r="1981" spans="73:89" ht="12" customHeight="1" x14ac:dyDescent="0.15">
      <c r="BU1981" s="1">
        <f t="shared" si="529"/>
        <v>0</v>
      </c>
      <c r="BV1981" s="1">
        <f>IF($BY$12=1,NORMDIST(BY1981,$Y$6,$Y$8,TRUE),IF($BY$12=2,IF(BY1981&lt;=$BX$31,0,IF(BY1981&gt;=$BX$32,1,(BY1981-$BX$31)*$BX$33)),SUM($BU$42:BU1981)/$BV$40))</f>
        <v>0.99999999999968769</v>
      </c>
      <c r="BW1981" s="1">
        <f t="shared" si="521"/>
        <v>2.219085731559156E-11</v>
      </c>
      <c r="BY1981" s="1">
        <f t="shared" si="522"/>
        <v>193.89999999999327</v>
      </c>
      <c r="BZ1981" s="1">
        <f t="shared" si="523"/>
        <v>1.1444485464462264E-13</v>
      </c>
      <c r="CA1981" s="1">
        <f t="shared" si="530"/>
        <v>26</v>
      </c>
      <c r="CE1981" s="1">
        <f t="shared" si="524"/>
        <v>26.305</v>
      </c>
      <c r="CF1981" s="1">
        <f t="shared" si="525"/>
        <v>99</v>
      </c>
      <c r="CG1981" s="1">
        <f t="shared" si="526"/>
        <v>0</v>
      </c>
      <c r="CH1981" s="1">
        <f t="shared" si="520"/>
        <v>0</v>
      </c>
      <c r="CJ1981" s="1" t="e">
        <f t="shared" si="527"/>
        <v>#N/A</v>
      </c>
      <c r="CK1981" s="1" t="str">
        <f t="shared" si="528"/>
        <v/>
      </c>
    </row>
    <row r="1982" spans="73:89" ht="12" customHeight="1" x14ac:dyDescent="0.15">
      <c r="BU1982" s="1">
        <f t="shared" si="529"/>
        <v>0</v>
      </c>
      <c r="BV1982" s="1">
        <f>IF($BY$12=1,NORMDIST(BY1982,$Y$6,$Y$8,TRUE),IF($BY$12=2,IF(BY1982&lt;=$BX$31,0,IF(BY1982&gt;=$BX$32,1,(BY1982-$BX$31)*$BX$33)),SUM($BU$42:BU1982)/$BV$40))</f>
        <v>0.99999999999969891</v>
      </c>
      <c r="BW1982" s="1">
        <f t="shared" si="521"/>
        <v>2.1417502642481403E-11</v>
      </c>
      <c r="BY1982" s="1">
        <f t="shared" si="522"/>
        <v>193.99999999999326</v>
      </c>
      <c r="BZ1982" s="1">
        <f t="shared" si="523"/>
        <v>1.1039949815712446E-13</v>
      </c>
      <c r="CA1982" s="1">
        <f t="shared" si="530"/>
        <v>26</v>
      </c>
      <c r="CE1982" s="1">
        <f t="shared" si="524"/>
        <v>26.305</v>
      </c>
      <c r="CF1982" s="1">
        <f t="shared" si="525"/>
        <v>99</v>
      </c>
      <c r="CG1982" s="1">
        <f t="shared" si="526"/>
        <v>0</v>
      </c>
      <c r="CH1982" s="1">
        <f t="shared" si="520"/>
        <v>0</v>
      </c>
      <c r="CJ1982" s="1" t="e">
        <f t="shared" si="527"/>
        <v>#N/A</v>
      </c>
      <c r="CK1982" s="1" t="str">
        <f t="shared" si="528"/>
        <v/>
      </c>
    </row>
    <row r="1983" spans="73:89" ht="12" customHeight="1" x14ac:dyDescent="0.15">
      <c r="BU1983" s="1">
        <f t="shared" si="529"/>
        <v>0</v>
      </c>
      <c r="BV1983" s="1">
        <f>IF($BY$12=1,NORMDIST(BY1983,$Y$6,$Y$8,TRUE),IF($BY$12=2,IF(BY1983&lt;=$BX$31,0,IF(BY1983&gt;=$BX$32,1,(BY1983-$BX$31)*$BX$33)),SUM($BU$42:BU1983)/$BV$40))</f>
        <v>0.99999999999970979</v>
      </c>
      <c r="BW1983" s="1">
        <f t="shared" si="521"/>
        <v>2.0670577231318989E-11</v>
      </c>
      <c r="BY1983" s="1">
        <f t="shared" si="522"/>
        <v>194.09999999999326</v>
      </c>
      <c r="BZ1983" s="1">
        <f t="shared" si="523"/>
        <v>1.0649447311344517E-13</v>
      </c>
      <c r="CA1983" s="1">
        <f t="shared" si="530"/>
        <v>26</v>
      </c>
      <c r="CE1983" s="1">
        <f t="shared" si="524"/>
        <v>26.305</v>
      </c>
      <c r="CF1983" s="1">
        <f t="shared" si="525"/>
        <v>99</v>
      </c>
      <c r="CG1983" s="1">
        <f t="shared" si="526"/>
        <v>0</v>
      </c>
      <c r="CH1983" s="1">
        <f t="shared" si="520"/>
        <v>0</v>
      </c>
      <c r="CJ1983" s="1" t="e">
        <f t="shared" si="527"/>
        <v>#N/A</v>
      </c>
      <c r="CK1983" s="1" t="str">
        <f t="shared" si="528"/>
        <v/>
      </c>
    </row>
    <row r="1984" spans="73:89" ht="12" customHeight="1" x14ac:dyDescent="0.15">
      <c r="BU1984" s="1">
        <f t="shared" si="529"/>
        <v>0</v>
      </c>
      <c r="BV1984" s="1">
        <f>IF($BY$12=1,NORMDIST(BY1984,$Y$6,$Y$8,TRUE),IF($BY$12=2,IF(BY1984&lt;=$BX$31,0,IF(BY1984&gt;=$BX$32,1,(BY1984-$BX$31)*$BX$33)),SUM($BU$42:BU1984)/$BV$40))</f>
        <v>0.99999999999972022</v>
      </c>
      <c r="BW1984" s="1">
        <f t="shared" si="521"/>
        <v>1.9949196463970692E-11</v>
      </c>
      <c r="BY1984" s="1">
        <f t="shared" si="522"/>
        <v>194.19999999999325</v>
      </c>
      <c r="BZ1984" s="1">
        <f t="shared" si="523"/>
        <v>1.0272500753847263E-13</v>
      </c>
      <c r="CA1984" s="1">
        <f t="shared" si="530"/>
        <v>26</v>
      </c>
      <c r="CE1984" s="1">
        <f t="shared" si="524"/>
        <v>26.305</v>
      </c>
      <c r="CF1984" s="1">
        <f t="shared" si="525"/>
        <v>99</v>
      </c>
      <c r="CG1984" s="1">
        <f t="shared" si="526"/>
        <v>0</v>
      </c>
      <c r="CH1984" s="1">
        <f t="shared" si="520"/>
        <v>0</v>
      </c>
      <c r="CJ1984" s="1" t="e">
        <f t="shared" si="527"/>
        <v>#N/A</v>
      </c>
      <c r="CK1984" s="1" t="str">
        <f t="shared" si="528"/>
        <v/>
      </c>
    </row>
    <row r="1985" spans="73:89" ht="12" customHeight="1" x14ac:dyDescent="0.15">
      <c r="BU1985" s="1">
        <f t="shared" si="529"/>
        <v>0</v>
      </c>
      <c r="BV1985" s="1">
        <f>IF($BY$12=1,NORMDIST(BY1985,$Y$6,$Y$8,TRUE),IF($BY$12=2,IF(BY1985&lt;=$BX$31,0,IF(BY1985&gt;=$BX$32,1,(BY1985-$BX$31)*$BX$33)),SUM($BU$42:BU1985)/$BV$40))</f>
        <v>0.99999999999973033</v>
      </c>
      <c r="BW1985" s="1">
        <f t="shared" si="521"/>
        <v>1.9252504680753284E-11</v>
      </c>
      <c r="BY1985" s="1">
        <f t="shared" si="522"/>
        <v>194.29999999999325</v>
      </c>
      <c r="BZ1985" s="1">
        <f t="shared" si="523"/>
        <v>9.9086488320915872E-14</v>
      </c>
      <c r="CA1985" s="1">
        <f t="shared" si="530"/>
        <v>26</v>
      </c>
      <c r="CE1985" s="1">
        <f t="shared" si="524"/>
        <v>26.305</v>
      </c>
      <c r="CF1985" s="1">
        <f t="shared" si="525"/>
        <v>99</v>
      </c>
      <c r="CG1985" s="1">
        <f t="shared" si="526"/>
        <v>0</v>
      </c>
      <c r="CH1985" s="1">
        <f t="shared" si="520"/>
        <v>0</v>
      </c>
      <c r="CJ1985" s="1" t="e">
        <f t="shared" si="527"/>
        <v>#N/A</v>
      </c>
      <c r="CK1985" s="1" t="str">
        <f t="shared" si="528"/>
        <v/>
      </c>
    </row>
    <row r="1986" spans="73:89" ht="12" customHeight="1" x14ac:dyDescent="0.15">
      <c r="BU1986" s="1">
        <f t="shared" si="529"/>
        <v>0</v>
      </c>
      <c r="BV1986" s="1">
        <f>IF($BY$12=1,NORMDIST(BY1986,$Y$6,$Y$8,TRUE),IF($BY$12=2,IF(BY1986&lt;=$BX$31,0,IF(BY1986&gt;=$BX$32,1,(BY1986-$BX$31)*$BX$33)),SUM($BU$42:BU1986)/$BV$40))</f>
        <v>0.9999999999997401</v>
      </c>
      <c r="BW1986" s="1">
        <f t="shared" si="521"/>
        <v>1.8579674254819829E-11</v>
      </c>
      <c r="BY1986" s="1">
        <f t="shared" si="522"/>
        <v>194.39999999999324</v>
      </c>
      <c r="BZ1986" s="1">
        <f t="shared" si="523"/>
        <v>9.55744560433152E-14</v>
      </c>
      <c r="CA1986" s="1">
        <f t="shared" si="530"/>
        <v>26</v>
      </c>
      <c r="CE1986" s="1">
        <f t="shared" si="524"/>
        <v>26.305</v>
      </c>
      <c r="CF1986" s="1">
        <f t="shared" si="525"/>
        <v>99</v>
      </c>
      <c r="CG1986" s="1">
        <f t="shared" si="526"/>
        <v>0</v>
      </c>
      <c r="CH1986" s="1">
        <f t="shared" si="520"/>
        <v>0</v>
      </c>
      <c r="CJ1986" s="1" t="e">
        <f t="shared" si="527"/>
        <v>#N/A</v>
      </c>
      <c r="CK1986" s="1" t="str">
        <f t="shared" si="528"/>
        <v/>
      </c>
    </row>
    <row r="1987" spans="73:89" ht="12" customHeight="1" x14ac:dyDescent="0.15">
      <c r="BU1987" s="1">
        <f t="shared" si="529"/>
        <v>0</v>
      </c>
      <c r="BV1987" s="1">
        <f>IF($BY$12=1,NORMDIST(BY1987,$Y$6,$Y$8,TRUE),IF($BY$12=2,IF(BY1987&lt;=$BX$31,0,IF(BY1987&gt;=$BX$32,1,(BY1987-$BX$31)*$BX$33)),SUM($BU$42:BU1987)/$BV$40))</f>
        <v>0.99999999999974942</v>
      </c>
      <c r="BW1987" s="1">
        <f t="shared" si="521"/>
        <v>1.7929904695377805E-11</v>
      </c>
      <c r="BY1987" s="1">
        <f t="shared" si="522"/>
        <v>194.49999999999324</v>
      </c>
      <c r="BZ1987" s="1">
        <f t="shared" si="523"/>
        <v>9.2184599976238711E-14</v>
      </c>
      <c r="CA1987" s="1">
        <f t="shared" si="530"/>
        <v>26</v>
      </c>
      <c r="CE1987" s="1">
        <f t="shared" si="524"/>
        <v>26.305</v>
      </c>
      <c r="CF1987" s="1">
        <f t="shared" si="525"/>
        <v>99</v>
      </c>
      <c r="CG1987" s="1">
        <f t="shared" si="526"/>
        <v>0</v>
      </c>
      <c r="CH1987" s="1">
        <f t="shared" ref="CH1987:CH2050" si="531">IF(CB1987="",0,1)</f>
        <v>0</v>
      </c>
      <c r="CJ1987" s="1" t="e">
        <f t="shared" si="527"/>
        <v>#N/A</v>
      </c>
      <c r="CK1987" s="1" t="str">
        <f t="shared" si="528"/>
        <v/>
      </c>
    </row>
    <row r="1988" spans="73:89" ht="12" customHeight="1" x14ac:dyDescent="0.15">
      <c r="BU1988" s="1">
        <f t="shared" si="529"/>
        <v>0</v>
      </c>
      <c r="BV1988" s="1">
        <f>IF($BY$12=1,NORMDIST(BY1988,$Y$6,$Y$8,TRUE),IF($BY$12=2,IF(BY1988&lt;=$BX$31,0,IF(BY1988&gt;=$BX$32,1,(BY1988-$BX$31)*$BX$33)),SUM($BU$42:BU1988)/$BV$40))</f>
        <v>0.99999999999975853</v>
      </c>
      <c r="BW1988" s="1">
        <f t="shared" si="521"/>
        <v>1.73024217788674E-11</v>
      </c>
      <c r="BY1988" s="1">
        <f t="shared" si="522"/>
        <v>194.59999999999323</v>
      </c>
      <c r="BZ1988" s="1">
        <f t="shared" si="523"/>
        <v>8.8912753231593027E-14</v>
      </c>
      <c r="CA1988" s="1">
        <f t="shared" si="530"/>
        <v>26</v>
      </c>
      <c r="CE1988" s="1">
        <f t="shared" si="524"/>
        <v>26.305</v>
      </c>
      <c r="CF1988" s="1">
        <f t="shared" si="525"/>
        <v>99</v>
      </c>
      <c r="CG1988" s="1">
        <f t="shared" si="526"/>
        <v>0</v>
      </c>
      <c r="CH1988" s="1">
        <f t="shared" si="531"/>
        <v>0</v>
      </c>
      <c r="CJ1988" s="1" t="e">
        <f t="shared" si="527"/>
        <v>#N/A</v>
      </c>
      <c r="CK1988" s="1" t="str">
        <f t="shared" si="528"/>
        <v/>
      </c>
    </row>
    <row r="1989" spans="73:89" ht="12" customHeight="1" x14ac:dyDescent="0.15">
      <c r="BU1989" s="1">
        <f t="shared" si="529"/>
        <v>0</v>
      </c>
      <c r="BV1989" s="1">
        <f>IF($BY$12=1,NORMDIST(BY1989,$Y$6,$Y$8,TRUE),IF($BY$12=2,IF(BY1989&lt;=$BX$31,0,IF(BY1989&gt;=$BX$32,1,(BY1989-$BX$31)*$BX$33)),SUM($BU$42:BU1989)/$BV$40))</f>
        <v>0.99999999999976719</v>
      </c>
      <c r="BW1989" s="1">
        <f t="shared" si="521"/>
        <v>1.6696476707250066E-11</v>
      </c>
      <c r="BY1989" s="1">
        <f t="shared" si="522"/>
        <v>194.69999999999322</v>
      </c>
      <c r="BZ1989" s="1">
        <f t="shared" si="523"/>
        <v>8.5754888070111185E-14</v>
      </c>
      <c r="CA1989" s="1">
        <f t="shared" si="530"/>
        <v>26</v>
      </c>
      <c r="CE1989" s="1">
        <f t="shared" si="524"/>
        <v>26.305</v>
      </c>
      <c r="CF1989" s="1">
        <f t="shared" si="525"/>
        <v>99</v>
      </c>
      <c r="CG1989" s="1">
        <f t="shared" si="526"/>
        <v>0</v>
      </c>
      <c r="CH1989" s="1">
        <f t="shared" si="531"/>
        <v>0</v>
      </c>
      <c r="CJ1989" s="1" t="e">
        <f t="shared" si="527"/>
        <v>#N/A</v>
      </c>
      <c r="CK1989" s="1" t="str">
        <f t="shared" si="528"/>
        <v/>
      </c>
    </row>
    <row r="1990" spans="73:89" ht="12" customHeight="1" x14ac:dyDescent="0.15">
      <c r="BU1990" s="1">
        <f t="shared" si="529"/>
        <v>0</v>
      </c>
      <c r="BV1990" s="1">
        <f>IF($BY$12=1,NORMDIST(BY1990,$Y$6,$Y$8,TRUE),IF($BY$12=2,IF(BY1990&lt;=$BX$31,0,IF(BY1990&gt;=$BX$32,1,(BY1990-$BX$31)*$BX$33)),SUM($BU$42:BU1990)/$BV$40))</f>
        <v>0.99999999999977562</v>
      </c>
      <c r="BW1990" s="1">
        <f t="shared" si="521"/>
        <v>1.6111345292588136E-11</v>
      </c>
      <c r="BY1990" s="1">
        <f t="shared" si="522"/>
        <v>194.79999999999322</v>
      </c>
      <c r="BZ1990" s="1">
        <f t="shared" si="523"/>
        <v>8.2707111358258193E-14</v>
      </c>
      <c r="CA1990" s="1">
        <f t="shared" si="530"/>
        <v>26</v>
      </c>
      <c r="CE1990" s="1">
        <f t="shared" si="524"/>
        <v>26.305</v>
      </c>
      <c r="CF1990" s="1">
        <f t="shared" si="525"/>
        <v>99</v>
      </c>
      <c r="CG1990" s="1">
        <f t="shared" si="526"/>
        <v>0</v>
      </c>
      <c r="CH1990" s="1">
        <f t="shared" si="531"/>
        <v>0</v>
      </c>
      <c r="CJ1990" s="1" t="e">
        <f t="shared" si="527"/>
        <v>#N/A</v>
      </c>
      <c r="CK1990" s="1" t="str">
        <f t="shared" si="528"/>
        <v/>
      </c>
    </row>
    <row r="1991" spans="73:89" ht="12" customHeight="1" x14ac:dyDescent="0.15">
      <c r="BU1991" s="1">
        <f t="shared" si="529"/>
        <v>0</v>
      </c>
      <c r="BV1991" s="1">
        <f>IF($BY$12=1,NORMDIST(BY1991,$Y$6,$Y$8,TRUE),IF($BY$12=2,IF(BY1991&lt;=$BX$31,0,IF(BY1991&gt;=$BX$32,1,(BY1991-$BX$31)*$BX$33)),SUM($BU$42:BU1991)/$BV$40))</f>
        <v>0.99999999999978373</v>
      </c>
      <c r="BW1991" s="1">
        <f t="shared" si="521"/>
        <v>1.5546327167112769E-11</v>
      </c>
      <c r="BY1991" s="1">
        <f t="shared" si="522"/>
        <v>194.89999999999321</v>
      </c>
      <c r="BZ1991" s="1">
        <f t="shared" si="523"/>
        <v>7.9765660169898976E-14</v>
      </c>
      <c r="CA1991" s="1">
        <f t="shared" si="530"/>
        <v>26</v>
      </c>
      <c r="CE1991" s="1">
        <f t="shared" si="524"/>
        <v>26.305</v>
      </c>
      <c r="CF1991" s="1">
        <f t="shared" si="525"/>
        <v>99</v>
      </c>
      <c r="CG1991" s="1">
        <f t="shared" si="526"/>
        <v>0</v>
      </c>
      <c r="CH1991" s="1">
        <f t="shared" si="531"/>
        <v>0</v>
      </c>
      <c r="CJ1991" s="1" t="e">
        <f t="shared" si="527"/>
        <v>#N/A</v>
      </c>
      <c r="CK1991" s="1" t="str">
        <f t="shared" si="528"/>
        <v/>
      </c>
    </row>
    <row r="1992" spans="73:89" ht="12" customHeight="1" x14ac:dyDescent="0.15">
      <c r="BU1992" s="1">
        <f t="shared" si="529"/>
        <v>0</v>
      </c>
      <c r="BV1992" s="1">
        <f>IF($BY$12=1,NORMDIST(BY1992,$Y$6,$Y$8,TRUE),IF($BY$12=2,IF(BY1992&lt;=$BX$31,0,IF(BY1992&gt;=$BX$32,1,(BY1992-$BX$31)*$BX$33)),SUM($BU$42:BU1992)/$BV$40))</f>
        <v>0.99999999999979161</v>
      </c>
      <c r="BW1992" s="1">
        <f t="shared" si="521"/>
        <v>1.5000745018008788E-11</v>
      </c>
      <c r="BY1992" s="1">
        <f t="shared" si="522"/>
        <v>194.99999999999321</v>
      </c>
      <c r="BZ1992" s="1">
        <f t="shared" si="523"/>
        <v>7.692689752825287E-14</v>
      </c>
      <c r="CA1992" s="1">
        <f t="shared" si="530"/>
        <v>26</v>
      </c>
      <c r="CE1992" s="1">
        <f t="shared" si="524"/>
        <v>26.305</v>
      </c>
      <c r="CF1992" s="1">
        <f t="shared" si="525"/>
        <v>99</v>
      </c>
      <c r="CG1992" s="1">
        <f t="shared" si="526"/>
        <v>0</v>
      </c>
      <c r="CH1992" s="1">
        <f t="shared" si="531"/>
        <v>0</v>
      </c>
      <c r="CJ1992" s="1" t="e">
        <f t="shared" si="527"/>
        <v>#N/A</v>
      </c>
      <c r="CK1992" s="1" t="str">
        <f t="shared" si="528"/>
        <v/>
      </c>
    </row>
    <row r="1993" spans="73:89" ht="12" customHeight="1" x14ac:dyDescent="0.15">
      <c r="BU1993" s="1">
        <f t="shared" si="529"/>
        <v>0</v>
      </c>
      <c r="BV1993" s="1">
        <f>IF($BY$12=1,NORMDIST(BY1993,$Y$6,$Y$8,TRUE),IF($BY$12=2,IF(BY1993&lt;=$BX$31,0,IF(BY1993&gt;=$BX$32,1,(BY1993-$BX$31)*$BX$33)),SUM($BU$42:BU1993)/$BV$40))</f>
        <v>0.99999999999979916</v>
      </c>
      <c r="BW1993" s="1">
        <f t="shared" si="521"/>
        <v>1.4473943846162644E-11</v>
      </c>
      <c r="BY1993" s="1">
        <f t="shared" si="522"/>
        <v>195.0999999999932</v>
      </c>
      <c r="BZ1993" s="1">
        <f t="shared" si="523"/>
        <v>7.4187308283768063E-14</v>
      </c>
      <c r="CA1993" s="1">
        <f t="shared" si="530"/>
        <v>26</v>
      </c>
      <c r="CE1993" s="1">
        <f t="shared" si="524"/>
        <v>26.305</v>
      </c>
      <c r="CF1993" s="1">
        <f t="shared" si="525"/>
        <v>99</v>
      </c>
      <c r="CG1993" s="1">
        <f t="shared" si="526"/>
        <v>0</v>
      </c>
      <c r="CH1993" s="1">
        <f t="shared" si="531"/>
        <v>0</v>
      </c>
      <c r="CJ1993" s="1" t="e">
        <f t="shared" si="527"/>
        <v>#N/A</v>
      </c>
      <c r="CK1993" s="1" t="str">
        <f t="shared" si="528"/>
        <v/>
      </c>
    </row>
    <row r="1994" spans="73:89" ht="12" customHeight="1" x14ac:dyDescent="0.15">
      <c r="BU1994" s="1">
        <f t="shared" si="529"/>
        <v>0</v>
      </c>
      <c r="BV1994" s="1">
        <f>IF($BY$12=1,NORMDIST(BY1994,$Y$6,$Y$8,TRUE),IF($BY$12=2,IF(BY1994&lt;=$BX$31,0,IF(BY1994&gt;=$BX$32,1,(BY1994-$BX$31)*$BX$33)),SUM($BU$42:BU1994)/$BV$40))</f>
        <v>0.99999999999980649</v>
      </c>
      <c r="BW1994" s="1">
        <f t="shared" si="521"/>
        <v>1.396529024814321E-11</v>
      </c>
      <c r="BY1994" s="1">
        <f t="shared" si="522"/>
        <v>195.1999999999932</v>
      </c>
      <c r="BZ1994" s="1">
        <f t="shared" si="523"/>
        <v>7.1543495123686977E-14</v>
      </c>
      <c r="CA1994" s="1">
        <f t="shared" si="530"/>
        <v>26</v>
      </c>
      <c r="CE1994" s="1">
        <f t="shared" si="524"/>
        <v>26.305</v>
      </c>
      <c r="CF1994" s="1">
        <f t="shared" si="525"/>
        <v>99</v>
      </c>
      <c r="CG1994" s="1">
        <f t="shared" si="526"/>
        <v>0</v>
      </c>
      <c r="CH1994" s="1">
        <f t="shared" si="531"/>
        <v>0</v>
      </c>
      <c r="CJ1994" s="1" t="e">
        <f t="shared" si="527"/>
        <v>#N/A</v>
      </c>
      <c r="CK1994" s="1" t="str">
        <f t="shared" si="528"/>
        <v/>
      </c>
    </row>
    <row r="1995" spans="73:89" ht="12" customHeight="1" x14ac:dyDescent="0.15">
      <c r="BU1995" s="1">
        <f t="shared" si="529"/>
        <v>0</v>
      </c>
      <c r="BV1995" s="1">
        <f>IF($BY$12=1,NORMDIST(BY1995,$Y$6,$Y$8,TRUE),IF($BY$12=2,IF(BY1995&lt;=$BX$31,0,IF(BY1995&gt;=$BX$32,1,(BY1995-$BX$31)*$BX$33)),SUM($BU$42:BU1995)/$BV$40))</f>
        <v>0.99999999999981348</v>
      </c>
      <c r="BW1995" s="1">
        <f t="shared" si="521"/>
        <v>1.3474171720709388E-11</v>
      </c>
      <c r="BY1995" s="1">
        <f t="shared" si="522"/>
        <v>195.29999999999319</v>
      </c>
      <c r="BZ1995" s="1">
        <f t="shared" si="523"/>
        <v>6.8992174709215859E-14</v>
      </c>
      <c r="CA1995" s="1">
        <f t="shared" si="530"/>
        <v>26</v>
      </c>
      <c r="CE1995" s="1">
        <f t="shared" si="524"/>
        <v>26.305</v>
      </c>
      <c r="CF1995" s="1">
        <f t="shared" si="525"/>
        <v>99</v>
      </c>
      <c r="CG1995" s="1">
        <f t="shared" si="526"/>
        <v>0</v>
      </c>
      <c r="CH1995" s="1">
        <f t="shared" si="531"/>
        <v>0</v>
      </c>
      <c r="CJ1995" s="1" t="e">
        <f t="shared" si="527"/>
        <v>#N/A</v>
      </c>
      <c r="CK1995" s="1" t="str">
        <f t="shared" si="528"/>
        <v/>
      </c>
    </row>
    <row r="1996" spans="73:89" ht="12" customHeight="1" x14ac:dyDescent="0.15">
      <c r="BU1996" s="1">
        <f t="shared" si="529"/>
        <v>0</v>
      </c>
      <c r="BV1996" s="1">
        <f>IF($BY$12=1,NORMDIST(BY1996,$Y$6,$Y$8,TRUE),IF($BY$12=2,IF(BY1996&lt;=$BX$31,0,IF(BY1996&gt;=$BX$32,1,(BY1996-$BX$31)*$BX$33)),SUM($BU$42:BU1996)/$BV$40))</f>
        <v>0.99999999999982025</v>
      </c>
      <c r="BW1996" s="1">
        <f t="shared" si="521"/>
        <v>1.299999598715376E-11</v>
      </c>
      <c r="BY1996" s="1">
        <f t="shared" si="522"/>
        <v>195.39999999999318</v>
      </c>
      <c r="BZ1996" s="1">
        <f t="shared" si="523"/>
        <v>6.653017393630611E-14</v>
      </c>
      <c r="CA1996" s="1">
        <f t="shared" si="530"/>
        <v>26</v>
      </c>
      <c r="CE1996" s="1">
        <f t="shared" si="524"/>
        <v>26.305</v>
      </c>
      <c r="CF1996" s="1">
        <f t="shared" si="525"/>
        <v>99</v>
      </c>
      <c r="CG1996" s="1">
        <f t="shared" si="526"/>
        <v>0</v>
      </c>
      <c r="CH1996" s="1">
        <f t="shared" si="531"/>
        <v>0</v>
      </c>
      <c r="CJ1996" s="1" t="e">
        <f t="shared" si="527"/>
        <v>#N/A</v>
      </c>
      <c r="CK1996" s="1" t="str">
        <f t="shared" si="528"/>
        <v/>
      </c>
    </row>
    <row r="1997" spans="73:89" ht="12" customHeight="1" x14ac:dyDescent="0.15">
      <c r="BU1997" s="1">
        <f t="shared" si="529"/>
        <v>0</v>
      </c>
      <c r="BV1997" s="1">
        <f>IF($BY$12=1,NORMDIST(BY1997,$Y$6,$Y$8,TRUE),IF($BY$12=2,IF(BY1997&lt;=$BX$31,0,IF(BY1997&gt;=$BX$32,1,(BY1997-$BX$31)*$BX$33)),SUM($BU$42:BU1997)/$BV$40))</f>
        <v>0.99999999999982681</v>
      </c>
      <c r="BW1997" s="1">
        <f t="shared" si="521"/>
        <v>1.2542190344817895E-11</v>
      </c>
      <c r="BY1997" s="1">
        <f t="shared" si="522"/>
        <v>195.49999999999318</v>
      </c>
      <c r="BZ1997" s="1">
        <f t="shared" si="523"/>
        <v>6.4154426316206306E-14</v>
      </c>
      <c r="CA1997" s="1">
        <f t="shared" si="530"/>
        <v>26</v>
      </c>
      <c r="CE1997" s="1">
        <f t="shared" si="524"/>
        <v>26.305</v>
      </c>
      <c r="CF1997" s="1">
        <f t="shared" si="525"/>
        <v>99</v>
      </c>
      <c r="CG1997" s="1">
        <f t="shared" si="526"/>
        <v>0</v>
      </c>
      <c r="CH1997" s="1">
        <f t="shared" si="531"/>
        <v>0</v>
      </c>
      <c r="CJ1997" s="1" t="e">
        <f t="shared" si="527"/>
        <v>#N/A</v>
      </c>
      <c r="CK1997" s="1" t="str">
        <f t="shared" si="528"/>
        <v/>
      </c>
    </row>
    <row r="1998" spans="73:89" ht="12" customHeight="1" x14ac:dyDescent="0.15">
      <c r="BU1998" s="1">
        <f t="shared" si="529"/>
        <v>0</v>
      </c>
      <c r="BV1998" s="1">
        <f>IF($BY$12=1,NORMDIST(BY1998,$Y$6,$Y$8,TRUE),IF($BY$12=2,IF(BY1998&lt;=$BX$31,0,IF(BY1998&gt;=$BX$32,1,(BY1998-$BX$31)*$BX$33)),SUM($BU$42:BU1998)/$BV$40))</f>
        <v>0.99999999999983313</v>
      </c>
      <c r="BW1998" s="1">
        <f t="shared" si="521"/>
        <v>1.2100201033131348E-11</v>
      </c>
      <c r="BY1998" s="1">
        <f t="shared" si="522"/>
        <v>195.59999999999317</v>
      </c>
      <c r="BZ1998" s="1">
        <f t="shared" si="523"/>
        <v>6.1861968472043814E-14</v>
      </c>
      <c r="CA1998" s="1">
        <f t="shared" si="530"/>
        <v>26</v>
      </c>
      <c r="CE1998" s="1">
        <f t="shared" si="524"/>
        <v>26.305</v>
      </c>
      <c r="CF1998" s="1">
        <f t="shared" si="525"/>
        <v>99</v>
      </c>
      <c r="CG1998" s="1">
        <f t="shared" si="526"/>
        <v>0</v>
      </c>
      <c r="CH1998" s="1">
        <f t="shared" si="531"/>
        <v>0</v>
      </c>
      <c r="CJ1998" s="1" t="e">
        <f t="shared" si="527"/>
        <v>#N/A</v>
      </c>
      <c r="CK1998" s="1" t="str">
        <f t="shared" si="528"/>
        <v/>
      </c>
    </row>
    <row r="1999" spans="73:89" ht="12" customHeight="1" x14ac:dyDescent="0.15">
      <c r="BU1999" s="1">
        <f t="shared" si="529"/>
        <v>0</v>
      </c>
      <c r="BV1999" s="1">
        <f>IF($BY$12=1,NORMDIST(BY1999,$Y$6,$Y$8,TRUE),IF($BY$12=2,IF(BY1999&lt;=$BX$31,0,IF(BY1999&gt;=$BX$32,1,(BY1999-$BX$31)*$BX$33)),SUM($BU$42:BU1999)/$BV$40))</f>
        <v>0.99999999999983913</v>
      </c>
      <c r="BW1999" s="1">
        <f t="shared" si="521"/>
        <v>1.1673492621545048E-11</v>
      </c>
      <c r="BY1999" s="1">
        <f t="shared" si="522"/>
        <v>195.69999999999317</v>
      </c>
      <c r="BZ1999" s="1">
        <f t="shared" si="523"/>
        <v>5.964993674780509E-14</v>
      </c>
      <c r="CA1999" s="1">
        <f t="shared" si="530"/>
        <v>26</v>
      </c>
      <c r="CE1999" s="1">
        <f t="shared" si="524"/>
        <v>26.305</v>
      </c>
      <c r="CF1999" s="1">
        <f t="shared" si="525"/>
        <v>99</v>
      </c>
      <c r="CG1999" s="1">
        <f t="shared" si="526"/>
        <v>0</v>
      </c>
      <c r="CH1999" s="1">
        <f t="shared" si="531"/>
        <v>0</v>
      </c>
      <c r="CJ1999" s="1" t="e">
        <f t="shared" si="527"/>
        <v>#N/A</v>
      </c>
      <c r="CK1999" s="1" t="str">
        <f t="shared" si="528"/>
        <v/>
      </c>
    </row>
    <row r="2000" spans="73:89" ht="12" customHeight="1" x14ac:dyDescent="0.15">
      <c r="BU2000" s="1">
        <f t="shared" si="529"/>
        <v>0</v>
      </c>
      <c r="BV2000" s="1">
        <f>IF($BY$12=1,NORMDIST(BY2000,$Y$6,$Y$8,TRUE),IF($BY$12=2,IF(BY2000&lt;=$BX$31,0,IF(BY2000&gt;=$BX$32,1,(BY2000-$BX$31)*$BX$33)),SUM($BU$42:BU2000)/$BV$40))</f>
        <v>0.99999999999984501</v>
      </c>
      <c r="BW2000" s="1">
        <f t="shared" si="521"/>
        <v>1.1261547416752073E-11</v>
      </c>
      <c r="BY2000" s="1">
        <f t="shared" si="522"/>
        <v>195.79999999999316</v>
      </c>
      <c r="BZ2000" s="1">
        <f t="shared" si="523"/>
        <v>5.7515563926212798E-14</v>
      </c>
      <c r="CA2000" s="1">
        <f t="shared" si="530"/>
        <v>26</v>
      </c>
      <c r="CE2000" s="1">
        <f t="shared" si="524"/>
        <v>26.305</v>
      </c>
      <c r="CF2000" s="1">
        <f t="shared" si="525"/>
        <v>99</v>
      </c>
      <c r="CG2000" s="1">
        <f t="shared" si="526"/>
        <v>0</v>
      </c>
      <c r="CH2000" s="1">
        <f t="shared" si="531"/>
        <v>0</v>
      </c>
      <c r="CJ2000" s="1" t="e">
        <f t="shared" si="527"/>
        <v>#N/A</v>
      </c>
      <c r="CK2000" s="1" t="str">
        <f t="shared" si="528"/>
        <v/>
      </c>
    </row>
    <row r="2001" spans="73:89" ht="12" customHeight="1" x14ac:dyDescent="0.15">
      <c r="BU2001" s="1">
        <f t="shared" si="529"/>
        <v>0</v>
      </c>
      <c r="BV2001" s="1">
        <f>IF($BY$12=1,NORMDIST(BY2001,$Y$6,$Y$8,TRUE),IF($BY$12=2,IF(BY2001&lt;=$BX$31,0,IF(BY2001&gt;=$BX$32,1,(BY2001-$BX$31)*$BX$33)),SUM($BU$42:BU2001)/$BV$40))</f>
        <v>0.99999999999985068</v>
      </c>
      <c r="BW2001" s="1">
        <f t="shared" si="521"/>
        <v>1.0863864888601971E-11</v>
      </c>
      <c r="BY2001" s="1">
        <f t="shared" si="522"/>
        <v>195.89999999999316</v>
      </c>
      <c r="BZ2001" s="1">
        <f t="shared" si="523"/>
        <v>5.5456176052079384E-14</v>
      </c>
      <c r="CA2001" s="1">
        <f t="shared" si="530"/>
        <v>26</v>
      </c>
      <c r="CE2001" s="1">
        <f t="shared" si="524"/>
        <v>26.305</v>
      </c>
      <c r="CF2001" s="1">
        <f t="shared" si="525"/>
        <v>99</v>
      </c>
      <c r="CG2001" s="1">
        <f t="shared" si="526"/>
        <v>0</v>
      </c>
      <c r="CH2001" s="1">
        <f t="shared" si="531"/>
        <v>0</v>
      </c>
      <c r="CJ2001" s="1" t="e">
        <f t="shared" si="527"/>
        <v>#N/A</v>
      </c>
      <c r="CK2001" s="1" t="str">
        <f t="shared" si="528"/>
        <v/>
      </c>
    </row>
    <row r="2002" spans="73:89" ht="12" customHeight="1" x14ac:dyDescent="0.15">
      <c r="BU2002" s="1">
        <f t="shared" si="529"/>
        <v>0</v>
      </c>
      <c r="BV2002" s="1">
        <f>IF($BY$12=1,NORMDIST(BY2002,$Y$6,$Y$8,TRUE),IF($BY$12=2,IF(BY2002&lt;=$BX$31,0,IF(BY2002&gt;=$BX$32,1,(BY2002-$BX$31)*$BX$33)),SUM($BU$42:BU2002)/$BV$40))</f>
        <v>0.99999999999985612</v>
      </c>
      <c r="BW2002" s="1">
        <f t="shared" si="521"/>
        <v>1.0479961114136613E-11</v>
      </c>
      <c r="BY2002" s="1">
        <f t="shared" si="522"/>
        <v>195.99999999999315</v>
      </c>
      <c r="BZ2002" s="1">
        <f t="shared" si="523"/>
        <v>5.3469189357841733E-14</v>
      </c>
      <c r="CA2002" s="1">
        <f t="shared" si="530"/>
        <v>26</v>
      </c>
      <c r="CE2002" s="1">
        <f t="shared" si="524"/>
        <v>26.305</v>
      </c>
      <c r="CF2002" s="1">
        <f t="shared" si="525"/>
        <v>99</v>
      </c>
      <c r="CG2002" s="1">
        <f t="shared" si="526"/>
        <v>0</v>
      </c>
      <c r="CH2002" s="1">
        <f t="shared" si="531"/>
        <v>0</v>
      </c>
      <c r="CJ2002" s="1" t="e">
        <f t="shared" si="527"/>
        <v>#N/A</v>
      </c>
      <c r="CK2002" s="1" t="str">
        <f t="shared" si="528"/>
        <v/>
      </c>
    </row>
    <row r="2003" spans="73:89" ht="12" customHeight="1" x14ac:dyDescent="0.15">
      <c r="BU2003" s="1">
        <f t="shared" si="529"/>
        <v>0</v>
      </c>
      <c r="BV2003" s="1">
        <f>IF($BY$12=1,NORMDIST(BY2003,$Y$6,$Y$8,TRUE),IF($BY$12=2,IF(BY2003&lt;=$BX$31,0,IF(BY2003&gt;=$BX$32,1,(BY2003-$BX$31)*$BX$33)),SUM($BU$42:BU2003)/$BV$40))</f>
        <v>0.99999999999986133</v>
      </c>
      <c r="BW2003" s="1">
        <f t="shared" ref="BW2003:BW2042" si="532">BY2003*BZ2003</f>
        <v>1.0109368239190211E-11</v>
      </c>
      <c r="BY2003" s="1">
        <f t="shared" ref="BY2003:BY2042" si="533">BY2002+$BZ$1</f>
        <v>196.09999999999314</v>
      </c>
      <c r="BZ2003" s="1">
        <f t="shared" si="523"/>
        <v>5.155210728807019E-14</v>
      </c>
      <c r="CA2003" s="1">
        <f t="shared" si="530"/>
        <v>26</v>
      </c>
      <c r="CE2003" s="1">
        <f t="shared" si="524"/>
        <v>26.305</v>
      </c>
      <c r="CF2003" s="1">
        <f t="shared" si="525"/>
        <v>99</v>
      </c>
      <c r="CG2003" s="1">
        <f t="shared" si="526"/>
        <v>0</v>
      </c>
      <c r="CH2003" s="1">
        <f t="shared" si="531"/>
        <v>0</v>
      </c>
      <c r="CJ2003" s="1" t="e">
        <f t="shared" si="527"/>
        <v>#N/A</v>
      </c>
      <c r="CK2003" s="1" t="str">
        <f t="shared" si="528"/>
        <v/>
      </c>
    </row>
    <row r="2004" spans="73:89" ht="12" customHeight="1" x14ac:dyDescent="0.15">
      <c r="BU2004" s="1">
        <f t="shared" si="529"/>
        <v>0</v>
      </c>
      <c r="BV2004" s="1">
        <f>IF($BY$12=1,NORMDIST(BY2004,$Y$6,$Y$8,TRUE),IF($BY$12=2,IF(BY2004&lt;=$BX$31,0,IF(BY2004&gt;=$BX$32,1,(BY2004-$BX$31)*$BX$33)),SUM($BU$42:BU2004)/$BV$40))</f>
        <v>0.99999999999986644</v>
      </c>
      <c r="BW2004" s="1">
        <f t="shared" si="532"/>
        <v>9.7516339570135206E-12</v>
      </c>
      <c r="BY2004" s="1">
        <f t="shared" si="533"/>
        <v>196.19999999999314</v>
      </c>
      <c r="BZ2004" s="1">
        <f t="shared" si="523"/>
        <v>4.970251761984639E-14</v>
      </c>
      <c r="CA2004" s="1">
        <f t="shared" si="530"/>
        <v>26</v>
      </c>
      <c r="CE2004" s="1">
        <f t="shared" si="524"/>
        <v>26.305</v>
      </c>
      <c r="CF2004" s="1">
        <f t="shared" si="525"/>
        <v>99</v>
      </c>
      <c r="CG2004" s="1">
        <f t="shared" si="526"/>
        <v>0</v>
      </c>
      <c r="CH2004" s="1">
        <f t="shared" si="531"/>
        <v>0</v>
      </c>
      <c r="CJ2004" s="1" t="e">
        <f t="shared" si="527"/>
        <v>#N/A</v>
      </c>
      <c r="CK2004" s="1" t="str">
        <f t="shared" si="528"/>
        <v/>
      </c>
    </row>
    <row r="2005" spans="73:89" ht="12" customHeight="1" x14ac:dyDescent="0.15">
      <c r="BU2005" s="1">
        <f t="shared" si="529"/>
        <v>0</v>
      </c>
      <c r="BV2005" s="1">
        <f>IF($BY$12=1,NORMDIST(BY2005,$Y$6,$Y$8,TRUE),IF($BY$12=2,IF(BY2005&lt;=$BX$31,0,IF(BY2005&gt;=$BX$32,1,(BY2005-$BX$31)*$BX$33)),SUM($BU$42:BU2005)/$BV$40))</f>
        <v>0.99999999999987133</v>
      </c>
      <c r="BW2005" s="1">
        <f t="shared" si="532"/>
        <v>9.406321003399039E-12</v>
      </c>
      <c r="BY2005" s="1">
        <f t="shared" si="533"/>
        <v>196.29999999999313</v>
      </c>
      <c r="BZ2005" s="1">
        <f t="shared" si="523"/>
        <v>4.7918089676002895E-14</v>
      </c>
      <c r="CA2005" s="1">
        <f t="shared" si="530"/>
        <v>26</v>
      </c>
      <c r="CE2005" s="1">
        <f t="shared" si="524"/>
        <v>26.305</v>
      </c>
      <c r="CF2005" s="1">
        <f t="shared" si="525"/>
        <v>99</v>
      </c>
      <c r="CG2005" s="1">
        <f t="shared" si="526"/>
        <v>0</v>
      </c>
      <c r="CH2005" s="1">
        <f t="shared" si="531"/>
        <v>0</v>
      </c>
      <c r="CJ2005" s="1" t="e">
        <f t="shared" si="527"/>
        <v>#N/A</v>
      </c>
      <c r="CK2005" s="1" t="str">
        <f t="shared" si="528"/>
        <v/>
      </c>
    </row>
    <row r="2006" spans="73:89" ht="12" customHeight="1" x14ac:dyDescent="0.15">
      <c r="BU2006" s="1">
        <f t="shared" si="529"/>
        <v>0</v>
      </c>
      <c r="BV2006" s="1">
        <f>IF($BY$12=1,NORMDIST(BY2006,$Y$6,$Y$8,TRUE),IF($BY$12=2,IF(BY2006&lt;=$BX$31,0,IF(BY2006&gt;=$BX$32,1,(BY2006-$BX$31)*$BX$33)),SUM($BU$42:BU2006)/$BV$40))</f>
        <v>0.99999999999987599</v>
      </c>
      <c r="BW2006" s="1">
        <f t="shared" si="532"/>
        <v>9.0730066677976791E-12</v>
      </c>
      <c r="BY2006" s="1">
        <f t="shared" si="533"/>
        <v>196.39999999999313</v>
      </c>
      <c r="BZ2006" s="1">
        <f t="shared" si="523"/>
        <v>4.6196571628299375E-14</v>
      </c>
      <c r="CA2006" s="1">
        <f t="shared" si="530"/>
        <v>26</v>
      </c>
      <c r="CE2006" s="1">
        <f t="shared" si="524"/>
        <v>26.305</v>
      </c>
      <c r="CF2006" s="1">
        <f t="shared" si="525"/>
        <v>99</v>
      </c>
      <c r="CG2006" s="1">
        <f t="shared" si="526"/>
        <v>0</v>
      </c>
      <c r="CH2006" s="1">
        <f t="shared" si="531"/>
        <v>0</v>
      </c>
      <c r="CJ2006" s="1" t="e">
        <f t="shared" si="527"/>
        <v>#N/A</v>
      </c>
      <c r="CK2006" s="1" t="str">
        <f t="shared" si="528"/>
        <v/>
      </c>
    </row>
    <row r="2007" spans="73:89" ht="12" customHeight="1" x14ac:dyDescent="0.15">
      <c r="BU2007" s="1">
        <f t="shared" si="529"/>
        <v>0</v>
      </c>
      <c r="BV2007" s="1">
        <f>IF($BY$12=1,NORMDIST(BY2007,$Y$6,$Y$8,TRUE),IF($BY$12=2,IF(BY2007&lt;=$BX$31,0,IF(BY2007&gt;=$BX$32,1,(BY2007-$BX$31)*$BX$33)),SUM($BU$42:BU2007)/$BV$40))</f>
        <v>0.99999999999988054</v>
      </c>
      <c r="BW2007" s="1">
        <f t="shared" si="532"/>
        <v>8.7512823199347369E-12</v>
      </c>
      <c r="BY2007" s="1">
        <f t="shared" si="533"/>
        <v>196.49999999999312</v>
      </c>
      <c r="BZ2007" s="1">
        <f t="shared" si="523"/>
        <v>4.4535787887710143E-14</v>
      </c>
      <c r="CA2007" s="1">
        <f t="shared" si="530"/>
        <v>26</v>
      </c>
      <c r="CE2007" s="1">
        <f t="shared" si="524"/>
        <v>26.305</v>
      </c>
      <c r="CF2007" s="1">
        <f t="shared" si="525"/>
        <v>99</v>
      </c>
      <c r="CG2007" s="1">
        <f t="shared" si="526"/>
        <v>0</v>
      </c>
      <c r="CH2007" s="1">
        <f t="shared" si="531"/>
        <v>0</v>
      </c>
      <c r="CJ2007" s="1" t="e">
        <f t="shared" si="527"/>
        <v>#N/A</v>
      </c>
      <c r="CK2007" s="1" t="str">
        <f t="shared" si="528"/>
        <v/>
      </c>
    </row>
    <row r="2008" spans="73:89" ht="12" customHeight="1" x14ac:dyDescent="0.15">
      <c r="BU2008" s="1">
        <f t="shared" si="529"/>
        <v>0</v>
      </c>
      <c r="BV2008" s="1">
        <f>IF($BY$12=1,NORMDIST(BY2008,$Y$6,$Y$8,TRUE),IF($BY$12=2,IF(BY2008&lt;=$BX$31,0,IF(BY2008&gt;=$BX$32,1,(BY2008-$BX$31)*$BX$33)),SUM($BU$42:BU2008)/$BV$40))</f>
        <v>0.99999999999988487</v>
      </c>
      <c r="BW2008" s="1">
        <f t="shared" si="532"/>
        <v>8.4407529514469801E-12</v>
      </c>
      <c r="BY2008" s="1">
        <f t="shared" si="533"/>
        <v>196.59999999999312</v>
      </c>
      <c r="BZ2008" s="1">
        <f t="shared" si="523"/>
        <v>4.2933636579080748E-14</v>
      </c>
      <c r="CA2008" s="1">
        <f t="shared" si="530"/>
        <v>26</v>
      </c>
      <c r="CE2008" s="1">
        <f t="shared" si="524"/>
        <v>26.305</v>
      </c>
      <c r="CF2008" s="1">
        <f t="shared" si="525"/>
        <v>99</v>
      </c>
      <c r="CG2008" s="1">
        <f t="shared" si="526"/>
        <v>0</v>
      </c>
      <c r="CH2008" s="1">
        <f t="shared" si="531"/>
        <v>0</v>
      </c>
      <c r="CJ2008" s="1" t="e">
        <f t="shared" si="527"/>
        <v>#N/A</v>
      </c>
      <c r="CK2008" s="1" t="str">
        <f t="shared" si="528"/>
        <v/>
      </c>
    </row>
    <row r="2009" spans="73:89" ht="12" customHeight="1" x14ac:dyDescent="0.15">
      <c r="BU2009" s="1">
        <f t="shared" si="529"/>
        <v>0</v>
      </c>
      <c r="BV2009" s="1">
        <f>IF($BY$12=1,NORMDIST(BY2009,$Y$6,$Y$8,TRUE),IF($BY$12=2,IF(BY2009&lt;=$BX$31,0,IF(BY2009&gt;=$BX$32,1,(BY2009-$BX$31)*$BX$33)),SUM($BU$42:BU2009)/$BV$40))</f>
        <v>0.99999999999988909</v>
      </c>
      <c r="BW2009" s="1">
        <f t="shared" si="532"/>
        <v>8.1410367320758342E-12</v>
      </c>
      <c r="BY2009" s="1">
        <f t="shared" si="533"/>
        <v>196.69999999999311</v>
      </c>
      <c r="BZ2009" s="1">
        <f t="shared" si="523"/>
        <v>4.1388087097489164E-14</v>
      </c>
      <c r="CA2009" s="1">
        <f t="shared" si="530"/>
        <v>26</v>
      </c>
      <c r="CE2009" s="1">
        <f t="shared" si="524"/>
        <v>26.305</v>
      </c>
      <c r="CF2009" s="1">
        <f t="shared" si="525"/>
        <v>99</v>
      </c>
      <c r="CG2009" s="1">
        <f t="shared" si="526"/>
        <v>0</v>
      </c>
      <c r="CH2009" s="1">
        <f t="shared" si="531"/>
        <v>0</v>
      </c>
      <c r="CJ2009" s="1" t="e">
        <f t="shared" si="527"/>
        <v>#N/A</v>
      </c>
      <c r="CK2009" s="1" t="str">
        <f t="shared" si="528"/>
        <v/>
      </c>
    </row>
    <row r="2010" spans="73:89" ht="12" customHeight="1" x14ac:dyDescent="0.15">
      <c r="BU2010" s="1">
        <f t="shared" si="529"/>
        <v>0</v>
      </c>
      <c r="BV2010" s="1">
        <f>IF($BY$12=1,NORMDIST(BY2010,$Y$6,$Y$8,TRUE),IF($BY$12=2,IF(BY2010&lt;=$BX$31,0,IF(BY2010&gt;=$BX$32,1,(BY2010-$BX$31)*$BX$33)),SUM($BU$42:BU2010)/$BV$40))</f>
        <v>0.9999999999998932</v>
      </c>
      <c r="BW2010" s="1">
        <f t="shared" si="532"/>
        <v>7.8517645799681234E-12</v>
      </c>
      <c r="BY2010" s="1">
        <f t="shared" si="533"/>
        <v>196.7999999999931</v>
      </c>
      <c r="BZ2010" s="1">
        <f t="shared" si="523"/>
        <v>3.9897177743741863E-14</v>
      </c>
      <c r="CA2010" s="1">
        <f t="shared" si="530"/>
        <v>26</v>
      </c>
      <c r="CE2010" s="1">
        <f t="shared" si="524"/>
        <v>26.305</v>
      </c>
      <c r="CF2010" s="1">
        <f t="shared" si="525"/>
        <v>99</v>
      </c>
      <c r="CG2010" s="1">
        <f t="shared" si="526"/>
        <v>0</v>
      </c>
      <c r="CH2010" s="1">
        <f t="shared" si="531"/>
        <v>0</v>
      </c>
      <c r="CJ2010" s="1" t="e">
        <f t="shared" si="527"/>
        <v>#N/A</v>
      </c>
      <c r="CK2010" s="1" t="str">
        <f t="shared" si="528"/>
        <v/>
      </c>
    </row>
    <row r="2011" spans="73:89" ht="12" customHeight="1" x14ac:dyDescent="0.15">
      <c r="BU2011" s="1">
        <f t="shared" si="529"/>
        <v>0</v>
      </c>
      <c r="BV2011" s="1">
        <f>IF($BY$12=1,NORMDIST(BY2011,$Y$6,$Y$8,TRUE),IF($BY$12=2,IF(BY2011&lt;=$BX$31,0,IF(BY2011&gt;=$BX$32,1,(BY2011-$BX$31)*$BX$33)),SUM($BU$42:BU2011)/$BV$40))</f>
        <v>0.99999999999989708</v>
      </c>
      <c r="BW2011" s="1">
        <f t="shared" si="532"/>
        <v>7.5725797456465734E-12</v>
      </c>
      <c r="BY2011" s="1">
        <f t="shared" si="533"/>
        <v>196.8999999999931</v>
      </c>
      <c r="BZ2011" s="1">
        <f t="shared" si="523"/>
        <v>3.8459013436499946E-14</v>
      </c>
      <c r="CA2011" s="1">
        <f t="shared" si="530"/>
        <v>26</v>
      </c>
      <c r="CE2011" s="1">
        <f t="shared" si="524"/>
        <v>26.305</v>
      </c>
      <c r="CF2011" s="1">
        <f t="shared" si="525"/>
        <v>99</v>
      </c>
      <c r="CG2011" s="1">
        <f t="shared" si="526"/>
        <v>0</v>
      </c>
      <c r="CH2011" s="1">
        <f t="shared" si="531"/>
        <v>0</v>
      </c>
      <c r="CJ2011" s="1" t="e">
        <f t="shared" si="527"/>
        <v>#N/A</v>
      </c>
      <c r="CK2011" s="1" t="str">
        <f t="shared" si="528"/>
        <v/>
      </c>
    </row>
    <row r="2012" spans="73:89" ht="12" customHeight="1" x14ac:dyDescent="0.15">
      <c r="BU2012" s="1">
        <f t="shared" si="529"/>
        <v>0</v>
      </c>
      <c r="BV2012" s="1">
        <f>IF($BY$12=1,NORMDIST(BY2012,$Y$6,$Y$8,TRUE),IF($BY$12=2,IF(BY2012&lt;=$BX$31,0,IF(BY2012&gt;=$BX$32,1,(BY2012-$BX$31)*$BX$33)),SUM($BU$42:BU2012)/$BV$40))</f>
        <v>0.99999999999990086</v>
      </c>
      <c r="BW2012" s="1">
        <f t="shared" si="532"/>
        <v>7.3031374092270414E-12</v>
      </c>
      <c r="BY2012" s="1">
        <f t="shared" si="533"/>
        <v>196.99999999999309</v>
      </c>
      <c r="BZ2012" s="1">
        <f t="shared" si="523"/>
        <v>3.7071763498615721E-14</v>
      </c>
      <c r="CA2012" s="1">
        <f t="shared" si="530"/>
        <v>26</v>
      </c>
      <c r="CE2012" s="1">
        <f t="shared" si="524"/>
        <v>26.305</v>
      </c>
      <c r="CF2012" s="1">
        <f t="shared" si="525"/>
        <v>99</v>
      </c>
      <c r="CG2012" s="1">
        <f t="shared" si="526"/>
        <v>0</v>
      </c>
      <c r="CH2012" s="1">
        <f t="shared" si="531"/>
        <v>0</v>
      </c>
      <c r="CJ2012" s="1" t="e">
        <f t="shared" si="527"/>
        <v>#N/A</v>
      </c>
      <c r="CK2012" s="1" t="str">
        <f t="shared" si="528"/>
        <v/>
      </c>
    </row>
    <row r="2013" spans="73:89" ht="12" customHeight="1" x14ac:dyDescent="0.15">
      <c r="BU2013" s="1">
        <f t="shared" si="529"/>
        <v>0</v>
      </c>
      <c r="BV2013" s="1">
        <f>IF($BY$12=1,NORMDIST(BY2013,$Y$6,$Y$8,TRUE),IF($BY$12=2,IF(BY2013&lt;=$BX$31,0,IF(BY2013&gt;=$BX$32,1,(BY2013-$BX$31)*$BX$33)),SUM($BU$42:BU2013)/$BV$40))</f>
        <v>0.99999999999990452</v>
      </c>
      <c r="BW2013" s="1">
        <f t="shared" si="532"/>
        <v>7.0431042904721284E-12</v>
      </c>
      <c r="BY2013" s="1">
        <f t="shared" si="533"/>
        <v>197.09999999999309</v>
      </c>
      <c r="BZ2013" s="1">
        <f t="shared" si="523"/>
        <v>3.5733659515334222E-14</v>
      </c>
      <c r="CA2013" s="1">
        <f t="shared" si="530"/>
        <v>26</v>
      </c>
      <c r="CE2013" s="1">
        <f t="shared" si="524"/>
        <v>26.305</v>
      </c>
      <c r="CF2013" s="1">
        <f t="shared" si="525"/>
        <v>99</v>
      </c>
      <c r="CG2013" s="1">
        <f t="shared" si="526"/>
        <v>0</v>
      </c>
      <c r="CH2013" s="1">
        <f t="shared" si="531"/>
        <v>0</v>
      </c>
      <c r="CJ2013" s="1" t="e">
        <f t="shared" si="527"/>
        <v>#N/A</v>
      </c>
      <c r="CK2013" s="1" t="str">
        <f t="shared" si="528"/>
        <v/>
      </c>
    </row>
    <row r="2014" spans="73:89" ht="12" customHeight="1" x14ac:dyDescent="0.15">
      <c r="BU2014" s="1">
        <f t="shared" si="529"/>
        <v>0</v>
      </c>
      <c r="BV2014" s="1">
        <f>IF($BY$12=1,NORMDIST(BY2014,$Y$6,$Y$8,TRUE),IF($BY$12=2,IF(BY2014&lt;=$BX$31,0,IF(BY2014&gt;=$BX$32,1,(BY2014-$BX$31)*$BX$33)),SUM($BU$42:BU2014)/$BV$40))</f>
        <v>0.99999999999990807</v>
      </c>
      <c r="BW2014" s="1">
        <f t="shared" si="532"/>
        <v>6.7921582712821958E-12</v>
      </c>
      <c r="BY2014" s="1">
        <f t="shared" si="533"/>
        <v>197.19999999999308</v>
      </c>
      <c r="BZ2014" s="1">
        <f t="shared" si="523"/>
        <v>3.4442993262081309E-14</v>
      </c>
      <c r="CA2014" s="1">
        <f t="shared" si="530"/>
        <v>26</v>
      </c>
      <c r="CE2014" s="1">
        <f t="shared" si="524"/>
        <v>26.305</v>
      </c>
      <c r="CF2014" s="1">
        <f t="shared" si="525"/>
        <v>99</v>
      </c>
      <c r="CG2014" s="1">
        <f t="shared" si="526"/>
        <v>0</v>
      </c>
      <c r="CH2014" s="1">
        <f t="shared" si="531"/>
        <v>0</v>
      </c>
      <c r="CJ2014" s="1" t="e">
        <f t="shared" si="527"/>
        <v>#N/A</v>
      </c>
      <c r="CK2014" s="1" t="str">
        <f t="shared" si="528"/>
        <v/>
      </c>
    </row>
    <row r="2015" spans="73:89" ht="12" customHeight="1" x14ac:dyDescent="0.15">
      <c r="BU2015" s="1">
        <f t="shared" si="529"/>
        <v>0</v>
      </c>
      <c r="BV2015" s="1">
        <f>IF($BY$12=1,NORMDIST(BY2015,$Y$6,$Y$8,TRUE),IF($BY$12=2,IF(BY2015&lt;=$BX$31,0,IF(BY2015&gt;=$BX$32,1,(BY2015-$BX$31)*$BX$33)),SUM($BU$42:BU2015)/$BV$40))</f>
        <v>0.9999999999999114</v>
      </c>
      <c r="BW2015" s="1">
        <f t="shared" si="532"/>
        <v>6.5499880302383802E-12</v>
      </c>
      <c r="BY2015" s="1">
        <f t="shared" si="533"/>
        <v>197.29999999999308</v>
      </c>
      <c r="BZ2015" s="1">
        <f t="shared" si="523"/>
        <v>3.3198114699638167E-14</v>
      </c>
      <c r="CA2015" s="1">
        <f t="shared" si="530"/>
        <v>26</v>
      </c>
      <c r="CE2015" s="1">
        <f t="shared" si="524"/>
        <v>26.305</v>
      </c>
      <c r="CF2015" s="1">
        <f t="shared" si="525"/>
        <v>99</v>
      </c>
      <c r="CG2015" s="1">
        <f t="shared" si="526"/>
        <v>0</v>
      </c>
      <c r="CH2015" s="1">
        <f t="shared" si="531"/>
        <v>0</v>
      </c>
      <c r="CJ2015" s="1" t="e">
        <f t="shared" si="527"/>
        <v>#N/A</v>
      </c>
      <c r="CK2015" s="1" t="str">
        <f t="shared" si="528"/>
        <v/>
      </c>
    </row>
    <row r="2016" spans="73:89" ht="12" customHeight="1" x14ac:dyDescent="0.15">
      <c r="BU2016" s="1">
        <f t="shared" si="529"/>
        <v>0</v>
      </c>
      <c r="BV2016" s="1">
        <f>IF($BY$12=1,NORMDIST(BY2016,$Y$6,$Y$8,TRUE),IF($BY$12=2,IF(BY2016&lt;=$BX$31,0,IF(BY2016&gt;=$BX$32,1,(BY2016-$BX$31)*$BX$33)),SUM($BU$42:BU2016)/$BV$40))</f>
        <v>0.99999999999991473</v>
      </c>
      <c r="BW2016" s="1">
        <f t="shared" si="532"/>
        <v>6.3162926888218103E-12</v>
      </c>
      <c r="BY2016" s="1">
        <f t="shared" si="533"/>
        <v>197.39999999999307</v>
      </c>
      <c r="BZ2016" s="1">
        <f t="shared" si="523"/>
        <v>3.1997430034559433E-14</v>
      </c>
      <c r="CA2016" s="1">
        <f t="shared" si="530"/>
        <v>26</v>
      </c>
      <c r="CE2016" s="1">
        <f t="shared" si="524"/>
        <v>26.305</v>
      </c>
      <c r="CF2016" s="1">
        <f t="shared" si="525"/>
        <v>99</v>
      </c>
      <c r="CG2016" s="1">
        <f t="shared" si="526"/>
        <v>0</v>
      </c>
      <c r="CH2016" s="1">
        <f t="shared" si="531"/>
        <v>0</v>
      </c>
      <c r="CJ2016" s="1" t="e">
        <f t="shared" si="527"/>
        <v>#N/A</v>
      </c>
      <c r="CK2016" s="1" t="str">
        <f t="shared" si="528"/>
        <v/>
      </c>
    </row>
    <row r="2017" spans="73:89" ht="12" customHeight="1" x14ac:dyDescent="0.15">
      <c r="BU2017" s="1">
        <f t="shared" si="529"/>
        <v>0</v>
      </c>
      <c r="BV2017" s="1">
        <f>IF($BY$12=1,NORMDIST(BY2017,$Y$6,$Y$8,TRUE),IF($BY$12=2,IF(BY2017&lt;=$BX$31,0,IF(BY2017&gt;=$BX$32,1,(BY2017-$BX$31)*$BX$33)),SUM($BU$42:BU2017)/$BV$40))</f>
        <v>0.99999999999991784</v>
      </c>
      <c r="BW2017" s="1">
        <f t="shared" si="532"/>
        <v>6.0907814689466766E-12</v>
      </c>
      <c r="BY2017" s="1">
        <f t="shared" si="533"/>
        <v>197.49999999999307</v>
      </c>
      <c r="BZ2017" s="1">
        <f t="shared" si="523"/>
        <v>3.0839399842769064E-14</v>
      </c>
      <c r="CA2017" s="1">
        <f t="shared" si="530"/>
        <v>26</v>
      </c>
      <c r="CE2017" s="1">
        <f t="shared" si="524"/>
        <v>26.305</v>
      </c>
      <c r="CF2017" s="1">
        <f t="shared" si="525"/>
        <v>99</v>
      </c>
      <c r="CG2017" s="1">
        <f t="shared" si="526"/>
        <v>0</v>
      </c>
      <c r="CH2017" s="1">
        <f t="shared" si="531"/>
        <v>0</v>
      </c>
      <c r="CJ2017" s="1" t="e">
        <f t="shared" si="527"/>
        <v>#N/A</v>
      </c>
      <c r="CK2017" s="1" t="str">
        <f t="shared" si="528"/>
        <v/>
      </c>
    </row>
    <row r="2018" spans="73:89" ht="12" customHeight="1" x14ac:dyDescent="0.15">
      <c r="BU2018" s="1">
        <f t="shared" si="529"/>
        <v>0</v>
      </c>
      <c r="BV2018" s="1">
        <f>IF($BY$12=1,NORMDIST(BY2018,$Y$6,$Y$8,TRUE),IF($BY$12=2,IF(BY2018&lt;=$BX$31,0,IF(BY2018&gt;=$BX$32,1,(BY2018-$BX$31)*$BX$33)),SUM($BU$42:BU2018)/$BV$40))</f>
        <v>0.99999999999992084</v>
      </c>
      <c r="BW2018" s="1">
        <f t="shared" si="532"/>
        <v>5.8731733614542911E-12</v>
      </c>
      <c r="BY2018" s="1">
        <f t="shared" si="533"/>
        <v>197.59999999999306</v>
      </c>
      <c r="BZ2018" s="1">
        <f t="shared" si="523"/>
        <v>2.9722537254324379E-14</v>
      </c>
      <c r="CA2018" s="1">
        <f t="shared" si="530"/>
        <v>26</v>
      </c>
      <c r="CE2018" s="1">
        <f t="shared" si="524"/>
        <v>26.305</v>
      </c>
      <c r="CF2018" s="1">
        <f t="shared" si="525"/>
        <v>99</v>
      </c>
      <c r="CG2018" s="1">
        <f t="shared" si="526"/>
        <v>0</v>
      </c>
      <c r="CH2018" s="1">
        <f t="shared" si="531"/>
        <v>0</v>
      </c>
      <c r="CJ2018" s="1" t="e">
        <f t="shared" si="527"/>
        <v>#N/A</v>
      </c>
      <c r="CK2018" s="1" t="str">
        <f t="shared" si="528"/>
        <v/>
      </c>
    </row>
    <row r="2019" spans="73:89" ht="12" customHeight="1" x14ac:dyDescent="0.15">
      <c r="BU2019" s="1">
        <f t="shared" si="529"/>
        <v>0</v>
      </c>
      <c r="BV2019" s="1">
        <f>IF($BY$12=1,NORMDIST(BY2019,$Y$6,$Y$8,TRUE),IF($BY$12=2,IF(BY2019&lt;=$BX$31,0,IF(BY2019&gt;=$BX$32,1,(BY2019-$BX$31)*$BX$33)),SUM($BU$42:BU2019)/$BV$40))</f>
        <v>0.99999999999992373</v>
      </c>
      <c r="BW2019" s="1">
        <f t="shared" si="532"/>
        <v>5.6631968052263688E-12</v>
      </c>
      <c r="BY2019" s="1">
        <f t="shared" si="533"/>
        <v>197.69999999999305</v>
      </c>
      <c r="BZ2019" s="1">
        <f t="shared" si="523"/>
        <v>2.8645406197402972E-14</v>
      </c>
      <c r="CA2019" s="1">
        <f t="shared" si="530"/>
        <v>26</v>
      </c>
      <c r="CE2019" s="1">
        <f t="shared" si="524"/>
        <v>26.305</v>
      </c>
      <c r="CF2019" s="1">
        <f t="shared" si="525"/>
        <v>99</v>
      </c>
      <c r="CG2019" s="1">
        <f t="shared" si="526"/>
        <v>0</v>
      </c>
      <c r="CH2019" s="1">
        <f t="shared" si="531"/>
        <v>0</v>
      </c>
      <c r="CJ2019" s="1" t="e">
        <f t="shared" si="527"/>
        <v>#N/A</v>
      </c>
      <c r="CK2019" s="1" t="str">
        <f t="shared" si="528"/>
        <v/>
      </c>
    </row>
    <row r="2020" spans="73:89" ht="12" customHeight="1" x14ac:dyDescent="0.15">
      <c r="BU2020" s="1">
        <f t="shared" si="529"/>
        <v>0</v>
      </c>
      <c r="BV2020" s="1">
        <f>IF($BY$12=1,NORMDIST(BY2020,$Y$6,$Y$8,TRUE),IF($BY$12=2,IF(BY2020&lt;=$BX$31,0,IF(BY2020&gt;=$BX$32,1,(BY2020-$BX$31)*$BX$33)),SUM($BU$42:BU2020)/$BV$40))</f>
        <v>0.99999999999992661</v>
      </c>
      <c r="BW2020" s="1">
        <f t="shared" si="532"/>
        <v>5.4605893765866955E-12</v>
      </c>
      <c r="BY2020" s="1">
        <f t="shared" si="533"/>
        <v>197.79999999999305</v>
      </c>
      <c r="BZ2020" s="1">
        <f t="shared" si="523"/>
        <v>2.7606619699630373E-14</v>
      </c>
      <c r="CA2020" s="1">
        <f t="shared" si="530"/>
        <v>26</v>
      </c>
      <c r="CE2020" s="1">
        <f t="shared" si="524"/>
        <v>26.305</v>
      </c>
      <c r="CF2020" s="1">
        <f t="shared" si="525"/>
        <v>99</v>
      </c>
      <c r="CG2020" s="1">
        <f t="shared" si="526"/>
        <v>0</v>
      </c>
      <c r="CH2020" s="1">
        <f t="shared" si="531"/>
        <v>0</v>
      </c>
      <c r="CJ2020" s="1" t="e">
        <f t="shared" si="527"/>
        <v>#N/A</v>
      </c>
      <c r="CK2020" s="1" t="str">
        <f t="shared" si="528"/>
        <v/>
      </c>
    </row>
    <row r="2021" spans="73:89" ht="12" customHeight="1" x14ac:dyDescent="0.15">
      <c r="BU2021" s="1">
        <f t="shared" si="529"/>
        <v>0</v>
      </c>
      <c r="BV2021" s="1">
        <f>IF($BY$12=1,NORMDIST(BY2021,$Y$6,$Y$8,TRUE),IF($BY$12=2,IF(BY2021&lt;=$BX$31,0,IF(BY2021&gt;=$BX$32,1,(BY2021-$BX$31)*$BX$33)),SUM($BU$42:BU2021)/$BV$40))</f>
        <v>0.99999999999992928</v>
      </c>
      <c r="BW2021" s="1">
        <f t="shared" si="532"/>
        <v>5.2650974886692449E-12</v>
      </c>
      <c r="BY2021" s="1">
        <f t="shared" si="533"/>
        <v>197.89999999999304</v>
      </c>
      <c r="BZ2021" s="1">
        <f t="shared" si="523"/>
        <v>2.6604838244918795E-14</v>
      </c>
      <c r="CA2021" s="1">
        <f t="shared" si="530"/>
        <v>26</v>
      </c>
      <c r="CE2021" s="1">
        <f t="shared" si="524"/>
        <v>26.305</v>
      </c>
      <c r="CF2021" s="1">
        <f t="shared" si="525"/>
        <v>99</v>
      </c>
      <c r="CG2021" s="1">
        <f t="shared" si="526"/>
        <v>0</v>
      </c>
      <c r="CH2021" s="1">
        <f t="shared" si="531"/>
        <v>0</v>
      </c>
      <c r="CJ2021" s="1" t="e">
        <f t="shared" si="527"/>
        <v>#N/A</v>
      </c>
      <c r="CK2021" s="1" t="str">
        <f t="shared" si="528"/>
        <v/>
      </c>
    </row>
    <row r="2022" spans="73:89" ht="12" customHeight="1" x14ac:dyDescent="0.15">
      <c r="BU2022" s="1">
        <f t="shared" si="529"/>
        <v>0</v>
      </c>
      <c r="BV2022" s="1">
        <f>IF($BY$12=1,NORMDIST(BY2022,$Y$6,$Y$8,TRUE),IF($BY$12=2,IF(BY2022&lt;=$BX$31,0,IF(BY2022&gt;=$BX$32,1,(BY2022-$BX$31)*$BX$33)),SUM($BU$42:BU2022)/$BV$40))</f>
        <v>0.99999999999993194</v>
      </c>
      <c r="BW2022" s="1">
        <f t="shared" si="532"/>
        <v>5.076476100441594E-12</v>
      </c>
      <c r="BY2022" s="1">
        <f t="shared" si="533"/>
        <v>197.99999999999304</v>
      </c>
      <c r="BZ2022" s="1">
        <f t="shared" si="523"/>
        <v>2.5638768184049358E-14</v>
      </c>
      <c r="CA2022" s="1">
        <f t="shared" si="530"/>
        <v>26</v>
      </c>
      <c r="CE2022" s="1">
        <f t="shared" si="524"/>
        <v>26.305</v>
      </c>
      <c r="CF2022" s="1">
        <f t="shared" si="525"/>
        <v>99</v>
      </c>
      <c r="CG2022" s="1">
        <f t="shared" si="526"/>
        <v>0</v>
      </c>
      <c r="CH2022" s="1">
        <f t="shared" si="531"/>
        <v>0</v>
      </c>
      <c r="CJ2022" s="1" t="e">
        <f t="shared" si="527"/>
        <v>#N/A</v>
      </c>
      <c r="CK2022" s="1" t="str">
        <f t="shared" si="528"/>
        <v/>
      </c>
    </row>
    <row r="2023" spans="73:89" ht="12" customHeight="1" x14ac:dyDescent="0.15">
      <c r="BU2023" s="1">
        <f t="shared" si="529"/>
        <v>0</v>
      </c>
      <c r="BV2023" s="1">
        <f>IF($BY$12=1,NORMDIST(BY2023,$Y$6,$Y$8,TRUE),IF($BY$12=2,IF(BY2023&lt;=$BX$31,0,IF(BY2023&gt;=$BX$32,1,(BY2023-$BX$31)*$BX$33)),SUM($BU$42:BU2023)/$BV$40))</f>
        <v>0.99999999999993439</v>
      </c>
      <c r="BW2023" s="1">
        <f t="shared" si="532"/>
        <v>4.8944884350814923E-12</v>
      </c>
      <c r="BY2023" s="1">
        <f t="shared" si="533"/>
        <v>198.09999999999303</v>
      </c>
      <c r="BZ2023" s="1">
        <f t="shared" si="523"/>
        <v>2.4707160197282506E-14</v>
      </c>
      <c r="CA2023" s="1">
        <f t="shared" si="530"/>
        <v>26</v>
      </c>
      <c r="CE2023" s="1">
        <f t="shared" si="524"/>
        <v>26.305</v>
      </c>
      <c r="CF2023" s="1">
        <f t="shared" si="525"/>
        <v>99</v>
      </c>
      <c r="CG2023" s="1">
        <f t="shared" si="526"/>
        <v>0</v>
      </c>
      <c r="CH2023" s="1">
        <f t="shared" si="531"/>
        <v>0</v>
      </c>
      <c r="CJ2023" s="1" t="e">
        <f t="shared" si="527"/>
        <v>#N/A</v>
      </c>
      <c r="CK2023" s="1" t="str">
        <f t="shared" si="528"/>
        <v/>
      </c>
    </row>
    <row r="2024" spans="73:89" ht="12" customHeight="1" x14ac:dyDescent="0.15">
      <c r="BU2024" s="1">
        <f t="shared" si="529"/>
        <v>0</v>
      </c>
      <c r="BV2024" s="1">
        <f>IF($BY$12=1,NORMDIST(BY2024,$Y$6,$Y$8,TRUE),IF($BY$12=2,IF(BY2024&lt;=$BX$31,0,IF(BY2024&gt;=$BX$32,1,(BY2024-$BX$31)*$BX$33)),SUM($BU$42:BU2024)/$BV$40))</f>
        <v>0.99999999999993683</v>
      </c>
      <c r="BW2024" s="1">
        <f t="shared" si="532"/>
        <v>4.7189057074133543E-12</v>
      </c>
      <c r="BY2024" s="1">
        <f t="shared" si="533"/>
        <v>198.19999999999303</v>
      </c>
      <c r="BZ2024" s="1">
        <f t="shared" si="523"/>
        <v>2.3808807807333606E-14</v>
      </c>
      <c r="CA2024" s="1">
        <f t="shared" si="530"/>
        <v>26</v>
      </c>
      <c r="CE2024" s="1">
        <f t="shared" si="524"/>
        <v>26.305</v>
      </c>
      <c r="CF2024" s="1">
        <f t="shared" si="525"/>
        <v>99</v>
      </c>
      <c r="CG2024" s="1">
        <f t="shared" si="526"/>
        <v>0</v>
      </c>
      <c r="CH2024" s="1">
        <f t="shared" si="531"/>
        <v>0</v>
      </c>
      <c r="CJ2024" s="1" t="e">
        <f t="shared" si="527"/>
        <v>#N/A</v>
      </c>
      <c r="CK2024" s="1" t="str">
        <f t="shared" si="528"/>
        <v/>
      </c>
    </row>
    <row r="2025" spans="73:89" ht="12" customHeight="1" x14ac:dyDescent="0.15">
      <c r="BU2025" s="1">
        <f t="shared" si="529"/>
        <v>0</v>
      </c>
      <c r="BV2025" s="1">
        <f>IF($BY$12=1,NORMDIST(BY2025,$Y$6,$Y$8,TRUE),IF($BY$12=2,IF(BY2025&lt;=$BX$31,0,IF(BY2025&gt;=$BX$32,1,(BY2025-$BX$31)*$BX$33)),SUM($BU$42:BU2025)/$BV$40))</f>
        <v>0.99999999999993916</v>
      </c>
      <c r="BW2025" s="1">
        <f t="shared" si="532"/>
        <v>4.5495068601215091E-12</v>
      </c>
      <c r="BY2025" s="1">
        <f t="shared" si="533"/>
        <v>198.29999999999302</v>
      </c>
      <c r="BZ2025" s="1">
        <f t="shared" si="523"/>
        <v>2.2942545941107763E-14</v>
      </c>
      <c r="CA2025" s="1">
        <f t="shared" si="530"/>
        <v>26</v>
      </c>
      <c r="CE2025" s="1">
        <f t="shared" si="524"/>
        <v>26.305</v>
      </c>
      <c r="CF2025" s="1">
        <f t="shared" si="525"/>
        <v>99</v>
      </c>
      <c r="CG2025" s="1">
        <f t="shared" si="526"/>
        <v>0</v>
      </c>
      <c r="CH2025" s="1">
        <f t="shared" si="531"/>
        <v>0</v>
      </c>
      <c r="CJ2025" s="1" t="e">
        <f t="shared" si="527"/>
        <v>#N/A</v>
      </c>
      <c r="CK2025" s="1" t="str">
        <f t="shared" si="528"/>
        <v/>
      </c>
    </row>
    <row r="2026" spans="73:89" ht="12" customHeight="1" x14ac:dyDescent="0.15">
      <c r="BU2026" s="1">
        <f t="shared" si="529"/>
        <v>0</v>
      </c>
      <c r="BV2026" s="1">
        <f>IF($BY$12=1,NORMDIST(BY2026,$Y$6,$Y$8,TRUE),IF($BY$12=2,IF(BY2026&lt;=$BX$31,0,IF(BY2026&gt;=$BX$32,1,(BY2026-$BX$31)*$BX$33)),SUM($BU$42:BU2026)/$BV$40))</f>
        <v>0.99999999999994149</v>
      </c>
      <c r="BW2026" s="1">
        <f t="shared" si="532"/>
        <v>4.3860783084637476E-12</v>
      </c>
      <c r="BY2026" s="1">
        <f t="shared" si="533"/>
        <v>198.39999999999301</v>
      </c>
      <c r="BZ2026" s="1">
        <f t="shared" ref="BZ2026:BZ2089" si="534">IF($BZ$5,IF($BY$12=1,NORMDIST(BY2026,$Y$6,$Y$8,FALSE),IF($BY$12=2,IF(AND(BY2026&gt;=$BX$31,BY2026&lt;=$BX$32),$BX$33,0),IF(BY2026&lt;=$BX$13,0,NORMDIST(LN((BY2026-$BX$13)/$BX$12),0,$BW$8,FALSE)/((BY2026-$BX$13)/$BX$12)))),-999)</f>
        <v>2.210724953862854E-14</v>
      </c>
      <c r="CA2026" s="1">
        <f t="shared" si="530"/>
        <v>26</v>
      </c>
      <c r="CE2026" s="1">
        <f t="shared" ref="CE2026:CE2089" si="535">IF(AND($CB$7,$CD$2,$CD$1),26+$P$23/2-CC2026*$P$23,NA())</f>
        <v>26.305</v>
      </c>
      <c r="CF2026" s="1">
        <f t="shared" ref="CF2026:CF2089" si="536">IF(ISNA(CJ2026),99,CJ2026)</f>
        <v>99</v>
      </c>
      <c r="CG2026" s="1">
        <f t="shared" ref="CG2026:CG2089" si="537">IF(ISNA(CJ2026),0,CJ2026)</f>
        <v>0</v>
      </c>
      <c r="CH2026" s="1">
        <f t="shared" si="531"/>
        <v>0</v>
      </c>
      <c r="CJ2026" s="1" t="e">
        <f t="shared" ref="CJ2026:CJ2089" si="538">IF(CH2026=1,CE2026,NA())</f>
        <v>#N/A</v>
      </c>
      <c r="CK2026" s="1" t="str">
        <f t="shared" ref="CK2026:CK2089" si="539">IF(CH2026=1,M1925,"")</f>
        <v/>
      </c>
    </row>
    <row r="2027" spans="73:89" ht="12" customHeight="1" x14ac:dyDescent="0.15">
      <c r="BU2027" s="1">
        <f t="shared" ref="BU2027:BU2090" si="540">IF($BY$12&lt;3,0,IF(BY2027&lt;=$BX$13,0,NORMDIST(LN((BY2027-$BX$13)/$BX$12),0,$BW$8,FALSE)/((BY2027-$BX$13)/$BX$12)))</f>
        <v>0</v>
      </c>
      <c r="BV2027" s="1">
        <f>IF($BY$12=1,NORMDIST(BY2027,$Y$6,$Y$8,TRUE),IF($BY$12=2,IF(BY2027&lt;=$BX$31,0,IF(BY2027&gt;=$BX$32,1,(BY2027-$BX$31)*$BX$33)),SUM($BU$42:BU2027)/$BV$40))</f>
        <v>0.9999999999999436</v>
      </c>
      <c r="BW2027" s="1">
        <f t="shared" si="532"/>
        <v>4.2284136932190987E-12</v>
      </c>
      <c r="BY2027" s="1">
        <f t="shared" si="533"/>
        <v>198.49999999999301</v>
      </c>
      <c r="BZ2027" s="1">
        <f t="shared" si="534"/>
        <v>2.1301832207653642E-14</v>
      </c>
      <c r="CA2027" s="1">
        <f t="shared" ref="CA2027:CA2090" si="541">IF(AND($CD$1,$CD$3),26-$CD$40*NORMDIST(BY2027,$Y$6,$Y$8/SQRT($T$18),FALSE),-999)</f>
        <v>26</v>
      </c>
      <c r="CE2027" s="1">
        <f t="shared" si="535"/>
        <v>26.305</v>
      </c>
      <c r="CF2027" s="1">
        <f t="shared" si="536"/>
        <v>99</v>
      </c>
      <c r="CG2027" s="1">
        <f t="shared" si="537"/>
        <v>0</v>
      </c>
      <c r="CH2027" s="1">
        <f t="shared" si="531"/>
        <v>0</v>
      </c>
      <c r="CJ2027" s="1" t="e">
        <f t="shared" si="538"/>
        <v>#N/A</v>
      </c>
      <c r="CK2027" s="1" t="str">
        <f t="shared" si="539"/>
        <v/>
      </c>
    </row>
    <row r="2028" spans="73:89" ht="12" customHeight="1" x14ac:dyDescent="0.15">
      <c r="BU2028" s="1">
        <f t="shared" si="540"/>
        <v>0</v>
      </c>
      <c r="BV2028" s="1">
        <f>IF($BY$12=1,NORMDIST(BY2028,$Y$6,$Y$8,TRUE),IF($BY$12=2,IF(BY2028&lt;=$BX$31,0,IF(BY2028&gt;=$BX$32,1,(BY2028-$BX$31)*$BX$33)),SUM($BU$42:BU2028)/$BV$40))</f>
        <v>0.99999999999994571</v>
      </c>
      <c r="BW2028" s="1">
        <f t="shared" si="532"/>
        <v>4.0763136416108248E-12</v>
      </c>
      <c r="BY2028" s="1">
        <f t="shared" si="533"/>
        <v>198.599999999993</v>
      </c>
      <c r="BZ2028" s="1">
        <f t="shared" si="534"/>
        <v>2.052524492251243E-14</v>
      </c>
      <c r="CA2028" s="1">
        <f t="shared" si="541"/>
        <v>26</v>
      </c>
      <c r="CE2028" s="1">
        <f t="shared" si="535"/>
        <v>26.305</v>
      </c>
      <c r="CF2028" s="1">
        <f t="shared" si="536"/>
        <v>99</v>
      </c>
      <c r="CG2028" s="1">
        <f t="shared" si="537"/>
        <v>0</v>
      </c>
      <c r="CH2028" s="1">
        <f t="shared" si="531"/>
        <v>0</v>
      </c>
      <c r="CJ2028" s="1" t="e">
        <f t="shared" si="538"/>
        <v>#N/A</v>
      </c>
      <c r="CK2028" s="1" t="str">
        <f t="shared" si="539"/>
        <v/>
      </c>
    </row>
    <row r="2029" spans="73:89" ht="12" customHeight="1" x14ac:dyDescent="0.15">
      <c r="BU2029" s="1">
        <f t="shared" si="540"/>
        <v>0</v>
      </c>
      <c r="BV2029" s="1">
        <f>IF($BY$12=1,NORMDIST(BY2029,$Y$6,$Y$8,TRUE),IF($BY$12=2,IF(BY2029&lt;=$BX$31,0,IF(BY2029&gt;=$BX$32,1,(BY2029-$BX$31)*$BX$33)),SUM($BU$42:BU2029)/$BV$40))</f>
        <v>0.99999999999994771</v>
      </c>
      <c r="BW2029" s="1">
        <f t="shared" si="532"/>
        <v>3.9295855359533466E-12</v>
      </c>
      <c r="BY2029" s="1">
        <f t="shared" si="533"/>
        <v>198.699999999993</v>
      </c>
      <c r="BZ2029" s="1">
        <f t="shared" si="534"/>
        <v>1.9776474765744768E-14</v>
      </c>
      <c r="CA2029" s="1">
        <f t="shared" si="541"/>
        <v>26</v>
      </c>
      <c r="CE2029" s="1">
        <f t="shared" si="535"/>
        <v>26.305</v>
      </c>
      <c r="CF2029" s="1">
        <f t="shared" si="536"/>
        <v>99</v>
      </c>
      <c r="CG2029" s="1">
        <f t="shared" si="537"/>
        <v>0</v>
      </c>
      <c r="CH2029" s="1">
        <f t="shared" si="531"/>
        <v>0</v>
      </c>
      <c r="CJ2029" s="1" t="e">
        <f t="shared" si="538"/>
        <v>#N/A</v>
      </c>
      <c r="CK2029" s="1" t="str">
        <f t="shared" si="539"/>
        <v/>
      </c>
    </row>
    <row r="2030" spans="73:89" ht="12" customHeight="1" x14ac:dyDescent="0.15">
      <c r="BU2030" s="1">
        <f t="shared" si="540"/>
        <v>0</v>
      </c>
      <c r="BV2030" s="1">
        <f>IF($BY$12=1,NORMDIST(BY2030,$Y$6,$Y$8,TRUE),IF($BY$12=2,IF(BY2030&lt;=$BX$31,0,IF(BY2030&gt;=$BX$32,1,(BY2030-$BX$31)*$BX$33)),SUM($BU$42:BU2030)/$BV$40))</f>
        <v>0.99999999999994971</v>
      </c>
      <c r="BW2030" s="1">
        <f t="shared" si="532"/>
        <v>3.7880432897806815E-12</v>
      </c>
      <c r="BY2030" s="1">
        <f t="shared" si="533"/>
        <v>198.79999999999299</v>
      </c>
      <c r="BZ2030" s="1">
        <f t="shared" si="534"/>
        <v>1.9054543711171101E-14</v>
      </c>
      <c r="CA2030" s="1">
        <f t="shared" si="541"/>
        <v>26</v>
      </c>
      <c r="CE2030" s="1">
        <f t="shared" si="535"/>
        <v>26.305</v>
      </c>
      <c r="CF2030" s="1">
        <f t="shared" si="536"/>
        <v>99</v>
      </c>
      <c r="CG2030" s="1">
        <f t="shared" si="537"/>
        <v>0</v>
      </c>
      <c r="CH2030" s="1">
        <f t="shared" si="531"/>
        <v>0</v>
      </c>
      <c r="CJ2030" s="1" t="e">
        <f t="shared" si="538"/>
        <v>#N/A</v>
      </c>
      <c r="CK2030" s="1" t="str">
        <f t="shared" si="539"/>
        <v/>
      </c>
    </row>
    <row r="2031" spans="73:89" ht="12" customHeight="1" x14ac:dyDescent="0.15">
      <c r="BU2031" s="1">
        <f t="shared" si="540"/>
        <v>0</v>
      </c>
      <c r="BV2031" s="1">
        <f>IF($BY$12=1,NORMDIST(BY2031,$Y$6,$Y$8,TRUE),IF($BY$12=2,IF(BY2031&lt;=$BX$31,0,IF(BY2031&gt;=$BX$32,1,(BY2031-$BX$31)*$BX$33)),SUM($BU$42:BU2031)/$BV$40))</f>
        <v>0.99999999999995148</v>
      </c>
      <c r="BW2031" s="1">
        <f t="shared" si="532"/>
        <v>3.651507131219798E-12</v>
      </c>
      <c r="BY2031" s="1">
        <f t="shared" si="533"/>
        <v>198.89999999999299</v>
      </c>
      <c r="BZ2031" s="1">
        <f t="shared" si="534"/>
        <v>1.8358507447058457E-14</v>
      </c>
      <c r="CA2031" s="1">
        <f t="shared" si="541"/>
        <v>26</v>
      </c>
      <c r="CE2031" s="1">
        <f t="shared" si="535"/>
        <v>26.305</v>
      </c>
      <c r="CF2031" s="1">
        <f t="shared" si="536"/>
        <v>99</v>
      </c>
      <c r="CG2031" s="1">
        <f t="shared" si="537"/>
        <v>0</v>
      </c>
      <c r="CH2031" s="1">
        <f t="shared" si="531"/>
        <v>0</v>
      </c>
      <c r="CJ2031" s="1" t="e">
        <f t="shared" si="538"/>
        <v>#N/A</v>
      </c>
      <c r="CK2031" s="1" t="str">
        <f t="shared" si="539"/>
        <v/>
      </c>
    </row>
    <row r="2032" spans="73:89" ht="12" customHeight="1" x14ac:dyDescent="0.15">
      <c r="BU2032" s="1">
        <f t="shared" si="540"/>
        <v>0</v>
      </c>
      <c r="BV2032" s="1">
        <f>IF($BY$12=1,NORMDIST(BY2032,$Y$6,$Y$8,TRUE),IF($BY$12=2,IF(BY2032&lt;=$BX$31,0,IF(BY2032&gt;=$BX$32,1,(BY2032-$BX$31)*$BX$33)),SUM($BU$42:BU2032)/$BV$40))</f>
        <v>0.99999999999995337</v>
      </c>
      <c r="BW2032" s="1">
        <f t="shared" si="532"/>
        <v>3.5198033933809104E-12</v>
      </c>
      <c r="BY2032" s="1">
        <f t="shared" si="533"/>
        <v>198.99999999999298</v>
      </c>
      <c r="BZ2032" s="1">
        <f t="shared" si="534"/>
        <v>1.7687454238095651E-14</v>
      </c>
      <c r="CA2032" s="1">
        <f t="shared" si="541"/>
        <v>26</v>
      </c>
      <c r="CE2032" s="1">
        <f t="shared" si="535"/>
        <v>26.305</v>
      </c>
      <c r="CF2032" s="1">
        <f t="shared" si="536"/>
        <v>99</v>
      </c>
      <c r="CG2032" s="1">
        <f t="shared" si="537"/>
        <v>0</v>
      </c>
      <c r="CH2032" s="1">
        <f t="shared" si="531"/>
        <v>0</v>
      </c>
      <c r="CJ2032" s="1" t="e">
        <f t="shared" si="538"/>
        <v>#N/A</v>
      </c>
      <c r="CK2032" s="1" t="str">
        <f t="shared" si="539"/>
        <v/>
      </c>
    </row>
    <row r="2033" spans="73:89" ht="12" customHeight="1" x14ac:dyDescent="0.15">
      <c r="BU2033" s="1">
        <f t="shared" si="540"/>
        <v>0</v>
      </c>
      <c r="BV2033" s="1">
        <f>IF($BY$12=1,NORMDIST(BY2033,$Y$6,$Y$8,TRUE),IF($BY$12=2,IF(BY2033&lt;=$BX$31,0,IF(BY2033&gt;=$BX$32,1,(BY2033-$BX$31)*$BX$33)),SUM($BU$42:BU2033)/$BV$40))</f>
        <v>0.99999999999995504</v>
      </c>
      <c r="BW2033" s="1">
        <f t="shared" si="532"/>
        <v>3.3927643115429252E-12</v>
      </c>
      <c r="BY2033" s="1">
        <f t="shared" si="533"/>
        <v>199.09999999999297</v>
      </c>
      <c r="BZ2033" s="1">
        <f t="shared" si="534"/>
        <v>1.7040503824927399E-14</v>
      </c>
      <c r="CA2033" s="1">
        <f t="shared" si="541"/>
        <v>26</v>
      </c>
      <c r="CE2033" s="1">
        <f t="shared" si="535"/>
        <v>26.305</v>
      </c>
      <c r="CF2033" s="1">
        <f t="shared" si="536"/>
        <v>99</v>
      </c>
      <c r="CG2033" s="1">
        <f t="shared" si="537"/>
        <v>0</v>
      </c>
      <c r="CH2033" s="1">
        <f t="shared" si="531"/>
        <v>0</v>
      </c>
      <c r="CJ2033" s="1" t="e">
        <f t="shared" si="538"/>
        <v>#N/A</v>
      </c>
      <c r="CK2033" s="1" t="str">
        <f t="shared" si="539"/>
        <v/>
      </c>
    </row>
    <row r="2034" spans="73:89" ht="12" customHeight="1" x14ac:dyDescent="0.15">
      <c r="BU2034" s="1">
        <f t="shared" si="540"/>
        <v>0</v>
      </c>
      <c r="BV2034" s="1">
        <f>IF($BY$12=1,NORMDIST(BY2034,$Y$6,$Y$8,TRUE),IF($BY$12=2,IF(BY2034&lt;=$BX$31,0,IF(BY2034&gt;=$BX$32,1,(BY2034-$BX$31)*$BX$33)),SUM($BU$42:BU2034)/$BV$40))</f>
        <v>0.9999999999999567</v>
      </c>
      <c r="BW2034" s="1">
        <f t="shared" si="532"/>
        <v>3.2702278269193493E-12</v>
      </c>
      <c r="BY2034" s="1">
        <f t="shared" si="533"/>
        <v>199.19999999999297</v>
      </c>
      <c r="BZ2034" s="1">
        <f t="shared" si="534"/>
        <v>1.6416806360037473E-14</v>
      </c>
      <c r="CA2034" s="1">
        <f t="shared" si="541"/>
        <v>26</v>
      </c>
      <c r="CE2034" s="1">
        <f t="shared" si="535"/>
        <v>26.305</v>
      </c>
      <c r="CF2034" s="1">
        <f t="shared" si="536"/>
        <v>99</v>
      </c>
      <c r="CG2034" s="1">
        <f t="shared" si="537"/>
        <v>0</v>
      </c>
      <c r="CH2034" s="1">
        <f t="shared" si="531"/>
        <v>0</v>
      </c>
      <c r="CJ2034" s="1" t="e">
        <f t="shared" si="538"/>
        <v>#N/A</v>
      </c>
      <c r="CK2034" s="1" t="str">
        <f t="shared" si="539"/>
        <v/>
      </c>
    </row>
    <row r="2035" spans="73:89" ht="12" customHeight="1" x14ac:dyDescent="0.15">
      <c r="BU2035" s="1">
        <f t="shared" si="540"/>
        <v>0</v>
      </c>
      <c r="BV2035" s="1">
        <f>IF($BY$12=1,NORMDIST(BY2035,$Y$6,$Y$8,TRUE),IF($BY$12=2,IF(BY2035&lt;=$BX$31,0,IF(BY2035&gt;=$BX$32,1,(BY2035-$BX$31)*$BX$33)),SUM($BU$42:BU2035)/$BV$40))</f>
        <v>0.99999999999995837</v>
      </c>
      <c r="BW2035" s="1">
        <f t="shared" si="532"/>
        <v>3.1520373967967488E-12</v>
      </c>
      <c r="BY2035" s="1">
        <f t="shared" si="533"/>
        <v>199.29999999999296</v>
      </c>
      <c r="BZ2035" s="1">
        <f t="shared" si="534"/>
        <v>1.5815541378810136E-14</v>
      </c>
      <c r="CA2035" s="1">
        <f t="shared" si="541"/>
        <v>26</v>
      </c>
      <c r="CE2035" s="1">
        <f t="shared" si="535"/>
        <v>26.305</v>
      </c>
      <c r="CF2035" s="1">
        <f t="shared" si="536"/>
        <v>99</v>
      </c>
      <c r="CG2035" s="1">
        <f t="shared" si="537"/>
        <v>0</v>
      </c>
      <c r="CH2035" s="1">
        <f t="shared" si="531"/>
        <v>0</v>
      </c>
      <c r="CJ2035" s="1" t="e">
        <f t="shared" si="538"/>
        <v>#N/A</v>
      </c>
      <c r="CK2035" s="1" t="str">
        <f t="shared" si="539"/>
        <v/>
      </c>
    </row>
    <row r="2036" spans="73:89" ht="12" customHeight="1" x14ac:dyDescent="0.15">
      <c r="BU2036" s="1">
        <f t="shared" si="540"/>
        <v>0</v>
      </c>
      <c r="BV2036" s="1">
        <f>IF($BY$12=1,NORMDIST(BY2036,$Y$6,$Y$8,TRUE),IF($BY$12=2,IF(BY2036&lt;=$BX$31,0,IF(BY2036&gt;=$BX$32,1,(BY2036-$BX$31)*$BX$33)),SUM($BU$42:BU2036)/$BV$40))</f>
        <v>0.99999999999995992</v>
      </c>
      <c r="BW2036" s="1">
        <f t="shared" si="532"/>
        <v>3.0380418108436303E-12</v>
      </c>
      <c r="BY2036" s="1">
        <f t="shared" si="533"/>
        <v>199.39999999999296</v>
      </c>
      <c r="BZ2036" s="1">
        <f t="shared" si="534"/>
        <v>1.5235916804632586E-14</v>
      </c>
      <c r="CA2036" s="1">
        <f t="shared" si="541"/>
        <v>26</v>
      </c>
      <c r="CE2036" s="1">
        <f t="shared" si="535"/>
        <v>26.305</v>
      </c>
      <c r="CF2036" s="1">
        <f t="shared" si="536"/>
        <v>99</v>
      </c>
      <c r="CG2036" s="1">
        <f t="shared" si="537"/>
        <v>0</v>
      </c>
      <c r="CH2036" s="1">
        <f t="shared" si="531"/>
        <v>0</v>
      </c>
      <c r="CJ2036" s="1" t="e">
        <f t="shared" si="538"/>
        <v>#N/A</v>
      </c>
      <c r="CK2036" s="1" t="str">
        <f t="shared" si="539"/>
        <v/>
      </c>
    </row>
    <row r="2037" spans="73:89" ht="12" customHeight="1" x14ac:dyDescent="0.15">
      <c r="BU2037" s="1">
        <f t="shared" si="540"/>
        <v>0</v>
      </c>
      <c r="BV2037" s="1">
        <f>IF($BY$12=1,NORMDIST(BY2037,$Y$6,$Y$8,TRUE),IF($BY$12=2,IF(BY2037&lt;=$BX$31,0,IF(BY2037&gt;=$BX$32,1,(BY2037-$BX$31)*$BX$33)),SUM($BU$42:BU2037)/$BV$40))</f>
        <v>0.99999999999996136</v>
      </c>
      <c r="BW2037" s="1">
        <f t="shared" si="532"/>
        <v>2.9280950133945203E-12</v>
      </c>
      <c r="BY2037" s="1">
        <f t="shared" si="533"/>
        <v>199.49999999999295</v>
      </c>
      <c r="BZ2037" s="1">
        <f t="shared" si="534"/>
        <v>1.467716798694047E-14</v>
      </c>
      <c r="CA2037" s="1">
        <f t="shared" si="541"/>
        <v>26</v>
      </c>
      <c r="CE2037" s="1">
        <f t="shared" si="535"/>
        <v>26.305</v>
      </c>
      <c r="CF2037" s="1">
        <f t="shared" si="536"/>
        <v>99</v>
      </c>
      <c r="CG2037" s="1">
        <f t="shared" si="537"/>
        <v>0</v>
      </c>
      <c r="CH2037" s="1">
        <f t="shared" si="531"/>
        <v>0</v>
      </c>
      <c r="CJ2037" s="1" t="e">
        <f t="shared" si="538"/>
        <v>#N/A</v>
      </c>
      <c r="CK2037" s="1" t="str">
        <f t="shared" si="539"/>
        <v/>
      </c>
    </row>
    <row r="2038" spans="73:89" ht="12" customHeight="1" x14ac:dyDescent="0.15">
      <c r="BU2038" s="1">
        <f t="shared" si="540"/>
        <v>0</v>
      </c>
      <c r="BV2038" s="1">
        <f>IF($BY$12=1,NORMDIST(BY2038,$Y$6,$Y$8,TRUE),IF($BY$12=2,IF(BY2038&lt;=$BX$31,0,IF(BY2038&gt;=$BX$32,1,(BY2038-$BX$31)*$BX$33)),SUM($BU$42:BU2038)/$BV$40))</f>
        <v>0.99999999999996281</v>
      </c>
      <c r="BW2038" s="1">
        <f t="shared" si="532"/>
        <v>2.8220559315197442E-12</v>
      </c>
      <c r="BY2038" s="1">
        <f t="shared" si="533"/>
        <v>199.59999999999295</v>
      </c>
      <c r="BZ2038" s="1">
        <f t="shared" si="534"/>
        <v>1.4138556771141502E-14</v>
      </c>
      <c r="CA2038" s="1">
        <f t="shared" si="541"/>
        <v>26</v>
      </c>
      <c r="CE2038" s="1">
        <f t="shared" si="535"/>
        <v>26.305</v>
      </c>
      <c r="CF2038" s="1">
        <f t="shared" si="536"/>
        <v>99</v>
      </c>
      <c r="CG2038" s="1">
        <f t="shared" si="537"/>
        <v>0</v>
      </c>
      <c r="CH2038" s="1">
        <f t="shared" si="531"/>
        <v>0</v>
      </c>
      <c r="CJ2038" s="1" t="e">
        <f t="shared" si="538"/>
        <v>#N/A</v>
      </c>
      <c r="CK2038" s="1" t="str">
        <f t="shared" si="539"/>
        <v/>
      </c>
    </row>
    <row r="2039" spans="73:89" ht="12" customHeight="1" x14ac:dyDescent="0.15">
      <c r="BU2039" s="1">
        <f t="shared" si="540"/>
        <v>0</v>
      </c>
      <c r="BV2039" s="1">
        <f>IF($BY$12=1,NORMDIST(BY2039,$Y$6,$Y$8,TRUE),IF($BY$12=2,IF(BY2039&lt;=$BX$31,0,IF(BY2039&gt;=$BX$32,1,(BY2039-$BX$31)*$BX$33)),SUM($BU$42:BU2039)/$BV$40))</f>
        <v>0.99999999999996425</v>
      </c>
      <c r="BW2039" s="1">
        <f t="shared" si="532"/>
        <v>2.7197883086970391E-12</v>
      </c>
      <c r="BY2039" s="1">
        <f t="shared" si="533"/>
        <v>199.69999999999294</v>
      </c>
      <c r="BZ2039" s="1">
        <f t="shared" si="534"/>
        <v>1.3619370599384754E-14</v>
      </c>
      <c r="CA2039" s="1">
        <f t="shared" si="541"/>
        <v>26</v>
      </c>
      <c r="CE2039" s="1">
        <f t="shared" si="535"/>
        <v>26.305</v>
      </c>
      <c r="CF2039" s="1">
        <f t="shared" si="536"/>
        <v>99</v>
      </c>
      <c r="CG2039" s="1">
        <f t="shared" si="537"/>
        <v>0</v>
      </c>
      <c r="CH2039" s="1">
        <f t="shared" si="531"/>
        <v>0</v>
      </c>
      <c r="CJ2039" s="1" t="e">
        <f t="shared" si="538"/>
        <v>#N/A</v>
      </c>
      <c r="CK2039" s="1" t="str">
        <f t="shared" si="539"/>
        <v/>
      </c>
    </row>
    <row r="2040" spans="73:89" ht="12" customHeight="1" x14ac:dyDescent="0.15">
      <c r="BU2040" s="1">
        <f t="shared" si="540"/>
        <v>0</v>
      </c>
      <c r="BV2040" s="1">
        <f>IF($BY$12=1,NORMDIST(BY2040,$Y$6,$Y$8,TRUE),IF($BY$12=2,IF(BY2040&lt;=$BX$31,0,IF(BY2040&gt;=$BX$32,1,(BY2040-$BX$31)*$BX$33)),SUM($BU$42:BU2040)/$BV$40))</f>
        <v>0.99999999999996558</v>
      </c>
      <c r="BW2040" s="1">
        <f t="shared" si="532"/>
        <v>2.6211605439074113E-12</v>
      </c>
      <c r="BY2040" s="1">
        <f t="shared" si="533"/>
        <v>199.79999999999293</v>
      </c>
      <c r="BZ2040" s="1">
        <f t="shared" si="534"/>
        <v>1.3118921641178699E-14</v>
      </c>
      <c r="CA2040" s="1">
        <f t="shared" si="541"/>
        <v>26</v>
      </c>
      <c r="CE2040" s="1">
        <f t="shared" si="535"/>
        <v>26.305</v>
      </c>
      <c r="CF2040" s="1">
        <f t="shared" si="536"/>
        <v>99</v>
      </c>
      <c r="CG2040" s="1">
        <f t="shared" si="537"/>
        <v>0</v>
      </c>
      <c r="CH2040" s="1">
        <f t="shared" si="531"/>
        <v>0</v>
      </c>
      <c r="CJ2040" s="1" t="e">
        <f t="shared" si="538"/>
        <v>#N/A</v>
      </c>
      <c r="CK2040" s="1" t="str">
        <f t="shared" si="539"/>
        <v/>
      </c>
    </row>
    <row r="2041" spans="73:89" ht="12" customHeight="1" x14ac:dyDescent="0.15">
      <c r="BU2041" s="1">
        <f t="shared" si="540"/>
        <v>0</v>
      </c>
      <c r="BV2041" s="1">
        <f>IF($BY$12=1,NORMDIST(BY2041,$Y$6,$Y$8,TRUE),IF($BY$12=2,IF(BY2041&lt;=$BX$31,0,IF(BY2041&gt;=$BX$32,1,(BY2041-$BX$31)*$BX$33)),SUM($BU$42:BU2041)/$BV$40))</f>
        <v>0.9999999999999668</v>
      </c>
      <c r="BW2041" s="1">
        <f t="shared" si="532"/>
        <v>2.5260455359823255E-12</v>
      </c>
      <c r="BY2041" s="1">
        <f t="shared" si="533"/>
        <v>199.89999999999293</v>
      </c>
      <c r="BZ2041" s="1">
        <f t="shared" si="534"/>
        <v>1.2636545952888519E-14</v>
      </c>
      <c r="CA2041" s="1">
        <f t="shared" si="541"/>
        <v>26</v>
      </c>
      <c r="CE2041" s="1">
        <f t="shared" si="535"/>
        <v>26.305</v>
      </c>
      <c r="CF2041" s="1">
        <f t="shared" si="536"/>
        <v>99</v>
      </c>
      <c r="CG2041" s="1">
        <f t="shared" si="537"/>
        <v>0</v>
      </c>
      <c r="CH2041" s="1">
        <f t="shared" si="531"/>
        <v>0</v>
      </c>
      <c r="CJ2041" s="1" t="e">
        <f t="shared" si="538"/>
        <v>#N/A</v>
      </c>
      <c r="CK2041" s="1" t="str">
        <f t="shared" si="539"/>
        <v/>
      </c>
    </row>
    <row r="2042" spans="73:89" ht="12" customHeight="1" x14ac:dyDescent="0.15">
      <c r="BU2042" s="1">
        <f t="shared" si="540"/>
        <v>0</v>
      </c>
      <c r="BV2042" s="1">
        <f>IF($BY$12=1,NORMDIST(BY2042,$Y$6,$Y$8,TRUE),IF($BY$12=2,IF(BY2042&lt;=$BX$31,0,IF(BY2042&gt;=$BX$32,1,(BY2042-$BX$31)*$BX$33)),SUM($BU$42:BU2042)/$BV$40))</f>
        <v>0.99999999999996814</v>
      </c>
      <c r="BW2042" s="1">
        <f t="shared" si="532"/>
        <v>2.4343205330353758E-12</v>
      </c>
      <c r="BY2042" s="1">
        <f t="shared" si="533"/>
        <v>199.99999999999292</v>
      </c>
      <c r="BZ2042" s="1">
        <f t="shared" si="534"/>
        <v>1.217160266517731E-14</v>
      </c>
      <c r="CA2042" s="1">
        <f t="shared" si="541"/>
        <v>26</v>
      </c>
      <c r="CE2042" s="1">
        <f t="shared" si="535"/>
        <v>26.305</v>
      </c>
      <c r="CF2042" s="1">
        <f t="shared" si="536"/>
        <v>99</v>
      </c>
      <c r="CG2042" s="1">
        <f t="shared" si="537"/>
        <v>0</v>
      </c>
      <c r="CH2042" s="1">
        <f t="shared" si="531"/>
        <v>0</v>
      </c>
      <c r="CJ2042" s="1" t="e">
        <f t="shared" si="538"/>
        <v>#N/A</v>
      </c>
      <c r="CK2042" s="1" t="str">
        <f t="shared" si="539"/>
        <v/>
      </c>
    </row>
    <row r="2043" spans="73:89" ht="12" customHeight="1" x14ac:dyDescent="0.15">
      <c r="BU2043" s="1">
        <f t="shared" si="540"/>
        <v>0</v>
      </c>
      <c r="BV2043" s="1">
        <f>IF($BY$12=1,NORMDIST(BY2043,$Y$6,$Y$8,TRUE),IF($BY$12=2,IF(BY2043&lt;=$BX$31,0,IF(BY2043&gt;=$BX$32,1,(BY2043-$BX$31)*$BX$33)),SUM($BU$42:BU2043)/$BV$40))</f>
        <v>0.99999999999996925</v>
      </c>
      <c r="BW2043" s="1">
        <f t="shared" ref="BW2043:BW2106" si="542">BY2043*BZ2043</f>
        <v>2.3458669868164445E-12</v>
      </c>
      <c r="BY2043" s="1">
        <f t="shared" ref="BY2043:BY2106" si="543">BY2042+$BZ$1</f>
        <v>200.09999999999292</v>
      </c>
      <c r="BZ2043" s="1">
        <f t="shared" si="534"/>
        <v>1.1723473197483896E-14</v>
      </c>
      <c r="CA2043" s="1">
        <f t="shared" si="541"/>
        <v>26</v>
      </c>
      <c r="CE2043" s="1">
        <f t="shared" si="535"/>
        <v>26.305</v>
      </c>
      <c r="CF2043" s="1">
        <f t="shared" si="536"/>
        <v>99</v>
      </c>
      <c r="CG2043" s="1">
        <f t="shared" si="537"/>
        <v>0</v>
      </c>
      <c r="CH2043" s="1">
        <f t="shared" si="531"/>
        <v>0</v>
      </c>
      <c r="CJ2043" s="1" t="e">
        <f t="shared" si="538"/>
        <v>#N/A</v>
      </c>
      <c r="CK2043" s="1" t="str">
        <f t="shared" si="539"/>
        <v/>
      </c>
    </row>
    <row r="2044" spans="73:89" ht="12" customHeight="1" x14ac:dyDescent="0.15">
      <c r="BU2044" s="1">
        <f t="shared" si="540"/>
        <v>0</v>
      </c>
      <c r="BV2044" s="1">
        <f>IF($BY$12=1,NORMDIST(BY2044,$Y$6,$Y$8,TRUE),IF($BY$12=2,IF(BY2044&lt;=$BX$31,0,IF(BY2044&gt;=$BX$32,1,(BY2044-$BX$31)*$BX$33)),SUM($BU$42:BU2044)/$BV$40))</f>
        <v>0.99999999999997047</v>
      </c>
      <c r="BW2044" s="1">
        <f t="shared" si="542"/>
        <v>2.2605704118312582E-12</v>
      </c>
      <c r="BY2044" s="1">
        <f t="shared" si="543"/>
        <v>200.19999999999291</v>
      </c>
      <c r="BZ2044" s="1">
        <f t="shared" si="534"/>
        <v>1.1291560498658034E-14</v>
      </c>
      <c r="CA2044" s="1">
        <f t="shared" si="541"/>
        <v>26</v>
      </c>
      <c r="CE2044" s="1">
        <f t="shared" si="535"/>
        <v>26.305</v>
      </c>
      <c r="CF2044" s="1">
        <f t="shared" si="536"/>
        <v>99</v>
      </c>
      <c r="CG2044" s="1">
        <f t="shared" si="537"/>
        <v>0</v>
      </c>
      <c r="CH2044" s="1">
        <f t="shared" si="531"/>
        <v>0</v>
      </c>
      <c r="CJ2044" s="1" t="e">
        <f t="shared" si="538"/>
        <v>#N/A</v>
      </c>
      <c r="CK2044" s="1" t="str">
        <f t="shared" si="539"/>
        <v/>
      </c>
    </row>
    <row r="2045" spans="73:89" ht="12" customHeight="1" x14ac:dyDescent="0.15">
      <c r="BU2045" s="1">
        <f t="shared" si="540"/>
        <v>0</v>
      </c>
      <c r="BV2045" s="1">
        <f>IF($BY$12=1,NORMDIST(BY2045,$Y$6,$Y$8,TRUE),IF($BY$12=2,IF(BY2045&lt;=$BX$31,0,IF(BY2045&gt;=$BX$32,1,(BY2045-$BX$31)*$BX$33)),SUM($BU$42:BU2045)/$BV$40))</f>
        <v>0.99999999999997158</v>
      </c>
      <c r="BW2045" s="1">
        <f t="shared" si="542"/>
        <v>2.1783202490745138E-12</v>
      </c>
      <c r="BY2045" s="1">
        <f t="shared" si="543"/>
        <v>200.29999999999291</v>
      </c>
      <c r="BZ2045" s="1">
        <f t="shared" si="534"/>
        <v>1.0875288312903599E-14</v>
      </c>
      <c r="CA2045" s="1">
        <f t="shared" si="541"/>
        <v>26</v>
      </c>
      <c r="CE2045" s="1">
        <f t="shared" si="535"/>
        <v>26.305</v>
      </c>
      <c r="CF2045" s="1">
        <f t="shared" si="536"/>
        <v>99</v>
      </c>
      <c r="CG2045" s="1">
        <f t="shared" si="537"/>
        <v>0</v>
      </c>
      <c r="CH2045" s="1">
        <f t="shared" si="531"/>
        <v>0</v>
      </c>
      <c r="CJ2045" s="1" t="e">
        <f t="shared" si="538"/>
        <v>#N/A</v>
      </c>
      <c r="CK2045" s="1" t="str">
        <f t="shared" si="539"/>
        <v/>
      </c>
    </row>
    <row r="2046" spans="73:89" ht="12" customHeight="1" x14ac:dyDescent="0.15">
      <c r="BU2046" s="1">
        <f t="shared" si="540"/>
        <v>0</v>
      </c>
      <c r="BV2046" s="1">
        <f>IF($BY$12=1,NORMDIST(BY2046,$Y$6,$Y$8,TRUE),IF($BY$12=2,IF(BY2046&lt;=$BX$31,0,IF(BY2046&gt;=$BX$32,1,(BY2046-$BX$31)*$BX$33)),SUM($BU$42:BU2046)/$BV$40))</f>
        <v>0.99999999999997258</v>
      </c>
      <c r="BW2046" s="1">
        <f t="shared" si="542"/>
        <v>2.0990097342289581E-12</v>
      </c>
      <c r="BY2046" s="1">
        <f t="shared" si="543"/>
        <v>200.3999999999929</v>
      </c>
      <c r="BZ2046" s="1">
        <f t="shared" si="534"/>
        <v>1.0474100470204752E-14</v>
      </c>
      <c r="CA2046" s="1">
        <f t="shared" si="541"/>
        <v>26</v>
      </c>
      <c r="CE2046" s="1">
        <f t="shared" si="535"/>
        <v>26.305</v>
      </c>
      <c r="CF2046" s="1">
        <f t="shared" si="536"/>
        <v>99</v>
      </c>
      <c r="CG2046" s="1">
        <f t="shared" si="537"/>
        <v>0</v>
      </c>
      <c r="CH2046" s="1">
        <f t="shared" si="531"/>
        <v>0</v>
      </c>
      <c r="CJ2046" s="1" t="e">
        <f t="shared" si="538"/>
        <v>#N/A</v>
      </c>
      <c r="CK2046" s="1" t="str">
        <f t="shared" si="539"/>
        <v/>
      </c>
    </row>
    <row r="2047" spans="73:89" ht="12" customHeight="1" x14ac:dyDescent="0.15">
      <c r="BU2047" s="1">
        <f t="shared" si="540"/>
        <v>0</v>
      </c>
      <c r="BV2047" s="1">
        <f>IF($BY$12=1,NORMDIST(BY2047,$Y$6,$Y$8,TRUE),IF($BY$12=2,IF(BY2047&lt;=$BX$31,0,IF(BY2047&gt;=$BX$32,1,(BY2047-$BX$31)*$BX$33)),SUM($BU$42:BU2047)/$BV$40))</f>
        <v>0.99999999999997369</v>
      </c>
      <c r="BW2047" s="1">
        <f t="shared" si="542"/>
        <v>2.0225357701878788E-12</v>
      </c>
      <c r="BY2047" s="1">
        <f t="shared" si="543"/>
        <v>200.49999999999289</v>
      </c>
      <c r="BZ2047" s="1">
        <f t="shared" si="534"/>
        <v>1.0087460200438656E-14</v>
      </c>
      <c r="CA2047" s="1">
        <f t="shared" si="541"/>
        <v>26</v>
      </c>
      <c r="CE2047" s="1">
        <f t="shared" si="535"/>
        <v>26.305</v>
      </c>
      <c r="CF2047" s="1">
        <f t="shared" si="536"/>
        <v>99</v>
      </c>
      <c r="CG2047" s="1">
        <f t="shared" si="537"/>
        <v>0</v>
      </c>
      <c r="CH2047" s="1">
        <f t="shared" si="531"/>
        <v>0</v>
      </c>
      <c r="CJ2047" s="1" t="e">
        <f t="shared" si="538"/>
        <v>#N/A</v>
      </c>
      <c r="CK2047" s="1" t="str">
        <f t="shared" si="539"/>
        <v/>
      </c>
    </row>
    <row r="2048" spans="73:89" ht="12" customHeight="1" x14ac:dyDescent="0.15">
      <c r="BU2048" s="1">
        <f t="shared" si="540"/>
        <v>0</v>
      </c>
      <c r="BV2048" s="1">
        <f>IF($BY$12=1,NORMDIST(BY2048,$Y$6,$Y$8,TRUE),IF($BY$12=2,IF(BY2048&lt;=$BX$31,0,IF(BY2048&gt;=$BX$32,1,(BY2048-$BX$31)*$BX$33)),SUM($BU$42:BU2048)/$BV$40))</f>
        <v>0.99999999999997458</v>
      </c>
      <c r="BW2048" s="1">
        <f t="shared" si="542"/>
        <v>1.9487988037624678E-12</v>
      </c>
      <c r="BY2048" s="1">
        <f t="shared" si="543"/>
        <v>200.59999999999289</v>
      </c>
      <c r="BZ2048" s="1">
        <f t="shared" si="534"/>
        <v>9.7148494704014795E-15</v>
      </c>
      <c r="CA2048" s="1">
        <f t="shared" si="541"/>
        <v>26</v>
      </c>
      <c r="CE2048" s="1">
        <f t="shared" si="535"/>
        <v>26.305</v>
      </c>
      <c r="CF2048" s="1">
        <f t="shared" si="536"/>
        <v>99</v>
      </c>
      <c r="CG2048" s="1">
        <f t="shared" si="537"/>
        <v>0</v>
      </c>
      <c r="CH2048" s="1">
        <f t="shared" si="531"/>
        <v>0</v>
      </c>
      <c r="CJ2048" s="1" t="e">
        <f t="shared" si="538"/>
        <v>#N/A</v>
      </c>
      <c r="CK2048" s="1" t="str">
        <f t="shared" si="539"/>
        <v/>
      </c>
    </row>
    <row r="2049" spans="73:89" ht="12" customHeight="1" x14ac:dyDescent="0.15">
      <c r="BU2049" s="1">
        <f t="shared" si="540"/>
        <v>0</v>
      </c>
      <c r="BV2049" s="1">
        <f>IF($BY$12=1,NORMDIST(BY2049,$Y$6,$Y$8,TRUE),IF($BY$12=2,IF(BY2049&lt;=$BX$31,0,IF(BY2049&gt;=$BX$32,1,(BY2049-$BX$31)*$BX$33)),SUM($BU$42:BU2049)/$BV$40))</f>
        <v>0.99999999999997558</v>
      </c>
      <c r="BW2049" s="1">
        <f t="shared" si="542"/>
        <v>1.8777027064402371E-12</v>
      </c>
      <c r="BY2049" s="1">
        <f t="shared" si="543"/>
        <v>200.69999999999288</v>
      </c>
      <c r="BZ2049" s="1">
        <f t="shared" si="534"/>
        <v>9.3557683430010151E-15</v>
      </c>
      <c r="CA2049" s="1">
        <f t="shared" si="541"/>
        <v>26</v>
      </c>
      <c r="CE2049" s="1">
        <f t="shared" si="535"/>
        <v>26.305</v>
      </c>
      <c r="CF2049" s="1">
        <f t="shared" si="536"/>
        <v>99</v>
      </c>
      <c r="CG2049" s="1">
        <f t="shared" si="537"/>
        <v>0</v>
      </c>
      <c r="CH2049" s="1">
        <f t="shared" si="531"/>
        <v>0</v>
      </c>
      <c r="CJ2049" s="1" t="e">
        <f t="shared" si="538"/>
        <v>#N/A</v>
      </c>
      <c r="CK2049" s="1" t="str">
        <f t="shared" si="539"/>
        <v/>
      </c>
    </row>
    <row r="2050" spans="73:89" ht="12" customHeight="1" x14ac:dyDescent="0.15">
      <c r="BU2050" s="1">
        <f t="shared" si="540"/>
        <v>0</v>
      </c>
      <c r="BV2050" s="1">
        <f>IF($BY$12=1,NORMDIST(BY2050,$Y$6,$Y$8,TRUE),IF($BY$12=2,IF(BY2050&lt;=$BX$31,0,IF(BY2050&gt;=$BX$32,1,(BY2050-$BX$31)*$BX$33)),SUM($BU$42:BU2050)/$BV$40))</f>
        <v>0.99999999999997646</v>
      </c>
      <c r="BW2050" s="1">
        <f t="shared" si="542"/>
        <v>1.8091546590645524E-12</v>
      </c>
      <c r="BY2050" s="1">
        <f t="shared" si="543"/>
        <v>200.79999999999288</v>
      </c>
      <c r="BZ2050" s="1">
        <f t="shared" si="534"/>
        <v>9.0097343578915166E-15</v>
      </c>
      <c r="CA2050" s="1">
        <f t="shared" si="541"/>
        <v>26</v>
      </c>
      <c r="CE2050" s="1">
        <f t="shared" si="535"/>
        <v>26.305</v>
      </c>
      <c r="CF2050" s="1">
        <f t="shared" si="536"/>
        <v>99</v>
      </c>
      <c r="CG2050" s="1">
        <f t="shared" si="537"/>
        <v>0</v>
      </c>
      <c r="CH2050" s="1">
        <f t="shared" si="531"/>
        <v>0</v>
      </c>
      <c r="CJ2050" s="1" t="e">
        <f t="shared" si="538"/>
        <v>#N/A</v>
      </c>
      <c r="CK2050" s="1" t="str">
        <f t="shared" si="539"/>
        <v/>
      </c>
    </row>
    <row r="2051" spans="73:89" ht="12" customHeight="1" x14ac:dyDescent="0.15">
      <c r="BU2051" s="1">
        <f t="shared" si="540"/>
        <v>0</v>
      </c>
      <c r="BV2051" s="1">
        <f>IF($BY$12=1,NORMDIST(BY2051,$Y$6,$Y$8,TRUE),IF($BY$12=2,IF(BY2051&lt;=$BX$31,0,IF(BY2051&gt;=$BX$32,1,(BY2051-$BX$31)*$BX$33)),SUM($BU$42:BU2051)/$BV$40))</f>
        <v>0.99999999999997735</v>
      </c>
      <c r="BW2051" s="1">
        <f t="shared" si="542"/>
        <v>1.7430650403094759E-12</v>
      </c>
      <c r="BY2051" s="1">
        <f t="shared" si="543"/>
        <v>200.89999999999287</v>
      </c>
      <c r="BZ2051" s="1">
        <f t="shared" si="534"/>
        <v>8.6762819328498637E-15</v>
      </c>
      <c r="CA2051" s="1">
        <f t="shared" si="541"/>
        <v>26</v>
      </c>
      <c r="CE2051" s="1">
        <f t="shared" si="535"/>
        <v>26.305</v>
      </c>
      <c r="CF2051" s="1">
        <f t="shared" si="536"/>
        <v>99</v>
      </c>
      <c r="CG2051" s="1">
        <f t="shared" si="537"/>
        <v>0</v>
      </c>
      <c r="CH2051" s="1">
        <f t="shared" ref="CH2051:CH2114" si="544">IF(CB2051="",0,1)</f>
        <v>0</v>
      </c>
      <c r="CJ2051" s="1" t="e">
        <f t="shared" si="538"/>
        <v>#N/A</v>
      </c>
      <c r="CK2051" s="1" t="str">
        <f t="shared" si="539"/>
        <v/>
      </c>
    </row>
    <row r="2052" spans="73:89" ht="12" customHeight="1" x14ac:dyDescent="0.15">
      <c r="BU2052" s="1">
        <f t="shared" si="540"/>
        <v>0</v>
      </c>
      <c r="BV2052" s="1">
        <f>IF($BY$12=1,NORMDIST(BY2052,$Y$6,$Y$8,TRUE),IF($BY$12=2,IF(BY2052&lt;=$BX$31,0,IF(BY2052&gt;=$BX$32,1,(BY2052-$BX$31)*$BX$33)),SUM($BU$42:BU2052)/$BV$40))</f>
        <v>0.99999999999997824</v>
      </c>
      <c r="BW2052" s="1">
        <f t="shared" si="542"/>
        <v>1.6793473188280241E-12</v>
      </c>
      <c r="BY2052" s="1">
        <f t="shared" si="543"/>
        <v>200.99999999999287</v>
      </c>
      <c r="BZ2052" s="1">
        <f t="shared" si="534"/>
        <v>8.354961785214347E-15</v>
      </c>
      <c r="CA2052" s="1">
        <f t="shared" si="541"/>
        <v>26</v>
      </c>
      <c r="CE2052" s="1">
        <f t="shared" si="535"/>
        <v>26.305</v>
      </c>
      <c r="CF2052" s="1">
        <f t="shared" si="536"/>
        <v>99</v>
      </c>
      <c r="CG2052" s="1">
        <f t="shared" si="537"/>
        <v>0</v>
      </c>
      <c r="CH2052" s="1">
        <f t="shared" si="544"/>
        <v>0</v>
      </c>
      <c r="CJ2052" s="1" t="e">
        <f t="shared" si="538"/>
        <v>#N/A</v>
      </c>
      <c r="CK2052" s="1" t="str">
        <f t="shared" si="539"/>
        <v/>
      </c>
    </row>
    <row r="2053" spans="73:89" ht="12" customHeight="1" x14ac:dyDescent="0.15">
      <c r="BU2053" s="1">
        <f t="shared" si="540"/>
        <v>0</v>
      </c>
      <c r="BV2053" s="1">
        <f>IF($BY$12=1,NORMDIST(BY2053,$Y$6,$Y$8,TRUE),IF($BY$12=2,IF(BY2053&lt;=$BX$31,0,IF(BY2053&gt;=$BX$32,1,(BY2053-$BX$31)*$BX$33)),SUM($BU$42:BU2053)/$BV$40))</f>
        <v>0.99999999999997902</v>
      </c>
      <c r="BW2053" s="1">
        <f t="shared" si="542"/>
        <v>1.617917948955965E-12</v>
      </c>
      <c r="BY2053" s="1">
        <f t="shared" si="543"/>
        <v>201.09999999999286</v>
      </c>
      <c r="BZ2053" s="1">
        <f t="shared" si="534"/>
        <v>8.0453403727300967E-15</v>
      </c>
      <c r="CA2053" s="1">
        <f t="shared" si="541"/>
        <v>26</v>
      </c>
      <c r="CE2053" s="1">
        <f t="shared" si="535"/>
        <v>26.305</v>
      </c>
      <c r="CF2053" s="1">
        <f t="shared" si="536"/>
        <v>99</v>
      </c>
      <c r="CG2053" s="1">
        <f t="shared" si="537"/>
        <v>0</v>
      </c>
      <c r="CH2053" s="1">
        <f t="shared" si="544"/>
        <v>0</v>
      </c>
      <c r="CJ2053" s="1" t="e">
        <f t="shared" si="538"/>
        <v>#N/A</v>
      </c>
      <c r="CK2053" s="1" t="str">
        <f t="shared" si="539"/>
        <v/>
      </c>
    </row>
    <row r="2054" spans="73:89" ht="12" customHeight="1" x14ac:dyDescent="0.15">
      <c r="BU2054" s="1">
        <f t="shared" si="540"/>
        <v>0</v>
      </c>
      <c r="BV2054" s="1">
        <f>IF($BY$12=1,NORMDIST(BY2054,$Y$6,$Y$8,TRUE),IF($BY$12=2,IF(BY2054&lt;=$BX$31,0,IF(BY2054&gt;=$BX$32,1,(BY2054-$BX$31)*$BX$33)),SUM($BU$42:BU2054)/$BV$40))</f>
        <v>0.99999999999997979</v>
      </c>
      <c r="BW2054" s="1">
        <f t="shared" si="542"/>
        <v>1.5586962698565278E-12</v>
      </c>
      <c r="BY2054" s="1">
        <f t="shared" si="543"/>
        <v>201.19999999999285</v>
      </c>
      <c r="BZ2054" s="1">
        <f t="shared" si="534"/>
        <v>7.7469993531639325E-15</v>
      </c>
      <c r="CA2054" s="1">
        <f t="shared" si="541"/>
        <v>26</v>
      </c>
      <c r="CE2054" s="1">
        <f t="shared" si="535"/>
        <v>26.305</v>
      </c>
      <c r="CF2054" s="1">
        <f t="shared" si="536"/>
        <v>99</v>
      </c>
      <c r="CG2054" s="1">
        <f t="shared" si="537"/>
        <v>0</v>
      </c>
      <c r="CH2054" s="1">
        <f t="shared" si="544"/>
        <v>0</v>
      </c>
      <c r="CJ2054" s="1" t="e">
        <f t="shared" si="538"/>
        <v>#N/A</v>
      </c>
      <c r="CK2054" s="1" t="str">
        <f t="shared" si="539"/>
        <v/>
      </c>
    </row>
    <row r="2055" spans="73:89" ht="12" customHeight="1" x14ac:dyDescent="0.15">
      <c r="BU2055" s="1">
        <f t="shared" si="540"/>
        <v>0</v>
      </c>
      <c r="BV2055" s="1">
        <f>IF($BY$12=1,NORMDIST(BY2055,$Y$6,$Y$8,TRUE),IF($BY$12=2,IF(BY2055&lt;=$BX$31,0,IF(BY2055&gt;=$BX$32,1,(BY2055-$BX$31)*$BX$33)),SUM($BU$42:BU2055)/$BV$40))</f>
        <v>0.99999999999998057</v>
      </c>
      <c r="BW2055" s="1">
        <f t="shared" si="542"/>
        <v>1.5016044079955196E-12</v>
      </c>
      <c r="BY2055" s="1">
        <f t="shared" si="543"/>
        <v>201.29999999999285</v>
      </c>
      <c r="BZ2055" s="1">
        <f t="shared" si="534"/>
        <v>7.4595350620743814E-15</v>
      </c>
      <c r="CA2055" s="1">
        <f t="shared" si="541"/>
        <v>26</v>
      </c>
      <c r="CE2055" s="1">
        <f t="shared" si="535"/>
        <v>26.305</v>
      </c>
      <c r="CF2055" s="1">
        <f t="shared" si="536"/>
        <v>99</v>
      </c>
      <c r="CG2055" s="1">
        <f t="shared" si="537"/>
        <v>0</v>
      </c>
      <c r="CH2055" s="1">
        <f t="shared" si="544"/>
        <v>0</v>
      </c>
      <c r="CJ2055" s="1" t="e">
        <f t="shared" si="538"/>
        <v>#N/A</v>
      </c>
      <c r="CK2055" s="1" t="str">
        <f t="shared" si="539"/>
        <v/>
      </c>
    </row>
    <row r="2056" spans="73:89" ht="12" customHeight="1" x14ac:dyDescent="0.15">
      <c r="BU2056" s="1">
        <f t="shared" si="540"/>
        <v>0</v>
      </c>
      <c r="BV2056" s="1">
        <f>IF($BY$12=1,NORMDIST(BY2056,$Y$6,$Y$8,TRUE),IF($BY$12=2,IF(BY2056&lt;=$BX$31,0,IF(BY2056&gt;=$BX$32,1,(BY2056-$BX$31)*$BX$33)),SUM($BU$42:BU2056)/$BV$40))</f>
        <v>0.99999999999998135</v>
      </c>
      <c r="BW2056" s="1">
        <f t="shared" si="542"/>
        <v>1.4465671828393306E-12</v>
      </c>
      <c r="BY2056" s="1">
        <f t="shared" si="543"/>
        <v>201.39999999999284</v>
      </c>
      <c r="BZ2056" s="1">
        <f t="shared" si="534"/>
        <v>7.1825580081399299E-15</v>
      </c>
      <c r="CA2056" s="1">
        <f t="shared" si="541"/>
        <v>26</v>
      </c>
      <c r="CE2056" s="1">
        <f t="shared" si="535"/>
        <v>26.305</v>
      </c>
      <c r="CF2056" s="1">
        <f t="shared" si="536"/>
        <v>99</v>
      </c>
      <c r="CG2056" s="1">
        <f t="shared" si="537"/>
        <v>0</v>
      </c>
      <c r="CH2056" s="1">
        <f t="shared" si="544"/>
        <v>0</v>
      </c>
      <c r="CJ2056" s="1" t="e">
        <f t="shared" si="538"/>
        <v>#N/A</v>
      </c>
      <c r="CK2056" s="1" t="str">
        <f t="shared" si="539"/>
        <v/>
      </c>
    </row>
    <row r="2057" spans="73:89" ht="12" customHeight="1" x14ac:dyDescent="0.15">
      <c r="BU2057" s="1">
        <f t="shared" si="540"/>
        <v>0</v>
      </c>
      <c r="BV2057" s="1">
        <f>IF($BY$12=1,NORMDIST(BY2057,$Y$6,$Y$8,TRUE),IF($BY$12=2,IF(BY2057&lt;=$BX$31,0,IF(BY2057&gt;=$BX$32,1,(BY2057-$BX$31)*$BX$33)),SUM($BU$42:BU2057)/$BV$40))</f>
        <v>0.99999999999998201</v>
      </c>
      <c r="BW2057" s="1">
        <f t="shared" si="542"/>
        <v>1.3935120156719797E-12</v>
      </c>
      <c r="BY2057" s="1">
        <f t="shared" si="543"/>
        <v>201.49999999999284</v>
      </c>
      <c r="BZ2057" s="1">
        <f t="shared" si="534"/>
        <v>6.9156923854691274E-15</v>
      </c>
      <c r="CA2057" s="1">
        <f t="shared" si="541"/>
        <v>26</v>
      </c>
      <c r="CE2057" s="1">
        <f t="shared" si="535"/>
        <v>26.305</v>
      </c>
      <c r="CF2057" s="1">
        <f t="shared" si="536"/>
        <v>99</v>
      </c>
      <c r="CG2057" s="1">
        <f t="shared" si="537"/>
        <v>0</v>
      </c>
      <c r="CH2057" s="1">
        <f t="shared" si="544"/>
        <v>0</v>
      </c>
      <c r="CJ2057" s="1" t="e">
        <f t="shared" si="538"/>
        <v>#N/A</v>
      </c>
      <c r="CK2057" s="1" t="str">
        <f t="shared" si="539"/>
        <v/>
      </c>
    </row>
    <row r="2058" spans="73:89" ht="12" customHeight="1" x14ac:dyDescent="0.15">
      <c r="BU2058" s="1">
        <f t="shared" si="540"/>
        <v>0</v>
      </c>
      <c r="BV2058" s="1">
        <f>IF($BY$12=1,NORMDIST(BY2058,$Y$6,$Y$8,TRUE),IF($BY$12=2,IF(BY2058&lt;=$BX$31,0,IF(BY2058&gt;=$BX$32,1,(BY2058-$BX$31)*$BX$33)),SUM($BU$42:BU2058)/$BV$40))</f>
        <v>0.99999999999998268</v>
      </c>
      <c r="BW2058" s="1">
        <f t="shared" si="542"/>
        <v>1.3423688414305819E-12</v>
      </c>
      <c r="BY2058" s="1">
        <f t="shared" si="543"/>
        <v>201.59999999999283</v>
      </c>
      <c r="BZ2058" s="1">
        <f t="shared" si="534"/>
        <v>6.6585756023344724E-15</v>
      </c>
      <c r="CA2058" s="1">
        <f t="shared" si="541"/>
        <v>26</v>
      </c>
      <c r="CE2058" s="1">
        <f t="shared" si="535"/>
        <v>26.305</v>
      </c>
      <c r="CF2058" s="1">
        <f t="shared" si="536"/>
        <v>99</v>
      </c>
      <c r="CG2058" s="1">
        <f t="shared" si="537"/>
        <v>0</v>
      </c>
      <c r="CH2058" s="1">
        <f t="shared" si="544"/>
        <v>0</v>
      </c>
      <c r="CJ2058" s="1" t="e">
        <f t="shared" si="538"/>
        <v>#N/A</v>
      </c>
      <c r="CK2058" s="1" t="str">
        <f t="shared" si="539"/>
        <v/>
      </c>
    </row>
    <row r="2059" spans="73:89" ht="12" customHeight="1" x14ac:dyDescent="0.15">
      <c r="BU2059" s="1">
        <f t="shared" si="540"/>
        <v>0</v>
      </c>
      <c r="BV2059" s="1">
        <f>IF($BY$12=1,NORMDIST(BY2059,$Y$6,$Y$8,TRUE),IF($BY$12=2,IF(BY2059&lt;=$BX$31,0,IF(BY2059&gt;=$BX$32,1,(BY2059-$BX$31)*$BX$33)),SUM($BU$42:BU2059)/$BV$40))</f>
        <v>0.99999999999998335</v>
      </c>
      <c r="BW2059" s="1">
        <f t="shared" si="542"/>
        <v>1.2930700234615419E-12</v>
      </c>
      <c r="BY2059" s="1">
        <f t="shared" si="543"/>
        <v>201.69999999999283</v>
      </c>
      <c r="BZ2059" s="1">
        <f t="shared" si="534"/>
        <v>6.4108578257887353E-15</v>
      </c>
      <c r="CA2059" s="1">
        <f t="shared" si="541"/>
        <v>26</v>
      </c>
      <c r="CE2059" s="1">
        <f t="shared" si="535"/>
        <v>26.305</v>
      </c>
      <c r="CF2059" s="1">
        <f t="shared" si="536"/>
        <v>99</v>
      </c>
      <c r="CG2059" s="1">
        <f t="shared" si="537"/>
        <v>0</v>
      </c>
      <c r="CH2059" s="1">
        <f t="shared" si="544"/>
        <v>0</v>
      </c>
      <c r="CJ2059" s="1" t="e">
        <f t="shared" si="538"/>
        <v>#N/A</v>
      </c>
      <c r="CK2059" s="1" t="str">
        <f t="shared" si="539"/>
        <v/>
      </c>
    </row>
    <row r="2060" spans="73:89" ht="12" customHeight="1" x14ac:dyDescent="0.15">
      <c r="BU2060" s="1">
        <f t="shared" si="540"/>
        <v>0</v>
      </c>
      <c r="BV2060" s="1">
        <f>IF($BY$12=1,NORMDIST(BY2060,$Y$6,$Y$8,TRUE),IF($BY$12=2,IF(BY2060&lt;=$BX$31,0,IF(BY2060&gt;=$BX$32,1,(BY2060-$BX$31)*$BX$33)),SUM($BU$42:BU2060)/$BV$40))</f>
        <v>0.99999999999998401</v>
      </c>
      <c r="BW2060" s="1">
        <f t="shared" si="542"/>
        <v>1.2455502711033046E-12</v>
      </c>
      <c r="BY2060" s="1">
        <f t="shared" si="543"/>
        <v>201.79999999999282</v>
      </c>
      <c r="BZ2060" s="1">
        <f t="shared" si="534"/>
        <v>6.1722015416419675E-15</v>
      </c>
      <c r="CA2060" s="1">
        <f t="shared" si="541"/>
        <v>26</v>
      </c>
      <c r="CE2060" s="1">
        <f t="shared" si="535"/>
        <v>26.305</v>
      </c>
      <c r="CF2060" s="1">
        <f t="shared" si="536"/>
        <v>99</v>
      </c>
      <c r="CG2060" s="1">
        <f t="shared" si="537"/>
        <v>0</v>
      </c>
      <c r="CH2060" s="1">
        <f t="shared" si="544"/>
        <v>0</v>
      </c>
      <c r="CJ2060" s="1" t="e">
        <f t="shared" si="538"/>
        <v>#N/A</v>
      </c>
      <c r="CK2060" s="1" t="str">
        <f t="shared" si="539"/>
        <v/>
      </c>
    </row>
    <row r="2061" spans="73:89" ht="12" customHeight="1" x14ac:dyDescent="0.15">
      <c r="BU2061" s="1">
        <f t="shared" si="540"/>
        <v>0</v>
      </c>
      <c r="BV2061" s="1">
        <f>IF($BY$12=1,NORMDIST(BY2061,$Y$6,$Y$8,TRUE),IF($BY$12=2,IF(BY2061&lt;=$BX$31,0,IF(BY2061&gt;=$BX$32,1,(BY2061-$BX$31)*$BX$33)),SUM($BU$42:BU2061)/$BV$40))</f>
        <v>0.99999999999998457</v>
      </c>
      <c r="BW2061" s="1">
        <f t="shared" si="542"/>
        <v>1.1997465600039264E-12</v>
      </c>
      <c r="BY2061" s="1">
        <f t="shared" si="543"/>
        <v>201.89999999999281</v>
      </c>
      <c r="BZ2061" s="1">
        <f t="shared" si="534"/>
        <v>5.9422811292915751E-15</v>
      </c>
      <c r="CA2061" s="1">
        <f t="shared" si="541"/>
        <v>26</v>
      </c>
      <c r="CE2061" s="1">
        <f t="shared" si="535"/>
        <v>26.305</v>
      </c>
      <c r="CF2061" s="1">
        <f t="shared" si="536"/>
        <v>99</v>
      </c>
      <c r="CG2061" s="1">
        <f t="shared" si="537"/>
        <v>0</v>
      </c>
      <c r="CH2061" s="1">
        <f t="shared" si="544"/>
        <v>0</v>
      </c>
      <c r="CJ2061" s="1" t="e">
        <f t="shared" si="538"/>
        <v>#N/A</v>
      </c>
      <c r="CK2061" s="1" t="str">
        <f t="shared" si="539"/>
        <v/>
      </c>
    </row>
    <row r="2062" spans="73:89" ht="12" customHeight="1" x14ac:dyDescent="0.15">
      <c r="BU2062" s="1">
        <f t="shared" si="540"/>
        <v>0</v>
      </c>
      <c r="BV2062" s="1">
        <f>IF($BY$12=1,NORMDIST(BY2062,$Y$6,$Y$8,TRUE),IF($BY$12=2,IF(BY2062&lt;=$BX$31,0,IF(BY2062&gt;=$BX$32,1,(BY2062-$BX$31)*$BX$33)),SUM($BU$42:BU2062)/$BV$40))</f>
        <v>0.99999999999998523</v>
      </c>
      <c r="BW2062" s="1">
        <f t="shared" si="542"/>
        <v>1.1555980550850501E-12</v>
      </c>
      <c r="BY2062" s="1">
        <f t="shared" si="543"/>
        <v>201.99999999999281</v>
      </c>
      <c r="BZ2062" s="1">
        <f t="shared" si="534"/>
        <v>5.7207824509162937E-15</v>
      </c>
      <c r="CA2062" s="1">
        <f t="shared" si="541"/>
        <v>26</v>
      </c>
      <c r="CE2062" s="1">
        <f t="shared" si="535"/>
        <v>26.305</v>
      </c>
      <c r="CF2062" s="1">
        <f t="shared" si="536"/>
        <v>99</v>
      </c>
      <c r="CG2062" s="1">
        <f t="shared" si="537"/>
        <v>0</v>
      </c>
      <c r="CH2062" s="1">
        <f t="shared" si="544"/>
        <v>0</v>
      </c>
      <c r="CJ2062" s="1" t="e">
        <f t="shared" si="538"/>
        <v>#N/A</v>
      </c>
      <c r="CK2062" s="1" t="str">
        <f t="shared" si="539"/>
        <v/>
      </c>
    </row>
    <row r="2063" spans="73:89" ht="12" customHeight="1" x14ac:dyDescent="0.15">
      <c r="BU2063" s="1">
        <f t="shared" si="540"/>
        <v>0</v>
      </c>
      <c r="BV2063" s="1">
        <f>IF($BY$12=1,NORMDIST(BY2063,$Y$6,$Y$8,TRUE),IF($BY$12=2,IF(BY2063&lt;=$BX$31,0,IF(BY2063&gt;=$BX$32,1,(BY2063-$BX$31)*$BX$33)),SUM($BU$42:BU2063)/$BV$40))</f>
        <v>0.99999999999998579</v>
      </c>
      <c r="BW2063" s="1">
        <f t="shared" si="542"/>
        <v>1.1130460360664343E-12</v>
      </c>
      <c r="BY2063" s="1">
        <f t="shared" si="543"/>
        <v>202.0999999999928</v>
      </c>
      <c r="BZ2063" s="1">
        <f t="shared" si="534"/>
        <v>5.5074024545594952E-15</v>
      </c>
      <c r="CA2063" s="1">
        <f t="shared" si="541"/>
        <v>26</v>
      </c>
      <c r="CE2063" s="1">
        <f t="shared" si="535"/>
        <v>26.305</v>
      </c>
      <c r="CF2063" s="1">
        <f t="shared" si="536"/>
        <v>99</v>
      </c>
      <c r="CG2063" s="1">
        <f t="shared" si="537"/>
        <v>0</v>
      </c>
      <c r="CH2063" s="1">
        <f t="shared" si="544"/>
        <v>0</v>
      </c>
      <c r="CJ2063" s="1" t="e">
        <f t="shared" si="538"/>
        <v>#N/A</v>
      </c>
      <c r="CK2063" s="1" t="str">
        <f t="shared" si="539"/>
        <v/>
      </c>
    </row>
    <row r="2064" spans="73:89" ht="12" customHeight="1" x14ac:dyDescent="0.15">
      <c r="BU2064" s="1">
        <f t="shared" si="540"/>
        <v>0</v>
      </c>
      <c r="BV2064" s="1">
        <f>IF($BY$12=1,NORMDIST(BY2064,$Y$6,$Y$8,TRUE),IF($BY$12=2,IF(BY2064&lt;=$BX$31,0,IF(BY2064&gt;=$BX$32,1,(BY2064-$BX$31)*$BX$33)),SUM($BU$42:BU2064)/$BV$40))</f>
        <v>0.99999999999998634</v>
      </c>
      <c r="BW2064" s="1">
        <f t="shared" si="542"/>
        <v>1.0720338254679431E-12</v>
      </c>
      <c r="BY2064" s="1">
        <f t="shared" si="543"/>
        <v>202.1999999999928</v>
      </c>
      <c r="BZ2064" s="1">
        <f t="shared" si="534"/>
        <v>5.301848790642835E-15</v>
      </c>
      <c r="CA2064" s="1">
        <f t="shared" si="541"/>
        <v>26</v>
      </c>
      <c r="CE2064" s="1">
        <f t="shared" si="535"/>
        <v>26.305</v>
      </c>
      <c r="CF2064" s="1">
        <f t="shared" si="536"/>
        <v>99</v>
      </c>
      <c r="CG2064" s="1">
        <f t="shared" si="537"/>
        <v>0</v>
      </c>
      <c r="CH2064" s="1">
        <f t="shared" si="544"/>
        <v>0</v>
      </c>
      <c r="CJ2064" s="1" t="e">
        <f t="shared" si="538"/>
        <v>#N/A</v>
      </c>
      <c r="CK2064" s="1" t="str">
        <f t="shared" si="539"/>
        <v/>
      </c>
    </row>
    <row r="2065" spans="73:89" ht="12" customHeight="1" x14ac:dyDescent="0.15">
      <c r="BU2065" s="1">
        <f t="shared" si="540"/>
        <v>0</v>
      </c>
      <c r="BV2065" s="1">
        <f>IF($BY$12=1,NORMDIST(BY2065,$Y$6,$Y$8,TRUE),IF($BY$12=2,IF(BY2065&lt;=$BX$31,0,IF(BY2065&gt;=$BX$32,1,(BY2065-$BX$31)*$BX$33)),SUM($BU$42:BU2065)/$BV$40))</f>
        <v>0.99999999999998679</v>
      </c>
      <c r="BW2065" s="1">
        <f t="shared" si="542"/>
        <v>1.0325067190086328E-12</v>
      </c>
      <c r="BY2065" s="1">
        <f t="shared" si="543"/>
        <v>202.29999999999279</v>
      </c>
      <c r="BZ2065" s="1">
        <f t="shared" si="534"/>
        <v>5.1038394414664836E-15</v>
      </c>
      <c r="CA2065" s="1">
        <f t="shared" si="541"/>
        <v>26</v>
      </c>
      <c r="CE2065" s="1">
        <f t="shared" si="535"/>
        <v>26.305</v>
      </c>
      <c r="CF2065" s="1">
        <f t="shared" si="536"/>
        <v>99</v>
      </c>
      <c r="CG2065" s="1">
        <f t="shared" si="537"/>
        <v>0</v>
      </c>
      <c r="CH2065" s="1">
        <f t="shared" si="544"/>
        <v>0</v>
      </c>
      <c r="CJ2065" s="1" t="e">
        <f t="shared" si="538"/>
        <v>#N/A</v>
      </c>
      <c r="CK2065" s="1" t="str">
        <f t="shared" si="539"/>
        <v/>
      </c>
    </row>
    <row r="2066" spans="73:89" ht="12" customHeight="1" x14ac:dyDescent="0.15">
      <c r="BU2066" s="1">
        <f t="shared" si="540"/>
        <v>0</v>
      </c>
      <c r="BV2066" s="1">
        <f>IF($BY$12=1,NORMDIST(BY2066,$Y$6,$Y$8,TRUE),IF($BY$12=2,IF(BY2066&lt;=$BX$31,0,IF(BY2066&gt;=$BX$32,1,(BY2066-$BX$31)*$BX$33)),SUM($BU$42:BU2066)/$BV$40))</f>
        <v>0.99999999999998734</v>
      </c>
      <c r="BW2066" s="1">
        <f t="shared" si="542"/>
        <v>9.9441191832488379E-13</v>
      </c>
      <c r="BY2066" s="1">
        <f t="shared" si="543"/>
        <v>202.39999999999279</v>
      </c>
      <c r="BZ2066" s="1">
        <f t="shared" si="534"/>
        <v>4.9131023632654113E-15</v>
      </c>
      <c r="CA2066" s="1">
        <f t="shared" si="541"/>
        <v>26</v>
      </c>
      <c r="CE2066" s="1">
        <f t="shared" si="535"/>
        <v>26.305</v>
      </c>
      <c r="CF2066" s="1">
        <f t="shared" si="536"/>
        <v>99</v>
      </c>
      <c r="CG2066" s="1">
        <f t="shared" si="537"/>
        <v>0</v>
      </c>
      <c r="CH2066" s="1">
        <f t="shared" si="544"/>
        <v>0</v>
      </c>
      <c r="CJ2066" s="1" t="e">
        <f t="shared" si="538"/>
        <v>#N/A</v>
      </c>
      <c r="CK2066" s="1" t="str">
        <f t="shared" si="539"/>
        <v/>
      </c>
    </row>
    <row r="2067" spans="73:89" ht="12" customHeight="1" x14ac:dyDescent="0.15">
      <c r="BU2067" s="1">
        <f t="shared" si="540"/>
        <v>0</v>
      </c>
      <c r="BV2067" s="1">
        <f>IF($BY$12=1,NORMDIST(BY2067,$Y$6,$Y$8,TRUE),IF($BY$12=2,IF(BY2067&lt;=$BX$31,0,IF(BY2067&gt;=$BX$32,1,(BY2067-$BX$31)*$BX$33)),SUM($BU$42:BU2067)/$BV$40))</f>
        <v>0.99999999999998779</v>
      </c>
      <c r="BW2067" s="1">
        <f t="shared" si="542"/>
        <v>9.5769846593223466E-13</v>
      </c>
      <c r="BY2067" s="1">
        <f t="shared" si="543"/>
        <v>202.49999999999278</v>
      </c>
      <c r="BZ2067" s="1">
        <f t="shared" si="534"/>
        <v>4.7293751404062662E-15</v>
      </c>
      <c r="CA2067" s="1">
        <f t="shared" si="541"/>
        <v>26</v>
      </c>
      <c r="CE2067" s="1">
        <f t="shared" si="535"/>
        <v>26.305</v>
      </c>
      <c r="CF2067" s="1">
        <f t="shared" si="536"/>
        <v>99</v>
      </c>
      <c r="CG2067" s="1">
        <f t="shared" si="537"/>
        <v>0</v>
      </c>
      <c r="CH2067" s="1">
        <f t="shared" si="544"/>
        <v>0</v>
      </c>
      <c r="CJ2067" s="1" t="e">
        <f t="shared" si="538"/>
        <v>#N/A</v>
      </c>
      <c r="CK2067" s="1" t="str">
        <f t="shared" si="539"/>
        <v/>
      </c>
    </row>
    <row r="2068" spans="73:89" ht="12" customHeight="1" x14ac:dyDescent="0.15">
      <c r="BU2068" s="1">
        <f t="shared" si="540"/>
        <v>0</v>
      </c>
      <c r="BV2068" s="1">
        <f>IF($BY$12=1,NORMDIST(BY2068,$Y$6,$Y$8,TRUE),IF($BY$12=2,IF(BY2068&lt;=$BX$31,0,IF(BY2068&gt;=$BX$32,1,(BY2068-$BX$31)*$BX$33)),SUM($BU$42:BU2068)/$BV$40))</f>
        <v>0.99999999999998823</v>
      </c>
      <c r="BW2068" s="1">
        <f t="shared" si="542"/>
        <v>9.2231718235786711E-13</v>
      </c>
      <c r="BY2068" s="1">
        <f t="shared" si="543"/>
        <v>202.59999999999278</v>
      </c>
      <c r="BZ2068" s="1">
        <f t="shared" si="534"/>
        <v>4.5524046513223095E-15</v>
      </c>
      <c r="CA2068" s="1">
        <f t="shared" si="541"/>
        <v>26</v>
      </c>
      <c r="CE2068" s="1">
        <f t="shared" si="535"/>
        <v>26.305</v>
      </c>
      <c r="CF2068" s="1">
        <f t="shared" si="536"/>
        <v>99</v>
      </c>
      <c r="CG2068" s="1">
        <f t="shared" si="537"/>
        <v>0</v>
      </c>
      <c r="CH2068" s="1">
        <f t="shared" si="544"/>
        <v>0</v>
      </c>
      <c r="CJ2068" s="1" t="e">
        <f t="shared" si="538"/>
        <v>#N/A</v>
      </c>
      <c r="CK2068" s="1" t="str">
        <f t="shared" si="539"/>
        <v/>
      </c>
    </row>
    <row r="2069" spans="73:89" ht="12" customHeight="1" x14ac:dyDescent="0.15">
      <c r="BU2069" s="1">
        <f t="shared" si="540"/>
        <v>0</v>
      </c>
      <c r="BV2069" s="1">
        <f>IF($BY$12=1,NORMDIST(BY2069,$Y$6,$Y$8,TRUE),IF($BY$12=2,IF(BY2069&lt;=$BX$31,0,IF(BY2069&gt;=$BX$32,1,(BY2069-$BX$31)*$BX$33)),SUM($BU$42:BU2069)/$BV$40))</f>
        <v>0.99999999999998868</v>
      </c>
      <c r="BW2069" s="1">
        <f t="shared" si="542"/>
        <v>8.8822060537293215E-13</v>
      </c>
      <c r="BY2069" s="1">
        <f t="shared" si="543"/>
        <v>202.69999999999277</v>
      </c>
      <c r="BZ2069" s="1">
        <f t="shared" si="534"/>
        <v>4.3819467457965656E-15</v>
      </c>
      <c r="CA2069" s="1">
        <f t="shared" si="541"/>
        <v>26</v>
      </c>
      <c r="CE2069" s="1">
        <f t="shared" si="535"/>
        <v>26.305</v>
      </c>
      <c r="CF2069" s="1">
        <f t="shared" si="536"/>
        <v>99</v>
      </c>
      <c r="CG2069" s="1">
        <f t="shared" si="537"/>
        <v>0</v>
      </c>
      <c r="CH2069" s="1">
        <f t="shared" si="544"/>
        <v>0</v>
      </c>
      <c r="CJ2069" s="1" t="e">
        <f t="shared" si="538"/>
        <v>#N/A</v>
      </c>
      <c r="CK2069" s="1" t="str">
        <f t="shared" si="539"/>
        <v/>
      </c>
    </row>
    <row r="2070" spans="73:89" ht="12" customHeight="1" x14ac:dyDescent="0.15">
      <c r="BU2070" s="1">
        <f t="shared" si="540"/>
        <v>0</v>
      </c>
      <c r="BV2070" s="1">
        <f>IF($BY$12=1,NORMDIST(BY2070,$Y$6,$Y$8,TRUE),IF($BY$12=2,IF(BY2070&lt;=$BX$31,0,IF(BY2070&gt;=$BX$32,1,(BY2070-$BX$31)*$BX$33)),SUM($BU$42:BU2070)/$BV$40))</f>
        <v>0.99999999999998912</v>
      </c>
      <c r="BW2070" s="1">
        <f t="shared" si="542"/>
        <v>8.5536293125636125E-13</v>
      </c>
      <c r="BY2070" s="1">
        <f t="shared" si="543"/>
        <v>202.79999999999276</v>
      </c>
      <c r="BZ2070" s="1">
        <f t="shared" si="534"/>
        <v>4.2177659332169218E-15</v>
      </c>
      <c r="CA2070" s="1">
        <f t="shared" si="541"/>
        <v>26</v>
      </c>
      <c r="CE2070" s="1">
        <f t="shared" si="535"/>
        <v>26.305</v>
      </c>
      <c r="CF2070" s="1">
        <f t="shared" si="536"/>
        <v>99</v>
      </c>
      <c r="CG2070" s="1">
        <f t="shared" si="537"/>
        <v>0</v>
      </c>
      <c r="CH2070" s="1">
        <f t="shared" si="544"/>
        <v>0</v>
      </c>
      <c r="CJ2070" s="1" t="e">
        <f t="shared" si="538"/>
        <v>#N/A</v>
      </c>
      <c r="CK2070" s="1" t="str">
        <f t="shared" si="539"/>
        <v/>
      </c>
    </row>
    <row r="2071" spans="73:89" ht="12" customHeight="1" x14ac:dyDescent="0.15">
      <c r="BU2071" s="1">
        <f t="shared" si="540"/>
        <v>0</v>
      </c>
      <c r="BV2071" s="1">
        <f>IF($BY$12=1,NORMDIST(BY2071,$Y$6,$Y$8,TRUE),IF($BY$12=2,IF(BY2071&lt;=$BX$31,0,IF(BY2071&gt;=$BX$32,1,(BY2071-$BX$31)*$BX$33)),SUM($BU$42:BU2071)/$BV$40))</f>
        <v>0.99999999999998956</v>
      </c>
      <c r="BW2071" s="1">
        <f t="shared" si="542"/>
        <v>8.2369995802368898E-13</v>
      </c>
      <c r="BY2071" s="1">
        <f t="shared" si="543"/>
        <v>202.89999999999276</v>
      </c>
      <c r="BZ2071" s="1">
        <f t="shared" si="534"/>
        <v>4.0596350814377447E-15</v>
      </c>
      <c r="CA2071" s="1">
        <f t="shared" si="541"/>
        <v>26</v>
      </c>
      <c r="CE2071" s="1">
        <f t="shared" si="535"/>
        <v>26.305</v>
      </c>
      <c r="CF2071" s="1">
        <f t="shared" si="536"/>
        <v>99</v>
      </c>
      <c r="CG2071" s="1">
        <f t="shared" si="537"/>
        <v>0</v>
      </c>
      <c r="CH2071" s="1">
        <f t="shared" si="544"/>
        <v>0</v>
      </c>
      <c r="CJ2071" s="1" t="e">
        <f t="shared" si="538"/>
        <v>#N/A</v>
      </c>
      <c r="CK2071" s="1" t="str">
        <f t="shared" si="539"/>
        <v/>
      </c>
    </row>
    <row r="2072" spans="73:89" ht="12" customHeight="1" x14ac:dyDescent="0.15">
      <c r="BU2072" s="1">
        <f t="shared" si="540"/>
        <v>0</v>
      </c>
      <c r="BV2072" s="1">
        <f>IF($BY$12=1,NORMDIST(BY2072,$Y$6,$Y$8,TRUE),IF($BY$12=2,IF(BY2072&lt;=$BX$31,0,IF(BY2072&gt;=$BX$32,1,(BY2072-$BX$31)*$BX$33)),SUM($BU$42:BU2072)/$BV$40))</f>
        <v>0.9999999999999899</v>
      </c>
      <c r="BW2072" s="1">
        <f t="shared" si="542"/>
        <v>7.9318903055682711E-13</v>
      </c>
      <c r="BY2072" s="1">
        <f t="shared" si="543"/>
        <v>202.99999999999275</v>
      </c>
      <c r="BZ2072" s="1">
        <f t="shared" si="534"/>
        <v>3.9073351258958393E-15</v>
      </c>
      <c r="CA2072" s="1">
        <f t="shared" si="541"/>
        <v>26</v>
      </c>
      <c r="CE2072" s="1">
        <f t="shared" si="535"/>
        <v>26.305</v>
      </c>
      <c r="CF2072" s="1">
        <f t="shared" si="536"/>
        <v>99</v>
      </c>
      <c r="CG2072" s="1">
        <f t="shared" si="537"/>
        <v>0</v>
      </c>
      <c r="CH2072" s="1">
        <f t="shared" si="544"/>
        <v>0</v>
      </c>
      <c r="CJ2072" s="1" t="e">
        <f t="shared" si="538"/>
        <v>#N/A</v>
      </c>
      <c r="CK2072" s="1" t="str">
        <f t="shared" si="539"/>
        <v/>
      </c>
    </row>
    <row r="2073" spans="73:89" ht="12" customHeight="1" x14ac:dyDescent="0.15">
      <c r="BU2073" s="1">
        <f t="shared" si="540"/>
        <v>0</v>
      </c>
      <c r="BV2073" s="1">
        <f>IF($BY$12=1,NORMDIST(BY2073,$Y$6,$Y$8,TRUE),IF($BY$12=2,IF(BY2073&lt;=$BX$31,0,IF(BY2073&gt;=$BX$32,1,(BY2073-$BX$31)*$BX$33)),SUM($BU$42:BU2073)/$BV$40))</f>
        <v>0.99999999999999034</v>
      </c>
      <c r="BW2073" s="1">
        <f t="shared" si="542"/>
        <v>7.6378898757256111E-13</v>
      </c>
      <c r="BY2073" s="1">
        <f t="shared" si="543"/>
        <v>203.09999999999275</v>
      </c>
      <c r="BZ2073" s="1">
        <f t="shared" si="534"/>
        <v>3.7606547886390367E-15</v>
      </c>
      <c r="CA2073" s="1">
        <f t="shared" si="541"/>
        <v>26</v>
      </c>
      <c r="CE2073" s="1">
        <f t="shared" si="535"/>
        <v>26.305</v>
      </c>
      <c r="CF2073" s="1">
        <f t="shared" si="536"/>
        <v>99</v>
      </c>
      <c r="CG2073" s="1">
        <f t="shared" si="537"/>
        <v>0</v>
      </c>
      <c r="CH2073" s="1">
        <f t="shared" si="544"/>
        <v>0</v>
      </c>
      <c r="CJ2073" s="1" t="e">
        <f t="shared" si="538"/>
        <v>#N/A</v>
      </c>
      <c r="CK2073" s="1" t="str">
        <f t="shared" si="539"/>
        <v/>
      </c>
    </row>
    <row r="2074" spans="73:89" ht="12" customHeight="1" x14ac:dyDescent="0.15">
      <c r="BU2074" s="1">
        <f t="shared" si="540"/>
        <v>0</v>
      </c>
      <c r="BV2074" s="1">
        <f>IF($BY$12=1,NORMDIST(BY2074,$Y$6,$Y$8,TRUE),IF($BY$12=2,IF(BY2074&lt;=$BX$31,0,IF(BY2074&gt;=$BX$32,1,(BY2074-$BX$31)*$BX$33)),SUM($BU$42:BU2074)/$BV$40))</f>
        <v>0.99999999999999067</v>
      </c>
      <c r="BW2074" s="1">
        <f t="shared" si="542"/>
        <v>7.3546011036958587E-13</v>
      </c>
      <c r="BY2074" s="1">
        <f t="shared" si="543"/>
        <v>203.19999999999274</v>
      </c>
      <c r="BZ2074" s="1">
        <f t="shared" si="534"/>
        <v>3.6193903069370675E-15</v>
      </c>
      <c r="CA2074" s="1">
        <f t="shared" si="541"/>
        <v>26</v>
      </c>
      <c r="CE2074" s="1">
        <f t="shared" si="535"/>
        <v>26.305</v>
      </c>
      <c r="CF2074" s="1">
        <f t="shared" si="536"/>
        <v>99</v>
      </c>
      <c r="CG2074" s="1">
        <f t="shared" si="537"/>
        <v>0</v>
      </c>
      <c r="CH2074" s="1">
        <f t="shared" si="544"/>
        <v>0</v>
      </c>
      <c r="CJ2074" s="1" t="e">
        <f t="shared" si="538"/>
        <v>#N/A</v>
      </c>
      <c r="CK2074" s="1" t="str">
        <f t="shared" si="539"/>
        <v/>
      </c>
    </row>
    <row r="2075" spans="73:89" ht="12" customHeight="1" x14ac:dyDescent="0.15">
      <c r="BU2075" s="1">
        <f t="shared" si="540"/>
        <v>0</v>
      </c>
      <c r="BV2075" s="1">
        <f>IF($BY$12=1,NORMDIST(BY2075,$Y$6,$Y$8,TRUE),IF($BY$12=2,IF(BY2075&lt;=$BX$31,0,IF(BY2075&gt;=$BX$32,1,(BY2075-$BX$31)*$BX$33)),SUM($BU$42:BU2075)/$BV$40))</f>
        <v>0.99999999999999101</v>
      </c>
      <c r="BW2075" s="1">
        <f t="shared" si="542"/>
        <v>7.0816407329590415E-13</v>
      </c>
      <c r="BY2075" s="1">
        <f t="shared" si="543"/>
        <v>203.29999999999274</v>
      </c>
      <c r="BZ2075" s="1">
        <f t="shared" si="534"/>
        <v>3.48334517115558E-15</v>
      </c>
      <c r="CA2075" s="1">
        <f t="shared" si="541"/>
        <v>26</v>
      </c>
      <c r="CE2075" s="1">
        <f t="shared" si="535"/>
        <v>26.305</v>
      </c>
      <c r="CF2075" s="1">
        <f t="shared" si="536"/>
        <v>99</v>
      </c>
      <c r="CG2075" s="1">
        <f t="shared" si="537"/>
        <v>0</v>
      </c>
      <c r="CH2075" s="1">
        <f t="shared" si="544"/>
        <v>0</v>
      </c>
      <c r="CJ2075" s="1" t="e">
        <f t="shared" si="538"/>
        <v>#N/A</v>
      </c>
      <c r="CK2075" s="1" t="str">
        <f t="shared" si="539"/>
        <v/>
      </c>
    </row>
    <row r="2076" spans="73:89" ht="12" customHeight="1" x14ac:dyDescent="0.15">
      <c r="BU2076" s="1">
        <f t="shared" si="540"/>
        <v>0</v>
      </c>
      <c r="BV2076" s="1">
        <f>IF($BY$12=1,NORMDIST(BY2076,$Y$6,$Y$8,TRUE),IF($BY$12=2,IF(BY2076&lt;=$BX$31,0,IF(BY2076&gt;=$BX$32,1,(BY2076-$BX$31)*$BX$33)),SUM($BU$42:BU2076)/$BV$40))</f>
        <v>0.99999999999999145</v>
      </c>
      <c r="BW2076" s="1">
        <f t="shared" si="542"/>
        <v>6.8186389588007046E-13</v>
      </c>
      <c r="BY2076" s="1">
        <f t="shared" si="543"/>
        <v>203.39999999999273</v>
      </c>
      <c r="BZ2076" s="1">
        <f t="shared" si="534"/>
        <v>3.3523298715835537E-15</v>
      </c>
      <c r="CA2076" s="1">
        <f t="shared" si="541"/>
        <v>26</v>
      </c>
      <c r="CE2076" s="1">
        <f t="shared" si="535"/>
        <v>26.305</v>
      </c>
      <c r="CF2076" s="1">
        <f t="shared" si="536"/>
        <v>99</v>
      </c>
      <c r="CG2076" s="1">
        <f t="shared" si="537"/>
        <v>0</v>
      </c>
      <c r="CH2076" s="1">
        <f t="shared" si="544"/>
        <v>0</v>
      </c>
      <c r="CJ2076" s="1" t="e">
        <f t="shared" si="538"/>
        <v>#N/A</v>
      </c>
      <c r="CK2076" s="1" t="str">
        <f t="shared" si="539"/>
        <v/>
      </c>
    </row>
    <row r="2077" spans="73:89" ht="12" customHeight="1" x14ac:dyDescent="0.15">
      <c r="BU2077" s="1">
        <f t="shared" si="540"/>
        <v>0</v>
      </c>
      <c r="BV2077" s="1">
        <f>IF($BY$12=1,NORMDIST(BY2077,$Y$6,$Y$8,TRUE),IF($BY$12=2,IF(BY2077&lt;=$BX$31,0,IF(BY2077&gt;=$BX$32,1,(BY2077-$BX$31)*$BX$33)),SUM($BU$42:BU2077)/$BV$40))</f>
        <v>0.99999999999999178</v>
      </c>
      <c r="BW2077" s="1">
        <f t="shared" si="542"/>
        <v>6.5652389657179392E-13</v>
      </c>
      <c r="BY2077" s="1">
        <f t="shared" si="543"/>
        <v>203.49999999999272</v>
      </c>
      <c r="BZ2077" s="1">
        <f t="shared" si="534"/>
        <v>3.2261616539155644E-15</v>
      </c>
      <c r="CA2077" s="1">
        <f t="shared" si="541"/>
        <v>26</v>
      </c>
      <c r="CE2077" s="1">
        <f t="shared" si="535"/>
        <v>26.305</v>
      </c>
      <c r="CF2077" s="1">
        <f t="shared" si="536"/>
        <v>99</v>
      </c>
      <c r="CG2077" s="1">
        <f t="shared" si="537"/>
        <v>0</v>
      </c>
      <c r="CH2077" s="1">
        <f t="shared" si="544"/>
        <v>0</v>
      </c>
      <c r="CJ2077" s="1" t="e">
        <f t="shared" si="538"/>
        <v>#N/A</v>
      </c>
      <c r="CK2077" s="1" t="str">
        <f t="shared" si="539"/>
        <v/>
      </c>
    </row>
    <row r="2078" spans="73:89" ht="12" customHeight="1" x14ac:dyDescent="0.15">
      <c r="BU2078" s="1">
        <f t="shared" si="540"/>
        <v>0</v>
      </c>
      <c r="BV2078" s="1">
        <f>IF($BY$12=1,NORMDIST(BY2078,$Y$6,$Y$8,TRUE),IF($BY$12=2,IF(BY2078&lt;=$BX$31,0,IF(BY2078&gt;=$BX$32,1,(BY2078-$BX$31)*$BX$33)),SUM($BU$42:BU2078)/$BV$40))</f>
        <v>0.99999999999999201</v>
      </c>
      <c r="BW2078" s="1">
        <f t="shared" si="542"/>
        <v>6.3210964803899914E-13</v>
      </c>
      <c r="BY2078" s="1">
        <f t="shared" si="543"/>
        <v>203.59999999999272</v>
      </c>
      <c r="BZ2078" s="1">
        <f t="shared" si="534"/>
        <v>3.1046642830993212E-15</v>
      </c>
      <c r="CA2078" s="1">
        <f t="shared" si="541"/>
        <v>26</v>
      </c>
      <c r="CE2078" s="1">
        <f t="shared" si="535"/>
        <v>26.305</v>
      </c>
      <c r="CF2078" s="1">
        <f t="shared" si="536"/>
        <v>99</v>
      </c>
      <c r="CG2078" s="1">
        <f t="shared" si="537"/>
        <v>0</v>
      </c>
      <c r="CH2078" s="1">
        <f t="shared" si="544"/>
        <v>0</v>
      </c>
      <c r="CJ2078" s="1" t="e">
        <f t="shared" si="538"/>
        <v>#N/A</v>
      </c>
      <c r="CK2078" s="1" t="str">
        <f t="shared" si="539"/>
        <v/>
      </c>
    </row>
    <row r="2079" spans="73:89" ht="12" customHeight="1" x14ac:dyDescent="0.15">
      <c r="BU2079" s="1">
        <f t="shared" si="540"/>
        <v>0</v>
      </c>
      <c r="BV2079" s="1">
        <f>IF($BY$12=1,NORMDIST(BY2079,$Y$6,$Y$8,TRUE),IF($BY$12=2,IF(BY2079&lt;=$BX$31,0,IF(BY2079&gt;=$BX$32,1,(BY2079-$BX$31)*$BX$33)),SUM($BU$42:BU2079)/$BV$40))</f>
        <v>0.99999999999999234</v>
      </c>
      <c r="BW2079" s="1">
        <f t="shared" si="542"/>
        <v>6.0858793397016906E-13</v>
      </c>
      <c r="BY2079" s="1">
        <f t="shared" si="543"/>
        <v>203.69999999999271</v>
      </c>
      <c r="BZ2079" s="1">
        <f t="shared" si="534"/>
        <v>2.9876678152684871E-15</v>
      </c>
      <c r="CA2079" s="1">
        <f t="shared" si="541"/>
        <v>26</v>
      </c>
      <c r="CE2079" s="1">
        <f t="shared" si="535"/>
        <v>26.305</v>
      </c>
      <c r="CF2079" s="1">
        <f t="shared" si="536"/>
        <v>99</v>
      </c>
      <c r="CG2079" s="1">
        <f t="shared" si="537"/>
        <v>0</v>
      </c>
      <c r="CH2079" s="1">
        <f t="shared" si="544"/>
        <v>0</v>
      </c>
      <c r="CJ2079" s="1" t="e">
        <f t="shared" si="538"/>
        <v>#N/A</v>
      </c>
      <c r="CK2079" s="1" t="str">
        <f t="shared" si="539"/>
        <v/>
      </c>
    </row>
    <row r="2080" spans="73:89" ht="12" customHeight="1" x14ac:dyDescent="0.15">
      <c r="BU2080" s="1">
        <f t="shared" si="540"/>
        <v>0</v>
      </c>
      <c r="BV2080" s="1">
        <f>IF($BY$12=1,NORMDIST(BY2080,$Y$6,$Y$8,TRUE),IF($BY$12=2,IF(BY2080&lt;=$BX$31,0,IF(BY2080&gt;=$BX$32,1,(BY2080-$BX$31)*$BX$33)),SUM($BU$42:BU2080)/$BV$40))</f>
        <v>0.99999999999999267</v>
      </c>
      <c r="BW2080" s="1">
        <f t="shared" si="542"/>
        <v>5.8592670733255327E-13</v>
      </c>
      <c r="BY2080" s="1">
        <f t="shared" si="543"/>
        <v>203.79999999999271</v>
      </c>
      <c r="BZ2080" s="1">
        <f t="shared" si="534"/>
        <v>2.8750083774905507E-15</v>
      </c>
      <c r="CA2080" s="1">
        <f t="shared" si="541"/>
        <v>26</v>
      </c>
      <c r="CE2080" s="1">
        <f t="shared" si="535"/>
        <v>26.305</v>
      </c>
      <c r="CF2080" s="1">
        <f t="shared" si="536"/>
        <v>99</v>
      </c>
      <c r="CG2080" s="1">
        <f t="shared" si="537"/>
        <v>0</v>
      </c>
      <c r="CH2080" s="1">
        <f t="shared" si="544"/>
        <v>0</v>
      </c>
      <c r="CJ2080" s="1" t="e">
        <f t="shared" si="538"/>
        <v>#N/A</v>
      </c>
      <c r="CK2080" s="1" t="str">
        <f t="shared" si="539"/>
        <v/>
      </c>
    </row>
    <row r="2081" spans="73:89" ht="12" customHeight="1" x14ac:dyDescent="0.15">
      <c r="BU2081" s="1">
        <f t="shared" si="540"/>
        <v>0</v>
      </c>
      <c r="BV2081" s="1">
        <f>IF($BY$12=1,NORMDIST(BY2081,$Y$6,$Y$8,TRUE),IF($BY$12=2,IF(BY2081&lt;=$BX$31,0,IF(BY2081&gt;=$BX$32,1,(BY2081-$BX$31)*$BX$33)),SUM($BU$42:BU2081)/$BV$40))</f>
        <v>0.99999999999999289</v>
      </c>
      <c r="BW2081" s="1">
        <f t="shared" si="542"/>
        <v>5.6409505003816558E-13</v>
      </c>
      <c r="BY2081" s="1">
        <f t="shared" si="543"/>
        <v>203.8999999999927</v>
      </c>
      <c r="BZ2081" s="1">
        <f t="shared" si="534"/>
        <v>2.7665279550671198E-15</v>
      </c>
      <c r="CA2081" s="1">
        <f t="shared" si="541"/>
        <v>26</v>
      </c>
      <c r="CE2081" s="1">
        <f t="shared" si="535"/>
        <v>26.305</v>
      </c>
      <c r="CF2081" s="1">
        <f t="shared" si="536"/>
        <v>99</v>
      </c>
      <c r="CG2081" s="1">
        <f t="shared" si="537"/>
        <v>0</v>
      </c>
      <c r="CH2081" s="1">
        <f t="shared" si="544"/>
        <v>0</v>
      </c>
      <c r="CJ2081" s="1" t="e">
        <f t="shared" si="538"/>
        <v>#N/A</v>
      </c>
      <c r="CK2081" s="1" t="str">
        <f t="shared" si="539"/>
        <v/>
      </c>
    </row>
    <row r="2082" spans="73:89" ht="12" customHeight="1" x14ac:dyDescent="0.15">
      <c r="BU2082" s="1">
        <f t="shared" si="540"/>
        <v>0</v>
      </c>
      <c r="BV2082" s="1">
        <f>IF($BY$12=1,NORMDIST(BY2082,$Y$6,$Y$8,TRUE),IF($BY$12=2,IF(BY2082&lt;=$BX$31,0,IF(BY2082&gt;=$BX$32,1,(BY2082-$BX$31)*$BX$33)),SUM($BU$42:BU2082)/$BV$40))</f>
        <v>0.99999999999999323</v>
      </c>
      <c r="BW2082" s="1">
        <f t="shared" si="542"/>
        <v>5.430631339713088E-13</v>
      </c>
      <c r="BY2082" s="1">
        <f t="shared" si="543"/>
        <v>203.9999999999927</v>
      </c>
      <c r="BZ2082" s="1">
        <f t="shared" si="534"/>
        <v>2.6620741861339618E-15</v>
      </c>
      <c r="CA2082" s="1">
        <f t="shared" si="541"/>
        <v>26</v>
      </c>
      <c r="CE2082" s="1">
        <f t="shared" si="535"/>
        <v>26.305</v>
      </c>
      <c r="CF2082" s="1">
        <f t="shared" si="536"/>
        <v>99</v>
      </c>
      <c r="CG2082" s="1">
        <f t="shared" si="537"/>
        <v>0</v>
      </c>
      <c r="CH2082" s="1">
        <f t="shared" si="544"/>
        <v>0</v>
      </c>
      <c r="CJ2082" s="1" t="e">
        <f t="shared" si="538"/>
        <v>#N/A</v>
      </c>
      <c r="CK2082" s="1" t="str">
        <f t="shared" si="539"/>
        <v/>
      </c>
    </row>
    <row r="2083" spans="73:89" ht="12" customHeight="1" x14ac:dyDescent="0.15">
      <c r="BU2083" s="1">
        <f t="shared" si="540"/>
        <v>0</v>
      </c>
      <c r="BV2083" s="1">
        <f>IF($BY$12=1,NORMDIST(BY2083,$Y$6,$Y$8,TRUE),IF($BY$12=2,IF(BY2083&lt;=$BX$31,0,IF(BY2083&gt;=$BX$32,1,(BY2083-$BX$31)*$BX$33)),SUM($BU$42:BU2083)/$BV$40))</f>
        <v>0.99999999999999345</v>
      </c>
      <c r="BW2083" s="1">
        <f t="shared" si="542"/>
        <v>5.2280218333265529E-13</v>
      </c>
      <c r="BY2083" s="1">
        <f t="shared" si="543"/>
        <v>204.09999999999269</v>
      </c>
      <c r="BZ2083" s="1">
        <f t="shared" si="534"/>
        <v>2.5615001633154044E-15</v>
      </c>
      <c r="CA2083" s="1">
        <f t="shared" si="541"/>
        <v>26</v>
      </c>
      <c r="CE2083" s="1">
        <f t="shared" si="535"/>
        <v>26.305</v>
      </c>
      <c r="CF2083" s="1">
        <f t="shared" si="536"/>
        <v>99</v>
      </c>
      <c r="CG2083" s="1">
        <f t="shared" si="537"/>
        <v>0</v>
      </c>
      <c r="CH2083" s="1">
        <f t="shared" si="544"/>
        <v>0</v>
      </c>
      <c r="CJ2083" s="1" t="e">
        <f t="shared" si="538"/>
        <v>#N/A</v>
      </c>
      <c r="CK2083" s="1" t="str">
        <f t="shared" si="539"/>
        <v/>
      </c>
    </row>
    <row r="2084" spans="73:89" ht="12" customHeight="1" x14ac:dyDescent="0.15">
      <c r="BU2084" s="1">
        <f t="shared" si="540"/>
        <v>0</v>
      </c>
      <c r="BV2084" s="1">
        <f>IF($BY$12=1,NORMDIST(BY2084,$Y$6,$Y$8,TRUE),IF($BY$12=2,IF(BY2084&lt;=$BX$31,0,IF(BY2084&gt;=$BX$32,1,(BY2084-$BX$31)*$BX$33)),SUM($BU$42:BU2084)/$BV$40))</f>
        <v>0.99999999999999367</v>
      </c>
      <c r="BW2084" s="1">
        <f t="shared" si="542"/>
        <v>5.0328443825645413E-13</v>
      </c>
      <c r="BY2084" s="1">
        <f t="shared" si="543"/>
        <v>204.19999999999268</v>
      </c>
      <c r="BZ2084" s="1">
        <f t="shared" si="534"/>
        <v>2.4646642421962398E-15</v>
      </c>
      <c r="CA2084" s="1">
        <f t="shared" si="541"/>
        <v>26</v>
      </c>
      <c r="CE2084" s="1">
        <f t="shared" si="535"/>
        <v>26.305</v>
      </c>
      <c r="CF2084" s="1">
        <f t="shared" si="536"/>
        <v>99</v>
      </c>
      <c r="CG2084" s="1">
        <f t="shared" si="537"/>
        <v>0</v>
      </c>
      <c r="CH2084" s="1">
        <f t="shared" si="544"/>
        <v>0</v>
      </c>
      <c r="CJ2084" s="1" t="e">
        <f t="shared" si="538"/>
        <v>#N/A</v>
      </c>
      <c r="CK2084" s="1" t="str">
        <f t="shared" si="539"/>
        <v/>
      </c>
    </row>
    <row r="2085" spans="73:89" ht="12" customHeight="1" x14ac:dyDescent="0.15">
      <c r="BU2085" s="1">
        <f t="shared" si="540"/>
        <v>0</v>
      </c>
      <c r="BV2085" s="1">
        <f>IF($BY$12=1,NORMDIST(BY2085,$Y$6,$Y$8,TRUE),IF($BY$12=2,IF(BY2085&lt;=$BX$31,0,IF(BY2085&gt;=$BX$32,1,(BY2085-$BX$31)*$BX$33)),SUM($BU$42:BU2085)/$BV$40))</f>
        <v>0.999999999999994</v>
      </c>
      <c r="BW2085" s="1">
        <f t="shared" si="542"/>
        <v>4.8448311965881386E-13</v>
      </c>
      <c r="BY2085" s="1">
        <f t="shared" si="543"/>
        <v>204.29999999999268</v>
      </c>
      <c r="BZ2085" s="1">
        <f t="shared" si="534"/>
        <v>2.3714298563819443E-15</v>
      </c>
      <c r="CA2085" s="1">
        <f t="shared" si="541"/>
        <v>26</v>
      </c>
      <c r="CE2085" s="1">
        <f t="shared" si="535"/>
        <v>26.305</v>
      </c>
      <c r="CF2085" s="1">
        <f t="shared" si="536"/>
        <v>99</v>
      </c>
      <c r="CG2085" s="1">
        <f t="shared" si="537"/>
        <v>0</v>
      </c>
      <c r="CH2085" s="1">
        <f t="shared" si="544"/>
        <v>0</v>
      </c>
      <c r="CJ2085" s="1" t="e">
        <f t="shared" si="538"/>
        <v>#N/A</v>
      </c>
      <c r="CK2085" s="1" t="str">
        <f t="shared" si="539"/>
        <v/>
      </c>
    </row>
    <row r="2086" spans="73:89" ht="12" customHeight="1" x14ac:dyDescent="0.15">
      <c r="BU2086" s="1">
        <f t="shared" si="540"/>
        <v>0</v>
      </c>
      <c r="BV2086" s="1">
        <f>IF($BY$12=1,NORMDIST(BY2086,$Y$6,$Y$8,TRUE),IF($BY$12=2,IF(BY2086&lt;=$BX$31,0,IF(BY2086&gt;=$BX$32,1,(BY2086-$BX$31)*$BX$33)),SUM($BU$42:BU2086)/$BV$40))</f>
        <v>0.99999999999999423</v>
      </c>
      <c r="BW2086" s="1">
        <f t="shared" si="542"/>
        <v>4.6637239527633345E-13</v>
      </c>
      <c r="BY2086" s="1">
        <f t="shared" si="543"/>
        <v>204.39999999999267</v>
      </c>
      <c r="BZ2086" s="1">
        <f t="shared" si="534"/>
        <v>2.2816653389253923E-15</v>
      </c>
      <c r="CA2086" s="1">
        <f t="shared" si="541"/>
        <v>26</v>
      </c>
      <c r="CE2086" s="1">
        <f t="shared" si="535"/>
        <v>26.305</v>
      </c>
      <c r="CF2086" s="1">
        <f t="shared" si="536"/>
        <v>99</v>
      </c>
      <c r="CG2086" s="1">
        <f t="shared" si="537"/>
        <v>0</v>
      </c>
      <c r="CH2086" s="1">
        <f t="shared" si="544"/>
        <v>0</v>
      </c>
      <c r="CJ2086" s="1" t="e">
        <f t="shared" si="538"/>
        <v>#N/A</v>
      </c>
      <c r="CK2086" s="1" t="str">
        <f t="shared" si="539"/>
        <v/>
      </c>
    </row>
    <row r="2087" spans="73:89" ht="12" customHeight="1" x14ac:dyDescent="0.15">
      <c r="BU2087" s="1">
        <f t="shared" si="540"/>
        <v>0</v>
      </c>
      <c r="BV2087" s="1">
        <f>IF($BY$12=1,NORMDIST(BY2087,$Y$6,$Y$8,TRUE),IF($BY$12=2,IF(BY2087&lt;=$BX$31,0,IF(BY2087&gt;=$BX$32,1,(BY2087-$BX$31)*$BX$33)),SUM($BU$42:BU2087)/$BV$40))</f>
        <v>0.99999999999999445</v>
      </c>
      <c r="BW2087" s="1">
        <f t="shared" si="542"/>
        <v>4.4892734685571607E-13</v>
      </c>
      <c r="BY2087" s="1">
        <f t="shared" si="543"/>
        <v>204.49999999999267</v>
      </c>
      <c r="BZ2087" s="1">
        <f t="shared" si="534"/>
        <v>2.1952437499057807E-15</v>
      </c>
      <c r="CA2087" s="1">
        <f t="shared" si="541"/>
        <v>26</v>
      </c>
      <c r="CE2087" s="1">
        <f t="shared" si="535"/>
        <v>26.305</v>
      </c>
      <c r="CF2087" s="1">
        <f t="shared" si="536"/>
        <v>99</v>
      </c>
      <c r="CG2087" s="1">
        <f t="shared" si="537"/>
        <v>0</v>
      </c>
      <c r="CH2087" s="1">
        <f t="shared" si="544"/>
        <v>0</v>
      </c>
      <c r="CJ2087" s="1" t="e">
        <f t="shared" si="538"/>
        <v>#N/A</v>
      </c>
      <c r="CK2087" s="1" t="str">
        <f t="shared" si="539"/>
        <v/>
      </c>
    </row>
    <row r="2088" spans="73:89" ht="12" customHeight="1" x14ac:dyDescent="0.15">
      <c r="BU2088" s="1">
        <f t="shared" si="540"/>
        <v>0</v>
      </c>
      <c r="BV2088" s="1">
        <f>IF($BY$12=1,NORMDIST(BY2088,$Y$6,$Y$8,TRUE),IF($BY$12=2,IF(BY2088&lt;=$BX$31,0,IF(BY2088&gt;=$BX$32,1,(BY2088-$BX$31)*$BX$33)),SUM($BU$42:BU2088)/$BV$40))</f>
        <v>0.99999999999999467</v>
      </c>
      <c r="BW2088" s="1">
        <f t="shared" si="542"/>
        <v>4.3212393845623607E-13</v>
      </c>
      <c r="BY2088" s="1">
        <f t="shared" si="543"/>
        <v>204.59999999999266</v>
      </c>
      <c r="BZ2088" s="1">
        <f t="shared" si="534"/>
        <v>2.1120427099523538E-15</v>
      </c>
      <c r="CA2088" s="1">
        <f t="shared" si="541"/>
        <v>26</v>
      </c>
      <c r="CE2088" s="1">
        <f t="shared" si="535"/>
        <v>26.305</v>
      </c>
      <c r="CF2088" s="1">
        <f t="shared" si="536"/>
        <v>99</v>
      </c>
      <c r="CG2088" s="1">
        <f t="shared" si="537"/>
        <v>0</v>
      </c>
      <c r="CH2088" s="1">
        <f t="shared" si="544"/>
        <v>0</v>
      </c>
      <c r="CJ2088" s="1" t="e">
        <f t="shared" si="538"/>
        <v>#N/A</v>
      </c>
      <c r="CK2088" s="1" t="str">
        <f t="shared" si="539"/>
        <v/>
      </c>
    </row>
    <row r="2089" spans="73:89" ht="12" customHeight="1" x14ac:dyDescent="0.15">
      <c r="BU2089" s="1">
        <f t="shared" si="540"/>
        <v>0</v>
      </c>
      <c r="BV2089" s="1">
        <f>IF($BY$12=1,NORMDIST(BY2089,$Y$6,$Y$8,TRUE),IF($BY$12=2,IF(BY2089&lt;=$BX$31,0,IF(BY2089&gt;=$BX$32,1,(BY2089-$BX$31)*$BX$33)),SUM($BU$42:BU2089)/$BV$40))</f>
        <v>0.99999999999999478</v>
      </c>
      <c r="BW2089" s="1">
        <f t="shared" si="542"/>
        <v>4.1593898582816818E-13</v>
      </c>
      <c r="BY2089" s="1">
        <f t="shared" si="543"/>
        <v>204.69999999999266</v>
      </c>
      <c r="BZ2089" s="1">
        <f t="shared" si="534"/>
        <v>2.0319442395123748E-15</v>
      </c>
      <c r="CA2089" s="1">
        <f t="shared" si="541"/>
        <v>26</v>
      </c>
      <c r="CE2089" s="1">
        <f t="shared" si="535"/>
        <v>26.305</v>
      </c>
      <c r="CF2089" s="1">
        <f t="shared" si="536"/>
        <v>99</v>
      </c>
      <c r="CG2089" s="1">
        <f t="shared" si="537"/>
        <v>0</v>
      </c>
      <c r="CH2089" s="1">
        <f t="shared" si="544"/>
        <v>0</v>
      </c>
      <c r="CJ2089" s="1" t="e">
        <f t="shared" si="538"/>
        <v>#N/A</v>
      </c>
      <c r="CK2089" s="1" t="str">
        <f t="shared" si="539"/>
        <v/>
      </c>
    </row>
    <row r="2090" spans="73:89" ht="12" customHeight="1" x14ac:dyDescent="0.15">
      <c r="BU2090" s="1">
        <f t="shared" si="540"/>
        <v>0</v>
      </c>
      <c r="BV2090" s="1">
        <f>IF($BY$12=1,NORMDIST(BY2090,$Y$6,$Y$8,TRUE),IF($BY$12=2,IF(BY2090&lt;=$BX$31,0,IF(BY2090&gt;=$BX$32,1,(BY2090-$BX$31)*$BX$33)),SUM($BU$42:BU2090)/$BV$40))</f>
        <v>0.999999999999995</v>
      </c>
      <c r="BW2090" s="1">
        <f t="shared" si="542"/>
        <v>4.0035012683151674E-13</v>
      </c>
      <c r="BY2090" s="1">
        <f t="shared" si="543"/>
        <v>204.79999999999265</v>
      </c>
      <c r="BZ2090" s="1">
        <f t="shared" ref="BZ2090:BZ2153" si="545">IF($BZ$5,IF($BY$12=1,NORMDIST(BY2090,$Y$6,$Y$8,FALSE),IF($BY$12=2,IF(AND(BY2090&gt;=$BX$31,BY2090&lt;=$BX$32),$BX$33,0),IF(BY2090&lt;=$BX$13,0,NORMDIST(LN((BY2090-$BX$13)/$BX$12),0,$BW$8,FALSE)/((BY2090-$BX$13)/$BX$12)))),-999)</f>
        <v>1.9548346036695855E-15</v>
      </c>
      <c r="CA2090" s="1">
        <f t="shared" si="541"/>
        <v>26</v>
      </c>
      <c r="CE2090" s="1">
        <f t="shared" ref="CE2090:CE2153" si="546">IF(AND($CB$7,$CD$2,$CD$1),26+$P$23/2-CC2090*$P$23,NA())</f>
        <v>26.305</v>
      </c>
      <c r="CF2090" s="1">
        <f t="shared" ref="CF2090:CF2153" si="547">IF(ISNA(CJ2090),99,CJ2090)</f>
        <v>99</v>
      </c>
      <c r="CG2090" s="1">
        <f t="shared" ref="CG2090:CG2153" si="548">IF(ISNA(CJ2090),0,CJ2090)</f>
        <v>0</v>
      </c>
      <c r="CH2090" s="1">
        <f t="shared" si="544"/>
        <v>0</v>
      </c>
      <c r="CJ2090" s="1" t="e">
        <f t="shared" ref="CJ2090:CJ2153" si="549">IF(CH2090=1,CE2090,NA())</f>
        <v>#N/A</v>
      </c>
      <c r="CK2090" s="1" t="str">
        <f t="shared" ref="CK2090:CK2153" si="550">IF(CH2090=1,M1989,"")</f>
        <v/>
      </c>
    </row>
    <row r="2091" spans="73:89" ht="12" customHeight="1" x14ac:dyDescent="0.15">
      <c r="BU2091" s="1">
        <f t="shared" ref="BU2091:BU2154" si="551">IF($BY$12&lt;3,0,IF(BY2091&lt;=$BX$13,0,NORMDIST(LN((BY2091-$BX$13)/$BX$12),0,$BW$8,FALSE)/((BY2091-$BX$13)/$BX$12)))</f>
        <v>0</v>
      </c>
      <c r="BV2091" s="1">
        <f>IF($BY$12=1,NORMDIST(BY2091,$Y$6,$Y$8,TRUE),IF($BY$12=2,IF(BY2091&lt;=$BX$31,0,IF(BY2091&gt;=$BX$32,1,(BY2091-$BX$31)*$BX$33)),SUM($BU$42:BU2091)/$BV$40))</f>
        <v>0.99999999999999523</v>
      </c>
      <c r="BW2091" s="1">
        <f t="shared" si="542"/>
        <v>3.8533579286045126E-13</v>
      </c>
      <c r="BY2091" s="1">
        <f t="shared" si="543"/>
        <v>204.89999999999264</v>
      </c>
      <c r="BZ2091" s="1">
        <f t="shared" si="545"/>
        <v>1.8806041623253544E-15</v>
      </c>
      <c r="CA2091" s="1">
        <f t="shared" ref="CA2091:CA2154" si="552">IF(AND($CD$1,$CD$3),26-$CD$40*NORMDIST(BY2091,$Y$6,$Y$8/SQRT($T$18),FALSE),-999)</f>
        <v>26</v>
      </c>
      <c r="CE2091" s="1">
        <f t="shared" si="546"/>
        <v>26.305</v>
      </c>
      <c r="CF2091" s="1">
        <f t="shared" si="547"/>
        <v>99</v>
      </c>
      <c r="CG2091" s="1">
        <f t="shared" si="548"/>
        <v>0</v>
      </c>
      <c r="CH2091" s="1">
        <f t="shared" si="544"/>
        <v>0</v>
      </c>
      <c r="CJ2091" s="1" t="e">
        <f t="shared" si="549"/>
        <v>#N/A</v>
      </c>
      <c r="CK2091" s="1" t="str">
        <f t="shared" si="550"/>
        <v/>
      </c>
    </row>
    <row r="2092" spans="73:89" ht="12" customHeight="1" x14ac:dyDescent="0.15">
      <c r="BU2092" s="1">
        <f t="shared" si="551"/>
        <v>0</v>
      </c>
      <c r="BV2092" s="1">
        <f>IF($BY$12=1,NORMDIST(BY2092,$Y$6,$Y$8,TRUE),IF($BY$12=2,IF(BY2092&lt;=$BX$31,0,IF(BY2092&gt;=$BX$32,1,(BY2092-$BX$31)*$BX$33)),SUM($BU$42:BU2092)/$BV$40))</f>
        <v>0.99999999999999545</v>
      </c>
      <c r="BW2092" s="1">
        <f t="shared" si="542"/>
        <v>3.7087518124007648E-13</v>
      </c>
      <c r="BY2092" s="1">
        <f t="shared" si="543"/>
        <v>204.99999999999264</v>
      </c>
      <c r="BZ2092" s="1">
        <f t="shared" si="545"/>
        <v>1.8091472255614137E-15</v>
      </c>
      <c r="CA2092" s="1">
        <f t="shared" si="552"/>
        <v>26</v>
      </c>
      <c r="CE2092" s="1">
        <f t="shared" si="546"/>
        <v>26.305</v>
      </c>
      <c r="CF2092" s="1">
        <f t="shared" si="547"/>
        <v>99</v>
      </c>
      <c r="CG2092" s="1">
        <f t="shared" si="548"/>
        <v>0</v>
      </c>
      <c r="CH2092" s="1">
        <f t="shared" si="544"/>
        <v>0</v>
      </c>
      <c r="CJ2092" s="1" t="e">
        <f t="shared" si="549"/>
        <v>#N/A</v>
      </c>
      <c r="CK2092" s="1" t="str">
        <f t="shared" si="550"/>
        <v/>
      </c>
    </row>
    <row r="2093" spans="73:89" ht="12" customHeight="1" x14ac:dyDescent="0.15">
      <c r="BU2093" s="1">
        <f t="shared" si="551"/>
        <v>0</v>
      </c>
      <c r="BV2093" s="1">
        <f>IF($BY$12=1,NORMDIST(BY2093,$Y$6,$Y$8,TRUE),IF($BY$12=2,IF(BY2093&lt;=$BX$31,0,IF(BY2093&gt;=$BX$32,1,(BY2093-$BX$31)*$BX$33)),SUM($BU$42:BU2093)/$BV$40))</f>
        <v>0.99999999999999556</v>
      </c>
      <c r="BW2093" s="1">
        <f t="shared" si="542"/>
        <v>3.5694822856317287E-13</v>
      </c>
      <c r="BY2093" s="1">
        <f t="shared" si="543"/>
        <v>205.09999999999263</v>
      </c>
      <c r="BZ2093" s="1">
        <f t="shared" si="545"/>
        <v>1.7403619140087065E-15</v>
      </c>
      <c r="CA2093" s="1">
        <f t="shared" si="552"/>
        <v>26</v>
      </c>
      <c r="CE2093" s="1">
        <f t="shared" si="546"/>
        <v>26.305</v>
      </c>
      <c r="CF2093" s="1">
        <f t="shared" si="547"/>
        <v>99</v>
      </c>
      <c r="CG2093" s="1">
        <f t="shared" si="548"/>
        <v>0</v>
      </c>
      <c r="CH2093" s="1">
        <f t="shared" si="544"/>
        <v>0</v>
      </c>
      <c r="CJ2093" s="1" t="e">
        <f t="shared" si="549"/>
        <v>#N/A</v>
      </c>
      <c r="CK2093" s="1" t="str">
        <f t="shared" si="550"/>
        <v/>
      </c>
    </row>
    <row r="2094" spans="73:89" ht="12" customHeight="1" x14ac:dyDescent="0.15">
      <c r="BU2094" s="1">
        <f t="shared" si="551"/>
        <v>0</v>
      </c>
      <c r="BV2094" s="1">
        <f>IF($BY$12=1,NORMDIST(BY2094,$Y$6,$Y$8,TRUE),IF($BY$12=2,IF(BY2094&lt;=$BX$31,0,IF(BY2094&gt;=$BX$32,1,(BY2094-$BX$31)*$BX$33)),SUM($BU$42:BU2094)/$BV$40))</f>
        <v>0.99999999999999578</v>
      </c>
      <c r="BW2094" s="1">
        <f t="shared" si="542"/>
        <v>3.4353558493562736E-13</v>
      </c>
      <c r="BY2094" s="1">
        <f t="shared" si="543"/>
        <v>205.19999999999263</v>
      </c>
      <c r="BZ2094" s="1">
        <f t="shared" si="545"/>
        <v>1.6741500240528252E-15</v>
      </c>
      <c r="CA2094" s="1">
        <f t="shared" si="552"/>
        <v>26</v>
      </c>
      <c r="CE2094" s="1">
        <f t="shared" si="546"/>
        <v>26.305</v>
      </c>
      <c r="CF2094" s="1">
        <f t="shared" si="547"/>
        <v>99</v>
      </c>
      <c r="CG2094" s="1">
        <f t="shared" si="548"/>
        <v>0</v>
      </c>
      <c r="CH2094" s="1">
        <f t="shared" si="544"/>
        <v>0</v>
      </c>
      <c r="CJ2094" s="1" t="e">
        <f t="shared" si="549"/>
        <v>#N/A</v>
      </c>
      <c r="CK2094" s="1" t="str">
        <f t="shared" si="550"/>
        <v/>
      </c>
    </row>
    <row r="2095" spans="73:89" ht="12" customHeight="1" x14ac:dyDescent="0.15">
      <c r="BU2095" s="1">
        <f t="shared" si="551"/>
        <v>0</v>
      </c>
      <c r="BV2095" s="1">
        <f>IF($BY$12=1,NORMDIST(BY2095,$Y$6,$Y$8,TRUE),IF($BY$12=2,IF(BY2095&lt;=$BX$31,0,IF(BY2095&gt;=$BX$32,1,(BY2095-$BX$31)*$BX$33)),SUM($BU$42:BU2095)/$BV$40))</f>
        <v>0.99999999999999589</v>
      </c>
      <c r="BW2095" s="1">
        <f t="shared" si="542"/>
        <v>3.3061858910030272E-13</v>
      </c>
      <c r="BY2095" s="1">
        <f t="shared" si="543"/>
        <v>205.29999999999262</v>
      </c>
      <c r="BZ2095" s="1">
        <f t="shared" si="545"/>
        <v>1.6104168977121997E-15</v>
      </c>
      <c r="CA2095" s="1">
        <f t="shared" si="552"/>
        <v>26</v>
      </c>
      <c r="CE2095" s="1">
        <f t="shared" si="546"/>
        <v>26.305</v>
      </c>
      <c r="CF2095" s="1">
        <f t="shared" si="547"/>
        <v>99</v>
      </c>
      <c r="CG2095" s="1">
        <f t="shared" si="548"/>
        <v>0</v>
      </c>
      <c r="CH2095" s="1">
        <f t="shared" si="544"/>
        <v>0</v>
      </c>
      <c r="CJ2095" s="1" t="e">
        <f t="shared" si="549"/>
        <v>#N/A</v>
      </c>
      <c r="CK2095" s="1" t="str">
        <f t="shared" si="550"/>
        <v/>
      </c>
    </row>
    <row r="2096" spans="73:89" ht="12" customHeight="1" x14ac:dyDescent="0.15">
      <c r="BU2096" s="1">
        <f t="shared" si="551"/>
        <v>0</v>
      </c>
      <c r="BV2096" s="1">
        <f>IF($BY$12=1,NORMDIST(BY2096,$Y$6,$Y$8,TRUE),IF($BY$12=2,IF(BY2096&lt;=$BX$31,0,IF(BY2096&gt;=$BX$32,1,(BY2096-$BX$31)*$BX$33)),SUM($BU$42:BU2096)/$BV$40))</f>
        <v>0.99999999999999611</v>
      </c>
      <c r="BW2096" s="1">
        <f t="shared" si="542"/>
        <v>3.1817924441001095E-13</v>
      </c>
      <c r="BY2096" s="1">
        <f t="shared" si="543"/>
        <v>205.39999999999262</v>
      </c>
      <c r="BZ2096" s="1">
        <f t="shared" si="545"/>
        <v>1.549071297030294E-15</v>
      </c>
      <c r="CA2096" s="1">
        <f t="shared" si="552"/>
        <v>26</v>
      </c>
      <c r="CE2096" s="1">
        <f t="shared" si="546"/>
        <v>26.305</v>
      </c>
      <c r="CF2096" s="1">
        <f t="shared" si="547"/>
        <v>99</v>
      </c>
      <c r="CG2096" s="1">
        <f t="shared" si="548"/>
        <v>0</v>
      </c>
      <c r="CH2096" s="1">
        <f t="shared" si="544"/>
        <v>0</v>
      </c>
      <c r="CJ2096" s="1" t="e">
        <f t="shared" si="549"/>
        <v>#N/A</v>
      </c>
      <c r="CK2096" s="1" t="str">
        <f t="shared" si="550"/>
        <v/>
      </c>
    </row>
    <row r="2097" spans="73:89" ht="12" customHeight="1" x14ac:dyDescent="0.15">
      <c r="BU2097" s="1">
        <f t="shared" si="551"/>
        <v>0</v>
      </c>
      <c r="BV2097" s="1">
        <f>IF($BY$12=1,NORMDIST(BY2097,$Y$6,$Y$8,TRUE),IF($BY$12=2,IF(BY2097&lt;=$BX$31,0,IF(BY2097&gt;=$BX$32,1,(BY2097-$BX$31)*$BX$33)),SUM($BU$42:BU2097)/$BV$40))</f>
        <v>0.99999999999999623</v>
      </c>
      <c r="BW2097" s="1">
        <f t="shared" si="542"/>
        <v>3.062001956213097E-13</v>
      </c>
      <c r="BY2097" s="1">
        <f t="shared" si="543"/>
        <v>205.49999999999261</v>
      </c>
      <c r="BZ2097" s="1">
        <f t="shared" si="545"/>
        <v>1.4900252828288112E-15</v>
      </c>
      <c r="CA2097" s="1">
        <f t="shared" si="552"/>
        <v>26</v>
      </c>
      <c r="CE2097" s="1">
        <f t="shared" si="546"/>
        <v>26.305</v>
      </c>
      <c r="CF2097" s="1">
        <f t="shared" si="547"/>
        <v>99</v>
      </c>
      <c r="CG2097" s="1">
        <f t="shared" si="548"/>
        <v>0</v>
      </c>
      <c r="CH2097" s="1">
        <f t="shared" si="544"/>
        <v>0</v>
      </c>
      <c r="CJ2097" s="1" t="e">
        <f t="shared" si="549"/>
        <v>#N/A</v>
      </c>
      <c r="CK2097" s="1" t="str">
        <f t="shared" si="550"/>
        <v/>
      </c>
    </row>
    <row r="2098" spans="73:89" ht="12" customHeight="1" x14ac:dyDescent="0.15">
      <c r="BU2098" s="1">
        <f t="shared" si="551"/>
        <v>0</v>
      </c>
      <c r="BV2098" s="1">
        <f>IF($BY$12=1,NORMDIST(BY2098,$Y$6,$Y$8,TRUE),IF($BY$12=2,IF(BY2098&lt;=$BX$31,0,IF(BY2098&gt;=$BX$32,1,(BY2098-$BX$31)*$BX$33)),SUM($BU$42:BU2098)/$BV$40))</f>
        <v>0.99999999999999634</v>
      </c>
      <c r="BW2098" s="1">
        <f t="shared" si="542"/>
        <v>2.946647064816682E-13</v>
      </c>
      <c r="BY2098" s="1">
        <f t="shared" si="543"/>
        <v>205.5999999999926</v>
      </c>
      <c r="BZ2098" s="1">
        <f t="shared" si="545"/>
        <v>1.433194097673535E-15</v>
      </c>
      <c r="CA2098" s="1">
        <f t="shared" si="552"/>
        <v>26</v>
      </c>
      <c r="CE2098" s="1">
        <f t="shared" si="546"/>
        <v>26.305</v>
      </c>
      <c r="CF2098" s="1">
        <f t="shared" si="547"/>
        <v>99</v>
      </c>
      <c r="CG2098" s="1">
        <f t="shared" si="548"/>
        <v>0</v>
      </c>
      <c r="CH2098" s="1">
        <f t="shared" si="544"/>
        <v>0</v>
      </c>
      <c r="CJ2098" s="1" t="e">
        <f t="shared" si="549"/>
        <v>#N/A</v>
      </c>
      <c r="CK2098" s="1" t="str">
        <f t="shared" si="550"/>
        <v/>
      </c>
    </row>
    <row r="2099" spans="73:89" ht="12" customHeight="1" x14ac:dyDescent="0.15">
      <c r="BU2099" s="1">
        <f t="shared" si="551"/>
        <v>0</v>
      </c>
      <c r="BV2099" s="1">
        <f>IF($BY$12=1,NORMDIST(BY2099,$Y$6,$Y$8,TRUE),IF($BY$12=2,IF(BY2099&lt;=$BX$31,0,IF(BY2099&gt;=$BX$32,1,(BY2099-$BX$31)*$BX$33)),SUM($BU$42:BU2099)/$BV$40))</f>
        <v>0.99999999999999656</v>
      </c>
      <c r="BW2099" s="1">
        <f t="shared" si="542"/>
        <v>2.8355663808350371E-13</v>
      </c>
      <c r="BY2099" s="1">
        <f t="shared" si="543"/>
        <v>205.6999999999926</v>
      </c>
      <c r="BZ2099" s="1">
        <f t="shared" si="545"/>
        <v>1.3784960529096448E-15</v>
      </c>
      <c r="CA2099" s="1">
        <f t="shared" si="552"/>
        <v>26</v>
      </c>
      <c r="CE2099" s="1">
        <f t="shared" si="546"/>
        <v>26.305</v>
      </c>
      <c r="CF2099" s="1">
        <f t="shared" si="547"/>
        <v>99</v>
      </c>
      <c r="CG2099" s="1">
        <f t="shared" si="548"/>
        <v>0</v>
      </c>
      <c r="CH2099" s="1">
        <f t="shared" si="544"/>
        <v>0</v>
      </c>
      <c r="CJ2099" s="1" t="e">
        <f t="shared" si="549"/>
        <v>#N/A</v>
      </c>
      <c r="CK2099" s="1" t="str">
        <f t="shared" si="550"/>
        <v/>
      </c>
    </row>
    <row r="2100" spans="73:89" ht="12" customHeight="1" x14ac:dyDescent="0.15">
      <c r="BU2100" s="1">
        <f t="shared" si="551"/>
        <v>0</v>
      </c>
      <c r="BV2100" s="1">
        <f>IF($BY$12=1,NORMDIST(BY2100,$Y$6,$Y$8,TRUE),IF($BY$12=2,IF(BY2100&lt;=$BX$31,0,IF(BY2100&gt;=$BX$32,1,(BY2100-$BX$31)*$BX$33)),SUM($BU$42:BU2100)/$BV$40))</f>
        <v>0.99999999999999667</v>
      </c>
      <c r="BW2100" s="1">
        <f t="shared" si="542"/>
        <v>2.7286042795944165E-13</v>
      </c>
      <c r="BY2100" s="1">
        <f t="shared" si="543"/>
        <v>205.79999999999259</v>
      </c>
      <c r="BZ2100" s="1">
        <f t="shared" si="545"/>
        <v>1.3258524196280442E-15</v>
      </c>
      <c r="CA2100" s="1">
        <f t="shared" si="552"/>
        <v>26</v>
      </c>
      <c r="CE2100" s="1">
        <f t="shared" si="546"/>
        <v>26.305</v>
      </c>
      <c r="CF2100" s="1">
        <f t="shared" si="547"/>
        <v>99</v>
      </c>
      <c r="CG2100" s="1">
        <f t="shared" si="548"/>
        <v>0</v>
      </c>
      <c r="CH2100" s="1">
        <f t="shared" si="544"/>
        <v>0</v>
      </c>
      <c r="CJ2100" s="1" t="e">
        <f t="shared" si="549"/>
        <v>#N/A</v>
      </c>
      <c r="CK2100" s="1" t="str">
        <f t="shared" si="550"/>
        <v/>
      </c>
    </row>
    <row r="2101" spans="73:89" ht="12" customHeight="1" x14ac:dyDescent="0.15">
      <c r="BU2101" s="1">
        <f t="shared" si="551"/>
        <v>0</v>
      </c>
      <c r="BV2101" s="1">
        <f>IF($BY$12=1,NORMDIST(BY2101,$Y$6,$Y$8,TRUE),IF($BY$12=2,IF(BY2101&lt;=$BX$31,0,IF(BY2101&gt;=$BX$32,1,(BY2101-$BX$31)*$BX$33)),SUM($BU$42:BU2101)/$BV$40))</f>
        <v>0.99999999999999678</v>
      </c>
      <c r="BW2101" s="1">
        <f t="shared" si="542"/>
        <v>2.6256106989396514E-13</v>
      </c>
      <c r="BY2101" s="1">
        <f t="shared" si="543"/>
        <v>205.89999999999259</v>
      </c>
      <c r="BZ2101" s="1">
        <f t="shared" si="545"/>
        <v>1.2751873234287256E-15</v>
      </c>
      <c r="CA2101" s="1">
        <f t="shared" si="552"/>
        <v>26</v>
      </c>
      <c r="CE2101" s="1">
        <f t="shared" si="546"/>
        <v>26.305</v>
      </c>
      <c r="CF2101" s="1">
        <f t="shared" si="547"/>
        <v>99</v>
      </c>
      <c r="CG2101" s="1">
        <f t="shared" si="548"/>
        <v>0</v>
      </c>
      <c r="CH2101" s="1">
        <f t="shared" si="544"/>
        <v>0</v>
      </c>
      <c r="CJ2101" s="1" t="e">
        <f t="shared" si="549"/>
        <v>#N/A</v>
      </c>
      <c r="CK2101" s="1" t="str">
        <f t="shared" si="550"/>
        <v/>
      </c>
    </row>
    <row r="2102" spans="73:89" ht="12" customHeight="1" x14ac:dyDescent="0.15">
      <c r="BU2102" s="1">
        <f t="shared" si="551"/>
        <v>0</v>
      </c>
      <c r="BV2102" s="1">
        <f>IF($BY$12=1,NORMDIST(BY2102,$Y$6,$Y$8,TRUE),IF($BY$12=2,IF(BY2102&lt;=$BX$31,0,IF(BY2102&gt;=$BX$32,1,(BY2102-$BX$31)*$BX$33)),SUM($BU$42:BU2102)/$BV$40))</f>
        <v>0.99999999999999689</v>
      </c>
      <c r="BW2102" s="1">
        <f t="shared" si="542"/>
        <v>2.5264409442745316E-13</v>
      </c>
      <c r="BY2102" s="1">
        <f t="shared" si="543"/>
        <v>205.99999999999258</v>
      </c>
      <c r="BZ2102" s="1">
        <f t="shared" si="545"/>
        <v>1.2264276428517585E-15</v>
      </c>
      <c r="CA2102" s="1">
        <f t="shared" si="552"/>
        <v>26</v>
      </c>
      <c r="CE2102" s="1">
        <f t="shared" si="546"/>
        <v>26.305</v>
      </c>
      <c r="CF2102" s="1">
        <f t="shared" si="547"/>
        <v>99</v>
      </c>
      <c r="CG2102" s="1">
        <f t="shared" si="548"/>
        <v>0</v>
      </c>
      <c r="CH2102" s="1">
        <f t="shared" si="544"/>
        <v>0</v>
      </c>
      <c r="CJ2102" s="1" t="e">
        <f t="shared" si="549"/>
        <v>#N/A</v>
      </c>
      <c r="CK2102" s="1" t="str">
        <f t="shared" si="550"/>
        <v/>
      </c>
    </row>
    <row r="2103" spans="73:89" ht="12" customHeight="1" x14ac:dyDescent="0.15">
      <c r="BU2103" s="1">
        <f t="shared" si="551"/>
        <v>0</v>
      </c>
      <c r="BV2103" s="1">
        <f>IF($BY$12=1,NORMDIST(BY2103,$Y$6,$Y$8,TRUE),IF($BY$12=2,IF(BY2103&lt;=$BX$31,0,IF(BY2103&gt;=$BX$32,1,(BY2103-$BX$31)*$BX$33)),SUM($BU$42:BU2103)/$BV$40))</f>
        <v>0.999999999999997</v>
      </c>
      <c r="BW2103" s="1">
        <f t="shared" si="542"/>
        <v>2.4309555002940252E-13</v>
      </c>
      <c r="BY2103" s="1">
        <f t="shared" si="543"/>
        <v>206.09999999999258</v>
      </c>
      <c r="BZ2103" s="1">
        <f t="shared" si="545"/>
        <v>1.1795029113508553E-15</v>
      </c>
      <c r="CA2103" s="1">
        <f t="shared" si="552"/>
        <v>26</v>
      </c>
      <c r="CE2103" s="1">
        <f t="shared" si="546"/>
        <v>26.305</v>
      </c>
      <c r="CF2103" s="1">
        <f t="shared" si="547"/>
        <v>99</v>
      </c>
      <c r="CG2103" s="1">
        <f t="shared" si="548"/>
        <v>0</v>
      </c>
      <c r="CH2103" s="1">
        <f t="shared" si="544"/>
        <v>0</v>
      </c>
      <c r="CJ2103" s="1" t="e">
        <f t="shared" si="549"/>
        <v>#N/A</v>
      </c>
      <c r="CK2103" s="1" t="str">
        <f t="shared" si="550"/>
        <v/>
      </c>
    </row>
    <row r="2104" spans="73:89" ht="12" customHeight="1" x14ac:dyDescent="0.15">
      <c r="BU2104" s="1">
        <f t="shared" si="551"/>
        <v>0</v>
      </c>
      <c r="BV2104" s="1">
        <f>IF($BY$12=1,NORMDIST(BY2104,$Y$6,$Y$8,TRUE),IF($BY$12=2,IF(BY2104&lt;=$BX$31,0,IF(BY2104&gt;=$BX$32,1,(BY2104-$BX$31)*$BX$33)),SUM($BU$42:BU2104)/$BV$40))</f>
        <v>0.99999999999999711</v>
      </c>
      <c r="BW2104" s="1">
        <f t="shared" si="542"/>
        <v>2.3390198491834934E-13</v>
      </c>
      <c r="BY2104" s="1">
        <f t="shared" si="543"/>
        <v>206.19999999999257</v>
      </c>
      <c r="BZ2104" s="1">
        <f t="shared" si="545"/>
        <v>1.1343452226884469E-15</v>
      </c>
      <c r="CA2104" s="1">
        <f t="shared" si="552"/>
        <v>26</v>
      </c>
      <c r="CE2104" s="1">
        <f t="shared" si="546"/>
        <v>26.305</v>
      </c>
      <c r="CF2104" s="1">
        <f t="shared" si="547"/>
        <v>99</v>
      </c>
      <c r="CG2104" s="1">
        <f t="shared" si="548"/>
        <v>0</v>
      </c>
      <c r="CH2104" s="1">
        <f t="shared" si="544"/>
        <v>0</v>
      </c>
      <c r="CJ2104" s="1" t="e">
        <f t="shared" si="549"/>
        <v>#N/A</v>
      </c>
      <c r="CK2104" s="1" t="str">
        <f t="shared" si="550"/>
        <v/>
      </c>
    </row>
    <row r="2105" spans="73:89" ht="12" customHeight="1" x14ac:dyDescent="0.15">
      <c r="BU2105" s="1">
        <f t="shared" si="551"/>
        <v>0</v>
      </c>
      <c r="BV2105" s="1">
        <f>IF($BY$12=1,NORMDIST(BY2105,$Y$6,$Y$8,TRUE),IF($BY$12=2,IF(BY2105&lt;=$BX$31,0,IF(BY2105&gt;=$BX$32,1,(BY2105-$BX$31)*$BX$33)),SUM($BU$42:BU2105)/$BV$40))</f>
        <v>0.99999999999999722</v>
      </c>
      <c r="BW2105" s="1">
        <f t="shared" si="542"/>
        <v>2.2505042950679479E-13</v>
      </c>
      <c r="BY2105" s="1">
        <f t="shared" si="543"/>
        <v>206.29999999999256</v>
      </c>
      <c r="BZ2105" s="1">
        <f t="shared" si="545"/>
        <v>1.0908891396354964E-15</v>
      </c>
      <c r="CA2105" s="1">
        <f t="shared" si="552"/>
        <v>26</v>
      </c>
      <c r="CE2105" s="1">
        <f t="shared" si="546"/>
        <v>26.305</v>
      </c>
      <c r="CF2105" s="1">
        <f t="shared" si="547"/>
        <v>99</v>
      </c>
      <c r="CG2105" s="1">
        <f t="shared" si="548"/>
        <v>0</v>
      </c>
      <c r="CH2105" s="1">
        <f t="shared" si="544"/>
        <v>0</v>
      </c>
      <c r="CJ2105" s="1" t="e">
        <f t="shared" si="549"/>
        <v>#N/A</v>
      </c>
      <c r="CK2105" s="1" t="str">
        <f t="shared" si="550"/>
        <v/>
      </c>
    </row>
    <row r="2106" spans="73:89" ht="12" customHeight="1" x14ac:dyDescent="0.15">
      <c r="BU2106" s="1">
        <f t="shared" si="551"/>
        <v>0</v>
      </c>
      <c r="BV2106" s="1">
        <f>IF($BY$12=1,NORMDIST(BY2106,$Y$6,$Y$8,TRUE),IF($BY$12=2,IF(BY2106&lt;=$BX$31,0,IF(BY2106&gt;=$BX$32,1,(BY2106-$BX$31)*$BX$33)),SUM($BU$42:BU2106)/$BV$40))</f>
        <v>0.99999999999999734</v>
      </c>
      <c r="BW2106" s="1">
        <f t="shared" si="542"/>
        <v>2.1652837945009559E-13</v>
      </c>
      <c r="BY2106" s="1">
        <f t="shared" si="543"/>
        <v>206.39999999999256</v>
      </c>
      <c r="BZ2106" s="1">
        <f t="shared" si="545"/>
        <v>1.049071605862904E-15</v>
      </c>
      <c r="CA2106" s="1">
        <f t="shared" si="552"/>
        <v>26</v>
      </c>
      <c r="CE2106" s="1">
        <f t="shared" si="546"/>
        <v>26.305</v>
      </c>
      <c r="CF2106" s="1">
        <f t="shared" si="547"/>
        <v>99</v>
      </c>
      <c r="CG2106" s="1">
        <f t="shared" si="548"/>
        <v>0</v>
      </c>
      <c r="CH2106" s="1">
        <f t="shared" si="544"/>
        <v>0</v>
      </c>
      <c r="CJ2106" s="1" t="e">
        <f t="shared" si="549"/>
        <v>#N/A</v>
      </c>
      <c r="CK2106" s="1" t="str">
        <f t="shared" si="550"/>
        <v/>
      </c>
    </row>
    <row r="2107" spans="73:89" ht="12" customHeight="1" x14ac:dyDescent="0.15">
      <c r="BU2107" s="1">
        <f t="shared" si="551"/>
        <v>0</v>
      </c>
      <c r="BV2107" s="1">
        <f>IF($BY$12=1,NORMDIST(BY2107,$Y$6,$Y$8,TRUE),IF($BY$12=2,IF(BY2107&lt;=$BX$31,0,IF(BY2107&gt;=$BX$32,1,(BY2107-$BX$31)*$BX$33)),SUM($BU$42:BU2107)/$BV$40))</f>
        <v>0.99999999999999745</v>
      </c>
      <c r="BW2107" s="1">
        <f t="shared" ref="BW2107:BW2170" si="553">BY2107*BZ2107</f>
        <v>2.0832377927901457E-13</v>
      </c>
      <c r="BY2107" s="1">
        <f t="shared" ref="BY2107:BY2170" si="554">BY2106+$BZ$1</f>
        <v>206.49999999999255</v>
      </c>
      <c r="BZ2107" s="1">
        <f t="shared" si="545"/>
        <v>1.0088318609153612E-15</v>
      </c>
      <c r="CA2107" s="1">
        <f t="shared" si="552"/>
        <v>26</v>
      </c>
      <c r="CE2107" s="1">
        <f t="shared" si="546"/>
        <v>26.305</v>
      </c>
      <c r="CF2107" s="1">
        <f t="shared" si="547"/>
        <v>99</v>
      </c>
      <c r="CG2107" s="1">
        <f t="shared" si="548"/>
        <v>0</v>
      </c>
      <c r="CH2107" s="1">
        <f t="shared" si="544"/>
        <v>0</v>
      </c>
      <c r="CJ2107" s="1" t="e">
        <f t="shared" si="549"/>
        <v>#N/A</v>
      </c>
      <c r="CK2107" s="1" t="str">
        <f t="shared" si="550"/>
        <v/>
      </c>
    </row>
    <row r="2108" spans="73:89" ht="12" customHeight="1" x14ac:dyDescent="0.15">
      <c r="BU2108" s="1">
        <f t="shared" si="551"/>
        <v>0</v>
      </c>
      <c r="BV2108" s="1">
        <f>IF($BY$12=1,NORMDIST(BY2108,$Y$6,$Y$8,TRUE),IF($BY$12=2,IF(BY2108&lt;=$BX$31,0,IF(BY2108&gt;=$BX$32,1,(BY2108-$BX$31)*$BX$33)),SUM($BU$42:BU2108)/$BV$40))</f>
        <v>0.99999999999999756</v>
      </c>
      <c r="BW2108" s="1">
        <f t="shared" si="553"/>
        <v>2.0042500659627306E-13</v>
      </c>
      <c r="BY2108" s="1">
        <f t="shared" si="554"/>
        <v>206.59999999999255</v>
      </c>
      <c r="BZ2108" s="1">
        <f t="shared" si="545"/>
        <v>9.7011135816205374E-16</v>
      </c>
      <c r="CA2108" s="1">
        <f t="shared" si="552"/>
        <v>26</v>
      </c>
      <c r="CE2108" s="1">
        <f t="shared" si="546"/>
        <v>26.305</v>
      </c>
      <c r="CF2108" s="1">
        <f t="shared" si="547"/>
        <v>99</v>
      </c>
      <c r="CG2108" s="1">
        <f t="shared" si="548"/>
        <v>0</v>
      </c>
      <c r="CH2108" s="1">
        <f t="shared" si="544"/>
        <v>0</v>
      </c>
      <c r="CJ2108" s="1" t="e">
        <f t="shared" si="549"/>
        <v>#N/A</v>
      </c>
      <c r="CK2108" s="1" t="str">
        <f t="shared" si="550"/>
        <v/>
      </c>
    </row>
    <row r="2109" spans="73:89" ht="12" customHeight="1" x14ac:dyDescent="0.15">
      <c r="BU2109" s="1">
        <f t="shared" si="551"/>
        <v>0</v>
      </c>
      <c r="BV2109" s="1">
        <f>IF($BY$12=1,NORMDIST(BY2109,$Y$6,$Y$8,TRUE),IF($BY$12=2,IF(BY2109&lt;=$BX$31,0,IF(BY2109&gt;=$BX$32,1,(BY2109-$BX$31)*$BX$33)),SUM($BU$42:BU2109)/$BV$40))</f>
        <v>0.99999999999999767</v>
      </c>
      <c r="BW2109" s="1">
        <f t="shared" si="553"/>
        <v>1.9282085681808918E-13</v>
      </c>
      <c r="BY2109" s="1">
        <f t="shared" si="554"/>
        <v>206.69999999999254</v>
      </c>
      <c r="BZ2109" s="1">
        <f t="shared" si="545"/>
        <v>9.3285368562213899E-16</v>
      </c>
      <c r="CA2109" s="1">
        <f t="shared" si="552"/>
        <v>26</v>
      </c>
      <c r="CE2109" s="1">
        <f t="shared" si="546"/>
        <v>26.305</v>
      </c>
      <c r="CF2109" s="1">
        <f t="shared" si="547"/>
        <v>99</v>
      </c>
      <c r="CG2109" s="1">
        <f t="shared" si="548"/>
        <v>0</v>
      </c>
      <c r="CH2109" s="1">
        <f t="shared" si="544"/>
        <v>0</v>
      </c>
      <c r="CJ2109" s="1" t="e">
        <f t="shared" si="549"/>
        <v>#N/A</v>
      </c>
      <c r="CK2109" s="1" t="str">
        <f t="shared" si="550"/>
        <v/>
      </c>
    </row>
    <row r="2110" spans="73:89" ht="12" customHeight="1" x14ac:dyDescent="0.15">
      <c r="BU2110" s="1">
        <f t="shared" si="551"/>
        <v>0</v>
      </c>
      <c r="BV2110" s="1">
        <f>IF($BY$12=1,NORMDIST(BY2110,$Y$6,$Y$8,TRUE),IF($BY$12=2,IF(BY2110&lt;=$BX$31,0,IF(BY2110&gt;=$BX$32,1,(BY2110-$BX$31)*$BX$33)),SUM($BU$42:BU2110)/$BV$40))</f>
        <v>0.99999999999999778</v>
      </c>
      <c r="BW2110" s="1">
        <f t="shared" si="553"/>
        <v>1.8550052844233735E-13</v>
      </c>
      <c r="BY2110" s="1">
        <f t="shared" si="554"/>
        <v>206.79999999999254</v>
      </c>
      <c r="BZ2110" s="1">
        <f t="shared" si="545"/>
        <v>8.9700448956646055E-16</v>
      </c>
      <c r="CA2110" s="1">
        <f t="shared" si="552"/>
        <v>26</v>
      </c>
      <c r="CE2110" s="1">
        <f t="shared" si="546"/>
        <v>26.305</v>
      </c>
      <c r="CF2110" s="1">
        <f t="shared" si="547"/>
        <v>99</v>
      </c>
      <c r="CG2110" s="1">
        <f t="shared" si="548"/>
        <v>0</v>
      </c>
      <c r="CH2110" s="1">
        <f t="shared" si="544"/>
        <v>0</v>
      </c>
      <c r="CJ2110" s="1" t="e">
        <f t="shared" si="549"/>
        <v>#N/A</v>
      </c>
      <c r="CK2110" s="1" t="str">
        <f t="shared" si="550"/>
        <v/>
      </c>
    </row>
    <row r="2111" spans="73:89" ht="12" customHeight="1" x14ac:dyDescent="0.15">
      <c r="BU2111" s="1">
        <f t="shared" si="551"/>
        <v>0</v>
      </c>
      <c r="BV2111" s="1">
        <f>IF($BY$12=1,NORMDIST(BY2111,$Y$6,$Y$8,TRUE),IF($BY$12=2,IF(BY2111&lt;=$BX$31,0,IF(BY2111&gt;=$BX$32,1,(BY2111-$BX$31)*$BX$33)),SUM($BU$42:BU2111)/$BV$40))</f>
        <v>0.99999999999999789</v>
      </c>
      <c r="BW2111" s="1">
        <f t="shared" si="553"/>
        <v>1.7845360882553018E-13</v>
      </c>
      <c r="BY2111" s="1">
        <f t="shared" si="554"/>
        <v>206.89999999999253</v>
      </c>
      <c r="BZ2111" s="1">
        <f t="shared" si="545"/>
        <v>8.6251140080008031E-16</v>
      </c>
      <c r="CA2111" s="1">
        <f t="shared" si="552"/>
        <v>26</v>
      </c>
      <c r="CE2111" s="1">
        <f t="shared" si="546"/>
        <v>26.305</v>
      </c>
      <c r="CF2111" s="1">
        <f t="shared" si="547"/>
        <v>99</v>
      </c>
      <c r="CG2111" s="1">
        <f t="shared" si="548"/>
        <v>0</v>
      </c>
      <c r="CH2111" s="1">
        <f t="shared" si="544"/>
        <v>0</v>
      </c>
      <c r="CJ2111" s="1" t="e">
        <f t="shared" si="549"/>
        <v>#N/A</v>
      </c>
      <c r="CK2111" s="1" t="str">
        <f t="shared" si="550"/>
        <v/>
      </c>
    </row>
    <row r="2112" spans="73:89" ht="12" customHeight="1" x14ac:dyDescent="0.15">
      <c r="BU2112" s="1">
        <f t="shared" si="551"/>
        <v>0</v>
      </c>
      <c r="BV2112" s="1">
        <f>IF($BY$12=1,NORMDIST(BY2112,$Y$6,$Y$8,TRUE),IF($BY$12=2,IF(BY2112&lt;=$BX$31,0,IF(BY2112&gt;=$BX$32,1,(BY2112-$BX$31)*$BX$33)),SUM($BU$42:BU2112)/$BV$40))</f>
        <v>0.99999999999999789</v>
      </c>
      <c r="BW2112" s="1">
        <f t="shared" si="553"/>
        <v>1.7167006045144607E-13</v>
      </c>
      <c r="BY2112" s="1">
        <f t="shared" si="554"/>
        <v>206.99999999999253</v>
      </c>
      <c r="BZ2112" s="1">
        <f t="shared" si="545"/>
        <v>8.2932396353358588E-16</v>
      </c>
      <c r="CA2112" s="1">
        <f t="shared" si="552"/>
        <v>26</v>
      </c>
      <c r="CE2112" s="1">
        <f t="shared" si="546"/>
        <v>26.305</v>
      </c>
      <c r="CF2112" s="1">
        <f t="shared" si="547"/>
        <v>99</v>
      </c>
      <c r="CG2112" s="1">
        <f t="shared" si="548"/>
        <v>0</v>
      </c>
      <c r="CH2112" s="1">
        <f t="shared" si="544"/>
        <v>0</v>
      </c>
      <c r="CJ2112" s="1" t="e">
        <f t="shared" si="549"/>
        <v>#N/A</v>
      </c>
      <c r="CK2112" s="1" t="str">
        <f t="shared" si="550"/>
        <v/>
      </c>
    </row>
    <row r="2113" spans="73:89" ht="12" customHeight="1" x14ac:dyDescent="0.15">
      <c r="BU2113" s="1">
        <f t="shared" si="551"/>
        <v>0</v>
      </c>
      <c r="BV2113" s="1">
        <f>IF($BY$12=1,NORMDIST(BY2113,$Y$6,$Y$8,TRUE),IF($BY$12=2,IF(BY2113&lt;=$BX$31,0,IF(BY2113&gt;=$BX$32,1,(BY2113-$BX$31)*$BX$33)),SUM($BU$42:BU2113)/$BV$40))</f>
        <v>0.999999999999998</v>
      </c>
      <c r="BW2113" s="1">
        <f t="shared" si="553"/>
        <v>1.6514020767477509E-13</v>
      </c>
      <c r="BY2113" s="1">
        <f t="shared" si="554"/>
        <v>207.09999999999252</v>
      </c>
      <c r="BZ2113" s="1">
        <f t="shared" si="545"/>
        <v>7.9739356675413357E-16</v>
      </c>
      <c r="CA2113" s="1">
        <f t="shared" si="552"/>
        <v>26</v>
      </c>
      <c r="CE2113" s="1">
        <f t="shared" si="546"/>
        <v>26.305</v>
      </c>
      <c r="CF2113" s="1">
        <f t="shared" si="547"/>
        <v>99</v>
      </c>
      <c r="CG2113" s="1">
        <f t="shared" si="548"/>
        <v>0</v>
      </c>
      <c r="CH2113" s="1">
        <f t="shared" si="544"/>
        <v>0</v>
      </c>
      <c r="CJ2113" s="1" t="e">
        <f t="shared" si="549"/>
        <v>#N/A</v>
      </c>
      <c r="CK2113" s="1" t="str">
        <f t="shared" si="550"/>
        <v/>
      </c>
    </row>
    <row r="2114" spans="73:89" ht="12" customHeight="1" x14ac:dyDescent="0.15">
      <c r="BU2114" s="1">
        <f t="shared" si="551"/>
        <v>0</v>
      </c>
      <c r="BV2114" s="1">
        <f>IF($BY$12=1,NORMDIST(BY2114,$Y$6,$Y$8,TRUE),IF($BY$12=2,IF(BY2114&lt;=$BX$31,0,IF(BY2114&gt;=$BX$32,1,(BY2114-$BX$31)*$BX$33)),SUM($BU$42:BU2114)/$BV$40))</f>
        <v>0.99999999999999811</v>
      </c>
      <c r="BW2114" s="1">
        <f t="shared" si="553"/>
        <v>1.58854723923698E-13</v>
      </c>
      <c r="BY2114" s="1">
        <f t="shared" si="554"/>
        <v>207.19999999999251</v>
      </c>
      <c r="BZ2114" s="1">
        <f t="shared" si="545"/>
        <v>7.6667337801015317E-16</v>
      </c>
      <c r="CA2114" s="1">
        <f t="shared" si="552"/>
        <v>26</v>
      </c>
      <c r="CE2114" s="1">
        <f t="shared" si="546"/>
        <v>26.305</v>
      </c>
      <c r="CF2114" s="1">
        <f t="shared" si="547"/>
        <v>99</v>
      </c>
      <c r="CG2114" s="1">
        <f t="shared" si="548"/>
        <v>0</v>
      </c>
      <c r="CH2114" s="1">
        <f t="shared" si="544"/>
        <v>0</v>
      </c>
      <c r="CJ2114" s="1" t="e">
        <f t="shared" si="549"/>
        <v>#N/A</v>
      </c>
      <c r="CK2114" s="1" t="str">
        <f t="shared" si="550"/>
        <v/>
      </c>
    </row>
    <row r="2115" spans="73:89" ht="12" customHeight="1" x14ac:dyDescent="0.15">
      <c r="BU2115" s="1">
        <f t="shared" si="551"/>
        <v>0</v>
      </c>
      <c r="BV2115" s="1">
        <f>IF($BY$12=1,NORMDIST(BY2115,$Y$6,$Y$8,TRUE),IF($BY$12=2,IF(BY2115&lt;=$BX$31,0,IF(BY2115&gt;=$BX$32,1,(BY2115-$BX$31)*$BX$33)),SUM($BU$42:BU2115)/$BV$40))</f>
        <v>0.99999999999999811</v>
      </c>
      <c r="BW2115" s="1">
        <f t="shared" si="553"/>
        <v>1.5280461934587984E-13</v>
      </c>
      <c r="BY2115" s="1">
        <f t="shared" si="554"/>
        <v>207.29999999999251</v>
      </c>
      <c r="BZ2115" s="1">
        <f t="shared" si="545"/>
        <v>7.3711827952670214E-16</v>
      </c>
      <c r="CA2115" s="1">
        <f t="shared" si="552"/>
        <v>26</v>
      </c>
      <c r="CE2115" s="1">
        <f t="shared" si="546"/>
        <v>26.305</v>
      </c>
      <c r="CF2115" s="1">
        <f t="shared" si="547"/>
        <v>99</v>
      </c>
      <c r="CG2115" s="1">
        <f t="shared" si="548"/>
        <v>0</v>
      </c>
      <c r="CH2115" s="1">
        <f t="shared" ref="CH2115:CH2178" si="555">IF(CB2115="",0,1)</f>
        <v>0</v>
      </c>
      <c r="CJ2115" s="1" t="e">
        <f t="shared" si="549"/>
        <v>#N/A</v>
      </c>
      <c r="CK2115" s="1" t="str">
        <f t="shared" si="550"/>
        <v/>
      </c>
    </row>
    <row r="2116" spans="73:89" ht="12" customHeight="1" x14ac:dyDescent="0.15">
      <c r="BU2116" s="1">
        <f t="shared" si="551"/>
        <v>0</v>
      </c>
      <c r="BV2116" s="1">
        <f>IF($BY$12=1,NORMDIST(BY2116,$Y$6,$Y$8,TRUE),IF($BY$12=2,IF(BY2116&lt;=$BX$31,0,IF(BY2116&gt;=$BX$32,1,(BY2116-$BX$31)*$BX$33)),SUM($BU$42:BU2116)/$BV$40))</f>
        <v>0.99999999999999822</v>
      </c>
      <c r="BW2116" s="1">
        <f t="shared" si="553"/>
        <v>1.4698122888281661E-13</v>
      </c>
      <c r="BY2116" s="1">
        <f t="shared" si="554"/>
        <v>207.3999999999925</v>
      </c>
      <c r="BZ2116" s="1">
        <f t="shared" si="545"/>
        <v>7.0868480657098329E-16</v>
      </c>
      <c r="CA2116" s="1">
        <f t="shared" si="552"/>
        <v>26</v>
      </c>
      <c r="CE2116" s="1">
        <f t="shared" si="546"/>
        <v>26.305</v>
      </c>
      <c r="CF2116" s="1">
        <f t="shared" si="547"/>
        <v>99</v>
      </c>
      <c r="CG2116" s="1">
        <f t="shared" si="548"/>
        <v>0</v>
      </c>
      <c r="CH2116" s="1">
        <f t="shared" si="555"/>
        <v>0</v>
      </c>
      <c r="CJ2116" s="1" t="e">
        <f t="shared" si="549"/>
        <v>#N/A</v>
      </c>
      <c r="CK2116" s="1" t="str">
        <f t="shared" si="550"/>
        <v/>
      </c>
    </row>
    <row r="2117" spans="73:89" ht="12" customHeight="1" x14ac:dyDescent="0.15">
      <c r="BU2117" s="1">
        <f t="shared" si="551"/>
        <v>0</v>
      </c>
      <c r="BV2117" s="1">
        <f>IF($BY$12=1,NORMDIST(BY2117,$Y$6,$Y$8,TRUE),IF($BY$12=2,IF(BY2117&lt;=$BX$31,0,IF(BY2117&gt;=$BX$32,1,(BY2117-$BX$31)*$BX$33)),SUM($BU$42:BU2117)/$BV$40))</f>
        <v>0.99999999999999833</v>
      </c>
      <c r="BW2117" s="1">
        <f t="shared" si="553"/>
        <v>1.4137620075802657E-13</v>
      </c>
      <c r="BY2117" s="1">
        <f t="shared" si="554"/>
        <v>207.4999999999925</v>
      </c>
      <c r="BZ2117" s="1">
        <f t="shared" si="545"/>
        <v>6.8133108799051408E-16</v>
      </c>
      <c r="CA2117" s="1">
        <f t="shared" si="552"/>
        <v>26</v>
      </c>
      <c r="CE2117" s="1">
        <f t="shared" si="546"/>
        <v>26.305</v>
      </c>
      <c r="CF2117" s="1">
        <f t="shared" si="547"/>
        <v>99</v>
      </c>
      <c r="CG2117" s="1">
        <f t="shared" si="548"/>
        <v>0</v>
      </c>
      <c r="CH2117" s="1">
        <f t="shared" si="555"/>
        <v>0</v>
      </c>
      <c r="CJ2117" s="1" t="e">
        <f t="shared" si="549"/>
        <v>#N/A</v>
      </c>
      <c r="CK2117" s="1" t="str">
        <f t="shared" si="550"/>
        <v/>
      </c>
    </row>
    <row r="2118" spans="73:89" ht="12" customHeight="1" x14ac:dyDescent="0.15">
      <c r="BU2118" s="1">
        <f t="shared" si="551"/>
        <v>0</v>
      </c>
      <c r="BV2118" s="1">
        <f>IF($BY$12=1,NORMDIST(BY2118,$Y$6,$Y$8,TRUE),IF($BY$12=2,IF(BY2118&lt;=$BX$31,0,IF(BY2118&gt;=$BX$32,1,(BY2118-$BX$31)*$BX$33)),SUM($BU$42:BU2118)/$BV$40))</f>
        <v>0.99999999999999833</v>
      </c>
      <c r="BW2118" s="1">
        <f t="shared" si="553"/>
        <v>1.3598148536502368E-13</v>
      </c>
      <c r="BY2118" s="1">
        <f t="shared" si="554"/>
        <v>207.59999999999249</v>
      </c>
      <c r="BZ2118" s="1">
        <f t="shared" si="545"/>
        <v>6.5501678884888532E-16</v>
      </c>
      <c r="CA2118" s="1">
        <f t="shared" si="552"/>
        <v>26</v>
      </c>
      <c r="CE2118" s="1">
        <f t="shared" si="546"/>
        <v>26.305</v>
      </c>
      <c r="CF2118" s="1">
        <f t="shared" si="547"/>
        <v>99</v>
      </c>
      <c r="CG2118" s="1">
        <f t="shared" si="548"/>
        <v>0</v>
      </c>
      <c r="CH2118" s="1">
        <f t="shared" si="555"/>
        <v>0</v>
      </c>
      <c r="CJ2118" s="1" t="e">
        <f t="shared" si="549"/>
        <v>#N/A</v>
      </c>
      <c r="CK2118" s="1" t="str">
        <f t="shared" si="550"/>
        <v/>
      </c>
    </row>
    <row r="2119" spans="73:89" ht="12" customHeight="1" x14ac:dyDescent="0.15">
      <c r="BU2119" s="1">
        <f t="shared" si="551"/>
        <v>0</v>
      </c>
      <c r="BV2119" s="1">
        <f>IF($BY$12=1,NORMDIST(BY2119,$Y$6,$Y$8,TRUE),IF($BY$12=2,IF(BY2119&lt;=$BX$31,0,IF(BY2119&gt;=$BX$32,1,(BY2119-$BX$31)*$BX$33)),SUM($BU$42:BU2119)/$BV$40))</f>
        <v>0.99999999999999845</v>
      </c>
      <c r="BW2119" s="1">
        <f t="shared" si="553"/>
        <v>1.3078932454149193E-13</v>
      </c>
      <c r="BY2119" s="1">
        <f t="shared" si="554"/>
        <v>207.69999999999249</v>
      </c>
      <c r="BZ2119" s="1">
        <f t="shared" si="545"/>
        <v>6.297030550866474E-16</v>
      </c>
      <c r="CA2119" s="1">
        <f t="shared" si="552"/>
        <v>26</v>
      </c>
      <c r="CE2119" s="1">
        <f t="shared" si="546"/>
        <v>26.305</v>
      </c>
      <c r="CF2119" s="1">
        <f t="shared" si="547"/>
        <v>99</v>
      </c>
      <c r="CG2119" s="1">
        <f t="shared" si="548"/>
        <v>0</v>
      </c>
      <c r="CH2119" s="1">
        <f t="shared" si="555"/>
        <v>0</v>
      </c>
      <c r="CJ2119" s="1" t="e">
        <f t="shared" si="549"/>
        <v>#N/A</v>
      </c>
      <c r="CK2119" s="1" t="str">
        <f t="shared" si="550"/>
        <v/>
      </c>
    </row>
    <row r="2120" spans="73:89" ht="12" customHeight="1" x14ac:dyDescent="0.15">
      <c r="BU2120" s="1">
        <f t="shared" si="551"/>
        <v>0</v>
      </c>
      <c r="BV2120" s="1">
        <f>IF($BY$12=1,NORMDIST(BY2120,$Y$6,$Y$8,TRUE),IF($BY$12=2,IF(BY2120&lt;=$BX$31,0,IF(BY2120&gt;=$BX$32,1,(BY2120-$BX$31)*$BX$33)),SUM($BU$42:BU2120)/$BV$40))</f>
        <v>0.99999999999999845</v>
      </c>
      <c r="BW2120" s="1">
        <f t="shared" si="553"/>
        <v>1.2579224121653387E-13</v>
      </c>
      <c r="BY2120" s="1">
        <f t="shared" si="554"/>
        <v>207.79999999999248</v>
      </c>
      <c r="BZ2120" s="1">
        <f t="shared" si="545"/>
        <v>6.0535246013733597E-16</v>
      </c>
      <c r="CA2120" s="1">
        <f t="shared" si="552"/>
        <v>26</v>
      </c>
      <c r="CE2120" s="1">
        <f t="shared" si="546"/>
        <v>26.305</v>
      </c>
      <c r="CF2120" s="1">
        <f t="shared" si="547"/>
        <v>99</v>
      </c>
      <c r="CG2120" s="1">
        <f t="shared" si="548"/>
        <v>0</v>
      </c>
      <c r="CH2120" s="1">
        <f t="shared" si="555"/>
        <v>0</v>
      </c>
      <c r="CJ2120" s="1" t="e">
        <f t="shared" si="549"/>
        <v>#N/A</v>
      </c>
      <c r="CK2120" s="1" t="str">
        <f t="shared" si="550"/>
        <v/>
      </c>
    </row>
    <row r="2121" spans="73:89" ht="12" customHeight="1" x14ac:dyDescent="0.15">
      <c r="BU2121" s="1">
        <f t="shared" si="551"/>
        <v>0</v>
      </c>
      <c r="BV2121" s="1">
        <f>IF($BY$12=1,NORMDIST(BY2121,$Y$6,$Y$8,TRUE),IF($BY$12=2,IF(BY2121&lt;=$BX$31,0,IF(BY2121&gt;=$BX$32,1,(BY2121-$BX$31)*$BX$33)),SUM($BU$42:BU2121)/$BV$40))</f>
        <v>0.99999999999999856</v>
      </c>
      <c r="BW2121" s="1">
        <f t="shared" si="553"/>
        <v>1.2098302941828031E-13</v>
      </c>
      <c r="BY2121" s="1">
        <f t="shared" si="554"/>
        <v>207.89999999999247</v>
      </c>
      <c r="BZ2121" s="1">
        <f t="shared" si="545"/>
        <v>5.8192895343090287E-16</v>
      </c>
      <c r="CA2121" s="1">
        <f t="shared" si="552"/>
        <v>26</v>
      </c>
      <c r="CE2121" s="1">
        <f t="shared" si="546"/>
        <v>26.305</v>
      </c>
      <c r="CF2121" s="1">
        <f t="shared" si="547"/>
        <v>99</v>
      </c>
      <c r="CG2121" s="1">
        <f t="shared" si="548"/>
        <v>0</v>
      </c>
      <c r="CH2121" s="1">
        <f t="shared" si="555"/>
        <v>0</v>
      </c>
      <c r="CJ2121" s="1" t="e">
        <f t="shared" si="549"/>
        <v>#N/A</v>
      </c>
      <c r="CK2121" s="1" t="str">
        <f t="shared" si="550"/>
        <v/>
      </c>
    </row>
    <row r="2122" spans="73:89" ht="12" customHeight="1" x14ac:dyDescent="0.15">
      <c r="BU2122" s="1">
        <f t="shared" si="551"/>
        <v>0</v>
      </c>
      <c r="BV2122" s="1">
        <f>IF($BY$12=1,NORMDIST(BY2122,$Y$6,$Y$8,TRUE),IF($BY$12=2,IF(BY2122&lt;=$BX$31,0,IF(BY2122&gt;=$BX$32,1,(BY2122-$BX$31)*$BX$33)),SUM($BU$42:BU2122)/$BV$40))</f>
        <v>0.99999999999999856</v>
      </c>
      <c r="BW2122" s="1">
        <f t="shared" si="553"/>
        <v>1.1635474462960068E-13</v>
      </c>
      <c r="BY2122" s="1">
        <f t="shared" si="554"/>
        <v>207.99999999999247</v>
      </c>
      <c r="BZ2122" s="1">
        <f t="shared" si="545"/>
        <v>5.5939781071925426E-16</v>
      </c>
      <c r="CA2122" s="1">
        <f t="shared" si="552"/>
        <v>26</v>
      </c>
      <c r="CE2122" s="1">
        <f t="shared" si="546"/>
        <v>26.305</v>
      </c>
      <c r="CF2122" s="1">
        <f t="shared" si="547"/>
        <v>99</v>
      </c>
      <c r="CG2122" s="1">
        <f t="shared" si="548"/>
        <v>0</v>
      </c>
      <c r="CH2122" s="1">
        <f t="shared" si="555"/>
        <v>0</v>
      </c>
      <c r="CJ2122" s="1" t="e">
        <f t="shared" si="549"/>
        <v>#N/A</v>
      </c>
      <c r="CK2122" s="1" t="str">
        <f t="shared" si="550"/>
        <v/>
      </c>
    </row>
    <row r="2123" spans="73:89" ht="12" customHeight="1" x14ac:dyDescent="0.15">
      <c r="BU2123" s="1">
        <f t="shared" si="551"/>
        <v>0</v>
      </c>
      <c r="BV2123" s="1">
        <f>IF($BY$12=1,NORMDIST(BY2123,$Y$6,$Y$8,TRUE),IF($BY$12=2,IF(BY2123&lt;=$BX$31,0,IF(BY2123&gt;=$BX$32,1,(BY2123-$BX$31)*$BX$33)),SUM($BU$42:BU2123)/$BV$40))</f>
        <v>0.99999999999999867</v>
      </c>
      <c r="BW2123" s="1">
        <f t="shared" si="553"/>
        <v>1.1190069448003912E-13</v>
      </c>
      <c r="BY2123" s="1">
        <f t="shared" si="554"/>
        <v>208.09999999999246</v>
      </c>
      <c r="BZ2123" s="1">
        <f t="shared" si="545"/>
        <v>5.3772558616070723E-16</v>
      </c>
      <c r="CA2123" s="1">
        <f t="shared" si="552"/>
        <v>26</v>
      </c>
      <c r="CE2123" s="1">
        <f t="shared" si="546"/>
        <v>26.305</v>
      </c>
      <c r="CF2123" s="1">
        <f t="shared" si="547"/>
        <v>99</v>
      </c>
      <c r="CG2123" s="1">
        <f t="shared" si="548"/>
        <v>0</v>
      </c>
      <c r="CH2123" s="1">
        <f t="shared" si="555"/>
        <v>0</v>
      </c>
      <c r="CJ2123" s="1" t="e">
        <f t="shared" si="549"/>
        <v>#N/A</v>
      </c>
      <c r="CK2123" s="1" t="str">
        <f t="shared" si="550"/>
        <v/>
      </c>
    </row>
    <row r="2124" spans="73:89" ht="12" customHeight="1" x14ac:dyDescent="0.15">
      <c r="BU2124" s="1">
        <f t="shared" si="551"/>
        <v>0</v>
      </c>
      <c r="BV2124" s="1">
        <f>IF($BY$12=1,NORMDIST(BY2124,$Y$6,$Y$8,TRUE),IF($BY$12=2,IF(BY2124&lt;=$BX$31,0,IF(BY2124&gt;=$BX$32,1,(BY2124-$BX$31)*$BX$33)),SUM($BU$42:BU2124)/$BV$40))</f>
        <v>0.99999999999999867</v>
      </c>
      <c r="BW2124" s="1">
        <f t="shared" si="553"/>
        <v>1.0761442976250679E-13</v>
      </c>
      <c r="BY2124" s="1">
        <f t="shared" si="554"/>
        <v>208.19999999999246</v>
      </c>
      <c r="BZ2124" s="1">
        <f t="shared" si="545"/>
        <v>5.1688006610235681E-16</v>
      </c>
      <c r="CA2124" s="1">
        <f t="shared" si="552"/>
        <v>26</v>
      </c>
      <c r="CE2124" s="1">
        <f t="shared" si="546"/>
        <v>26.305</v>
      </c>
      <c r="CF2124" s="1">
        <f t="shared" si="547"/>
        <v>99</v>
      </c>
      <c r="CG2124" s="1">
        <f t="shared" si="548"/>
        <v>0</v>
      </c>
      <c r="CH2124" s="1">
        <f t="shared" si="555"/>
        <v>0</v>
      </c>
      <c r="CJ2124" s="1" t="e">
        <f t="shared" si="549"/>
        <v>#N/A</v>
      </c>
      <c r="CK2124" s="1" t="str">
        <f t="shared" si="550"/>
        <v/>
      </c>
    </row>
    <row r="2125" spans="73:89" ht="12" customHeight="1" x14ac:dyDescent="0.15">
      <c r="BU2125" s="1">
        <f t="shared" si="551"/>
        <v>0</v>
      </c>
      <c r="BV2125" s="1">
        <f>IF($BY$12=1,NORMDIST(BY2125,$Y$6,$Y$8,TRUE),IF($BY$12=2,IF(BY2125&lt;=$BX$31,0,IF(BY2125&gt;=$BX$32,1,(BY2125-$BX$31)*$BX$33)),SUM($BU$42:BU2125)/$BV$40))</f>
        <v>0.99999999999999878</v>
      </c>
      <c r="BW2125" s="1">
        <f t="shared" si="553"/>
        <v>1.0348973576364812E-13</v>
      </c>
      <c r="BY2125" s="1">
        <f t="shared" si="554"/>
        <v>208.29999999999245</v>
      </c>
      <c r="BZ2125" s="1">
        <f t="shared" si="545"/>
        <v>4.9683022450144917E-16</v>
      </c>
      <c r="CA2125" s="1">
        <f t="shared" si="552"/>
        <v>26</v>
      </c>
      <c r="CE2125" s="1">
        <f t="shared" si="546"/>
        <v>26.305</v>
      </c>
      <c r="CF2125" s="1">
        <f t="shared" si="547"/>
        <v>99</v>
      </c>
      <c r="CG2125" s="1">
        <f t="shared" si="548"/>
        <v>0</v>
      </c>
      <c r="CH2125" s="1">
        <f t="shared" si="555"/>
        <v>0</v>
      </c>
      <c r="CJ2125" s="1" t="e">
        <f t="shared" si="549"/>
        <v>#N/A</v>
      </c>
      <c r="CK2125" s="1" t="str">
        <f t="shared" si="550"/>
        <v/>
      </c>
    </row>
    <row r="2126" spans="73:89" ht="12" customHeight="1" x14ac:dyDescent="0.15">
      <c r="BU2126" s="1">
        <f t="shared" si="551"/>
        <v>0</v>
      </c>
      <c r="BV2126" s="1">
        <f>IF($BY$12=1,NORMDIST(BY2126,$Y$6,$Y$8,TRUE),IF($BY$12=2,IF(BY2126&lt;=$BX$31,0,IF(BY2126&gt;=$BX$32,1,(BY2126-$BX$31)*$BX$33)),SUM($BU$42:BU2126)/$BV$40))</f>
        <v>0.99999999999999878</v>
      </c>
      <c r="BW2126" s="1">
        <f t="shared" si="553"/>
        <v>9.95206238971465E-14</v>
      </c>
      <c r="BY2126" s="1">
        <f t="shared" si="554"/>
        <v>208.39999999999245</v>
      </c>
      <c r="BZ2126" s="1">
        <f t="shared" si="545"/>
        <v>4.7754617992874332E-16</v>
      </c>
      <c r="CA2126" s="1">
        <f t="shared" si="552"/>
        <v>26</v>
      </c>
      <c r="CE2126" s="1">
        <f t="shared" si="546"/>
        <v>26.305</v>
      </c>
      <c r="CF2126" s="1">
        <f t="shared" si="547"/>
        <v>99</v>
      </c>
      <c r="CG2126" s="1">
        <f t="shared" si="548"/>
        <v>0</v>
      </c>
      <c r="CH2126" s="1">
        <f t="shared" si="555"/>
        <v>0</v>
      </c>
      <c r="CJ2126" s="1" t="e">
        <f t="shared" si="549"/>
        <v>#N/A</v>
      </c>
      <c r="CK2126" s="1" t="str">
        <f t="shared" si="550"/>
        <v/>
      </c>
    </row>
    <row r="2127" spans="73:89" ht="12" customHeight="1" x14ac:dyDescent="0.15">
      <c r="BU2127" s="1">
        <f t="shared" si="551"/>
        <v>0</v>
      </c>
      <c r="BV2127" s="1">
        <f>IF($BY$12=1,NORMDIST(BY2127,$Y$6,$Y$8,TRUE),IF($BY$12=2,IF(BY2127&lt;=$BX$31,0,IF(BY2127&gt;=$BX$32,1,(BY2127-$BX$31)*$BX$33)),SUM($BU$42:BU2127)/$BV$40))</f>
        <v>0.99999999999999889</v>
      </c>
      <c r="BW2127" s="1">
        <f t="shared" si="553"/>
        <v>9.5701323629625791E-14</v>
      </c>
      <c r="BY2127" s="1">
        <f t="shared" si="554"/>
        <v>208.49999999999244</v>
      </c>
      <c r="BZ2127" s="1">
        <f t="shared" si="545"/>
        <v>4.589991540989413E-16</v>
      </c>
      <c r="CA2127" s="1">
        <f t="shared" si="552"/>
        <v>26</v>
      </c>
      <c r="CE2127" s="1">
        <f t="shared" si="546"/>
        <v>26.305</v>
      </c>
      <c r="CF2127" s="1">
        <f t="shared" si="547"/>
        <v>99</v>
      </c>
      <c r="CG2127" s="1">
        <f t="shared" si="548"/>
        <v>0</v>
      </c>
      <c r="CH2127" s="1">
        <f t="shared" si="555"/>
        <v>0</v>
      </c>
      <c r="CJ2127" s="1" t="e">
        <f t="shared" si="549"/>
        <v>#N/A</v>
      </c>
      <c r="CK2127" s="1" t="str">
        <f t="shared" si="550"/>
        <v/>
      </c>
    </row>
    <row r="2128" spans="73:89" ht="12" customHeight="1" x14ac:dyDescent="0.15">
      <c r="BU2128" s="1">
        <f t="shared" si="551"/>
        <v>0</v>
      </c>
      <c r="BV2128" s="1">
        <f>IF($BY$12=1,NORMDIST(BY2128,$Y$6,$Y$8,TRUE),IF($BY$12=2,IF(BY2128&lt;=$BX$31,0,IF(BY2128&gt;=$BX$32,1,(BY2128-$BX$31)*$BX$33)),SUM($BU$42:BU2128)/$BV$40))</f>
        <v>0.99999999999999889</v>
      </c>
      <c r="BW2128" s="1">
        <f t="shared" si="553"/>
        <v>9.2026274689119341E-14</v>
      </c>
      <c r="BY2128" s="1">
        <f t="shared" si="554"/>
        <v>208.59999999999243</v>
      </c>
      <c r="BZ2128" s="1">
        <f t="shared" si="545"/>
        <v>4.4116143187498885E-16</v>
      </c>
      <c r="CA2128" s="1">
        <f t="shared" si="552"/>
        <v>26</v>
      </c>
      <c r="CE2128" s="1">
        <f t="shared" si="546"/>
        <v>26.305</v>
      </c>
      <c r="CF2128" s="1">
        <f t="shared" si="547"/>
        <v>99</v>
      </c>
      <c r="CG2128" s="1">
        <f t="shared" si="548"/>
        <v>0</v>
      </c>
      <c r="CH2128" s="1">
        <f t="shared" si="555"/>
        <v>0</v>
      </c>
      <c r="CJ2128" s="1" t="e">
        <f t="shared" si="549"/>
        <v>#N/A</v>
      </c>
      <c r="CK2128" s="1" t="str">
        <f t="shared" si="550"/>
        <v/>
      </c>
    </row>
    <row r="2129" spans="73:89" ht="12" customHeight="1" x14ac:dyDescent="0.15">
      <c r="BU2129" s="1">
        <f t="shared" si="551"/>
        <v>0</v>
      </c>
      <c r="BV2129" s="1">
        <f>IF($BY$12=1,NORMDIST(BY2129,$Y$6,$Y$8,TRUE),IF($BY$12=2,IF(BY2129&lt;=$BX$31,0,IF(BY2129&gt;=$BX$32,1,(BY2129-$BX$31)*$BX$33)),SUM($BU$42:BU2129)/$BV$40))</f>
        <v>0.999999999999999</v>
      </c>
      <c r="BW2129" s="1">
        <f t="shared" si="553"/>
        <v>8.8490119546432723E-14</v>
      </c>
      <c r="BY2129" s="1">
        <f t="shared" si="554"/>
        <v>208.69999999999243</v>
      </c>
      <c r="BZ2129" s="1">
        <f t="shared" si="545"/>
        <v>4.2400632269494935E-16</v>
      </c>
      <c r="CA2129" s="1">
        <f t="shared" si="552"/>
        <v>26</v>
      </c>
      <c r="CE2129" s="1">
        <f t="shared" si="546"/>
        <v>26.305</v>
      </c>
      <c r="CF2129" s="1">
        <f t="shared" si="547"/>
        <v>99</v>
      </c>
      <c r="CG2129" s="1">
        <f t="shared" si="548"/>
        <v>0</v>
      </c>
      <c r="CH2129" s="1">
        <f t="shared" si="555"/>
        <v>0</v>
      </c>
      <c r="CJ2129" s="1" t="e">
        <f t="shared" si="549"/>
        <v>#N/A</v>
      </c>
      <c r="CK2129" s="1" t="str">
        <f t="shared" si="550"/>
        <v/>
      </c>
    </row>
    <row r="2130" spans="73:89" ht="12" customHeight="1" x14ac:dyDescent="0.15">
      <c r="BU2130" s="1">
        <f t="shared" si="551"/>
        <v>0</v>
      </c>
      <c r="BV2130" s="1">
        <f>IF($BY$12=1,NORMDIST(BY2130,$Y$6,$Y$8,TRUE),IF($BY$12=2,IF(BY2130&lt;=$BX$31,0,IF(BY2130&gt;=$BX$32,1,(BY2130-$BX$31)*$BX$33)),SUM($BU$42:BU2130)/$BV$40))</f>
        <v>0.999999999999999</v>
      </c>
      <c r="BW2130" s="1">
        <f t="shared" si="553"/>
        <v>8.5087696160047185E-14</v>
      </c>
      <c r="BY2130" s="1">
        <f t="shared" si="554"/>
        <v>208.79999999999242</v>
      </c>
      <c r="BZ2130" s="1">
        <f t="shared" si="545"/>
        <v>4.075081233718883E-16</v>
      </c>
      <c r="CA2130" s="1">
        <f t="shared" si="552"/>
        <v>26</v>
      </c>
      <c r="CE2130" s="1">
        <f t="shared" si="546"/>
        <v>26.305</v>
      </c>
      <c r="CF2130" s="1">
        <f t="shared" si="547"/>
        <v>99</v>
      </c>
      <c r="CG2130" s="1">
        <f t="shared" si="548"/>
        <v>0</v>
      </c>
      <c r="CH2130" s="1">
        <f t="shared" si="555"/>
        <v>0</v>
      </c>
      <c r="CJ2130" s="1" t="e">
        <f t="shared" si="549"/>
        <v>#N/A</v>
      </c>
      <c r="CK2130" s="1" t="str">
        <f t="shared" si="550"/>
        <v/>
      </c>
    </row>
    <row r="2131" spans="73:89" ht="12" customHeight="1" x14ac:dyDescent="0.15">
      <c r="BU2131" s="1">
        <f t="shared" si="551"/>
        <v>0</v>
      </c>
      <c r="BV2131" s="1">
        <f>IF($BY$12=1,NORMDIST(BY2131,$Y$6,$Y$8,TRUE),IF($BY$12=2,IF(BY2131&lt;=$BX$31,0,IF(BY2131&gt;=$BX$32,1,(BY2131-$BX$31)*$BX$33)),SUM($BU$42:BU2131)/$BV$40))</f>
        <v>0.999999999999999</v>
      </c>
      <c r="BW2131" s="1">
        <f t="shared" si="553"/>
        <v>8.1814030975514711E-14</v>
      </c>
      <c r="BY2131" s="1">
        <f t="shared" si="554"/>
        <v>208.89999999999242</v>
      </c>
      <c r="BZ2131" s="1">
        <f t="shared" si="545"/>
        <v>3.9164208221884959E-16</v>
      </c>
      <c r="CA2131" s="1">
        <f t="shared" si="552"/>
        <v>26</v>
      </c>
      <c r="CE2131" s="1">
        <f t="shared" si="546"/>
        <v>26.305</v>
      </c>
      <c r="CF2131" s="1">
        <f t="shared" si="547"/>
        <v>99</v>
      </c>
      <c r="CG2131" s="1">
        <f t="shared" si="548"/>
        <v>0</v>
      </c>
      <c r="CH2131" s="1">
        <f t="shared" si="555"/>
        <v>0</v>
      </c>
      <c r="CJ2131" s="1" t="e">
        <f t="shared" si="549"/>
        <v>#N/A</v>
      </c>
      <c r="CK2131" s="1" t="str">
        <f t="shared" si="550"/>
        <v/>
      </c>
    </row>
    <row r="2132" spans="73:89" ht="12" customHeight="1" x14ac:dyDescent="0.15">
      <c r="BU2132" s="1">
        <f t="shared" si="551"/>
        <v>0</v>
      </c>
      <c r="BV2132" s="1">
        <f>IF($BY$12=1,NORMDIST(BY2132,$Y$6,$Y$8,TRUE),IF($BY$12=2,IF(BY2132&lt;=$BX$31,0,IF(BY2132&gt;=$BX$32,1,(BY2132-$BX$31)*$BX$33)),SUM($BU$42:BU2132)/$BV$40))</f>
        <v>0.99999999999999911</v>
      </c>
      <c r="BW2132" s="1">
        <f t="shared" si="553"/>
        <v>7.866433217060795E-14</v>
      </c>
      <c r="BY2132" s="1">
        <f t="shared" si="554"/>
        <v>208.99999999999241</v>
      </c>
      <c r="BZ2132" s="1">
        <f t="shared" si="545"/>
        <v>3.7638436445268329E-16</v>
      </c>
      <c r="CA2132" s="1">
        <f t="shared" si="552"/>
        <v>26</v>
      </c>
      <c r="CE2132" s="1">
        <f t="shared" si="546"/>
        <v>26.305</v>
      </c>
      <c r="CF2132" s="1">
        <f t="shared" si="547"/>
        <v>99</v>
      </c>
      <c r="CG2132" s="1">
        <f t="shared" si="548"/>
        <v>0</v>
      </c>
      <c r="CH2132" s="1">
        <f t="shared" si="555"/>
        <v>0</v>
      </c>
      <c r="CJ2132" s="1" t="e">
        <f t="shared" si="549"/>
        <v>#N/A</v>
      </c>
      <c r="CK2132" s="1" t="str">
        <f t="shared" si="550"/>
        <v/>
      </c>
    </row>
    <row r="2133" spans="73:89" ht="12" customHeight="1" x14ac:dyDescent="0.15">
      <c r="BU2133" s="1">
        <f t="shared" si="551"/>
        <v>0</v>
      </c>
      <c r="BV2133" s="1">
        <f>IF($BY$12=1,NORMDIST(BY2133,$Y$6,$Y$8,TRUE),IF($BY$12=2,IF(BY2133&lt;=$BX$31,0,IF(BY2133&gt;=$BX$32,1,(BY2133-$BX$31)*$BX$33)),SUM($BU$42:BU2133)/$BV$40))</f>
        <v>0.99999999999999911</v>
      </c>
      <c r="BW2133" s="1">
        <f t="shared" si="553"/>
        <v>7.563398313778363E-14</v>
      </c>
      <c r="BY2133" s="1">
        <f t="shared" si="554"/>
        <v>209.09999999999241</v>
      </c>
      <c r="BZ2133" s="1">
        <f t="shared" si="545"/>
        <v>3.6171201883207259E-16</v>
      </c>
      <c r="CA2133" s="1">
        <f t="shared" si="552"/>
        <v>26</v>
      </c>
      <c r="CE2133" s="1">
        <f t="shared" si="546"/>
        <v>26.305</v>
      </c>
      <c r="CF2133" s="1">
        <f t="shared" si="547"/>
        <v>99</v>
      </c>
      <c r="CG2133" s="1">
        <f t="shared" si="548"/>
        <v>0</v>
      </c>
      <c r="CH2133" s="1">
        <f t="shared" si="555"/>
        <v>0</v>
      </c>
      <c r="CJ2133" s="1" t="e">
        <f t="shared" si="549"/>
        <v>#N/A</v>
      </c>
      <c r="CK2133" s="1" t="str">
        <f t="shared" si="550"/>
        <v/>
      </c>
    </row>
    <row r="2134" spans="73:89" ht="12" customHeight="1" x14ac:dyDescent="0.15">
      <c r="BU2134" s="1">
        <f t="shared" si="551"/>
        <v>0</v>
      </c>
      <c r="BV2134" s="1">
        <f>IF($BY$12=1,NORMDIST(BY2134,$Y$6,$Y$8,TRUE),IF($BY$12=2,IF(BY2134&lt;=$BX$31,0,IF(BY2134&gt;=$BX$32,1,(BY2134-$BX$31)*$BX$33)),SUM($BU$42:BU2134)/$BV$40))</f>
        <v>0.99999999999999911</v>
      </c>
      <c r="BW2134" s="1">
        <f t="shared" si="553"/>
        <v>7.2718536195787984E-14</v>
      </c>
      <c r="BY2134" s="1">
        <f t="shared" si="554"/>
        <v>209.1999999999924</v>
      </c>
      <c r="BZ2134" s="1">
        <f t="shared" si="545"/>
        <v>3.4760294548657087E-16</v>
      </c>
      <c r="CA2134" s="1">
        <f t="shared" si="552"/>
        <v>26</v>
      </c>
      <c r="CE2134" s="1">
        <f t="shared" si="546"/>
        <v>26.305</v>
      </c>
      <c r="CF2134" s="1">
        <f t="shared" si="547"/>
        <v>99</v>
      </c>
      <c r="CG2134" s="1">
        <f t="shared" si="548"/>
        <v>0</v>
      </c>
      <c r="CH2134" s="1">
        <f t="shared" si="555"/>
        <v>0</v>
      </c>
      <c r="CJ2134" s="1" t="e">
        <f t="shared" si="549"/>
        <v>#N/A</v>
      </c>
      <c r="CK2134" s="1" t="str">
        <f t="shared" si="550"/>
        <v/>
      </c>
    </row>
    <row r="2135" spans="73:89" ht="12" customHeight="1" x14ac:dyDescent="0.15">
      <c r="BU2135" s="1">
        <f t="shared" si="551"/>
        <v>0</v>
      </c>
      <c r="BV2135" s="1">
        <f>IF($BY$12=1,NORMDIST(BY2135,$Y$6,$Y$8,TRUE),IF($BY$12=2,IF(BY2135&lt;=$BX$31,0,IF(BY2135&gt;=$BX$32,1,(BY2135-$BX$31)*$BX$33)),SUM($BU$42:BU2135)/$BV$40))</f>
        <v>0.99999999999999922</v>
      </c>
      <c r="BW2135" s="1">
        <f t="shared" si="553"/>
        <v>6.991370652253137E-14</v>
      </c>
      <c r="BY2135" s="1">
        <f t="shared" si="554"/>
        <v>209.29999999999239</v>
      </c>
      <c r="BZ2135" s="1">
        <f t="shared" si="545"/>
        <v>3.3403586489504975E-16</v>
      </c>
      <c r="CA2135" s="1">
        <f t="shared" si="552"/>
        <v>26</v>
      </c>
      <c r="CE2135" s="1">
        <f t="shared" si="546"/>
        <v>26.305</v>
      </c>
      <c r="CF2135" s="1">
        <f t="shared" si="547"/>
        <v>99</v>
      </c>
      <c r="CG2135" s="1">
        <f t="shared" si="548"/>
        <v>0</v>
      </c>
      <c r="CH2135" s="1">
        <f t="shared" si="555"/>
        <v>0</v>
      </c>
      <c r="CJ2135" s="1" t="e">
        <f t="shared" si="549"/>
        <v>#N/A</v>
      </c>
      <c r="CK2135" s="1" t="str">
        <f t="shared" si="550"/>
        <v/>
      </c>
    </row>
    <row r="2136" spans="73:89" ht="12" customHeight="1" x14ac:dyDescent="0.15">
      <c r="BU2136" s="1">
        <f t="shared" si="551"/>
        <v>0</v>
      </c>
      <c r="BV2136" s="1">
        <f>IF($BY$12=1,NORMDIST(BY2136,$Y$6,$Y$8,TRUE),IF($BY$12=2,IF(BY2136&lt;=$BX$31,0,IF(BY2136&gt;=$BX$32,1,(BY2136-$BX$31)*$BX$33)),SUM($BU$42:BU2136)/$BV$40))</f>
        <v>0.99999999999999922</v>
      </c>
      <c r="BW2136" s="1">
        <f t="shared" si="553"/>
        <v>6.7215366301591348E-14</v>
      </c>
      <c r="BY2136" s="1">
        <f t="shared" si="554"/>
        <v>209.39999999999239</v>
      </c>
      <c r="BZ2136" s="1">
        <f t="shared" si="545"/>
        <v>3.2099028797322727E-16</v>
      </c>
      <c r="CA2136" s="1">
        <f t="shared" si="552"/>
        <v>26</v>
      </c>
      <c r="CE2136" s="1">
        <f t="shared" si="546"/>
        <v>26.305</v>
      </c>
      <c r="CF2136" s="1">
        <f t="shared" si="547"/>
        <v>99</v>
      </c>
      <c r="CG2136" s="1">
        <f t="shared" si="548"/>
        <v>0</v>
      </c>
      <c r="CH2136" s="1">
        <f t="shared" si="555"/>
        <v>0</v>
      </c>
      <c r="CJ2136" s="1" t="e">
        <f t="shared" si="549"/>
        <v>#N/A</v>
      </c>
      <c r="CK2136" s="1" t="str">
        <f t="shared" si="550"/>
        <v/>
      </c>
    </row>
    <row r="2137" spans="73:89" ht="12" customHeight="1" x14ac:dyDescent="0.15">
      <c r="BU2137" s="1">
        <f t="shared" si="551"/>
        <v>0</v>
      </c>
      <c r="BV2137" s="1">
        <f>IF($BY$12=1,NORMDIST(BY2137,$Y$6,$Y$8,TRUE),IF($BY$12=2,IF(BY2137&lt;=$BX$31,0,IF(BY2137&gt;=$BX$32,1,(BY2137-$BX$31)*$BX$33)),SUM($BU$42:BU2137)/$BV$40))</f>
        <v>0.99999999999999922</v>
      </c>
      <c r="BW2137" s="1">
        <f t="shared" si="553"/>
        <v>6.4619539074993782E-14</v>
      </c>
      <c r="BY2137" s="1">
        <f t="shared" si="554"/>
        <v>209.49999999999238</v>
      </c>
      <c r="BZ2137" s="1">
        <f t="shared" si="545"/>
        <v>3.0844648723148511E-16</v>
      </c>
      <c r="CA2137" s="1">
        <f t="shared" si="552"/>
        <v>26</v>
      </c>
      <c r="CE2137" s="1">
        <f t="shared" si="546"/>
        <v>26.305</v>
      </c>
      <c r="CF2137" s="1">
        <f t="shared" si="547"/>
        <v>99</v>
      </c>
      <c r="CG2137" s="1">
        <f t="shared" si="548"/>
        <v>0</v>
      </c>
      <c r="CH2137" s="1">
        <f t="shared" si="555"/>
        <v>0</v>
      </c>
      <c r="CJ2137" s="1" t="e">
        <f t="shared" si="549"/>
        <v>#N/A</v>
      </c>
      <c r="CK2137" s="1" t="str">
        <f t="shared" si="550"/>
        <v/>
      </c>
    </row>
    <row r="2138" spans="73:89" ht="12" customHeight="1" x14ac:dyDescent="0.15">
      <c r="BU2138" s="1">
        <f t="shared" si="551"/>
        <v>0</v>
      </c>
      <c r="BV2138" s="1">
        <f>IF($BY$12=1,NORMDIST(BY2138,$Y$6,$Y$8,TRUE),IF($BY$12=2,IF(BY2138&lt;=$BX$31,0,IF(BY2138&gt;=$BX$32,1,(BY2138-$BX$31)*$BX$33)),SUM($BU$42:BU2138)/$BV$40))</f>
        <v>0.99999999999999922</v>
      </c>
      <c r="BW2138" s="1">
        <f t="shared" si="553"/>
        <v>6.2122394295147867E-14</v>
      </c>
      <c r="BY2138" s="1">
        <f t="shared" si="554"/>
        <v>209.59999999999238</v>
      </c>
      <c r="BZ2138" s="1">
        <f t="shared" si="545"/>
        <v>2.9638546896541089E-16</v>
      </c>
      <c r="CA2138" s="1">
        <f t="shared" si="552"/>
        <v>26</v>
      </c>
      <c r="CE2138" s="1">
        <f t="shared" si="546"/>
        <v>26.305</v>
      </c>
      <c r="CF2138" s="1">
        <f t="shared" si="547"/>
        <v>99</v>
      </c>
      <c r="CG2138" s="1">
        <f t="shared" si="548"/>
        <v>0</v>
      </c>
      <c r="CH2138" s="1">
        <f t="shared" si="555"/>
        <v>0</v>
      </c>
      <c r="CJ2138" s="1" t="e">
        <f t="shared" si="549"/>
        <v>#N/A</v>
      </c>
      <c r="CK2138" s="1" t="str">
        <f t="shared" si="550"/>
        <v/>
      </c>
    </row>
    <row r="2139" spans="73:89" ht="12" customHeight="1" x14ac:dyDescent="0.15">
      <c r="BU2139" s="1">
        <f t="shared" si="551"/>
        <v>0</v>
      </c>
      <c r="BV2139" s="1">
        <f>IF($BY$12=1,NORMDIST(BY2139,$Y$6,$Y$8,TRUE),IF($BY$12=2,IF(BY2139&lt;=$BX$31,0,IF(BY2139&gt;=$BX$32,1,(BY2139-$BX$31)*$BX$33)),SUM($BU$42:BU2139)/$BV$40))</f>
        <v>0.99999999999999933</v>
      </c>
      <c r="BW2139" s="1">
        <f t="shared" si="553"/>
        <v>5.9720242069055789E-14</v>
      </c>
      <c r="BY2139" s="1">
        <f t="shared" si="554"/>
        <v>209.69999999999237</v>
      </c>
      <c r="BZ2139" s="1">
        <f t="shared" si="545"/>
        <v>2.8478894644281336E-16</v>
      </c>
      <c r="CA2139" s="1">
        <f t="shared" si="552"/>
        <v>26</v>
      </c>
      <c r="CE2139" s="1">
        <f t="shared" si="546"/>
        <v>26.305</v>
      </c>
      <c r="CF2139" s="1">
        <f t="shared" si="547"/>
        <v>99</v>
      </c>
      <c r="CG2139" s="1">
        <f t="shared" si="548"/>
        <v>0</v>
      </c>
      <c r="CH2139" s="1">
        <f t="shared" si="555"/>
        <v>0</v>
      </c>
      <c r="CJ2139" s="1" t="e">
        <f t="shared" si="549"/>
        <v>#N/A</v>
      </c>
      <c r="CK2139" s="1" t="str">
        <f t="shared" si="550"/>
        <v/>
      </c>
    </row>
    <row r="2140" spans="73:89" ht="12" customHeight="1" x14ac:dyDescent="0.15">
      <c r="BU2140" s="1">
        <f t="shared" si="551"/>
        <v>0</v>
      </c>
      <c r="BV2140" s="1">
        <f>IF($BY$12=1,NORMDIST(BY2140,$Y$6,$Y$8,TRUE),IF($BY$12=2,IF(BY2140&lt;=$BX$31,0,IF(BY2140&gt;=$BX$32,1,(BY2140-$BX$31)*$BX$33)),SUM($BU$42:BU2140)/$BV$40))</f>
        <v>0.99999999999999933</v>
      </c>
      <c r="BW2140" s="1">
        <f t="shared" si="553"/>
        <v>5.7409528088162074E-14</v>
      </c>
      <c r="BY2140" s="1">
        <f t="shared" si="554"/>
        <v>209.79999999999237</v>
      </c>
      <c r="BZ2140" s="1">
        <f t="shared" si="545"/>
        <v>2.7363931405226006E-16</v>
      </c>
      <c r="CA2140" s="1">
        <f t="shared" si="552"/>
        <v>26</v>
      </c>
      <c r="CE2140" s="1">
        <f t="shared" si="546"/>
        <v>26.305</v>
      </c>
      <c r="CF2140" s="1">
        <f t="shared" si="547"/>
        <v>99</v>
      </c>
      <c r="CG2140" s="1">
        <f t="shared" si="548"/>
        <v>0</v>
      </c>
      <c r="CH2140" s="1">
        <f t="shared" si="555"/>
        <v>0</v>
      </c>
      <c r="CJ2140" s="1" t="e">
        <f t="shared" si="549"/>
        <v>#N/A</v>
      </c>
      <c r="CK2140" s="1" t="str">
        <f t="shared" si="550"/>
        <v/>
      </c>
    </row>
    <row r="2141" spans="73:89" ht="12" customHeight="1" x14ac:dyDescent="0.15">
      <c r="BU2141" s="1">
        <f t="shared" si="551"/>
        <v>0</v>
      </c>
      <c r="BV2141" s="1">
        <f>IF($BY$12=1,NORMDIST(BY2141,$Y$6,$Y$8,TRUE),IF($BY$12=2,IF(BY2141&lt;=$BX$31,0,IF(BY2141&gt;=$BX$32,1,(BY2141-$BX$31)*$BX$33)),SUM($BU$42:BU2141)/$BV$40))</f>
        <v>0.99999999999999933</v>
      </c>
      <c r="BW2141" s="1">
        <f t="shared" si="553"/>
        <v>5.5186828737407824E-14</v>
      </c>
      <c r="BY2141" s="1">
        <f t="shared" si="554"/>
        <v>209.89999999999236</v>
      </c>
      <c r="BZ2141" s="1">
        <f t="shared" si="545"/>
        <v>2.6291962237927505E-16</v>
      </c>
      <c r="CA2141" s="1">
        <f t="shared" si="552"/>
        <v>26</v>
      </c>
      <c r="CE2141" s="1">
        <f t="shared" si="546"/>
        <v>26.305</v>
      </c>
      <c r="CF2141" s="1">
        <f t="shared" si="547"/>
        <v>99</v>
      </c>
      <c r="CG2141" s="1">
        <f t="shared" si="548"/>
        <v>0</v>
      </c>
      <c r="CH2141" s="1">
        <f t="shared" si="555"/>
        <v>0</v>
      </c>
      <c r="CJ2141" s="1" t="e">
        <f t="shared" si="549"/>
        <v>#N/A</v>
      </c>
      <c r="CK2141" s="1" t="str">
        <f t="shared" si="550"/>
        <v/>
      </c>
    </row>
    <row r="2142" spans="73:89" ht="12" customHeight="1" x14ac:dyDescent="0.15">
      <c r="BU2142" s="1">
        <f t="shared" si="551"/>
        <v>0</v>
      </c>
      <c r="BV2142" s="1">
        <f>IF($BY$12=1,NORMDIST(BY2142,$Y$6,$Y$8,TRUE),IF($BY$12=2,IF(BY2142&lt;=$BX$31,0,IF(BY2142&gt;=$BX$32,1,(BY2142-$BX$31)*$BX$33)),SUM($BU$42:BU2142)/$BV$40))</f>
        <v>0.99999999999999933</v>
      </c>
      <c r="BW2142" s="1">
        <f t="shared" si="553"/>
        <v>5.3048846377297522E-14</v>
      </c>
      <c r="BY2142" s="1">
        <f t="shared" si="554"/>
        <v>209.99999999999235</v>
      </c>
      <c r="BZ2142" s="1">
        <f t="shared" si="545"/>
        <v>2.5261355417761643E-16</v>
      </c>
      <c r="CA2142" s="1">
        <f t="shared" si="552"/>
        <v>26</v>
      </c>
      <c r="CE2142" s="1">
        <f t="shared" si="546"/>
        <v>26.305</v>
      </c>
      <c r="CF2142" s="1">
        <f t="shared" si="547"/>
        <v>99</v>
      </c>
      <c r="CG2142" s="1">
        <f t="shared" si="548"/>
        <v>0</v>
      </c>
      <c r="CH2142" s="1">
        <f t="shared" si="555"/>
        <v>0</v>
      </c>
      <c r="CJ2142" s="1" t="e">
        <f t="shared" si="549"/>
        <v>#N/A</v>
      </c>
      <c r="CK2142" s="1" t="str">
        <f t="shared" si="550"/>
        <v/>
      </c>
    </row>
    <row r="2143" spans="73:89" ht="12" customHeight="1" x14ac:dyDescent="0.15">
      <c r="BU2143" s="1">
        <f t="shared" si="551"/>
        <v>0</v>
      </c>
      <c r="BV2143" s="1">
        <f>IF($BY$12=1,NORMDIST(BY2143,$Y$6,$Y$8,TRUE),IF($BY$12=2,IF(BY2143&lt;=$BX$31,0,IF(BY2143&gt;=$BX$32,1,(BY2143-$BX$31)*$BX$33)),SUM($BU$42:BU2143)/$BV$40))</f>
        <v>0.99999999999999944</v>
      </c>
      <c r="BW2143" s="1">
        <f t="shared" si="553"/>
        <v>5.0992404792982352E-14</v>
      </c>
      <c r="BY2143" s="1">
        <f t="shared" si="554"/>
        <v>210.09999999999235</v>
      </c>
      <c r="BZ2143" s="1">
        <f t="shared" si="545"/>
        <v>2.4270540120411333E-16</v>
      </c>
      <c r="CA2143" s="1">
        <f t="shared" si="552"/>
        <v>26</v>
      </c>
      <c r="CE2143" s="1">
        <f t="shared" si="546"/>
        <v>26.305</v>
      </c>
      <c r="CF2143" s="1">
        <f t="shared" si="547"/>
        <v>99</v>
      </c>
      <c r="CG2143" s="1">
        <f t="shared" si="548"/>
        <v>0</v>
      </c>
      <c r="CH2143" s="1">
        <f t="shared" si="555"/>
        <v>0</v>
      </c>
      <c r="CJ2143" s="1" t="e">
        <f t="shared" si="549"/>
        <v>#N/A</v>
      </c>
      <c r="CK2143" s="1" t="str">
        <f t="shared" si="550"/>
        <v/>
      </c>
    </row>
    <row r="2144" spans="73:89" ht="12" customHeight="1" x14ac:dyDescent="0.15">
      <c r="BU2144" s="1">
        <f t="shared" si="551"/>
        <v>0</v>
      </c>
      <c r="BV2144" s="1">
        <f>IF($BY$12=1,NORMDIST(BY2144,$Y$6,$Y$8,TRUE),IF($BY$12=2,IF(BY2144&lt;=$BX$31,0,IF(BY2144&gt;=$BX$32,1,(BY2144-$BX$31)*$BX$33)),SUM($BU$42:BU2144)/$BV$40))</f>
        <v>0.99999999999999944</v>
      </c>
      <c r="BW2144" s="1">
        <f t="shared" si="553"/>
        <v>4.9014444804563894E-14</v>
      </c>
      <c r="BY2144" s="1">
        <f t="shared" si="554"/>
        <v>210.19999999999234</v>
      </c>
      <c r="BZ2144" s="1">
        <f t="shared" si="545"/>
        <v>2.3318004188661121E-16</v>
      </c>
      <c r="CA2144" s="1">
        <f t="shared" si="552"/>
        <v>26</v>
      </c>
      <c r="CE2144" s="1">
        <f t="shared" si="546"/>
        <v>26.305</v>
      </c>
      <c r="CF2144" s="1">
        <f t="shared" si="547"/>
        <v>99</v>
      </c>
      <c r="CG2144" s="1">
        <f t="shared" si="548"/>
        <v>0</v>
      </c>
      <c r="CH2144" s="1">
        <f t="shared" si="555"/>
        <v>0</v>
      </c>
      <c r="CJ2144" s="1" t="e">
        <f t="shared" si="549"/>
        <v>#N/A</v>
      </c>
      <c r="CK2144" s="1" t="str">
        <f t="shared" si="550"/>
        <v/>
      </c>
    </row>
    <row r="2145" spans="73:89" ht="12" customHeight="1" x14ac:dyDescent="0.15">
      <c r="BU2145" s="1">
        <f t="shared" si="551"/>
        <v>0</v>
      </c>
      <c r="BV2145" s="1">
        <f>IF($BY$12=1,NORMDIST(BY2145,$Y$6,$Y$8,TRUE),IF($BY$12=2,IF(BY2145&lt;=$BX$31,0,IF(BY2145&gt;=$BX$32,1,(BY2145-$BX$31)*$BX$33)),SUM($BU$42:BU2145)/$BV$40))</f>
        <v>0.99999999999999944</v>
      </c>
      <c r="BW2145" s="1">
        <f t="shared" si="553"/>
        <v>4.711202003303681E-14</v>
      </c>
      <c r="BY2145" s="1">
        <f t="shared" si="554"/>
        <v>210.29999999999234</v>
      </c>
      <c r="BZ2145" s="1">
        <f t="shared" si="545"/>
        <v>2.2402291979571338E-16</v>
      </c>
      <c r="CA2145" s="1">
        <f t="shared" si="552"/>
        <v>26</v>
      </c>
      <c r="CE2145" s="1">
        <f t="shared" si="546"/>
        <v>26.305</v>
      </c>
      <c r="CF2145" s="1">
        <f t="shared" si="547"/>
        <v>99</v>
      </c>
      <c r="CG2145" s="1">
        <f t="shared" si="548"/>
        <v>0</v>
      </c>
      <c r="CH2145" s="1">
        <f t="shared" si="555"/>
        <v>0</v>
      </c>
      <c r="CJ2145" s="1" t="e">
        <f t="shared" si="549"/>
        <v>#N/A</v>
      </c>
      <c r="CK2145" s="1" t="str">
        <f t="shared" si="550"/>
        <v/>
      </c>
    </row>
    <row r="2146" spans="73:89" ht="12" customHeight="1" x14ac:dyDescent="0.15">
      <c r="BU2146" s="1">
        <f t="shared" si="551"/>
        <v>0</v>
      </c>
      <c r="BV2146" s="1">
        <f>IF($BY$12=1,NORMDIST(BY2146,$Y$6,$Y$8,TRUE),IF($BY$12=2,IF(BY2146&lt;=$BX$31,0,IF(BY2146&gt;=$BX$32,1,(BY2146-$BX$31)*$BX$33)),SUM($BU$42:BU2146)/$BV$40))</f>
        <v>0.99999999999999944</v>
      </c>
      <c r="BW2146" s="1">
        <f t="shared" si="553"/>
        <v>4.5282292816448849E-14</v>
      </c>
      <c r="BY2146" s="1">
        <f t="shared" si="554"/>
        <v>210.39999999999233</v>
      </c>
      <c r="BZ2146" s="1">
        <f t="shared" si="545"/>
        <v>2.1522002289187501E-16</v>
      </c>
      <c r="CA2146" s="1">
        <f t="shared" si="552"/>
        <v>26</v>
      </c>
      <c r="CE2146" s="1">
        <f t="shared" si="546"/>
        <v>26.305</v>
      </c>
      <c r="CF2146" s="1">
        <f t="shared" si="547"/>
        <v>99</v>
      </c>
      <c r="CG2146" s="1">
        <f t="shared" si="548"/>
        <v>0</v>
      </c>
      <c r="CH2146" s="1">
        <f t="shared" si="555"/>
        <v>0</v>
      </c>
      <c r="CJ2146" s="1" t="e">
        <f t="shared" si="549"/>
        <v>#N/A</v>
      </c>
      <c r="CK2146" s="1" t="str">
        <f t="shared" si="550"/>
        <v/>
      </c>
    </row>
    <row r="2147" spans="73:89" ht="12" customHeight="1" x14ac:dyDescent="0.15">
      <c r="BU2147" s="1">
        <f t="shared" si="551"/>
        <v>0</v>
      </c>
      <c r="BV2147" s="1">
        <f>IF($BY$12=1,NORMDIST(BY2147,$Y$6,$Y$8,TRUE),IF($BY$12=2,IF(BY2147&lt;=$BX$31,0,IF(BY2147&gt;=$BX$32,1,(BY2147-$BX$31)*$BX$33)),SUM($BU$42:BU2147)/$BV$40))</f>
        <v>0.99999999999999944</v>
      </c>
      <c r="BW2147" s="1">
        <f t="shared" si="553"/>
        <v>4.3522530271073912E-14</v>
      </c>
      <c r="BY2147" s="1">
        <f t="shared" si="554"/>
        <v>210.49999999999233</v>
      </c>
      <c r="BZ2147" s="1">
        <f t="shared" si="545"/>
        <v>2.0675786352054868E-16</v>
      </c>
      <c r="CA2147" s="1">
        <f t="shared" si="552"/>
        <v>26</v>
      </c>
      <c r="CE2147" s="1">
        <f t="shared" si="546"/>
        <v>26.305</v>
      </c>
      <c r="CF2147" s="1">
        <f t="shared" si="547"/>
        <v>99</v>
      </c>
      <c r="CG2147" s="1">
        <f t="shared" si="548"/>
        <v>0</v>
      </c>
      <c r="CH2147" s="1">
        <f t="shared" si="555"/>
        <v>0</v>
      </c>
      <c r="CJ2147" s="1" t="e">
        <f t="shared" si="549"/>
        <v>#N/A</v>
      </c>
      <c r="CK2147" s="1" t="str">
        <f t="shared" si="550"/>
        <v/>
      </c>
    </row>
    <row r="2148" spans="73:89" ht="12" customHeight="1" x14ac:dyDescent="0.15">
      <c r="BU2148" s="1">
        <f t="shared" si="551"/>
        <v>0</v>
      </c>
      <c r="BV2148" s="1">
        <f>IF($BY$12=1,NORMDIST(BY2148,$Y$6,$Y$8,TRUE),IF($BY$12=2,IF(BY2148&lt;=$BX$31,0,IF(BY2148&gt;=$BX$32,1,(BY2148-$BX$31)*$BX$33)),SUM($BU$42:BU2148)/$BV$40))</f>
        <v>0.99999999999999956</v>
      </c>
      <c r="BW2148" s="1">
        <f t="shared" si="553"/>
        <v>4.1830100492547903E-14</v>
      </c>
      <c r="BY2148" s="1">
        <f t="shared" si="554"/>
        <v>210.59999999999232</v>
      </c>
      <c r="BZ2148" s="1">
        <f t="shared" si="545"/>
        <v>1.9862345912891467E-16</v>
      </c>
      <c r="CA2148" s="1">
        <f t="shared" si="552"/>
        <v>26</v>
      </c>
      <c r="CE2148" s="1">
        <f t="shared" si="546"/>
        <v>26.305</v>
      </c>
      <c r="CF2148" s="1">
        <f t="shared" si="547"/>
        <v>99</v>
      </c>
      <c r="CG2148" s="1">
        <f t="shared" si="548"/>
        <v>0</v>
      </c>
      <c r="CH2148" s="1">
        <f t="shared" si="555"/>
        <v>0</v>
      </c>
      <c r="CJ2148" s="1" t="e">
        <f t="shared" si="549"/>
        <v>#N/A</v>
      </c>
      <c r="CK2148" s="1" t="str">
        <f t="shared" si="550"/>
        <v/>
      </c>
    </row>
    <row r="2149" spans="73:89" ht="12" customHeight="1" x14ac:dyDescent="0.15">
      <c r="BU2149" s="1">
        <f t="shared" si="551"/>
        <v>0</v>
      </c>
      <c r="BV2149" s="1">
        <f>IF($BY$12=1,NORMDIST(BY2149,$Y$6,$Y$8,TRUE),IF($BY$12=2,IF(BY2149&lt;=$BX$31,0,IF(BY2149&gt;=$BX$32,1,(BY2149-$BX$31)*$BX$33)),SUM($BU$42:BU2149)/$BV$40))</f>
        <v>0.99999999999999956</v>
      </c>
      <c r="BW2149" s="1">
        <f t="shared" si="553"/>
        <v>4.0202468892088049E-14</v>
      </c>
      <c r="BY2149" s="1">
        <f t="shared" si="554"/>
        <v>210.69999999999231</v>
      </c>
      <c r="BZ2149" s="1">
        <f t="shared" si="545"/>
        <v>1.9080431367864033E-16</v>
      </c>
      <c r="CA2149" s="1">
        <f t="shared" si="552"/>
        <v>26</v>
      </c>
      <c r="CE2149" s="1">
        <f t="shared" si="546"/>
        <v>26.305</v>
      </c>
      <c r="CF2149" s="1">
        <f t="shared" si="547"/>
        <v>99</v>
      </c>
      <c r="CG2149" s="1">
        <f t="shared" si="548"/>
        <v>0</v>
      </c>
      <c r="CH2149" s="1">
        <f t="shared" si="555"/>
        <v>0</v>
      </c>
      <c r="CJ2149" s="1" t="e">
        <f t="shared" si="549"/>
        <v>#N/A</v>
      </c>
      <c r="CK2149" s="1" t="str">
        <f t="shared" si="550"/>
        <v/>
      </c>
    </row>
    <row r="2150" spans="73:89" ht="12" customHeight="1" x14ac:dyDescent="0.15">
      <c r="BU2150" s="1">
        <f t="shared" si="551"/>
        <v>0</v>
      </c>
      <c r="BV2150" s="1">
        <f>IF($BY$12=1,NORMDIST(BY2150,$Y$6,$Y$8,TRUE),IF($BY$12=2,IF(BY2150&lt;=$BX$31,0,IF(BY2150&gt;=$BX$32,1,(BY2150-$BX$31)*$BX$33)),SUM($BU$42:BU2150)/$BV$40))</f>
        <v>0.99999999999999956</v>
      </c>
      <c r="BW2150" s="1">
        <f t="shared" si="553"/>
        <v>3.8637194663109977E-14</v>
      </c>
      <c r="BY2150" s="1">
        <f t="shared" si="554"/>
        <v>210.79999999999231</v>
      </c>
      <c r="BZ2150" s="1">
        <f t="shared" si="545"/>
        <v>1.8328839973012993E-16</v>
      </c>
      <c r="CA2150" s="1">
        <f t="shared" si="552"/>
        <v>26</v>
      </c>
      <c r="CE2150" s="1">
        <f t="shared" si="546"/>
        <v>26.305</v>
      </c>
      <c r="CF2150" s="1">
        <f t="shared" si="547"/>
        <v>99</v>
      </c>
      <c r="CG2150" s="1">
        <f t="shared" si="548"/>
        <v>0</v>
      </c>
      <c r="CH2150" s="1">
        <f t="shared" si="555"/>
        <v>0</v>
      </c>
      <c r="CJ2150" s="1" t="e">
        <f t="shared" si="549"/>
        <v>#N/A</v>
      </c>
      <c r="CK2150" s="1" t="str">
        <f t="shared" si="550"/>
        <v/>
      </c>
    </row>
    <row r="2151" spans="73:89" ht="12" customHeight="1" x14ac:dyDescent="0.15">
      <c r="BU2151" s="1">
        <f t="shared" si="551"/>
        <v>0</v>
      </c>
      <c r="BV2151" s="1">
        <f>IF($BY$12=1,NORMDIST(BY2151,$Y$6,$Y$8,TRUE),IF($BY$12=2,IF(BY2151&lt;=$BX$31,0,IF(BY2151&gt;=$BX$32,1,(BY2151-$BX$31)*$BX$33)),SUM($BU$42:BU2151)/$BV$40))</f>
        <v>0.99999999999999956</v>
      </c>
      <c r="BW2151" s="1">
        <f t="shared" si="553"/>
        <v>3.7131927373671384E-14</v>
      </c>
      <c r="BY2151" s="1">
        <f t="shared" si="554"/>
        <v>210.8999999999923</v>
      </c>
      <c r="BZ2151" s="1">
        <f t="shared" si="545"/>
        <v>1.7606414117436102E-16</v>
      </c>
      <c r="CA2151" s="1">
        <f t="shared" si="552"/>
        <v>26</v>
      </c>
      <c r="CE2151" s="1">
        <f t="shared" si="546"/>
        <v>26.305</v>
      </c>
      <c r="CF2151" s="1">
        <f t="shared" si="547"/>
        <v>99</v>
      </c>
      <c r="CG2151" s="1">
        <f t="shared" si="548"/>
        <v>0</v>
      </c>
      <c r="CH2151" s="1">
        <f t="shared" si="555"/>
        <v>0</v>
      </c>
      <c r="CJ2151" s="1" t="e">
        <f t="shared" si="549"/>
        <v>#N/A</v>
      </c>
      <c r="CK2151" s="1" t="str">
        <f t="shared" si="550"/>
        <v/>
      </c>
    </row>
    <row r="2152" spans="73:89" ht="12" customHeight="1" x14ac:dyDescent="0.15">
      <c r="BU2152" s="1">
        <f t="shared" si="551"/>
        <v>0</v>
      </c>
      <c r="BV2152" s="1">
        <f>IF($BY$12=1,NORMDIST(BY2152,$Y$6,$Y$8,TRUE),IF($BY$12=2,IF(BY2152&lt;=$BX$31,0,IF(BY2152&gt;=$BX$32,1,(BY2152-$BX$31)*$BX$33)),SUM($BU$42:BU2152)/$BV$40))</f>
        <v>0.99999999999999956</v>
      </c>
      <c r="BW2152" s="1">
        <f t="shared" si="553"/>
        <v>3.5684403680374313E-14</v>
      </c>
      <c r="BY2152" s="1">
        <f t="shared" si="554"/>
        <v>210.9999999999923</v>
      </c>
      <c r="BZ2152" s="1">
        <f t="shared" si="545"/>
        <v>1.6912039658945789E-16</v>
      </c>
      <c r="CA2152" s="1">
        <f t="shared" si="552"/>
        <v>26</v>
      </c>
      <c r="CE2152" s="1">
        <f t="shared" si="546"/>
        <v>26.305</v>
      </c>
      <c r="CF2152" s="1">
        <f t="shared" si="547"/>
        <v>99</v>
      </c>
      <c r="CG2152" s="1">
        <f t="shared" si="548"/>
        <v>0</v>
      </c>
      <c r="CH2152" s="1">
        <f t="shared" si="555"/>
        <v>0</v>
      </c>
      <c r="CJ2152" s="1" t="e">
        <f t="shared" si="549"/>
        <v>#N/A</v>
      </c>
      <c r="CK2152" s="1" t="str">
        <f t="shared" si="550"/>
        <v/>
      </c>
    </row>
    <row r="2153" spans="73:89" ht="12" customHeight="1" x14ac:dyDescent="0.15">
      <c r="BU2153" s="1">
        <f t="shared" si="551"/>
        <v>0</v>
      </c>
      <c r="BV2153" s="1">
        <f>IF($BY$12=1,NORMDIST(BY2153,$Y$6,$Y$8,TRUE),IF($BY$12=2,IF(BY2153&lt;=$BX$31,0,IF(BY2153&gt;=$BX$32,1,(BY2153-$BX$31)*$BX$33)),SUM($BU$42:BU2153)/$BV$40))</f>
        <v>0.99999999999999956</v>
      </c>
      <c r="BW2153" s="1">
        <f t="shared" si="553"/>
        <v>3.4292444159474E-14</v>
      </c>
      <c r="BY2153" s="1">
        <f t="shared" si="554"/>
        <v>211.09999999999229</v>
      </c>
      <c r="BZ2153" s="1">
        <f t="shared" si="545"/>
        <v>1.6244644319978801E-16</v>
      </c>
      <c r="CA2153" s="1">
        <f t="shared" si="552"/>
        <v>26</v>
      </c>
      <c r="CE2153" s="1">
        <f t="shared" si="546"/>
        <v>26.305</v>
      </c>
      <c r="CF2153" s="1">
        <f t="shared" si="547"/>
        <v>99</v>
      </c>
      <c r="CG2153" s="1">
        <f t="shared" si="548"/>
        <v>0</v>
      </c>
      <c r="CH2153" s="1">
        <f t="shared" si="555"/>
        <v>0</v>
      </c>
      <c r="CJ2153" s="1" t="e">
        <f t="shared" si="549"/>
        <v>#N/A</v>
      </c>
      <c r="CK2153" s="1" t="str">
        <f t="shared" si="550"/>
        <v/>
      </c>
    </row>
    <row r="2154" spans="73:89" ht="12" customHeight="1" x14ac:dyDescent="0.15">
      <c r="BU2154" s="1">
        <f t="shared" si="551"/>
        <v>0</v>
      </c>
      <c r="BV2154" s="1">
        <f>IF($BY$12=1,NORMDIST(BY2154,$Y$6,$Y$8,TRUE),IF($BY$12=2,IF(BY2154&lt;=$BX$31,0,IF(BY2154&gt;=$BX$32,1,(BY2154-$BX$31)*$BX$33)),SUM($BU$42:BU2154)/$BV$40))</f>
        <v>0.99999999999999967</v>
      </c>
      <c r="BW2154" s="1">
        <f t="shared" si="553"/>
        <v>3.2953950251095944E-14</v>
      </c>
      <c r="BY2154" s="1">
        <f t="shared" si="554"/>
        <v>211.19999999999229</v>
      </c>
      <c r="BZ2154" s="1">
        <f t="shared" ref="BZ2154:BZ2217" si="556">IF($BZ$5,IF($BY$12=1,NORMDIST(BY2154,$Y$6,$Y$8,FALSE),IF($BY$12=2,IF(AND(BY2154&gt;=$BX$31,BY2154&lt;=$BX$32),$BX$33,0),IF(BY2154&lt;=$BX$13,0,NORMDIST(LN((BY2154-$BX$13)/$BX$12),0,$BW$8,FALSE)/((BY2154-$BX$13)/$BX$12)))),-999)</f>
        <v>1.5603196141617967E-16</v>
      </c>
      <c r="CA2154" s="1">
        <f t="shared" si="552"/>
        <v>26</v>
      </c>
      <c r="CE2154" s="1">
        <f t="shared" ref="CE2154:CE2217" si="557">IF(AND($CB$7,$CD$2,$CD$1),26+$P$23/2-CC2154*$P$23,NA())</f>
        <v>26.305</v>
      </c>
      <c r="CF2154" s="1">
        <f t="shared" ref="CF2154:CF2217" si="558">IF(ISNA(CJ2154),99,CJ2154)</f>
        <v>99</v>
      </c>
      <c r="CG2154" s="1">
        <f t="shared" ref="CG2154:CG2217" si="559">IF(ISNA(CJ2154),0,CJ2154)</f>
        <v>0</v>
      </c>
      <c r="CH2154" s="1">
        <f t="shared" si="555"/>
        <v>0</v>
      </c>
      <c r="CJ2154" s="1" t="e">
        <f t="shared" ref="CJ2154:CJ2217" si="560">IF(CH2154=1,CE2154,NA())</f>
        <v>#N/A</v>
      </c>
      <c r="CK2154" s="1" t="str">
        <f t="shared" ref="CK2154:CK2217" si="561">IF(CH2154=1,M2053,"")</f>
        <v/>
      </c>
    </row>
    <row r="2155" spans="73:89" ht="12" customHeight="1" x14ac:dyDescent="0.15">
      <c r="BU2155" s="1">
        <f t="shared" ref="BU2155:BU2218" si="562">IF($BY$12&lt;3,0,IF(BY2155&lt;=$BX$13,0,NORMDIST(LN((BY2155-$BX$13)/$BX$12),0,$BW$8,FALSE)/((BY2155-$BX$13)/$BX$12)))</f>
        <v>0</v>
      </c>
      <c r="BV2155" s="1">
        <f>IF($BY$12=1,NORMDIST(BY2155,$Y$6,$Y$8,TRUE),IF($BY$12=2,IF(BY2155&lt;=$BX$31,0,IF(BY2155&gt;=$BX$32,1,(BY2155-$BX$31)*$BX$33)),SUM($BU$42:BU2155)/$BV$40))</f>
        <v>0.99999999999999967</v>
      </c>
      <c r="BW2155" s="1">
        <f t="shared" si="553"/>
        <v>3.1666901312617494E-14</v>
      </c>
      <c r="BY2155" s="1">
        <f t="shared" si="554"/>
        <v>211.29999999999228</v>
      </c>
      <c r="BZ2155" s="1">
        <f t="shared" si="556"/>
        <v>1.4986701993667133E-16</v>
      </c>
      <c r="CA2155" s="1">
        <f t="shared" ref="CA2155:CA2218" si="563">IF(AND($CD$1,$CD$3),26-$CD$40*NORMDIST(BY2155,$Y$6,$Y$8/SQRT($T$18),FALSE),-999)</f>
        <v>26</v>
      </c>
      <c r="CE2155" s="1">
        <f t="shared" si="557"/>
        <v>26.305</v>
      </c>
      <c r="CF2155" s="1">
        <f t="shared" si="558"/>
        <v>99</v>
      </c>
      <c r="CG2155" s="1">
        <f t="shared" si="559"/>
        <v>0</v>
      </c>
      <c r="CH2155" s="1">
        <f t="shared" si="555"/>
        <v>0</v>
      </c>
      <c r="CJ2155" s="1" t="e">
        <f t="shared" si="560"/>
        <v>#N/A</v>
      </c>
      <c r="CK2155" s="1" t="str">
        <f t="shared" si="561"/>
        <v/>
      </c>
    </row>
    <row r="2156" spans="73:89" ht="12" customHeight="1" x14ac:dyDescent="0.15">
      <c r="BU2156" s="1">
        <f t="shared" si="562"/>
        <v>0</v>
      </c>
      <c r="BV2156" s="1">
        <f>IF($BY$12=1,NORMDIST(BY2156,$Y$6,$Y$8,TRUE),IF($BY$12=2,IF(BY2156&lt;=$BX$31,0,IF(BY2156&gt;=$BX$32,1,(BY2156-$BX$31)*$BX$33)),SUM($BU$42:BU2156)/$BV$40))</f>
        <v>0.99999999999999967</v>
      </c>
      <c r="BW2156" s="1">
        <f t="shared" si="553"/>
        <v>3.0429351777378668E-14</v>
      </c>
      <c r="BY2156" s="1">
        <f t="shared" si="554"/>
        <v>211.39999999999227</v>
      </c>
      <c r="BZ2156" s="1">
        <f t="shared" si="556"/>
        <v>1.439420613877946E-16</v>
      </c>
      <c r="CA2156" s="1">
        <f t="shared" si="563"/>
        <v>26</v>
      </c>
      <c r="CE2156" s="1">
        <f t="shared" si="557"/>
        <v>26.305</v>
      </c>
      <c r="CF2156" s="1">
        <f t="shared" si="558"/>
        <v>99</v>
      </c>
      <c r="CG2156" s="1">
        <f t="shared" si="559"/>
        <v>0</v>
      </c>
      <c r="CH2156" s="1">
        <f t="shared" si="555"/>
        <v>0</v>
      </c>
      <c r="CJ2156" s="1" t="e">
        <f t="shared" si="560"/>
        <v>#N/A</v>
      </c>
      <c r="CK2156" s="1" t="str">
        <f t="shared" si="561"/>
        <v/>
      </c>
    </row>
    <row r="2157" spans="73:89" ht="12" customHeight="1" x14ac:dyDescent="0.15">
      <c r="BU2157" s="1">
        <f t="shared" si="562"/>
        <v>0</v>
      </c>
      <c r="BV2157" s="1">
        <f>IF($BY$12=1,NORMDIST(BY2157,$Y$6,$Y$8,TRUE),IF($BY$12=2,IF(BY2157&lt;=$BX$31,0,IF(BY2157&gt;=$BX$32,1,(BY2157-$BX$31)*$BX$33)),SUM($BU$42:BU2157)/$BV$40))</f>
        <v>0.99999999999999967</v>
      </c>
      <c r="BW2157" s="1">
        <f t="shared" si="553"/>
        <v>2.9239428415045072E-14</v>
      </c>
      <c r="BY2157" s="1">
        <f t="shared" si="554"/>
        <v>211.49999999999227</v>
      </c>
      <c r="BZ2157" s="1">
        <f t="shared" si="556"/>
        <v>1.382478884872158E-16</v>
      </c>
      <c r="CA2157" s="1">
        <f t="shared" si="563"/>
        <v>26</v>
      </c>
      <c r="CE2157" s="1">
        <f t="shared" si="557"/>
        <v>26.305</v>
      </c>
      <c r="CF2157" s="1">
        <f t="shared" si="558"/>
        <v>99</v>
      </c>
      <c r="CG2157" s="1">
        <f t="shared" si="559"/>
        <v>0</v>
      </c>
      <c r="CH2157" s="1">
        <f t="shared" si="555"/>
        <v>0</v>
      </c>
      <c r="CJ2157" s="1" t="e">
        <f t="shared" si="560"/>
        <v>#N/A</v>
      </c>
      <c r="CK2157" s="1" t="str">
        <f t="shared" si="561"/>
        <v/>
      </c>
    </row>
    <row r="2158" spans="73:89" ht="12" customHeight="1" x14ac:dyDescent="0.15">
      <c r="BU2158" s="1">
        <f t="shared" si="562"/>
        <v>0</v>
      </c>
      <c r="BV2158" s="1">
        <f>IF($BY$12=1,NORMDIST(BY2158,$Y$6,$Y$8,TRUE),IF($BY$12=2,IF(BY2158&lt;=$BX$31,0,IF(BY2158&gt;=$BX$32,1,(BY2158-$BX$31)*$BX$33)),SUM($BU$42:BU2158)/$BV$40))</f>
        <v>0.99999999999999967</v>
      </c>
      <c r="BW2158" s="1">
        <f t="shared" si="553"/>
        <v>2.8095327690053281E-14</v>
      </c>
      <c r="BY2158" s="1">
        <f t="shared" si="554"/>
        <v>211.59999999999226</v>
      </c>
      <c r="BZ2158" s="1">
        <f t="shared" si="556"/>
        <v>1.3277565070914134E-16</v>
      </c>
      <c r="CA2158" s="1">
        <f t="shared" si="563"/>
        <v>26</v>
      </c>
      <c r="CE2158" s="1">
        <f t="shared" si="557"/>
        <v>26.305</v>
      </c>
      <c r="CF2158" s="1">
        <f t="shared" si="558"/>
        <v>99</v>
      </c>
      <c r="CG2158" s="1">
        <f t="shared" si="559"/>
        <v>0</v>
      </c>
      <c r="CH2158" s="1">
        <f t="shared" si="555"/>
        <v>0</v>
      </c>
      <c r="CJ2158" s="1" t="e">
        <f t="shared" si="560"/>
        <v>#N/A</v>
      </c>
      <c r="CK2158" s="1" t="str">
        <f t="shared" si="561"/>
        <v/>
      </c>
    </row>
    <row r="2159" spans="73:89" ht="12" customHeight="1" x14ac:dyDescent="0.15">
      <c r="BU2159" s="1">
        <f t="shared" si="562"/>
        <v>0</v>
      </c>
      <c r="BV2159" s="1">
        <f>IF($BY$12=1,NORMDIST(BY2159,$Y$6,$Y$8,TRUE),IF($BY$12=2,IF(BY2159&lt;=$BX$31,0,IF(BY2159&gt;=$BX$32,1,(BY2159-$BX$31)*$BX$33)),SUM($BU$42:BU2159)/$BV$40))</f>
        <v>0.99999999999999967</v>
      </c>
      <c r="BW2159" s="1">
        <f t="shared" si="553"/>
        <v>2.6995313214697239E-14</v>
      </c>
      <c r="BY2159" s="1">
        <f t="shared" si="554"/>
        <v>211.69999999999226</v>
      </c>
      <c r="BZ2159" s="1">
        <f t="shared" si="556"/>
        <v>1.2751683143456885E-16</v>
      </c>
      <c r="CA2159" s="1">
        <f t="shared" si="563"/>
        <v>26</v>
      </c>
      <c r="CE2159" s="1">
        <f t="shared" si="557"/>
        <v>26.305</v>
      </c>
      <c r="CF2159" s="1">
        <f t="shared" si="558"/>
        <v>99</v>
      </c>
      <c r="CG2159" s="1">
        <f t="shared" si="559"/>
        <v>0</v>
      </c>
      <c r="CH2159" s="1">
        <f t="shared" si="555"/>
        <v>0</v>
      </c>
      <c r="CJ2159" s="1" t="e">
        <f t="shared" si="560"/>
        <v>#N/A</v>
      </c>
      <c r="CK2159" s="1" t="str">
        <f t="shared" si="561"/>
        <v/>
      </c>
    </row>
    <row r="2160" spans="73:89" ht="12" customHeight="1" x14ac:dyDescent="0.15">
      <c r="BU2160" s="1">
        <f t="shared" si="562"/>
        <v>0</v>
      </c>
      <c r="BV2160" s="1">
        <f>IF($BY$12=1,NORMDIST(BY2160,$Y$6,$Y$8,TRUE),IF($BY$12=2,IF(BY2160&lt;=$BX$31,0,IF(BY2160&gt;=$BX$32,1,(BY2160-$BX$31)*$BX$33)),SUM($BU$42:BU2160)/$BV$40))</f>
        <v>0.99999999999999967</v>
      </c>
      <c r="BW2160" s="1">
        <f t="shared" si="553"/>
        <v>2.5937713293538011E-14</v>
      </c>
      <c r="BY2160" s="1">
        <f t="shared" si="554"/>
        <v>211.79999999999225</v>
      </c>
      <c r="BZ2160" s="1">
        <f t="shared" si="556"/>
        <v>1.224632355691169E-16</v>
      </c>
      <c r="CA2160" s="1">
        <f t="shared" si="563"/>
        <v>26</v>
      </c>
      <c r="CE2160" s="1">
        <f t="shared" si="557"/>
        <v>26.305</v>
      </c>
      <c r="CF2160" s="1">
        <f t="shared" si="558"/>
        <v>99</v>
      </c>
      <c r="CG2160" s="1">
        <f t="shared" si="559"/>
        <v>0</v>
      </c>
      <c r="CH2160" s="1">
        <f t="shared" si="555"/>
        <v>0</v>
      </c>
      <c r="CJ2160" s="1" t="e">
        <f t="shared" si="560"/>
        <v>#N/A</v>
      </c>
      <c r="CK2160" s="1" t="str">
        <f t="shared" si="561"/>
        <v/>
      </c>
    </row>
    <row r="2161" spans="73:89" ht="12" customHeight="1" x14ac:dyDescent="0.15">
      <c r="BU2161" s="1">
        <f t="shared" si="562"/>
        <v>0</v>
      </c>
      <c r="BV2161" s="1">
        <f>IF($BY$12=1,NORMDIST(BY2161,$Y$6,$Y$8,TRUE),IF($BY$12=2,IF(BY2161&lt;=$BX$31,0,IF(BY2161&gt;=$BX$32,1,(BY2161-$BX$31)*$BX$33)),SUM($BU$42:BU2161)/$BV$40))</f>
        <v>0.99999999999999967</v>
      </c>
      <c r="BW2161" s="1">
        <f t="shared" si="553"/>
        <v>2.4920918555921133E-14</v>
      </c>
      <c r="BY2161" s="1">
        <f t="shared" si="554"/>
        <v>211.89999999999225</v>
      </c>
      <c r="BZ2161" s="1">
        <f t="shared" si="556"/>
        <v>1.1760697761171328E-16</v>
      </c>
      <c r="CA2161" s="1">
        <f t="shared" si="563"/>
        <v>26</v>
      </c>
      <c r="CE2161" s="1">
        <f t="shared" si="557"/>
        <v>26.305</v>
      </c>
      <c r="CF2161" s="1">
        <f t="shared" si="558"/>
        <v>99</v>
      </c>
      <c r="CG2161" s="1">
        <f t="shared" si="559"/>
        <v>0</v>
      </c>
      <c r="CH2161" s="1">
        <f t="shared" si="555"/>
        <v>0</v>
      </c>
      <c r="CJ2161" s="1" t="e">
        <f t="shared" si="560"/>
        <v>#N/A</v>
      </c>
      <c r="CK2161" s="1" t="str">
        <f t="shared" si="561"/>
        <v/>
      </c>
    </row>
    <row r="2162" spans="73:89" ht="12" customHeight="1" x14ac:dyDescent="0.15">
      <c r="BU2162" s="1">
        <f t="shared" si="562"/>
        <v>0</v>
      </c>
      <c r="BV2162" s="1">
        <f>IF($BY$12=1,NORMDIST(BY2162,$Y$6,$Y$8,TRUE),IF($BY$12=2,IF(BY2162&lt;=$BX$31,0,IF(BY2162&gt;=$BX$32,1,(BY2162-$BX$31)*$BX$33)),SUM($BU$42:BU2162)/$BV$40))</f>
        <v>0.99999999999999978</v>
      </c>
      <c r="BW2162" s="1">
        <f t="shared" si="553"/>
        <v>2.3943379673509935E-14</v>
      </c>
      <c r="BY2162" s="1">
        <f t="shared" si="554"/>
        <v>211.99999999999224</v>
      </c>
      <c r="BZ2162" s="1">
        <f t="shared" si="556"/>
        <v>1.1294047015806986E-16</v>
      </c>
      <c r="CA2162" s="1">
        <f t="shared" si="563"/>
        <v>26</v>
      </c>
      <c r="CE2162" s="1">
        <f t="shared" si="557"/>
        <v>26.305</v>
      </c>
      <c r="CF2162" s="1">
        <f t="shared" si="558"/>
        <v>99</v>
      </c>
      <c r="CG2162" s="1">
        <f t="shared" si="559"/>
        <v>0</v>
      </c>
      <c r="CH2162" s="1">
        <f t="shared" si="555"/>
        <v>0</v>
      </c>
      <c r="CJ2162" s="1" t="e">
        <f t="shared" si="560"/>
        <v>#N/A</v>
      </c>
      <c r="CK2162" s="1" t="str">
        <f t="shared" si="561"/>
        <v/>
      </c>
    </row>
    <row r="2163" spans="73:89" ht="12" customHeight="1" x14ac:dyDescent="0.15">
      <c r="BU2163" s="1">
        <f t="shared" si="562"/>
        <v>0</v>
      </c>
      <c r="BV2163" s="1">
        <f>IF($BY$12=1,NORMDIST(BY2163,$Y$6,$Y$8,TRUE),IF($BY$12=2,IF(BY2163&lt;=$BX$31,0,IF(BY2163&gt;=$BX$32,1,(BY2163-$BX$31)*$BX$33)),SUM($BU$42:BU2163)/$BV$40))</f>
        <v>0.99999999999999978</v>
      </c>
      <c r="BW2163" s="1">
        <f t="shared" si="553"/>
        <v>2.3003605159840114E-14</v>
      </c>
      <c r="BY2163" s="1">
        <f t="shared" si="554"/>
        <v>212.09999999999224</v>
      </c>
      <c r="BZ2163" s="1">
        <f t="shared" si="556"/>
        <v>1.084564128233897E-16</v>
      </c>
      <c r="CA2163" s="1">
        <f t="shared" si="563"/>
        <v>26</v>
      </c>
      <c r="CE2163" s="1">
        <f t="shared" si="557"/>
        <v>26.305</v>
      </c>
      <c r="CF2163" s="1">
        <f t="shared" si="558"/>
        <v>99</v>
      </c>
      <c r="CG2163" s="1">
        <f t="shared" si="559"/>
        <v>0</v>
      </c>
      <c r="CH2163" s="1">
        <f t="shared" si="555"/>
        <v>0</v>
      </c>
      <c r="CJ2163" s="1" t="e">
        <f t="shared" si="560"/>
        <v>#N/A</v>
      </c>
      <c r="CK2163" s="1" t="str">
        <f t="shared" si="561"/>
        <v/>
      </c>
    </row>
    <row r="2164" spans="73:89" ht="12" customHeight="1" x14ac:dyDescent="0.15">
      <c r="BU2164" s="1">
        <f t="shared" si="562"/>
        <v>0</v>
      </c>
      <c r="BV2164" s="1">
        <f>IF($BY$12=1,NORMDIST(BY2164,$Y$6,$Y$8,TRUE),IF($BY$12=2,IF(BY2164&lt;=$BX$31,0,IF(BY2164&gt;=$BX$32,1,(BY2164-$BX$31)*$BX$33)),SUM($BU$42:BU2164)/$BV$40))</f>
        <v>0.99999999999999978</v>
      </c>
      <c r="BW2164" s="1">
        <f t="shared" si="553"/>
        <v>2.2100159249003574E-14</v>
      </c>
      <c r="BY2164" s="1">
        <f t="shared" si="554"/>
        <v>212.19999999999223</v>
      </c>
      <c r="BZ2164" s="1">
        <f t="shared" si="556"/>
        <v>1.0414778156929492E-16</v>
      </c>
      <c r="CA2164" s="1">
        <f t="shared" si="563"/>
        <v>26</v>
      </c>
      <c r="CE2164" s="1">
        <f t="shared" si="557"/>
        <v>26.305</v>
      </c>
      <c r="CF2164" s="1">
        <f t="shared" si="558"/>
        <v>99</v>
      </c>
      <c r="CG2164" s="1">
        <f t="shared" si="559"/>
        <v>0</v>
      </c>
      <c r="CH2164" s="1">
        <f t="shared" si="555"/>
        <v>0</v>
      </c>
      <c r="CJ2164" s="1" t="e">
        <f t="shared" si="560"/>
        <v>#N/A</v>
      </c>
      <c r="CK2164" s="1" t="str">
        <f t="shared" si="561"/>
        <v/>
      </c>
    </row>
    <row r="2165" spans="73:89" ht="12" customHeight="1" x14ac:dyDescent="0.15">
      <c r="BU2165" s="1">
        <f t="shared" si="562"/>
        <v>0</v>
      </c>
      <c r="BV2165" s="1">
        <f>IF($BY$12=1,NORMDIST(BY2165,$Y$6,$Y$8,TRUE),IF($BY$12=2,IF(BY2165&lt;=$BX$31,0,IF(BY2165&gt;=$BX$32,1,(BY2165-$BX$31)*$BX$33)),SUM($BU$42:BU2165)/$BV$40))</f>
        <v>0.99999999999999978</v>
      </c>
      <c r="BW2165" s="1">
        <f t="shared" si="553"/>
        <v>2.1231659850680936E-14</v>
      </c>
      <c r="BY2165" s="1">
        <f t="shared" si="554"/>
        <v>212.29999999999222</v>
      </c>
      <c r="BZ2165" s="1">
        <f t="shared" si="556"/>
        <v>1.0000781842054504E-16</v>
      </c>
      <c r="CA2165" s="1">
        <f t="shared" si="563"/>
        <v>26</v>
      </c>
      <c r="CE2165" s="1">
        <f t="shared" si="557"/>
        <v>26.305</v>
      </c>
      <c r="CF2165" s="1">
        <f t="shared" si="558"/>
        <v>99</v>
      </c>
      <c r="CG2165" s="1">
        <f t="shared" si="559"/>
        <v>0</v>
      </c>
      <c r="CH2165" s="1">
        <f t="shared" si="555"/>
        <v>0</v>
      </c>
      <c r="CJ2165" s="1" t="e">
        <f t="shared" si="560"/>
        <v>#N/A</v>
      </c>
      <c r="CK2165" s="1" t="str">
        <f t="shared" si="561"/>
        <v/>
      </c>
    </row>
    <row r="2166" spans="73:89" ht="12" customHeight="1" x14ac:dyDescent="0.15">
      <c r="BU2166" s="1">
        <f t="shared" si="562"/>
        <v>0</v>
      </c>
      <c r="BV2166" s="1">
        <f>IF($BY$12=1,NORMDIST(BY2166,$Y$6,$Y$8,TRUE),IF($BY$12=2,IF(BY2166&lt;=$BX$31,0,IF(BY2166&gt;=$BX$32,1,(BY2166-$BX$31)*$BX$33)),SUM($BU$42:BU2166)/$BV$40))</f>
        <v>0.99999999999999978</v>
      </c>
      <c r="BW2166" s="1">
        <f t="shared" si="553"/>
        <v>2.0396776578818917E-14</v>
      </c>
      <c r="BY2166" s="1">
        <f t="shared" si="554"/>
        <v>212.39999999999222</v>
      </c>
      <c r="BZ2166" s="1">
        <f t="shared" si="556"/>
        <v>9.6030021557531385E-17</v>
      </c>
      <c r="CA2166" s="1">
        <f t="shared" si="563"/>
        <v>26</v>
      </c>
      <c r="CE2166" s="1">
        <f t="shared" si="557"/>
        <v>26.305</v>
      </c>
      <c r="CF2166" s="1">
        <f t="shared" si="558"/>
        <v>99</v>
      </c>
      <c r="CG2166" s="1">
        <f t="shared" si="559"/>
        <v>0</v>
      </c>
      <c r="CH2166" s="1">
        <f t="shared" si="555"/>
        <v>0</v>
      </c>
      <c r="CJ2166" s="1" t="e">
        <f t="shared" si="560"/>
        <v>#N/A</v>
      </c>
      <c r="CK2166" s="1" t="str">
        <f t="shared" si="561"/>
        <v/>
      </c>
    </row>
    <row r="2167" spans="73:89" ht="12" customHeight="1" x14ac:dyDescent="0.15">
      <c r="BU2167" s="1">
        <f t="shared" si="562"/>
        <v>0</v>
      </c>
      <c r="BV2167" s="1">
        <f>IF($BY$12=1,NORMDIST(BY2167,$Y$6,$Y$8,TRUE),IF($BY$12=2,IF(BY2167&lt;=$BX$31,0,IF(BY2167&gt;=$BX$32,1,(BY2167-$BX$31)*$BX$33)),SUM($BU$42:BU2167)/$BV$40))</f>
        <v>0.99999999999999978</v>
      </c>
      <c r="BW2167" s="1">
        <f t="shared" si="553"/>
        <v>1.959422885136335E-14</v>
      </c>
      <c r="BY2167" s="1">
        <f t="shared" si="554"/>
        <v>212.49999999999221</v>
      </c>
      <c r="BZ2167" s="1">
        <f t="shared" si="556"/>
        <v>9.2208135771125021E-17</v>
      </c>
      <c r="CA2167" s="1">
        <f t="shared" si="563"/>
        <v>26</v>
      </c>
      <c r="CE2167" s="1">
        <f t="shared" si="557"/>
        <v>26.305</v>
      </c>
      <c r="CF2167" s="1">
        <f t="shared" si="558"/>
        <v>99</v>
      </c>
      <c r="CG2167" s="1">
        <f t="shared" si="559"/>
        <v>0</v>
      </c>
      <c r="CH2167" s="1">
        <f t="shared" si="555"/>
        <v>0</v>
      </c>
      <c r="CJ2167" s="1" t="e">
        <f t="shared" si="560"/>
        <v>#N/A</v>
      </c>
      <c r="CK2167" s="1" t="str">
        <f t="shared" si="561"/>
        <v/>
      </c>
    </row>
    <row r="2168" spans="73:89" ht="12" customHeight="1" x14ac:dyDescent="0.15">
      <c r="BU2168" s="1">
        <f t="shared" si="562"/>
        <v>0</v>
      </c>
      <c r="BV2168" s="1">
        <f>IF($BY$12=1,NORMDIST(BY2168,$Y$6,$Y$8,TRUE),IF($BY$12=2,IF(BY2168&lt;=$BX$31,0,IF(BY2168&gt;=$BX$32,1,(BY2168-$BX$31)*$BX$33)),SUM($BU$42:BU2168)/$BV$40))</f>
        <v>0.99999999999999978</v>
      </c>
      <c r="BW2168" s="1">
        <f t="shared" si="553"/>
        <v>1.8822784058530399E-14</v>
      </c>
      <c r="BY2168" s="1">
        <f t="shared" si="554"/>
        <v>212.59999999999221</v>
      </c>
      <c r="BZ2168" s="1">
        <f t="shared" si="556"/>
        <v>8.8536143266844263E-17</v>
      </c>
      <c r="CA2168" s="1">
        <f t="shared" si="563"/>
        <v>26</v>
      </c>
      <c r="CE2168" s="1">
        <f t="shared" si="557"/>
        <v>26.305</v>
      </c>
      <c r="CF2168" s="1">
        <f t="shared" si="558"/>
        <v>99</v>
      </c>
      <c r="CG2168" s="1">
        <f t="shared" si="559"/>
        <v>0</v>
      </c>
      <c r="CH2168" s="1">
        <f t="shared" si="555"/>
        <v>0</v>
      </c>
      <c r="CJ2168" s="1" t="e">
        <f t="shared" si="560"/>
        <v>#N/A</v>
      </c>
      <c r="CK2168" s="1" t="str">
        <f t="shared" si="561"/>
        <v/>
      </c>
    </row>
    <row r="2169" spans="73:89" ht="12" customHeight="1" x14ac:dyDescent="0.15">
      <c r="BU2169" s="1">
        <f t="shared" si="562"/>
        <v>0</v>
      </c>
      <c r="BV2169" s="1">
        <f>IF($BY$12=1,NORMDIST(BY2169,$Y$6,$Y$8,TRUE),IF($BY$12=2,IF(BY2169&lt;=$BX$31,0,IF(BY2169&gt;=$BX$32,1,(BY2169-$BX$31)*$BX$33)),SUM($BU$42:BU2169)/$BV$40))</f>
        <v>0.99999999999999978</v>
      </c>
      <c r="BW2169" s="1">
        <f t="shared" si="553"/>
        <v>1.808125579719379E-14</v>
      </c>
      <c r="BY2169" s="1">
        <f t="shared" si="554"/>
        <v>212.6999999999922</v>
      </c>
      <c r="BZ2169" s="1">
        <f t="shared" si="556"/>
        <v>8.5008254805803726E-17</v>
      </c>
      <c r="CA2169" s="1">
        <f t="shared" si="563"/>
        <v>26</v>
      </c>
      <c r="CE2169" s="1">
        <f t="shared" si="557"/>
        <v>26.305</v>
      </c>
      <c r="CF2169" s="1">
        <f t="shared" si="558"/>
        <v>99</v>
      </c>
      <c r="CG2169" s="1">
        <f t="shared" si="559"/>
        <v>0</v>
      </c>
      <c r="CH2169" s="1">
        <f t="shared" si="555"/>
        <v>0</v>
      </c>
      <c r="CJ2169" s="1" t="e">
        <f t="shared" si="560"/>
        <v>#N/A</v>
      </c>
      <c r="CK2169" s="1" t="str">
        <f t="shared" si="561"/>
        <v/>
      </c>
    </row>
    <row r="2170" spans="73:89" ht="12" customHeight="1" x14ac:dyDescent="0.15">
      <c r="BU2170" s="1">
        <f t="shared" si="562"/>
        <v>0</v>
      </c>
      <c r="BV2170" s="1">
        <f>IF($BY$12=1,NORMDIST(BY2170,$Y$6,$Y$8,TRUE),IF($BY$12=2,IF(BY2170&lt;=$BX$31,0,IF(BY2170&gt;=$BX$32,1,(BY2170-$BX$31)*$BX$33)),SUM($BU$42:BU2170)/$BV$40))</f>
        <v>0.99999999999999978</v>
      </c>
      <c r="BW2170" s="1">
        <f t="shared" si="553"/>
        <v>1.7368502169053915E-14</v>
      </c>
      <c r="BY2170" s="1">
        <f t="shared" si="554"/>
        <v>212.7999999999922</v>
      </c>
      <c r="BZ2170" s="1">
        <f t="shared" si="556"/>
        <v>8.1618901170369135E-17</v>
      </c>
      <c r="CA2170" s="1">
        <f t="shared" si="563"/>
        <v>26</v>
      </c>
      <c r="CE2170" s="1">
        <f t="shared" si="557"/>
        <v>26.305</v>
      </c>
      <c r="CF2170" s="1">
        <f t="shared" si="558"/>
        <v>99</v>
      </c>
      <c r="CG2170" s="1">
        <f t="shared" si="559"/>
        <v>0</v>
      </c>
      <c r="CH2170" s="1">
        <f t="shared" si="555"/>
        <v>0</v>
      </c>
      <c r="CJ2170" s="1" t="e">
        <f t="shared" si="560"/>
        <v>#N/A</v>
      </c>
      <c r="CK2170" s="1" t="str">
        <f t="shared" si="561"/>
        <v/>
      </c>
    </row>
    <row r="2171" spans="73:89" ht="12" customHeight="1" x14ac:dyDescent="0.15">
      <c r="BU2171" s="1">
        <f t="shared" si="562"/>
        <v>0</v>
      </c>
      <c r="BV2171" s="1">
        <f>IF($BY$12=1,NORMDIST(BY2171,$Y$6,$Y$8,TRUE),IF($BY$12=2,IF(BY2171&lt;=$BX$31,0,IF(BY2171&gt;=$BX$32,1,(BY2171-$BX$31)*$BX$33)),SUM($BU$42:BU2171)/$BV$40))</f>
        <v>0.99999999999999978</v>
      </c>
      <c r="BW2171" s="1">
        <f t="shared" ref="BW2171:BW2234" si="564">BY2171*BZ2171</f>
        <v>1.668342414032129E-14</v>
      </c>
      <c r="BY2171" s="1">
        <f t="shared" ref="BY2171:BY2234" si="565">BY2170+$BZ$1</f>
        <v>212.89999999999219</v>
      </c>
      <c r="BZ2171" s="1">
        <f t="shared" si="556"/>
        <v>7.8362724942798976E-17</v>
      </c>
      <c r="CA2171" s="1">
        <f t="shared" si="563"/>
        <v>26</v>
      </c>
      <c r="CE2171" s="1">
        <f t="shared" si="557"/>
        <v>26.305</v>
      </c>
      <c r="CF2171" s="1">
        <f t="shared" si="558"/>
        <v>99</v>
      </c>
      <c r="CG2171" s="1">
        <f t="shared" si="559"/>
        <v>0</v>
      </c>
      <c r="CH2171" s="1">
        <f t="shared" si="555"/>
        <v>0</v>
      </c>
      <c r="CJ2171" s="1" t="e">
        <f t="shared" si="560"/>
        <v>#N/A</v>
      </c>
      <c r="CK2171" s="1" t="str">
        <f t="shared" si="561"/>
        <v/>
      </c>
    </row>
    <row r="2172" spans="73:89" ht="12" customHeight="1" x14ac:dyDescent="0.15">
      <c r="BU2172" s="1">
        <f t="shared" si="562"/>
        <v>0</v>
      </c>
      <c r="BV2172" s="1">
        <f>IF($BY$12=1,NORMDIST(BY2172,$Y$6,$Y$8,TRUE),IF($BY$12=2,IF(BY2172&lt;=$BX$31,0,IF(BY2172&gt;=$BX$32,1,(BY2172-$BX$31)*$BX$33)),SUM($BU$42:BU2172)/$BV$40))</f>
        <v>0.99999999999999978</v>
      </c>
      <c r="BW2172" s="1">
        <f t="shared" si="564"/>
        <v>1.6024963960742725E-14</v>
      </c>
      <c r="BY2172" s="1">
        <f t="shared" si="565"/>
        <v>212.99999999999218</v>
      </c>
      <c r="BZ2172" s="1">
        <f t="shared" si="556"/>
        <v>7.5234572585649359E-17</v>
      </c>
      <c r="CA2172" s="1">
        <f t="shared" si="563"/>
        <v>26</v>
      </c>
      <c r="CE2172" s="1">
        <f t="shared" si="557"/>
        <v>26.305</v>
      </c>
      <c r="CF2172" s="1">
        <f t="shared" si="558"/>
        <v>99</v>
      </c>
      <c r="CG2172" s="1">
        <f t="shared" si="559"/>
        <v>0</v>
      </c>
      <c r="CH2172" s="1">
        <f t="shared" si="555"/>
        <v>0</v>
      </c>
      <c r="CJ2172" s="1" t="e">
        <f t="shared" si="560"/>
        <v>#N/A</v>
      </c>
      <c r="CK2172" s="1" t="str">
        <f t="shared" si="561"/>
        <v/>
      </c>
    </row>
    <row r="2173" spans="73:89" ht="12" customHeight="1" x14ac:dyDescent="0.15">
      <c r="BU2173" s="1">
        <f t="shared" si="562"/>
        <v>0</v>
      </c>
      <c r="BV2173" s="1">
        <f>IF($BY$12=1,NORMDIST(BY2173,$Y$6,$Y$8,TRUE),IF($BY$12=2,IF(BY2173&lt;=$BX$31,0,IF(BY2173&gt;=$BX$32,1,(BY2173-$BX$31)*$BX$33)),SUM($BU$42:BU2173)/$BV$40))</f>
        <v>0.99999999999999978</v>
      </c>
      <c r="BW2173" s="1">
        <f t="shared" si="564"/>
        <v>1.5392103639862739E-14</v>
      </c>
      <c r="BY2173" s="1">
        <f t="shared" si="565"/>
        <v>213.09999999999218</v>
      </c>
      <c r="BZ2173" s="1">
        <f t="shared" si="556"/>
        <v>7.2229486813061019E-17</v>
      </c>
      <c r="CA2173" s="1">
        <f t="shared" si="563"/>
        <v>26</v>
      </c>
      <c r="CE2173" s="1">
        <f t="shared" si="557"/>
        <v>26.305</v>
      </c>
      <c r="CF2173" s="1">
        <f t="shared" si="558"/>
        <v>99</v>
      </c>
      <c r="CG2173" s="1">
        <f t="shared" si="559"/>
        <v>0</v>
      </c>
      <c r="CH2173" s="1">
        <f t="shared" si="555"/>
        <v>0</v>
      </c>
      <c r="CJ2173" s="1" t="e">
        <f t="shared" si="560"/>
        <v>#N/A</v>
      </c>
      <c r="CK2173" s="1" t="str">
        <f t="shared" si="561"/>
        <v/>
      </c>
    </row>
    <row r="2174" spans="73:89" ht="12" customHeight="1" x14ac:dyDescent="0.15">
      <c r="BU2174" s="1">
        <f t="shared" si="562"/>
        <v>0</v>
      </c>
      <c r="BV2174" s="1">
        <f>IF($BY$12=1,NORMDIST(BY2174,$Y$6,$Y$8,TRUE),IF($BY$12=2,IF(BY2174&lt;=$BX$31,0,IF(BY2174&gt;=$BX$32,1,(BY2174-$BX$31)*$BX$33)),SUM($BU$42:BU2174)/$BV$40))</f>
        <v>0.99999999999999978</v>
      </c>
      <c r="BW2174" s="1">
        <f t="shared" si="564"/>
        <v>1.4783863478485131E-14</v>
      </c>
      <c r="BY2174" s="1">
        <f t="shared" si="565"/>
        <v>213.19999999999217</v>
      </c>
      <c r="BZ2174" s="1">
        <f t="shared" si="556"/>
        <v>6.9342699242428119E-17</v>
      </c>
      <c r="CA2174" s="1">
        <f t="shared" si="563"/>
        <v>26</v>
      </c>
      <c r="CE2174" s="1">
        <f t="shared" si="557"/>
        <v>26.305</v>
      </c>
      <c r="CF2174" s="1">
        <f t="shared" si="558"/>
        <v>99</v>
      </c>
      <c r="CG2174" s="1">
        <f t="shared" si="559"/>
        <v>0</v>
      </c>
      <c r="CH2174" s="1">
        <f t="shared" si="555"/>
        <v>0</v>
      </c>
      <c r="CJ2174" s="1" t="e">
        <f t="shared" si="560"/>
        <v>#N/A</v>
      </c>
      <c r="CK2174" s="1" t="str">
        <f t="shared" si="561"/>
        <v/>
      </c>
    </row>
    <row r="2175" spans="73:89" ht="12" customHeight="1" x14ac:dyDescent="0.15">
      <c r="BU2175" s="1">
        <f t="shared" si="562"/>
        <v>0</v>
      </c>
      <c r="BV2175" s="1">
        <f>IF($BY$12=1,NORMDIST(BY2175,$Y$6,$Y$8,TRUE),IF($BY$12=2,IF(BY2175&lt;=$BX$31,0,IF(BY2175&gt;=$BX$32,1,(BY2175-$BX$31)*$BX$33)),SUM($BU$42:BU2175)/$BV$40))</f>
        <v>0.99999999999999989</v>
      </c>
      <c r="BW2175" s="1">
        <f t="shared" si="564"/>
        <v>1.4199300653380744E-14</v>
      </c>
      <c r="BY2175" s="1">
        <f t="shared" si="565"/>
        <v>213.29999999999217</v>
      </c>
      <c r="BZ2175" s="1">
        <f t="shared" si="556"/>
        <v>6.6569623316367865E-17</v>
      </c>
      <c r="CA2175" s="1">
        <f t="shared" si="563"/>
        <v>26</v>
      </c>
      <c r="CE2175" s="1">
        <f t="shared" si="557"/>
        <v>26.305</v>
      </c>
      <c r="CF2175" s="1">
        <f t="shared" si="558"/>
        <v>99</v>
      </c>
      <c r="CG2175" s="1">
        <f t="shared" si="559"/>
        <v>0</v>
      </c>
      <c r="CH2175" s="1">
        <f t="shared" si="555"/>
        <v>0</v>
      </c>
      <c r="CJ2175" s="1" t="e">
        <f t="shared" si="560"/>
        <v>#N/A</v>
      </c>
      <c r="CK2175" s="1" t="str">
        <f t="shared" si="561"/>
        <v/>
      </c>
    </row>
    <row r="2176" spans="73:89" ht="12" customHeight="1" x14ac:dyDescent="0.15">
      <c r="BU2176" s="1">
        <f t="shared" si="562"/>
        <v>0</v>
      </c>
      <c r="BV2176" s="1">
        <f>IF($BY$12=1,NORMDIST(BY2176,$Y$6,$Y$8,TRUE),IF($BY$12=2,IF(BY2176&lt;=$BX$31,0,IF(BY2176&gt;=$BX$32,1,(BY2176-$BX$31)*$BX$33)),SUM($BU$42:BU2176)/$BV$40))</f>
        <v>0.99999999999999989</v>
      </c>
      <c r="BW2176" s="1">
        <f t="shared" si="564"/>
        <v>1.3637507853342886E-14</v>
      </c>
      <c r="BY2176" s="1">
        <f t="shared" si="565"/>
        <v>213.39999999999216</v>
      </c>
      <c r="BZ2176" s="1">
        <f t="shared" si="556"/>
        <v>6.3905847485208003E-17</v>
      </c>
      <c r="CA2176" s="1">
        <f t="shared" si="563"/>
        <v>26</v>
      </c>
      <c r="CE2176" s="1">
        <f t="shared" si="557"/>
        <v>26.305</v>
      </c>
      <c r="CF2176" s="1">
        <f t="shared" si="558"/>
        <v>99</v>
      </c>
      <c r="CG2176" s="1">
        <f t="shared" si="559"/>
        <v>0</v>
      </c>
      <c r="CH2176" s="1">
        <f t="shared" si="555"/>
        <v>0</v>
      </c>
      <c r="CJ2176" s="1" t="e">
        <f t="shared" si="560"/>
        <v>#N/A</v>
      </c>
      <c r="CK2176" s="1" t="str">
        <f t="shared" si="561"/>
        <v/>
      </c>
    </row>
    <row r="2177" spans="73:89" ht="12" customHeight="1" x14ac:dyDescent="0.15">
      <c r="BU2177" s="1">
        <f t="shared" si="562"/>
        <v>0</v>
      </c>
      <c r="BV2177" s="1">
        <f>IF($BY$12=1,NORMDIST(BY2177,$Y$6,$Y$8,TRUE),IF($BY$12=2,IF(BY2177&lt;=$BX$31,0,IF(BY2177&gt;=$BX$32,1,(BY2177-$BX$31)*$BX$33)),SUM($BU$42:BU2177)/$BV$40))</f>
        <v>0.99999999999999989</v>
      </c>
      <c r="BW2177" s="1">
        <f t="shared" si="564"/>
        <v>1.3097611964766839E-14</v>
      </c>
      <c r="BY2177" s="1">
        <f t="shared" si="565"/>
        <v>213.49999999999216</v>
      </c>
      <c r="BZ2177" s="1">
        <f t="shared" si="556"/>
        <v>6.1347128640596345E-17</v>
      </c>
      <c r="CA2177" s="1">
        <f t="shared" si="563"/>
        <v>26</v>
      </c>
      <c r="CE2177" s="1">
        <f t="shared" si="557"/>
        <v>26.305</v>
      </c>
      <c r="CF2177" s="1">
        <f t="shared" si="558"/>
        <v>99</v>
      </c>
      <c r="CG2177" s="1">
        <f t="shared" si="559"/>
        <v>0</v>
      </c>
      <c r="CH2177" s="1">
        <f t="shared" si="555"/>
        <v>0</v>
      </c>
      <c r="CJ2177" s="1" t="e">
        <f t="shared" si="560"/>
        <v>#N/A</v>
      </c>
      <c r="CK2177" s="1" t="str">
        <f t="shared" si="561"/>
        <v/>
      </c>
    </row>
    <row r="2178" spans="73:89" ht="12" customHeight="1" x14ac:dyDescent="0.15">
      <c r="BU2178" s="1">
        <f t="shared" si="562"/>
        <v>0</v>
      </c>
      <c r="BV2178" s="1">
        <f>IF($BY$12=1,NORMDIST(BY2178,$Y$6,$Y$8,TRUE),IF($BY$12=2,IF(BY2178&lt;=$BX$31,0,IF(BY2178&gt;=$BX$32,1,(BY2178-$BX$31)*$BX$33)),SUM($BU$42:BU2178)/$BV$40))</f>
        <v>0.99999999999999989</v>
      </c>
      <c r="BW2178" s="1">
        <f t="shared" si="564"/>
        <v>1.2578772804990454E-14</v>
      </c>
      <c r="BY2178" s="1">
        <f t="shared" si="565"/>
        <v>213.59999999999215</v>
      </c>
      <c r="BZ2178" s="1">
        <f t="shared" si="556"/>
        <v>5.8889385791155979E-17</v>
      </c>
      <c r="CA2178" s="1">
        <f t="shared" si="563"/>
        <v>26</v>
      </c>
      <c r="CE2178" s="1">
        <f t="shared" si="557"/>
        <v>26.305</v>
      </c>
      <c r="CF2178" s="1">
        <f t="shared" si="558"/>
        <v>99</v>
      </c>
      <c r="CG2178" s="1">
        <f t="shared" si="559"/>
        <v>0</v>
      </c>
      <c r="CH2178" s="1">
        <f t="shared" si="555"/>
        <v>0</v>
      </c>
      <c r="CJ2178" s="1" t="e">
        <f t="shared" si="560"/>
        <v>#N/A</v>
      </c>
      <c r="CK2178" s="1" t="str">
        <f t="shared" si="561"/>
        <v/>
      </c>
    </row>
    <row r="2179" spans="73:89" ht="12" customHeight="1" x14ac:dyDescent="0.15">
      <c r="BU2179" s="1">
        <f t="shared" si="562"/>
        <v>0</v>
      </c>
      <c r="BV2179" s="1">
        <f>IF($BY$12=1,NORMDIST(BY2179,$Y$6,$Y$8,TRUE),IF($BY$12=2,IF(BY2179&lt;=$BX$31,0,IF(BY2179&gt;=$BX$32,1,(BY2179-$BX$31)*$BX$33)),SUM($BU$42:BU2179)/$BV$40))</f>
        <v>0.99999999999999989</v>
      </c>
      <c r="BW2179" s="1">
        <f t="shared" si="564"/>
        <v>1.2080181901690975E-14</v>
      </c>
      <c r="BY2179" s="1">
        <f t="shared" si="565"/>
        <v>213.69999999999214</v>
      </c>
      <c r="BZ2179" s="1">
        <f t="shared" si="556"/>
        <v>5.6528693971415154E-17</v>
      </c>
      <c r="CA2179" s="1">
        <f t="shared" si="563"/>
        <v>26</v>
      </c>
      <c r="CE2179" s="1">
        <f t="shared" si="557"/>
        <v>26.305</v>
      </c>
      <c r="CF2179" s="1">
        <f t="shared" si="558"/>
        <v>99</v>
      </c>
      <c r="CG2179" s="1">
        <f t="shared" si="559"/>
        <v>0</v>
      </c>
      <c r="CH2179" s="1">
        <f t="shared" ref="CH2179:CH2242" si="566">IF(CB2179="",0,1)</f>
        <v>0</v>
      </c>
      <c r="CJ2179" s="1" t="e">
        <f t="shared" si="560"/>
        <v>#N/A</v>
      </c>
      <c r="CK2179" s="1" t="str">
        <f t="shared" si="561"/>
        <v/>
      </c>
    </row>
    <row r="2180" spans="73:89" ht="12" customHeight="1" x14ac:dyDescent="0.15">
      <c r="BU2180" s="1">
        <f t="shared" si="562"/>
        <v>0</v>
      </c>
      <c r="BV2180" s="1">
        <f>IF($BY$12=1,NORMDIST(BY2180,$Y$6,$Y$8,TRUE),IF($BY$12=2,IF(BY2180&lt;=$BX$31,0,IF(BY2180&gt;=$BX$32,1,(BY2180-$BX$31)*$BX$33)),SUM($BU$42:BU2180)/$BV$40))</f>
        <v>0.99999999999999989</v>
      </c>
      <c r="BW2180" s="1">
        <f t="shared" si="564"/>
        <v>1.1601061316700909E-14</v>
      </c>
      <c r="BY2180" s="1">
        <f t="shared" si="565"/>
        <v>213.79999999999214</v>
      </c>
      <c r="BZ2180" s="1">
        <f t="shared" si="556"/>
        <v>5.4261278375590902E-17</v>
      </c>
      <c r="CA2180" s="1">
        <f t="shared" si="563"/>
        <v>26</v>
      </c>
      <c r="CE2180" s="1">
        <f t="shared" si="557"/>
        <v>26.305</v>
      </c>
      <c r="CF2180" s="1">
        <f t="shared" si="558"/>
        <v>99</v>
      </c>
      <c r="CG2180" s="1">
        <f t="shared" si="559"/>
        <v>0</v>
      </c>
      <c r="CH2180" s="1">
        <f t="shared" si="566"/>
        <v>0</v>
      </c>
      <c r="CJ2180" s="1" t="e">
        <f t="shared" si="560"/>
        <v>#N/A</v>
      </c>
      <c r="CK2180" s="1" t="str">
        <f t="shared" si="561"/>
        <v/>
      </c>
    </row>
    <row r="2181" spans="73:89" ht="12" customHeight="1" x14ac:dyDescent="0.15">
      <c r="BU2181" s="1">
        <f t="shared" si="562"/>
        <v>0</v>
      </c>
      <c r="BV2181" s="1">
        <f>IF($BY$12=1,NORMDIST(BY2181,$Y$6,$Y$8,TRUE),IF($BY$12=2,IF(BY2181&lt;=$BX$31,0,IF(BY2181&gt;=$BX$32,1,(BY2181-$BX$31)*$BX$33)),SUM($BU$42:BU2181)/$BV$40))</f>
        <v>0.99999999999999989</v>
      </c>
      <c r="BW2181" s="1">
        <f t="shared" si="564"/>
        <v>1.1140662512652541E-14</v>
      </c>
      <c r="BY2181" s="1">
        <f t="shared" si="565"/>
        <v>213.89999999999213</v>
      </c>
      <c r="BZ2181" s="1">
        <f t="shared" si="556"/>
        <v>5.2083508708054938E-17</v>
      </c>
      <c r="CA2181" s="1">
        <f t="shared" si="563"/>
        <v>26</v>
      </c>
      <c r="CE2181" s="1">
        <f t="shared" si="557"/>
        <v>26.305</v>
      </c>
      <c r="CF2181" s="1">
        <f t="shared" si="558"/>
        <v>99</v>
      </c>
      <c r="CG2181" s="1">
        <f t="shared" si="559"/>
        <v>0</v>
      </c>
      <c r="CH2181" s="1">
        <f t="shared" si="566"/>
        <v>0</v>
      </c>
      <c r="CJ2181" s="1" t="e">
        <f t="shared" si="560"/>
        <v>#N/A</v>
      </c>
      <c r="CK2181" s="1" t="str">
        <f t="shared" si="561"/>
        <v/>
      </c>
    </row>
    <row r="2182" spans="73:89" ht="12" customHeight="1" x14ac:dyDescent="0.15">
      <c r="BU2182" s="1">
        <f t="shared" si="562"/>
        <v>0</v>
      </c>
      <c r="BV2182" s="1">
        <f>IF($BY$12=1,NORMDIST(BY2182,$Y$6,$Y$8,TRUE),IF($BY$12=2,IF(BY2182&lt;=$BX$31,0,IF(BY2182&gt;=$BX$32,1,(BY2182-$BX$31)*$BX$33)),SUM($BU$42:BU2182)/$BV$40))</f>
        <v>0.99999999999999989</v>
      </c>
      <c r="BW2182" s="1">
        <f t="shared" si="564"/>
        <v>1.0698265260926097E-14</v>
      </c>
      <c r="BY2182" s="1">
        <f t="shared" si="565"/>
        <v>213.99999999999213</v>
      </c>
      <c r="BZ2182" s="1">
        <f t="shared" si="556"/>
        <v>4.9991893742647155E-17</v>
      </c>
      <c r="CA2182" s="1">
        <f t="shared" si="563"/>
        <v>26</v>
      </c>
      <c r="CE2182" s="1">
        <f t="shared" si="557"/>
        <v>26.305</v>
      </c>
      <c r="CF2182" s="1">
        <f t="shared" si="558"/>
        <v>99</v>
      </c>
      <c r="CG2182" s="1">
        <f t="shared" si="559"/>
        <v>0</v>
      </c>
      <c r="CH2182" s="1">
        <f t="shared" si="566"/>
        <v>0</v>
      </c>
      <c r="CJ2182" s="1" t="e">
        <f t="shared" si="560"/>
        <v>#N/A</v>
      </c>
      <c r="CK2182" s="1" t="str">
        <f t="shared" si="561"/>
        <v/>
      </c>
    </row>
    <row r="2183" spans="73:89" ht="12" customHeight="1" x14ac:dyDescent="0.15">
      <c r="BU2183" s="1">
        <f t="shared" si="562"/>
        <v>0</v>
      </c>
      <c r="BV2183" s="1">
        <f>IF($BY$12=1,NORMDIST(BY2183,$Y$6,$Y$8,TRUE),IF($BY$12=2,IF(BY2183&lt;=$BX$31,0,IF(BY2183&gt;=$BX$32,1,(BY2183-$BX$31)*$BX$33)),SUM($BU$42:BU2183)/$BV$40))</f>
        <v>0.99999999999999989</v>
      </c>
      <c r="BW2183" s="1">
        <f t="shared" si="564"/>
        <v>1.0273176589423105E-14</v>
      </c>
      <c r="BY2183" s="1">
        <f t="shared" si="565"/>
        <v>214.09999999999212</v>
      </c>
      <c r="BZ2183" s="1">
        <f t="shared" si="556"/>
        <v>4.7983076083248406E-17</v>
      </c>
      <c r="CA2183" s="1">
        <f t="shared" si="563"/>
        <v>26</v>
      </c>
      <c r="CE2183" s="1">
        <f t="shared" si="557"/>
        <v>26.305</v>
      </c>
      <c r="CF2183" s="1">
        <f t="shared" si="558"/>
        <v>99</v>
      </c>
      <c r="CG2183" s="1">
        <f t="shared" si="559"/>
        <v>0</v>
      </c>
      <c r="CH2183" s="1">
        <f t="shared" si="566"/>
        <v>0</v>
      </c>
      <c r="CJ2183" s="1" t="e">
        <f t="shared" si="560"/>
        <v>#N/A</v>
      </c>
      <c r="CK2183" s="1" t="str">
        <f t="shared" si="561"/>
        <v/>
      </c>
    </row>
    <row r="2184" spans="73:89" ht="12" customHeight="1" x14ac:dyDescent="0.15">
      <c r="BU2184" s="1">
        <f t="shared" si="562"/>
        <v>0</v>
      </c>
      <c r="BV2184" s="1">
        <f>IF($BY$12=1,NORMDIST(BY2184,$Y$6,$Y$8,TRUE),IF($BY$12=2,IF(BY2184&lt;=$BX$31,0,IF(BY2184&gt;=$BX$32,1,(BY2184-$BX$31)*$BX$33)),SUM($BU$42:BU2184)/$BV$40))</f>
        <v>0.99999999999999989</v>
      </c>
      <c r="BW2184" s="1">
        <f t="shared" si="564"/>
        <v>9.8647297687404294E-15</v>
      </c>
      <c r="BY2184" s="1">
        <f t="shared" si="565"/>
        <v>214.19999999999212</v>
      </c>
      <c r="BZ2184" s="1">
        <f t="shared" si="556"/>
        <v>4.6053827118304356E-17</v>
      </c>
      <c r="CA2184" s="1">
        <f t="shared" si="563"/>
        <v>26</v>
      </c>
      <c r="CE2184" s="1">
        <f t="shared" si="557"/>
        <v>26.305</v>
      </c>
      <c r="CF2184" s="1">
        <f t="shared" si="558"/>
        <v>99</v>
      </c>
      <c r="CG2184" s="1">
        <f t="shared" si="559"/>
        <v>0</v>
      </c>
      <c r="CH2184" s="1">
        <f t="shared" si="566"/>
        <v>0</v>
      </c>
      <c r="CJ2184" s="1" t="e">
        <f t="shared" si="560"/>
        <v>#N/A</v>
      </c>
      <c r="CK2184" s="1" t="str">
        <f t="shared" si="561"/>
        <v/>
      </c>
    </row>
    <row r="2185" spans="73:89" ht="12" customHeight="1" x14ac:dyDescent="0.15">
      <c r="BU2185" s="1">
        <f t="shared" si="562"/>
        <v>0</v>
      </c>
      <c r="BV2185" s="1">
        <f>IF($BY$12=1,NORMDIST(BY2185,$Y$6,$Y$8,TRUE),IF($BY$12=2,IF(BY2185&lt;=$BX$31,0,IF(BY2185&gt;=$BX$32,1,(BY2185-$BX$31)*$BX$33)),SUM($BU$42:BU2185)/$BV$40))</f>
        <v>0.99999999999999989</v>
      </c>
      <c r="BW2185" s="1">
        <f t="shared" si="564"/>
        <v>9.472283335372293E-15</v>
      </c>
      <c r="BY2185" s="1">
        <f t="shared" si="565"/>
        <v>214.29999999999211</v>
      </c>
      <c r="BZ2185" s="1">
        <f t="shared" si="556"/>
        <v>4.420104216226151E-17</v>
      </c>
      <c r="CA2185" s="1">
        <f t="shared" si="563"/>
        <v>26</v>
      </c>
      <c r="CE2185" s="1">
        <f t="shared" si="557"/>
        <v>26.305</v>
      </c>
      <c r="CF2185" s="1">
        <f t="shared" si="558"/>
        <v>99</v>
      </c>
      <c r="CG2185" s="1">
        <f t="shared" si="559"/>
        <v>0</v>
      </c>
      <c r="CH2185" s="1">
        <f t="shared" si="566"/>
        <v>0</v>
      </c>
      <c r="CJ2185" s="1" t="e">
        <f t="shared" si="560"/>
        <v>#N/A</v>
      </c>
      <c r="CK2185" s="1" t="str">
        <f t="shared" si="561"/>
        <v/>
      </c>
    </row>
    <row r="2186" spans="73:89" ht="12" customHeight="1" x14ac:dyDescent="0.15">
      <c r="BU2186" s="1">
        <f t="shared" si="562"/>
        <v>0</v>
      </c>
      <c r="BV2186" s="1">
        <f>IF($BY$12=1,NORMDIST(BY2186,$Y$6,$Y$8,TRUE),IF($BY$12=2,IF(BY2186&lt;=$BX$31,0,IF(BY2186&gt;=$BX$32,1,(BY2186-$BX$31)*$BX$33)),SUM($BU$42:BU2186)/$BV$40))</f>
        <v>0.99999999999999989</v>
      </c>
      <c r="BW2186" s="1">
        <f t="shared" si="564"/>
        <v>9.0952201506118274E-15</v>
      </c>
      <c r="BY2186" s="1">
        <f t="shared" si="565"/>
        <v>214.3999999999921</v>
      </c>
      <c r="BZ2186" s="1">
        <f t="shared" si="556"/>
        <v>4.242173577710897E-17</v>
      </c>
      <c r="CA2186" s="1">
        <f t="shared" si="563"/>
        <v>26</v>
      </c>
      <c r="CE2186" s="1">
        <f t="shared" si="557"/>
        <v>26.305</v>
      </c>
      <c r="CF2186" s="1">
        <f t="shared" si="558"/>
        <v>99</v>
      </c>
      <c r="CG2186" s="1">
        <f t="shared" si="559"/>
        <v>0</v>
      </c>
      <c r="CH2186" s="1">
        <f t="shared" si="566"/>
        <v>0</v>
      </c>
      <c r="CJ2186" s="1" t="e">
        <f t="shared" si="560"/>
        <v>#N/A</v>
      </c>
      <c r="CK2186" s="1" t="str">
        <f t="shared" si="561"/>
        <v/>
      </c>
    </row>
    <row r="2187" spans="73:89" ht="12" customHeight="1" x14ac:dyDescent="0.15">
      <c r="BU2187" s="1">
        <f t="shared" si="562"/>
        <v>0</v>
      </c>
      <c r="BV2187" s="1">
        <f>IF($BY$12=1,NORMDIST(BY2187,$Y$6,$Y$8,TRUE),IF($BY$12=2,IF(BY2187&lt;=$BX$31,0,IF(BY2187&gt;=$BX$32,1,(BY2187-$BX$31)*$BX$33)),SUM($BU$42:BU2187)/$BV$40))</f>
        <v>0.99999999999999989</v>
      </c>
      <c r="BW2187" s="1">
        <f t="shared" si="564"/>
        <v>8.7329464938737747E-15</v>
      </c>
      <c r="BY2187" s="1">
        <f t="shared" si="565"/>
        <v>214.4999999999921</v>
      </c>
      <c r="BZ2187" s="1">
        <f t="shared" si="556"/>
        <v>4.0713037267478307E-17</v>
      </c>
      <c r="CA2187" s="1">
        <f t="shared" si="563"/>
        <v>26</v>
      </c>
      <c r="CE2187" s="1">
        <f t="shared" si="557"/>
        <v>26.305</v>
      </c>
      <c r="CF2187" s="1">
        <f t="shared" si="558"/>
        <v>99</v>
      </c>
      <c r="CG2187" s="1">
        <f t="shared" si="559"/>
        <v>0</v>
      </c>
      <c r="CH2187" s="1">
        <f t="shared" si="566"/>
        <v>0</v>
      </c>
      <c r="CJ2187" s="1" t="e">
        <f t="shared" si="560"/>
        <v>#N/A</v>
      </c>
      <c r="CK2187" s="1" t="str">
        <f t="shared" si="561"/>
        <v/>
      </c>
    </row>
    <row r="2188" spans="73:89" ht="12" customHeight="1" x14ac:dyDescent="0.15">
      <c r="BU2188" s="1">
        <f t="shared" si="562"/>
        <v>0</v>
      </c>
      <c r="BV2188" s="1">
        <f>IF($BY$12=1,NORMDIST(BY2188,$Y$6,$Y$8,TRUE),IF($BY$12=2,IF(BY2188&lt;=$BX$31,0,IF(BY2188&gt;=$BX$32,1,(BY2188-$BX$31)*$BX$33)),SUM($BU$42:BU2188)/$BV$40))</f>
        <v>0.99999999999999989</v>
      </c>
      <c r="BW2188" s="1">
        <f t="shared" si="564"/>
        <v>8.3848911892038479E-15</v>
      </c>
      <c r="BY2188" s="1">
        <f t="shared" si="565"/>
        <v>214.59999999999209</v>
      </c>
      <c r="BZ2188" s="1">
        <f t="shared" si="556"/>
        <v>3.9072186342983023E-17</v>
      </c>
      <c r="CA2188" s="1">
        <f t="shared" si="563"/>
        <v>26</v>
      </c>
      <c r="CE2188" s="1">
        <f t="shared" si="557"/>
        <v>26.305</v>
      </c>
      <c r="CF2188" s="1">
        <f t="shared" si="558"/>
        <v>99</v>
      </c>
      <c r="CG2188" s="1">
        <f t="shared" si="559"/>
        <v>0</v>
      </c>
      <c r="CH2188" s="1">
        <f t="shared" si="566"/>
        <v>0</v>
      </c>
      <c r="CJ2188" s="1" t="e">
        <f t="shared" si="560"/>
        <v>#N/A</v>
      </c>
      <c r="CK2188" s="1" t="str">
        <f t="shared" si="561"/>
        <v/>
      </c>
    </row>
    <row r="2189" spans="73:89" ht="12" customHeight="1" x14ac:dyDescent="0.15">
      <c r="BU2189" s="1">
        <f t="shared" si="562"/>
        <v>0</v>
      </c>
      <c r="BV2189" s="1">
        <f>IF($BY$12=1,NORMDIST(BY2189,$Y$6,$Y$8,TRUE),IF($BY$12=2,IF(BY2189&lt;=$BX$31,0,IF(BY2189&gt;=$BX$32,1,(BY2189-$BX$31)*$BX$33)),SUM($BU$42:BU2189)/$BV$40))</f>
        <v>0.99999999999999989</v>
      </c>
      <c r="BW2189" s="1">
        <f t="shared" si="564"/>
        <v>8.0505047637810861E-15</v>
      </c>
      <c r="BY2189" s="1">
        <f t="shared" si="565"/>
        <v>214.69999999999209</v>
      </c>
      <c r="BZ2189" s="1">
        <f t="shared" si="556"/>
        <v>3.7496528941692518E-17</v>
      </c>
      <c r="CA2189" s="1">
        <f t="shared" si="563"/>
        <v>26</v>
      </c>
      <c r="CE2189" s="1">
        <f t="shared" si="557"/>
        <v>26.305</v>
      </c>
      <c r="CF2189" s="1">
        <f t="shared" si="558"/>
        <v>99</v>
      </c>
      <c r="CG2189" s="1">
        <f t="shared" si="559"/>
        <v>0</v>
      </c>
      <c r="CH2189" s="1">
        <f t="shared" si="566"/>
        <v>0</v>
      </c>
      <c r="CJ2189" s="1" t="e">
        <f t="shared" si="560"/>
        <v>#N/A</v>
      </c>
      <c r="CK2189" s="1" t="str">
        <f t="shared" si="561"/>
        <v/>
      </c>
    </row>
    <row r="2190" spans="73:89" ht="12" customHeight="1" x14ac:dyDescent="0.15">
      <c r="BU2190" s="1">
        <f t="shared" si="562"/>
        <v>0</v>
      </c>
      <c r="BV2190" s="1">
        <f>IF($BY$12=1,NORMDIST(BY2190,$Y$6,$Y$8,TRUE),IF($BY$12=2,IF(BY2190&lt;=$BX$31,0,IF(BY2190&gt;=$BX$32,1,(BY2190-$BX$31)*$BX$33)),SUM($BU$42:BU2190)/$BV$40))</f>
        <v>0.99999999999999989</v>
      </c>
      <c r="BW2190" s="1">
        <f t="shared" si="564"/>
        <v>7.7292586372668304E-15</v>
      </c>
      <c r="BY2190" s="1">
        <f t="shared" si="565"/>
        <v>214.79999999999208</v>
      </c>
      <c r="BZ2190" s="1">
        <f t="shared" si="556"/>
        <v>3.5983513208878567E-17</v>
      </c>
      <c r="CA2190" s="1">
        <f t="shared" si="563"/>
        <v>26</v>
      </c>
      <c r="CE2190" s="1">
        <f t="shared" si="557"/>
        <v>26.305</v>
      </c>
      <c r="CF2190" s="1">
        <f t="shared" si="558"/>
        <v>99</v>
      </c>
      <c r="CG2190" s="1">
        <f t="shared" si="559"/>
        <v>0</v>
      </c>
      <c r="CH2190" s="1">
        <f t="shared" si="566"/>
        <v>0</v>
      </c>
      <c r="CJ2190" s="1" t="e">
        <f t="shared" si="560"/>
        <v>#N/A</v>
      </c>
      <c r="CK2190" s="1" t="str">
        <f t="shared" si="561"/>
        <v/>
      </c>
    </row>
    <row r="2191" spans="73:89" ht="12" customHeight="1" x14ac:dyDescent="0.15">
      <c r="BU2191" s="1">
        <f t="shared" si="562"/>
        <v>0</v>
      </c>
      <c r="BV2191" s="1">
        <f>IF($BY$12=1,NORMDIST(BY2191,$Y$6,$Y$8,TRUE),IF($BY$12=2,IF(BY2191&lt;=$BX$31,0,IF(BY2191&gt;=$BX$32,1,(BY2191-$BX$31)*$BX$33)),SUM($BU$42:BU2191)/$BV$40))</f>
        <v>0.99999999999999989</v>
      </c>
      <c r="BW2191" s="1">
        <f t="shared" si="564"/>
        <v>7.4206443408884158E-15</v>
      </c>
      <c r="BY2191" s="1">
        <f t="shared" si="565"/>
        <v>214.89999999999208</v>
      </c>
      <c r="BZ2191" s="1">
        <f t="shared" si="556"/>
        <v>3.4530685625354535E-17</v>
      </c>
      <c r="CA2191" s="1">
        <f t="shared" si="563"/>
        <v>26</v>
      </c>
      <c r="CE2191" s="1">
        <f t="shared" si="557"/>
        <v>26.305</v>
      </c>
      <c r="CF2191" s="1">
        <f t="shared" si="558"/>
        <v>99</v>
      </c>
      <c r="CG2191" s="1">
        <f t="shared" si="559"/>
        <v>0</v>
      </c>
      <c r="CH2191" s="1">
        <f t="shared" si="566"/>
        <v>0</v>
      </c>
      <c r="CJ2191" s="1" t="e">
        <f t="shared" si="560"/>
        <v>#N/A</v>
      </c>
      <c r="CK2191" s="1" t="str">
        <f t="shared" si="561"/>
        <v/>
      </c>
    </row>
    <row r="2192" spans="73:89" ht="12" customHeight="1" x14ac:dyDescent="0.15">
      <c r="BU2192" s="1">
        <f t="shared" si="562"/>
        <v>0</v>
      </c>
      <c r="BV2192" s="1">
        <f>IF($BY$12=1,NORMDIST(BY2192,$Y$6,$Y$8,TRUE),IF($BY$12=2,IF(BY2192&lt;=$BX$31,0,IF(BY2192&gt;=$BX$32,1,(BY2192-$BX$31)*$BX$33)),SUM($BU$42:BU2192)/$BV$40))</f>
        <v>0.99999999999999989</v>
      </c>
      <c r="BW2192" s="1">
        <f t="shared" si="564"/>
        <v>7.1241727651894318E-15</v>
      </c>
      <c r="BY2192" s="1">
        <f t="shared" si="565"/>
        <v>214.99999999999207</v>
      </c>
      <c r="BZ2192" s="1">
        <f t="shared" si="556"/>
        <v>3.3135687279952065E-17</v>
      </c>
      <c r="CA2192" s="1">
        <f t="shared" si="563"/>
        <v>26</v>
      </c>
      <c r="CE2192" s="1">
        <f t="shared" si="557"/>
        <v>26.305</v>
      </c>
      <c r="CF2192" s="1">
        <f t="shared" si="558"/>
        <v>99</v>
      </c>
      <c r="CG2192" s="1">
        <f t="shared" si="559"/>
        <v>0</v>
      </c>
      <c r="CH2192" s="1">
        <f t="shared" si="566"/>
        <v>0</v>
      </c>
      <c r="CJ2192" s="1" t="e">
        <f t="shared" si="560"/>
        <v>#N/A</v>
      </c>
      <c r="CK2192" s="1" t="str">
        <f t="shared" si="561"/>
        <v/>
      </c>
    </row>
    <row r="2193" spans="73:89" ht="12" customHeight="1" x14ac:dyDescent="0.15">
      <c r="BU2193" s="1">
        <f t="shared" si="562"/>
        <v>0</v>
      </c>
      <c r="BV2193" s="1">
        <f>IF($BY$12=1,NORMDIST(BY2193,$Y$6,$Y$8,TRUE),IF($BY$12=2,IF(BY2193&lt;=$BX$31,0,IF(BY2193&gt;=$BX$32,1,(BY2193-$BX$31)*$BX$33)),SUM($BU$42:BU2193)/$BV$40))</f>
        <v>0.99999999999999989</v>
      </c>
      <c r="BW2193" s="1">
        <f t="shared" si="564"/>
        <v>6.8393734354136699E-15</v>
      </c>
      <c r="BY2193" s="1">
        <f t="shared" si="565"/>
        <v>215.09999999999206</v>
      </c>
      <c r="BZ2193" s="1">
        <f t="shared" si="556"/>
        <v>3.1796250280864352E-17</v>
      </c>
      <c r="CA2193" s="1">
        <f t="shared" si="563"/>
        <v>26</v>
      </c>
      <c r="CE2193" s="1">
        <f t="shared" si="557"/>
        <v>26.305</v>
      </c>
      <c r="CF2193" s="1">
        <f t="shared" si="558"/>
        <v>99</v>
      </c>
      <c r="CG2193" s="1">
        <f t="shared" si="559"/>
        <v>0</v>
      </c>
      <c r="CH2193" s="1">
        <f t="shared" si="566"/>
        <v>0</v>
      </c>
      <c r="CJ2193" s="1" t="e">
        <f t="shared" si="560"/>
        <v>#N/A</v>
      </c>
      <c r="CK2193" s="1" t="str">
        <f t="shared" si="561"/>
        <v/>
      </c>
    </row>
    <row r="2194" spans="73:89" ht="12" customHeight="1" x14ac:dyDescent="0.15">
      <c r="BU2194" s="1">
        <f t="shared" si="562"/>
        <v>0</v>
      </c>
      <c r="BV2194" s="1">
        <f>IF($BY$12=1,NORMDIST(BY2194,$Y$6,$Y$8,TRUE),IF($BY$12=2,IF(BY2194&lt;=$BX$31,0,IF(BY2194&gt;=$BX$32,1,(BY2194-$BX$31)*$BX$33)),SUM($BU$42:BU2194)/$BV$40))</f>
        <v>0.99999999999999989</v>
      </c>
      <c r="BW2194" s="1">
        <f t="shared" si="564"/>
        <v>6.5657938135260527E-15</v>
      </c>
      <c r="BY2194" s="1">
        <f t="shared" si="565"/>
        <v>215.19999999999206</v>
      </c>
      <c r="BZ2194" s="1">
        <f t="shared" si="556"/>
        <v>3.0510194300772747E-17</v>
      </c>
      <c r="CA2194" s="1">
        <f t="shared" si="563"/>
        <v>26</v>
      </c>
      <c r="CE2194" s="1">
        <f t="shared" si="557"/>
        <v>26.305</v>
      </c>
      <c r="CF2194" s="1">
        <f t="shared" si="558"/>
        <v>99</v>
      </c>
      <c r="CG2194" s="1">
        <f t="shared" si="559"/>
        <v>0</v>
      </c>
      <c r="CH2194" s="1">
        <f t="shared" si="566"/>
        <v>0</v>
      </c>
      <c r="CJ2194" s="1" t="e">
        <f t="shared" si="560"/>
        <v>#N/A</v>
      </c>
      <c r="CK2194" s="1" t="str">
        <f t="shared" si="561"/>
        <v/>
      </c>
    </row>
    <row r="2195" spans="73:89" ht="12" customHeight="1" x14ac:dyDescent="0.15">
      <c r="BU2195" s="1">
        <f t="shared" si="562"/>
        <v>0</v>
      </c>
      <c r="BV2195" s="1">
        <f>IF($BY$12=1,NORMDIST(BY2195,$Y$6,$Y$8,TRUE),IF($BY$12=2,IF(BY2195&lt;=$BX$31,0,IF(BY2195&gt;=$BX$32,1,(BY2195-$BX$31)*$BX$33)),SUM($BU$42:BU2195)/$BV$40))</f>
        <v>0.99999999999999989</v>
      </c>
      <c r="BW2195" s="1">
        <f t="shared" si="564"/>
        <v>6.3029986259121799E-15</v>
      </c>
      <c r="BY2195" s="1">
        <f t="shared" si="565"/>
        <v>215.29999999999205</v>
      </c>
      <c r="BZ2195" s="1">
        <f t="shared" si="556"/>
        <v>2.927542325087047E-17</v>
      </c>
      <c r="CA2195" s="1">
        <f t="shared" si="563"/>
        <v>26</v>
      </c>
      <c r="CE2195" s="1">
        <f t="shared" si="557"/>
        <v>26.305</v>
      </c>
      <c r="CF2195" s="1">
        <f t="shared" si="558"/>
        <v>99</v>
      </c>
      <c r="CG2195" s="1">
        <f t="shared" si="559"/>
        <v>0</v>
      </c>
      <c r="CH2195" s="1">
        <f t="shared" si="566"/>
        <v>0</v>
      </c>
      <c r="CJ2195" s="1" t="e">
        <f t="shared" si="560"/>
        <v>#N/A</v>
      </c>
      <c r="CK2195" s="1" t="str">
        <f t="shared" si="561"/>
        <v/>
      </c>
    </row>
    <row r="2196" spans="73:89" ht="12" customHeight="1" x14ac:dyDescent="0.15">
      <c r="BU2196" s="1">
        <f t="shared" si="562"/>
        <v>0</v>
      </c>
      <c r="BV2196" s="1">
        <f>IF($BY$12=1,NORMDIST(BY2196,$Y$6,$Y$8,TRUE),IF($BY$12=2,IF(BY2196&lt;=$BX$31,0,IF(BY2196&gt;=$BX$32,1,(BY2196-$BX$31)*$BX$33)),SUM($BU$42:BU2196)/$BV$40))</f>
        <v>0.99999999999999989</v>
      </c>
      <c r="BW2196" s="1">
        <f t="shared" si="564"/>
        <v>6.0505692158263548E-15</v>
      </c>
      <c r="BY2196" s="1">
        <f t="shared" si="565"/>
        <v>215.39999999999205</v>
      </c>
      <c r="BZ2196" s="1">
        <f t="shared" si="556"/>
        <v>2.8089922079046324E-17</v>
      </c>
      <c r="CA2196" s="1">
        <f t="shared" si="563"/>
        <v>26</v>
      </c>
      <c r="CE2196" s="1">
        <f t="shared" si="557"/>
        <v>26.305</v>
      </c>
      <c r="CF2196" s="1">
        <f t="shared" si="558"/>
        <v>99</v>
      </c>
      <c r="CG2196" s="1">
        <f t="shared" si="559"/>
        <v>0</v>
      </c>
      <c r="CH2196" s="1">
        <f t="shared" si="566"/>
        <v>0</v>
      </c>
      <c r="CJ2196" s="1" t="e">
        <f t="shared" si="560"/>
        <v>#N/A</v>
      </c>
      <c r="CK2196" s="1" t="str">
        <f t="shared" si="561"/>
        <v/>
      </c>
    </row>
    <row r="2197" spans="73:89" ht="12" customHeight="1" x14ac:dyDescent="0.15">
      <c r="BU2197" s="1">
        <f t="shared" si="562"/>
        <v>0</v>
      </c>
      <c r="BV2197" s="1">
        <f>IF($BY$12=1,NORMDIST(BY2197,$Y$6,$Y$8,TRUE),IF($BY$12=2,IF(BY2197&lt;=$BX$31,0,IF(BY2197&gt;=$BX$32,1,(BY2197-$BX$31)*$BX$33)),SUM($BU$42:BU2197)/$BV$40))</f>
        <v>0.99999999999999989</v>
      </c>
      <c r="BW2197" s="1">
        <f t="shared" si="564"/>
        <v>5.8081029196974806E-15</v>
      </c>
      <c r="BY2197" s="1">
        <f t="shared" si="565"/>
        <v>215.49999999999204</v>
      </c>
      <c r="BZ2197" s="1">
        <f t="shared" si="556"/>
        <v>2.6951753687692321E-17</v>
      </c>
      <c r="CA2197" s="1">
        <f t="shared" si="563"/>
        <v>26</v>
      </c>
      <c r="CE2197" s="1">
        <f t="shared" si="557"/>
        <v>26.305</v>
      </c>
      <c r="CF2197" s="1">
        <f t="shared" si="558"/>
        <v>99</v>
      </c>
      <c r="CG2197" s="1">
        <f t="shared" si="559"/>
        <v>0</v>
      </c>
      <c r="CH2197" s="1">
        <f t="shared" si="566"/>
        <v>0</v>
      </c>
      <c r="CJ2197" s="1" t="e">
        <f t="shared" si="560"/>
        <v>#N/A</v>
      </c>
      <c r="CK2197" s="1" t="str">
        <f t="shared" si="561"/>
        <v/>
      </c>
    </row>
    <row r="2198" spans="73:89" ht="12" customHeight="1" x14ac:dyDescent="0.15">
      <c r="BU2198" s="1">
        <f t="shared" si="562"/>
        <v>0</v>
      </c>
      <c r="BV2198" s="1">
        <f>IF($BY$12=1,NORMDIST(BY2198,$Y$6,$Y$8,TRUE),IF($BY$12=2,IF(BY2198&lt;=$BX$31,0,IF(BY2198&gt;=$BX$32,1,(BY2198-$BX$31)*$BX$33)),SUM($BU$42:BU2198)/$BV$40))</f>
        <v>0.99999999999999989</v>
      </c>
      <c r="BW2198" s="1">
        <f t="shared" si="564"/>
        <v>5.5752124664285014E-15</v>
      </c>
      <c r="BY2198" s="1">
        <f t="shared" si="565"/>
        <v>215.59999999999204</v>
      </c>
      <c r="BZ2198" s="1">
        <f t="shared" si="556"/>
        <v>2.5859055966737974E-17</v>
      </c>
      <c r="CA2198" s="1">
        <f t="shared" si="563"/>
        <v>26</v>
      </c>
      <c r="CE2198" s="1">
        <f t="shared" si="557"/>
        <v>26.305</v>
      </c>
      <c r="CF2198" s="1">
        <f t="shared" si="558"/>
        <v>99</v>
      </c>
      <c r="CG2198" s="1">
        <f t="shared" si="559"/>
        <v>0</v>
      </c>
      <c r="CH2198" s="1">
        <f t="shared" si="566"/>
        <v>0</v>
      </c>
      <c r="CJ2198" s="1" t="e">
        <f t="shared" si="560"/>
        <v>#N/A</v>
      </c>
      <c r="CK2198" s="1" t="str">
        <f t="shared" si="561"/>
        <v/>
      </c>
    </row>
    <row r="2199" spans="73:89" ht="12" customHeight="1" x14ac:dyDescent="0.15">
      <c r="BU2199" s="1">
        <f t="shared" si="562"/>
        <v>0</v>
      </c>
      <c r="BV2199" s="1">
        <f>IF($BY$12=1,NORMDIST(BY2199,$Y$6,$Y$8,TRUE),IF($BY$12=2,IF(BY2199&lt;=$BX$31,0,IF(BY2199&gt;=$BX$32,1,(BY2199-$BX$31)*$BX$33)),SUM($BU$42:BU2199)/$BV$40))</f>
        <v>0.99999999999999989</v>
      </c>
      <c r="BW2199" s="1">
        <f t="shared" si="564"/>
        <v>5.3515253988577488E-15</v>
      </c>
      <c r="BY2199" s="1">
        <f t="shared" si="565"/>
        <v>215.69999999999203</v>
      </c>
      <c r="BZ2199" s="1">
        <f t="shared" si="556"/>
        <v>2.4810038937681718E-17</v>
      </c>
      <c r="CA2199" s="1">
        <f t="shared" si="563"/>
        <v>26</v>
      </c>
      <c r="CE2199" s="1">
        <f t="shared" si="557"/>
        <v>26.305</v>
      </c>
      <c r="CF2199" s="1">
        <f t="shared" si="558"/>
        <v>99</v>
      </c>
      <c r="CG2199" s="1">
        <f t="shared" si="559"/>
        <v>0</v>
      </c>
      <c r="CH2199" s="1">
        <f t="shared" si="566"/>
        <v>0</v>
      </c>
      <c r="CJ2199" s="1" t="e">
        <f t="shared" si="560"/>
        <v>#N/A</v>
      </c>
      <c r="CK2199" s="1" t="str">
        <f t="shared" si="561"/>
        <v/>
      </c>
    </row>
    <row r="2200" spans="73:89" ht="12" customHeight="1" x14ac:dyDescent="0.15">
      <c r="BU2200" s="1">
        <f t="shared" si="562"/>
        <v>0</v>
      </c>
      <c r="BV2200" s="1">
        <f>IF($BY$12=1,NORMDIST(BY2200,$Y$6,$Y$8,TRUE),IF($BY$12=2,IF(BY2200&lt;=$BX$31,0,IF(BY2200&gt;=$BX$32,1,(BY2200-$BX$31)*$BX$33)),SUM($BU$42:BU2200)/$BV$40))</f>
        <v>0.99999999999999989</v>
      </c>
      <c r="BW2200" s="1">
        <f t="shared" si="564"/>
        <v>5.1366835165811358E-15</v>
      </c>
      <c r="BY2200" s="1">
        <f t="shared" si="565"/>
        <v>215.79999999999202</v>
      </c>
      <c r="BZ2200" s="1">
        <f t="shared" si="556"/>
        <v>2.3802982004547384E-17</v>
      </c>
      <c r="CA2200" s="1">
        <f t="shared" si="563"/>
        <v>26</v>
      </c>
      <c r="CE2200" s="1">
        <f t="shared" si="557"/>
        <v>26.305</v>
      </c>
      <c r="CF2200" s="1">
        <f t="shared" si="558"/>
        <v>99</v>
      </c>
      <c r="CG2200" s="1">
        <f t="shared" si="559"/>
        <v>0</v>
      </c>
      <c r="CH2200" s="1">
        <f t="shared" si="566"/>
        <v>0</v>
      </c>
      <c r="CJ2200" s="1" t="e">
        <f t="shared" si="560"/>
        <v>#N/A</v>
      </c>
      <c r="CK2200" s="1" t="str">
        <f t="shared" si="561"/>
        <v/>
      </c>
    </row>
    <row r="2201" spans="73:89" ht="12" customHeight="1" x14ac:dyDescent="0.15">
      <c r="BU2201" s="1">
        <f t="shared" si="562"/>
        <v>0</v>
      </c>
      <c r="BV2201" s="1">
        <f>IF($BY$12=1,NORMDIST(BY2201,$Y$6,$Y$8,TRUE),IF($BY$12=2,IF(BY2201&lt;=$BX$31,0,IF(BY2201&gt;=$BX$32,1,(BY2201-$BX$31)*$BX$33)),SUM($BU$42:BU2201)/$BV$40))</f>
        <v>1</v>
      </c>
      <c r="BW2201" s="1">
        <f t="shared" si="564"/>
        <v>4.9303423393592792E-15</v>
      </c>
      <c r="BY2201" s="1">
        <f t="shared" si="565"/>
        <v>215.89999999999202</v>
      </c>
      <c r="BZ2201" s="1">
        <f t="shared" si="556"/>
        <v>2.2836231307825205E-17</v>
      </c>
      <c r="CA2201" s="1">
        <f t="shared" si="563"/>
        <v>26</v>
      </c>
      <c r="CE2201" s="1">
        <f t="shared" si="557"/>
        <v>26.305</v>
      </c>
      <c r="CF2201" s="1">
        <f t="shared" si="558"/>
        <v>99</v>
      </c>
      <c r="CG2201" s="1">
        <f t="shared" si="559"/>
        <v>0</v>
      </c>
      <c r="CH2201" s="1">
        <f t="shared" si="566"/>
        <v>0</v>
      </c>
      <c r="CJ2201" s="1" t="e">
        <f t="shared" si="560"/>
        <v>#N/A</v>
      </c>
      <c r="CK2201" s="1" t="str">
        <f t="shared" si="561"/>
        <v/>
      </c>
    </row>
    <row r="2202" spans="73:89" ht="12" customHeight="1" x14ac:dyDescent="0.15">
      <c r="BU2202" s="1">
        <f t="shared" si="562"/>
        <v>0</v>
      </c>
      <c r="BV2202" s="1">
        <f>IF($BY$12=1,NORMDIST(BY2202,$Y$6,$Y$8,TRUE),IF($BY$12=2,IF(BY2202&lt;=$BX$31,0,IF(BY2202&gt;=$BX$32,1,(BY2202-$BX$31)*$BX$33)),SUM($BU$42:BU2202)/$BV$40))</f>
        <v>1</v>
      </c>
      <c r="BW2202" s="1">
        <f t="shared" si="564"/>
        <v>4.7321705903656004E-15</v>
      </c>
      <c r="BY2202" s="1">
        <f t="shared" si="565"/>
        <v>215.99999999999201</v>
      </c>
      <c r="BZ2202" s="1">
        <f t="shared" si="556"/>
        <v>2.1908197177619331E-17</v>
      </c>
      <c r="CA2202" s="1">
        <f t="shared" si="563"/>
        <v>26</v>
      </c>
      <c r="CE2202" s="1">
        <f t="shared" si="557"/>
        <v>26.305</v>
      </c>
      <c r="CF2202" s="1">
        <f t="shared" si="558"/>
        <v>99</v>
      </c>
      <c r="CG2202" s="1">
        <f t="shared" si="559"/>
        <v>0</v>
      </c>
      <c r="CH2202" s="1">
        <f t="shared" si="566"/>
        <v>0</v>
      </c>
      <c r="CJ2202" s="1" t="e">
        <f t="shared" si="560"/>
        <v>#N/A</v>
      </c>
      <c r="CK2202" s="1" t="str">
        <f t="shared" si="561"/>
        <v/>
      </c>
    </row>
    <row r="2203" spans="73:89" ht="12" customHeight="1" x14ac:dyDescent="0.15">
      <c r="BU2203" s="1">
        <f t="shared" si="562"/>
        <v>0</v>
      </c>
      <c r="BV2203" s="1">
        <f>IF($BY$12=1,NORMDIST(BY2203,$Y$6,$Y$8,TRUE),IF($BY$12=2,IF(BY2203&lt;=$BX$31,0,IF(BY2203&gt;=$BX$32,1,(BY2203-$BX$31)*$BX$33)),SUM($BU$42:BU2203)/$BV$40))</f>
        <v>1</v>
      </c>
      <c r="BW2203" s="1">
        <f t="shared" si="564"/>
        <v>4.5418496985537737E-15</v>
      </c>
      <c r="BY2203" s="1">
        <f t="shared" si="565"/>
        <v>216.09999999999201</v>
      </c>
      <c r="BZ2203" s="1">
        <f t="shared" si="556"/>
        <v>2.1017351682341237E-17</v>
      </c>
      <c r="CA2203" s="1">
        <f t="shared" si="563"/>
        <v>26</v>
      </c>
      <c r="CE2203" s="1">
        <f t="shared" si="557"/>
        <v>26.305</v>
      </c>
      <c r="CF2203" s="1">
        <f t="shared" si="558"/>
        <v>99</v>
      </c>
      <c r="CG2203" s="1">
        <f t="shared" si="559"/>
        <v>0</v>
      </c>
      <c r="CH2203" s="1">
        <f t="shared" si="566"/>
        <v>0</v>
      </c>
      <c r="CJ2203" s="1" t="e">
        <f t="shared" si="560"/>
        <v>#N/A</v>
      </c>
      <c r="CK2203" s="1" t="str">
        <f t="shared" si="561"/>
        <v/>
      </c>
    </row>
    <row r="2204" spans="73:89" ht="12" customHeight="1" x14ac:dyDescent="0.15">
      <c r="BU2204" s="1">
        <f t="shared" si="562"/>
        <v>0</v>
      </c>
      <c r="BV2204" s="1">
        <f>IF($BY$12=1,NORMDIST(BY2204,$Y$6,$Y$8,TRUE),IF($BY$12=2,IF(BY2204&lt;=$BX$31,0,IF(BY2204&gt;=$BX$32,1,(BY2204-$BX$31)*$BX$33)),SUM($BU$42:BU2204)/$BV$40))</f>
        <v>1</v>
      </c>
      <c r="BW2204" s="1">
        <f t="shared" si="564"/>
        <v>4.3590733194506296E-15</v>
      </c>
      <c r="BY2204" s="1">
        <f t="shared" si="565"/>
        <v>216.199999999992</v>
      </c>
      <c r="BZ2204" s="1">
        <f t="shared" si="556"/>
        <v>2.0162226269430116E-17</v>
      </c>
      <c r="CA2204" s="1">
        <f t="shared" si="563"/>
        <v>26</v>
      </c>
      <c r="CE2204" s="1">
        <f t="shared" si="557"/>
        <v>26.305</v>
      </c>
      <c r="CF2204" s="1">
        <f t="shared" si="558"/>
        <v>99</v>
      </c>
      <c r="CG2204" s="1">
        <f t="shared" si="559"/>
        <v>0</v>
      </c>
      <c r="CH2204" s="1">
        <f t="shared" si="566"/>
        <v>0</v>
      </c>
      <c r="CJ2204" s="1" t="e">
        <f t="shared" si="560"/>
        <v>#N/A</v>
      </c>
      <c r="CK2204" s="1" t="str">
        <f t="shared" si="561"/>
        <v/>
      </c>
    </row>
    <row r="2205" spans="73:89" ht="12" customHeight="1" x14ac:dyDescent="0.15">
      <c r="BU2205" s="1">
        <f t="shared" si="562"/>
        <v>0</v>
      </c>
      <c r="BV2205" s="1">
        <f>IF($BY$12=1,NORMDIST(BY2205,$Y$6,$Y$8,TRUE),IF($BY$12=2,IF(BY2205&lt;=$BX$31,0,IF(BY2205&gt;=$BX$32,1,(BY2205-$BX$31)*$BX$33)),SUM($BU$42:BU2205)/$BV$40))</f>
        <v>1</v>
      </c>
      <c r="BW2205" s="1">
        <f t="shared" si="564"/>
        <v>4.1835468737060375E-15</v>
      </c>
      <c r="BY2205" s="1">
        <f t="shared" si="565"/>
        <v>216.299999999992</v>
      </c>
      <c r="BZ2205" s="1">
        <f t="shared" si="556"/>
        <v>1.9341409494711937E-17</v>
      </c>
      <c r="CA2205" s="1">
        <f t="shared" si="563"/>
        <v>26</v>
      </c>
      <c r="CE2205" s="1">
        <f t="shared" si="557"/>
        <v>26.305</v>
      </c>
      <c r="CF2205" s="1">
        <f t="shared" si="558"/>
        <v>99</v>
      </c>
      <c r="CG2205" s="1">
        <f t="shared" si="559"/>
        <v>0</v>
      </c>
      <c r="CH2205" s="1">
        <f t="shared" si="566"/>
        <v>0</v>
      </c>
      <c r="CJ2205" s="1" t="e">
        <f t="shared" si="560"/>
        <v>#N/A</v>
      </c>
      <c r="CK2205" s="1" t="str">
        <f t="shared" si="561"/>
        <v/>
      </c>
    </row>
    <row r="2206" spans="73:89" ht="12" customHeight="1" x14ac:dyDescent="0.15">
      <c r="BU2206" s="1">
        <f t="shared" si="562"/>
        <v>0</v>
      </c>
      <c r="BV2206" s="1">
        <f>IF($BY$12=1,NORMDIST(BY2206,$Y$6,$Y$8,TRUE),IF($BY$12=2,IF(BY2206&lt;=$BX$31,0,IF(BY2206&gt;=$BX$32,1,(BY2206-$BX$31)*$BX$33)),SUM($BU$42:BU2206)/$BV$40))</f>
        <v>1</v>
      </c>
      <c r="BW2206" s="1">
        <f t="shared" si="564"/>
        <v>4.0149871027523364E-15</v>
      </c>
      <c r="BY2206" s="1">
        <f t="shared" si="565"/>
        <v>216.39999999999199</v>
      </c>
      <c r="BZ2206" s="1">
        <f t="shared" si="556"/>
        <v>1.8553544837118691E-17</v>
      </c>
      <c r="CA2206" s="1">
        <f t="shared" si="563"/>
        <v>26</v>
      </c>
      <c r="CE2206" s="1">
        <f t="shared" si="557"/>
        <v>26.305</v>
      </c>
      <c r="CF2206" s="1">
        <f t="shared" si="558"/>
        <v>99</v>
      </c>
      <c r="CG2206" s="1">
        <f t="shared" si="559"/>
        <v>0</v>
      </c>
      <c r="CH2206" s="1">
        <f t="shared" si="566"/>
        <v>0</v>
      </c>
      <c r="CJ2206" s="1" t="e">
        <f t="shared" si="560"/>
        <v>#N/A</v>
      </c>
      <c r="CK2206" s="1" t="str">
        <f t="shared" si="561"/>
        <v/>
      </c>
    </row>
    <row r="2207" spans="73:89" ht="12" customHeight="1" x14ac:dyDescent="0.15">
      <c r="BU2207" s="1">
        <f t="shared" si="562"/>
        <v>0</v>
      </c>
      <c r="BV2207" s="1">
        <f>IF($BY$12=1,NORMDIST(BY2207,$Y$6,$Y$8,TRUE),IF($BY$12=2,IF(BY2207&lt;=$BX$31,0,IF(BY2207&gt;=$BX$32,1,(BY2207-$BX$31)*$BX$33)),SUM($BU$42:BU2207)/$BV$40))</f>
        <v>1</v>
      </c>
      <c r="BW2207" s="1">
        <f t="shared" si="564"/>
        <v>3.853121640952254E-15</v>
      </c>
      <c r="BY2207" s="1">
        <f t="shared" si="565"/>
        <v>216.49999999999199</v>
      </c>
      <c r="BZ2207" s="1">
        <f t="shared" si="556"/>
        <v>1.779732859562308E-17</v>
      </c>
      <c r="CA2207" s="1">
        <f t="shared" si="563"/>
        <v>26</v>
      </c>
      <c r="CE2207" s="1">
        <f t="shared" si="557"/>
        <v>26.305</v>
      </c>
      <c r="CF2207" s="1">
        <f t="shared" si="558"/>
        <v>99</v>
      </c>
      <c r="CG2207" s="1">
        <f t="shared" si="559"/>
        <v>0</v>
      </c>
      <c r="CH2207" s="1">
        <f t="shared" si="566"/>
        <v>0</v>
      </c>
      <c r="CJ2207" s="1" t="e">
        <f t="shared" si="560"/>
        <v>#N/A</v>
      </c>
      <c r="CK2207" s="1" t="str">
        <f t="shared" si="561"/>
        <v/>
      </c>
    </row>
    <row r="2208" spans="73:89" ht="12" customHeight="1" x14ac:dyDescent="0.15">
      <c r="BU2208" s="1">
        <f t="shared" si="562"/>
        <v>0</v>
      </c>
      <c r="BV2208" s="1">
        <f>IF($BY$12=1,NORMDIST(BY2208,$Y$6,$Y$8,TRUE),IF($BY$12=2,IF(BY2208&lt;=$BX$31,0,IF(BY2208&gt;=$BX$32,1,(BY2208-$BX$31)*$BX$33)),SUM($BU$42:BU2208)/$BV$40))</f>
        <v>1</v>
      </c>
      <c r="BW2208" s="1">
        <f t="shared" si="564"/>
        <v>3.6976886036340059E-15</v>
      </c>
      <c r="BY2208" s="1">
        <f t="shared" si="565"/>
        <v>216.59999999999198</v>
      </c>
      <c r="BZ2208" s="1">
        <f t="shared" si="556"/>
        <v>1.7071507865346919E-17</v>
      </c>
      <c r="CA2208" s="1">
        <f t="shared" si="563"/>
        <v>26</v>
      </c>
      <c r="CE2208" s="1">
        <f t="shared" si="557"/>
        <v>26.305</v>
      </c>
      <c r="CF2208" s="1">
        <f t="shared" si="558"/>
        <v>99</v>
      </c>
      <c r="CG2208" s="1">
        <f t="shared" si="559"/>
        <v>0</v>
      </c>
      <c r="CH2208" s="1">
        <f t="shared" si="566"/>
        <v>0</v>
      </c>
      <c r="CJ2208" s="1" t="e">
        <f t="shared" si="560"/>
        <v>#N/A</v>
      </c>
      <c r="CK2208" s="1" t="str">
        <f t="shared" si="561"/>
        <v/>
      </c>
    </row>
    <row r="2209" spans="73:89" ht="12" customHeight="1" x14ac:dyDescent="0.15">
      <c r="BU2209" s="1">
        <f t="shared" si="562"/>
        <v>0</v>
      </c>
      <c r="BV2209" s="1">
        <f>IF($BY$12=1,NORMDIST(BY2209,$Y$6,$Y$8,TRUE),IF($BY$12=2,IF(BY2209&lt;=$BX$31,0,IF(BY2209&gt;=$BX$32,1,(BY2209-$BX$31)*$BX$33)),SUM($BU$42:BU2209)/$BV$40))</f>
        <v>1</v>
      </c>
      <c r="BW2209" s="1">
        <f t="shared" si="564"/>
        <v>3.5484361904344766E-15</v>
      </c>
      <c r="BY2209" s="1">
        <f t="shared" si="565"/>
        <v>216.69999999999197</v>
      </c>
      <c r="BZ2209" s="1">
        <f t="shared" si="556"/>
        <v>1.6374878589915127E-17</v>
      </c>
      <c r="CA2209" s="1">
        <f t="shared" si="563"/>
        <v>26</v>
      </c>
      <c r="CE2209" s="1">
        <f t="shared" si="557"/>
        <v>26.305</v>
      </c>
      <c r="CF2209" s="1">
        <f t="shared" si="558"/>
        <v>99</v>
      </c>
      <c r="CG2209" s="1">
        <f t="shared" si="559"/>
        <v>0</v>
      </c>
      <c r="CH2209" s="1">
        <f t="shared" si="566"/>
        <v>0</v>
      </c>
      <c r="CJ2209" s="1" t="e">
        <f t="shared" si="560"/>
        <v>#N/A</v>
      </c>
      <c r="CK2209" s="1" t="str">
        <f t="shared" si="561"/>
        <v/>
      </c>
    </row>
    <row r="2210" spans="73:89" ht="12" customHeight="1" x14ac:dyDescent="0.15">
      <c r="BU2210" s="1">
        <f t="shared" si="562"/>
        <v>0</v>
      </c>
      <c r="BV2210" s="1">
        <f>IF($BY$12=1,NORMDIST(BY2210,$Y$6,$Y$8,TRUE),IF($BY$12=2,IF(BY2210&lt;=$BX$31,0,IF(BY2210&gt;=$BX$32,1,(BY2210-$BX$31)*$BX$33)),SUM($BU$42:BU2210)/$BV$40))</f>
        <v>1</v>
      </c>
      <c r="BW2210" s="1">
        <f t="shared" si="564"/>
        <v>3.4051223033928193E-15</v>
      </c>
      <c r="BY2210" s="1">
        <f t="shared" si="565"/>
        <v>216.79999999999197</v>
      </c>
      <c r="BZ2210" s="1">
        <f t="shared" si="556"/>
        <v>1.5706283687236834E-17</v>
      </c>
      <c r="CA2210" s="1">
        <f t="shared" si="563"/>
        <v>26</v>
      </c>
      <c r="CE2210" s="1">
        <f t="shared" si="557"/>
        <v>26.305</v>
      </c>
      <c r="CF2210" s="1">
        <f t="shared" si="558"/>
        <v>99</v>
      </c>
      <c r="CG2210" s="1">
        <f t="shared" si="559"/>
        <v>0</v>
      </c>
      <c r="CH2210" s="1">
        <f t="shared" si="566"/>
        <v>0</v>
      </c>
      <c r="CJ2210" s="1" t="e">
        <f t="shared" si="560"/>
        <v>#N/A</v>
      </c>
      <c r="CK2210" s="1" t="str">
        <f t="shared" si="561"/>
        <v/>
      </c>
    </row>
    <row r="2211" spans="73:89" ht="12" customHeight="1" x14ac:dyDescent="0.15">
      <c r="BU2211" s="1">
        <f t="shared" si="562"/>
        <v>0</v>
      </c>
      <c r="BV2211" s="1">
        <f>IF($BY$12=1,NORMDIST(BY2211,$Y$6,$Y$8,TRUE),IF($BY$12=2,IF(BY2211&lt;=$BX$31,0,IF(BY2211&gt;=$BX$32,1,(BY2211-$BX$31)*$BX$33)),SUM($BU$42:BU2211)/$BV$40))</f>
        <v>1</v>
      </c>
      <c r="BW2211" s="1">
        <f t="shared" si="564"/>
        <v>3.267514179255304E-15</v>
      </c>
      <c r="BY2211" s="1">
        <f t="shared" si="565"/>
        <v>216.89999999999196</v>
      </c>
      <c r="BZ2211" s="1">
        <f t="shared" si="556"/>
        <v>1.5064611245990895E-17</v>
      </c>
      <c r="CA2211" s="1">
        <f t="shared" si="563"/>
        <v>26</v>
      </c>
      <c r="CE2211" s="1">
        <f t="shared" si="557"/>
        <v>26.305</v>
      </c>
      <c r="CF2211" s="1">
        <f t="shared" si="558"/>
        <v>99</v>
      </c>
      <c r="CG2211" s="1">
        <f t="shared" si="559"/>
        <v>0</v>
      </c>
      <c r="CH2211" s="1">
        <f t="shared" si="566"/>
        <v>0</v>
      </c>
      <c r="CJ2211" s="1" t="e">
        <f t="shared" si="560"/>
        <v>#N/A</v>
      </c>
      <c r="CK2211" s="1" t="str">
        <f t="shared" si="561"/>
        <v/>
      </c>
    </row>
    <row r="2212" spans="73:89" ht="12" customHeight="1" x14ac:dyDescent="0.15">
      <c r="BU2212" s="1">
        <f t="shared" si="562"/>
        <v>0</v>
      </c>
      <c r="BV2212" s="1">
        <f>IF($BY$12=1,NORMDIST(BY2212,$Y$6,$Y$8,TRUE),IF($BY$12=2,IF(BY2212&lt;=$BX$31,0,IF(BY2212&gt;=$BX$32,1,(BY2212-$BX$31)*$BX$33)),SUM($BU$42:BU2212)/$BV$40))</f>
        <v>1</v>
      </c>
      <c r="BW2212" s="1">
        <f t="shared" si="564"/>
        <v>3.1353880354728363E-15</v>
      </c>
      <c r="BY2212" s="1">
        <f t="shared" si="565"/>
        <v>216.99999999999196</v>
      </c>
      <c r="BZ2212" s="1">
        <f t="shared" si="556"/>
        <v>1.4448792790197939E-17</v>
      </c>
      <c r="CA2212" s="1">
        <f t="shared" si="563"/>
        <v>26</v>
      </c>
      <c r="CE2212" s="1">
        <f t="shared" si="557"/>
        <v>26.305</v>
      </c>
      <c r="CF2212" s="1">
        <f t="shared" si="558"/>
        <v>99</v>
      </c>
      <c r="CG2212" s="1">
        <f t="shared" si="559"/>
        <v>0</v>
      </c>
      <c r="CH2212" s="1">
        <f t="shared" si="566"/>
        <v>0</v>
      </c>
      <c r="CJ2212" s="1" t="e">
        <f t="shared" si="560"/>
        <v>#N/A</v>
      </c>
      <c r="CK2212" s="1" t="str">
        <f t="shared" si="561"/>
        <v/>
      </c>
    </row>
    <row r="2213" spans="73:89" ht="12" customHeight="1" x14ac:dyDescent="0.15">
      <c r="BU2213" s="1">
        <f t="shared" si="562"/>
        <v>0</v>
      </c>
      <c r="BV2213" s="1">
        <f>IF($BY$12=1,NORMDIST(BY2213,$Y$6,$Y$8,TRUE),IF($BY$12=2,IF(BY2213&lt;=$BX$31,0,IF(BY2213&gt;=$BX$32,1,(BY2213-$BX$31)*$BX$33)),SUM($BU$42:BU2213)/$BV$40))</f>
        <v>1</v>
      </c>
      <c r="BW2213" s="1">
        <f t="shared" si="564"/>
        <v>3.0085287293907247E-15</v>
      </c>
      <c r="BY2213" s="1">
        <f t="shared" si="565"/>
        <v>217.09999999999195</v>
      </c>
      <c r="BZ2213" s="1">
        <f t="shared" si="556"/>
        <v>1.3857801609354381E-17</v>
      </c>
      <c r="CA2213" s="1">
        <f t="shared" si="563"/>
        <v>26</v>
      </c>
      <c r="CE2213" s="1">
        <f t="shared" si="557"/>
        <v>26.305</v>
      </c>
      <c r="CF2213" s="1">
        <f t="shared" si="558"/>
        <v>99</v>
      </c>
      <c r="CG2213" s="1">
        <f t="shared" si="559"/>
        <v>0</v>
      </c>
      <c r="CH2213" s="1">
        <f t="shared" si="566"/>
        <v>0</v>
      </c>
      <c r="CJ2213" s="1" t="e">
        <f t="shared" si="560"/>
        <v>#N/A</v>
      </c>
      <c r="CK2213" s="1" t="str">
        <f t="shared" si="561"/>
        <v/>
      </c>
    </row>
    <row r="2214" spans="73:89" ht="12" customHeight="1" x14ac:dyDescent="0.15">
      <c r="BU2214" s="1">
        <f t="shared" si="562"/>
        <v>0</v>
      </c>
      <c r="BV2214" s="1">
        <f>IF($BY$12=1,NORMDIST(BY2214,$Y$6,$Y$8,TRUE),IF($BY$12=2,IF(BY2214&lt;=$BX$31,0,IF(BY2214&gt;=$BX$32,1,(BY2214-$BX$31)*$BX$33)),SUM($BU$42:BU2214)/$BV$40))</f>
        <v>1</v>
      </c>
      <c r="BW2214" s="1">
        <f t="shared" si="564"/>
        <v>2.8867294301473071E-15</v>
      </c>
      <c r="BY2214" s="1">
        <f t="shared" si="565"/>
        <v>217.19999999999195</v>
      </c>
      <c r="BZ2214" s="1">
        <f t="shared" si="556"/>
        <v>1.3290651151691594E-17</v>
      </c>
      <c r="CA2214" s="1">
        <f t="shared" si="563"/>
        <v>26</v>
      </c>
      <c r="CE2214" s="1">
        <f t="shared" si="557"/>
        <v>26.305</v>
      </c>
      <c r="CF2214" s="1">
        <f t="shared" si="558"/>
        <v>99</v>
      </c>
      <c r="CG2214" s="1">
        <f t="shared" si="559"/>
        <v>0</v>
      </c>
      <c r="CH2214" s="1">
        <f t="shared" si="566"/>
        <v>0</v>
      </c>
      <c r="CJ2214" s="1" t="e">
        <f t="shared" si="560"/>
        <v>#N/A</v>
      </c>
      <c r="CK2214" s="1" t="str">
        <f t="shared" si="561"/>
        <v/>
      </c>
    </row>
    <row r="2215" spans="73:89" ht="12" customHeight="1" x14ac:dyDescent="0.15">
      <c r="BU2215" s="1">
        <f t="shared" si="562"/>
        <v>0</v>
      </c>
      <c r="BV2215" s="1">
        <f>IF($BY$12=1,NORMDIST(BY2215,$Y$6,$Y$8,TRUE),IF($BY$12=2,IF(BY2215&lt;=$BX$31,0,IF(BY2215&gt;=$BX$32,1,(BY2215-$BX$31)*$BX$33)),SUM($BU$42:BU2215)/$BV$40))</f>
        <v>1</v>
      </c>
      <c r="BW2215" s="1">
        <f t="shared" si="564"/>
        <v>2.769791302817437E-15</v>
      </c>
      <c r="BY2215" s="1">
        <f t="shared" si="565"/>
        <v>217.29999999999194</v>
      </c>
      <c r="BZ2215" s="1">
        <f t="shared" si="556"/>
        <v>1.2746393478221536E-17</v>
      </c>
      <c r="CA2215" s="1">
        <f t="shared" si="563"/>
        <v>26</v>
      </c>
      <c r="CE2215" s="1">
        <f t="shared" si="557"/>
        <v>26.305</v>
      </c>
      <c r="CF2215" s="1">
        <f t="shared" si="558"/>
        <v>99</v>
      </c>
      <c r="CG2215" s="1">
        <f t="shared" si="559"/>
        <v>0</v>
      </c>
      <c r="CH2215" s="1">
        <f t="shared" si="566"/>
        <v>0</v>
      </c>
      <c r="CJ2215" s="1" t="e">
        <f t="shared" si="560"/>
        <v>#N/A</v>
      </c>
      <c r="CK2215" s="1" t="str">
        <f t="shared" si="561"/>
        <v/>
      </c>
    </row>
    <row r="2216" spans="73:89" ht="12" customHeight="1" x14ac:dyDescent="0.15">
      <c r="BU2216" s="1">
        <f t="shared" si="562"/>
        <v>0</v>
      </c>
      <c r="BV2216" s="1">
        <f>IF($BY$12=1,NORMDIST(BY2216,$Y$6,$Y$8,TRUE),IF($BY$12=2,IF(BY2216&lt;=$BX$31,0,IF(BY2216&gt;=$BX$32,1,(BY2216-$BX$31)*$BX$33)),SUM($BU$42:BU2216)/$BV$40))</f>
        <v>1</v>
      </c>
      <c r="BW2216" s="1">
        <f t="shared" si="564"/>
        <v>2.6575232043509218E-15</v>
      </c>
      <c r="BY2216" s="1">
        <f t="shared" si="565"/>
        <v>217.39999999999193</v>
      </c>
      <c r="BZ2216" s="1">
        <f t="shared" si="556"/>
        <v>1.2224117775303681E-17</v>
      </c>
      <c r="CA2216" s="1">
        <f t="shared" si="563"/>
        <v>26</v>
      </c>
      <c r="CE2216" s="1">
        <f t="shared" si="557"/>
        <v>26.305</v>
      </c>
      <c r="CF2216" s="1">
        <f t="shared" si="558"/>
        <v>99</v>
      </c>
      <c r="CG2216" s="1">
        <f t="shared" si="559"/>
        <v>0</v>
      </c>
      <c r="CH2216" s="1">
        <f t="shared" si="566"/>
        <v>0</v>
      </c>
      <c r="CJ2216" s="1" t="e">
        <f t="shared" si="560"/>
        <v>#N/A</v>
      </c>
      <c r="CK2216" s="1" t="str">
        <f t="shared" si="561"/>
        <v/>
      </c>
    </row>
    <row r="2217" spans="73:89" ht="12" customHeight="1" x14ac:dyDescent="0.15">
      <c r="BU2217" s="1">
        <f t="shared" si="562"/>
        <v>0</v>
      </c>
      <c r="BV2217" s="1">
        <f>IF($BY$12=1,NORMDIST(BY2217,$Y$6,$Y$8,TRUE),IF($BY$12=2,IF(BY2217&lt;=$BX$31,0,IF(BY2217&gt;=$BX$32,1,(BY2217-$BX$31)*$BX$33)),SUM($BU$42:BU2217)/$BV$40))</f>
        <v>1</v>
      </c>
      <c r="BW2217" s="1">
        <f t="shared" si="564"/>
        <v>2.5497413908744504E-15</v>
      </c>
      <c r="BY2217" s="1">
        <f t="shared" si="565"/>
        <v>217.49999999999193</v>
      </c>
      <c r="BZ2217" s="1">
        <f t="shared" si="556"/>
        <v>1.1722948923561126E-17</v>
      </c>
      <c r="CA2217" s="1">
        <f t="shared" si="563"/>
        <v>26</v>
      </c>
      <c r="CE2217" s="1">
        <f t="shared" si="557"/>
        <v>26.305</v>
      </c>
      <c r="CF2217" s="1">
        <f t="shared" si="558"/>
        <v>99</v>
      </c>
      <c r="CG2217" s="1">
        <f t="shared" si="559"/>
        <v>0</v>
      </c>
      <c r="CH2217" s="1">
        <f t="shared" si="566"/>
        <v>0</v>
      </c>
      <c r="CJ2217" s="1" t="e">
        <f t="shared" si="560"/>
        <v>#N/A</v>
      </c>
      <c r="CK2217" s="1" t="str">
        <f t="shared" si="561"/>
        <v/>
      </c>
    </row>
    <row r="2218" spans="73:89" ht="12" customHeight="1" x14ac:dyDescent="0.15">
      <c r="BU2218" s="1">
        <f t="shared" si="562"/>
        <v>0</v>
      </c>
      <c r="BV2218" s="1">
        <f>IF($BY$12=1,NORMDIST(BY2218,$Y$6,$Y$8,TRUE),IF($BY$12=2,IF(BY2218&lt;=$BX$31,0,IF(BY2218&gt;=$BX$32,1,(BY2218-$BX$31)*$BX$33)),SUM($BU$42:BU2218)/$BV$40))</f>
        <v>1</v>
      </c>
      <c r="BW2218" s="1">
        <f t="shared" si="564"/>
        <v>2.4462692359399234E-15</v>
      </c>
      <c r="BY2218" s="1">
        <f t="shared" si="565"/>
        <v>217.59999999999192</v>
      </c>
      <c r="BZ2218" s="1">
        <f t="shared" ref="BZ2218:BZ2281" si="567">IF($BZ$5,IF($BY$12=1,NORMDIST(BY2218,$Y$6,$Y$8,FALSE),IF($BY$12=2,IF(AND(BY2218&gt;=$BX$31,BY2218&lt;=$BX$32),$BX$33,0),IF(BY2218&lt;=$BX$13,0,NORMDIST(LN((BY2218-$BX$13)/$BX$12),0,$BW$8,FALSE)/((BY2218-$BX$13)/$BX$12)))),-999)</f>
        <v>1.1242046121047858E-17</v>
      </c>
      <c r="CA2218" s="1">
        <f t="shared" si="563"/>
        <v>26</v>
      </c>
      <c r="CE2218" s="1">
        <f t="shared" ref="CE2218:CE2281" si="568">IF(AND($CB$7,$CD$2,$CD$1),26+$P$23/2-CC2218*$P$23,NA())</f>
        <v>26.305</v>
      </c>
      <c r="CF2218" s="1">
        <f t="shared" ref="CF2218:CF2281" si="569">IF(ISNA(CJ2218),99,CJ2218)</f>
        <v>99</v>
      </c>
      <c r="CG2218" s="1">
        <f t="shared" ref="CG2218:CG2281" si="570">IF(ISNA(CJ2218),0,CJ2218)</f>
        <v>0</v>
      </c>
      <c r="CH2218" s="1">
        <f t="shared" si="566"/>
        <v>0</v>
      </c>
      <c r="CJ2218" s="1" t="e">
        <f t="shared" ref="CJ2218:CJ2281" si="571">IF(CH2218=1,CE2218,NA())</f>
        <v>#N/A</v>
      </c>
      <c r="CK2218" s="1" t="str">
        <f t="shared" ref="CK2218:CK2281" si="572">IF(CH2218=1,M2117,"")</f>
        <v/>
      </c>
    </row>
    <row r="2219" spans="73:89" ht="12" customHeight="1" x14ac:dyDescent="0.15">
      <c r="BU2219" s="1">
        <f t="shared" ref="BU2219:BU2282" si="573">IF($BY$12&lt;3,0,IF(BY2219&lt;=$BX$13,0,NORMDIST(LN((BY2219-$BX$13)/$BX$12),0,$BW$8,FALSE)/((BY2219-$BX$13)/$BX$12)))</f>
        <v>0</v>
      </c>
      <c r="BV2219" s="1">
        <f>IF($BY$12=1,NORMDIST(BY2219,$Y$6,$Y$8,TRUE),IF($BY$12=2,IF(BY2219&lt;=$BX$31,0,IF(BY2219&gt;=$BX$32,1,(BY2219-$BX$31)*$BX$33)),SUM($BU$42:BU2219)/$BV$40))</f>
        <v>1</v>
      </c>
      <c r="BW2219" s="1">
        <f t="shared" si="564"/>
        <v>2.3469369593164895E-15</v>
      </c>
      <c r="BY2219" s="1">
        <f t="shared" si="565"/>
        <v>217.69999999999192</v>
      </c>
      <c r="BZ2219" s="1">
        <f t="shared" si="567"/>
        <v>1.0780601558642979E-17</v>
      </c>
      <c r="CA2219" s="1">
        <f t="shared" ref="CA2219:CA2282" si="574">IF(AND($CD$1,$CD$3),26-$CD$40*NORMDIST(BY2219,$Y$6,$Y$8/SQRT($T$18),FALSE),-999)</f>
        <v>26</v>
      </c>
      <c r="CE2219" s="1">
        <f t="shared" si="568"/>
        <v>26.305</v>
      </c>
      <c r="CF2219" s="1">
        <f t="shared" si="569"/>
        <v>99</v>
      </c>
      <c r="CG2219" s="1">
        <f t="shared" si="570"/>
        <v>0</v>
      </c>
      <c r="CH2219" s="1">
        <f t="shared" si="566"/>
        <v>0</v>
      </c>
      <c r="CJ2219" s="1" t="e">
        <f t="shared" si="571"/>
        <v>#N/A</v>
      </c>
      <c r="CK2219" s="1" t="str">
        <f t="shared" si="572"/>
        <v/>
      </c>
    </row>
    <row r="2220" spans="73:89" ht="12" customHeight="1" x14ac:dyDescent="0.15">
      <c r="BU2220" s="1">
        <f t="shared" si="573"/>
        <v>0</v>
      </c>
      <c r="BV2220" s="1">
        <f>IF($BY$12=1,NORMDIST(BY2220,$Y$6,$Y$8,TRUE),IF($BY$12=2,IF(BY2220&lt;=$BX$31,0,IF(BY2220&gt;=$BX$32,1,(BY2220-$BX$31)*$BX$33)),SUM($BU$42:BU2220)/$BV$40))</f>
        <v>1</v>
      </c>
      <c r="BW2220" s="1">
        <f t="shared" si="564"/>
        <v>2.2515813659402224E-15</v>
      </c>
      <c r="BY2220" s="1">
        <f t="shared" si="565"/>
        <v>217.79999999999191</v>
      </c>
      <c r="BZ2220" s="1">
        <f t="shared" si="567"/>
        <v>1.0337839145731432E-17</v>
      </c>
      <c r="CA2220" s="1">
        <f t="shared" si="574"/>
        <v>26</v>
      </c>
      <c r="CE2220" s="1">
        <f t="shared" si="568"/>
        <v>26.305</v>
      </c>
      <c r="CF2220" s="1">
        <f t="shared" si="569"/>
        <v>99</v>
      </c>
      <c r="CG2220" s="1">
        <f t="shared" si="570"/>
        <v>0</v>
      </c>
      <c r="CH2220" s="1">
        <f t="shared" si="566"/>
        <v>0</v>
      </c>
      <c r="CJ2220" s="1" t="e">
        <f t="shared" si="571"/>
        <v>#N/A</v>
      </c>
      <c r="CK2220" s="1" t="str">
        <f t="shared" si="572"/>
        <v/>
      </c>
    </row>
    <row r="2221" spans="73:89" ht="12" customHeight="1" x14ac:dyDescent="0.15">
      <c r="BU2221" s="1">
        <f t="shared" si="573"/>
        <v>0</v>
      </c>
      <c r="BV2221" s="1">
        <f>IF($BY$12=1,NORMDIST(BY2221,$Y$6,$Y$8,TRUE),IF($BY$12=2,IF(BY2221&lt;=$BX$31,0,IF(BY2221&gt;=$BX$32,1,(BY2221-$BX$31)*$BX$33)),SUM($BU$42:BU2221)/$BV$40))</f>
        <v>1</v>
      </c>
      <c r="BW2221" s="1">
        <f t="shared" si="564"/>
        <v>2.1600455946465801E-15</v>
      </c>
      <c r="BY2221" s="1">
        <f t="shared" si="565"/>
        <v>217.89999999999191</v>
      </c>
      <c r="BZ2221" s="1">
        <f t="shared" si="567"/>
        <v>9.9130132842894012E-18</v>
      </c>
      <c r="CA2221" s="1">
        <f t="shared" si="574"/>
        <v>26</v>
      </c>
      <c r="CE2221" s="1">
        <f t="shared" si="568"/>
        <v>26.305</v>
      </c>
      <c r="CF2221" s="1">
        <f t="shared" si="569"/>
        <v>99</v>
      </c>
      <c r="CG2221" s="1">
        <f t="shared" si="570"/>
        <v>0</v>
      </c>
      <c r="CH2221" s="1">
        <f t="shared" si="566"/>
        <v>0</v>
      </c>
      <c r="CJ2221" s="1" t="e">
        <f t="shared" si="571"/>
        <v>#N/A</v>
      </c>
      <c r="CK2221" s="1" t="str">
        <f t="shared" si="572"/>
        <v/>
      </c>
    </row>
    <row r="2222" spans="73:89" ht="12" customHeight="1" x14ac:dyDescent="0.15">
      <c r="BU2222" s="1">
        <f t="shared" si="573"/>
        <v>0</v>
      </c>
      <c r="BV2222" s="1">
        <f>IF($BY$12=1,NORMDIST(BY2222,$Y$6,$Y$8,TRUE),IF($BY$12=2,IF(BY2222&lt;=$BX$31,0,IF(BY2222&gt;=$BX$32,1,(BY2222-$BX$31)*$BX$33)),SUM($BU$42:BU2222)/$BV$40))</f>
        <v>1</v>
      </c>
      <c r="BW2222" s="1">
        <f t="shared" si="564"/>
        <v>2.0721788763266561E-15</v>
      </c>
      <c r="BY2222" s="1">
        <f t="shared" si="565"/>
        <v>217.9999999999919</v>
      </c>
      <c r="BZ2222" s="1">
        <f t="shared" si="567"/>
        <v>9.5054076895721707E-18</v>
      </c>
      <c r="CA2222" s="1">
        <f t="shared" si="574"/>
        <v>26</v>
      </c>
      <c r="CE2222" s="1">
        <f t="shared" si="568"/>
        <v>26.305</v>
      </c>
      <c r="CF2222" s="1">
        <f t="shared" si="569"/>
        <v>99</v>
      </c>
      <c r="CG2222" s="1">
        <f t="shared" si="570"/>
        <v>0</v>
      </c>
      <c r="CH2222" s="1">
        <f t="shared" si="566"/>
        <v>0</v>
      </c>
      <c r="CJ2222" s="1" t="e">
        <f t="shared" si="571"/>
        <v>#N/A</v>
      </c>
      <c r="CK2222" s="1" t="str">
        <f t="shared" si="572"/>
        <v/>
      </c>
    </row>
    <row r="2223" spans="73:89" ht="12" customHeight="1" x14ac:dyDescent="0.15">
      <c r="BU2223" s="1">
        <f t="shared" si="573"/>
        <v>0</v>
      </c>
      <c r="BV2223" s="1">
        <f>IF($BY$12=1,NORMDIST(BY2223,$Y$6,$Y$8,TRUE),IF($BY$12=2,IF(BY2223&lt;=$BX$31,0,IF(BY2223&gt;=$BX$32,1,(BY2223-$BX$31)*$BX$33)),SUM($BU$42:BU2223)/$BV$40))</f>
        <v>1</v>
      </c>
      <c r="BW2223" s="1">
        <f t="shared" si="564"/>
        <v>1.9878363011597859E-15</v>
      </c>
      <c r="BY2223" s="1">
        <f t="shared" si="565"/>
        <v>218.09999999999189</v>
      </c>
      <c r="BZ2223" s="1">
        <f t="shared" si="567"/>
        <v>9.1143342556618966E-18</v>
      </c>
      <c r="CA2223" s="1">
        <f t="shared" si="574"/>
        <v>26</v>
      </c>
      <c r="CE2223" s="1">
        <f t="shared" si="568"/>
        <v>26.305</v>
      </c>
      <c r="CF2223" s="1">
        <f t="shared" si="569"/>
        <v>99</v>
      </c>
      <c r="CG2223" s="1">
        <f t="shared" si="570"/>
        <v>0</v>
      </c>
      <c r="CH2223" s="1">
        <f t="shared" si="566"/>
        <v>0</v>
      </c>
      <c r="CJ2223" s="1" t="e">
        <f t="shared" si="571"/>
        <v>#N/A</v>
      </c>
      <c r="CK2223" s="1" t="str">
        <f t="shared" si="572"/>
        <v/>
      </c>
    </row>
    <row r="2224" spans="73:89" ht="12" customHeight="1" x14ac:dyDescent="0.15">
      <c r="BU2224" s="1">
        <f t="shared" si="573"/>
        <v>0</v>
      </c>
      <c r="BV2224" s="1">
        <f>IF($BY$12=1,NORMDIST(BY2224,$Y$6,$Y$8,TRUE),IF($BY$12=2,IF(BY2224&lt;=$BX$31,0,IF(BY2224&gt;=$BX$32,1,(BY2224-$BX$31)*$BX$33)),SUM($BU$42:BU2224)/$BV$40))</f>
        <v>1</v>
      </c>
      <c r="BW2224" s="1">
        <f t="shared" si="564"/>
        <v>1.9068785945877821E-15</v>
      </c>
      <c r="BY2224" s="1">
        <f t="shared" si="565"/>
        <v>218.19999999999189</v>
      </c>
      <c r="BZ2224" s="1">
        <f t="shared" si="567"/>
        <v>8.7391319641973103E-18</v>
      </c>
      <c r="CA2224" s="1">
        <f t="shared" si="574"/>
        <v>26</v>
      </c>
      <c r="CE2224" s="1">
        <f t="shared" si="568"/>
        <v>26.305</v>
      </c>
      <c r="CF2224" s="1">
        <f t="shared" si="569"/>
        <v>99</v>
      </c>
      <c r="CG2224" s="1">
        <f t="shared" si="570"/>
        <v>0</v>
      </c>
      <c r="CH2224" s="1">
        <f t="shared" si="566"/>
        <v>0</v>
      </c>
      <c r="CJ2224" s="1" t="e">
        <f t="shared" si="571"/>
        <v>#N/A</v>
      </c>
      <c r="CK2224" s="1" t="str">
        <f t="shared" si="572"/>
        <v/>
      </c>
    </row>
    <row r="2225" spans="73:89" ht="12" customHeight="1" x14ac:dyDescent="0.15">
      <c r="BU2225" s="1">
        <f t="shared" si="573"/>
        <v>0</v>
      </c>
      <c r="BV2225" s="1">
        <f>IF($BY$12=1,NORMDIST(BY2225,$Y$6,$Y$8,TRUE),IF($BY$12=2,IF(BY2225&lt;=$BX$31,0,IF(BY2225&gt;=$BX$32,1,(BY2225-$BX$31)*$BX$33)),SUM($BU$42:BU2225)/$BV$40))</f>
        <v>1</v>
      </c>
      <c r="BW2225" s="1">
        <f t="shared" si="564"/>
        <v>1.8291719017091379E-15</v>
      </c>
      <c r="BY2225" s="1">
        <f t="shared" si="565"/>
        <v>218.29999999999188</v>
      </c>
      <c r="BZ2225" s="1">
        <f t="shared" si="567"/>
        <v>8.3791658346734132E-18</v>
      </c>
      <c r="CA2225" s="1">
        <f t="shared" si="574"/>
        <v>26</v>
      </c>
      <c r="CE2225" s="1">
        <f t="shared" si="568"/>
        <v>26.305</v>
      </c>
      <c r="CF2225" s="1">
        <f t="shared" si="569"/>
        <v>99</v>
      </c>
      <c r="CG2225" s="1">
        <f t="shared" si="570"/>
        <v>0</v>
      </c>
      <c r="CH2225" s="1">
        <f t="shared" si="566"/>
        <v>0</v>
      </c>
      <c r="CJ2225" s="1" t="e">
        <f t="shared" si="571"/>
        <v>#N/A</v>
      </c>
      <c r="CK2225" s="1" t="str">
        <f t="shared" si="572"/>
        <v/>
      </c>
    </row>
    <row r="2226" spans="73:89" ht="12" customHeight="1" x14ac:dyDescent="0.15">
      <c r="BU2226" s="1">
        <f t="shared" si="573"/>
        <v>0</v>
      </c>
      <c r="BV2226" s="1">
        <f>IF($BY$12=1,NORMDIST(BY2226,$Y$6,$Y$8,TRUE),IF($BY$12=2,IF(BY2226&lt;=$BX$31,0,IF(BY2226&gt;=$BX$32,1,(BY2226-$BX$31)*$BX$33)),SUM($BU$42:BU2226)/$BV$40))</f>
        <v>1</v>
      </c>
      <c r="BW2226" s="1">
        <f t="shared" si="564"/>
        <v>1.7545875797815266E-15</v>
      </c>
      <c r="BY2226" s="1">
        <f t="shared" si="565"/>
        <v>218.39999999999188</v>
      </c>
      <c r="BZ2226" s="1">
        <f t="shared" si="567"/>
        <v>8.033825914750878E-18</v>
      </c>
      <c r="CA2226" s="1">
        <f t="shared" si="574"/>
        <v>26</v>
      </c>
      <c r="CE2226" s="1">
        <f t="shared" si="568"/>
        <v>26.305</v>
      </c>
      <c r="CF2226" s="1">
        <f t="shared" si="569"/>
        <v>99</v>
      </c>
      <c r="CG2226" s="1">
        <f t="shared" si="570"/>
        <v>0</v>
      </c>
      <c r="CH2226" s="1">
        <f t="shared" si="566"/>
        <v>0</v>
      </c>
      <c r="CJ2226" s="1" t="e">
        <f t="shared" si="571"/>
        <v>#N/A</v>
      </c>
      <c r="CK2226" s="1" t="str">
        <f t="shared" si="572"/>
        <v/>
      </c>
    </row>
    <row r="2227" spans="73:89" ht="12" customHeight="1" x14ac:dyDescent="0.15">
      <c r="BU2227" s="1">
        <f t="shared" si="573"/>
        <v>0</v>
      </c>
      <c r="BV2227" s="1">
        <f>IF($BY$12=1,NORMDIST(BY2227,$Y$6,$Y$8,TRUE),IF($BY$12=2,IF(BY2227&lt;=$BX$31,0,IF(BY2227&gt;=$BX$32,1,(BY2227-$BX$31)*$BX$33)),SUM($BU$42:BU2227)/$BV$40))</f>
        <v>1</v>
      </c>
      <c r="BW2227" s="1">
        <f t="shared" si="564"/>
        <v>1.6830019985340379E-15</v>
      </c>
      <c r="BY2227" s="1">
        <f t="shared" si="565"/>
        <v>218.49999999999187</v>
      </c>
      <c r="BZ2227" s="1">
        <f t="shared" si="567"/>
        <v>7.7025263090805514E-18</v>
      </c>
      <c r="CA2227" s="1">
        <f t="shared" si="574"/>
        <v>26</v>
      </c>
      <c r="CE2227" s="1">
        <f t="shared" si="568"/>
        <v>26.305</v>
      </c>
      <c r="CF2227" s="1">
        <f t="shared" si="569"/>
        <v>99</v>
      </c>
      <c r="CG2227" s="1">
        <f t="shared" si="570"/>
        <v>0</v>
      </c>
      <c r="CH2227" s="1">
        <f t="shared" si="566"/>
        <v>0</v>
      </c>
      <c r="CJ2227" s="1" t="e">
        <f t="shared" si="571"/>
        <v>#N/A</v>
      </c>
      <c r="CK2227" s="1" t="str">
        <f t="shared" si="572"/>
        <v/>
      </c>
    </row>
    <row r="2228" spans="73:89" ht="12" customHeight="1" x14ac:dyDescent="0.15">
      <c r="BU2228" s="1">
        <f t="shared" si="573"/>
        <v>0</v>
      </c>
      <c r="BV2228" s="1">
        <f>IF($BY$12=1,NORMDIST(BY2228,$Y$6,$Y$8,TRUE),IF($BY$12=2,IF(BY2228&lt;=$BX$31,0,IF(BY2228&gt;=$BX$32,1,(BY2228-$BX$31)*$BX$33)),SUM($BU$42:BU2228)/$BV$40))</f>
        <v>1</v>
      </c>
      <c r="BW2228" s="1">
        <f t="shared" si="564"/>
        <v>1.6142963479998941E-15</v>
      </c>
      <c r="BY2228" s="1">
        <f t="shared" si="565"/>
        <v>218.59999999999187</v>
      </c>
      <c r="BZ2228" s="1">
        <f t="shared" si="567"/>
        <v>7.3847042451964968E-18</v>
      </c>
      <c r="CA2228" s="1">
        <f t="shared" si="574"/>
        <v>26</v>
      </c>
      <c r="CE2228" s="1">
        <f t="shared" si="568"/>
        <v>26.305</v>
      </c>
      <c r="CF2228" s="1">
        <f t="shared" si="569"/>
        <v>99</v>
      </c>
      <c r="CG2228" s="1">
        <f t="shared" si="570"/>
        <v>0</v>
      </c>
      <c r="CH2228" s="1">
        <f t="shared" si="566"/>
        <v>0</v>
      </c>
      <c r="CJ2228" s="1" t="e">
        <f t="shared" si="571"/>
        <v>#N/A</v>
      </c>
      <c r="CK2228" s="1" t="str">
        <f t="shared" si="572"/>
        <v/>
      </c>
    </row>
    <row r="2229" spans="73:89" ht="12" customHeight="1" x14ac:dyDescent="0.15">
      <c r="BU2229" s="1">
        <f t="shared" si="573"/>
        <v>0</v>
      </c>
      <c r="BV2229" s="1">
        <f>IF($BY$12=1,NORMDIST(BY2229,$Y$6,$Y$8,TRUE),IF($BY$12=2,IF(BY2229&lt;=$BX$31,0,IF(BY2229&gt;=$BX$32,1,(BY2229-$BX$31)*$BX$33)),SUM($BU$42:BU2229)/$BV$40))</f>
        <v>1</v>
      </c>
      <c r="BW2229" s="1">
        <f t="shared" si="564"/>
        <v>1.5483564535915636E-15</v>
      </c>
      <c r="BY2229" s="1">
        <f t="shared" si="565"/>
        <v>218.69999999999186</v>
      </c>
      <c r="BZ2229" s="1">
        <f t="shared" si="567"/>
        <v>7.0798191750874312E-18</v>
      </c>
      <c r="CA2229" s="1">
        <f t="shared" si="574"/>
        <v>26</v>
      </c>
      <c r="CE2229" s="1">
        <f t="shared" si="568"/>
        <v>26.305</v>
      </c>
      <c r="CF2229" s="1">
        <f t="shared" si="569"/>
        <v>99</v>
      </c>
      <c r="CG2229" s="1">
        <f t="shared" si="570"/>
        <v>0</v>
      </c>
      <c r="CH2229" s="1">
        <f t="shared" si="566"/>
        <v>0</v>
      </c>
      <c r="CJ2229" s="1" t="e">
        <f t="shared" si="571"/>
        <v>#N/A</v>
      </c>
      <c r="CK2229" s="1" t="str">
        <f t="shared" si="572"/>
        <v/>
      </c>
    </row>
    <row r="2230" spans="73:89" ht="12" customHeight="1" x14ac:dyDescent="0.15">
      <c r="BU2230" s="1">
        <f t="shared" si="573"/>
        <v>0</v>
      </c>
      <c r="BV2230" s="1">
        <f>IF($BY$12=1,NORMDIST(BY2230,$Y$6,$Y$8,TRUE),IF($BY$12=2,IF(BY2230&lt;=$BX$31,0,IF(BY2230&gt;=$BX$32,1,(BY2230-$BX$31)*$BX$33)),SUM($BU$42:BU2230)/$BV$40))</f>
        <v>1</v>
      </c>
      <c r="BW2230" s="1">
        <f t="shared" si="564"/>
        <v>1.4850725981506622E-15</v>
      </c>
      <c r="BY2230" s="1">
        <f t="shared" si="565"/>
        <v>218.79999999999185</v>
      </c>
      <c r="BZ2230" s="1">
        <f t="shared" si="567"/>
        <v>6.7873519111093121E-18</v>
      </c>
      <c r="CA2230" s="1">
        <f t="shared" si="574"/>
        <v>26</v>
      </c>
      <c r="CE2230" s="1">
        <f t="shared" si="568"/>
        <v>26.305</v>
      </c>
      <c r="CF2230" s="1">
        <f t="shared" si="569"/>
        <v>99</v>
      </c>
      <c r="CG2230" s="1">
        <f t="shared" si="570"/>
        <v>0</v>
      </c>
      <c r="CH2230" s="1">
        <f t="shared" si="566"/>
        <v>0</v>
      </c>
      <c r="CJ2230" s="1" t="e">
        <f t="shared" si="571"/>
        <v>#N/A</v>
      </c>
      <c r="CK2230" s="1" t="str">
        <f t="shared" si="572"/>
        <v/>
      </c>
    </row>
    <row r="2231" spans="73:89" ht="12" customHeight="1" x14ac:dyDescent="0.15">
      <c r="BU2231" s="1">
        <f t="shared" si="573"/>
        <v>0</v>
      </c>
      <c r="BV2231" s="1">
        <f>IF($BY$12=1,NORMDIST(BY2231,$Y$6,$Y$8,TRUE),IF($BY$12=2,IF(BY2231&lt;=$BX$31,0,IF(BY2231&gt;=$BX$32,1,(BY2231-$BX$31)*$BX$33)),SUM($BU$42:BU2231)/$BV$40))</f>
        <v>1</v>
      </c>
      <c r="BW2231" s="1">
        <f t="shared" si="564"/>
        <v>1.4243393507135086E-15</v>
      </c>
      <c r="BY2231" s="1">
        <f t="shared" si="565"/>
        <v>218.89999999999185</v>
      </c>
      <c r="BZ2231" s="1">
        <f t="shared" si="567"/>
        <v>6.5068037949454626E-18</v>
      </c>
      <c r="CA2231" s="1">
        <f t="shared" si="574"/>
        <v>26</v>
      </c>
      <c r="CE2231" s="1">
        <f t="shared" si="568"/>
        <v>26.305</v>
      </c>
      <c r="CF2231" s="1">
        <f t="shared" si="569"/>
        <v>99</v>
      </c>
      <c r="CG2231" s="1">
        <f t="shared" si="570"/>
        <v>0</v>
      </c>
      <c r="CH2231" s="1">
        <f t="shared" si="566"/>
        <v>0</v>
      </c>
      <c r="CJ2231" s="1" t="e">
        <f t="shared" si="571"/>
        <v>#N/A</v>
      </c>
      <c r="CK2231" s="1" t="str">
        <f t="shared" si="572"/>
        <v/>
      </c>
    </row>
    <row r="2232" spans="73:89" ht="12" customHeight="1" x14ac:dyDescent="0.15">
      <c r="BU2232" s="1">
        <f t="shared" si="573"/>
        <v>0</v>
      </c>
      <c r="BV2232" s="1">
        <f>IF($BY$12=1,NORMDIST(BY2232,$Y$6,$Y$8,TRUE),IF($BY$12=2,IF(BY2232&lt;=$BX$31,0,IF(BY2232&gt;=$BX$32,1,(BY2232-$BX$31)*$BX$33)),SUM($BU$42:BU2232)/$BV$40))</f>
        <v>1</v>
      </c>
      <c r="BW2232" s="1">
        <f t="shared" si="564"/>
        <v>1.3660554017441223E-15</v>
      </c>
      <c r="BY2232" s="1">
        <f t="shared" si="565"/>
        <v>218.99999999999184</v>
      </c>
      <c r="BZ2232" s="1">
        <f t="shared" si="567"/>
        <v>6.2376958983752203E-18</v>
      </c>
      <c r="CA2232" s="1">
        <f t="shared" si="574"/>
        <v>26</v>
      </c>
      <c r="CE2232" s="1">
        <f t="shared" si="568"/>
        <v>26.305</v>
      </c>
      <c r="CF2232" s="1">
        <f t="shared" si="569"/>
        <v>99</v>
      </c>
      <c r="CG2232" s="1">
        <f t="shared" si="570"/>
        <v>0</v>
      </c>
      <c r="CH2232" s="1">
        <f t="shared" si="566"/>
        <v>0</v>
      </c>
      <c r="CJ2232" s="1" t="e">
        <f t="shared" si="571"/>
        <v>#N/A</v>
      </c>
      <c r="CK2232" s="1" t="str">
        <f t="shared" si="572"/>
        <v/>
      </c>
    </row>
    <row r="2233" spans="73:89" ht="12" customHeight="1" x14ac:dyDescent="0.15">
      <c r="BU2233" s="1">
        <f t="shared" si="573"/>
        <v>0</v>
      </c>
      <c r="BV2233" s="1">
        <f>IF($BY$12=1,NORMDIST(BY2233,$Y$6,$Y$8,TRUE),IF($BY$12=2,IF(BY2233&lt;=$BX$31,0,IF(BY2233&gt;=$BX$32,1,(BY2233-$BX$31)*$BX$33)),SUM($BU$42:BU2233)/$BV$40))</f>
        <v>1</v>
      </c>
      <c r="BW2233" s="1">
        <f t="shared" si="564"/>
        <v>1.3101234045944875E-15</v>
      </c>
      <c r="BY2233" s="1">
        <f t="shared" si="565"/>
        <v>219.09999999999184</v>
      </c>
      <c r="BZ2233" s="1">
        <f t="shared" si="567"/>
        <v>5.9795682546532923E-18</v>
      </c>
      <c r="CA2233" s="1">
        <f t="shared" si="574"/>
        <v>26</v>
      </c>
      <c r="CE2233" s="1">
        <f t="shared" si="568"/>
        <v>26.305</v>
      </c>
      <c r="CF2233" s="1">
        <f t="shared" si="569"/>
        <v>99</v>
      </c>
      <c r="CG2233" s="1">
        <f t="shared" si="570"/>
        <v>0</v>
      </c>
      <c r="CH2233" s="1">
        <f t="shared" si="566"/>
        <v>0</v>
      </c>
      <c r="CJ2233" s="1" t="e">
        <f t="shared" si="571"/>
        <v>#N/A</v>
      </c>
      <c r="CK2233" s="1" t="str">
        <f t="shared" si="572"/>
        <v/>
      </c>
    </row>
    <row r="2234" spans="73:89" ht="12" customHeight="1" x14ac:dyDescent="0.15">
      <c r="BU2234" s="1">
        <f t="shared" si="573"/>
        <v>0</v>
      </c>
      <c r="BV2234" s="1">
        <f>IF($BY$12=1,NORMDIST(BY2234,$Y$6,$Y$8,TRUE),IF($BY$12=2,IF(BY2234&lt;=$BX$31,0,IF(BY2234&gt;=$BX$32,1,(BY2234-$BX$31)*$BX$33)),SUM($BU$42:BU2234)/$BV$40))</f>
        <v>1</v>
      </c>
      <c r="BW2234" s="1">
        <f t="shared" si="564"/>
        <v>1.2564498229606243E-15</v>
      </c>
      <c r="BY2234" s="1">
        <f t="shared" si="565"/>
        <v>219.19999999999183</v>
      </c>
      <c r="BZ2234" s="1">
        <f t="shared" si="567"/>
        <v>5.731979119346128E-18</v>
      </c>
      <c r="CA2234" s="1">
        <f t="shared" si="574"/>
        <v>26</v>
      </c>
      <c r="CE2234" s="1">
        <f t="shared" si="568"/>
        <v>26.305</v>
      </c>
      <c r="CF2234" s="1">
        <f t="shared" si="569"/>
        <v>99</v>
      </c>
      <c r="CG2234" s="1">
        <f t="shared" si="570"/>
        <v>0</v>
      </c>
      <c r="CH2234" s="1">
        <f t="shared" si="566"/>
        <v>0</v>
      </c>
      <c r="CJ2234" s="1" t="e">
        <f t="shared" si="571"/>
        <v>#N/A</v>
      </c>
      <c r="CK2234" s="1" t="str">
        <f t="shared" si="572"/>
        <v/>
      </c>
    </row>
    <row r="2235" spans="73:89" ht="12" customHeight="1" x14ac:dyDescent="0.15">
      <c r="BU2235" s="1">
        <f t="shared" si="573"/>
        <v>0</v>
      </c>
      <c r="BV2235" s="1">
        <f>IF($BY$12=1,NORMDIST(BY2235,$Y$6,$Y$8,TRUE),IF($BY$12=2,IF(BY2235&lt;=$BX$31,0,IF(BY2235&gt;=$BX$32,1,(BY2235-$BX$31)*$BX$33)),SUM($BU$42:BU2235)/$BV$40))</f>
        <v>1</v>
      </c>
      <c r="BW2235" s="1">
        <f t="shared" ref="BW2235:BW2298" si="575">BY2235*BZ2235</f>
        <v>1.2049447841122806E-15</v>
      </c>
      <c r="BY2235" s="1">
        <f t="shared" ref="BY2235:BY2298" si="576">BY2234+$BZ$1</f>
        <v>219.29999999999183</v>
      </c>
      <c r="BZ2235" s="1">
        <f t="shared" si="567"/>
        <v>5.4945042595181278E-18</v>
      </c>
      <c r="CA2235" s="1">
        <f t="shared" si="574"/>
        <v>26</v>
      </c>
      <c r="CE2235" s="1">
        <f t="shared" si="568"/>
        <v>26.305</v>
      </c>
      <c r="CF2235" s="1">
        <f t="shared" si="569"/>
        <v>99</v>
      </c>
      <c r="CG2235" s="1">
        <f t="shared" si="570"/>
        <v>0</v>
      </c>
      <c r="CH2235" s="1">
        <f t="shared" si="566"/>
        <v>0</v>
      </c>
      <c r="CJ2235" s="1" t="e">
        <f t="shared" si="571"/>
        <v>#N/A</v>
      </c>
      <c r="CK2235" s="1" t="str">
        <f t="shared" si="572"/>
        <v/>
      </c>
    </row>
    <row r="2236" spans="73:89" ht="12" customHeight="1" x14ac:dyDescent="0.15">
      <c r="BU2236" s="1">
        <f t="shared" si="573"/>
        <v>0</v>
      </c>
      <c r="BV2236" s="1">
        <f>IF($BY$12=1,NORMDIST(BY2236,$Y$6,$Y$8,TRUE),IF($BY$12=2,IF(BY2236&lt;=$BX$31,0,IF(BY2236&gt;=$BX$32,1,(BY2236-$BX$31)*$BX$33)),SUM($BU$42:BU2236)/$BV$40))</f>
        <v>1</v>
      </c>
      <c r="BW2236" s="1">
        <f t="shared" si="575"/>
        <v>1.1555219376811271E-15</v>
      </c>
      <c r="BY2236" s="1">
        <f t="shared" si="576"/>
        <v>219.39999999999182</v>
      </c>
      <c r="BZ2236" s="1">
        <f t="shared" si="567"/>
        <v>5.2667362701967646E-18</v>
      </c>
      <c r="CA2236" s="1">
        <f t="shared" si="574"/>
        <v>26</v>
      </c>
      <c r="CE2236" s="1">
        <f t="shared" si="568"/>
        <v>26.305</v>
      </c>
      <c r="CF2236" s="1">
        <f t="shared" si="569"/>
        <v>99</v>
      </c>
      <c r="CG2236" s="1">
        <f t="shared" si="570"/>
        <v>0</v>
      </c>
      <c r="CH2236" s="1">
        <f t="shared" si="566"/>
        <v>0</v>
      </c>
      <c r="CJ2236" s="1" t="e">
        <f t="shared" si="571"/>
        <v>#N/A</v>
      </c>
      <c r="CK2236" s="1" t="str">
        <f t="shared" si="572"/>
        <v/>
      </c>
    </row>
    <row r="2237" spans="73:89" ht="12" customHeight="1" x14ac:dyDescent="0.15">
      <c r="BU2237" s="1">
        <f t="shared" si="573"/>
        <v>0</v>
      </c>
      <c r="BV2237" s="1">
        <f>IF($BY$12=1,NORMDIST(BY2237,$Y$6,$Y$8,TRUE),IF($BY$12=2,IF(BY2237&lt;=$BX$31,0,IF(BY2237&gt;=$BX$32,1,(BY2237-$BX$31)*$BX$33)),SUM($BU$42:BU2237)/$BV$40))</f>
        <v>1</v>
      </c>
      <c r="BW2237" s="1">
        <f t="shared" si="575"/>
        <v>1.1080983198009163E-15</v>
      </c>
      <c r="BY2237" s="1">
        <f t="shared" si="576"/>
        <v>219.49999999999181</v>
      </c>
      <c r="BZ2237" s="1">
        <f t="shared" si="567"/>
        <v>5.0482839170886455E-18</v>
      </c>
      <c r="CA2237" s="1">
        <f t="shared" si="574"/>
        <v>26</v>
      </c>
      <c r="CE2237" s="1">
        <f t="shared" si="568"/>
        <v>26.305</v>
      </c>
      <c r="CF2237" s="1">
        <f t="shared" si="569"/>
        <v>99</v>
      </c>
      <c r="CG2237" s="1">
        <f t="shared" si="570"/>
        <v>0</v>
      </c>
      <c r="CH2237" s="1">
        <f t="shared" si="566"/>
        <v>0</v>
      </c>
      <c r="CJ2237" s="1" t="e">
        <f t="shared" si="571"/>
        <v>#N/A</v>
      </c>
      <c r="CK2237" s="1" t="str">
        <f t="shared" si="572"/>
        <v/>
      </c>
    </row>
    <row r="2238" spans="73:89" ht="12" customHeight="1" x14ac:dyDescent="0.15">
      <c r="BU2238" s="1">
        <f t="shared" si="573"/>
        <v>0</v>
      </c>
      <c r="BV2238" s="1">
        <f>IF($BY$12=1,NORMDIST(BY2238,$Y$6,$Y$8,TRUE),IF($BY$12=2,IF(BY2238&lt;=$BX$31,0,IF(BY2238&gt;=$BX$32,1,(BY2238-$BX$31)*$BX$33)),SUM($BU$42:BU2238)/$BV$40))</f>
        <v>1</v>
      </c>
      <c r="BW2238" s="1">
        <f t="shared" si="575"/>
        <v>1.0625942224003716E-15</v>
      </c>
      <c r="BY2238" s="1">
        <f t="shared" si="576"/>
        <v>219.59999999999181</v>
      </c>
      <c r="BZ2238" s="1">
        <f t="shared" si="567"/>
        <v>4.8387715045556071E-18</v>
      </c>
      <c r="CA2238" s="1">
        <f t="shared" si="574"/>
        <v>26</v>
      </c>
      <c r="CE2238" s="1">
        <f t="shared" si="568"/>
        <v>26.305</v>
      </c>
      <c r="CF2238" s="1">
        <f t="shared" si="569"/>
        <v>99</v>
      </c>
      <c r="CG2238" s="1">
        <f t="shared" si="570"/>
        <v>0</v>
      </c>
      <c r="CH2238" s="1">
        <f t="shared" si="566"/>
        <v>0</v>
      </c>
      <c r="CJ2238" s="1" t="e">
        <f t="shared" si="571"/>
        <v>#N/A</v>
      </c>
      <c r="CK2238" s="1" t="str">
        <f t="shared" si="572"/>
        <v/>
      </c>
    </row>
    <row r="2239" spans="73:89" ht="12" customHeight="1" x14ac:dyDescent="0.15">
      <c r="BU2239" s="1">
        <f t="shared" si="573"/>
        <v>0</v>
      </c>
      <c r="BV2239" s="1">
        <f>IF($BY$12=1,NORMDIST(BY2239,$Y$6,$Y$8,TRUE),IF($BY$12=2,IF(BY2239&lt;=$BX$31,0,IF(BY2239&gt;=$BX$32,1,(BY2239-$BX$31)*$BX$33)),SUM($BU$42:BU2239)/$BV$40))</f>
        <v>1</v>
      </c>
      <c r="BW2239" s="1">
        <f t="shared" si="575"/>
        <v>1.0189330674565494E-15</v>
      </c>
      <c r="BY2239" s="1">
        <f t="shared" si="576"/>
        <v>219.6999999999918</v>
      </c>
      <c r="BZ2239" s="1">
        <f t="shared" si="567"/>
        <v>4.6378382678952545E-18</v>
      </c>
      <c r="CA2239" s="1">
        <f t="shared" si="574"/>
        <v>26</v>
      </c>
      <c r="CE2239" s="1">
        <f t="shared" si="568"/>
        <v>26.305</v>
      </c>
      <c r="CF2239" s="1">
        <f t="shared" si="569"/>
        <v>99</v>
      </c>
      <c r="CG2239" s="1">
        <f t="shared" si="570"/>
        <v>0</v>
      </c>
      <c r="CH2239" s="1">
        <f t="shared" si="566"/>
        <v>0</v>
      </c>
      <c r="CJ2239" s="1" t="e">
        <f t="shared" si="571"/>
        <v>#N/A</v>
      </c>
      <c r="CK2239" s="1" t="str">
        <f t="shared" si="572"/>
        <v/>
      </c>
    </row>
    <row r="2240" spans="73:89" ht="12" customHeight="1" x14ac:dyDescent="0.15">
      <c r="BU2240" s="1">
        <f t="shared" si="573"/>
        <v>0</v>
      </c>
      <c r="BV2240" s="1">
        <f>IF($BY$12=1,NORMDIST(BY2240,$Y$6,$Y$8,TRUE),IF($BY$12=2,IF(BY2240&lt;=$BX$31,0,IF(BY2240&gt;=$BX$32,1,(BY2240-$BX$31)*$BX$33)),SUM($BU$42:BU2240)/$BV$40))</f>
        <v>1</v>
      </c>
      <c r="BW2240" s="1">
        <f t="shared" si="575"/>
        <v>9.7704128602416743E-16</v>
      </c>
      <c r="BY2240" s="1">
        <f t="shared" si="576"/>
        <v>219.7999999999918</v>
      </c>
      <c r="BZ2240" s="1">
        <f t="shared" si="567"/>
        <v>4.4451377890091171E-18</v>
      </c>
      <c r="CA2240" s="1">
        <f t="shared" si="574"/>
        <v>26</v>
      </c>
      <c r="CE2240" s="1">
        <f t="shared" si="568"/>
        <v>26.305</v>
      </c>
      <c r="CF2240" s="1">
        <f t="shared" si="569"/>
        <v>99</v>
      </c>
      <c r="CG2240" s="1">
        <f t="shared" si="570"/>
        <v>0</v>
      </c>
      <c r="CH2240" s="1">
        <f t="shared" si="566"/>
        <v>0</v>
      </c>
      <c r="CJ2240" s="1" t="e">
        <f t="shared" si="571"/>
        <v>#N/A</v>
      </c>
      <c r="CK2240" s="1" t="str">
        <f t="shared" si="572"/>
        <v/>
      </c>
    </row>
    <row r="2241" spans="73:89" ht="12" customHeight="1" x14ac:dyDescent="0.15">
      <c r="BU2241" s="1">
        <f t="shared" si="573"/>
        <v>0</v>
      </c>
      <c r="BV2241" s="1">
        <f>IF($BY$12=1,NORMDIST(BY2241,$Y$6,$Y$8,TRUE),IF($BY$12=2,IF(BY2241&lt;=$BX$31,0,IF(BY2241&gt;=$BX$32,1,(BY2241-$BX$31)*$BX$33)),SUM($BU$42:BU2241)/$BV$40))</f>
        <v>1</v>
      </c>
      <c r="BW2241" s="1">
        <f t="shared" si="575"/>
        <v>9.3684820186224871E-16</v>
      </c>
      <c r="BY2241" s="1">
        <f t="shared" si="576"/>
        <v>219.89999999999179</v>
      </c>
      <c r="BZ2241" s="1">
        <f t="shared" si="567"/>
        <v>4.2603374345715489E-18</v>
      </c>
      <c r="CA2241" s="1">
        <f t="shared" si="574"/>
        <v>26</v>
      </c>
      <c r="CE2241" s="1">
        <f t="shared" si="568"/>
        <v>26.305</v>
      </c>
      <c r="CF2241" s="1">
        <f t="shared" si="569"/>
        <v>99</v>
      </c>
      <c r="CG2241" s="1">
        <f t="shared" si="570"/>
        <v>0</v>
      </c>
      <c r="CH2241" s="1">
        <f t="shared" si="566"/>
        <v>0</v>
      </c>
      <c r="CJ2241" s="1" t="e">
        <f t="shared" si="571"/>
        <v>#N/A</v>
      </c>
      <c r="CK2241" s="1" t="str">
        <f t="shared" si="572"/>
        <v/>
      </c>
    </row>
    <row r="2242" spans="73:89" ht="12" customHeight="1" x14ac:dyDescent="0.15">
      <c r="BU2242" s="1">
        <f t="shared" si="573"/>
        <v>0</v>
      </c>
      <c r="BV2242" s="1">
        <f>IF($BY$12=1,NORMDIST(BY2242,$Y$6,$Y$8,TRUE),IF($BY$12=2,IF(BY2242&lt;=$BX$31,0,IF(BY2242&gt;=$BX$32,1,(BY2242-$BX$31)*$BX$33)),SUM($BU$42:BU2242)/$BV$40))</f>
        <v>1</v>
      </c>
      <c r="BW2242" s="1">
        <f t="shared" si="575"/>
        <v>8.9828591948675092E-16</v>
      </c>
      <c r="BY2242" s="1">
        <f t="shared" si="576"/>
        <v>219.99999999999179</v>
      </c>
      <c r="BZ2242" s="1">
        <f t="shared" si="567"/>
        <v>4.0831178158490205E-18</v>
      </c>
      <c r="CA2242" s="1">
        <f t="shared" si="574"/>
        <v>26</v>
      </c>
      <c r="CE2242" s="1">
        <f t="shared" si="568"/>
        <v>26.305</v>
      </c>
      <c r="CF2242" s="1">
        <f t="shared" si="569"/>
        <v>99</v>
      </c>
      <c r="CG2242" s="1">
        <f t="shared" si="570"/>
        <v>0</v>
      </c>
      <c r="CH2242" s="1">
        <f t="shared" si="566"/>
        <v>0</v>
      </c>
      <c r="CJ2242" s="1" t="e">
        <f t="shared" si="571"/>
        <v>#N/A</v>
      </c>
      <c r="CK2242" s="1" t="str">
        <f t="shared" si="572"/>
        <v/>
      </c>
    </row>
    <row r="2243" spans="73:89" ht="12" customHeight="1" x14ac:dyDescent="0.15">
      <c r="BU2243" s="1">
        <f t="shared" si="573"/>
        <v>0</v>
      </c>
      <c r="BV2243" s="1">
        <f>IF($BY$12=1,NORMDIST(BY2243,$Y$6,$Y$8,TRUE),IF($BY$12=2,IF(BY2243&lt;=$BX$31,0,IF(BY2243&gt;=$BX$32,1,(BY2243-$BX$31)*$BX$33)),SUM($BU$42:BU2243)/$BV$40))</f>
        <v>1</v>
      </c>
      <c r="BW2243" s="1">
        <f t="shared" si="575"/>
        <v>8.6128921648376077E-16</v>
      </c>
      <c r="BY2243" s="1">
        <f t="shared" si="576"/>
        <v>220.09999999999178</v>
      </c>
      <c r="BZ2243" s="1">
        <f t="shared" si="567"/>
        <v>3.9131722693493546E-18</v>
      </c>
      <c r="CA2243" s="1">
        <f t="shared" si="574"/>
        <v>26</v>
      </c>
      <c r="CE2243" s="1">
        <f t="shared" si="568"/>
        <v>26.305</v>
      </c>
      <c r="CF2243" s="1">
        <f t="shared" si="569"/>
        <v>99</v>
      </c>
      <c r="CG2243" s="1">
        <f t="shared" si="570"/>
        <v>0</v>
      </c>
      <c r="CH2243" s="1">
        <f t="shared" ref="CH2243:CH2306" si="577">IF(CB2243="",0,1)</f>
        <v>0</v>
      </c>
      <c r="CJ2243" s="1" t="e">
        <f t="shared" si="571"/>
        <v>#N/A</v>
      </c>
      <c r="CK2243" s="1" t="str">
        <f t="shared" si="572"/>
        <v/>
      </c>
    </row>
    <row r="2244" spans="73:89" ht="12" customHeight="1" x14ac:dyDescent="0.15">
      <c r="BU2244" s="1">
        <f t="shared" si="573"/>
        <v>0</v>
      </c>
      <c r="BV2244" s="1">
        <f>IF($BY$12=1,NORMDIST(BY2244,$Y$6,$Y$8,TRUE),IF($BY$12=2,IF(BY2244&lt;=$BX$31,0,IF(BY2244&gt;=$BX$32,1,(BY2244-$BX$31)*$BX$33)),SUM($BU$42:BU2244)/$BV$40))</f>
        <v>1</v>
      </c>
      <c r="BW2244" s="1">
        <f t="shared" si="575"/>
        <v>8.2579543992368852E-16</v>
      </c>
      <c r="BY2244" s="1">
        <f t="shared" si="576"/>
        <v>220.19999999999177</v>
      </c>
      <c r="BZ2244" s="1">
        <f t="shared" si="567"/>
        <v>3.7502063575100786E-18</v>
      </c>
      <c r="CA2244" s="1">
        <f t="shared" si="574"/>
        <v>26</v>
      </c>
      <c r="CE2244" s="1">
        <f t="shared" si="568"/>
        <v>26.305</v>
      </c>
      <c r="CF2244" s="1">
        <f t="shared" si="569"/>
        <v>99</v>
      </c>
      <c r="CG2244" s="1">
        <f t="shared" si="570"/>
        <v>0</v>
      </c>
      <c r="CH2244" s="1">
        <f t="shared" si="577"/>
        <v>0</v>
      </c>
      <c r="CJ2244" s="1" t="e">
        <f t="shared" si="571"/>
        <v>#N/A</v>
      </c>
      <c r="CK2244" s="1" t="str">
        <f t="shared" si="572"/>
        <v/>
      </c>
    </row>
    <row r="2245" spans="73:89" ht="12" customHeight="1" x14ac:dyDescent="0.15">
      <c r="BU2245" s="1">
        <f t="shared" si="573"/>
        <v>0</v>
      </c>
      <c r="BV2245" s="1">
        <f>IF($BY$12=1,NORMDIST(BY2245,$Y$6,$Y$8,TRUE),IF($BY$12=2,IF(BY2245&lt;=$BX$31,0,IF(BY2245&gt;=$BX$32,1,(BY2245-$BX$31)*$BX$33)),SUM($BU$42:BU2245)/$BV$40))</f>
        <v>1</v>
      </c>
      <c r="BW2245" s="1">
        <f t="shared" si="575"/>
        <v>7.9174440672339732E-16</v>
      </c>
      <c r="BY2245" s="1">
        <f t="shared" si="576"/>
        <v>220.29999999999177</v>
      </c>
      <c r="BZ2245" s="1">
        <f t="shared" si="567"/>
        <v>3.5939373886673941E-18</v>
      </c>
      <c r="CA2245" s="1">
        <f t="shared" si="574"/>
        <v>26</v>
      </c>
      <c r="CE2245" s="1">
        <f t="shared" si="568"/>
        <v>26.305</v>
      </c>
      <c r="CF2245" s="1">
        <f t="shared" si="569"/>
        <v>99</v>
      </c>
      <c r="CG2245" s="1">
        <f t="shared" si="570"/>
        <v>0</v>
      </c>
      <c r="CH2245" s="1">
        <f t="shared" si="577"/>
        <v>0</v>
      </c>
      <c r="CJ2245" s="1" t="e">
        <f t="shared" si="571"/>
        <v>#N/A</v>
      </c>
      <c r="CK2245" s="1" t="str">
        <f t="shared" si="572"/>
        <v/>
      </c>
    </row>
    <row r="2246" spans="73:89" ht="12" customHeight="1" x14ac:dyDescent="0.15">
      <c r="BU2246" s="1">
        <f t="shared" si="573"/>
        <v>0</v>
      </c>
      <c r="BV2246" s="1">
        <f>IF($BY$12=1,NORMDIST(BY2246,$Y$6,$Y$8,TRUE),IF($BY$12=2,IF(BY2246&lt;=$BX$31,0,IF(BY2246&gt;=$BX$32,1,(BY2246-$BX$31)*$BX$33)),SUM($BU$42:BU2246)/$BV$40))</f>
        <v>1</v>
      </c>
      <c r="BW2246" s="1">
        <f t="shared" si="575"/>
        <v>7.5907830780808411E-16</v>
      </c>
      <c r="BY2246" s="1">
        <f t="shared" si="576"/>
        <v>220.39999999999176</v>
      </c>
      <c r="BZ2246" s="1">
        <f t="shared" si="567"/>
        <v>3.4440939555721984E-18</v>
      </c>
      <c r="CA2246" s="1">
        <f t="shared" si="574"/>
        <v>26</v>
      </c>
      <c r="CE2246" s="1">
        <f t="shared" si="568"/>
        <v>26.305</v>
      </c>
      <c r="CF2246" s="1">
        <f t="shared" si="569"/>
        <v>99</v>
      </c>
      <c r="CG2246" s="1">
        <f t="shared" si="570"/>
        <v>0</v>
      </c>
      <c r="CH2246" s="1">
        <f t="shared" si="577"/>
        <v>0</v>
      </c>
      <c r="CJ2246" s="1" t="e">
        <f t="shared" si="571"/>
        <v>#N/A</v>
      </c>
      <c r="CK2246" s="1" t="str">
        <f t="shared" si="572"/>
        <v/>
      </c>
    </row>
    <row r="2247" spans="73:89" ht="12" customHeight="1" x14ac:dyDescent="0.15">
      <c r="BU2247" s="1">
        <f t="shared" si="573"/>
        <v>0</v>
      </c>
      <c r="BV2247" s="1">
        <f>IF($BY$12=1,NORMDIST(BY2247,$Y$6,$Y$8,TRUE),IF($BY$12=2,IF(BY2247&lt;=$BX$31,0,IF(BY2247&gt;=$BX$32,1,(BY2247-$BX$31)*$BX$33)),SUM($BU$42:BU2247)/$BV$40))</f>
        <v>1</v>
      </c>
      <c r="BW2247" s="1">
        <f t="shared" si="575"/>
        <v>7.2774161593077232E-16</v>
      </c>
      <c r="BY2247" s="1">
        <f t="shared" si="576"/>
        <v>220.49999999999176</v>
      </c>
      <c r="BZ2247" s="1">
        <f t="shared" si="567"/>
        <v>3.3004154917496577E-18</v>
      </c>
      <c r="CA2247" s="1">
        <f t="shared" si="574"/>
        <v>26</v>
      </c>
      <c r="CE2247" s="1">
        <f t="shared" si="568"/>
        <v>26.305</v>
      </c>
      <c r="CF2247" s="1">
        <f t="shared" si="569"/>
        <v>99</v>
      </c>
      <c r="CG2247" s="1">
        <f t="shared" si="570"/>
        <v>0</v>
      </c>
      <c r="CH2247" s="1">
        <f t="shared" si="577"/>
        <v>0</v>
      </c>
      <c r="CJ2247" s="1" t="e">
        <f t="shared" si="571"/>
        <v>#N/A</v>
      </c>
      <c r="CK2247" s="1" t="str">
        <f t="shared" si="572"/>
        <v/>
      </c>
    </row>
    <row r="2248" spans="73:89" ht="12" customHeight="1" x14ac:dyDescent="0.15">
      <c r="BU2248" s="1">
        <f t="shared" si="573"/>
        <v>0</v>
      </c>
      <c r="BV2248" s="1">
        <f>IF($BY$12=1,NORMDIST(BY2248,$Y$6,$Y$8,TRUE),IF($BY$12=2,IF(BY2248&lt;=$BX$31,0,IF(BY2248&gt;=$BX$32,1,(BY2248-$BX$31)*$BX$33)),SUM($BU$42:BU2248)/$BV$40))</f>
        <v>1</v>
      </c>
      <c r="BW2248" s="1">
        <f t="shared" si="575"/>
        <v>6.9768099701216343E-16</v>
      </c>
      <c r="BY2248" s="1">
        <f t="shared" si="576"/>
        <v>220.59999999999175</v>
      </c>
      <c r="BZ2248" s="1">
        <f t="shared" si="567"/>
        <v>3.1626518450235247E-18</v>
      </c>
      <c r="CA2248" s="1">
        <f t="shared" si="574"/>
        <v>26</v>
      </c>
      <c r="CE2248" s="1">
        <f t="shared" si="568"/>
        <v>26.305</v>
      </c>
      <c r="CF2248" s="1">
        <f t="shared" si="569"/>
        <v>99</v>
      </c>
      <c r="CG2248" s="1">
        <f t="shared" si="570"/>
        <v>0</v>
      </c>
      <c r="CH2248" s="1">
        <f t="shared" si="577"/>
        <v>0</v>
      </c>
      <c r="CJ2248" s="1" t="e">
        <f t="shared" si="571"/>
        <v>#N/A</v>
      </c>
      <c r="CK2248" s="1" t="str">
        <f t="shared" si="572"/>
        <v/>
      </c>
    </row>
    <row r="2249" spans="73:89" ht="12" customHeight="1" x14ac:dyDescent="0.15">
      <c r="BU2249" s="1">
        <f t="shared" si="573"/>
        <v>0</v>
      </c>
      <c r="BV2249" s="1">
        <f>IF($BY$12=1,NORMDIST(BY2249,$Y$6,$Y$8,TRUE),IF($BY$12=2,IF(BY2249&lt;=$BX$31,0,IF(BY2249&gt;=$BX$32,1,(BY2249-$BX$31)*$BX$33)),SUM($BU$42:BU2249)/$BV$40))</f>
        <v>1</v>
      </c>
      <c r="BW2249" s="1">
        <f t="shared" si="575"/>
        <v>6.6884522486863847E-16</v>
      </c>
      <c r="BY2249" s="1">
        <f t="shared" si="576"/>
        <v>220.69999999999175</v>
      </c>
      <c r="BZ2249" s="1">
        <f t="shared" si="567"/>
        <v>3.0305628675517149E-18</v>
      </c>
      <c r="CA2249" s="1">
        <f t="shared" si="574"/>
        <v>26</v>
      </c>
      <c r="CE2249" s="1">
        <f t="shared" si="568"/>
        <v>26.305</v>
      </c>
      <c r="CF2249" s="1">
        <f t="shared" si="569"/>
        <v>99</v>
      </c>
      <c r="CG2249" s="1">
        <f t="shared" si="570"/>
        <v>0</v>
      </c>
      <c r="CH2249" s="1">
        <f t="shared" si="577"/>
        <v>0</v>
      </c>
      <c r="CJ2249" s="1" t="e">
        <f t="shared" si="571"/>
        <v>#N/A</v>
      </c>
      <c r="CK2249" s="1" t="str">
        <f t="shared" si="572"/>
        <v/>
      </c>
    </row>
    <row r="2250" spans="73:89" ht="12" customHeight="1" x14ac:dyDescent="0.15">
      <c r="BU2250" s="1">
        <f t="shared" si="573"/>
        <v>0</v>
      </c>
      <c r="BV2250" s="1">
        <f>IF($BY$12=1,NORMDIST(BY2250,$Y$6,$Y$8,TRUE),IF($BY$12=2,IF(BY2250&lt;=$BX$31,0,IF(BY2250&gt;=$BX$32,1,(BY2250-$BX$31)*$BX$33)),SUM($BU$42:BU2250)/$BV$40))</f>
        <v>1</v>
      </c>
      <c r="BW2250" s="1">
        <f t="shared" si="575"/>
        <v>6.4118509920143193E-16</v>
      </c>
      <c r="BY2250" s="1">
        <f t="shared" si="576"/>
        <v>220.79999999999174</v>
      </c>
      <c r="BZ2250" s="1">
        <f t="shared" si="567"/>
        <v>2.9039180217457244E-18</v>
      </c>
      <c r="CA2250" s="1">
        <f t="shared" si="574"/>
        <v>26</v>
      </c>
      <c r="CE2250" s="1">
        <f t="shared" si="568"/>
        <v>26.305</v>
      </c>
      <c r="CF2250" s="1">
        <f t="shared" si="569"/>
        <v>99</v>
      </c>
      <c r="CG2250" s="1">
        <f t="shared" si="570"/>
        <v>0</v>
      </c>
      <c r="CH2250" s="1">
        <f t="shared" si="577"/>
        <v>0</v>
      </c>
      <c r="CJ2250" s="1" t="e">
        <f t="shared" si="571"/>
        <v>#N/A</v>
      </c>
      <c r="CK2250" s="1" t="str">
        <f t="shared" si="572"/>
        <v/>
      </c>
    </row>
    <row r="2251" spans="73:89" ht="12" customHeight="1" x14ac:dyDescent="0.15">
      <c r="BU2251" s="1">
        <f t="shared" si="573"/>
        <v>0</v>
      </c>
      <c r="BV2251" s="1">
        <f>IF($BY$12=1,NORMDIST(BY2251,$Y$6,$Y$8,TRUE),IF($BY$12=2,IF(BY2251&lt;=$BX$31,0,IF(BY2251&gt;=$BX$32,1,(BY2251-$BX$31)*$BX$33)),SUM($BU$42:BU2251)/$BV$40))</f>
        <v>1</v>
      </c>
      <c r="BW2251" s="1">
        <f t="shared" si="575"/>
        <v>6.1465336672409606E-16</v>
      </c>
      <c r="BY2251" s="1">
        <f t="shared" si="576"/>
        <v>220.89999999999173</v>
      </c>
      <c r="BZ2251" s="1">
        <f t="shared" si="567"/>
        <v>2.7824960014672659E-18</v>
      </c>
      <c r="CA2251" s="1">
        <f t="shared" si="574"/>
        <v>26</v>
      </c>
      <c r="CE2251" s="1">
        <f t="shared" si="568"/>
        <v>26.305</v>
      </c>
      <c r="CF2251" s="1">
        <f t="shared" si="569"/>
        <v>99</v>
      </c>
      <c r="CG2251" s="1">
        <f t="shared" si="570"/>
        <v>0</v>
      </c>
      <c r="CH2251" s="1">
        <f t="shared" si="577"/>
        <v>0</v>
      </c>
      <c r="CJ2251" s="1" t="e">
        <f t="shared" si="571"/>
        <v>#N/A</v>
      </c>
      <c r="CK2251" s="1" t="str">
        <f t="shared" si="572"/>
        <v/>
      </c>
    </row>
    <row r="2252" spans="73:89" ht="12" customHeight="1" x14ac:dyDescent="0.15">
      <c r="BU2252" s="1">
        <f t="shared" si="573"/>
        <v>0</v>
      </c>
      <c r="BV2252" s="1">
        <f>IF($BY$12=1,NORMDIST(BY2252,$Y$6,$Y$8,TRUE),IF($BY$12=2,IF(BY2252&lt;=$BX$31,0,IF(BY2252&gt;=$BX$32,1,(BY2252-$BX$31)*$BX$33)),SUM($BU$42:BU2252)/$BV$40))</f>
        <v>1</v>
      </c>
      <c r="BW2252" s="1">
        <f t="shared" si="575"/>
        <v>5.8920464531054963E-16</v>
      </c>
      <c r="BY2252" s="1">
        <f t="shared" si="576"/>
        <v>220.99999999999173</v>
      </c>
      <c r="BZ2252" s="1">
        <f t="shared" si="567"/>
        <v>2.6660843679211387E-18</v>
      </c>
      <c r="CA2252" s="1">
        <f t="shared" si="574"/>
        <v>26</v>
      </c>
      <c r="CE2252" s="1">
        <f t="shared" si="568"/>
        <v>26.305</v>
      </c>
      <c r="CF2252" s="1">
        <f t="shared" si="569"/>
        <v>99</v>
      </c>
      <c r="CG2252" s="1">
        <f t="shared" si="570"/>
        <v>0</v>
      </c>
      <c r="CH2252" s="1">
        <f t="shared" si="577"/>
        <v>0</v>
      </c>
      <c r="CJ2252" s="1" t="e">
        <f t="shared" si="571"/>
        <v>#N/A</v>
      </c>
      <c r="CK2252" s="1" t="str">
        <f t="shared" si="572"/>
        <v/>
      </c>
    </row>
    <row r="2253" spans="73:89" ht="12" customHeight="1" x14ac:dyDescent="0.15">
      <c r="BU2253" s="1">
        <f t="shared" si="573"/>
        <v>0</v>
      </c>
      <c r="BV2253" s="1">
        <f>IF($BY$12=1,NORMDIST(BY2253,$Y$6,$Y$8,TRUE),IF($BY$12=2,IF(BY2253&lt;=$BX$31,0,IF(BY2253&gt;=$BX$32,1,(BY2253-$BX$31)*$BX$33)),SUM($BU$42:BU2253)/$BV$40))</f>
        <v>1</v>
      </c>
      <c r="BW2253" s="1">
        <f t="shared" si="575"/>
        <v>5.6479535104981577E-16</v>
      </c>
      <c r="BY2253" s="1">
        <f t="shared" si="576"/>
        <v>221.09999999999172</v>
      </c>
      <c r="BZ2253" s="1">
        <f t="shared" si="567"/>
        <v>2.5544791996826634E-18</v>
      </c>
      <c r="CA2253" s="1">
        <f t="shared" si="574"/>
        <v>26</v>
      </c>
      <c r="CE2253" s="1">
        <f t="shared" si="568"/>
        <v>26.305</v>
      </c>
      <c r="CF2253" s="1">
        <f t="shared" si="569"/>
        <v>99</v>
      </c>
      <c r="CG2253" s="1">
        <f t="shared" si="570"/>
        <v>0</v>
      </c>
      <c r="CH2253" s="1">
        <f t="shared" si="577"/>
        <v>0</v>
      </c>
      <c r="CJ2253" s="1" t="e">
        <f t="shared" si="571"/>
        <v>#N/A</v>
      </c>
      <c r="CK2253" s="1" t="str">
        <f t="shared" si="572"/>
        <v/>
      </c>
    </row>
    <row r="2254" spans="73:89" ht="12" customHeight="1" x14ac:dyDescent="0.15">
      <c r="BU2254" s="1">
        <f t="shared" si="573"/>
        <v>0</v>
      </c>
      <c r="BV2254" s="1">
        <f>IF($BY$12=1,NORMDIST(BY2254,$Y$6,$Y$8,TRUE),IF($BY$12=2,IF(BY2254&lt;=$BX$31,0,IF(BY2254&gt;=$BX$32,1,(BY2254-$BX$31)*$BX$33)),SUM($BU$42:BU2254)/$BV$40))</f>
        <v>1</v>
      </c>
      <c r="BW2254" s="1">
        <f t="shared" si="575"/>
        <v>5.4138362809803976E-16</v>
      </c>
      <c r="BY2254" s="1">
        <f t="shared" si="576"/>
        <v>221.19999999999172</v>
      </c>
      <c r="BZ2254" s="1">
        <f t="shared" si="567"/>
        <v>2.4474847563203439E-18</v>
      </c>
      <c r="CA2254" s="1">
        <f t="shared" si="574"/>
        <v>26</v>
      </c>
      <c r="CE2254" s="1">
        <f t="shared" si="568"/>
        <v>26.305</v>
      </c>
      <c r="CF2254" s="1">
        <f t="shared" si="569"/>
        <v>99</v>
      </c>
      <c r="CG2254" s="1">
        <f t="shared" si="570"/>
        <v>0</v>
      </c>
      <c r="CH2254" s="1">
        <f t="shared" si="577"/>
        <v>0</v>
      </c>
      <c r="CJ2254" s="1" t="e">
        <f t="shared" si="571"/>
        <v>#N/A</v>
      </c>
      <c r="CK2254" s="1" t="str">
        <f t="shared" si="572"/>
        <v/>
      </c>
    </row>
    <row r="2255" spans="73:89" ht="12" customHeight="1" x14ac:dyDescent="0.15">
      <c r="BU2255" s="1">
        <f t="shared" si="573"/>
        <v>0</v>
      </c>
      <c r="BV2255" s="1">
        <f>IF($BY$12=1,NORMDIST(BY2255,$Y$6,$Y$8,TRUE),IF($BY$12=2,IF(BY2255&lt;=$BX$31,0,IF(BY2255&gt;=$BX$32,1,(BY2255-$BX$31)*$BX$33)),SUM($BU$42:BU2255)/$BV$40))</f>
        <v>1</v>
      </c>
      <c r="BW2255" s="1">
        <f t="shared" si="575"/>
        <v>5.1892928122243618E-16</v>
      </c>
      <c r="BY2255" s="1">
        <f t="shared" si="576"/>
        <v>221.29999999999171</v>
      </c>
      <c r="BZ2255" s="1">
        <f t="shared" si="567"/>
        <v>2.3449131550946931E-18</v>
      </c>
      <c r="CA2255" s="1">
        <f t="shared" si="574"/>
        <v>26</v>
      </c>
      <c r="CE2255" s="1">
        <f t="shared" si="568"/>
        <v>26.305</v>
      </c>
      <c r="CF2255" s="1">
        <f t="shared" si="569"/>
        <v>99</v>
      </c>
      <c r="CG2255" s="1">
        <f t="shared" si="570"/>
        <v>0</v>
      </c>
      <c r="CH2255" s="1">
        <f t="shared" si="577"/>
        <v>0</v>
      </c>
      <c r="CJ2255" s="1" t="e">
        <f t="shared" si="571"/>
        <v>#N/A</v>
      </c>
      <c r="CK2255" s="1" t="str">
        <f t="shared" si="572"/>
        <v/>
      </c>
    </row>
    <row r="2256" spans="73:89" ht="12" customHeight="1" x14ac:dyDescent="0.15">
      <c r="BU2256" s="1">
        <f t="shared" si="573"/>
        <v>0</v>
      </c>
      <c r="BV2256" s="1">
        <f>IF($BY$12=1,NORMDIST(BY2256,$Y$6,$Y$8,TRUE),IF($BY$12=2,IF(BY2256&lt;=$BX$31,0,IF(BY2256&gt;=$BX$32,1,(BY2256-$BX$31)*$BX$33)),SUM($BU$42:BU2256)/$BV$40))</f>
        <v>1</v>
      </c>
      <c r="BW2256" s="1">
        <f t="shared" si="575"/>
        <v>4.9739371093550335E-16</v>
      </c>
      <c r="BY2256" s="1">
        <f t="shared" si="576"/>
        <v>221.39999999999171</v>
      </c>
      <c r="BZ2256" s="1">
        <f t="shared" si="567"/>
        <v>2.24658406023271E-18</v>
      </c>
      <c r="CA2256" s="1">
        <f t="shared" si="574"/>
        <v>26</v>
      </c>
      <c r="CE2256" s="1">
        <f t="shared" si="568"/>
        <v>26.305</v>
      </c>
      <c r="CF2256" s="1">
        <f t="shared" si="569"/>
        <v>99</v>
      </c>
      <c r="CG2256" s="1">
        <f t="shared" si="570"/>
        <v>0</v>
      </c>
      <c r="CH2256" s="1">
        <f t="shared" si="577"/>
        <v>0</v>
      </c>
      <c r="CJ2256" s="1" t="e">
        <f t="shared" si="571"/>
        <v>#N/A</v>
      </c>
      <c r="CK2256" s="1" t="str">
        <f t="shared" si="572"/>
        <v/>
      </c>
    </row>
    <row r="2257" spans="73:89" ht="12" customHeight="1" x14ac:dyDescent="0.15">
      <c r="BU2257" s="1">
        <f t="shared" si="573"/>
        <v>0</v>
      </c>
      <c r="BV2257" s="1">
        <f>IF($BY$12=1,NORMDIST(BY2257,$Y$6,$Y$8,TRUE),IF($BY$12=2,IF(BY2257&lt;=$BX$31,0,IF(BY2257&gt;=$BX$32,1,(BY2257-$BX$31)*$BX$33)),SUM($BU$42:BU2257)/$BV$40))</f>
        <v>1</v>
      </c>
      <c r="BW2257" s="1">
        <f t="shared" si="575"/>
        <v>4.7673985112188284E-16</v>
      </c>
      <c r="BY2257" s="1">
        <f t="shared" si="576"/>
        <v>221.4999999999917</v>
      </c>
      <c r="BZ2257" s="1">
        <f t="shared" si="567"/>
        <v>2.15232438429752E-18</v>
      </c>
      <c r="CA2257" s="1">
        <f t="shared" si="574"/>
        <v>26</v>
      </c>
      <c r="CE2257" s="1">
        <f t="shared" si="568"/>
        <v>26.305</v>
      </c>
      <c r="CF2257" s="1">
        <f t="shared" si="569"/>
        <v>99</v>
      </c>
      <c r="CG2257" s="1">
        <f t="shared" si="570"/>
        <v>0</v>
      </c>
      <c r="CH2257" s="1">
        <f t="shared" si="577"/>
        <v>0</v>
      </c>
      <c r="CJ2257" s="1" t="e">
        <f t="shared" si="571"/>
        <v>#N/A</v>
      </c>
      <c r="CK2257" s="1" t="str">
        <f t="shared" si="572"/>
        <v/>
      </c>
    </row>
    <row r="2258" spans="73:89" ht="12" customHeight="1" x14ac:dyDescent="0.15">
      <c r="BU2258" s="1">
        <f t="shared" si="573"/>
        <v>0</v>
      </c>
      <c r="BV2258" s="1">
        <f>IF($BY$12=1,NORMDIST(BY2258,$Y$6,$Y$8,TRUE),IF($BY$12=2,IF(BY2258&lt;=$BX$31,0,IF(BY2258&gt;=$BX$32,1,(BY2258-$BX$31)*$BX$33)),SUM($BU$42:BU2258)/$BV$40))</f>
        <v>1</v>
      </c>
      <c r="BW2258" s="1">
        <f t="shared" si="575"/>
        <v>4.5693210906365724E-16</v>
      </c>
      <c r="BY2258" s="1">
        <f t="shared" si="576"/>
        <v>221.5999999999917</v>
      </c>
      <c r="BZ2258" s="1">
        <f t="shared" si="567"/>
        <v>2.0619680011898662E-18</v>
      </c>
      <c r="CA2258" s="1">
        <f t="shared" si="574"/>
        <v>26</v>
      </c>
      <c r="CE2258" s="1">
        <f t="shared" si="568"/>
        <v>26.305</v>
      </c>
      <c r="CF2258" s="1">
        <f t="shared" si="569"/>
        <v>99</v>
      </c>
      <c r="CG2258" s="1">
        <f t="shared" si="570"/>
        <v>0</v>
      </c>
      <c r="CH2258" s="1">
        <f t="shared" si="577"/>
        <v>0</v>
      </c>
      <c r="CJ2258" s="1" t="e">
        <f t="shared" si="571"/>
        <v>#N/A</v>
      </c>
      <c r="CK2258" s="1" t="str">
        <f t="shared" si="572"/>
        <v/>
      </c>
    </row>
    <row r="2259" spans="73:89" ht="12" customHeight="1" x14ac:dyDescent="0.15">
      <c r="BU2259" s="1">
        <f t="shared" si="573"/>
        <v>0</v>
      </c>
      <c r="BV2259" s="1">
        <f>IF($BY$12=1,NORMDIST(BY2259,$Y$6,$Y$8,TRUE),IF($BY$12=2,IF(BY2259&lt;=$BX$31,0,IF(BY2259&gt;=$BX$32,1,(BY2259-$BX$31)*$BX$33)),SUM($BU$42:BU2259)/$BV$40))</f>
        <v>1</v>
      </c>
      <c r="BW2259" s="1">
        <f t="shared" si="575"/>
        <v>4.379363077733584E-16</v>
      </c>
      <c r="BY2259" s="1">
        <f t="shared" si="576"/>
        <v>221.69999999999169</v>
      </c>
      <c r="BZ2259" s="1">
        <f t="shared" si="567"/>
        <v>1.9753554703354751E-18</v>
      </c>
      <c r="CA2259" s="1">
        <f t="shared" si="574"/>
        <v>26</v>
      </c>
      <c r="CE2259" s="1">
        <f t="shared" si="568"/>
        <v>26.305</v>
      </c>
      <c r="CF2259" s="1">
        <f t="shared" si="569"/>
        <v>99</v>
      </c>
      <c r="CG2259" s="1">
        <f t="shared" si="570"/>
        <v>0</v>
      </c>
      <c r="CH2259" s="1">
        <f t="shared" si="577"/>
        <v>0</v>
      </c>
      <c r="CJ2259" s="1" t="e">
        <f t="shared" si="571"/>
        <v>#N/A</v>
      </c>
      <c r="CK2259" s="1" t="str">
        <f t="shared" si="572"/>
        <v/>
      </c>
    </row>
    <row r="2260" spans="73:89" ht="12" customHeight="1" x14ac:dyDescent="0.15">
      <c r="BU2260" s="1">
        <f t="shared" si="573"/>
        <v>0</v>
      </c>
      <c r="BV2260" s="1">
        <f>IF($BY$12=1,NORMDIST(BY2260,$Y$6,$Y$8,TRUE),IF($BY$12=2,IF(BY2260&lt;=$BX$31,0,IF(BY2260&gt;=$BX$32,1,(BY2260-$BX$31)*$BX$33)),SUM($BU$42:BU2260)/$BV$40))</f>
        <v>1</v>
      </c>
      <c r="BW2260" s="1">
        <f t="shared" si="575"/>
        <v>4.1971963054761424E-16</v>
      </c>
      <c r="BY2260" s="1">
        <f t="shared" si="576"/>
        <v>221.79999999999168</v>
      </c>
      <c r="BZ2260" s="1">
        <f t="shared" si="567"/>
        <v>1.8923337716304328E-18</v>
      </c>
      <c r="CA2260" s="1">
        <f t="shared" si="574"/>
        <v>26</v>
      </c>
      <c r="CE2260" s="1">
        <f t="shared" si="568"/>
        <v>26.305</v>
      </c>
      <c r="CF2260" s="1">
        <f t="shared" si="569"/>
        <v>99</v>
      </c>
      <c r="CG2260" s="1">
        <f t="shared" si="570"/>
        <v>0</v>
      </c>
      <c r="CH2260" s="1">
        <f t="shared" si="577"/>
        <v>0</v>
      </c>
      <c r="CJ2260" s="1" t="e">
        <f t="shared" si="571"/>
        <v>#N/A</v>
      </c>
      <c r="CK2260" s="1" t="str">
        <f t="shared" si="572"/>
        <v/>
      </c>
    </row>
    <row r="2261" spans="73:89" ht="12" customHeight="1" x14ac:dyDescent="0.15">
      <c r="BU2261" s="1">
        <f t="shared" si="573"/>
        <v>0</v>
      </c>
      <c r="BV2261" s="1">
        <f>IF($BY$12=1,NORMDIST(BY2261,$Y$6,$Y$8,TRUE),IF($BY$12=2,IF(BY2261&lt;=$BX$31,0,IF(BY2261&gt;=$BX$32,1,(BY2261-$BX$31)*$BX$33)),SUM($BU$42:BU2261)/$BV$40))</f>
        <v>1</v>
      </c>
      <c r="BW2261" s="1">
        <f t="shared" si="575"/>
        <v>4.0225056765711149E-16</v>
      </c>
      <c r="BY2261" s="1">
        <f t="shared" si="576"/>
        <v>221.89999999999168</v>
      </c>
      <c r="BZ2261" s="1">
        <f t="shared" si="567"/>
        <v>1.8127560507306291E-18</v>
      </c>
      <c r="CA2261" s="1">
        <f t="shared" si="574"/>
        <v>26</v>
      </c>
      <c r="CE2261" s="1">
        <f t="shared" si="568"/>
        <v>26.305</v>
      </c>
      <c r="CF2261" s="1">
        <f t="shared" si="569"/>
        <v>99</v>
      </c>
      <c r="CG2261" s="1">
        <f t="shared" si="570"/>
        <v>0</v>
      </c>
      <c r="CH2261" s="1">
        <f t="shared" si="577"/>
        <v>0</v>
      </c>
      <c r="CJ2261" s="1" t="e">
        <f t="shared" si="571"/>
        <v>#N/A</v>
      </c>
      <c r="CK2261" s="1" t="str">
        <f t="shared" si="572"/>
        <v/>
      </c>
    </row>
    <row r="2262" spans="73:89" ht="12" customHeight="1" x14ac:dyDescent="0.15">
      <c r="BU2262" s="1">
        <f t="shared" si="573"/>
        <v>0</v>
      </c>
      <c r="BV2262" s="1">
        <f>IF($BY$12=1,NORMDIST(BY2262,$Y$6,$Y$8,TRUE),IF($BY$12=2,IF(BY2262&lt;=$BX$31,0,IF(BY2262&gt;=$BX$32,1,(BY2262-$BX$31)*$BX$33)),SUM($BU$42:BU2262)/$BV$40))</f>
        <v>1</v>
      </c>
      <c r="BW2262" s="1">
        <f t="shared" si="575"/>
        <v>3.8549886509221233E-16</v>
      </c>
      <c r="BY2262" s="1">
        <f t="shared" si="576"/>
        <v>221.99999999999167</v>
      </c>
      <c r="BZ2262" s="1">
        <f t="shared" si="567"/>
        <v>1.7364813742893099E-18</v>
      </c>
      <c r="CA2262" s="1">
        <f t="shared" si="574"/>
        <v>26</v>
      </c>
      <c r="CE2262" s="1">
        <f t="shared" si="568"/>
        <v>26.305</v>
      </c>
      <c r="CF2262" s="1">
        <f t="shared" si="569"/>
        <v>99</v>
      </c>
      <c r="CG2262" s="1">
        <f t="shared" si="570"/>
        <v>0</v>
      </c>
      <c r="CH2262" s="1">
        <f t="shared" si="577"/>
        <v>0</v>
      </c>
      <c r="CJ2262" s="1" t="e">
        <f t="shared" si="571"/>
        <v>#N/A</v>
      </c>
      <c r="CK2262" s="1" t="str">
        <f t="shared" si="572"/>
        <v/>
      </c>
    </row>
    <row r="2263" spans="73:89" ht="12" customHeight="1" x14ac:dyDescent="0.15">
      <c r="BU2263" s="1">
        <f t="shared" si="573"/>
        <v>0</v>
      </c>
      <c r="BV2263" s="1">
        <f>IF($BY$12=1,NORMDIST(BY2263,$Y$6,$Y$8,TRUE),IF($BY$12=2,IF(BY2263&lt;=$BX$31,0,IF(BY2263&gt;=$BX$32,1,(BY2263-$BX$31)*$BX$33)),SUM($BU$42:BU2263)/$BV$40))</f>
        <v>1</v>
      </c>
      <c r="BW2263" s="1">
        <f t="shared" si="575"/>
        <v>3.6943547528615167E-16</v>
      </c>
      <c r="BY2263" s="1">
        <f t="shared" si="576"/>
        <v>222.09999999999167</v>
      </c>
      <c r="BZ2263" s="1">
        <f t="shared" si="567"/>
        <v>1.6633744947598629E-18</v>
      </c>
      <c r="CA2263" s="1">
        <f t="shared" si="574"/>
        <v>26</v>
      </c>
      <c r="CE2263" s="1">
        <f t="shared" si="568"/>
        <v>26.305</v>
      </c>
      <c r="CF2263" s="1">
        <f t="shared" si="569"/>
        <v>99</v>
      </c>
      <c r="CG2263" s="1">
        <f t="shared" si="570"/>
        <v>0</v>
      </c>
      <c r="CH2263" s="1">
        <f t="shared" si="577"/>
        <v>0</v>
      </c>
      <c r="CJ2263" s="1" t="e">
        <f t="shared" si="571"/>
        <v>#N/A</v>
      </c>
      <c r="CK2263" s="1" t="str">
        <f t="shared" si="572"/>
        <v/>
      </c>
    </row>
    <row r="2264" spans="73:89" ht="12" customHeight="1" x14ac:dyDescent="0.15">
      <c r="BU2264" s="1">
        <f t="shared" si="573"/>
        <v>0</v>
      </c>
      <c r="BV2264" s="1">
        <f>IF($BY$12=1,NORMDIST(BY2264,$Y$6,$Y$8,TRUE),IF($BY$12=2,IF(BY2264&lt;=$BX$31,0,IF(BY2264&gt;=$BX$32,1,(BY2264-$BX$31)*$BX$33)),SUM($BU$42:BU2264)/$BV$40))</f>
        <v>1</v>
      </c>
      <c r="BW2264" s="1">
        <f t="shared" si="575"/>
        <v>3.5403250974083054E-16</v>
      </c>
      <c r="BY2264" s="1">
        <f t="shared" si="576"/>
        <v>222.19999999999166</v>
      </c>
      <c r="BZ2264" s="1">
        <f t="shared" si="567"/>
        <v>1.5933056243962369E-18</v>
      </c>
      <c r="CA2264" s="1">
        <f t="shared" si="574"/>
        <v>26</v>
      </c>
      <c r="CE2264" s="1">
        <f t="shared" si="568"/>
        <v>26.305</v>
      </c>
      <c r="CF2264" s="1">
        <f t="shared" si="569"/>
        <v>99</v>
      </c>
      <c r="CG2264" s="1">
        <f t="shared" si="570"/>
        <v>0</v>
      </c>
      <c r="CH2264" s="1">
        <f t="shared" si="577"/>
        <v>0</v>
      </c>
      <c r="CJ2264" s="1" t="e">
        <f t="shared" si="571"/>
        <v>#N/A</v>
      </c>
      <c r="CK2264" s="1" t="str">
        <f t="shared" si="572"/>
        <v/>
      </c>
    </row>
    <row r="2265" spans="73:89" ht="12" customHeight="1" x14ac:dyDescent="0.15">
      <c r="BU2265" s="1">
        <f t="shared" si="573"/>
        <v>0</v>
      </c>
      <c r="BV2265" s="1">
        <f>IF($BY$12=1,NORMDIST(BY2265,$Y$6,$Y$8,TRUE),IF($BY$12=2,IF(BY2265&lt;=$BX$31,0,IF(BY2265&gt;=$BX$32,1,(BY2265-$BX$31)*$BX$33)),SUM($BU$42:BU2265)/$BV$40))</f>
        <v>1</v>
      </c>
      <c r="BW2265" s="1">
        <f t="shared" si="575"/>
        <v>3.3926319348307844E-16</v>
      </c>
      <c r="BY2265" s="1">
        <f t="shared" si="576"/>
        <v>222.29999999999166</v>
      </c>
      <c r="BZ2265" s="1">
        <f t="shared" si="567"/>
        <v>1.5261502180975762E-18</v>
      </c>
      <c r="CA2265" s="1">
        <f t="shared" si="574"/>
        <v>26</v>
      </c>
      <c r="CE2265" s="1">
        <f t="shared" si="568"/>
        <v>26.305</v>
      </c>
      <c r="CF2265" s="1">
        <f t="shared" si="569"/>
        <v>99</v>
      </c>
      <c r="CG2265" s="1">
        <f t="shared" si="570"/>
        <v>0</v>
      </c>
      <c r="CH2265" s="1">
        <f t="shared" si="577"/>
        <v>0</v>
      </c>
      <c r="CJ2265" s="1" t="e">
        <f t="shared" si="571"/>
        <v>#N/A</v>
      </c>
      <c r="CK2265" s="1" t="str">
        <f t="shared" si="572"/>
        <v/>
      </c>
    </row>
    <row r="2266" spans="73:89" ht="12" customHeight="1" x14ac:dyDescent="0.15">
      <c r="BU2266" s="1">
        <f t="shared" si="573"/>
        <v>0</v>
      </c>
      <c r="BV2266" s="1">
        <f>IF($BY$12=1,NORMDIST(BY2266,$Y$6,$Y$8,TRUE),IF($BY$12=2,IF(BY2266&lt;=$BX$31,0,IF(BY2266&gt;=$BX$32,1,(BY2266-$BX$31)*$BX$33)),SUM($BU$42:BU2266)/$BV$40))</f>
        <v>1</v>
      </c>
      <c r="BW2266" s="1">
        <f t="shared" si="575"/>
        <v>3.2510182128171651E-16</v>
      </c>
      <c r="BY2266" s="1">
        <f t="shared" si="576"/>
        <v>222.39999999999165</v>
      </c>
      <c r="BZ2266" s="1">
        <f t="shared" si="567"/>
        <v>1.4617887647559744E-18</v>
      </c>
      <c r="CA2266" s="1">
        <f t="shared" si="574"/>
        <v>26</v>
      </c>
      <c r="CE2266" s="1">
        <f t="shared" si="568"/>
        <v>26.305</v>
      </c>
      <c r="CF2266" s="1">
        <f t="shared" si="569"/>
        <v>99</v>
      </c>
      <c r="CG2266" s="1">
        <f t="shared" si="570"/>
        <v>0</v>
      </c>
      <c r="CH2266" s="1">
        <f t="shared" si="577"/>
        <v>0</v>
      </c>
      <c r="CJ2266" s="1" t="e">
        <f t="shared" si="571"/>
        <v>#N/A</v>
      </c>
      <c r="CK2266" s="1" t="str">
        <f t="shared" si="572"/>
        <v/>
      </c>
    </row>
    <row r="2267" spans="73:89" ht="12" customHeight="1" x14ac:dyDescent="0.15">
      <c r="BU2267" s="1">
        <f t="shared" si="573"/>
        <v>0</v>
      </c>
      <c r="BV2267" s="1">
        <f>IF($BY$12=1,NORMDIST(BY2267,$Y$6,$Y$8,TRUE),IF($BY$12=2,IF(BY2267&lt;=$BX$31,0,IF(BY2267&gt;=$BX$32,1,(BY2267-$BX$31)*$BX$33)),SUM($BU$42:BU2267)/$BV$40))</f>
        <v>1</v>
      </c>
      <c r="BW2267" s="1">
        <f t="shared" si="575"/>
        <v>3.1152371555862041E-16</v>
      </c>
      <c r="BY2267" s="1">
        <f t="shared" si="576"/>
        <v>222.49999999999164</v>
      </c>
      <c r="BZ2267" s="1">
        <f t="shared" si="567"/>
        <v>1.400106586780369E-18</v>
      </c>
      <c r="CA2267" s="1">
        <f t="shared" si="574"/>
        <v>26</v>
      </c>
      <c r="CE2267" s="1">
        <f t="shared" si="568"/>
        <v>26.305</v>
      </c>
      <c r="CF2267" s="1">
        <f t="shared" si="569"/>
        <v>99</v>
      </c>
      <c r="CG2267" s="1">
        <f t="shared" si="570"/>
        <v>0</v>
      </c>
      <c r="CH2267" s="1">
        <f t="shared" si="577"/>
        <v>0</v>
      </c>
      <c r="CJ2267" s="1" t="e">
        <f t="shared" si="571"/>
        <v>#N/A</v>
      </c>
      <c r="CK2267" s="1" t="str">
        <f t="shared" si="572"/>
        <v/>
      </c>
    </row>
    <row r="2268" spans="73:89" ht="12" customHeight="1" x14ac:dyDescent="0.15">
      <c r="BU2268" s="1">
        <f t="shared" si="573"/>
        <v>0</v>
      </c>
      <c r="BV2268" s="1">
        <f>IF($BY$12=1,NORMDIST(BY2268,$Y$6,$Y$8,TRUE),IF($BY$12=2,IF(BY2268&lt;=$BX$31,0,IF(BY2268&gt;=$BX$32,1,(BY2268-$BX$31)*$BX$33)),SUM($BU$42:BU2268)/$BV$40))</f>
        <v>1</v>
      </c>
      <c r="BW2268" s="1">
        <f t="shared" si="575"/>
        <v>2.9850518592928344E-16</v>
      </c>
      <c r="BY2268" s="1">
        <f t="shared" si="576"/>
        <v>222.59999999999164</v>
      </c>
      <c r="BZ2268" s="1">
        <f t="shared" si="567"/>
        <v>1.3409936474811082E-18</v>
      </c>
      <c r="CA2268" s="1">
        <f t="shared" si="574"/>
        <v>26</v>
      </c>
      <c r="CE2268" s="1">
        <f t="shared" si="568"/>
        <v>26.305</v>
      </c>
      <c r="CF2268" s="1">
        <f t="shared" si="569"/>
        <v>99</v>
      </c>
      <c r="CG2268" s="1">
        <f t="shared" si="570"/>
        <v>0</v>
      </c>
      <c r="CH2268" s="1">
        <f t="shared" si="577"/>
        <v>0</v>
      </c>
      <c r="CJ2268" s="1" t="e">
        <f t="shared" si="571"/>
        <v>#N/A</v>
      </c>
      <c r="CK2268" s="1" t="str">
        <f t="shared" si="572"/>
        <v/>
      </c>
    </row>
    <row r="2269" spans="73:89" ht="12" customHeight="1" x14ac:dyDescent="0.15">
      <c r="BU2269" s="1">
        <f t="shared" si="573"/>
        <v>0</v>
      </c>
      <c r="BV2269" s="1">
        <f>IF($BY$12=1,NORMDIST(BY2269,$Y$6,$Y$8,TRUE),IF($BY$12=2,IF(BY2269&lt;=$BX$31,0,IF(BY2269&gt;=$BX$32,1,(BY2269-$BX$31)*$BX$33)),SUM($BU$42:BU2269)/$BV$40))</f>
        <v>1</v>
      </c>
      <c r="BW2269" s="1">
        <f t="shared" si="575"/>
        <v>2.8602349031084603E-16</v>
      </c>
      <c r="BY2269" s="1">
        <f t="shared" si="576"/>
        <v>222.69999999999163</v>
      </c>
      <c r="BZ2269" s="1">
        <f t="shared" si="567"/>
        <v>1.2843443660119298E-18</v>
      </c>
      <c r="CA2269" s="1">
        <f t="shared" si="574"/>
        <v>26</v>
      </c>
      <c r="CE2269" s="1">
        <f t="shared" si="568"/>
        <v>26.305</v>
      </c>
      <c r="CF2269" s="1">
        <f t="shared" si="569"/>
        <v>99</v>
      </c>
      <c r="CG2269" s="1">
        <f t="shared" si="570"/>
        <v>0</v>
      </c>
      <c r="CH2269" s="1">
        <f t="shared" si="577"/>
        <v>0</v>
      </c>
      <c r="CJ2269" s="1" t="e">
        <f t="shared" si="571"/>
        <v>#N/A</v>
      </c>
      <c r="CK2269" s="1" t="str">
        <f t="shared" si="572"/>
        <v/>
      </c>
    </row>
    <row r="2270" spans="73:89" ht="12" customHeight="1" x14ac:dyDescent="0.15">
      <c r="BU2270" s="1">
        <f t="shared" si="573"/>
        <v>0</v>
      </c>
      <c r="BV2270" s="1">
        <f>IF($BY$12=1,NORMDIST(BY2270,$Y$6,$Y$8,TRUE),IF($BY$12=2,IF(BY2270&lt;=$BX$31,0,IF(BY2270&gt;=$BX$32,1,(BY2270-$BX$31)*$BX$33)),SUM($BU$42:BU2270)/$BV$40))</f>
        <v>1</v>
      </c>
      <c r="BW2270" s="1">
        <f t="shared" si="575"/>
        <v>2.7405679753794277E-16</v>
      </c>
      <c r="BY2270" s="1">
        <f t="shared" si="576"/>
        <v>222.79999999999163</v>
      </c>
      <c r="BZ2270" s="1">
        <f t="shared" si="567"/>
        <v>1.2300574395778864E-18</v>
      </c>
      <c r="CA2270" s="1">
        <f t="shared" si="574"/>
        <v>26</v>
      </c>
      <c r="CE2270" s="1">
        <f t="shared" si="568"/>
        <v>26.305</v>
      </c>
      <c r="CF2270" s="1">
        <f t="shared" si="569"/>
        <v>99</v>
      </c>
      <c r="CG2270" s="1">
        <f t="shared" si="570"/>
        <v>0</v>
      </c>
      <c r="CH2270" s="1">
        <f t="shared" si="577"/>
        <v>0</v>
      </c>
      <c r="CJ2270" s="1" t="e">
        <f t="shared" si="571"/>
        <v>#N/A</v>
      </c>
      <c r="CK2270" s="1" t="str">
        <f t="shared" si="572"/>
        <v/>
      </c>
    </row>
    <row r="2271" spans="73:89" ht="12" customHeight="1" x14ac:dyDescent="0.15">
      <c r="BU2271" s="1">
        <f t="shared" si="573"/>
        <v>0</v>
      </c>
      <c r="BV2271" s="1">
        <f>IF($BY$12=1,NORMDIST(BY2271,$Y$6,$Y$8,TRUE),IF($BY$12=2,IF(BY2271&lt;=$BX$31,0,IF(BY2271&gt;=$BX$32,1,(BY2271-$BX$31)*$BX$33)),SUM($BU$42:BU2271)/$BV$40))</f>
        <v>1</v>
      </c>
      <c r="BW2271" s="1">
        <f t="shared" si="575"/>
        <v>2.6258415142881516E-16</v>
      </c>
      <c r="BY2271" s="1">
        <f t="shared" si="576"/>
        <v>222.89999999999162</v>
      </c>
      <c r="BZ2271" s="1">
        <f t="shared" si="567"/>
        <v>1.1780356726281966E-18</v>
      </c>
      <c r="CA2271" s="1">
        <f t="shared" si="574"/>
        <v>26</v>
      </c>
      <c r="CE2271" s="1">
        <f t="shared" si="568"/>
        <v>26.305</v>
      </c>
      <c r="CF2271" s="1">
        <f t="shared" si="569"/>
        <v>99</v>
      </c>
      <c r="CG2271" s="1">
        <f t="shared" si="570"/>
        <v>0</v>
      </c>
      <c r="CH2271" s="1">
        <f t="shared" si="577"/>
        <v>0</v>
      </c>
      <c r="CJ2271" s="1" t="e">
        <f t="shared" si="571"/>
        <v>#N/A</v>
      </c>
      <c r="CK2271" s="1" t="str">
        <f t="shared" si="572"/>
        <v/>
      </c>
    </row>
    <row r="2272" spans="73:89" ht="12" customHeight="1" x14ac:dyDescent="0.15">
      <c r="BU2272" s="1">
        <f t="shared" si="573"/>
        <v>0</v>
      </c>
      <c r="BV2272" s="1">
        <f>IF($BY$12=1,NORMDIST(BY2272,$Y$6,$Y$8,TRUE),IF($BY$12=2,IF(BY2272&lt;=$BX$31,0,IF(BY2272&gt;=$BX$32,1,(BY2272-$BX$31)*$BX$33)),SUM($BU$42:BU2272)/$BV$40))</f>
        <v>1</v>
      </c>
      <c r="BW2272" s="1">
        <f t="shared" si="575"/>
        <v>2.5158543624645288E-16</v>
      </c>
      <c r="BY2272" s="1">
        <f t="shared" si="576"/>
        <v>222.99999999999162</v>
      </c>
      <c r="BZ2272" s="1">
        <f t="shared" si="567"/>
        <v>1.1281858127644051E-18</v>
      </c>
      <c r="CA2272" s="1">
        <f t="shared" si="574"/>
        <v>26</v>
      </c>
      <c r="CE2272" s="1">
        <f t="shared" si="568"/>
        <v>26.305</v>
      </c>
      <c r="CF2272" s="1">
        <f t="shared" si="569"/>
        <v>99</v>
      </c>
      <c r="CG2272" s="1">
        <f t="shared" si="570"/>
        <v>0</v>
      </c>
      <c r="CH2272" s="1">
        <f t="shared" si="577"/>
        <v>0</v>
      </c>
      <c r="CJ2272" s="1" t="e">
        <f t="shared" si="571"/>
        <v>#N/A</v>
      </c>
      <c r="CK2272" s="1" t="str">
        <f t="shared" si="572"/>
        <v/>
      </c>
    </row>
    <row r="2273" spans="73:89" ht="12" customHeight="1" x14ac:dyDescent="0.15">
      <c r="BU2273" s="1">
        <f t="shared" si="573"/>
        <v>0</v>
      </c>
      <c r="BV2273" s="1">
        <f>IF($BY$12=1,NORMDIST(BY2273,$Y$6,$Y$8,TRUE),IF($BY$12=2,IF(BY2273&lt;=$BX$31,0,IF(BY2273&gt;=$BX$32,1,(BY2273-$BX$31)*$BX$33)),SUM($BU$42:BU2273)/$BV$40))</f>
        <v>1</v>
      </c>
      <c r="BW2273" s="1">
        <f t="shared" si="575"/>
        <v>2.4104134350145485E-16</v>
      </c>
      <c r="BY2273" s="1">
        <f t="shared" si="576"/>
        <v>223.09999999999161</v>
      </c>
      <c r="BZ2273" s="1">
        <f t="shared" si="567"/>
        <v>1.0804183931038275E-18</v>
      </c>
      <c r="CA2273" s="1">
        <f t="shared" si="574"/>
        <v>26</v>
      </c>
      <c r="CE2273" s="1">
        <f t="shared" si="568"/>
        <v>26.305</v>
      </c>
      <c r="CF2273" s="1">
        <f t="shared" si="569"/>
        <v>99</v>
      </c>
      <c r="CG2273" s="1">
        <f t="shared" si="570"/>
        <v>0</v>
      </c>
      <c r="CH2273" s="1">
        <f t="shared" si="577"/>
        <v>0</v>
      </c>
      <c r="CJ2273" s="1" t="e">
        <f t="shared" si="571"/>
        <v>#N/A</v>
      </c>
      <c r="CK2273" s="1" t="str">
        <f t="shared" si="572"/>
        <v/>
      </c>
    </row>
    <row r="2274" spans="73:89" ht="12" customHeight="1" x14ac:dyDescent="0.15">
      <c r="BU2274" s="1">
        <f t="shared" si="573"/>
        <v>0</v>
      </c>
      <c r="BV2274" s="1">
        <f>IF($BY$12=1,NORMDIST(BY2274,$Y$6,$Y$8,TRUE),IF($BY$12=2,IF(BY2274&lt;=$BX$31,0,IF(BY2274&gt;=$BX$32,1,(BY2274-$BX$31)*$BX$33)),SUM($BU$42:BU2274)/$BV$40))</f>
        <v>1</v>
      </c>
      <c r="BW2274" s="1">
        <f t="shared" si="575"/>
        <v>2.3093334004536155E-16</v>
      </c>
      <c r="BY2274" s="1">
        <f t="shared" si="576"/>
        <v>223.1999999999916</v>
      </c>
      <c r="BZ2274" s="1">
        <f t="shared" si="567"/>
        <v>1.034647580848433E-18</v>
      </c>
      <c r="CA2274" s="1">
        <f t="shared" si="574"/>
        <v>26</v>
      </c>
      <c r="CE2274" s="1">
        <f t="shared" si="568"/>
        <v>26.305</v>
      </c>
      <c r="CF2274" s="1">
        <f t="shared" si="569"/>
        <v>99</v>
      </c>
      <c r="CG2274" s="1">
        <f t="shared" si="570"/>
        <v>0</v>
      </c>
      <c r="CH2274" s="1">
        <f t="shared" si="577"/>
        <v>0</v>
      </c>
      <c r="CJ2274" s="1" t="e">
        <f t="shared" si="571"/>
        <v>#N/A</v>
      </c>
      <c r="CK2274" s="1" t="str">
        <f t="shared" si="572"/>
        <v/>
      </c>
    </row>
    <row r="2275" spans="73:89" ht="12" customHeight="1" x14ac:dyDescent="0.15">
      <c r="BU2275" s="1">
        <f t="shared" si="573"/>
        <v>0</v>
      </c>
      <c r="BV2275" s="1">
        <f>IF($BY$12=1,NORMDIST(BY2275,$Y$6,$Y$8,TRUE),IF($BY$12=2,IF(BY2275&lt;=$BX$31,0,IF(BY2275&gt;=$BX$32,1,(BY2275-$BX$31)*$BX$33)),SUM($BU$42:BU2275)/$BV$40))</f>
        <v>1</v>
      </c>
      <c r="BW2275" s="1">
        <f t="shared" si="575"/>
        <v>2.2124363740519145E-16</v>
      </c>
      <c r="BY2275" s="1">
        <f t="shared" si="576"/>
        <v>223.2999999999916</v>
      </c>
      <c r="BZ2275" s="1">
        <f t="shared" si="567"/>
        <v>9.9079103181907643E-19</v>
      </c>
      <c r="CA2275" s="1">
        <f t="shared" si="574"/>
        <v>26</v>
      </c>
      <c r="CE2275" s="1">
        <f t="shared" si="568"/>
        <v>26.305</v>
      </c>
      <c r="CF2275" s="1">
        <f t="shared" si="569"/>
        <v>99</v>
      </c>
      <c r="CG2275" s="1">
        <f t="shared" si="570"/>
        <v>0</v>
      </c>
      <c r="CH2275" s="1">
        <f t="shared" si="577"/>
        <v>0</v>
      </c>
      <c r="CJ2275" s="1" t="e">
        <f t="shared" si="571"/>
        <v>#N/A</v>
      </c>
      <c r="CK2275" s="1" t="str">
        <f t="shared" si="572"/>
        <v/>
      </c>
    </row>
    <row r="2276" spans="73:89" ht="12" customHeight="1" x14ac:dyDescent="0.15">
      <c r="BU2276" s="1">
        <f t="shared" si="573"/>
        <v>0</v>
      </c>
      <c r="BV2276" s="1">
        <f>IF($BY$12=1,NORMDIST(BY2276,$Y$6,$Y$8,TRUE),IF($BY$12=2,IF(BY2276&lt;=$BX$31,0,IF(BY2276&gt;=$BX$32,1,(BY2276-$BX$31)*$BX$33)),SUM($BU$42:BU2276)/$BV$40))</f>
        <v>1</v>
      </c>
      <c r="BW2276" s="1">
        <f t="shared" si="575"/>
        <v>2.1195516231160301E-16</v>
      </c>
      <c r="BY2276" s="1">
        <f t="shared" si="576"/>
        <v>223.39999999999159</v>
      </c>
      <c r="BZ2276" s="1">
        <f t="shared" si="567"/>
        <v>9.4876975072341535E-19</v>
      </c>
      <c r="CA2276" s="1">
        <f t="shared" si="574"/>
        <v>26</v>
      </c>
      <c r="CE2276" s="1">
        <f t="shared" si="568"/>
        <v>26.305</v>
      </c>
      <c r="CF2276" s="1">
        <f t="shared" si="569"/>
        <v>99</v>
      </c>
      <c r="CG2276" s="1">
        <f t="shared" si="570"/>
        <v>0</v>
      </c>
      <c r="CH2276" s="1">
        <f t="shared" si="577"/>
        <v>0</v>
      </c>
      <c r="CJ2276" s="1" t="e">
        <f t="shared" si="571"/>
        <v>#N/A</v>
      </c>
      <c r="CK2276" s="1" t="str">
        <f t="shared" si="572"/>
        <v/>
      </c>
    </row>
    <row r="2277" spans="73:89" ht="12" customHeight="1" x14ac:dyDescent="0.15">
      <c r="BU2277" s="1">
        <f t="shared" si="573"/>
        <v>0</v>
      </c>
      <c r="BV2277" s="1">
        <f>IF($BY$12=1,NORMDIST(BY2277,$Y$6,$Y$8,TRUE),IF($BY$12=2,IF(BY2277&lt;=$BX$31,0,IF(BY2277&gt;=$BX$32,1,(BY2277-$BX$31)*$BX$33)),SUM($BU$42:BU2277)/$BV$40))</f>
        <v>1</v>
      </c>
      <c r="BW2277" s="1">
        <f t="shared" si="575"/>
        <v>2.0305152837509936E-16</v>
      </c>
      <c r="BY2277" s="1">
        <f t="shared" si="576"/>
        <v>223.49999999999159</v>
      </c>
      <c r="BZ2277" s="1">
        <f t="shared" si="567"/>
        <v>9.0850795693560186E-19</v>
      </c>
      <c r="CA2277" s="1">
        <f t="shared" si="574"/>
        <v>26</v>
      </c>
      <c r="CE2277" s="1">
        <f t="shared" si="568"/>
        <v>26.305</v>
      </c>
      <c r="CF2277" s="1">
        <f t="shared" si="569"/>
        <v>99</v>
      </c>
      <c r="CG2277" s="1">
        <f t="shared" si="570"/>
        <v>0</v>
      </c>
      <c r="CH2277" s="1">
        <f t="shared" si="577"/>
        <v>0</v>
      </c>
      <c r="CJ2277" s="1" t="e">
        <f t="shared" si="571"/>
        <v>#N/A</v>
      </c>
      <c r="CK2277" s="1" t="str">
        <f t="shared" si="572"/>
        <v/>
      </c>
    </row>
    <row r="2278" spans="73:89" ht="12" customHeight="1" x14ac:dyDescent="0.15">
      <c r="BU2278" s="1">
        <f t="shared" si="573"/>
        <v>0</v>
      </c>
      <c r="BV2278" s="1">
        <f>IF($BY$12=1,NORMDIST(BY2278,$Y$6,$Y$8,TRUE),IF($BY$12=2,IF(BY2278&lt;=$BX$31,0,IF(BY2278&gt;=$BX$32,1,(BY2278-$BX$31)*$BX$33)),SUM($BU$42:BU2278)/$BV$40))</f>
        <v>1</v>
      </c>
      <c r="BW2278" s="1">
        <f t="shared" si="575"/>
        <v>1.9451700886622465E-16</v>
      </c>
      <c r="BY2278" s="1">
        <f t="shared" si="576"/>
        <v>223.59999999999158</v>
      </c>
      <c r="BZ2278" s="1">
        <f t="shared" si="567"/>
        <v>8.6993295557348829E-19</v>
      </c>
      <c r="CA2278" s="1">
        <f t="shared" si="574"/>
        <v>26</v>
      </c>
      <c r="CE2278" s="1">
        <f t="shared" si="568"/>
        <v>26.305</v>
      </c>
      <c r="CF2278" s="1">
        <f t="shared" si="569"/>
        <v>99</v>
      </c>
      <c r="CG2278" s="1">
        <f t="shared" si="570"/>
        <v>0</v>
      </c>
      <c r="CH2278" s="1">
        <f t="shared" si="577"/>
        <v>0</v>
      </c>
      <c r="CJ2278" s="1" t="e">
        <f t="shared" si="571"/>
        <v>#N/A</v>
      </c>
      <c r="CK2278" s="1" t="str">
        <f t="shared" si="572"/>
        <v/>
      </c>
    </row>
    <row r="2279" spans="73:89" ht="12" customHeight="1" x14ac:dyDescent="0.15">
      <c r="BU2279" s="1">
        <f t="shared" si="573"/>
        <v>0</v>
      </c>
      <c r="BV2279" s="1">
        <f>IF($BY$12=1,NORMDIST(BY2279,$Y$6,$Y$8,TRUE),IF($BY$12=2,IF(BY2279&lt;=$BX$31,0,IF(BY2279&gt;=$BX$32,1,(BY2279-$BX$31)*$BX$33)),SUM($BU$42:BU2279)/$BV$40))</f>
        <v>1</v>
      </c>
      <c r="BW2279" s="1">
        <f t="shared" si="575"/>
        <v>1.8633651055745371E-16</v>
      </c>
      <c r="BY2279" s="1">
        <f t="shared" si="576"/>
        <v>223.69999999999158</v>
      </c>
      <c r="BZ2279" s="1">
        <f t="shared" si="567"/>
        <v>8.3297501366768318E-19</v>
      </c>
      <c r="CA2279" s="1">
        <f t="shared" si="574"/>
        <v>26</v>
      </c>
      <c r="CE2279" s="1">
        <f t="shared" si="568"/>
        <v>26.305</v>
      </c>
      <c r="CF2279" s="1">
        <f t="shared" si="569"/>
        <v>99</v>
      </c>
      <c r="CG2279" s="1">
        <f t="shared" si="570"/>
        <v>0</v>
      </c>
      <c r="CH2279" s="1">
        <f t="shared" si="577"/>
        <v>0</v>
      </c>
      <c r="CJ2279" s="1" t="e">
        <f t="shared" si="571"/>
        <v>#N/A</v>
      </c>
      <c r="CK2279" s="1" t="str">
        <f t="shared" si="572"/>
        <v/>
      </c>
    </row>
    <row r="2280" spans="73:89" ht="12" customHeight="1" x14ac:dyDescent="0.15">
      <c r="BU2280" s="1">
        <f t="shared" si="573"/>
        <v>0</v>
      </c>
      <c r="BV2280" s="1">
        <f>IF($BY$12=1,NORMDIST(BY2280,$Y$6,$Y$8,TRUE),IF($BY$12=2,IF(BY2280&lt;=$BX$31,0,IF(BY2280&gt;=$BX$32,1,(BY2280-$BX$31)*$BX$33)),SUM($BU$42:BU2280)/$BV$40))</f>
        <v>1</v>
      </c>
      <c r="BW2280" s="1">
        <f t="shared" si="575"/>
        <v>1.7849554858607606E-16</v>
      </c>
      <c r="BY2280" s="1">
        <f t="shared" si="576"/>
        <v>223.79999999999157</v>
      </c>
      <c r="BZ2280" s="1">
        <f t="shared" si="567"/>
        <v>7.975672412246773E-19</v>
      </c>
      <c r="CA2280" s="1">
        <f t="shared" si="574"/>
        <v>26</v>
      </c>
      <c r="CE2280" s="1">
        <f t="shared" si="568"/>
        <v>26.305</v>
      </c>
      <c r="CF2280" s="1">
        <f t="shared" si="569"/>
        <v>99</v>
      </c>
      <c r="CG2280" s="1">
        <f t="shared" si="570"/>
        <v>0</v>
      </c>
      <c r="CH2280" s="1">
        <f t="shared" si="577"/>
        <v>0</v>
      </c>
      <c r="CJ2280" s="1" t="e">
        <f t="shared" si="571"/>
        <v>#N/A</v>
      </c>
      <c r="CK2280" s="1" t="str">
        <f t="shared" si="572"/>
        <v/>
      </c>
    </row>
    <row r="2281" spans="73:89" ht="12" customHeight="1" x14ac:dyDescent="0.15">
      <c r="BU2281" s="1">
        <f t="shared" si="573"/>
        <v>0</v>
      </c>
      <c r="BV2281" s="1">
        <f>IF($BY$12=1,NORMDIST(BY2281,$Y$6,$Y$8,TRUE),IF($BY$12=2,IF(BY2281&lt;=$BX$31,0,IF(BY2281&gt;=$BX$32,1,(BY2281-$BX$31)*$BX$33)),SUM($BU$42:BU2281)/$BV$40))</f>
        <v>1</v>
      </c>
      <c r="BW2281" s="1">
        <f t="shared" si="575"/>
        <v>1.7098022229883658E-16</v>
      </c>
      <c r="BY2281" s="1">
        <f t="shared" si="576"/>
        <v>223.89999999999156</v>
      </c>
      <c r="BZ2281" s="1">
        <f t="shared" si="567"/>
        <v>7.6364547699349267E-19</v>
      </c>
      <c r="CA2281" s="1">
        <f t="shared" si="574"/>
        <v>26</v>
      </c>
      <c r="CE2281" s="1">
        <f t="shared" si="568"/>
        <v>26.305</v>
      </c>
      <c r="CF2281" s="1">
        <f t="shared" si="569"/>
        <v>99</v>
      </c>
      <c r="CG2281" s="1">
        <f t="shared" si="570"/>
        <v>0</v>
      </c>
      <c r="CH2281" s="1">
        <f t="shared" si="577"/>
        <v>0</v>
      </c>
      <c r="CJ2281" s="1" t="e">
        <f t="shared" si="571"/>
        <v>#N/A</v>
      </c>
      <c r="CK2281" s="1" t="str">
        <f t="shared" si="572"/>
        <v/>
      </c>
    </row>
    <row r="2282" spans="73:89" ht="12" customHeight="1" x14ac:dyDescent="0.15">
      <c r="BU2282" s="1">
        <f t="shared" si="573"/>
        <v>0</v>
      </c>
      <c r="BV2282" s="1">
        <f>IF($BY$12=1,NORMDIST(BY2282,$Y$6,$Y$8,TRUE),IF($BY$12=2,IF(BY2282&lt;=$BX$31,0,IF(BY2282&gt;=$BX$32,1,(BY2282-$BX$31)*$BX$33)),SUM($BU$42:BU2282)/$BV$40))</f>
        <v>1</v>
      </c>
      <c r="BW2282" s="1">
        <f t="shared" si="575"/>
        <v>1.6377719204066684E-16</v>
      </c>
      <c r="BY2282" s="1">
        <f t="shared" si="576"/>
        <v>223.99999999999156</v>
      </c>
      <c r="BZ2282" s="1">
        <f t="shared" ref="BZ2282:BZ2345" si="578">IF($BZ$5,IF($BY$12=1,NORMDIST(BY2282,$Y$6,$Y$8,FALSE),IF($BY$12=2,IF(AND(BY2282&gt;=$BX$31,BY2282&lt;=$BX$32),$BX$33,0),IF(BY2282&lt;=$BX$13,0,NORMDIST(LN((BY2282-$BX$13)/$BX$12),0,$BW$8,FALSE)/((BY2282-$BX$13)/$BX$12)))),-999)</f>
        <v>7.3114817875300453E-19</v>
      </c>
      <c r="CA2282" s="1">
        <f t="shared" si="574"/>
        <v>26</v>
      </c>
      <c r="CE2282" s="1">
        <f t="shared" ref="CE2282:CE2345" si="579">IF(AND($CB$7,$CD$2,$CD$1),26+$P$23/2-CC2282*$P$23,NA())</f>
        <v>26.305</v>
      </c>
      <c r="CF2282" s="1">
        <f t="shared" ref="CF2282:CF2345" si="580">IF(ISNA(CJ2282),99,CJ2282)</f>
        <v>99</v>
      </c>
      <c r="CG2282" s="1">
        <f t="shared" ref="CG2282:CG2345" si="581">IF(ISNA(CJ2282),0,CJ2282)</f>
        <v>0</v>
      </c>
      <c r="CH2282" s="1">
        <f t="shared" si="577"/>
        <v>0</v>
      </c>
      <c r="CJ2282" s="1" t="e">
        <f t="shared" ref="CJ2282:CJ2345" si="582">IF(CH2282=1,CE2282,NA())</f>
        <v>#N/A</v>
      </c>
      <c r="CK2282" s="1" t="str">
        <f t="shared" ref="CK2282:CK2345" si="583">IF(CH2282=1,M2181,"")</f>
        <v/>
      </c>
    </row>
    <row r="2283" spans="73:89" ht="12" customHeight="1" x14ac:dyDescent="0.15">
      <c r="BU2283" s="1">
        <f t="shared" ref="BU2283:BU2346" si="584">IF($BY$12&lt;3,0,IF(BY2283&lt;=$BX$13,0,NORMDIST(LN((BY2283-$BX$13)/$BX$12),0,$BW$8,FALSE)/((BY2283-$BX$13)/$BX$12)))</f>
        <v>0</v>
      </c>
      <c r="BV2283" s="1">
        <f>IF($BY$12=1,NORMDIST(BY2283,$Y$6,$Y$8,TRUE),IF($BY$12=2,IF(BY2283&lt;=$BX$31,0,IF(BY2283&gt;=$BX$32,1,(BY2283-$BX$31)*$BX$33)),SUM($BU$42:BU2283)/$BV$40))</f>
        <v>1</v>
      </c>
      <c r="BW2283" s="1">
        <f t="shared" si="575"/>
        <v>1.5687365685119756E-16</v>
      </c>
      <c r="BY2283" s="1">
        <f t="shared" si="576"/>
        <v>224.09999999999155</v>
      </c>
      <c r="BZ2283" s="1">
        <f t="shared" si="578"/>
        <v>7.000163179437906E-19</v>
      </c>
      <c r="CA2283" s="1">
        <f t="shared" ref="CA2283:CA2346" si="585">IF(AND($CD$1,$CD$3),26-$CD$40*NORMDIST(BY2283,$Y$6,$Y$8/SQRT($T$18),FALSE),-999)</f>
        <v>26</v>
      </c>
      <c r="CE2283" s="1">
        <f t="shared" si="579"/>
        <v>26.305</v>
      </c>
      <c r="CF2283" s="1">
        <f t="shared" si="580"/>
        <v>99</v>
      </c>
      <c r="CG2283" s="1">
        <f t="shared" si="581"/>
        <v>0</v>
      </c>
      <c r="CH2283" s="1">
        <f t="shared" si="577"/>
        <v>0</v>
      </c>
      <c r="CJ2283" s="1" t="e">
        <f t="shared" si="582"/>
        <v>#N/A</v>
      </c>
      <c r="CK2283" s="1" t="str">
        <f t="shared" si="583"/>
        <v/>
      </c>
    </row>
    <row r="2284" spans="73:89" ht="12" customHeight="1" x14ac:dyDescent="0.15">
      <c r="BU2284" s="1">
        <f t="shared" si="584"/>
        <v>0</v>
      </c>
      <c r="BV2284" s="1">
        <f>IF($BY$12=1,NORMDIST(BY2284,$Y$6,$Y$8,TRUE),IF($BY$12=2,IF(BY2284&lt;=$BX$31,0,IF(BY2284&gt;=$BX$32,1,(BY2284-$BX$31)*$BX$33)),SUM($BU$42:BU2284)/$BV$40))</f>
        <v>1</v>
      </c>
      <c r="BW2284" s="1">
        <f t="shared" si="575"/>
        <v>1.5025733303411172E-16</v>
      </c>
      <c r="BY2284" s="1">
        <f t="shared" si="576"/>
        <v>224.19999999999155</v>
      </c>
      <c r="BZ2284" s="1">
        <f t="shared" si="578"/>
        <v>6.7019327847509988E-19</v>
      </c>
      <c r="CA2284" s="1">
        <f t="shared" si="585"/>
        <v>26</v>
      </c>
      <c r="CE2284" s="1">
        <f t="shared" si="579"/>
        <v>26.305</v>
      </c>
      <c r="CF2284" s="1">
        <f t="shared" si="580"/>
        <v>99</v>
      </c>
      <c r="CG2284" s="1">
        <f t="shared" si="581"/>
        <v>0</v>
      </c>
      <c r="CH2284" s="1">
        <f t="shared" si="577"/>
        <v>0</v>
      </c>
      <c r="CJ2284" s="1" t="e">
        <f t="shared" si="582"/>
        <v>#N/A</v>
      </c>
      <c r="CK2284" s="1" t="str">
        <f t="shared" si="583"/>
        <v/>
      </c>
    </row>
    <row r="2285" spans="73:89" ht="12" customHeight="1" x14ac:dyDescent="0.15">
      <c r="BU2285" s="1">
        <f t="shared" si="584"/>
        <v>0</v>
      </c>
      <c r="BV2285" s="1">
        <f>IF($BY$12=1,NORMDIST(BY2285,$Y$6,$Y$8,TRUE),IF($BY$12=2,IF(BY2285&lt;=$BX$31,0,IF(BY2285&gt;=$BX$32,1,(BY2285-$BX$31)*$BX$33)),SUM($BU$42:BU2285)/$BV$40))</f>
        <v>1</v>
      </c>
      <c r="BW2285" s="1">
        <f t="shared" si="575"/>
        <v>1.4391643356579162E-16</v>
      </c>
      <c r="BY2285" s="1">
        <f t="shared" si="576"/>
        <v>224.29999999999154</v>
      </c>
      <c r="BZ2285" s="1">
        <f t="shared" si="578"/>
        <v>6.4162475954434708E-19</v>
      </c>
      <c r="CA2285" s="1">
        <f t="shared" si="585"/>
        <v>26</v>
      </c>
      <c r="CE2285" s="1">
        <f t="shared" si="579"/>
        <v>26.305</v>
      </c>
      <c r="CF2285" s="1">
        <f t="shared" si="580"/>
        <v>99</v>
      </c>
      <c r="CG2285" s="1">
        <f t="shared" si="581"/>
        <v>0</v>
      </c>
      <c r="CH2285" s="1">
        <f t="shared" si="577"/>
        <v>0</v>
      </c>
      <c r="CJ2285" s="1" t="e">
        <f t="shared" si="582"/>
        <v>#N/A</v>
      </c>
      <c r="CK2285" s="1" t="str">
        <f t="shared" si="583"/>
        <v/>
      </c>
    </row>
    <row r="2286" spans="73:89" ht="12" customHeight="1" x14ac:dyDescent="0.15">
      <c r="BU2286" s="1">
        <f t="shared" si="584"/>
        <v>0</v>
      </c>
      <c r="BV2286" s="1">
        <f>IF($BY$12=1,NORMDIST(BY2286,$Y$6,$Y$8,TRUE),IF($BY$12=2,IF(BY2286&lt;=$BX$31,0,IF(BY2286&gt;=$BX$32,1,(BY2286-$BX$31)*$BX$33)),SUM($BU$42:BU2286)/$BV$40))</f>
        <v>1</v>
      </c>
      <c r="BW2286" s="1">
        <f t="shared" si="575"/>
        <v>1.378396483108805E-16</v>
      </c>
      <c r="BY2286" s="1">
        <f t="shared" si="576"/>
        <v>224.39999999999154</v>
      </c>
      <c r="BZ2286" s="1">
        <f t="shared" si="578"/>
        <v>6.1425868231232485E-19</v>
      </c>
      <c r="CA2286" s="1">
        <f t="shared" si="585"/>
        <v>26</v>
      </c>
      <c r="CE2286" s="1">
        <f t="shared" si="579"/>
        <v>26.305</v>
      </c>
      <c r="CF2286" s="1">
        <f t="shared" si="580"/>
        <v>99</v>
      </c>
      <c r="CG2286" s="1">
        <f t="shared" si="581"/>
        <v>0</v>
      </c>
      <c r="CH2286" s="1">
        <f t="shared" si="577"/>
        <v>0</v>
      </c>
      <c r="CJ2286" s="1" t="e">
        <f t="shared" si="582"/>
        <v>#N/A</v>
      </c>
      <c r="CK2286" s="1" t="str">
        <f t="shared" si="583"/>
        <v/>
      </c>
    </row>
    <row r="2287" spans="73:89" ht="12" customHeight="1" x14ac:dyDescent="0.15">
      <c r="BU2287" s="1">
        <f t="shared" si="584"/>
        <v>0</v>
      </c>
      <c r="BV2287" s="1">
        <f>IF($BY$12=1,NORMDIST(BY2287,$Y$6,$Y$8,TRUE),IF($BY$12=2,IF(BY2287&lt;=$BX$31,0,IF(BY2287&gt;=$BX$32,1,(BY2287-$BX$31)*$BX$33)),SUM($BU$42:BU2287)/$BV$40))</f>
        <v>1</v>
      </c>
      <c r="BW2287" s="1">
        <f t="shared" si="575"/>
        <v>1.320161250136847E-16</v>
      </c>
      <c r="BY2287" s="1">
        <f t="shared" si="576"/>
        <v>224.49999999999153</v>
      </c>
      <c r="BZ2287" s="1">
        <f t="shared" si="578"/>
        <v>5.8804510028369563E-19</v>
      </c>
      <c r="CA2287" s="1">
        <f t="shared" si="585"/>
        <v>26</v>
      </c>
      <c r="CE2287" s="1">
        <f t="shared" si="579"/>
        <v>26.305</v>
      </c>
      <c r="CF2287" s="1">
        <f t="shared" si="580"/>
        <v>99</v>
      </c>
      <c r="CG2287" s="1">
        <f t="shared" si="581"/>
        <v>0</v>
      </c>
      <c r="CH2287" s="1">
        <f t="shared" si="577"/>
        <v>0</v>
      </c>
      <c r="CJ2287" s="1" t="e">
        <f t="shared" si="582"/>
        <v>#N/A</v>
      </c>
      <c r="CK2287" s="1" t="str">
        <f t="shared" si="583"/>
        <v/>
      </c>
    </row>
    <row r="2288" spans="73:89" ht="12" customHeight="1" x14ac:dyDescent="0.15">
      <c r="BU2288" s="1">
        <f t="shared" si="584"/>
        <v>0</v>
      </c>
      <c r="BV2288" s="1">
        <f>IF($BY$12=1,NORMDIST(BY2288,$Y$6,$Y$8,TRUE),IF($BY$12=2,IF(BY2288&lt;=$BX$31,0,IF(BY2288&gt;=$BX$32,1,(BY2288-$BX$31)*$BX$33)),SUM($BU$42:BU2288)/$BV$40))</f>
        <v>1</v>
      </c>
      <c r="BW2288" s="1">
        <f t="shared" si="575"/>
        <v>1.2643545103549131E-16</v>
      </c>
      <c r="BY2288" s="1">
        <f t="shared" si="576"/>
        <v>224.59999999999152</v>
      </c>
      <c r="BZ2288" s="1">
        <f t="shared" si="578"/>
        <v>5.6293611324797903E-19</v>
      </c>
      <c r="CA2288" s="1">
        <f t="shared" si="585"/>
        <v>26</v>
      </c>
      <c r="CE2288" s="1">
        <f t="shared" si="579"/>
        <v>26.305</v>
      </c>
      <c r="CF2288" s="1">
        <f t="shared" si="580"/>
        <v>99</v>
      </c>
      <c r="CG2288" s="1">
        <f t="shared" si="581"/>
        <v>0</v>
      </c>
      <c r="CH2288" s="1">
        <f t="shared" si="577"/>
        <v>0</v>
      </c>
      <c r="CJ2288" s="1" t="e">
        <f t="shared" si="582"/>
        <v>#N/A</v>
      </c>
      <c r="CK2288" s="1" t="str">
        <f t="shared" si="583"/>
        <v/>
      </c>
    </row>
    <row r="2289" spans="73:89" ht="12" customHeight="1" x14ac:dyDescent="0.15">
      <c r="BU2289" s="1">
        <f t="shared" si="584"/>
        <v>0</v>
      </c>
      <c r="BV2289" s="1">
        <f>IF($BY$12=1,NORMDIST(BY2289,$Y$6,$Y$8,TRUE),IF($BY$12=2,IF(BY2289&lt;=$BX$31,0,IF(BY2289&gt;=$BX$32,1,(BY2289-$BX$31)*$BX$33)),SUM($BU$42:BU2289)/$BV$40))</f>
        <v>1</v>
      </c>
      <c r="BW2289" s="1">
        <f t="shared" si="575"/>
        <v>1.210876358089824E-16</v>
      </c>
      <c r="BY2289" s="1">
        <f t="shared" si="576"/>
        <v>224.69999999999152</v>
      </c>
      <c r="BZ2289" s="1">
        <f t="shared" si="578"/>
        <v>5.388857846416865E-19</v>
      </c>
      <c r="CA2289" s="1">
        <f t="shared" si="585"/>
        <v>26</v>
      </c>
      <c r="CE2289" s="1">
        <f t="shared" si="579"/>
        <v>26.305</v>
      </c>
      <c r="CF2289" s="1">
        <f t="shared" si="580"/>
        <v>99</v>
      </c>
      <c r="CG2289" s="1">
        <f t="shared" si="581"/>
        <v>0</v>
      </c>
      <c r="CH2289" s="1">
        <f t="shared" si="577"/>
        <v>0</v>
      </c>
      <c r="CJ2289" s="1" t="e">
        <f t="shared" si="582"/>
        <v>#N/A</v>
      </c>
      <c r="CK2289" s="1" t="str">
        <f t="shared" si="583"/>
        <v/>
      </c>
    </row>
    <row r="2290" spans="73:89" ht="12" customHeight="1" x14ac:dyDescent="0.15">
      <c r="BU2290" s="1">
        <f t="shared" si="584"/>
        <v>0</v>
      </c>
      <c r="BV2290" s="1">
        <f>IF($BY$12=1,NORMDIST(BY2290,$Y$6,$Y$8,TRUE),IF($BY$12=2,IF(BY2290&lt;=$BX$31,0,IF(BY2290&gt;=$BX$32,1,(BY2290-$BX$31)*$BX$33)),SUM($BU$42:BU2290)/$BV$40))</f>
        <v>1</v>
      </c>
      <c r="BW2290" s="1">
        <f t="shared" si="575"/>
        <v>1.1596309398208443E-16</v>
      </c>
      <c r="BY2290" s="1">
        <f t="shared" si="576"/>
        <v>224.79999999999151</v>
      </c>
      <c r="BZ2290" s="1">
        <f t="shared" si="578"/>
        <v>5.1585006219790393E-19</v>
      </c>
      <c r="CA2290" s="1">
        <f t="shared" si="585"/>
        <v>26</v>
      </c>
      <c r="CE2290" s="1">
        <f t="shared" si="579"/>
        <v>26.305</v>
      </c>
      <c r="CF2290" s="1">
        <f t="shared" si="580"/>
        <v>99</v>
      </c>
      <c r="CG2290" s="1">
        <f t="shared" si="581"/>
        <v>0</v>
      </c>
      <c r="CH2290" s="1">
        <f t="shared" si="577"/>
        <v>0</v>
      </c>
      <c r="CJ2290" s="1" t="e">
        <f t="shared" si="582"/>
        <v>#N/A</v>
      </c>
      <c r="CK2290" s="1" t="str">
        <f t="shared" si="583"/>
        <v/>
      </c>
    </row>
    <row r="2291" spans="73:89" ht="12" customHeight="1" x14ac:dyDescent="0.15">
      <c r="BU2291" s="1">
        <f t="shared" si="584"/>
        <v>0</v>
      </c>
      <c r="BV2291" s="1">
        <f>IF($BY$12=1,NORMDIST(BY2291,$Y$6,$Y$8,TRUE),IF($BY$12=2,IF(BY2291&lt;=$BX$31,0,IF(BY2291&gt;=$BX$32,1,(BY2291-$BX$31)*$BX$33)),SUM($BU$42:BU2291)/$BV$40))</f>
        <v>1</v>
      </c>
      <c r="BW2291" s="1">
        <f t="shared" si="575"/>
        <v>1.1105262922456955E-16</v>
      </c>
      <c r="BY2291" s="1">
        <f t="shared" si="576"/>
        <v>224.89999999999151</v>
      </c>
      <c r="BZ2291" s="1">
        <f t="shared" si="578"/>
        <v>4.9378670175444083E-19</v>
      </c>
      <c r="CA2291" s="1">
        <f t="shared" si="585"/>
        <v>26</v>
      </c>
      <c r="CE2291" s="1">
        <f t="shared" si="579"/>
        <v>26.305</v>
      </c>
      <c r="CF2291" s="1">
        <f t="shared" si="580"/>
        <v>99</v>
      </c>
      <c r="CG2291" s="1">
        <f t="shared" si="581"/>
        <v>0</v>
      </c>
      <c r="CH2291" s="1">
        <f t="shared" si="577"/>
        <v>0</v>
      </c>
      <c r="CJ2291" s="1" t="e">
        <f t="shared" si="582"/>
        <v>#N/A</v>
      </c>
      <c r="CK2291" s="1" t="str">
        <f t="shared" si="583"/>
        <v/>
      </c>
    </row>
    <row r="2292" spans="73:89" ht="12" customHeight="1" x14ac:dyDescent="0.15">
      <c r="BU2292" s="1">
        <f t="shared" si="584"/>
        <v>0</v>
      </c>
      <c r="BV2292" s="1">
        <f>IF($BY$12=1,NORMDIST(BY2292,$Y$6,$Y$8,TRUE),IF($BY$12=2,IF(BY2292&lt;=$BX$31,0,IF(BY2292&gt;=$BX$32,1,(BY2292-$BX$31)*$BX$33)),SUM($BU$42:BU2292)/$BV$40))</f>
        <v>1</v>
      </c>
      <c r="BW2292" s="1">
        <f t="shared" si="575"/>
        <v>1.0634741867179828E-16</v>
      </c>
      <c r="BY2292" s="1">
        <f t="shared" si="576"/>
        <v>224.9999999999915</v>
      </c>
      <c r="BZ2292" s="1">
        <f t="shared" si="578"/>
        <v>4.7265519409689912E-19</v>
      </c>
      <c r="CA2292" s="1">
        <f t="shared" si="585"/>
        <v>26</v>
      </c>
      <c r="CE2292" s="1">
        <f t="shared" si="579"/>
        <v>26.305</v>
      </c>
      <c r="CF2292" s="1">
        <f t="shared" si="580"/>
        <v>99</v>
      </c>
      <c r="CG2292" s="1">
        <f t="shared" si="581"/>
        <v>0</v>
      </c>
      <c r="CH2292" s="1">
        <f t="shared" si="577"/>
        <v>0</v>
      </c>
      <c r="CJ2292" s="1" t="e">
        <f t="shared" si="582"/>
        <v>#N/A</v>
      </c>
      <c r="CK2292" s="1" t="str">
        <f t="shared" si="583"/>
        <v/>
      </c>
    </row>
    <row r="2293" spans="73:89" ht="12" customHeight="1" x14ac:dyDescent="0.15">
      <c r="BU2293" s="1">
        <f t="shared" si="584"/>
        <v>0</v>
      </c>
      <c r="BV2293" s="1">
        <f>IF($BY$12=1,NORMDIST(BY2293,$Y$6,$Y$8,TRUE),IF($BY$12=2,IF(BY2293&lt;=$BX$31,0,IF(BY2293&gt;=$BX$32,1,(BY2293-$BX$31)*$BX$33)),SUM($BU$42:BU2293)/$BV$40))</f>
        <v>1</v>
      </c>
      <c r="BW2293" s="1">
        <f t="shared" si="575"/>
        <v>1.0183899798094206E-16</v>
      </c>
      <c r="BY2293" s="1">
        <f t="shared" si="576"/>
        <v>225.0999999999915</v>
      </c>
      <c r="BZ2293" s="1">
        <f t="shared" si="578"/>
        <v>4.5241669471766286E-19</v>
      </c>
      <c r="CA2293" s="1">
        <f t="shared" si="585"/>
        <v>26</v>
      </c>
      <c r="CE2293" s="1">
        <f t="shared" si="579"/>
        <v>26.305</v>
      </c>
      <c r="CF2293" s="1">
        <f t="shared" si="580"/>
        <v>99</v>
      </c>
      <c r="CG2293" s="1">
        <f t="shared" si="581"/>
        <v>0</v>
      </c>
      <c r="CH2293" s="1">
        <f t="shared" si="577"/>
        <v>0</v>
      </c>
      <c r="CJ2293" s="1" t="e">
        <f t="shared" si="582"/>
        <v>#N/A</v>
      </c>
      <c r="CK2293" s="1" t="str">
        <f t="shared" si="583"/>
        <v/>
      </c>
    </row>
    <row r="2294" spans="73:89" ht="12" customHeight="1" x14ac:dyDescent="0.15">
      <c r="BU2294" s="1">
        <f t="shared" si="584"/>
        <v>0</v>
      </c>
      <c r="BV2294" s="1">
        <f>IF($BY$12=1,NORMDIST(BY2294,$Y$6,$Y$8,TRUE),IF($BY$12=2,IF(BY2294&lt;=$BX$31,0,IF(BY2294&gt;=$BX$32,1,(BY2294-$BX$31)*$BX$33)),SUM($BU$42:BU2294)/$BV$40))</f>
        <v>1</v>
      </c>
      <c r="BW2294" s="1">
        <f t="shared" si="575"/>
        <v>9.7519246975932342E-17</v>
      </c>
      <c r="BY2294" s="1">
        <f t="shared" si="576"/>
        <v>225.19999999999149</v>
      </c>
      <c r="BZ2294" s="1">
        <f t="shared" si="578"/>
        <v>4.3303395637627008E-19</v>
      </c>
      <c r="CA2294" s="1">
        <f t="shared" si="585"/>
        <v>26</v>
      </c>
      <c r="CE2294" s="1">
        <f t="shared" si="579"/>
        <v>26.305</v>
      </c>
      <c r="CF2294" s="1">
        <f t="shared" si="580"/>
        <v>99</v>
      </c>
      <c r="CG2294" s="1">
        <f t="shared" si="581"/>
        <v>0</v>
      </c>
      <c r="CH2294" s="1">
        <f t="shared" si="577"/>
        <v>0</v>
      </c>
      <c r="CJ2294" s="1" t="e">
        <f t="shared" si="582"/>
        <v>#N/A</v>
      </c>
      <c r="CK2294" s="1" t="str">
        <f t="shared" si="583"/>
        <v/>
      </c>
    </row>
    <row r="2295" spans="73:89" ht="12" customHeight="1" x14ac:dyDescent="0.15">
      <c r="BU2295" s="1">
        <f t="shared" si="584"/>
        <v>0</v>
      </c>
      <c r="BV2295" s="1">
        <f>IF($BY$12=1,NORMDIST(BY2295,$Y$6,$Y$8,TRUE),IF($BY$12=2,IF(BY2295&lt;=$BX$31,0,IF(BY2295&gt;=$BX$32,1,(BY2295-$BX$31)*$BX$33)),SUM($BU$42:BU2295)/$BV$40))</f>
        <v>1</v>
      </c>
      <c r="BW2295" s="1">
        <f t="shared" si="575"/>
        <v>9.3380375858362011E-17</v>
      </c>
      <c r="BY2295" s="1">
        <f t="shared" si="576"/>
        <v>225.29999999999148</v>
      </c>
      <c r="BZ2295" s="1">
        <f t="shared" si="578"/>
        <v>4.1447126435137832E-19</v>
      </c>
      <c r="CA2295" s="1">
        <f t="shared" si="585"/>
        <v>26</v>
      </c>
      <c r="CE2295" s="1">
        <f t="shared" si="579"/>
        <v>26.305</v>
      </c>
      <c r="CF2295" s="1">
        <f t="shared" si="580"/>
        <v>99</v>
      </c>
      <c r="CG2295" s="1">
        <f t="shared" si="581"/>
        <v>0</v>
      </c>
      <c r="CH2295" s="1">
        <f t="shared" si="577"/>
        <v>0</v>
      </c>
      <c r="CJ2295" s="1" t="e">
        <f t="shared" si="582"/>
        <v>#N/A</v>
      </c>
      <c r="CK2295" s="1" t="str">
        <f t="shared" si="583"/>
        <v/>
      </c>
    </row>
    <row r="2296" spans="73:89" ht="12" customHeight="1" x14ac:dyDescent="0.15">
      <c r="BU2296" s="1">
        <f t="shared" si="584"/>
        <v>0</v>
      </c>
      <c r="BV2296" s="1">
        <f>IF($BY$12=1,NORMDIST(BY2296,$Y$6,$Y$8,TRUE),IF($BY$12=2,IF(BY2296&lt;=$BX$31,0,IF(BY2296&gt;=$BX$32,1,(BY2296-$BX$31)*$BX$33)),SUM($BU$42:BU2296)/$BV$40))</f>
        <v>1</v>
      </c>
      <c r="BW2296" s="1">
        <f t="shared" si="575"/>
        <v>8.9414911962350689E-17</v>
      </c>
      <c r="BY2296" s="1">
        <f t="shared" si="576"/>
        <v>225.39999999999148</v>
      </c>
      <c r="BZ2296" s="1">
        <f t="shared" si="578"/>
        <v>3.96694374278412E-19</v>
      </c>
      <c r="CA2296" s="1">
        <f t="shared" si="585"/>
        <v>26</v>
      </c>
      <c r="CE2296" s="1">
        <f t="shared" si="579"/>
        <v>26.305</v>
      </c>
      <c r="CF2296" s="1">
        <f t="shared" si="580"/>
        <v>99</v>
      </c>
      <c r="CG2296" s="1">
        <f t="shared" si="581"/>
        <v>0</v>
      </c>
      <c r="CH2296" s="1">
        <f t="shared" si="577"/>
        <v>0</v>
      </c>
      <c r="CJ2296" s="1" t="e">
        <f t="shared" si="582"/>
        <v>#N/A</v>
      </c>
      <c r="CK2296" s="1" t="str">
        <f t="shared" si="583"/>
        <v/>
      </c>
    </row>
    <row r="2297" spans="73:89" ht="12" customHeight="1" x14ac:dyDescent="0.15">
      <c r="BU2297" s="1">
        <f t="shared" si="584"/>
        <v>0</v>
      </c>
      <c r="BV2297" s="1">
        <f>IF($BY$12=1,NORMDIST(BY2297,$Y$6,$Y$8,TRUE),IF($BY$12=2,IF(BY2297&lt;=$BX$31,0,IF(BY2297&gt;=$BX$32,1,(BY2297-$BX$31)*$BX$33)),SUM($BU$42:BU2297)/$BV$40))</f>
        <v>1</v>
      </c>
      <c r="BW2297" s="1">
        <f t="shared" si="575"/>
        <v>8.5615687032280831E-17</v>
      </c>
      <c r="BY2297" s="1">
        <f t="shared" si="576"/>
        <v>225.49999999999147</v>
      </c>
      <c r="BZ2297" s="1">
        <f t="shared" si="578"/>
        <v>3.7967045247132623E-19</v>
      </c>
      <c r="CA2297" s="1">
        <f t="shared" si="585"/>
        <v>26</v>
      </c>
      <c r="CE2297" s="1">
        <f t="shared" si="579"/>
        <v>26.305</v>
      </c>
      <c r="CF2297" s="1">
        <f t="shared" si="580"/>
        <v>99</v>
      </c>
      <c r="CG2297" s="1">
        <f t="shared" si="581"/>
        <v>0</v>
      </c>
      <c r="CH2297" s="1">
        <f t="shared" si="577"/>
        <v>0</v>
      </c>
      <c r="CJ2297" s="1" t="e">
        <f t="shared" si="582"/>
        <v>#N/A</v>
      </c>
      <c r="CK2297" s="1" t="str">
        <f t="shared" si="583"/>
        <v/>
      </c>
    </row>
    <row r="2298" spans="73:89" ht="12" customHeight="1" x14ac:dyDescent="0.15">
      <c r="BU2298" s="1">
        <f t="shared" si="584"/>
        <v>0</v>
      </c>
      <c r="BV2298" s="1">
        <f>IF($BY$12=1,NORMDIST(BY2298,$Y$6,$Y$8,TRUE),IF($BY$12=2,IF(BY2298&lt;=$BX$31,0,IF(BY2298&gt;=$BX$32,1,(BY2298-$BX$31)*$BX$33)),SUM($BU$42:BU2298)/$BV$40))</f>
        <v>1</v>
      </c>
      <c r="BW2298" s="1">
        <f t="shared" si="575"/>
        <v>8.1975825003097638E-17</v>
      </c>
      <c r="BY2298" s="1">
        <f t="shared" si="576"/>
        <v>225.59999999999147</v>
      </c>
      <c r="BZ2298" s="1">
        <f t="shared" si="578"/>
        <v>3.6336801863076566E-19</v>
      </c>
      <c r="CA2298" s="1">
        <f t="shared" si="585"/>
        <v>26</v>
      </c>
      <c r="CE2298" s="1">
        <f t="shared" si="579"/>
        <v>26.305</v>
      </c>
      <c r="CF2298" s="1">
        <f t="shared" si="580"/>
        <v>99</v>
      </c>
      <c r="CG2298" s="1">
        <f t="shared" si="581"/>
        <v>0</v>
      </c>
      <c r="CH2298" s="1">
        <f t="shared" si="577"/>
        <v>0</v>
      </c>
      <c r="CJ2298" s="1" t="e">
        <f t="shared" si="582"/>
        <v>#N/A</v>
      </c>
      <c r="CK2298" s="1" t="str">
        <f t="shared" si="583"/>
        <v/>
      </c>
    </row>
    <row r="2299" spans="73:89" ht="12" customHeight="1" x14ac:dyDescent="0.15">
      <c r="BU2299" s="1">
        <f t="shared" si="584"/>
        <v>0</v>
      </c>
      <c r="BV2299" s="1">
        <f>IF($BY$12=1,NORMDIST(BY2299,$Y$6,$Y$8,TRUE),IF($BY$12=2,IF(BY2299&lt;=$BX$31,0,IF(BY2299&gt;=$BX$32,1,(BY2299-$BX$31)*$BX$33)),SUM($BU$42:BU2299)/$BV$40))</f>
        <v>1</v>
      </c>
      <c r="BW2299" s="1">
        <f t="shared" ref="BW2299:BW2362" si="586">BY2299*BZ2299</f>
        <v>7.8488730263618778E-17</v>
      </c>
      <c r="BY2299" s="1">
        <f t="shared" ref="BY2299:BY2362" si="587">BY2298+$BZ$1</f>
        <v>225.69999999999146</v>
      </c>
      <c r="BZ2299" s="1">
        <f t="shared" si="578"/>
        <v>3.477568908445802E-19</v>
      </c>
      <c r="CA2299" s="1">
        <f t="shared" si="585"/>
        <v>26</v>
      </c>
      <c r="CE2299" s="1">
        <f t="shared" si="579"/>
        <v>26.305</v>
      </c>
      <c r="CF2299" s="1">
        <f t="shared" si="580"/>
        <v>99</v>
      </c>
      <c r="CG2299" s="1">
        <f t="shared" si="581"/>
        <v>0</v>
      </c>
      <c r="CH2299" s="1">
        <f t="shared" si="577"/>
        <v>0</v>
      </c>
      <c r="CJ2299" s="1" t="e">
        <f t="shared" si="582"/>
        <v>#N/A</v>
      </c>
      <c r="CK2299" s="1" t="str">
        <f t="shared" si="583"/>
        <v/>
      </c>
    </row>
    <row r="2300" spans="73:89" ht="12" customHeight="1" x14ac:dyDescent="0.15">
      <c r="BU2300" s="1">
        <f t="shared" si="584"/>
        <v>0</v>
      </c>
      <c r="BV2300" s="1">
        <f>IF($BY$12=1,NORMDIST(BY2300,$Y$6,$Y$8,TRUE),IF($BY$12=2,IF(BY2300&lt;=$BX$31,0,IF(BY2300&gt;=$BX$32,1,(BY2300-$BX$31)*$BX$33)),SUM($BU$42:BU2300)/$BV$40))</f>
        <v>1</v>
      </c>
      <c r="BW2300" s="1">
        <f t="shared" si="586"/>
        <v>7.5148076384101842E-17</v>
      </c>
      <c r="BY2300" s="1">
        <f t="shared" si="587"/>
        <v>225.79999999999146</v>
      </c>
      <c r="BZ2300" s="1">
        <f t="shared" si="578"/>
        <v>3.3280813279054335E-19</v>
      </c>
      <c r="CA2300" s="1">
        <f t="shared" si="585"/>
        <v>26</v>
      </c>
      <c r="CE2300" s="1">
        <f t="shared" si="579"/>
        <v>26.305</v>
      </c>
      <c r="CF2300" s="1">
        <f t="shared" si="580"/>
        <v>99</v>
      </c>
      <c r="CG2300" s="1">
        <f t="shared" si="581"/>
        <v>0</v>
      </c>
      <c r="CH2300" s="1">
        <f t="shared" si="577"/>
        <v>0</v>
      </c>
      <c r="CJ2300" s="1" t="e">
        <f t="shared" si="582"/>
        <v>#N/A</v>
      </c>
      <c r="CK2300" s="1" t="str">
        <f t="shared" si="583"/>
        <v/>
      </c>
    </row>
    <row r="2301" spans="73:89" ht="12" customHeight="1" x14ac:dyDescent="0.15">
      <c r="BU2301" s="1">
        <f t="shared" si="584"/>
        <v>0</v>
      </c>
      <c r="BV2301" s="1">
        <f>IF($BY$12=1,NORMDIST(BY2301,$Y$6,$Y$8,TRUE),IF($BY$12=2,IF(BY2301&lt;=$BX$31,0,IF(BY2301&gt;=$BX$32,1,(BY2301-$BX$31)*$BX$33)),SUM($BU$42:BU2301)/$BV$40))</f>
        <v>1</v>
      </c>
      <c r="BW2301" s="1">
        <f t="shared" si="586"/>
        <v>7.1947795289965146E-17</v>
      </c>
      <c r="BY2301" s="1">
        <f t="shared" si="587"/>
        <v>225.89999999999145</v>
      </c>
      <c r="BZ2301" s="1">
        <f t="shared" si="578"/>
        <v>3.1849400305430666E-19</v>
      </c>
      <c r="CA2301" s="1">
        <f t="shared" si="585"/>
        <v>26</v>
      </c>
      <c r="CE2301" s="1">
        <f t="shared" si="579"/>
        <v>26.305</v>
      </c>
      <c r="CF2301" s="1">
        <f t="shared" si="580"/>
        <v>99</v>
      </c>
      <c r="CG2301" s="1">
        <f t="shared" si="581"/>
        <v>0</v>
      </c>
      <c r="CH2301" s="1">
        <f t="shared" si="577"/>
        <v>0</v>
      </c>
      <c r="CJ2301" s="1" t="e">
        <f t="shared" si="582"/>
        <v>#N/A</v>
      </c>
      <c r="CK2301" s="1" t="str">
        <f t="shared" si="583"/>
        <v/>
      </c>
    </row>
    <row r="2302" spans="73:89" ht="12" customHeight="1" x14ac:dyDescent="0.15">
      <c r="BU2302" s="1">
        <f t="shared" si="584"/>
        <v>0</v>
      </c>
      <c r="BV2302" s="1">
        <f>IF($BY$12=1,NORMDIST(BY2302,$Y$6,$Y$8,TRUE),IF($BY$12=2,IF(BY2302&lt;=$BX$31,0,IF(BY2302&gt;=$BX$32,1,(BY2302-$BX$31)*$BX$33)),SUM($BU$42:BU2302)/$BV$40))</f>
        <v>1</v>
      </c>
      <c r="BW2302" s="1">
        <f t="shared" si="586"/>
        <v>6.8882066864312125E-17</v>
      </c>
      <c r="BY2302" s="1">
        <f t="shared" si="587"/>
        <v>225.99999999999145</v>
      </c>
      <c r="BZ2302" s="1">
        <f t="shared" si="578"/>
        <v>3.0478790647926871E-19</v>
      </c>
      <c r="CA2302" s="1">
        <f t="shared" si="585"/>
        <v>26</v>
      </c>
      <c r="CE2302" s="1">
        <f t="shared" si="579"/>
        <v>26.305</v>
      </c>
      <c r="CF2302" s="1">
        <f t="shared" si="580"/>
        <v>99</v>
      </c>
      <c r="CG2302" s="1">
        <f t="shared" si="581"/>
        <v>0</v>
      </c>
      <c r="CH2302" s="1">
        <f t="shared" si="577"/>
        <v>0</v>
      </c>
      <c r="CJ2302" s="1" t="e">
        <f t="shared" si="582"/>
        <v>#N/A</v>
      </c>
      <c r="CK2302" s="1" t="str">
        <f t="shared" si="583"/>
        <v/>
      </c>
    </row>
    <row r="2303" spans="73:89" ht="12" customHeight="1" x14ac:dyDescent="0.15">
      <c r="BU2303" s="1">
        <f t="shared" si="584"/>
        <v>0</v>
      </c>
      <c r="BV2303" s="1">
        <f>IF($BY$12=1,NORMDIST(BY2303,$Y$6,$Y$8,TRUE),IF($BY$12=2,IF(BY2303&lt;=$BX$31,0,IF(BY2303&gt;=$BX$32,1,(BY2303-$BX$31)*$BX$33)),SUM($BU$42:BU2303)/$BV$40))</f>
        <v>1</v>
      </c>
      <c r="BW2303" s="1">
        <f t="shared" si="586"/>
        <v>6.5945308962542866E-17</v>
      </c>
      <c r="BY2303" s="1">
        <f t="shared" si="587"/>
        <v>226.09999999999144</v>
      </c>
      <c r="BZ2303" s="1">
        <f t="shared" si="578"/>
        <v>2.9166434746813519E-19</v>
      </c>
      <c r="CA2303" s="1">
        <f t="shared" si="585"/>
        <v>26</v>
      </c>
      <c r="CE2303" s="1">
        <f t="shared" si="579"/>
        <v>26.305</v>
      </c>
      <c r="CF2303" s="1">
        <f t="shared" si="580"/>
        <v>99</v>
      </c>
      <c r="CG2303" s="1">
        <f t="shared" si="581"/>
        <v>0</v>
      </c>
      <c r="CH2303" s="1">
        <f t="shared" si="577"/>
        <v>0</v>
      </c>
      <c r="CJ2303" s="1" t="e">
        <f t="shared" si="582"/>
        <v>#N/A</v>
      </c>
      <c r="CK2303" s="1" t="str">
        <f t="shared" si="583"/>
        <v/>
      </c>
    </row>
    <row r="2304" spans="73:89" ht="12" customHeight="1" x14ac:dyDescent="0.15">
      <c r="BU2304" s="1">
        <f t="shared" si="584"/>
        <v>0</v>
      </c>
      <c r="BV2304" s="1">
        <f>IF($BY$12=1,NORMDIST(BY2304,$Y$6,$Y$8,TRUE),IF($BY$12=2,IF(BY2304&lt;=$BX$31,0,IF(BY2304&gt;=$BX$32,1,(BY2304-$BX$31)*$BX$33)),SUM($BU$42:BU2304)/$BV$40))</f>
        <v>1</v>
      </c>
      <c r="BW2304" s="1">
        <f t="shared" si="586"/>
        <v>6.3132167822960253E-17</v>
      </c>
      <c r="BY2304" s="1">
        <f t="shared" si="587"/>
        <v>226.19999999999143</v>
      </c>
      <c r="BZ2304" s="1">
        <f t="shared" si="578"/>
        <v>2.7909888515898602E-19</v>
      </c>
      <c r="CA2304" s="1">
        <f t="shared" si="585"/>
        <v>26</v>
      </c>
      <c r="CE2304" s="1">
        <f t="shared" si="579"/>
        <v>26.305</v>
      </c>
      <c r="CF2304" s="1">
        <f t="shared" si="580"/>
        <v>99</v>
      </c>
      <c r="CG2304" s="1">
        <f t="shared" si="581"/>
        <v>0</v>
      </c>
      <c r="CH2304" s="1">
        <f t="shared" si="577"/>
        <v>0</v>
      </c>
      <c r="CJ2304" s="1" t="e">
        <f t="shared" si="582"/>
        <v>#N/A</v>
      </c>
      <c r="CK2304" s="1" t="str">
        <f t="shared" si="583"/>
        <v/>
      </c>
    </row>
    <row r="2305" spans="73:89" ht="12" customHeight="1" x14ac:dyDescent="0.15">
      <c r="BU2305" s="1">
        <f t="shared" si="584"/>
        <v>0</v>
      </c>
      <c r="BV2305" s="1">
        <f>IF($BY$12=1,NORMDIST(BY2305,$Y$6,$Y$8,TRUE),IF($BY$12=2,IF(BY2305&lt;=$BX$31,0,IF(BY2305&gt;=$BX$32,1,(BY2305-$BX$31)*$BX$33)),SUM($BU$42:BU2305)/$BV$40))</f>
        <v>1</v>
      </c>
      <c r="BW2305" s="1">
        <f t="shared" si="586"/>
        <v>6.043750885795487E-17</v>
      </c>
      <c r="BY2305" s="1">
        <f t="shared" si="587"/>
        <v>226.29999999999143</v>
      </c>
      <c r="BZ2305" s="1">
        <f t="shared" si="578"/>
        <v>2.6706809040193178E-19</v>
      </c>
      <c r="CA2305" s="1">
        <f t="shared" si="585"/>
        <v>26</v>
      </c>
      <c r="CE2305" s="1">
        <f t="shared" si="579"/>
        <v>26.305</v>
      </c>
      <c r="CF2305" s="1">
        <f t="shared" si="580"/>
        <v>99</v>
      </c>
      <c r="CG2305" s="1">
        <f t="shared" si="581"/>
        <v>0</v>
      </c>
      <c r="CH2305" s="1">
        <f t="shared" si="577"/>
        <v>0</v>
      </c>
      <c r="CJ2305" s="1" t="e">
        <f t="shared" si="582"/>
        <v>#N/A</v>
      </c>
      <c r="CK2305" s="1" t="str">
        <f t="shared" si="583"/>
        <v/>
      </c>
    </row>
    <row r="2306" spans="73:89" ht="12" customHeight="1" x14ac:dyDescent="0.15">
      <c r="BU2306" s="1">
        <f t="shared" si="584"/>
        <v>0</v>
      </c>
      <c r="BV2306" s="1">
        <f>IF($BY$12=1,NORMDIST(BY2306,$Y$6,$Y$8,TRUE),IF($BY$12=2,IF(BY2306&lt;=$BX$31,0,IF(BY2306&gt;=$BX$32,1,(BY2306-$BX$31)*$BX$33)),SUM($BU$42:BU2306)/$BV$40))</f>
        <v>1</v>
      </c>
      <c r="BW2306" s="1">
        <f t="shared" si="586"/>
        <v>5.7856407810863876E-17</v>
      </c>
      <c r="BY2306" s="1">
        <f t="shared" si="587"/>
        <v>226.39999999999142</v>
      </c>
      <c r="BZ2306" s="1">
        <f t="shared" si="578"/>
        <v>2.5554950446495611E-19</v>
      </c>
      <c r="CA2306" s="1">
        <f t="shared" si="585"/>
        <v>26</v>
      </c>
      <c r="CE2306" s="1">
        <f t="shared" si="579"/>
        <v>26.305</v>
      </c>
      <c r="CF2306" s="1">
        <f t="shared" si="580"/>
        <v>99</v>
      </c>
      <c r="CG2306" s="1">
        <f t="shared" si="581"/>
        <v>0</v>
      </c>
      <c r="CH2306" s="1">
        <f t="shared" si="577"/>
        <v>0</v>
      </c>
      <c r="CJ2306" s="1" t="e">
        <f t="shared" si="582"/>
        <v>#N/A</v>
      </c>
      <c r="CK2306" s="1" t="str">
        <f t="shared" si="583"/>
        <v/>
      </c>
    </row>
    <row r="2307" spans="73:89" ht="12" customHeight="1" x14ac:dyDescent="0.15">
      <c r="BU2307" s="1">
        <f t="shared" si="584"/>
        <v>0</v>
      </c>
      <c r="BV2307" s="1">
        <f>IF($BY$12=1,NORMDIST(BY2307,$Y$6,$Y$8,TRUE),IF($BY$12=2,IF(BY2307&lt;=$BX$31,0,IF(BY2307&gt;=$BX$32,1,(BY2307-$BX$31)*$BX$33)),SUM($BU$42:BU2307)/$BV$40))</f>
        <v>1</v>
      </c>
      <c r="BW2307" s="1">
        <f t="shared" si="586"/>
        <v>5.5384142264247587E-17</v>
      </c>
      <c r="BY2307" s="1">
        <f t="shared" si="587"/>
        <v>226.49999999999142</v>
      </c>
      <c r="BZ2307" s="1">
        <f t="shared" si="578"/>
        <v>2.4452159940066087E-19</v>
      </c>
      <c r="CA2307" s="1">
        <f t="shared" si="585"/>
        <v>26</v>
      </c>
      <c r="CE2307" s="1">
        <f t="shared" si="579"/>
        <v>26.305</v>
      </c>
      <c r="CF2307" s="1">
        <f t="shared" si="580"/>
        <v>99</v>
      </c>
      <c r="CG2307" s="1">
        <f t="shared" si="581"/>
        <v>0</v>
      </c>
      <c r="CH2307" s="1">
        <f t="shared" ref="CH2307:CH2370" si="588">IF(CB2307="",0,1)</f>
        <v>0</v>
      </c>
      <c r="CJ2307" s="1" t="e">
        <f t="shared" si="582"/>
        <v>#N/A</v>
      </c>
      <c r="CK2307" s="1" t="str">
        <f t="shared" si="583"/>
        <v/>
      </c>
    </row>
    <row r="2308" spans="73:89" ht="12" customHeight="1" x14ac:dyDescent="0.15">
      <c r="BU2308" s="1">
        <f t="shared" si="584"/>
        <v>0</v>
      </c>
      <c r="BV2308" s="1">
        <f>IF($BY$12=1,NORMDIST(BY2308,$Y$6,$Y$8,TRUE),IF($BY$12=2,IF(BY2308&lt;=$BX$31,0,IF(BY2308&gt;=$BX$32,1,(BY2308-$BX$31)*$BX$33)),SUM($BU$42:BU2308)/$BV$40))</f>
        <v>1</v>
      </c>
      <c r="BW2308" s="1">
        <f t="shared" si="586"/>
        <v>5.3016183485824959E-17</v>
      </c>
      <c r="BY2308" s="1">
        <f t="shared" si="587"/>
        <v>226.59999999999141</v>
      </c>
      <c r="BZ2308" s="1">
        <f t="shared" si="578"/>
        <v>2.3396374000806253E-19</v>
      </c>
      <c r="CA2308" s="1">
        <f t="shared" si="585"/>
        <v>26</v>
      </c>
      <c r="CE2308" s="1">
        <f t="shared" si="579"/>
        <v>26.305</v>
      </c>
      <c r="CF2308" s="1">
        <f t="shared" si="580"/>
        <v>99</v>
      </c>
      <c r="CG2308" s="1">
        <f t="shared" si="581"/>
        <v>0</v>
      </c>
      <c r="CH2308" s="1">
        <f t="shared" si="588"/>
        <v>0</v>
      </c>
      <c r="CJ2308" s="1" t="e">
        <f t="shared" si="582"/>
        <v>#N/A</v>
      </c>
      <c r="CK2308" s="1" t="str">
        <f t="shared" si="583"/>
        <v/>
      </c>
    </row>
    <row r="2309" spans="73:89" ht="12" customHeight="1" x14ac:dyDescent="0.15">
      <c r="BU2309" s="1">
        <f t="shared" si="584"/>
        <v>0</v>
      </c>
      <c r="BV2309" s="1">
        <f>IF($BY$12=1,NORMDIST(BY2309,$Y$6,$Y$8,TRUE),IF($BY$12=2,IF(BY2309&lt;=$BX$31,0,IF(BY2309&gt;=$BX$32,1,(BY2309-$BX$31)*$BX$33)),SUM($BU$42:BU2309)/$BV$40))</f>
        <v>1</v>
      </c>
      <c r="BW2309" s="1">
        <f t="shared" si="586"/>
        <v>5.074818859884975E-17</v>
      </c>
      <c r="BY2309" s="1">
        <f t="shared" si="587"/>
        <v>226.69999999999141</v>
      </c>
      <c r="BZ2309" s="1">
        <f t="shared" si="578"/>
        <v>2.2385614732620942E-19</v>
      </c>
      <c r="CA2309" s="1">
        <f t="shared" si="585"/>
        <v>26</v>
      </c>
      <c r="CE2309" s="1">
        <f t="shared" si="579"/>
        <v>26.305</v>
      </c>
      <c r="CF2309" s="1">
        <f t="shared" si="580"/>
        <v>99</v>
      </c>
      <c r="CG2309" s="1">
        <f t="shared" si="581"/>
        <v>0</v>
      </c>
      <c r="CH2309" s="1">
        <f t="shared" si="588"/>
        <v>0</v>
      </c>
      <c r="CJ2309" s="1" t="e">
        <f t="shared" si="582"/>
        <v>#N/A</v>
      </c>
      <c r="CK2309" s="1" t="str">
        <f t="shared" si="583"/>
        <v/>
      </c>
    </row>
    <row r="2310" spans="73:89" ht="12" customHeight="1" x14ac:dyDescent="0.15">
      <c r="BU2310" s="1">
        <f t="shared" si="584"/>
        <v>0</v>
      </c>
      <c r="BV2310" s="1">
        <f>IF($BY$12=1,NORMDIST(BY2310,$Y$6,$Y$8,TRUE),IF($BY$12=2,IF(BY2310&lt;=$BX$31,0,IF(BY2310&gt;=$BX$32,1,(BY2310-$BX$31)*$BX$33)),SUM($BU$42:BU2310)/$BV$40))</f>
        <v>1</v>
      </c>
      <c r="BW2310" s="1">
        <f t="shared" si="586"/>
        <v>4.8575993064239233E-17</v>
      </c>
      <c r="BY2310" s="1">
        <f t="shared" si="587"/>
        <v>226.7999999999914</v>
      </c>
      <c r="BZ2310" s="1">
        <f t="shared" si="578"/>
        <v>2.1417986359894654E-19</v>
      </c>
      <c r="CA2310" s="1">
        <f t="shared" si="585"/>
        <v>26</v>
      </c>
      <c r="CE2310" s="1">
        <f t="shared" si="579"/>
        <v>26.305</v>
      </c>
      <c r="CF2310" s="1">
        <f t="shared" si="580"/>
        <v>99</v>
      </c>
      <c r="CG2310" s="1">
        <f t="shared" si="581"/>
        <v>0</v>
      </c>
      <c r="CH2310" s="1">
        <f t="shared" si="588"/>
        <v>0</v>
      </c>
      <c r="CJ2310" s="1" t="e">
        <f t="shared" si="582"/>
        <v>#N/A</v>
      </c>
      <c r="CK2310" s="1" t="str">
        <f t="shared" si="583"/>
        <v/>
      </c>
    </row>
    <row r="2311" spans="73:89" ht="12" customHeight="1" x14ac:dyDescent="0.15">
      <c r="BU2311" s="1">
        <f t="shared" si="584"/>
        <v>0</v>
      </c>
      <c r="BV2311" s="1">
        <f>IF($BY$12=1,NORMDIST(BY2311,$Y$6,$Y$8,TRUE),IF($BY$12=2,IF(BY2311&lt;=$BX$31,0,IF(BY2311&gt;=$BX$32,1,(BY2311-$BX$31)*$BX$33)),SUM($BU$42:BU2311)/$BV$40))</f>
        <v>1</v>
      </c>
      <c r="BW2311" s="1">
        <f t="shared" si="586"/>
        <v>4.6495603462222217E-17</v>
      </c>
      <c r="BY2311" s="1">
        <f t="shared" si="587"/>
        <v>226.89999999999139</v>
      </c>
      <c r="BZ2311" s="1">
        <f t="shared" si="578"/>
        <v>2.0491671865237542E-19</v>
      </c>
      <c r="CA2311" s="1">
        <f t="shared" si="585"/>
        <v>26</v>
      </c>
      <c r="CE2311" s="1">
        <f t="shared" si="579"/>
        <v>26.305</v>
      </c>
      <c r="CF2311" s="1">
        <f t="shared" si="580"/>
        <v>99</v>
      </c>
      <c r="CG2311" s="1">
        <f t="shared" si="581"/>
        <v>0</v>
      </c>
      <c r="CH2311" s="1">
        <f t="shared" si="588"/>
        <v>0</v>
      </c>
      <c r="CJ2311" s="1" t="e">
        <f t="shared" si="582"/>
        <v>#N/A</v>
      </c>
      <c r="CK2311" s="1" t="str">
        <f t="shared" si="583"/>
        <v/>
      </c>
    </row>
    <row r="2312" spans="73:89" ht="12" customHeight="1" x14ac:dyDescent="0.15">
      <c r="BU2312" s="1">
        <f t="shared" si="584"/>
        <v>0</v>
      </c>
      <c r="BV2312" s="1">
        <f>IF($BY$12=1,NORMDIST(BY2312,$Y$6,$Y$8,TRUE),IF($BY$12=2,IF(BY2312&lt;=$BX$31,0,IF(BY2312&gt;=$BX$32,1,(BY2312-$BX$31)*$BX$33)),SUM($BU$42:BU2312)/$BV$40))</f>
        <v>1</v>
      </c>
      <c r="BW2312" s="1">
        <f t="shared" si="586"/>
        <v>4.4503190561770513E-17</v>
      </c>
      <c r="BY2312" s="1">
        <f t="shared" si="587"/>
        <v>226.99999999999139</v>
      </c>
      <c r="BZ2312" s="1">
        <f t="shared" si="578"/>
        <v>1.9604929762895243E-19</v>
      </c>
      <c r="CA2312" s="1">
        <f t="shared" si="585"/>
        <v>26</v>
      </c>
      <c r="CE2312" s="1">
        <f t="shared" si="579"/>
        <v>26.305</v>
      </c>
      <c r="CF2312" s="1">
        <f t="shared" si="580"/>
        <v>99</v>
      </c>
      <c r="CG2312" s="1">
        <f t="shared" si="581"/>
        <v>0</v>
      </c>
      <c r="CH2312" s="1">
        <f t="shared" si="588"/>
        <v>0</v>
      </c>
      <c r="CJ2312" s="1" t="e">
        <f t="shared" si="582"/>
        <v>#N/A</v>
      </c>
      <c r="CK2312" s="1" t="str">
        <f t="shared" si="583"/>
        <v/>
      </c>
    </row>
    <row r="2313" spans="73:89" ht="12" customHeight="1" x14ac:dyDescent="0.15">
      <c r="BU2313" s="1">
        <f t="shared" si="584"/>
        <v>0</v>
      </c>
      <c r="BV2313" s="1">
        <f>IF($BY$12=1,NORMDIST(BY2313,$Y$6,$Y$8,TRUE),IF($BY$12=2,IF(BY2313&lt;=$BX$31,0,IF(BY2313&gt;=$BX$32,1,(BY2313-$BX$31)*$BX$33)),SUM($BU$42:BU2313)/$BV$40))</f>
        <v>1</v>
      </c>
      <c r="BW2313" s="1">
        <f t="shared" si="586"/>
        <v>4.2595082666524435E-17</v>
      </c>
      <c r="BY2313" s="1">
        <f t="shared" si="587"/>
        <v>227.09999999999138</v>
      </c>
      <c r="BZ2313" s="1">
        <f t="shared" si="578"/>
        <v>1.8756091002433313E-19</v>
      </c>
      <c r="CA2313" s="1">
        <f t="shared" si="585"/>
        <v>26</v>
      </c>
      <c r="CE2313" s="1">
        <f t="shared" si="579"/>
        <v>26.305</v>
      </c>
      <c r="CF2313" s="1">
        <f t="shared" si="580"/>
        <v>99</v>
      </c>
      <c r="CG2313" s="1">
        <f t="shared" si="581"/>
        <v>0</v>
      </c>
      <c r="CH2313" s="1">
        <f t="shared" si="588"/>
        <v>0</v>
      </c>
      <c r="CJ2313" s="1" t="e">
        <f t="shared" si="582"/>
        <v>#N/A</v>
      </c>
      <c r="CK2313" s="1" t="str">
        <f t="shared" si="583"/>
        <v/>
      </c>
    </row>
    <row r="2314" spans="73:89" ht="12" customHeight="1" x14ac:dyDescent="0.15">
      <c r="BU2314" s="1">
        <f t="shared" si="584"/>
        <v>0</v>
      </c>
      <c r="BV2314" s="1">
        <f>IF($BY$12=1,NORMDIST(BY2314,$Y$6,$Y$8,TRUE),IF($BY$12=2,IF(BY2314&lt;=$BX$31,0,IF(BY2314&gt;=$BX$32,1,(BY2314-$BX$31)*$BX$33)),SUM($BU$42:BU2314)/$BV$40))</f>
        <v>1</v>
      </c>
      <c r="BW2314" s="1">
        <f t="shared" si="586"/>
        <v>4.0767759226339419E-17</v>
      </c>
      <c r="BY2314" s="1">
        <f t="shared" si="587"/>
        <v>227.19999999999138</v>
      </c>
      <c r="BZ2314" s="1">
        <f t="shared" si="578"/>
        <v>1.7943555997509229E-19</v>
      </c>
      <c r="CA2314" s="1">
        <f t="shared" si="585"/>
        <v>26</v>
      </c>
      <c r="CE2314" s="1">
        <f t="shared" si="579"/>
        <v>26.305</v>
      </c>
      <c r="CF2314" s="1">
        <f t="shared" si="580"/>
        <v>99</v>
      </c>
      <c r="CG2314" s="1">
        <f t="shared" si="581"/>
        <v>0</v>
      </c>
      <c r="CH2314" s="1">
        <f t="shared" si="588"/>
        <v>0</v>
      </c>
      <c r="CJ2314" s="1" t="e">
        <f t="shared" si="582"/>
        <v>#N/A</v>
      </c>
      <c r="CK2314" s="1" t="str">
        <f t="shared" si="583"/>
        <v/>
      </c>
    </row>
    <row r="2315" spans="73:89" ht="12" customHeight="1" x14ac:dyDescent="0.15">
      <c r="BU2315" s="1">
        <f t="shared" si="584"/>
        <v>0</v>
      </c>
      <c r="BV2315" s="1">
        <f>IF($BY$12=1,NORMDIST(BY2315,$Y$6,$Y$8,TRUE),IF($BY$12=2,IF(BY2315&lt;=$BX$31,0,IF(BY2315&gt;=$BX$32,1,(BY2315-$BX$31)*$BX$33)),SUM($BU$42:BU2315)/$BV$40))</f>
        <v>1</v>
      </c>
      <c r="BW2315" s="1">
        <f t="shared" si="586"/>
        <v>3.90178447040405E-17</v>
      </c>
      <c r="BY2315" s="1">
        <f t="shared" si="587"/>
        <v>227.29999999999137</v>
      </c>
      <c r="BZ2315" s="1">
        <f t="shared" si="578"/>
        <v>1.71657917747655E-19</v>
      </c>
      <c r="CA2315" s="1">
        <f t="shared" si="585"/>
        <v>26</v>
      </c>
      <c r="CE2315" s="1">
        <f t="shared" si="579"/>
        <v>26.305</v>
      </c>
      <c r="CF2315" s="1">
        <f t="shared" si="580"/>
        <v>99</v>
      </c>
      <c r="CG2315" s="1">
        <f t="shared" si="581"/>
        <v>0</v>
      </c>
      <c r="CH2315" s="1">
        <f t="shared" si="588"/>
        <v>0</v>
      </c>
      <c r="CJ2315" s="1" t="e">
        <f t="shared" si="582"/>
        <v>#N/A</v>
      </c>
      <c r="CK2315" s="1" t="str">
        <f t="shared" si="583"/>
        <v/>
      </c>
    </row>
    <row r="2316" spans="73:89" ht="12" customHeight="1" x14ac:dyDescent="0.15">
      <c r="BU2316" s="1">
        <f t="shared" si="584"/>
        <v>0</v>
      </c>
      <c r="BV2316" s="1">
        <f>IF($BY$12=1,NORMDIST(BY2316,$Y$6,$Y$8,TRUE),IF($BY$12=2,IF(BY2316&lt;=$BX$31,0,IF(BY2316&gt;=$BX$32,1,(BY2316-$BX$31)*$BX$33)),SUM($BU$42:BU2316)/$BV$40))</f>
        <v>1</v>
      </c>
      <c r="BW2316" s="1">
        <f t="shared" si="586"/>
        <v>3.7342102687326994E-17</v>
      </c>
      <c r="BY2316" s="1">
        <f t="shared" si="587"/>
        <v>227.39999999999137</v>
      </c>
      <c r="BZ2316" s="1">
        <f t="shared" si="578"/>
        <v>1.6421329238051193E-19</v>
      </c>
      <c r="CA2316" s="1">
        <f t="shared" si="585"/>
        <v>26</v>
      </c>
      <c r="CE2316" s="1">
        <f t="shared" si="579"/>
        <v>26.305</v>
      </c>
      <c r="CF2316" s="1">
        <f t="shared" si="580"/>
        <v>99</v>
      </c>
      <c r="CG2316" s="1">
        <f t="shared" si="581"/>
        <v>0</v>
      </c>
      <c r="CH2316" s="1">
        <f t="shared" si="588"/>
        <v>0</v>
      </c>
      <c r="CJ2316" s="1" t="e">
        <f t="shared" si="582"/>
        <v>#N/A</v>
      </c>
      <c r="CK2316" s="1" t="str">
        <f t="shared" si="583"/>
        <v/>
      </c>
    </row>
    <row r="2317" spans="73:89" ht="12" customHeight="1" x14ac:dyDescent="0.15">
      <c r="BU2317" s="1">
        <f t="shared" si="584"/>
        <v>0</v>
      </c>
      <c r="BV2317" s="1">
        <f>IF($BY$12=1,NORMDIST(BY2317,$Y$6,$Y$8,TRUE),IF($BY$12=2,IF(BY2317&lt;=$BX$31,0,IF(BY2317&gt;=$BX$32,1,(BY2317-$BX$31)*$BX$33)),SUM($BU$42:BU2317)/$BV$40))</f>
        <v>1</v>
      </c>
      <c r="BW2317" s="1">
        <f t="shared" si="586"/>
        <v>3.5737430236198369E-17</v>
      </c>
      <c r="BY2317" s="1">
        <f t="shared" si="587"/>
        <v>227.49999999999136</v>
      </c>
      <c r="BZ2317" s="1">
        <f t="shared" si="578"/>
        <v>1.5708760543384494E-19</v>
      </c>
      <c r="CA2317" s="1">
        <f t="shared" si="585"/>
        <v>26</v>
      </c>
      <c r="CE2317" s="1">
        <f t="shared" si="579"/>
        <v>26.305</v>
      </c>
      <c r="CF2317" s="1">
        <f t="shared" si="580"/>
        <v>99</v>
      </c>
      <c r="CG2317" s="1">
        <f t="shared" si="581"/>
        <v>0</v>
      </c>
      <c r="CH2317" s="1">
        <f t="shared" si="588"/>
        <v>0</v>
      </c>
      <c r="CJ2317" s="1" t="e">
        <f t="shared" si="582"/>
        <v>#N/A</v>
      </c>
      <c r="CK2317" s="1" t="str">
        <f t="shared" si="583"/>
        <v/>
      </c>
    </row>
    <row r="2318" spans="73:89" ht="12" customHeight="1" x14ac:dyDescent="0.15">
      <c r="BU2318" s="1">
        <f t="shared" si="584"/>
        <v>0</v>
      </c>
      <c r="BV2318" s="1">
        <f>IF($BY$12=1,NORMDIST(BY2318,$Y$6,$Y$8,TRUE),IF($BY$12=2,IF(BY2318&lt;=$BX$31,0,IF(BY2318&gt;=$BX$32,1,(BY2318-$BX$31)*$BX$33)),SUM($BU$42:BU2318)/$BV$40))</f>
        <v>1</v>
      </c>
      <c r="BW2318" s="1">
        <f t="shared" si="586"/>
        <v>3.4200852456621938E-17</v>
      </c>
      <c r="BY2318" s="1">
        <f t="shared" si="587"/>
        <v>227.59999999999135</v>
      </c>
      <c r="BZ2318" s="1">
        <f t="shared" si="578"/>
        <v>1.502673658023868E-19</v>
      </c>
      <c r="CA2318" s="1">
        <f t="shared" si="585"/>
        <v>26</v>
      </c>
      <c r="CE2318" s="1">
        <f t="shared" si="579"/>
        <v>26.305</v>
      </c>
      <c r="CF2318" s="1">
        <f t="shared" si="580"/>
        <v>99</v>
      </c>
      <c r="CG2318" s="1">
        <f t="shared" si="581"/>
        <v>0</v>
      </c>
      <c r="CH2318" s="1">
        <f t="shared" si="588"/>
        <v>0</v>
      </c>
      <c r="CJ2318" s="1" t="e">
        <f t="shared" si="582"/>
        <v>#N/A</v>
      </c>
      <c r="CK2318" s="1" t="str">
        <f t="shared" si="583"/>
        <v/>
      </c>
    </row>
    <row r="2319" spans="73:89" ht="12" customHeight="1" x14ac:dyDescent="0.15">
      <c r="BU2319" s="1">
        <f t="shared" si="584"/>
        <v>0</v>
      </c>
      <c r="BV2319" s="1">
        <f>IF($BY$12=1,NORMDIST(BY2319,$Y$6,$Y$8,TRUE),IF($BY$12=2,IF(BY2319&lt;=$BX$31,0,IF(BY2319&gt;=$BX$32,1,(BY2319-$BX$31)*$BX$33)),SUM($BU$42:BU2319)/$BV$40))</f>
        <v>1</v>
      </c>
      <c r="BW2319" s="1">
        <f t="shared" si="586"/>
        <v>3.272951729152263E-17</v>
      </c>
      <c r="BY2319" s="1">
        <f t="shared" si="587"/>
        <v>227.69999999999135</v>
      </c>
      <c r="BZ2319" s="1">
        <f t="shared" si="578"/>
        <v>1.4373964554907279E-19</v>
      </c>
      <c r="CA2319" s="1">
        <f t="shared" si="585"/>
        <v>26</v>
      </c>
      <c r="CE2319" s="1">
        <f t="shared" si="579"/>
        <v>26.305</v>
      </c>
      <c r="CF2319" s="1">
        <f t="shared" si="580"/>
        <v>99</v>
      </c>
      <c r="CG2319" s="1">
        <f t="shared" si="581"/>
        <v>0</v>
      </c>
      <c r="CH2319" s="1">
        <f t="shared" si="588"/>
        <v>0</v>
      </c>
      <c r="CJ2319" s="1" t="e">
        <f t="shared" si="582"/>
        <v>#N/A</v>
      </c>
      <c r="CK2319" s="1" t="str">
        <f t="shared" si="583"/>
        <v/>
      </c>
    </row>
    <row r="2320" spans="73:89" ht="12" customHeight="1" x14ac:dyDescent="0.15">
      <c r="BU2320" s="1">
        <f t="shared" si="584"/>
        <v>0</v>
      </c>
      <c r="BV2320" s="1">
        <f>IF($BY$12=1,NORMDIST(BY2320,$Y$6,$Y$8,TRUE),IF($BY$12=2,IF(BY2320&lt;=$BX$31,0,IF(BY2320&gt;=$BX$32,1,(BY2320-$BX$31)*$BX$33)),SUM($BU$42:BU2320)/$BV$40))</f>
        <v>1</v>
      </c>
      <c r="BW2320" s="1">
        <f t="shared" si="586"/>
        <v>3.1320690520543028E-17</v>
      </c>
      <c r="BY2320" s="1">
        <f t="shared" si="587"/>
        <v>227.79999999999134</v>
      </c>
      <c r="BZ2320" s="1">
        <f t="shared" si="578"/>
        <v>1.3749205671880694E-19</v>
      </c>
      <c r="CA2320" s="1">
        <f t="shared" si="585"/>
        <v>26</v>
      </c>
      <c r="CE2320" s="1">
        <f t="shared" si="579"/>
        <v>26.305</v>
      </c>
      <c r="CF2320" s="1">
        <f t="shared" si="580"/>
        <v>99</v>
      </c>
      <c r="CG2320" s="1">
        <f t="shared" si="581"/>
        <v>0</v>
      </c>
      <c r="CH2320" s="1">
        <f t="shared" si="588"/>
        <v>0</v>
      </c>
      <c r="CJ2320" s="1" t="e">
        <f t="shared" si="582"/>
        <v>#N/A</v>
      </c>
      <c r="CK2320" s="1" t="str">
        <f t="shared" si="583"/>
        <v/>
      </c>
    </row>
    <row r="2321" spans="73:89" ht="12" customHeight="1" x14ac:dyDescent="0.15">
      <c r="BU2321" s="1">
        <f t="shared" si="584"/>
        <v>0</v>
      </c>
      <c r="BV2321" s="1">
        <f>IF($BY$12=1,NORMDIST(BY2321,$Y$6,$Y$8,TRUE),IF($BY$12=2,IF(BY2321&lt;=$BX$31,0,IF(BY2321&gt;=$BX$32,1,(BY2321-$BX$31)*$BX$33)),SUM($BU$42:BU2321)/$BV$40))</f>
        <v>1</v>
      </c>
      <c r="BW2321" s="1">
        <f t="shared" si="586"/>
        <v>2.9971750960316349E-17</v>
      </c>
      <c r="BY2321" s="1">
        <f t="shared" si="587"/>
        <v>227.89999999999134</v>
      </c>
      <c r="BZ2321" s="1">
        <f t="shared" si="578"/>
        <v>1.3151272909309998E-19</v>
      </c>
      <c r="CA2321" s="1">
        <f t="shared" si="585"/>
        <v>26</v>
      </c>
      <c r="CE2321" s="1">
        <f t="shared" si="579"/>
        <v>26.305</v>
      </c>
      <c r="CF2321" s="1">
        <f t="shared" si="580"/>
        <v>99</v>
      </c>
      <c r="CG2321" s="1">
        <f t="shared" si="581"/>
        <v>0</v>
      </c>
      <c r="CH2321" s="1">
        <f t="shared" si="588"/>
        <v>0</v>
      </c>
      <c r="CJ2321" s="1" t="e">
        <f t="shared" si="582"/>
        <v>#N/A</v>
      </c>
      <c r="CK2321" s="1" t="str">
        <f t="shared" si="583"/>
        <v/>
      </c>
    </row>
    <row r="2322" spans="73:89" ht="12" customHeight="1" x14ac:dyDescent="0.15">
      <c r="BU2322" s="1">
        <f t="shared" si="584"/>
        <v>0</v>
      </c>
      <c r="BV2322" s="1">
        <f>IF($BY$12=1,NORMDIST(BY2322,$Y$6,$Y$8,TRUE),IF($BY$12=2,IF(BY2322&lt;=$BX$31,0,IF(BY2322&gt;=$BX$32,1,(BY2322-$BX$31)*$BX$33)),SUM($BU$42:BU2322)/$BV$40))</f>
        <v>1</v>
      </c>
      <c r="BW2322" s="1">
        <f t="shared" si="586"/>
        <v>2.868018585735558E-17</v>
      </c>
      <c r="BY2322" s="1">
        <f t="shared" si="587"/>
        <v>227.99999999999133</v>
      </c>
      <c r="BZ2322" s="1">
        <f t="shared" si="578"/>
        <v>1.2579028884805557E-19</v>
      </c>
      <c r="CA2322" s="1">
        <f t="shared" si="585"/>
        <v>26</v>
      </c>
      <c r="CE2322" s="1">
        <f t="shared" si="579"/>
        <v>26.305</v>
      </c>
      <c r="CF2322" s="1">
        <f t="shared" si="580"/>
        <v>99</v>
      </c>
      <c r="CG2322" s="1">
        <f t="shared" si="581"/>
        <v>0</v>
      </c>
      <c r="CH2322" s="1">
        <f t="shared" si="588"/>
        <v>0</v>
      </c>
      <c r="CJ2322" s="1" t="e">
        <f t="shared" si="582"/>
        <v>#N/A</v>
      </c>
      <c r="CK2322" s="1" t="str">
        <f t="shared" si="583"/>
        <v/>
      </c>
    </row>
    <row r="2323" spans="73:89" ht="12" customHeight="1" x14ac:dyDescent="0.15">
      <c r="BU2323" s="1">
        <f t="shared" si="584"/>
        <v>0</v>
      </c>
      <c r="BV2323" s="1">
        <f>IF($BY$12=1,NORMDIST(BY2323,$Y$6,$Y$8,TRUE),IF($BY$12=2,IF(BY2323&lt;=$BX$31,0,IF(BY2323&gt;=$BX$32,1,(BY2323-$BX$31)*$BX$33)),SUM($BU$42:BU2323)/$BV$40))</f>
        <v>1</v>
      </c>
      <c r="BW2323" s="1">
        <f t="shared" si="586"/>
        <v>2.7443586465937376E-17</v>
      </c>
      <c r="BY2323" s="1">
        <f t="shared" si="587"/>
        <v>228.09999999999133</v>
      </c>
      <c r="BZ2323" s="1">
        <f t="shared" si="578"/>
        <v>1.2031383807951959E-19</v>
      </c>
      <c r="CA2323" s="1">
        <f t="shared" si="585"/>
        <v>26</v>
      </c>
      <c r="CE2323" s="1">
        <f t="shared" si="579"/>
        <v>26.305</v>
      </c>
      <c r="CF2323" s="1">
        <f t="shared" si="580"/>
        <v>99</v>
      </c>
      <c r="CG2323" s="1">
        <f t="shared" si="581"/>
        <v>0</v>
      </c>
      <c r="CH2323" s="1">
        <f t="shared" si="588"/>
        <v>0</v>
      </c>
      <c r="CJ2323" s="1" t="e">
        <f t="shared" si="582"/>
        <v>#N/A</v>
      </c>
      <c r="CK2323" s="1" t="str">
        <f t="shared" si="583"/>
        <v/>
      </c>
    </row>
    <row r="2324" spans="73:89" ht="12" customHeight="1" x14ac:dyDescent="0.15">
      <c r="BU2324" s="1">
        <f t="shared" si="584"/>
        <v>0</v>
      </c>
      <c r="BV2324" s="1">
        <f>IF($BY$12=1,NORMDIST(BY2324,$Y$6,$Y$8,TRUE),IF($BY$12=2,IF(BY2324&lt;=$BX$31,0,IF(BY2324&gt;=$BX$32,1,(BY2324-$BX$31)*$BX$33)),SUM($BU$42:BU2324)/$BV$40))</f>
        <v>1</v>
      </c>
      <c r="BW2324" s="1">
        <f t="shared" si="586"/>
        <v>2.6259643803669498E-17</v>
      </c>
      <c r="BY2324" s="1">
        <f t="shared" si="587"/>
        <v>228.19999999999132</v>
      </c>
      <c r="BZ2324" s="1">
        <f t="shared" si="578"/>
        <v>1.1507293516069456E-19</v>
      </c>
      <c r="CA2324" s="1">
        <f t="shared" si="585"/>
        <v>26</v>
      </c>
      <c r="CE2324" s="1">
        <f t="shared" si="579"/>
        <v>26.305</v>
      </c>
      <c r="CF2324" s="1">
        <f t="shared" si="580"/>
        <v>99</v>
      </c>
      <c r="CG2324" s="1">
        <f t="shared" si="581"/>
        <v>0</v>
      </c>
      <c r="CH2324" s="1">
        <f t="shared" si="588"/>
        <v>0</v>
      </c>
      <c r="CJ2324" s="1" t="e">
        <f t="shared" si="582"/>
        <v>#N/A</v>
      </c>
      <c r="CK2324" s="1" t="str">
        <f t="shared" si="583"/>
        <v/>
      </c>
    </row>
    <row r="2325" spans="73:89" ht="12" customHeight="1" x14ac:dyDescent="0.15">
      <c r="BU2325" s="1">
        <f t="shared" si="584"/>
        <v>0</v>
      </c>
      <c r="BV2325" s="1">
        <f>IF($BY$12=1,NORMDIST(BY2325,$Y$6,$Y$8,TRUE),IF($BY$12=2,IF(BY2325&lt;=$BX$31,0,IF(BY2325&gt;=$BX$32,1,(BY2325-$BX$31)*$BX$33)),SUM($BU$42:BU2325)/$BV$40))</f>
        <v>1</v>
      </c>
      <c r="BW2325" s="1">
        <f t="shared" si="586"/>
        <v>2.5126144577719351E-17</v>
      </c>
      <c r="BY2325" s="1">
        <f t="shared" si="587"/>
        <v>228.29999999999131</v>
      </c>
      <c r="BZ2325" s="1">
        <f t="shared" si="578"/>
        <v>1.1005757589890629E-19</v>
      </c>
      <c r="CA2325" s="1">
        <f t="shared" si="585"/>
        <v>26</v>
      </c>
      <c r="CE2325" s="1">
        <f t="shared" si="579"/>
        <v>26.305</v>
      </c>
      <c r="CF2325" s="1">
        <f t="shared" si="580"/>
        <v>99</v>
      </c>
      <c r="CG2325" s="1">
        <f t="shared" si="581"/>
        <v>0</v>
      </c>
      <c r="CH2325" s="1">
        <f t="shared" si="588"/>
        <v>0</v>
      </c>
      <c r="CJ2325" s="1" t="e">
        <f t="shared" si="582"/>
        <v>#N/A</v>
      </c>
      <c r="CK2325" s="1" t="str">
        <f t="shared" si="583"/>
        <v/>
      </c>
    </row>
    <row r="2326" spans="73:89" ht="12" customHeight="1" x14ac:dyDescent="0.15">
      <c r="BU2326" s="1">
        <f t="shared" si="584"/>
        <v>0</v>
      </c>
      <c r="BV2326" s="1">
        <f>IF($BY$12=1,NORMDIST(BY2326,$Y$6,$Y$8,TRUE),IF($BY$12=2,IF(BY2326&lt;=$BX$31,0,IF(BY2326&gt;=$BX$32,1,(BY2326-$BX$31)*$BX$33)),SUM($BU$42:BU2326)/$BV$40))</f>
        <v>1</v>
      </c>
      <c r="BW2326" s="1">
        <f t="shared" si="586"/>
        <v>2.4040967274937774E-17</v>
      </c>
      <c r="BY2326" s="1">
        <f t="shared" si="587"/>
        <v>228.39999999999131</v>
      </c>
      <c r="BZ2326" s="1">
        <f t="shared" si="578"/>
        <v>1.0525817545945135E-19</v>
      </c>
      <c r="CA2326" s="1">
        <f t="shared" si="585"/>
        <v>26</v>
      </c>
      <c r="CE2326" s="1">
        <f t="shared" si="579"/>
        <v>26.305</v>
      </c>
      <c r="CF2326" s="1">
        <f t="shared" si="580"/>
        <v>99</v>
      </c>
      <c r="CG2326" s="1">
        <f t="shared" si="581"/>
        <v>0</v>
      </c>
      <c r="CH2326" s="1">
        <f t="shared" si="588"/>
        <v>0</v>
      </c>
      <c r="CJ2326" s="1" t="e">
        <f t="shared" si="582"/>
        <v>#N/A</v>
      </c>
      <c r="CK2326" s="1" t="str">
        <f t="shared" si="583"/>
        <v/>
      </c>
    </row>
    <row r="2327" spans="73:89" ht="12" customHeight="1" x14ac:dyDescent="0.15">
      <c r="BU2327" s="1">
        <f t="shared" si="584"/>
        <v>0</v>
      </c>
      <c r="BV2327" s="1">
        <f>IF($BY$12=1,NORMDIST(BY2327,$Y$6,$Y$8,TRUE),IF($BY$12=2,IF(BY2327&lt;=$BX$31,0,IF(BY2327&gt;=$BX$32,1,(BY2327-$BX$31)*$BX$33)),SUM($BU$42:BU2327)/$BV$40))</f>
        <v>1</v>
      </c>
      <c r="BW2327" s="1">
        <f t="shared" si="586"/>
        <v>2.3002078409394247E-17</v>
      </c>
      <c r="BY2327" s="1">
        <f t="shared" si="587"/>
        <v>228.4999999999913</v>
      </c>
      <c r="BZ2327" s="1">
        <f t="shared" si="578"/>
        <v>1.0066555102579922E-19</v>
      </c>
      <c r="CA2327" s="1">
        <f t="shared" si="585"/>
        <v>26</v>
      </c>
      <c r="CE2327" s="1">
        <f t="shared" si="579"/>
        <v>26.305</v>
      </c>
      <c r="CF2327" s="1">
        <f t="shared" si="580"/>
        <v>99</v>
      </c>
      <c r="CG2327" s="1">
        <f t="shared" si="581"/>
        <v>0</v>
      </c>
      <c r="CH2327" s="1">
        <f t="shared" si="588"/>
        <v>0</v>
      </c>
      <c r="CJ2327" s="1" t="e">
        <f t="shared" si="582"/>
        <v>#N/A</v>
      </c>
      <c r="CK2327" s="1" t="str">
        <f t="shared" si="583"/>
        <v/>
      </c>
    </row>
    <row r="2328" spans="73:89" ht="12" customHeight="1" x14ac:dyDescent="0.15">
      <c r="BU2328" s="1">
        <f t="shared" si="584"/>
        <v>0</v>
      </c>
      <c r="BV2328" s="1">
        <f>IF($BY$12=1,NORMDIST(BY2328,$Y$6,$Y$8,TRUE),IF($BY$12=2,IF(BY2328&lt;=$BX$31,0,IF(BY2328&gt;=$BX$32,1,(BY2328-$BX$31)*$BX$33)),SUM($BU$42:BU2328)/$BV$40))</f>
        <v>1</v>
      </c>
      <c r="BW2328" s="1">
        <f t="shared" si="586"/>
        <v>2.2007528921082536E-17</v>
      </c>
      <c r="BY2328" s="1">
        <f t="shared" si="587"/>
        <v>228.5999999999913</v>
      </c>
      <c r="BZ2328" s="1">
        <f t="shared" si="578"/>
        <v>9.6270905166593936E-20</v>
      </c>
      <c r="CA2328" s="1">
        <f t="shared" si="585"/>
        <v>26</v>
      </c>
      <c r="CE2328" s="1">
        <f t="shared" si="579"/>
        <v>26.305</v>
      </c>
      <c r="CF2328" s="1">
        <f t="shared" si="580"/>
        <v>99</v>
      </c>
      <c r="CG2328" s="1">
        <f t="shared" si="581"/>
        <v>0</v>
      </c>
      <c r="CH2328" s="1">
        <f t="shared" si="588"/>
        <v>0</v>
      </c>
      <c r="CJ2328" s="1" t="e">
        <f t="shared" si="582"/>
        <v>#N/A</v>
      </c>
      <c r="CK2328" s="1" t="str">
        <f t="shared" si="583"/>
        <v/>
      </c>
    </row>
    <row r="2329" spans="73:89" ht="12" customHeight="1" x14ac:dyDescent="0.15">
      <c r="BU2329" s="1">
        <f t="shared" si="584"/>
        <v>0</v>
      </c>
      <c r="BV2329" s="1">
        <f>IF($BY$12=1,NORMDIST(BY2329,$Y$6,$Y$8,TRUE),IF($BY$12=2,IF(BY2329&lt;=$BX$31,0,IF(BY2329&gt;=$BX$32,1,(BY2329-$BX$31)*$BX$33)),SUM($BU$42:BU2329)/$BV$40))</f>
        <v>1</v>
      </c>
      <c r="BW2329" s="1">
        <f t="shared" si="586"/>
        <v>2.105545071979441E-17</v>
      </c>
      <c r="BY2329" s="1">
        <f t="shared" si="587"/>
        <v>228.69999999999129</v>
      </c>
      <c r="BZ2329" s="1">
        <f t="shared" si="578"/>
        <v>9.2065809881045971E-20</v>
      </c>
      <c r="CA2329" s="1">
        <f t="shared" si="585"/>
        <v>26</v>
      </c>
      <c r="CE2329" s="1">
        <f t="shared" si="579"/>
        <v>26.305</v>
      </c>
      <c r="CF2329" s="1">
        <f t="shared" si="580"/>
        <v>99</v>
      </c>
      <c r="CG2329" s="1">
        <f t="shared" si="581"/>
        <v>0</v>
      </c>
      <c r="CH2329" s="1">
        <f t="shared" si="588"/>
        <v>0</v>
      </c>
      <c r="CJ2329" s="1" t="e">
        <f t="shared" si="582"/>
        <v>#N/A</v>
      </c>
      <c r="CK2329" s="1" t="str">
        <f t="shared" si="583"/>
        <v/>
      </c>
    </row>
    <row r="2330" spans="73:89" ht="12" customHeight="1" x14ac:dyDescent="0.15">
      <c r="BU2330" s="1">
        <f t="shared" si="584"/>
        <v>0</v>
      </c>
      <c r="BV2330" s="1">
        <f>IF($BY$12=1,NORMDIST(BY2330,$Y$6,$Y$8,TRUE),IF($BY$12=2,IF(BY2330&lt;=$BX$31,0,IF(BY2330&gt;=$BX$32,1,(BY2330-$BX$31)*$BX$33)),SUM($BU$42:BU2330)/$BV$40))</f>
        <v>1</v>
      </c>
      <c r="BW2330" s="1">
        <f t="shared" si="586"/>
        <v>2.0144053368409278E-17</v>
      </c>
      <c r="BY2330" s="1">
        <f t="shared" si="587"/>
        <v>228.79999999999129</v>
      </c>
      <c r="BZ2330" s="1">
        <f t="shared" si="578"/>
        <v>8.8042191295498448E-20</v>
      </c>
      <c r="CA2330" s="1">
        <f t="shared" si="585"/>
        <v>26</v>
      </c>
      <c r="CE2330" s="1">
        <f t="shared" si="579"/>
        <v>26.305</v>
      </c>
      <c r="CF2330" s="1">
        <f t="shared" si="580"/>
        <v>99</v>
      </c>
      <c r="CG2330" s="1">
        <f t="shared" si="581"/>
        <v>0</v>
      </c>
      <c r="CH2330" s="1">
        <f t="shared" si="588"/>
        <v>0</v>
      </c>
      <c r="CJ2330" s="1" t="e">
        <f t="shared" si="582"/>
        <v>#N/A</v>
      </c>
      <c r="CK2330" s="1" t="str">
        <f t="shared" si="583"/>
        <v/>
      </c>
    </row>
    <row r="2331" spans="73:89" ht="12" customHeight="1" x14ac:dyDescent="0.15">
      <c r="BU2331" s="1">
        <f t="shared" si="584"/>
        <v>0</v>
      </c>
      <c r="BV2331" s="1">
        <f>IF($BY$12=1,NORMDIST(BY2331,$Y$6,$Y$8,TRUE),IF($BY$12=2,IF(BY2331&lt;=$BX$31,0,IF(BY2331&gt;=$BX$32,1,(BY2331-$BX$31)*$BX$33)),SUM($BU$42:BU2331)/$BV$40))</f>
        <v>1</v>
      </c>
      <c r="BW2331" s="1">
        <f t="shared" si="586"/>
        <v>1.927162090005355E-17</v>
      </c>
      <c r="BY2331" s="1">
        <f t="shared" si="587"/>
        <v>228.89999999999128</v>
      </c>
      <c r="BZ2331" s="1">
        <f t="shared" si="578"/>
        <v>8.4192314984946627E-20</v>
      </c>
      <c r="CA2331" s="1">
        <f t="shared" si="585"/>
        <v>26</v>
      </c>
      <c r="CE2331" s="1">
        <f t="shared" si="579"/>
        <v>26.305</v>
      </c>
      <c r="CF2331" s="1">
        <f t="shared" si="580"/>
        <v>99</v>
      </c>
      <c r="CG2331" s="1">
        <f t="shared" si="581"/>
        <v>0</v>
      </c>
      <c r="CH2331" s="1">
        <f t="shared" si="588"/>
        <v>0</v>
      </c>
      <c r="CJ2331" s="1" t="e">
        <f t="shared" si="582"/>
        <v>#N/A</v>
      </c>
      <c r="CK2331" s="1" t="str">
        <f t="shared" si="583"/>
        <v/>
      </c>
    </row>
    <row r="2332" spans="73:89" ht="12" customHeight="1" x14ac:dyDescent="0.15">
      <c r="BU2332" s="1">
        <f t="shared" si="584"/>
        <v>0</v>
      </c>
      <c r="BV2332" s="1">
        <f>IF($BY$12=1,NORMDIST(BY2332,$Y$6,$Y$8,TRUE),IF($BY$12=2,IF(BY2332&lt;=$BX$31,0,IF(BY2332&gt;=$BX$32,1,(BY2332-$BX$31)*$BX$33)),SUM($BU$42:BU2332)/$BV$40))</f>
        <v>1</v>
      </c>
      <c r="BW2332" s="1">
        <f t="shared" si="586"/>
        <v>1.8436508763815531E-17</v>
      </c>
      <c r="BY2332" s="1">
        <f t="shared" si="587"/>
        <v>228.99999999999127</v>
      </c>
      <c r="BZ2332" s="1">
        <f t="shared" si="578"/>
        <v>8.0508771894394038E-20</v>
      </c>
      <c r="CA2332" s="1">
        <f t="shared" si="585"/>
        <v>26</v>
      </c>
      <c r="CE2332" s="1">
        <f t="shared" si="579"/>
        <v>26.305</v>
      </c>
      <c r="CF2332" s="1">
        <f t="shared" si="580"/>
        <v>99</v>
      </c>
      <c r="CG2332" s="1">
        <f t="shared" si="581"/>
        <v>0</v>
      </c>
      <c r="CH2332" s="1">
        <f t="shared" si="588"/>
        <v>0</v>
      </c>
      <c r="CJ2332" s="1" t="e">
        <f t="shared" si="582"/>
        <v>#N/A</v>
      </c>
      <c r="CK2332" s="1" t="str">
        <f t="shared" si="583"/>
        <v/>
      </c>
    </row>
    <row r="2333" spans="73:89" ht="12" customHeight="1" x14ac:dyDescent="0.15">
      <c r="BU2333" s="1">
        <f t="shared" si="584"/>
        <v>0</v>
      </c>
      <c r="BV2333" s="1">
        <f>IF($BY$12=1,NORMDIST(BY2333,$Y$6,$Y$8,TRUE),IF($BY$12=2,IF(BY2333&lt;=$BX$31,0,IF(BY2333&gt;=$BX$32,1,(BY2333-$BX$31)*$BX$33)),SUM($BU$42:BU2333)/$BV$40))</f>
        <v>1</v>
      </c>
      <c r="BW2333" s="1">
        <f t="shared" si="586"/>
        <v>1.7637140893900538E-17</v>
      </c>
      <c r="BY2333" s="1">
        <f t="shared" si="587"/>
        <v>229.09999999999127</v>
      </c>
      <c r="BZ2333" s="1">
        <f t="shared" si="578"/>
        <v>7.6984464835884814E-20</v>
      </c>
      <c r="CA2333" s="1">
        <f t="shared" si="585"/>
        <v>26</v>
      </c>
      <c r="CE2333" s="1">
        <f t="shared" si="579"/>
        <v>26.305</v>
      </c>
      <c r="CF2333" s="1">
        <f t="shared" si="580"/>
        <v>99</v>
      </c>
      <c r="CG2333" s="1">
        <f t="shared" si="581"/>
        <v>0</v>
      </c>
      <c r="CH2333" s="1">
        <f t="shared" si="588"/>
        <v>0</v>
      </c>
      <c r="CJ2333" s="1" t="e">
        <f t="shared" si="582"/>
        <v>#N/A</v>
      </c>
      <c r="CK2333" s="1" t="str">
        <f t="shared" si="583"/>
        <v/>
      </c>
    </row>
    <row r="2334" spans="73:89" ht="12" customHeight="1" x14ac:dyDescent="0.15">
      <c r="BU2334" s="1">
        <f t="shared" si="584"/>
        <v>0</v>
      </c>
      <c r="BV2334" s="1">
        <f>IF($BY$12=1,NORMDIST(BY2334,$Y$6,$Y$8,TRUE),IF($BY$12=2,IF(BY2334&lt;=$BX$31,0,IF(BY2334&gt;=$BX$32,1,(BY2334-$BX$31)*$BX$33)),SUM($BU$42:BU2334)/$BV$40))</f>
        <v>1</v>
      </c>
      <c r="BW2334" s="1">
        <f t="shared" si="586"/>
        <v>1.6872006897311131E-17</v>
      </c>
      <c r="BY2334" s="1">
        <f t="shared" si="587"/>
        <v>229.19999999999126</v>
      </c>
      <c r="BZ2334" s="1">
        <f t="shared" si="578"/>
        <v>7.3612595538009481E-20</v>
      </c>
      <c r="CA2334" s="1">
        <f t="shared" si="585"/>
        <v>26</v>
      </c>
      <c r="CE2334" s="1">
        <f t="shared" si="579"/>
        <v>26.305</v>
      </c>
      <c r="CF2334" s="1">
        <f t="shared" si="580"/>
        <v>99</v>
      </c>
      <c r="CG2334" s="1">
        <f t="shared" si="581"/>
        <v>0</v>
      </c>
      <c r="CH2334" s="1">
        <f t="shared" si="588"/>
        <v>0</v>
      </c>
      <c r="CJ2334" s="1" t="e">
        <f t="shared" si="582"/>
        <v>#N/A</v>
      </c>
      <c r="CK2334" s="1" t="str">
        <f t="shared" si="583"/>
        <v/>
      </c>
    </row>
    <row r="2335" spans="73:89" ht="12" customHeight="1" x14ac:dyDescent="0.15">
      <c r="BU2335" s="1">
        <f t="shared" si="584"/>
        <v>0</v>
      </c>
      <c r="BV2335" s="1">
        <f>IF($BY$12=1,NORMDIST(BY2335,$Y$6,$Y$8,TRUE),IF($BY$12=2,IF(BY2335&lt;=$BX$31,0,IF(BY2335&gt;=$BX$32,1,(BY2335-$BX$31)*$BX$33)),SUM($BU$42:BU2335)/$BV$40))</f>
        <v>1</v>
      </c>
      <c r="BW2335" s="1">
        <f t="shared" si="586"/>
        <v>1.6139659355338725E-17</v>
      </c>
      <c r="BY2335" s="1">
        <f t="shared" si="587"/>
        <v>229.29999999999126</v>
      </c>
      <c r="BZ2335" s="1">
        <f t="shared" si="578"/>
        <v>7.0386652225640384E-20</v>
      </c>
      <c r="CA2335" s="1">
        <f t="shared" si="585"/>
        <v>26</v>
      </c>
      <c r="CE2335" s="1">
        <f t="shared" si="579"/>
        <v>26.305</v>
      </c>
      <c r="CF2335" s="1">
        <f t="shared" si="580"/>
        <v>99</v>
      </c>
      <c r="CG2335" s="1">
        <f t="shared" si="581"/>
        <v>0</v>
      </c>
      <c r="CH2335" s="1">
        <f t="shared" si="588"/>
        <v>0</v>
      </c>
      <c r="CJ2335" s="1" t="e">
        <f t="shared" si="582"/>
        <v>#N/A</v>
      </c>
      <c r="CK2335" s="1" t="str">
        <f t="shared" si="583"/>
        <v/>
      </c>
    </row>
    <row r="2336" spans="73:89" ht="12" customHeight="1" x14ac:dyDescent="0.15">
      <c r="BU2336" s="1">
        <f t="shared" si="584"/>
        <v>0</v>
      </c>
      <c r="BV2336" s="1">
        <f>IF($BY$12=1,NORMDIST(BY2336,$Y$6,$Y$8,TRUE),IF($BY$12=2,IF(BY2336&lt;=$BX$31,0,IF(BY2336&gt;=$BX$32,1,(BY2336-$BX$31)*$BX$33)),SUM($BU$42:BU2336)/$BV$40))</f>
        <v>1</v>
      </c>
      <c r="BW2336" s="1">
        <f t="shared" si="586"/>
        <v>1.5438711234323696E-17</v>
      </c>
      <c r="BY2336" s="1">
        <f t="shared" si="587"/>
        <v>229.39999999999125</v>
      </c>
      <c r="BZ2336" s="1">
        <f t="shared" si="578"/>
        <v>6.7300397708475529E-20</v>
      </c>
      <c r="CA2336" s="1">
        <f t="shared" si="585"/>
        <v>26</v>
      </c>
      <c r="CE2336" s="1">
        <f t="shared" si="579"/>
        <v>26.305</v>
      </c>
      <c r="CF2336" s="1">
        <f t="shared" si="580"/>
        <v>99</v>
      </c>
      <c r="CG2336" s="1">
        <f t="shared" si="581"/>
        <v>0</v>
      </c>
      <c r="CH2336" s="1">
        <f t="shared" si="588"/>
        <v>0</v>
      </c>
      <c r="CJ2336" s="1" t="e">
        <f t="shared" si="582"/>
        <v>#N/A</v>
      </c>
      <c r="CK2336" s="1" t="str">
        <f t="shared" si="583"/>
        <v/>
      </c>
    </row>
    <row r="2337" spans="73:89" ht="12" customHeight="1" x14ac:dyDescent="0.15">
      <c r="BU2337" s="1">
        <f t="shared" si="584"/>
        <v>0</v>
      </c>
      <c r="BV2337" s="1">
        <f>IF($BY$12=1,NORMDIST(BY2337,$Y$6,$Y$8,TRUE),IF($BY$12=2,IF(BY2337&lt;=$BX$31,0,IF(BY2337&gt;=$BX$32,1,(BY2337-$BX$31)*$BX$33)),SUM($BU$42:BU2337)/$BV$40))</f>
        <v>1</v>
      </c>
      <c r="BW2337" s="1">
        <f t="shared" si="586"/>
        <v>1.47678334013322E-17</v>
      </c>
      <c r="BY2337" s="1">
        <f t="shared" si="587"/>
        <v>229.49999999999125</v>
      </c>
      <c r="BZ2337" s="1">
        <f t="shared" si="578"/>
        <v>6.4347857957876965E-20</v>
      </c>
      <c r="CA2337" s="1">
        <f t="shared" si="585"/>
        <v>26</v>
      </c>
      <c r="CE2337" s="1">
        <f t="shared" si="579"/>
        <v>26.305</v>
      </c>
      <c r="CF2337" s="1">
        <f t="shared" si="580"/>
        <v>99</v>
      </c>
      <c r="CG2337" s="1">
        <f t="shared" si="581"/>
        <v>0</v>
      </c>
      <c r="CH2337" s="1">
        <f t="shared" si="588"/>
        <v>0</v>
      </c>
      <c r="CJ2337" s="1" t="e">
        <f t="shared" si="582"/>
        <v>#N/A</v>
      </c>
      <c r="CK2337" s="1" t="str">
        <f t="shared" si="583"/>
        <v/>
      </c>
    </row>
    <row r="2338" spans="73:89" ht="12" customHeight="1" x14ac:dyDescent="0.15">
      <c r="BU2338" s="1">
        <f t="shared" si="584"/>
        <v>0</v>
      </c>
      <c r="BV2338" s="1">
        <f>IF($BY$12=1,NORMDIST(BY2338,$Y$6,$Y$8,TRUE),IF($BY$12=2,IF(BY2338&lt;=$BX$31,0,IF(BY2338&gt;=$BX$32,1,(BY2338-$BX$31)*$BX$33)),SUM($BU$42:BU2338)/$BV$40))</f>
        <v>1</v>
      </c>
      <c r="BW2338" s="1">
        <f t="shared" si="586"/>
        <v>1.4125752240562302E-17</v>
      </c>
      <c r="BY2338" s="1">
        <f t="shared" si="587"/>
        <v>229.59999999999124</v>
      </c>
      <c r="BZ2338" s="1">
        <f t="shared" si="578"/>
        <v>6.1523311152277187E-20</v>
      </c>
      <c r="CA2338" s="1">
        <f t="shared" si="585"/>
        <v>26</v>
      </c>
      <c r="CE2338" s="1">
        <f t="shared" si="579"/>
        <v>26.305</v>
      </c>
      <c r="CF2338" s="1">
        <f t="shared" si="580"/>
        <v>99</v>
      </c>
      <c r="CG2338" s="1">
        <f t="shared" si="581"/>
        <v>0</v>
      </c>
      <c r="CH2338" s="1">
        <f t="shared" si="588"/>
        <v>0</v>
      </c>
      <c r="CJ2338" s="1" t="e">
        <f t="shared" si="582"/>
        <v>#N/A</v>
      </c>
      <c r="CK2338" s="1" t="str">
        <f t="shared" si="583"/>
        <v/>
      </c>
    </row>
    <row r="2339" spans="73:89" ht="12" customHeight="1" x14ac:dyDescent="0.15">
      <c r="BU2339" s="1">
        <f t="shared" si="584"/>
        <v>0</v>
      </c>
      <c r="BV2339" s="1">
        <f>IF($BY$12=1,NORMDIST(BY2339,$Y$6,$Y$8,TRUE),IF($BY$12=2,IF(BY2339&lt;=$BX$31,0,IF(BY2339&gt;=$BX$32,1,(BY2339-$BX$31)*$BX$33)),SUM($BU$42:BU2339)/$BV$40))</f>
        <v>1</v>
      </c>
      <c r="BW2339" s="1">
        <f t="shared" si="586"/>
        <v>1.3511247366452688E-17</v>
      </c>
      <c r="BY2339" s="1">
        <f t="shared" si="587"/>
        <v>229.69999999999123</v>
      </c>
      <c r="BZ2339" s="1">
        <f t="shared" si="578"/>
        <v>5.8821277172195054E-20</v>
      </c>
      <c r="CA2339" s="1">
        <f t="shared" si="585"/>
        <v>26</v>
      </c>
      <c r="CE2339" s="1">
        <f t="shared" si="579"/>
        <v>26.305</v>
      </c>
      <c r="CF2339" s="1">
        <f t="shared" si="580"/>
        <v>99</v>
      </c>
      <c r="CG2339" s="1">
        <f t="shared" si="581"/>
        <v>0</v>
      </c>
      <c r="CH2339" s="1">
        <f t="shared" si="588"/>
        <v>0</v>
      </c>
      <c r="CJ2339" s="1" t="e">
        <f t="shared" si="582"/>
        <v>#N/A</v>
      </c>
      <c r="CK2339" s="1" t="str">
        <f t="shared" si="583"/>
        <v/>
      </c>
    </row>
    <row r="2340" spans="73:89" ht="12" customHeight="1" x14ac:dyDescent="0.15">
      <c r="BU2340" s="1">
        <f t="shared" si="584"/>
        <v>0</v>
      </c>
      <c r="BV2340" s="1">
        <f>IF($BY$12=1,NORMDIST(BY2340,$Y$6,$Y$8,TRUE),IF($BY$12=2,IF(BY2340&lt;=$BX$31,0,IF(BY2340&gt;=$BX$32,1,(BY2340-$BX$31)*$BX$33)),SUM($BU$42:BU2340)/$BV$40))</f>
        <v>1</v>
      </c>
      <c r="BW2340" s="1">
        <f t="shared" si="586"/>
        <v>1.2923149429637849E-17</v>
      </c>
      <c r="BY2340" s="1">
        <f t="shared" si="587"/>
        <v>229.79999999999123</v>
      </c>
      <c r="BZ2340" s="1">
        <f t="shared" si="578"/>
        <v>5.6236507526711669E-20</v>
      </c>
      <c r="CA2340" s="1">
        <f t="shared" si="585"/>
        <v>26</v>
      </c>
      <c r="CE2340" s="1">
        <f t="shared" si="579"/>
        <v>26.305</v>
      </c>
      <c r="CF2340" s="1">
        <f t="shared" si="580"/>
        <v>99</v>
      </c>
      <c r="CG2340" s="1">
        <f t="shared" si="581"/>
        <v>0</v>
      </c>
      <c r="CH2340" s="1">
        <f t="shared" si="588"/>
        <v>0</v>
      </c>
      <c r="CJ2340" s="1" t="e">
        <f t="shared" si="582"/>
        <v>#N/A</v>
      </c>
      <c r="CK2340" s="1" t="str">
        <f t="shared" si="583"/>
        <v/>
      </c>
    </row>
    <row r="2341" spans="73:89" ht="12" customHeight="1" x14ac:dyDescent="0.15">
      <c r="BU2341" s="1">
        <f t="shared" si="584"/>
        <v>0</v>
      </c>
      <c r="BV2341" s="1">
        <f>IF($BY$12=1,NORMDIST(BY2341,$Y$6,$Y$8,TRUE),IF($BY$12=2,IF(BY2341&lt;=$BX$31,0,IF(BY2341&gt;=$BX$32,1,(BY2341-$BX$31)*$BX$33)),SUM($BU$42:BU2341)/$BV$40))</f>
        <v>1</v>
      </c>
      <c r="BW2341" s="1">
        <f t="shared" si="586"/>
        <v>1.236033801202973E-17</v>
      </c>
      <c r="BY2341" s="1">
        <f t="shared" si="587"/>
        <v>229.89999999999122</v>
      </c>
      <c r="BZ2341" s="1">
        <f t="shared" si="578"/>
        <v>5.3763975693911275E-20</v>
      </c>
      <c r="CA2341" s="1">
        <f t="shared" si="585"/>
        <v>26</v>
      </c>
      <c r="CE2341" s="1">
        <f t="shared" si="579"/>
        <v>26.305</v>
      </c>
      <c r="CF2341" s="1">
        <f t="shared" si="580"/>
        <v>99</v>
      </c>
      <c r="CG2341" s="1">
        <f t="shared" si="581"/>
        <v>0</v>
      </c>
      <c r="CH2341" s="1">
        <f t="shared" si="588"/>
        <v>0</v>
      </c>
      <c r="CJ2341" s="1" t="e">
        <f t="shared" si="582"/>
        <v>#N/A</v>
      </c>
      <c r="CK2341" s="1" t="str">
        <f t="shared" si="583"/>
        <v/>
      </c>
    </row>
    <row r="2342" spans="73:89" ht="12" customHeight="1" x14ac:dyDescent="0.15">
      <c r="BU2342" s="1">
        <f t="shared" si="584"/>
        <v>0</v>
      </c>
      <c r="BV2342" s="1">
        <f>IF($BY$12=1,NORMDIST(BY2342,$Y$6,$Y$8,TRUE),IF($BY$12=2,IF(BY2342&lt;=$BX$31,0,IF(BY2342&gt;=$BX$32,1,(BY2342-$BX$31)*$BX$33)),SUM($BU$42:BU2342)/$BV$40))</f>
        <v>1</v>
      </c>
      <c r="BW2342" s="1">
        <f t="shared" si="586"/>
        <v>1.1821739607465503E-17</v>
      </c>
      <c r="BY2342" s="1">
        <f t="shared" si="587"/>
        <v>229.99999999999122</v>
      </c>
      <c r="BZ2342" s="1">
        <f t="shared" si="578"/>
        <v>5.1398867858547632E-20</v>
      </c>
      <c r="CA2342" s="1">
        <f t="shared" si="585"/>
        <v>26</v>
      </c>
      <c r="CE2342" s="1">
        <f t="shared" si="579"/>
        <v>26.305</v>
      </c>
      <c r="CF2342" s="1">
        <f t="shared" si="580"/>
        <v>99</v>
      </c>
      <c r="CG2342" s="1">
        <f t="shared" si="581"/>
        <v>0</v>
      </c>
      <c r="CH2342" s="1">
        <f t="shared" si="588"/>
        <v>0</v>
      </c>
      <c r="CJ2342" s="1" t="e">
        <f t="shared" si="582"/>
        <v>#N/A</v>
      </c>
      <c r="CK2342" s="1" t="str">
        <f t="shared" si="583"/>
        <v/>
      </c>
    </row>
    <row r="2343" spans="73:89" ht="12" customHeight="1" x14ac:dyDescent="0.15">
      <c r="BU2343" s="1">
        <f t="shared" si="584"/>
        <v>0</v>
      </c>
      <c r="BV2343" s="1">
        <f>IF($BY$12=1,NORMDIST(BY2343,$Y$6,$Y$8,TRUE),IF($BY$12=2,IF(BY2343&lt;=$BX$31,0,IF(BY2343&gt;=$BX$32,1,(BY2343-$BX$31)*$BX$33)),SUM($BU$42:BU2343)/$BV$40))</f>
        <v>1</v>
      </c>
      <c r="BW2343" s="1">
        <f t="shared" si="586"/>
        <v>1.1306325684493556E-17</v>
      </c>
      <c r="BY2343" s="1">
        <f t="shared" si="587"/>
        <v>230.09999999999121</v>
      </c>
      <c r="BZ2343" s="1">
        <f t="shared" si="578"/>
        <v>4.9136574030830023E-20</v>
      </c>
      <c r="CA2343" s="1">
        <f t="shared" si="585"/>
        <v>26</v>
      </c>
      <c r="CE2343" s="1">
        <f t="shared" si="579"/>
        <v>26.305</v>
      </c>
      <c r="CF2343" s="1">
        <f t="shared" si="580"/>
        <v>99</v>
      </c>
      <c r="CG2343" s="1">
        <f t="shared" si="581"/>
        <v>0</v>
      </c>
      <c r="CH2343" s="1">
        <f t="shared" si="588"/>
        <v>0</v>
      </c>
      <c r="CJ2343" s="1" t="e">
        <f t="shared" si="582"/>
        <v>#N/A</v>
      </c>
      <c r="CK2343" s="1" t="str">
        <f t="shared" si="583"/>
        <v/>
      </c>
    </row>
    <row r="2344" spans="73:89" ht="12" customHeight="1" x14ac:dyDescent="0.15">
      <c r="BU2344" s="1">
        <f t="shared" si="584"/>
        <v>0</v>
      </c>
      <c r="BV2344" s="1">
        <f>IF($BY$12=1,NORMDIST(BY2344,$Y$6,$Y$8,TRUE),IF($BY$12=2,IF(BY2344&lt;=$BX$31,0,IF(BY2344&gt;=$BX$32,1,(BY2344-$BX$31)*$BX$33)),SUM($BU$42:BU2344)/$BV$40))</f>
        <v>1</v>
      </c>
      <c r="BW2344" s="1">
        <f t="shared" si="586"/>
        <v>1.0813110828005493E-17</v>
      </c>
      <c r="BY2344" s="1">
        <f t="shared" si="587"/>
        <v>230.19999999999121</v>
      </c>
      <c r="BZ2344" s="1">
        <f t="shared" si="578"/>
        <v>4.6972679530868399E-20</v>
      </c>
      <c r="CA2344" s="1">
        <f t="shared" si="585"/>
        <v>26</v>
      </c>
      <c r="CE2344" s="1">
        <f t="shared" si="579"/>
        <v>26.305</v>
      </c>
      <c r="CF2344" s="1">
        <f t="shared" si="580"/>
        <v>99</v>
      </c>
      <c r="CG2344" s="1">
        <f t="shared" si="581"/>
        <v>0</v>
      </c>
      <c r="CH2344" s="1">
        <f t="shared" si="588"/>
        <v>0</v>
      </c>
      <c r="CJ2344" s="1" t="e">
        <f t="shared" si="582"/>
        <v>#N/A</v>
      </c>
      <c r="CK2344" s="1" t="str">
        <f t="shared" si="583"/>
        <v/>
      </c>
    </row>
    <row r="2345" spans="73:89" ht="12" customHeight="1" x14ac:dyDescent="0.15">
      <c r="BU2345" s="1">
        <f t="shared" si="584"/>
        <v>0</v>
      </c>
      <c r="BV2345" s="1">
        <f>IF($BY$12=1,NORMDIST(BY2345,$Y$6,$Y$8,TRUE),IF($BY$12=2,IF(BY2345&lt;=$BX$31,0,IF(BY2345&gt;=$BX$32,1,(BY2345-$BX$31)*$BX$33)),SUM($BU$42:BU2345)/$BV$40))</f>
        <v>1</v>
      </c>
      <c r="BW2345" s="1">
        <f t="shared" si="586"/>
        <v>1.0341150956557502E-17</v>
      </c>
      <c r="BY2345" s="1">
        <f t="shared" si="587"/>
        <v>230.2999999999912</v>
      </c>
      <c r="BZ2345" s="1">
        <f t="shared" si="578"/>
        <v>4.4902956823959601E-20</v>
      </c>
      <c r="CA2345" s="1">
        <f t="shared" si="585"/>
        <v>26</v>
      </c>
      <c r="CE2345" s="1">
        <f t="shared" si="579"/>
        <v>26.305</v>
      </c>
      <c r="CF2345" s="1">
        <f t="shared" si="580"/>
        <v>99</v>
      </c>
      <c r="CG2345" s="1">
        <f t="shared" si="581"/>
        <v>0</v>
      </c>
      <c r="CH2345" s="1">
        <f t="shared" si="588"/>
        <v>0</v>
      </c>
      <c r="CJ2345" s="1" t="e">
        <f t="shared" si="582"/>
        <v>#N/A</v>
      </c>
      <c r="CK2345" s="1" t="str">
        <f t="shared" si="583"/>
        <v/>
      </c>
    </row>
    <row r="2346" spans="73:89" ht="12" customHeight="1" x14ac:dyDescent="0.15">
      <c r="BU2346" s="1">
        <f t="shared" si="584"/>
        <v>0</v>
      </c>
      <c r="BV2346" s="1">
        <f>IF($BY$12=1,NORMDIST(BY2346,$Y$6,$Y$8,TRUE),IF($BY$12=2,IF(BY2346&lt;=$BX$31,0,IF(BY2346&gt;=$BX$32,1,(BY2346-$BX$31)*$BX$33)),SUM($BU$42:BU2346)/$BV$40))</f>
        <v>1</v>
      </c>
      <c r="BW2346" s="1">
        <f t="shared" si="586"/>
        <v>9.8895416123395247E-18</v>
      </c>
      <c r="BY2346" s="1">
        <f t="shared" si="587"/>
        <v>230.39999999999119</v>
      </c>
      <c r="BZ2346" s="1">
        <f t="shared" ref="BZ2346:BZ2409" si="589">IF($BZ$5,IF($BY$12=1,NORMDIST(BY2346,$Y$6,$Y$8,FALSE),IF($BY$12=2,IF(AND(BY2346&gt;=$BX$31,BY2346&lt;=$BX$32),$BX$33,0),IF(BY2346&lt;=$BX$13,0,NORMDIST(LN((BY2346-$BX$13)/$BX$12),0,$BW$8,FALSE)/((BY2346-$BX$13)/$BX$12)))),-999)</f>
        <v>4.2923357692447493E-20</v>
      </c>
      <c r="CA2346" s="1">
        <f t="shared" si="585"/>
        <v>26</v>
      </c>
      <c r="CE2346" s="1">
        <f t="shared" ref="CE2346:CE2409" si="590">IF(AND($CB$7,$CD$2,$CD$1),26+$P$23/2-CC2346*$P$23,NA())</f>
        <v>26.305</v>
      </c>
      <c r="CF2346" s="1">
        <f t="shared" ref="CF2346:CF2409" si="591">IF(ISNA(CJ2346),99,CJ2346)</f>
        <v>99</v>
      </c>
      <c r="CG2346" s="1">
        <f t="shared" ref="CG2346:CG2409" si="592">IF(ISNA(CJ2346),0,CJ2346)</f>
        <v>0</v>
      </c>
      <c r="CH2346" s="1">
        <f t="shared" si="588"/>
        <v>0</v>
      </c>
      <c r="CJ2346" s="1" t="e">
        <f t="shared" ref="CJ2346:CJ2409" si="593">IF(CH2346=1,CE2346,NA())</f>
        <v>#N/A</v>
      </c>
      <c r="CK2346" s="1" t="str">
        <f t="shared" ref="CK2346:CK2409" si="594">IF(CH2346=1,M2245,"")</f>
        <v/>
      </c>
    </row>
    <row r="2347" spans="73:89" ht="12" customHeight="1" x14ac:dyDescent="0.15">
      <c r="BU2347" s="1">
        <f t="shared" ref="BU2347:BU2410" si="595">IF($BY$12&lt;3,0,IF(BY2347&lt;=$BX$13,0,NORMDIST(LN((BY2347-$BX$13)/$BX$12),0,$BW$8,FALSE)/((BY2347-$BX$13)/$BX$12)))</f>
        <v>0</v>
      </c>
      <c r="BV2347" s="1">
        <f>IF($BY$12=1,NORMDIST(BY2347,$Y$6,$Y$8,TRUE),IF($BY$12=2,IF(BY2347&lt;=$BX$31,0,IF(BY2347&gt;=$BX$32,1,(BY2347-$BX$31)*$BX$33)),SUM($BU$42:BU2347)/$BV$40))</f>
        <v>1</v>
      </c>
      <c r="BW2347" s="1">
        <f t="shared" si="586"/>
        <v>9.4574163208806796E-18</v>
      </c>
      <c r="BY2347" s="1">
        <f t="shared" si="587"/>
        <v>230.49999999999119</v>
      </c>
      <c r="BZ2347" s="1">
        <f t="shared" si="589"/>
        <v>4.103000573050343E-20</v>
      </c>
      <c r="CA2347" s="1">
        <f t="shared" ref="CA2347:CA2410" si="596">IF(AND($CD$1,$CD$3),26-$CD$40*NORMDIST(BY2347,$Y$6,$Y$8/SQRT($T$18),FALSE),-999)</f>
        <v>26</v>
      </c>
      <c r="CE2347" s="1">
        <f t="shared" si="590"/>
        <v>26.305</v>
      </c>
      <c r="CF2347" s="1">
        <f t="shared" si="591"/>
        <v>99</v>
      </c>
      <c r="CG2347" s="1">
        <f t="shared" si="592"/>
        <v>0</v>
      </c>
      <c r="CH2347" s="1">
        <f t="shared" si="588"/>
        <v>0</v>
      </c>
      <c r="CJ2347" s="1" t="e">
        <f t="shared" si="593"/>
        <v>#N/A</v>
      </c>
      <c r="CK2347" s="1" t="str">
        <f t="shared" si="594"/>
        <v/>
      </c>
    </row>
    <row r="2348" spans="73:89" ht="12" customHeight="1" x14ac:dyDescent="0.15">
      <c r="BU2348" s="1">
        <f t="shared" si="595"/>
        <v>0</v>
      </c>
      <c r="BV2348" s="1">
        <f>IF($BY$12=1,NORMDIST(BY2348,$Y$6,$Y$8,TRUE),IF($BY$12=2,IF(BY2348&lt;=$BX$31,0,IF(BY2348&gt;=$BX$32,1,(BY2348-$BX$31)*$BX$33)),SUM($BU$42:BU2348)/$BV$40))</f>
        <v>1</v>
      </c>
      <c r="BW2348" s="1">
        <f t="shared" si="586"/>
        <v>9.0439450176876956E-18</v>
      </c>
      <c r="BY2348" s="1">
        <f t="shared" si="587"/>
        <v>230.59999999999118</v>
      </c>
      <c r="BZ2348" s="1">
        <f t="shared" si="589"/>
        <v>3.9219189148690552E-20</v>
      </c>
      <c r="CA2348" s="1">
        <f t="shared" si="596"/>
        <v>26</v>
      </c>
      <c r="CE2348" s="1">
        <f t="shared" si="590"/>
        <v>26.305</v>
      </c>
      <c r="CF2348" s="1">
        <f t="shared" si="591"/>
        <v>99</v>
      </c>
      <c r="CG2348" s="1">
        <f t="shared" si="592"/>
        <v>0</v>
      </c>
      <c r="CH2348" s="1">
        <f t="shared" si="588"/>
        <v>0</v>
      </c>
      <c r="CJ2348" s="1" t="e">
        <f t="shared" si="593"/>
        <v>#N/A</v>
      </c>
      <c r="CK2348" s="1" t="str">
        <f t="shared" si="594"/>
        <v/>
      </c>
    </row>
    <row r="2349" spans="73:89" ht="12" customHeight="1" x14ac:dyDescent="0.15">
      <c r="BU2349" s="1">
        <f t="shared" si="595"/>
        <v>0</v>
      </c>
      <c r="BV2349" s="1">
        <f>IF($BY$12=1,NORMDIST(BY2349,$Y$6,$Y$8,TRUE),IF($BY$12=2,IF(BY2349&lt;=$BX$31,0,IF(BY2349&gt;=$BX$32,1,(BY2349-$BX$31)*$BX$33)),SUM($BU$42:BU2349)/$BV$40))</f>
        <v>1</v>
      </c>
      <c r="BW2349" s="1">
        <f t="shared" si="586"/>
        <v>8.6483325391241752E-18</v>
      </c>
      <c r="BY2349" s="1">
        <f t="shared" si="587"/>
        <v>230.69999999999118</v>
      </c>
      <c r="BZ2349" s="1">
        <f t="shared" si="589"/>
        <v>3.7487353875702238E-20</v>
      </c>
      <c r="CA2349" s="1">
        <f t="shared" si="596"/>
        <v>26</v>
      </c>
      <c r="CE2349" s="1">
        <f t="shared" si="590"/>
        <v>26.305</v>
      </c>
      <c r="CF2349" s="1">
        <f t="shared" si="591"/>
        <v>99</v>
      </c>
      <c r="CG2349" s="1">
        <f t="shared" si="592"/>
        <v>0</v>
      </c>
      <c r="CH2349" s="1">
        <f t="shared" si="588"/>
        <v>0</v>
      </c>
      <c r="CJ2349" s="1" t="e">
        <f t="shared" si="593"/>
        <v>#N/A</v>
      </c>
      <c r="CK2349" s="1" t="str">
        <f t="shared" si="594"/>
        <v/>
      </c>
    </row>
    <row r="2350" spans="73:89" ht="12" customHeight="1" x14ac:dyDescent="0.15">
      <c r="BU2350" s="1">
        <f t="shared" si="595"/>
        <v>0</v>
      </c>
      <c r="BV2350" s="1">
        <f>IF($BY$12=1,NORMDIST(BY2350,$Y$6,$Y$8,TRUE),IF($BY$12=2,IF(BY2350&lt;=$BX$31,0,IF(BY2350&gt;=$BX$32,1,(BY2350-$BX$31)*$BX$33)),SUM($BU$42:BU2350)/$BV$40))</f>
        <v>1</v>
      </c>
      <c r="BW2350" s="1">
        <f t="shared" si="586"/>
        <v>8.2698171749513605E-18</v>
      </c>
      <c r="BY2350" s="1">
        <f t="shared" si="587"/>
        <v>230.79999999999117</v>
      </c>
      <c r="BZ2350" s="1">
        <f t="shared" si="589"/>
        <v>3.5831096945197904E-20</v>
      </c>
      <c r="CA2350" s="1">
        <f t="shared" si="596"/>
        <v>26</v>
      </c>
      <c r="CE2350" s="1">
        <f t="shared" si="590"/>
        <v>26.305</v>
      </c>
      <c r="CF2350" s="1">
        <f t="shared" si="591"/>
        <v>99</v>
      </c>
      <c r="CG2350" s="1">
        <f t="shared" si="592"/>
        <v>0</v>
      </c>
      <c r="CH2350" s="1">
        <f t="shared" si="588"/>
        <v>0</v>
      </c>
      <c r="CJ2350" s="1" t="e">
        <f t="shared" si="593"/>
        <v>#N/A</v>
      </c>
      <c r="CK2350" s="1" t="str">
        <f t="shared" si="594"/>
        <v/>
      </c>
    </row>
    <row r="2351" spans="73:89" ht="12" customHeight="1" x14ac:dyDescent="0.15">
      <c r="BU2351" s="1">
        <f t="shared" si="595"/>
        <v>0</v>
      </c>
      <c r="BV2351" s="1">
        <f>IF($BY$12=1,NORMDIST(BY2351,$Y$6,$Y$8,TRUE),IF($BY$12=2,IF(BY2351&lt;=$BX$31,0,IF(BY2351&gt;=$BX$32,1,(BY2351-$BX$31)*$BX$33)),SUM($BU$42:BU2351)/$BV$40))</f>
        <v>1</v>
      </c>
      <c r="BW2351" s="1">
        <f t="shared" si="586"/>
        <v>7.9076692800438368E-18</v>
      </c>
      <c r="BY2351" s="1">
        <f t="shared" si="587"/>
        <v>230.89999999999117</v>
      </c>
      <c r="BZ2351" s="1">
        <f t="shared" si="589"/>
        <v>3.4247160156102812E-20</v>
      </c>
      <c r="CA2351" s="1">
        <f t="shared" si="596"/>
        <v>26</v>
      </c>
      <c r="CE2351" s="1">
        <f t="shared" si="590"/>
        <v>26.305</v>
      </c>
      <c r="CF2351" s="1">
        <f t="shared" si="591"/>
        <v>99</v>
      </c>
      <c r="CG2351" s="1">
        <f t="shared" si="592"/>
        <v>0</v>
      </c>
      <c r="CH2351" s="1">
        <f t="shared" si="588"/>
        <v>0</v>
      </c>
      <c r="CJ2351" s="1" t="e">
        <f t="shared" si="593"/>
        <v>#N/A</v>
      </c>
      <c r="CK2351" s="1" t="str">
        <f t="shared" si="594"/>
        <v/>
      </c>
    </row>
    <row r="2352" spans="73:89" ht="12" customHeight="1" x14ac:dyDescent="0.15">
      <c r="BU2352" s="1">
        <f t="shared" si="595"/>
        <v>0</v>
      </c>
      <c r="BV2352" s="1">
        <f>IF($BY$12=1,NORMDIST(BY2352,$Y$6,$Y$8,TRUE),IF($BY$12=2,IF(BY2352&lt;=$BX$31,0,IF(BY2352&gt;=$BX$32,1,(BY2352-$BX$31)*$BX$33)),SUM($BU$42:BU2352)/$BV$40))</f>
        <v>1</v>
      </c>
      <c r="BW2352" s="1">
        <f t="shared" si="586"/>
        <v>7.5611899429002337E-18</v>
      </c>
      <c r="BY2352" s="1">
        <f t="shared" si="587"/>
        <v>230.99999999999116</v>
      </c>
      <c r="BZ2352" s="1">
        <f t="shared" si="589"/>
        <v>3.273242399524036E-20</v>
      </c>
      <c r="CA2352" s="1">
        <f t="shared" si="596"/>
        <v>26</v>
      </c>
      <c r="CE2352" s="1">
        <f t="shared" si="590"/>
        <v>26.305</v>
      </c>
      <c r="CF2352" s="1">
        <f t="shared" si="591"/>
        <v>99</v>
      </c>
      <c r="CG2352" s="1">
        <f t="shared" si="592"/>
        <v>0</v>
      </c>
      <c r="CH2352" s="1">
        <f t="shared" si="588"/>
        <v>0</v>
      </c>
      <c r="CJ2352" s="1" t="e">
        <f t="shared" si="593"/>
        <v>#N/A</v>
      </c>
      <c r="CK2352" s="1" t="str">
        <f t="shared" si="594"/>
        <v/>
      </c>
    </row>
    <row r="2353" spans="73:89" ht="12" customHeight="1" x14ac:dyDescent="0.15">
      <c r="BU2353" s="1">
        <f t="shared" si="595"/>
        <v>0</v>
      </c>
      <c r="BV2353" s="1">
        <f>IF($BY$12=1,NORMDIST(BY2353,$Y$6,$Y$8,TRUE),IF($BY$12=2,IF(BY2353&lt;=$BX$31,0,IF(BY2353&gt;=$BX$32,1,(BY2353-$BX$31)*$BX$33)),SUM($BU$42:BU2353)/$BV$40))</f>
        <v>1</v>
      </c>
      <c r="BW2353" s="1">
        <f t="shared" si="586"/>
        <v>7.2297097086593995E-18</v>
      </c>
      <c r="BY2353" s="1">
        <f t="shared" si="587"/>
        <v>231.09999999999116</v>
      </c>
      <c r="BZ2353" s="1">
        <f t="shared" si="589"/>
        <v>3.1283901811595312E-20</v>
      </c>
      <c r="CA2353" s="1">
        <f t="shared" si="596"/>
        <v>26</v>
      </c>
      <c r="CE2353" s="1">
        <f t="shared" si="590"/>
        <v>26.305</v>
      </c>
      <c r="CF2353" s="1">
        <f t="shared" si="591"/>
        <v>99</v>
      </c>
      <c r="CG2353" s="1">
        <f t="shared" si="592"/>
        <v>0</v>
      </c>
      <c r="CH2353" s="1">
        <f t="shared" si="588"/>
        <v>0</v>
      </c>
      <c r="CJ2353" s="1" t="e">
        <f t="shared" si="593"/>
        <v>#N/A</v>
      </c>
      <c r="CK2353" s="1" t="str">
        <f t="shared" si="594"/>
        <v/>
      </c>
    </row>
    <row r="2354" spans="73:89" ht="12" customHeight="1" x14ac:dyDescent="0.15">
      <c r="BU2354" s="1">
        <f t="shared" si="595"/>
        <v>0</v>
      </c>
      <c r="BV2354" s="1">
        <f>IF($BY$12=1,NORMDIST(BY2354,$Y$6,$Y$8,TRUE),IF($BY$12=2,IF(BY2354&lt;=$BX$31,0,IF(BY2354&gt;=$BX$32,1,(BY2354-$BX$31)*$BX$33)),SUM($BU$42:BU2354)/$BV$40))</f>
        <v>1</v>
      </c>
      <c r="BW2354" s="1">
        <f t="shared" si="586"/>
        <v>6.9125873544220259E-18</v>
      </c>
      <c r="BY2354" s="1">
        <f t="shared" si="587"/>
        <v>231.19999999999115</v>
      </c>
      <c r="BZ2354" s="1">
        <f t="shared" si="589"/>
        <v>2.9898734231930324E-20</v>
      </c>
      <c r="CA2354" s="1">
        <f t="shared" si="596"/>
        <v>26</v>
      </c>
      <c r="CE2354" s="1">
        <f t="shared" si="590"/>
        <v>26.305</v>
      </c>
      <c r="CF2354" s="1">
        <f t="shared" si="591"/>
        <v>99</v>
      </c>
      <c r="CG2354" s="1">
        <f t="shared" si="592"/>
        <v>0</v>
      </c>
      <c r="CH2354" s="1">
        <f t="shared" si="588"/>
        <v>0</v>
      </c>
      <c r="CJ2354" s="1" t="e">
        <f t="shared" si="593"/>
        <v>#N/A</v>
      </c>
      <c r="CK2354" s="1" t="str">
        <f t="shared" si="594"/>
        <v/>
      </c>
    </row>
    <row r="2355" spans="73:89" ht="12" customHeight="1" x14ac:dyDescent="0.15">
      <c r="BU2355" s="1">
        <f t="shared" si="595"/>
        <v>0</v>
      </c>
      <c r="BV2355" s="1">
        <f>IF($BY$12=1,NORMDIST(BY2355,$Y$6,$Y$8,TRUE),IF($BY$12=2,IF(BY2355&lt;=$BX$31,0,IF(BY2355&gt;=$BX$32,1,(BY2355-$BX$31)*$BX$33)),SUM($BU$42:BU2355)/$BV$40))</f>
        <v>1</v>
      </c>
      <c r="BW2355" s="1">
        <f t="shared" si="586"/>
        <v>6.6092087147701424E-18</v>
      </c>
      <c r="BY2355" s="1">
        <f t="shared" si="587"/>
        <v>231.29999999999114</v>
      </c>
      <c r="BZ2355" s="1">
        <f t="shared" si="589"/>
        <v>2.8574183807913511E-20</v>
      </c>
      <c r="CA2355" s="1">
        <f t="shared" si="596"/>
        <v>26</v>
      </c>
      <c r="CE2355" s="1">
        <f t="shared" si="590"/>
        <v>26.305</v>
      </c>
      <c r="CF2355" s="1">
        <f t="shared" si="591"/>
        <v>99</v>
      </c>
      <c r="CG2355" s="1">
        <f t="shared" si="592"/>
        <v>0</v>
      </c>
      <c r="CH2355" s="1">
        <f t="shared" si="588"/>
        <v>0</v>
      </c>
      <c r="CJ2355" s="1" t="e">
        <f t="shared" si="593"/>
        <v>#N/A</v>
      </c>
      <c r="CK2355" s="1" t="str">
        <f t="shared" si="594"/>
        <v/>
      </c>
    </row>
    <row r="2356" spans="73:89" ht="12" customHeight="1" x14ac:dyDescent="0.15">
      <c r="BU2356" s="1">
        <f t="shared" si="595"/>
        <v>0</v>
      </c>
      <c r="BV2356" s="1">
        <f>IF($BY$12=1,NORMDIST(BY2356,$Y$6,$Y$8,TRUE),IF($BY$12=2,IF(BY2356&lt;=$BX$31,0,IF(BY2356&gt;=$BX$32,1,(BY2356-$BX$31)*$BX$33)),SUM($BU$42:BU2356)/$BV$40))</f>
        <v>1</v>
      </c>
      <c r="BW2356" s="1">
        <f t="shared" si="586"/>
        <v>6.3189855554548595E-18</v>
      </c>
      <c r="BY2356" s="1">
        <f t="shared" si="587"/>
        <v>231.39999999999114</v>
      </c>
      <c r="BZ2356" s="1">
        <f t="shared" si="589"/>
        <v>2.7307629885285659E-20</v>
      </c>
      <c r="CA2356" s="1">
        <f t="shared" si="596"/>
        <v>26</v>
      </c>
      <c r="CE2356" s="1">
        <f t="shared" si="590"/>
        <v>26.305</v>
      </c>
      <c r="CF2356" s="1">
        <f t="shared" si="591"/>
        <v>99</v>
      </c>
      <c r="CG2356" s="1">
        <f t="shared" si="592"/>
        <v>0</v>
      </c>
      <c r="CH2356" s="1">
        <f t="shared" si="588"/>
        <v>0</v>
      </c>
      <c r="CJ2356" s="1" t="e">
        <f t="shared" si="593"/>
        <v>#N/A</v>
      </c>
      <c r="CK2356" s="1" t="str">
        <f t="shared" si="594"/>
        <v/>
      </c>
    </row>
    <row r="2357" spans="73:89" ht="12" customHeight="1" x14ac:dyDescent="0.15">
      <c r="BU2357" s="1">
        <f t="shared" si="595"/>
        <v>0</v>
      </c>
      <c r="BV2357" s="1">
        <f>IF($BY$12=1,NORMDIST(BY2357,$Y$6,$Y$8,TRUE),IF($BY$12=2,IF(BY2357&lt;=$BX$31,0,IF(BY2357&gt;=$BX$32,1,(BY2357-$BX$31)*$BX$33)),SUM($BU$42:BU2357)/$BV$40))</f>
        <v>1</v>
      </c>
      <c r="BW2357" s="1">
        <f t="shared" si="586"/>
        <v>6.041354493307415E-18</v>
      </c>
      <c r="BY2357" s="1">
        <f t="shared" si="587"/>
        <v>231.49999999999113</v>
      </c>
      <c r="BZ2357" s="1">
        <f t="shared" si="589"/>
        <v>2.6096563685994153E-20</v>
      </c>
      <c r="CA2357" s="1">
        <f t="shared" si="596"/>
        <v>26</v>
      </c>
      <c r="CE2357" s="1">
        <f t="shared" si="590"/>
        <v>26.305</v>
      </c>
      <c r="CF2357" s="1">
        <f t="shared" si="591"/>
        <v>99</v>
      </c>
      <c r="CG2357" s="1">
        <f t="shared" si="592"/>
        <v>0</v>
      </c>
      <c r="CH2357" s="1">
        <f t="shared" si="588"/>
        <v>0</v>
      </c>
      <c r="CJ2357" s="1" t="e">
        <f t="shared" si="593"/>
        <v>#N/A</v>
      </c>
      <c r="CK2357" s="1" t="str">
        <f t="shared" si="594"/>
        <v/>
      </c>
    </row>
    <row r="2358" spans="73:89" ht="12" customHeight="1" x14ac:dyDescent="0.15">
      <c r="BU2358" s="1">
        <f t="shared" si="595"/>
        <v>0</v>
      </c>
      <c r="BV2358" s="1">
        <f>IF($BY$12=1,NORMDIST(BY2358,$Y$6,$Y$8,TRUE),IF($BY$12=2,IF(BY2358&lt;=$BX$31,0,IF(BY2358&gt;=$BX$32,1,(BY2358-$BX$31)*$BX$33)),SUM($BU$42:BU2358)/$BV$40))</f>
        <v>1</v>
      </c>
      <c r="BW2358" s="1">
        <f t="shared" si="586"/>
        <v>5.7757759605047203E-18</v>
      </c>
      <c r="BY2358" s="1">
        <f t="shared" si="587"/>
        <v>231.59999999999113</v>
      </c>
      <c r="BZ2358" s="1">
        <f t="shared" si="589"/>
        <v>2.4938583594580924E-20</v>
      </c>
      <c r="CA2358" s="1">
        <f t="shared" si="596"/>
        <v>26</v>
      </c>
      <c r="CE2358" s="1">
        <f t="shared" si="590"/>
        <v>26.305</v>
      </c>
      <c r="CF2358" s="1">
        <f t="shared" si="591"/>
        <v>99</v>
      </c>
      <c r="CG2358" s="1">
        <f t="shared" si="592"/>
        <v>0</v>
      </c>
      <c r="CH2358" s="1">
        <f t="shared" si="588"/>
        <v>0</v>
      </c>
      <c r="CJ2358" s="1" t="e">
        <f t="shared" si="593"/>
        <v>#N/A</v>
      </c>
      <c r="CK2358" s="1" t="str">
        <f t="shared" si="594"/>
        <v/>
      </c>
    </row>
    <row r="2359" spans="73:89" ht="12" customHeight="1" x14ac:dyDescent="0.15">
      <c r="BU2359" s="1">
        <f t="shared" si="595"/>
        <v>0</v>
      </c>
      <c r="BV2359" s="1">
        <f>IF($BY$12=1,NORMDIST(BY2359,$Y$6,$Y$8,TRUE),IF($BY$12=2,IF(BY2359&lt;=$BX$31,0,IF(BY2359&gt;=$BX$32,1,(BY2359-$BX$31)*$BX$33)),SUM($BU$42:BU2359)/$BV$40))</f>
        <v>1</v>
      </c>
      <c r="BW2359" s="1">
        <f t="shared" si="586"/>
        <v>5.5217332113933214E-18</v>
      </c>
      <c r="BY2359" s="1">
        <f t="shared" si="587"/>
        <v>231.69999999999112</v>
      </c>
      <c r="BZ2359" s="1">
        <f t="shared" si="589"/>
        <v>2.3831390640455474E-20</v>
      </c>
      <c r="CA2359" s="1">
        <f t="shared" si="596"/>
        <v>26</v>
      </c>
      <c r="CE2359" s="1">
        <f t="shared" si="590"/>
        <v>26.305</v>
      </c>
      <c r="CF2359" s="1">
        <f t="shared" si="591"/>
        <v>99</v>
      </c>
      <c r="CG2359" s="1">
        <f t="shared" si="592"/>
        <v>0</v>
      </c>
      <c r="CH2359" s="1">
        <f t="shared" si="588"/>
        <v>0</v>
      </c>
      <c r="CJ2359" s="1" t="e">
        <f t="shared" si="593"/>
        <v>#N/A</v>
      </c>
      <c r="CK2359" s="1" t="str">
        <f t="shared" si="594"/>
        <v/>
      </c>
    </row>
    <row r="2360" spans="73:89" ht="12" customHeight="1" x14ac:dyDescent="0.15">
      <c r="BU2360" s="1">
        <f t="shared" si="595"/>
        <v>0</v>
      </c>
      <c r="BV2360" s="1">
        <f>IF($BY$12=1,NORMDIST(BY2360,$Y$6,$Y$8,TRUE),IF($BY$12=2,IF(BY2360&lt;=$BX$31,0,IF(BY2360&gt;=$BX$32,1,(BY2360-$BX$31)*$BX$33)),SUM($BU$42:BU2360)/$BV$40))</f>
        <v>1</v>
      </c>
      <c r="BW2360" s="1">
        <f t="shared" si="586"/>
        <v>5.278731370151168E-18</v>
      </c>
      <c r="BY2360" s="1">
        <f t="shared" si="587"/>
        <v>231.79999999999112</v>
      </c>
      <c r="BZ2360" s="1">
        <f t="shared" si="589"/>
        <v>2.27727841680387E-20</v>
      </c>
      <c r="CA2360" s="1">
        <f t="shared" si="596"/>
        <v>26</v>
      </c>
      <c r="CE2360" s="1">
        <f t="shared" si="590"/>
        <v>26.305</v>
      </c>
      <c r="CF2360" s="1">
        <f t="shared" si="591"/>
        <v>99</v>
      </c>
      <c r="CG2360" s="1">
        <f t="shared" si="592"/>
        <v>0</v>
      </c>
      <c r="CH2360" s="1">
        <f t="shared" si="588"/>
        <v>0</v>
      </c>
      <c r="CJ2360" s="1" t="e">
        <f t="shared" si="593"/>
        <v>#N/A</v>
      </c>
      <c r="CK2360" s="1" t="str">
        <f t="shared" si="594"/>
        <v/>
      </c>
    </row>
    <row r="2361" spans="73:89" ht="12" customHeight="1" x14ac:dyDescent="0.15">
      <c r="BU2361" s="1">
        <f t="shared" si="595"/>
        <v>0</v>
      </c>
      <c r="BV2361" s="1">
        <f>IF($BY$12=1,NORMDIST(BY2361,$Y$6,$Y$8,TRUE),IF($BY$12=2,IF(BY2361&lt;=$BX$31,0,IF(BY2361&gt;=$BX$32,1,(BY2361-$BX$31)*$BX$33)),SUM($BU$42:BU2361)/$BV$40))</f>
        <v>1</v>
      </c>
      <c r="BW2361" s="1">
        <f t="shared" si="586"/>
        <v>5.0462965176300413E-18</v>
      </c>
      <c r="BY2361" s="1">
        <f t="shared" si="587"/>
        <v>231.89999999999111</v>
      </c>
      <c r="BZ2361" s="1">
        <f t="shared" si="589"/>
        <v>2.17606576870644E-20</v>
      </c>
      <c r="CA2361" s="1">
        <f t="shared" si="596"/>
        <v>26</v>
      </c>
      <c r="CE2361" s="1">
        <f t="shared" si="590"/>
        <v>26.305</v>
      </c>
      <c r="CF2361" s="1">
        <f t="shared" si="591"/>
        <v>99</v>
      </c>
      <c r="CG2361" s="1">
        <f t="shared" si="592"/>
        <v>0</v>
      </c>
      <c r="CH2361" s="1">
        <f t="shared" si="588"/>
        <v>0</v>
      </c>
      <c r="CJ2361" s="1" t="e">
        <f t="shared" si="593"/>
        <v>#N/A</v>
      </c>
      <c r="CK2361" s="1" t="str">
        <f t="shared" si="594"/>
        <v/>
      </c>
    </row>
    <row r="2362" spans="73:89" ht="12" customHeight="1" x14ac:dyDescent="0.15">
      <c r="BU2362" s="1">
        <f t="shared" si="595"/>
        <v>0</v>
      </c>
      <c r="BV2362" s="1">
        <f>IF($BY$12=1,NORMDIST(BY2362,$Y$6,$Y$8,TRUE),IF($BY$12=2,IF(BY2362&lt;=$BX$31,0,IF(BY2362&gt;=$BX$32,1,(BY2362-$BX$31)*$BX$33)),SUM($BU$42:BU2362)/$BV$40))</f>
        <v>1</v>
      </c>
      <c r="BW2362" s="1">
        <f t="shared" si="586"/>
        <v>4.8239748157928695E-18</v>
      </c>
      <c r="BY2362" s="1">
        <f t="shared" si="587"/>
        <v>231.9999999999911</v>
      </c>
      <c r="BZ2362" s="1">
        <f t="shared" si="589"/>
        <v>2.0792994895659717E-20</v>
      </c>
      <c r="CA2362" s="1">
        <f t="shared" si="596"/>
        <v>26</v>
      </c>
      <c r="CE2362" s="1">
        <f t="shared" si="590"/>
        <v>26.305</v>
      </c>
      <c r="CF2362" s="1">
        <f t="shared" si="591"/>
        <v>99</v>
      </c>
      <c r="CG2362" s="1">
        <f t="shared" si="592"/>
        <v>0</v>
      </c>
      <c r="CH2362" s="1">
        <f t="shared" si="588"/>
        <v>0</v>
      </c>
      <c r="CJ2362" s="1" t="e">
        <f t="shared" si="593"/>
        <v>#N/A</v>
      </c>
      <c r="CK2362" s="1" t="str">
        <f t="shared" si="594"/>
        <v/>
      </c>
    </row>
    <row r="2363" spans="73:89" ht="12" customHeight="1" x14ac:dyDescent="0.15">
      <c r="BU2363" s="1">
        <f t="shared" si="595"/>
        <v>0</v>
      </c>
      <c r="BV2363" s="1">
        <f>IF($BY$12=1,NORMDIST(BY2363,$Y$6,$Y$8,TRUE),IF($BY$12=2,IF(BY2363&lt;=$BX$31,0,IF(BY2363&gt;=$BX$32,1,(BY2363-$BX$31)*$BX$33)),SUM($BU$42:BU2363)/$BV$40))</f>
        <v>1</v>
      </c>
      <c r="BW2363" s="1">
        <f t="shared" ref="BW2363:BW2426" si="597">BY2363*BZ2363</f>
        <v>4.6113316682193652E-18</v>
      </c>
      <c r="BY2363" s="1">
        <f t="shared" ref="BY2363:BY2426" si="598">BY2362+$BZ$1</f>
        <v>232.0999999999911</v>
      </c>
      <c r="BZ2363" s="1">
        <f t="shared" si="589"/>
        <v>1.9867865869106171E-20</v>
      </c>
      <c r="CA2363" s="1">
        <f t="shared" si="596"/>
        <v>26</v>
      </c>
      <c r="CE2363" s="1">
        <f t="shared" si="590"/>
        <v>26.305</v>
      </c>
      <c r="CF2363" s="1">
        <f t="shared" si="591"/>
        <v>99</v>
      </c>
      <c r="CG2363" s="1">
        <f t="shared" si="592"/>
        <v>0</v>
      </c>
      <c r="CH2363" s="1">
        <f t="shared" si="588"/>
        <v>0</v>
      </c>
      <c r="CJ2363" s="1" t="e">
        <f t="shared" si="593"/>
        <v>#N/A</v>
      </c>
      <c r="CK2363" s="1" t="str">
        <f t="shared" si="594"/>
        <v/>
      </c>
    </row>
    <row r="2364" spans="73:89" ht="12" customHeight="1" x14ac:dyDescent="0.15">
      <c r="BU2364" s="1">
        <f t="shared" si="595"/>
        <v>0</v>
      </c>
      <c r="BV2364" s="1">
        <f>IF($BY$12=1,NORMDIST(BY2364,$Y$6,$Y$8,TRUE),IF($BY$12=2,IF(BY2364&lt;=$BX$31,0,IF(BY2364&gt;=$BX$32,1,(BY2364-$BX$31)*$BX$33)),SUM($BU$42:BU2364)/$BV$40))</f>
        <v>1</v>
      </c>
      <c r="BW2364" s="1">
        <f t="shared" si="597"/>
        <v>4.4079509152156473E-18</v>
      </c>
      <c r="BY2364" s="1">
        <f t="shared" si="598"/>
        <v>232.19999999999109</v>
      </c>
      <c r="BZ2364" s="1">
        <f t="shared" si="589"/>
        <v>1.8983423407475523E-20</v>
      </c>
      <c r="CA2364" s="1">
        <f t="shared" si="596"/>
        <v>26</v>
      </c>
      <c r="CE2364" s="1">
        <f t="shared" si="590"/>
        <v>26.305</v>
      </c>
      <c r="CF2364" s="1">
        <f t="shared" si="591"/>
        <v>99</v>
      </c>
      <c r="CG2364" s="1">
        <f t="shared" si="592"/>
        <v>0</v>
      </c>
      <c r="CH2364" s="1">
        <f t="shared" si="588"/>
        <v>0</v>
      </c>
      <c r="CJ2364" s="1" t="e">
        <f t="shared" si="593"/>
        <v>#N/A</v>
      </c>
      <c r="CK2364" s="1" t="str">
        <f t="shared" si="594"/>
        <v/>
      </c>
    </row>
    <row r="2365" spans="73:89" ht="12" customHeight="1" x14ac:dyDescent="0.15">
      <c r="BU2365" s="1">
        <f t="shared" si="595"/>
        <v>0</v>
      </c>
      <c r="BV2365" s="1">
        <f>IF($BY$12=1,NORMDIST(BY2365,$Y$6,$Y$8,TRUE),IF($BY$12=2,IF(BY2365&lt;=$BX$31,0,IF(BY2365&gt;=$BX$32,1,(BY2365-$BX$31)*$BX$33)),SUM($BU$42:BU2365)/$BV$40))</f>
        <v>1</v>
      </c>
      <c r="BW2365" s="1">
        <f t="shared" si="597"/>
        <v>4.2134340621241466E-18</v>
      </c>
      <c r="BY2365" s="1">
        <f t="shared" si="598"/>
        <v>232.29999999999109</v>
      </c>
      <c r="BZ2365" s="1">
        <f t="shared" si="589"/>
        <v>1.8137899535619063E-20</v>
      </c>
      <c r="CA2365" s="1">
        <f t="shared" si="596"/>
        <v>26</v>
      </c>
      <c r="CE2365" s="1">
        <f t="shared" si="590"/>
        <v>26.305</v>
      </c>
      <c r="CF2365" s="1">
        <f t="shared" si="591"/>
        <v>99</v>
      </c>
      <c r="CG2365" s="1">
        <f t="shared" si="592"/>
        <v>0</v>
      </c>
      <c r="CH2365" s="1">
        <f t="shared" si="588"/>
        <v>0</v>
      </c>
      <c r="CJ2365" s="1" t="e">
        <f t="shared" si="593"/>
        <v>#N/A</v>
      </c>
      <c r="CK2365" s="1" t="str">
        <f t="shared" si="594"/>
        <v/>
      </c>
    </row>
    <row r="2366" spans="73:89" ht="12" customHeight="1" x14ac:dyDescent="0.15">
      <c r="BU2366" s="1">
        <f t="shared" si="595"/>
        <v>0</v>
      </c>
      <c r="BV2366" s="1">
        <f>IF($BY$12=1,NORMDIST(BY2366,$Y$6,$Y$8,TRUE),IF($BY$12=2,IF(BY2366&lt;=$BX$31,0,IF(BY2366&gt;=$BX$32,1,(BY2366-$BX$31)*$BX$33)),SUM($BU$42:BU2366)/$BV$40))</f>
        <v>1</v>
      </c>
      <c r="BW2366" s="1">
        <f t="shared" si="597"/>
        <v>4.027399539482077E-18</v>
      </c>
      <c r="BY2366" s="1">
        <f t="shared" si="598"/>
        <v>232.39999999999108</v>
      </c>
      <c r="BZ2366" s="1">
        <f t="shared" si="589"/>
        <v>1.7329602149235074E-20</v>
      </c>
      <c r="CA2366" s="1">
        <f t="shared" si="596"/>
        <v>26</v>
      </c>
      <c r="CE2366" s="1">
        <f t="shared" si="590"/>
        <v>26.305</v>
      </c>
      <c r="CF2366" s="1">
        <f t="shared" si="591"/>
        <v>99</v>
      </c>
      <c r="CG2366" s="1">
        <f t="shared" si="592"/>
        <v>0</v>
      </c>
      <c r="CH2366" s="1">
        <f t="shared" si="588"/>
        <v>0</v>
      </c>
      <c r="CJ2366" s="1" t="e">
        <f t="shared" si="593"/>
        <v>#N/A</v>
      </c>
      <c r="CK2366" s="1" t="str">
        <f t="shared" si="594"/>
        <v/>
      </c>
    </row>
    <row r="2367" spans="73:89" ht="12" customHeight="1" x14ac:dyDescent="0.15">
      <c r="BU2367" s="1">
        <f t="shared" si="595"/>
        <v>0</v>
      </c>
      <c r="BV2367" s="1">
        <f>IF($BY$12=1,NORMDIST(BY2367,$Y$6,$Y$8,TRUE),IF($BY$12=2,IF(BY2367&lt;=$BX$31,0,IF(BY2367&gt;=$BX$32,1,(BY2367-$BX$31)*$BX$33)),SUM($BU$42:BU2367)/$BV$40))</f>
        <v>1</v>
      </c>
      <c r="BW2367" s="1">
        <f t="shared" si="597"/>
        <v>3.8494819937349951E-18</v>
      </c>
      <c r="BY2367" s="1">
        <f t="shared" si="598"/>
        <v>232.49999999999108</v>
      </c>
      <c r="BZ2367" s="1">
        <f t="shared" si="589"/>
        <v>1.6556911801011366E-20</v>
      </c>
      <c r="CA2367" s="1">
        <f t="shared" si="596"/>
        <v>26</v>
      </c>
      <c r="CE2367" s="1">
        <f t="shared" si="590"/>
        <v>26.305</v>
      </c>
      <c r="CF2367" s="1">
        <f t="shared" si="591"/>
        <v>99</v>
      </c>
      <c r="CG2367" s="1">
        <f t="shared" si="592"/>
        <v>0</v>
      </c>
      <c r="CH2367" s="1">
        <f t="shared" si="588"/>
        <v>0</v>
      </c>
      <c r="CJ2367" s="1" t="e">
        <f t="shared" si="593"/>
        <v>#N/A</v>
      </c>
      <c r="CK2367" s="1" t="str">
        <f t="shared" si="594"/>
        <v/>
      </c>
    </row>
    <row r="2368" spans="73:89" ht="12" customHeight="1" x14ac:dyDescent="0.15">
      <c r="BU2368" s="1">
        <f t="shared" si="595"/>
        <v>0</v>
      </c>
      <c r="BV2368" s="1">
        <f>IF($BY$12=1,NORMDIST(BY2368,$Y$6,$Y$8,TRUE),IF($BY$12=2,IF(BY2368&lt;=$BX$31,0,IF(BY2368&gt;=$BX$32,1,(BY2368-$BX$31)*$BX$33)),SUM($BU$42:BU2368)/$BV$40))</f>
        <v>1</v>
      </c>
      <c r="BW2368" s="1">
        <f t="shared" si="597"/>
        <v>3.6793316072612087E-18</v>
      </c>
      <c r="BY2368" s="1">
        <f t="shared" si="598"/>
        <v>232.59999999999107</v>
      </c>
      <c r="BZ2368" s="1">
        <f t="shared" si="589"/>
        <v>1.5818278621072011E-20</v>
      </c>
      <c r="CA2368" s="1">
        <f t="shared" si="596"/>
        <v>26</v>
      </c>
      <c r="CE2368" s="1">
        <f t="shared" si="590"/>
        <v>26.305</v>
      </c>
      <c r="CF2368" s="1">
        <f t="shared" si="591"/>
        <v>99</v>
      </c>
      <c r="CG2368" s="1">
        <f t="shared" si="592"/>
        <v>0</v>
      </c>
      <c r="CH2368" s="1">
        <f t="shared" si="588"/>
        <v>0</v>
      </c>
      <c r="CJ2368" s="1" t="e">
        <f t="shared" si="593"/>
        <v>#N/A</v>
      </c>
      <c r="CK2368" s="1" t="str">
        <f t="shared" si="594"/>
        <v/>
      </c>
    </row>
    <row r="2369" spans="73:89" ht="12" customHeight="1" x14ac:dyDescent="0.15">
      <c r="BU2369" s="1">
        <f t="shared" si="595"/>
        <v>0</v>
      </c>
      <c r="BV2369" s="1">
        <f>IF($BY$12=1,NORMDIST(BY2369,$Y$6,$Y$8,TRUE),IF($BY$12=2,IF(BY2369&lt;=$BX$31,0,IF(BY2369&gt;=$BX$32,1,(BY2369-$BX$31)*$BX$33)),SUM($BU$42:BU2369)/$BV$40))</f>
        <v>1</v>
      </c>
      <c r="BW2369" s="1">
        <f t="shared" si="597"/>
        <v>3.5166134465129162E-18</v>
      </c>
      <c r="BY2369" s="1">
        <f t="shared" si="598"/>
        <v>232.69999999999106</v>
      </c>
      <c r="BZ2369" s="1">
        <f t="shared" si="589"/>
        <v>1.5112219366192743E-20</v>
      </c>
      <c r="CA2369" s="1">
        <f t="shared" si="596"/>
        <v>26</v>
      </c>
      <c r="CE2369" s="1">
        <f t="shared" si="590"/>
        <v>26.305</v>
      </c>
      <c r="CF2369" s="1">
        <f t="shared" si="591"/>
        <v>99</v>
      </c>
      <c r="CG2369" s="1">
        <f t="shared" si="592"/>
        <v>0</v>
      </c>
      <c r="CH2369" s="1">
        <f t="shared" si="588"/>
        <v>0</v>
      </c>
      <c r="CJ2369" s="1" t="e">
        <f t="shared" si="593"/>
        <v>#N/A</v>
      </c>
      <c r="CK2369" s="1" t="str">
        <f t="shared" si="594"/>
        <v/>
      </c>
    </row>
    <row r="2370" spans="73:89" ht="12" customHeight="1" x14ac:dyDescent="0.15">
      <c r="BU2370" s="1">
        <f t="shared" si="595"/>
        <v>0</v>
      </c>
      <c r="BV2370" s="1">
        <f>IF($BY$12=1,NORMDIST(BY2370,$Y$6,$Y$8,TRUE),IF($BY$12=2,IF(BY2370&lt;=$BX$31,0,IF(BY2370&gt;=$BX$32,1,(BY2370-$BX$31)*$BX$33)),SUM($BU$42:BU2370)/$BV$40))</f>
        <v>1</v>
      </c>
      <c r="BW2370" s="1">
        <f t="shared" si="597"/>
        <v>3.3610068371296861E-18</v>
      </c>
      <c r="BY2370" s="1">
        <f t="shared" si="598"/>
        <v>232.79999999999106</v>
      </c>
      <c r="BZ2370" s="1">
        <f t="shared" si="589"/>
        <v>1.4437314592482024E-20</v>
      </c>
      <c r="CA2370" s="1">
        <f t="shared" si="596"/>
        <v>26</v>
      </c>
      <c r="CE2370" s="1">
        <f t="shared" si="590"/>
        <v>26.305</v>
      </c>
      <c r="CF2370" s="1">
        <f t="shared" si="591"/>
        <v>99</v>
      </c>
      <c r="CG2370" s="1">
        <f t="shared" si="592"/>
        <v>0</v>
      </c>
      <c r="CH2370" s="1">
        <f t="shared" si="588"/>
        <v>0</v>
      </c>
      <c r="CJ2370" s="1" t="e">
        <f t="shared" si="593"/>
        <v>#N/A</v>
      </c>
      <c r="CK2370" s="1" t="str">
        <f t="shared" si="594"/>
        <v/>
      </c>
    </row>
    <row r="2371" spans="73:89" ht="12" customHeight="1" x14ac:dyDescent="0.15">
      <c r="BU2371" s="1">
        <f t="shared" si="595"/>
        <v>0</v>
      </c>
      <c r="BV2371" s="1">
        <f>IF($BY$12=1,NORMDIST(BY2371,$Y$6,$Y$8,TRUE),IF($BY$12=2,IF(BY2371&lt;=$BX$31,0,IF(BY2371&gt;=$BX$32,1,(BY2371-$BX$31)*$BX$33)),SUM($BU$42:BU2371)/$BV$40))</f>
        <v>1</v>
      </c>
      <c r="BW2371" s="1">
        <f t="shared" si="597"/>
        <v>3.2122047649227178E-18</v>
      </c>
      <c r="BY2371" s="1">
        <f t="shared" si="598"/>
        <v>232.89999999999105</v>
      </c>
      <c r="BZ2371" s="1">
        <f t="shared" si="589"/>
        <v>1.379220594642697E-20</v>
      </c>
      <c r="CA2371" s="1">
        <f t="shared" si="596"/>
        <v>26</v>
      </c>
      <c r="CE2371" s="1">
        <f t="shared" si="590"/>
        <v>26.305</v>
      </c>
      <c r="CF2371" s="1">
        <f t="shared" si="591"/>
        <v>99</v>
      </c>
      <c r="CG2371" s="1">
        <f t="shared" si="592"/>
        <v>0</v>
      </c>
      <c r="CH2371" s="1">
        <f t="shared" ref="CH2371:CH2434" si="599">IF(CB2371="",0,1)</f>
        <v>0</v>
      </c>
      <c r="CJ2371" s="1" t="e">
        <f t="shared" si="593"/>
        <v>#N/A</v>
      </c>
      <c r="CK2371" s="1" t="str">
        <f t="shared" si="594"/>
        <v/>
      </c>
    </row>
    <row r="2372" spans="73:89" ht="12" customHeight="1" x14ac:dyDescent="0.15">
      <c r="BU2372" s="1">
        <f t="shared" si="595"/>
        <v>0</v>
      </c>
      <c r="BV2372" s="1">
        <f>IF($BY$12=1,NORMDIST(BY2372,$Y$6,$Y$8,TRUE),IF($BY$12=2,IF(BY2372&lt;=$BX$31,0,IF(BY2372&gt;=$BX$32,1,(BY2372-$BX$31)*$BX$33)),SUM($BU$42:BU2372)/$BV$40))</f>
        <v>1</v>
      </c>
      <c r="BW2372" s="1">
        <f t="shared" si="597"/>
        <v>3.0699133016759897E-18</v>
      </c>
      <c r="BY2372" s="1">
        <f t="shared" si="598"/>
        <v>232.99999999999105</v>
      </c>
      <c r="BZ2372" s="1">
        <f t="shared" si="589"/>
        <v>1.3175593569425355E-20</v>
      </c>
      <c r="CA2372" s="1">
        <f t="shared" si="596"/>
        <v>26</v>
      </c>
      <c r="CE2372" s="1">
        <f t="shared" si="590"/>
        <v>26.305</v>
      </c>
      <c r="CF2372" s="1">
        <f t="shared" si="591"/>
        <v>99</v>
      </c>
      <c r="CG2372" s="1">
        <f t="shared" si="592"/>
        <v>0</v>
      </c>
      <c r="CH2372" s="1">
        <f t="shared" si="599"/>
        <v>0</v>
      </c>
      <c r="CJ2372" s="1" t="e">
        <f t="shared" si="593"/>
        <v>#N/A</v>
      </c>
      <c r="CK2372" s="1" t="str">
        <f t="shared" si="594"/>
        <v/>
      </c>
    </row>
    <row r="2373" spans="73:89" ht="12" customHeight="1" x14ac:dyDescent="0.15">
      <c r="BU2373" s="1">
        <f t="shared" si="595"/>
        <v>0</v>
      </c>
      <c r="BV2373" s="1">
        <f>IF($BY$12=1,NORMDIST(BY2373,$Y$6,$Y$8,TRUE),IF($BY$12=2,IF(BY2373&lt;=$BX$31,0,IF(BY2373&gt;=$BX$32,1,(BY2373-$BX$31)*$BX$33)),SUM($BU$42:BU2373)/$BV$40))</f>
        <v>1</v>
      </c>
      <c r="BW2373" s="1">
        <f t="shared" si="597"/>
        <v>2.9338510547498903E-18</v>
      </c>
      <c r="BY2373" s="1">
        <f t="shared" si="598"/>
        <v>233.09999999999104</v>
      </c>
      <c r="BZ2373" s="1">
        <f t="shared" si="589"/>
        <v>1.2586233611111124E-20</v>
      </c>
      <c r="CA2373" s="1">
        <f t="shared" si="596"/>
        <v>26</v>
      </c>
      <c r="CE2373" s="1">
        <f t="shared" si="590"/>
        <v>26.305</v>
      </c>
      <c r="CF2373" s="1">
        <f t="shared" si="591"/>
        <v>99</v>
      </c>
      <c r="CG2373" s="1">
        <f t="shared" si="592"/>
        <v>0</v>
      </c>
      <c r="CH2373" s="1">
        <f t="shared" si="599"/>
        <v>0</v>
      </c>
      <c r="CJ2373" s="1" t="e">
        <f t="shared" si="593"/>
        <v>#N/A</v>
      </c>
      <c r="CK2373" s="1" t="str">
        <f t="shared" si="594"/>
        <v/>
      </c>
    </row>
    <row r="2374" spans="73:89" ht="12" customHeight="1" x14ac:dyDescent="0.15">
      <c r="BU2374" s="1">
        <f t="shared" si="595"/>
        <v>0</v>
      </c>
      <c r="BV2374" s="1">
        <f>IF($BY$12=1,NORMDIST(BY2374,$Y$6,$Y$8,TRUE),IF($BY$12=2,IF(BY2374&lt;=$BX$31,0,IF(BY2374&gt;=$BX$32,1,(BY2374-$BX$31)*$BX$33)),SUM($BU$42:BU2374)/$BV$40))</f>
        <v>1</v>
      </c>
      <c r="BW2374" s="1">
        <f t="shared" si="597"/>
        <v>2.8037486395150529E-18</v>
      </c>
      <c r="BY2374" s="1">
        <f t="shared" si="598"/>
        <v>233.19999999999104</v>
      </c>
      <c r="BZ2374" s="1">
        <f t="shared" si="589"/>
        <v>1.2022935846977533E-20</v>
      </c>
      <c r="CA2374" s="1">
        <f t="shared" si="596"/>
        <v>26</v>
      </c>
      <c r="CE2374" s="1">
        <f t="shared" si="590"/>
        <v>26.305</v>
      </c>
      <c r="CF2374" s="1">
        <f t="shared" si="591"/>
        <v>99</v>
      </c>
      <c r="CG2374" s="1">
        <f t="shared" si="592"/>
        <v>0</v>
      </c>
      <c r="CH2374" s="1">
        <f t="shared" si="599"/>
        <v>0</v>
      </c>
      <c r="CJ2374" s="1" t="e">
        <f t="shared" si="593"/>
        <v>#N/A</v>
      </c>
      <c r="CK2374" s="1" t="str">
        <f t="shared" si="594"/>
        <v/>
      </c>
    </row>
    <row r="2375" spans="73:89" ht="12" customHeight="1" x14ac:dyDescent="0.15">
      <c r="BU2375" s="1">
        <f t="shared" si="595"/>
        <v>0</v>
      </c>
      <c r="BV2375" s="1">
        <f>IF($BY$12=1,NORMDIST(BY2375,$Y$6,$Y$8,TRUE),IF($BY$12=2,IF(BY2375&lt;=$BX$31,0,IF(BY2375&gt;=$BX$32,1,(BY2375-$BX$31)*$BX$33)),SUM($BU$42:BU2375)/$BV$40))</f>
        <v>1</v>
      </c>
      <c r="BW2375" s="1">
        <f t="shared" si="597"/>
        <v>2.6793481736839004E-18</v>
      </c>
      <c r="BY2375" s="1">
        <f t="shared" si="598"/>
        <v>233.29999999999103</v>
      </c>
      <c r="BZ2375" s="1">
        <f t="shared" si="589"/>
        <v>1.1484561395988013E-20</v>
      </c>
      <c r="CA2375" s="1">
        <f t="shared" si="596"/>
        <v>26</v>
      </c>
      <c r="CE2375" s="1">
        <f t="shared" si="590"/>
        <v>26.305</v>
      </c>
      <c r="CF2375" s="1">
        <f t="shared" si="591"/>
        <v>99</v>
      </c>
      <c r="CG2375" s="1">
        <f t="shared" si="592"/>
        <v>0</v>
      </c>
      <c r="CH2375" s="1">
        <f t="shared" si="599"/>
        <v>0</v>
      </c>
      <c r="CJ2375" s="1" t="e">
        <f t="shared" si="593"/>
        <v>#N/A</v>
      </c>
      <c r="CK2375" s="1" t="str">
        <f t="shared" si="594"/>
        <v/>
      </c>
    </row>
    <row r="2376" spans="73:89" ht="12" customHeight="1" x14ac:dyDescent="0.15">
      <c r="BU2376" s="1">
        <f t="shared" si="595"/>
        <v>0</v>
      </c>
      <c r="BV2376" s="1">
        <f>IF($BY$12=1,NORMDIST(BY2376,$Y$6,$Y$8,TRUE),IF($BY$12=2,IF(BY2376&lt;=$BX$31,0,IF(BY2376&gt;=$BX$32,1,(BY2376-$BX$31)*$BX$33)),SUM($BU$42:BU2376)/$BV$40))</f>
        <v>1</v>
      </c>
      <c r="BW2376" s="1">
        <f t="shared" si="597"/>
        <v>2.5604027926425746E-18</v>
      </c>
      <c r="BY2376" s="1">
        <f t="shared" si="598"/>
        <v>233.39999999999102</v>
      </c>
      <c r="BZ2376" s="1">
        <f t="shared" si="589"/>
        <v>1.0970020534030304E-20</v>
      </c>
      <c r="CA2376" s="1">
        <f t="shared" si="596"/>
        <v>26</v>
      </c>
      <c r="CE2376" s="1">
        <f t="shared" si="590"/>
        <v>26.305</v>
      </c>
      <c r="CF2376" s="1">
        <f t="shared" si="591"/>
        <v>99</v>
      </c>
      <c r="CG2376" s="1">
        <f t="shared" si="592"/>
        <v>0</v>
      </c>
      <c r="CH2376" s="1">
        <f t="shared" si="599"/>
        <v>0</v>
      </c>
      <c r="CJ2376" s="1" t="e">
        <f t="shared" si="593"/>
        <v>#N/A</v>
      </c>
      <c r="CK2376" s="1" t="str">
        <f t="shared" si="594"/>
        <v/>
      </c>
    </row>
    <row r="2377" spans="73:89" ht="12" customHeight="1" x14ac:dyDescent="0.15">
      <c r="BU2377" s="1">
        <f t="shared" si="595"/>
        <v>0</v>
      </c>
      <c r="BV2377" s="1">
        <f>IF($BY$12=1,NORMDIST(BY2377,$Y$6,$Y$8,TRUE),IF($BY$12=2,IF(BY2377&lt;=$BX$31,0,IF(BY2377&gt;=$BX$32,1,(BY2377-$BX$31)*$BX$33)),SUM($BU$42:BU2377)/$BV$40))</f>
        <v>1</v>
      </c>
      <c r="BW2377" s="1">
        <f t="shared" si="597"/>
        <v>2.4466761849252969E-18</v>
      </c>
      <c r="BY2377" s="1">
        <f t="shared" si="598"/>
        <v>233.49999999999102</v>
      </c>
      <c r="BZ2377" s="1">
        <f t="shared" si="589"/>
        <v>1.047827059925221E-20</v>
      </c>
      <c r="CA2377" s="1">
        <f t="shared" si="596"/>
        <v>26</v>
      </c>
      <c r="CE2377" s="1">
        <f t="shared" si="590"/>
        <v>26.305</v>
      </c>
      <c r="CF2377" s="1">
        <f t="shared" si="591"/>
        <v>99</v>
      </c>
      <c r="CG2377" s="1">
        <f t="shared" si="592"/>
        <v>0</v>
      </c>
      <c r="CH2377" s="1">
        <f t="shared" si="599"/>
        <v>0</v>
      </c>
      <c r="CJ2377" s="1" t="e">
        <f t="shared" si="593"/>
        <v>#N/A</v>
      </c>
      <c r="CK2377" s="1" t="str">
        <f t="shared" si="594"/>
        <v/>
      </c>
    </row>
    <row r="2378" spans="73:89" ht="12" customHeight="1" x14ac:dyDescent="0.15">
      <c r="BU2378" s="1">
        <f t="shared" si="595"/>
        <v>0</v>
      </c>
      <c r="BV2378" s="1">
        <f>IF($BY$12=1,NORMDIST(BY2378,$Y$6,$Y$8,TRUE),IF($BY$12=2,IF(BY2378&lt;=$BX$31,0,IF(BY2378&gt;=$BX$32,1,(BY2378-$BX$31)*$BX$33)),SUM($BU$42:BU2378)/$BV$40))</f>
        <v>1</v>
      </c>
      <c r="BW2378" s="1">
        <f t="shared" si="597"/>
        <v>2.3379421470050159E-18</v>
      </c>
      <c r="BY2378" s="1">
        <f t="shared" si="598"/>
        <v>233.59999999999101</v>
      </c>
      <c r="BZ2378" s="1">
        <f t="shared" si="589"/>
        <v>1.0008313985467063E-20</v>
      </c>
      <c r="CA2378" s="1">
        <f t="shared" si="596"/>
        <v>26</v>
      </c>
      <c r="CE2378" s="1">
        <f t="shared" si="590"/>
        <v>26.305</v>
      </c>
      <c r="CF2378" s="1">
        <f t="shared" si="591"/>
        <v>99</v>
      </c>
      <c r="CG2378" s="1">
        <f t="shared" si="592"/>
        <v>0</v>
      </c>
      <c r="CH2378" s="1">
        <f t="shared" si="599"/>
        <v>0</v>
      </c>
      <c r="CJ2378" s="1" t="e">
        <f t="shared" si="593"/>
        <v>#N/A</v>
      </c>
      <c r="CK2378" s="1" t="str">
        <f t="shared" si="594"/>
        <v/>
      </c>
    </row>
    <row r="2379" spans="73:89" ht="12" customHeight="1" x14ac:dyDescent="0.15">
      <c r="BU2379" s="1">
        <f t="shared" si="595"/>
        <v>0</v>
      </c>
      <c r="BV2379" s="1">
        <f>IF($BY$12=1,NORMDIST(BY2379,$Y$6,$Y$8,TRUE),IF($BY$12=2,IF(BY2379&lt;=$BX$31,0,IF(BY2379&gt;=$BX$32,1,(BY2379-$BX$31)*$BX$33)),SUM($BU$42:BU2379)/$BV$40))</f>
        <v>1</v>
      </c>
      <c r="BW2379" s="1">
        <f t="shared" si="597"/>
        <v>2.2339841566087148E-18</v>
      </c>
      <c r="BY2379" s="1">
        <f t="shared" si="598"/>
        <v>233.69999999999101</v>
      </c>
      <c r="BZ2379" s="1">
        <f t="shared" si="589"/>
        <v>9.5591962199777527E-21</v>
      </c>
      <c r="CA2379" s="1">
        <f t="shared" si="596"/>
        <v>26</v>
      </c>
      <c r="CE2379" s="1">
        <f t="shared" si="590"/>
        <v>26.305</v>
      </c>
      <c r="CF2379" s="1">
        <f t="shared" si="591"/>
        <v>99</v>
      </c>
      <c r="CG2379" s="1">
        <f t="shared" si="592"/>
        <v>0</v>
      </c>
      <c r="CH2379" s="1">
        <f t="shared" si="599"/>
        <v>0</v>
      </c>
      <c r="CJ2379" s="1" t="e">
        <f t="shared" si="593"/>
        <v>#N/A</v>
      </c>
      <c r="CK2379" s="1" t="str">
        <f t="shared" si="594"/>
        <v/>
      </c>
    </row>
    <row r="2380" spans="73:89" ht="12" customHeight="1" x14ac:dyDescent="0.15">
      <c r="BU2380" s="1">
        <f t="shared" si="595"/>
        <v>0</v>
      </c>
      <c r="BV2380" s="1">
        <f>IF($BY$12=1,NORMDIST(BY2380,$Y$6,$Y$8,TRUE),IF($BY$12=2,IF(BY2380&lt;=$BX$31,0,IF(BY2380&gt;=$BX$32,1,(BY2380-$BX$31)*$BX$33)),SUM($BU$42:BU2380)/$BV$40))</f>
        <v>1</v>
      </c>
      <c r="BW2380" s="1">
        <f t="shared" si="597"/>
        <v>2.134594963798252E-18</v>
      </c>
      <c r="BY2380" s="1">
        <f t="shared" si="598"/>
        <v>233.799999999991</v>
      </c>
      <c r="BZ2380" s="1">
        <f t="shared" si="589"/>
        <v>9.1300041223196498E-21</v>
      </c>
      <c r="CA2380" s="1">
        <f t="shared" si="596"/>
        <v>26</v>
      </c>
      <c r="CE2380" s="1">
        <f t="shared" si="590"/>
        <v>26.305</v>
      </c>
      <c r="CF2380" s="1">
        <f t="shared" si="591"/>
        <v>99</v>
      </c>
      <c r="CG2380" s="1">
        <f t="shared" si="592"/>
        <v>0</v>
      </c>
      <c r="CH2380" s="1">
        <f t="shared" si="599"/>
        <v>0</v>
      </c>
      <c r="CJ2380" s="1" t="e">
        <f t="shared" si="593"/>
        <v>#N/A</v>
      </c>
      <c r="CK2380" s="1" t="str">
        <f t="shared" si="594"/>
        <v/>
      </c>
    </row>
    <row r="2381" spans="73:89" ht="12" customHeight="1" x14ac:dyDescent="0.15">
      <c r="BU2381" s="1">
        <f t="shared" si="595"/>
        <v>0</v>
      </c>
      <c r="BV2381" s="1">
        <f>IF($BY$12=1,NORMDIST(BY2381,$Y$6,$Y$8,TRUE),IF($BY$12=2,IF(BY2381&lt;=$BX$31,0,IF(BY2381&gt;=$BX$32,1,(BY2381-$BX$31)*$BX$33)),SUM($BU$42:BU2381)/$BV$40))</f>
        <v>1</v>
      </c>
      <c r="BW2381" s="1">
        <f t="shared" si="597"/>
        <v>2.039576199086911E-18</v>
      </c>
      <c r="BY2381" s="1">
        <f t="shared" si="598"/>
        <v>233.899999999991</v>
      </c>
      <c r="BZ2381" s="1">
        <f t="shared" si="589"/>
        <v>8.7198640405600232E-21</v>
      </c>
      <c r="CA2381" s="1">
        <f t="shared" si="596"/>
        <v>26</v>
      </c>
      <c r="CE2381" s="1">
        <f t="shared" si="590"/>
        <v>26.305</v>
      </c>
      <c r="CF2381" s="1">
        <f t="shared" si="591"/>
        <v>99</v>
      </c>
      <c r="CG2381" s="1">
        <f t="shared" si="592"/>
        <v>0</v>
      </c>
      <c r="CH2381" s="1">
        <f t="shared" si="599"/>
        <v>0</v>
      </c>
      <c r="CJ2381" s="1" t="e">
        <f t="shared" si="593"/>
        <v>#N/A</v>
      </c>
      <c r="CK2381" s="1" t="str">
        <f t="shared" si="594"/>
        <v/>
      </c>
    </row>
    <row r="2382" spans="73:89" ht="12" customHeight="1" x14ac:dyDescent="0.15">
      <c r="BU2382" s="1">
        <f t="shared" si="595"/>
        <v>0</v>
      </c>
      <c r="BV2382" s="1">
        <f>IF($BY$12=1,NORMDIST(BY2382,$Y$6,$Y$8,TRUE),IF($BY$12=2,IF(BY2382&lt;=$BX$31,0,IF(BY2382&gt;=$BX$32,1,(BY2382-$BX$31)*$BX$33)),SUM($BU$42:BU2382)/$BV$40))</f>
        <v>1</v>
      </c>
      <c r="BW2382" s="1">
        <f t="shared" si="597"/>
        <v>1.9487379978925005E-18</v>
      </c>
      <c r="BY2382" s="1">
        <f t="shared" si="598"/>
        <v>233.99999999999099</v>
      </c>
      <c r="BZ2382" s="1">
        <f t="shared" si="589"/>
        <v>8.3279401619340838E-21</v>
      </c>
      <c r="CA2382" s="1">
        <f t="shared" si="596"/>
        <v>26</v>
      </c>
      <c r="CE2382" s="1">
        <f t="shared" si="590"/>
        <v>26.305</v>
      </c>
      <c r="CF2382" s="1">
        <f t="shared" si="591"/>
        <v>99</v>
      </c>
      <c r="CG2382" s="1">
        <f t="shared" si="592"/>
        <v>0</v>
      </c>
      <c r="CH2382" s="1">
        <f t="shared" si="599"/>
        <v>0</v>
      </c>
      <c r="CJ2382" s="1" t="e">
        <f t="shared" si="593"/>
        <v>#N/A</v>
      </c>
      <c r="CK2382" s="1" t="str">
        <f t="shared" si="594"/>
        <v/>
      </c>
    </row>
    <row r="2383" spans="73:89" ht="12" customHeight="1" x14ac:dyDescent="0.15">
      <c r="BU2383" s="1">
        <f t="shared" si="595"/>
        <v>0</v>
      </c>
      <c r="BV2383" s="1">
        <f>IF($BY$12=1,NORMDIST(BY2383,$Y$6,$Y$8,TRUE),IF($BY$12=2,IF(BY2383&lt;=$BX$31,0,IF(BY2383&gt;=$BX$32,1,(BY2383-$BX$31)*$BX$33)),SUM($BU$42:BU2383)/$BV$40))</f>
        <v>1</v>
      </c>
      <c r="BW2383" s="1">
        <f t="shared" si="597"/>
        <v>1.8618986406557352E-18</v>
      </c>
      <c r="BY2383" s="1">
        <f t="shared" si="598"/>
        <v>234.09999999999098</v>
      </c>
      <c r="BZ2383" s="1">
        <f t="shared" si="589"/>
        <v>7.9534328947279238E-21</v>
      </c>
      <c r="CA2383" s="1">
        <f t="shared" si="596"/>
        <v>26</v>
      </c>
      <c r="CE2383" s="1">
        <f t="shared" si="590"/>
        <v>26.305</v>
      </c>
      <c r="CF2383" s="1">
        <f t="shared" si="591"/>
        <v>99</v>
      </c>
      <c r="CG2383" s="1">
        <f t="shared" si="592"/>
        <v>0</v>
      </c>
      <c r="CH2383" s="1">
        <f t="shared" si="599"/>
        <v>0</v>
      </c>
      <c r="CJ2383" s="1" t="e">
        <f t="shared" si="593"/>
        <v>#N/A</v>
      </c>
      <c r="CK2383" s="1" t="str">
        <f t="shared" si="594"/>
        <v/>
      </c>
    </row>
    <row r="2384" spans="73:89" ht="12" customHeight="1" x14ac:dyDescent="0.15">
      <c r="BU2384" s="1">
        <f t="shared" si="595"/>
        <v>0</v>
      </c>
      <c r="BV2384" s="1">
        <f>IF($BY$12=1,NORMDIST(BY2384,$Y$6,$Y$8,TRUE),IF($BY$12=2,IF(BY2384&lt;=$BX$31,0,IF(BY2384&gt;=$BX$32,1,(BY2384-$BX$31)*$BX$33)),SUM($BU$42:BU2384)/$BV$40))</f>
        <v>1</v>
      </c>
      <c r="BW2384" s="1">
        <f t="shared" si="597"/>
        <v>1.7788842079792707E-18</v>
      </c>
      <c r="BY2384" s="1">
        <f t="shared" si="598"/>
        <v>234.19999999999098</v>
      </c>
      <c r="BZ2384" s="1">
        <f t="shared" si="589"/>
        <v>7.5955773184429514E-21</v>
      </c>
      <c r="CA2384" s="1">
        <f t="shared" si="596"/>
        <v>26</v>
      </c>
      <c r="CE2384" s="1">
        <f t="shared" si="590"/>
        <v>26.305</v>
      </c>
      <c r="CF2384" s="1">
        <f t="shared" si="591"/>
        <v>99</v>
      </c>
      <c r="CG2384" s="1">
        <f t="shared" si="592"/>
        <v>0</v>
      </c>
      <c r="CH2384" s="1">
        <f t="shared" si="599"/>
        <v>0</v>
      </c>
      <c r="CJ2384" s="1" t="e">
        <f t="shared" si="593"/>
        <v>#N/A</v>
      </c>
      <c r="CK2384" s="1" t="str">
        <f t="shared" si="594"/>
        <v/>
      </c>
    </row>
    <row r="2385" spans="73:89" ht="12" customHeight="1" x14ac:dyDescent="0.15">
      <c r="BU2385" s="1">
        <f t="shared" si="595"/>
        <v>0</v>
      </c>
      <c r="BV2385" s="1">
        <f>IF($BY$12=1,NORMDIST(BY2385,$Y$6,$Y$8,TRUE),IF($BY$12=2,IF(BY2385&lt;=$BX$31,0,IF(BY2385&gt;=$BX$32,1,(BY2385-$BX$31)*$BX$33)),SUM($BU$42:BU2385)/$BV$40))</f>
        <v>1</v>
      </c>
      <c r="BW2385" s="1">
        <f t="shared" si="597"/>
        <v>1.6995282501701353E-18</v>
      </c>
      <c r="BY2385" s="1">
        <f t="shared" si="598"/>
        <v>234.29999999999097</v>
      </c>
      <c r="BZ2385" s="1">
        <f t="shared" si="589"/>
        <v>7.2536416994033319E-21</v>
      </c>
      <c r="CA2385" s="1">
        <f t="shared" si="596"/>
        <v>26</v>
      </c>
      <c r="CE2385" s="1">
        <f t="shared" si="590"/>
        <v>26.305</v>
      </c>
      <c r="CF2385" s="1">
        <f t="shared" si="591"/>
        <v>99</v>
      </c>
      <c r="CG2385" s="1">
        <f t="shared" si="592"/>
        <v>0</v>
      </c>
      <c r="CH2385" s="1">
        <f t="shared" si="599"/>
        <v>0</v>
      </c>
      <c r="CJ2385" s="1" t="e">
        <f t="shared" si="593"/>
        <v>#N/A</v>
      </c>
      <c r="CK2385" s="1" t="str">
        <f t="shared" si="594"/>
        <v/>
      </c>
    </row>
    <row r="2386" spans="73:89" ht="12" customHeight="1" x14ac:dyDescent="0.15">
      <c r="BU2386" s="1">
        <f t="shared" si="595"/>
        <v>0</v>
      </c>
      <c r="BV2386" s="1">
        <f>IF($BY$12=1,NORMDIST(BY2386,$Y$6,$Y$8,TRUE),IF($BY$12=2,IF(BY2386&lt;=$BX$31,0,IF(BY2386&gt;=$BX$32,1,(BY2386-$BX$31)*$BX$33)),SUM($BU$42:BU2386)/$BV$40))</f>
        <v>1</v>
      </c>
      <c r="BW2386" s="1">
        <f t="shared" si="597"/>
        <v>1.6236714705917498E-18</v>
      </c>
      <c r="BY2386" s="1">
        <f t="shared" si="598"/>
        <v>234.39999999999097</v>
      </c>
      <c r="BZ2386" s="1">
        <f t="shared" si="589"/>
        <v>6.9269260690776978E-21</v>
      </c>
      <c r="CA2386" s="1">
        <f t="shared" si="596"/>
        <v>26</v>
      </c>
      <c r="CE2386" s="1">
        <f t="shared" si="590"/>
        <v>26.305</v>
      </c>
      <c r="CF2386" s="1">
        <f t="shared" si="591"/>
        <v>99</v>
      </c>
      <c r="CG2386" s="1">
        <f t="shared" si="592"/>
        <v>0</v>
      </c>
      <c r="CH2386" s="1">
        <f t="shared" si="599"/>
        <v>0</v>
      </c>
      <c r="CJ2386" s="1" t="e">
        <f t="shared" si="593"/>
        <v>#N/A</v>
      </c>
      <c r="CK2386" s="1" t="str">
        <f t="shared" si="594"/>
        <v/>
      </c>
    </row>
    <row r="2387" spans="73:89" ht="12" customHeight="1" x14ac:dyDescent="0.15">
      <c r="BU2387" s="1">
        <f t="shared" si="595"/>
        <v>0</v>
      </c>
      <c r="BV2387" s="1">
        <f>IF($BY$12=1,NORMDIST(BY2387,$Y$6,$Y$8,TRUE),IF($BY$12=2,IF(BY2387&lt;=$BX$31,0,IF(BY2387&gt;=$BX$32,1,(BY2387-$BX$31)*$BX$33)),SUM($BU$42:BU2387)/$BV$40))</f>
        <v>1</v>
      </c>
      <c r="BW2387" s="1">
        <f t="shared" si="597"/>
        <v>1.5511614222571985E-18</v>
      </c>
      <c r="BY2387" s="1">
        <f t="shared" si="598"/>
        <v>234.49999999999096</v>
      </c>
      <c r="BZ2387" s="1">
        <f t="shared" si="589"/>
        <v>6.6147608625042999E-21</v>
      </c>
      <c r="CA2387" s="1">
        <f t="shared" si="596"/>
        <v>26</v>
      </c>
      <c r="CE2387" s="1">
        <f t="shared" si="590"/>
        <v>26.305</v>
      </c>
      <c r="CF2387" s="1">
        <f t="shared" si="591"/>
        <v>99</v>
      </c>
      <c r="CG2387" s="1">
        <f t="shared" si="592"/>
        <v>0</v>
      </c>
      <c r="CH2387" s="1">
        <f t="shared" si="599"/>
        <v>0</v>
      </c>
      <c r="CJ2387" s="1" t="e">
        <f t="shared" si="593"/>
        <v>#N/A</v>
      </c>
      <c r="CK2387" s="1" t="str">
        <f t="shared" si="594"/>
        <v/>
      </c>
    </row>
    <row r="2388" spans="73:89" ht="12" customHeight="1" x14ac:dyDescent="0.15">
      <c r="BU2388" s="1">
        <f t="shared" si="595"/>
        <v>0</v>
      </c>
      <c r="BV2388" s="1">
        <f>IF($BY$12=1,NORMDIST(BY2388,$Y$6,$Y$8,TRUE),IF($BY$12=2,IF(BY2388&lt;=$BX$31,0,IF(BY2388&gt;=$BX$32,1,(BY2388-$BX$31)*$BX$33)),SUM($BU$42:BU2388)/$BV$40))</f>
        <v>1</v>
      </c>
      <c r="BW2388" s="1">
        <f t="shared" si="597"/>
        <v>1.4818522171177892E-18</v>
      </c>
      <c r="BY2388" s="1">
        <f t="shared" si="598"/>
        <v>234.59999999999096</v>
      </c>
      <c r="BZ2388" s="1">
        <f t="shared" si="589"/>
        <v>6.3165056143130701E-21</v>
      </c>
      <c r="CA2388" s="1">
        <f t="shared" si="596"/>
        <v>26</v>
      </c>
      <c r="CE2388" s="1">
        <f t="shared" si="590"/>
        <v>26.305</v>
      </c>
      <c r="CF2388" s="1">
        <f t="shared" si="591"/>
        <v>99</v>
      </c>
      <c r="CG2388" s="1">
        <f t="shared" si="592"/>
        <v>0</v>
      </c>
      <c r="CH2388" s="1">
        <f t="shared" si="599"/>
        <v>0</v>
      </c>
      <c r="CJ2388" s="1" t="e">
        <f t="shared" si="593"/>
        <v>#N/A</v>
      </c>
      <c r="CK2388" s="1" t="str">
        <f t="shared" si="594"/>
        <v/>
      </c>
    </row>
    <row r="2389" spans="73:89" ht="12" customHeight="1" x14ac:dyDescent="0.15">
      <c r="BU2389" s="1">
        <f t="shared" si="595"/>
        <v>0</v>
      </c>
      <c r="BV2389" s="1">
        <f>IF($BY$12=1,NORMDIST(BY2389,$Y$6,$Y$8,TRUE),IF($BY$12=2,IF(BY2389&lt;=$BX$31,0,IF(BY2389&gt;=$BX$32,1,(BY2389-$BX$31)*$BX$33)),SUM($BU$42:BU2389)/$BV$40))</f>
        <v>1</v>
      </c>
      <c r="BW2389" s="1">
        <f t="shared" si="597"/>
        <v>1.4156042475228064E-18</v>
      </c>
      <c r="BY2389" s="1">
        <f t="shared" si="598"/>
        <v>234.69999999999095</v>
      </c>
      <c r="BZ2389" s="1">
        <f t="shared" si="589"/>
        <v>6.0315477099397568E-21</v>
      </c>
      <c r="CA2389" s="1">
        <f t="shared" si="596"/>
        <v>26</v>
      </c>
      <c r="CE2389" s="1">
        <f t="shared" si="590"/>
        <v>26.305</v>
      </c>
      <c r="CF2389" s="1">
        <f t="shared" si="591"/>
        <v>99</v>
      </c>
      <c r="CG2389" s="1">
        <f t="shared" si="592"/>
        <v>0</v>
      </c>
      <c r="CH2389" s="1">
        <f t="shared" si="599"/>
        <v>0</v>
      </c>
      <c r="CJ2389" s="1" t="e">
        <f t="shared" si="593"/>
        <v>#N/A</v>
      </c>
      <c r="CK2389" s="1" t="str">
        <f t="shared" si="594"/>
        <v/>
      </c>
    </row>
    <row r="2390" spans="73:89" ht="12" customHeight="1" x14ac:dyDescent="0.15">
      <c r="BU2390" s="1">
        <f t="shared" si="595"/>
        <v>0</v>
      </c>
      <c r="BV2390" s="1">
        <f>IF($BY$12=1,NORMDIST(BY2390,$Y$6,$Y$8,TRUE),IF($BY$12=2,IF(BY2390&lt;=$BX$31,0,IF(BY2390&gt;=$BX$32,1,(BY2390-$BX$31)*$BX$33)),SUM($BU$42:BU2390)/$BV$40))</f>
        <v>1</v>
      </c>
      <c r="BW2390" s="1">
        <f t="shared" si="597"/>
        <v>1.3522839193487227E-18</v>
      </c>
      <c r="BY2390" s="1">
        <f t="shared" si="598"/>
        <v>234.79999999999094</v>
      </c>
      <c r="BZ2390" s="1">
        <f t="shared" si="589"/>
        <v>5.7593011897307272E-21</v>
      </c>
      <c r="CA2390" s="1">
        <f t="shared" si="596"/>
        <v>26</v>
      </c>
      <c r="CE2390" s="1">
        <f t="shared" si="590"/>
        <v>26.305</v>
      </c>
      <c r="CF2390" s="1">
        <f t="shared" si="591"/>
        <v>99</v>
      </c>
      <c r="CG2390" s="1">
        <f t="shared" si="592"/>
        <v>0</v>
      </c>
      <c r="CH2390" s="1">
        <f t="shared" si="599"/>
        <v>0</v>
      </c>
      <c r="CJ2390" s="1" t="e">
        <f t="shared" si="593"/>
        <v>#N/A</v>
      </c>
      <c r="CK2390" s="1" t="str">
        <f t="shared" si="594"/>
        <v/>
      </c>
    </row>
    <row r="2391" spans="73:89" ht="12" customHeight="1" x14ac:dyDescent="0.15">
      <c r="BU2391" s="1">
        <f t="shared" si="595"/>
        <v>0</v>
      </c>
      <c r="BV2391" s="1">
        <f>IF($BY$12=1,NORMDIST(BY2391,$Y$6,$Y$8,TRUE),IF($BY$12=2,IF(BY2391&lt;=$BX$31,0,IF(BY2391&gt;=$BX$32,1,(BY2391-$BX$31)*$BX$33)),SUM($BU$42:BU2391)/$BV$40))</f>
        <v>1</v>
      </c>
      <c r="BW2391" s="1">
        <f t="shared" si="597"/>
        <v>1.2917633963152993E-18</v>
      </c>
      <c r="BY2391" s="1">
        <f t="shared" si="598"/>
        <v>234.89999999999094</v>
      </c>
      <c r="BZ2391" s="1">
        <f t="shared" si="589"/>
        <v>5.4992056037264753E-21</v>
      </c>
      <c r="CA2391" s="1">
        <f t="shared" si="596"/>
        <v>26</v>
      </c>
      <c r="CE2391" s="1">
        <f t="shared" si="590"/>
        <v>26.305</v>
      </c>
      <c r="CF2391" s="1">
        <f t="shared" si="591"/>
        <v>99</v>
      </c>
      <c r="CG2391" s="1">
        <f t="shared" si="592"/>
        <v>0</v>
      </c>
      <c r="CH2391" s="1">
        <f t="shared" si="599"/>
        <v>0</v>
      </c>
      <c r="CJ2391" s="1" t="e">
        <f t="shared" si="593"/>
        <v>#N/A</v>
      </c>
      <c r="CK2391" s="1" t="str">
        <f t="shared" si="594"/>
        <v/>
      </c>
    </row>
    <row r="2392" spans="73:89" ht="12" customHeight="1" x14ac:dyDescent="0.15">
      <c r="BU2392" s="1">
        <f t="shared" si="595"/>
        <v>0</v>
      </c>
      <c r="BV2392" s="1">
        <f>IF($BY$12=1,NORMDIST(BY2392,$Y$6,$Y$8,TRUE),IF($BY$12=2,IF(BY2392&lt;=$BX$31,0,IF(BY2392&gt;=$BX$32,1,(BY2392-$BX$31)*$BX$33)),SUM($BU$42:BU2392)/$BV$40))</f>
        <v>1</v>
      </c>
      <c r="BW2392" s="1">
        <f t="shared" si="597"/>
        <v>1.2339203550266438E-18</v>
      </c>
      <c r="BY2392" s="1">
        <f t="shared" si="598"/>
        <v>234.99999999999093</v>
      </c>
      <c r="BZ2392" s="1">
        <f t="shared" si="589"/>
        <v>5.2507249150071976E-21</v>
      </c>
      <c r="CA2392" s="1">
        <f t="shared" si="596"/>
        <v>26</v>
      </c>
      <c r="CE2392" s="1">
        <f t="shared" si="590"/>
        <v>26.305</v>
      </c>
      <c r="CF2392" s="1">
        <f t="shared" si="591"/>
        <v>99</v>
      </c>
      <c r="CG2392" s="1">
        <f t="shared" si="592"/>
        <v>0</v>
      </c>
      <c r="CH2392" s="1">
        <f t="shared" si="599"/>
        <v>0</v>
      </c>
      <c r="CJ2392" s="1" t="e">
        <f t="shared" si="593"/>
        <v>#N/A</v>
      </c>
      <c r="CK2392" s="1" t="str">
        <f t="shared" si="594"/>
        <v/>
      </c>
    </row>
    <row r="2393" spans="73:89" ht="12" customHeight="1" x14ac:dyDescent="0.15">
      <c r="BU2393" s="1">
        <f t="shared" si="595"/>
        <v>0</v>
      </c>
      <c r="BV2393" s="1">
        <f>IF($BY$12=1,NORMDIST(BY2393,$Y$6,$Y$8,TRUE),IF($BY$12=2,IF(BY2393&lt;=$BX$31,0,IF(BY2393&gt;=$BX$32,1,(BY2393-$BX$31)*$BX$33)),SUM($BU$42:BU2393)/$BV$40))</f>
        <v>1</v>
      </c>
      <c r="BW2393" s="1">
        <f t="shared" si="597"/>
        <v>1.1786377502935363E-18</v>
      </c>
      <c r="BY2393" s="1">
        <f t="shared" si="598"/>
        <v>235.09999999999093</v>
      </c>
      <c r="BZ2393" s="1">
        <f t="shared" si="589"/>
        <v>5.0133464495686166E-21</v>
      </c>
      <c r="CA2393" s="1">
        <f t="shared" si="596"/>
        <v>26</v>
      </c>
      <c r="CE2393" s="1">
        <f t="shared" si="590"/>
        <v>26.305</v>
      </c>
      <c r="CF2393" s="1">
        <f t="shared" si="591"/>
        <v>99</v>
      </c>
      <c r="CG2393" s="1">
        <f t="shared" si="592"/>
        <v>0</v>
      </c>
      <c r="CH2393" s="1">
        <f t="shared" si="599"/>
        <v>0</v>
      </c>
      <c r="CJ2393" s="1" t="e">
        <f t="shared" si="593"/>
        <v>#N/A</v>
      </c>
      <c r="CK2393" s="1" t="str">
        <f t="shared" si="594"/>
        <v/>
      </c>
    </row>
    <row r="2394" spans="73:89" ht="12" customHeight="1" x14ac:dyDescent="0.15">
      <c r="BU2394" s="1">
        <f t="shared" si="595"/>
        <v>0</v>
      </c>
      <c r="BV2394" s="1">
        <f>IF($BY$12=1,NORMDIST(BY2394,$Y$6,$Y$8,TRUE),IF($BY$12=2,IF(BY2394&lt;=$BX$31,0,IF(BY2394&gt;=$BX$32,1,(BY2394-$BX$31)*$BX$33)),SUM($BU$42:BU2394)/$BV$40))</f>
        <v>1</v>
      </c>
      <c r="BW2394" s="1">
        <f t="shared" si="597"/>
        <v>1.1258035903113909E-18</v>
      </c>
      <c r="BY2394" s="1">
        <f t="shared" si="598"/>
        <v>235.19999999999092</v>
      </c>
      <c r="BZ2394" s="1">
        <f t="shared" si="589"/>
        <v>4.7865798907799083E-21</v>
      </c>
      <c r="CA2394" s="1">
        <f t="shared" si="596"/>
        <v>26</v>
      </c>
      <c r="CE2394" s="1">
        <f t="shared" si="590"/>
        <v>26.305</v>
      </c>
      <c r="CF2394" s="1">
        <f t="shared" si="591"/>
        <v>99</v>
      </c>
      <c r="CG2394" s="1">
        <f t="shared" si="592"/>
        <v>0</v>
      </c>
      <c r="CH2394" s="1">
        <f t="shared" si="599"/>
        <v>0</v>
      </c>
      <c r="CJ2394" s="1" t="e">
        <f t="shared" si="593"/>
        <v>#N/A</v>
      </c>
      <c r="CK2394" s="1" t="str">
        <f t="shared" si="594"/>
        <v/>
      </c>
    </row>
    <row r="2395" spans="73:89" ht="12" customHeight="1" x14ac:dyDescent="0.15">
      <c r="BU2395" s="1">
        <f t="shared" si="595"/>
        <v>0</v>
      </c>
      <c r="BV2395" s="1">
        <f>IF($BY$12=1,NORMDIST(BY2395,$Y$6,$Y$8,TRUE),IF($BY$12=2,IF(BY2395&lt;=$BX$31,0,IF(BY2395&gt;=$BX$32,1,(BY2395-$BX$31)*$BX$33)),SUM($BU$42:BU2395)/$BV$40))</f>
        <v>1</v>
      </c>
      <c r="BW2395" s="1">
        <f t="shared" si="597"/>
        <v>1.0753107212861802E-18</v>
      </c>
      <c r="BY2395" s="1">
        <f t="shared" si="598"/>
        <v>235.29999999999092</v>
      </c>
      <c r="BZ2395" s="1">
        <f t="shared" si="589"/>
        <v>4.5699563165585282E-21</v>
      </c>
      <c r="CA2395" s="1">
        <f t="shared" si="596"/>
        <v>26</v>
      </c>
      <c r="CE2395" s="1">
        <f t="shared" si="590"/>
        <v>26.305</v>
      </c>
      <c r="CF2395" s="1">
        <f t="shared" si="591"/>
        <v>99</v>
      </c>
      <c r="CG2395" s="1">
        <f t="shared" si="592"/>
        <v>0</v>
      </c>
      <c r="CH2395" s="1">
        <f t="shared" si="599"/>
        <v>0</v>
      </c>
      <c r="CJ2395" s="1" t="e">
        <f t="shared" si="593"/>
        <v>#N/A</v>
      </c>
      <c r="CK2395" s="1" t="str">
        <f t="shared" si="594"/>
        <v/>
      </c>
    </row>
    <row r="2396" spans="73:89" ht="12" customHeight="1" x14ac:dyDescent="0.15">
      <c r="BU2396" s="1">
        <f t="shared" si="595"/>
        <v>0</v>
      </c>
      <c r="BV2396" s="1">
        <f>IF($BY$12=1,NORMDIST(BY2396,$Y$6,$Y$8,TRUE),IF($BY$12=2,IF(BY2396&lt;=$BX$31,0,IF(BY2396&gt;=$BX$32,1,(BY2396-$BX$31)*$BX$33)),SUM($BU$42:BU2396)/$BV$40))</f>
        <v>1</v>
      </c>
      <c r="BW2396" s="1">
        <f t="shared" si="597"/>
        <v>1.0270566211163581E-18</v>
      </c>
      <c r="BY2396" s="1">
        <f t="shared" si="598"/>
        <v>235.39999999999091</v>
      </c>
      <c r="BZ2396" s="1">
        <f t="shared" si="589"/>
        <v>4.3630272774698291E-21</v>
      </c>
      <c r="CA2396" s="1">
        <f t="shared" si="596"/>
        <v>26</v>
      </c>
      <c r="CE2396" s="1">
        <f t="shared" si="590"/>
        <v>26.305</v>
      </c>
      <c r="CF2396" s="1">
        <f t="shared" si="591"/>
        <v>99</v>
      </c>
      <c r="CG2396" s="1">
        <f t="shared" si="592"/>
        <v>0</v>
      </c>
      <c r="CH2396" s="1">
        <f t="shared" si="599"/>
        <v>0</v>
      </c>
      <c r="CJ2396" s="1" t="e">
        <f t="shared" si="593"/>
        <v>#N/A</v>
      </c>
      <c r="CK2396" s="1" t="str">
        <f t="shared" si="594"/>
        <v/>
      </c>
    </row>
    <row r="2397" spans="73:89" ht="12" customHeight="1" x14ac:dyDescent="0.15">
      <c r="BU2397" s="1">
        <f t="shared" si="595"/>
        <v>0</v>
      </c>
      <c r="BV2397" s="1">
        <f>IF($BY$12=1,NORMDIST(BY2397,$Y$6,$Y$8,TRUE),IF($BY$12=2,IF(BY2397&lt;=$BX$31,0,IF(BY2397&gt;=$BX$32,1,(BY2397-$BX$31)*$BX$33)),SUM($BU$42:BU2397)/$BV$40))</f>
        <v>1</v>
      </c>
      <c r="BW2397" s="1">
        <f t="shared" si="597"/>
        <v>9.8094320175568214E-19</v>
      </c>
      <c r="BY2397" s="1">
        <f t="shared" si="598"/>
        <v>235.49999999999091</v>
      </c>
      <c r="BZ2397" s="1">
        <f t="shared" si="589"/>
        <v>4.1653639140370277E-21</v>
      </c>
      <c r="CA2397" s="1">
        <f t="shared" si="596"/>
        <v>26</v>
      </c>
      <c r="CE2397" s="1">
        <f t="shared" si="590"/>
        <v>26.305</v>
      </c>
      <c r="CF2397" s="1">
        <f t="shared" si="591"/>
        <v>99</v>
      </c>
      <c r="CG2397" s="1">
        <f t="shared" si="592"/>
        <v>0</v>
      </c>
      <c r="CH2397" s="1">
        <f t="shared" si="599"/>
        <v>0</v>
      </c>
      <c r="CJ2397" s="1" t="e">
        <f t="shared" si="593"/>
        <v>#N/A</v>
      </c>
      <c r="CK2397" s="1" t="str">
        <f t="shared" si="594"/>
        <v/>
      </c>
    </row>
    <row r="2398" spans="73:89" ht="12" customHeight="1" x14ac:dyDescent="0.15">
      <c r="BU2398" s="1">
        <f t="shared" si="595"/>
        <v>0</v>
      </c>
      <c r="BV2398" s="1">
        <f>IF($BY$12=1,NORMDIST(BY2398,$Y$6,$Y$8,TRUE),IF($BY$12=2,IF(BY2398&lt;=$BX$31,0,IF(BY2398&gt;=$BX$32,1,(BY2398-$BX$31)*$BX$33)),SUM($BU$42:BU2398)/$BV$40))</f>
        <v>1</v>
      </c>
      <c r="BW2398" s="1">
        <f t="shared" si="597"/>
        <v>9.3687661989673424E-19</v>
      </c>
      <c r="BY2398" s="1">
        <f t="shared" si="598"/>
        <v>235.5999999999909</v>
      </c>
      <c r="BZ2398" s="1">
        <f t="shared" si="589"/>
        <v>3.9765561116161731E-21</v>
      </c>
      <c r="CA2398" s="1">
        <f t="shared" si="596"/>
        <v>26</v>
      </c>
      <c r="CE2398" s="1">
        <f t="shared" si="590"/>
        <v>26.305</v>
      </c>
      <c r="CF2398" s="1">
        <f t="shared" si="591"/>
        <v>99</v>
      </c>
      <c r="CG2398" s="1">
        <f t="shared" si="592"/>
        <v>0</v>
      </c>
      <c r="CH2398" s="1">
        <f t="shared" si="599"/>
        <v>0</v>
      </c>
      <c r="CJ2398" s="1" t="e">
        <f t="shared" si="593"/>
        <v>#N/A</v>
      </c>
      <c r="CK2398" s="1" t="str">
        <f t="shared" si="594"/>
        <v/>
      </c>
    </row>
    <row r="2399" spans="73:89" ht="12" customHeight="1" x14ac:dyDescent="0.15">
      <c r="BU2399" s="1">
        <f t="shared" si="595"/>
        <v>0</v>
      </c>
      <c r="BV2399" s="1">
        <f>IF($BY$12=1,NORMDIST(BY2399,$Y$6,$Y$8,TRUE),IF($BY$12=2,IF(BY2399&lt;=$BX$31,0,IF(BY2399&gt;=$BX$32,1,(BY2399-$BX$31)*$BX$33)),SUM($BU$42:BU2399)/$BV$40))</f>
        <v>1</v>
      </c>
      <c r="BW2399" s="1">
        <f t="shared" si="597"/>
        <v>8.9476709562941689E-19</v>
      </c>
      <c r="BY2399" s="1">
        <f t="shared" si="598"/>
        <v>235.69999999999089</v>
      </c>
      <c r="BZ2399" s="1">
        <f t="shared" si="589"/>
        <v>3.7962116912577493E-21</v>
      </c>
      <c r="CA2399" s="1">
        <f t="shared" si="596"/>
        <v>26</v>
      </c>
      <c r="CE2399" s="1">
        <f t="shared" si="590"/>
        <v>26.305</v>
      </c>
      <c r="CF2399" s="1">
        <f t="shared" si="591"/>
        <v>99</v>
      </c>
      <c r="CG2399" s="1">
        <f t="shared" si="592"/>
        <v>0</v>
      </c>
      <c r="CH2399" s="1">
        <f t="shared" si="599"/>
        <v>0</v>
      </c>
      <c r="CJ2399" s="1" t="e">
        <f t="shared" si="593"/>
        <v>#N/A</v>
      </c>
      <c r="CK2399" s="1" t="str">
        <f t="shared" si="594"/>
        <v/>
      </c>
    </row>
    <row r="2400" spans="73:89" ht="12" customHeight="1" x14ac:dyDescent="0.15">
      <c r="BU2400" s="1">
        <f t="shared" si="595"/>
        <v>0</v>
      </c>
      <c r="BV2400" s="1">
        <f>IF($BY$12=1,NORMDIST(BY2400,$Y$6,$Y$8,TRUE),IF($BY$12=2,IF(BY2400&lt;=$BX$31,0,IF(BY2400&gt;=$BX$32,1,(BY2400-$BX$31)*$BX$33)),SUM($BU$42:BU2400)/$BV$40))</f>
        <v>1</v>
      </c>
      <c r="BW2400" s="1">
        <f t="shared" si="597"/>
        <v>8.5452873874366679E-19</v>
      </c>
      <c r="BY2400" s="1">
        <f t="shared" si="598"/>
        <v>235.79999999999089</v>
      </c>
      <c r="BZ2400" s="1">
        <f t="shared" si="589"/>
        <v>3.6239556350453766E-21</v>
      </c>
      <c r="CA2400" s="1">
        <f t="shared" si="596"/>
        <v>26</v>
      </c>
      <c r="CE2400" s="1">
        <f t="shared" si="590"/>
        <v>26.305</v>
      </c>
      <c r="CF2400" s="1">
        <f t="shared" si="591"/>
        <v>99</v>
      </c>
      <c r="CG2400" s="1">
        <f t="shared" si="592"/>
        <v>0</v>
      </c>
      <c r="CH2400" s="1">
        <f t="shared" si="599"/>
        <v>0</v>
      </c>
      <c r="CJ2400" s="1" t="e">
        <f t="shared" si="593"/>
        <v>#N/A</v>
      </c>
      <c r="CK2400" s="1" t="str">
        <f t="shared" si="594"/>
        <v/>
      </c>
    </row>
    <row r="2401" spans="73:89" ht="12" customHeight="1" x14ac:dyDescent="0.15">
      <c r="BU2401" s="1">
        <f t="shared" si="595"/>
        <v>0</v>
      </c>
      <c r="BV2401" s="1">
        <f>IF($BY$12=1,NORMDIST(BY2401,$Y$6,$Y$8,TRUE),IF($BY$12=2,IF(BY2401&lt;=$BX$31,0,IF(BY2401&gt;=$BX$32,1,(BY2401-$BX$31)*$BX$33)),SUM($BU$42:BU2401)/$BV$40))</f>
        <v>1</v>
      </c>
      <c r="BW2401" s="1">
        <f t="shared" si="597"/>
        <v>8.1607938235813658E-19</v>
      </c>
      <c r="BY2401" s="1">
        <f t="shared" si="598"/>
        <v>235.89999999999088</v>
      </c>
      <c r="BZ2401" s="1">
        <f t="shared" si="589"/>
        <v>3.4594293444602293E-21</v>
      </c>
      <c r="CA2401" s="1">
        <f t="shared" si="596"/>
        <v>26</v>
      </c>
      <c r="CE2401" s="1">
        <f t="shared" si="590"/>
        <v>26.305</v>
      </c>
      <c r="CF2401" s="1">
        <f t="shared" si="591"/>
        <v>99</v>
      </c>
      <c r="CG2401" s="1">
        <f t="shared" si="592"/>
        <v>0</v>
      </c>
      <c r="CH2401" s="1">
        <f t="shared" si="599"/>
        <v>0</v>
      </c>
      <c r="CJ2401" s="1" t="e">
        <f t="shared" si="593"/>
        <v>#N/A</v>
      </c>
      <c r="CK2401" s="1" t="str">
        <f t="shared" si="594"/>
        <v/>
      </c>
    </row>
    <row r="2402" spans="73:89" ht="12" customHeight="1" x14ac:dyDescent="0.15">
      <c r="BU2402" s="1">
        <f t="shared" si="595"/>
        <v>0</v>
      </c>
      <c r="BV2402" s="1">
        <f>IF($BY$12=1,NORMDIST(BY2402,$Y$6,$Y$8,TRUE),IF($BY$12=2,IF(BY2402&lt;=$BX$31,0,IF(BY2402&gt;=$BX$32,1,(BY2402-$BX$31)*$BX$33)),SUM($BU$42:BU2402)/$BV$40))</f>
        <v>1</v>
      </c>
      <c r="BW2402" s="1">
        <f t="shared" si="597"/>
        <v>7.7934042357051433E-19</v>
      </c>
      <c r="BY2402" s="1">
        <f t="shared" si="598"/>
        <v>235.99999999999088</v>
      </c>
      <c r="BZ2402" s="1">
        <f t="shared" si="589"/>
        <v>3.3022899303836628E-21</v>
      </c>
      <c r="CA2402" s="1">
        <f t="shared" si="596"/>
        <v>26</v>
      </c>
      <c r="CE2402" s="1">
        <f t="shared" si="590"/>
        <v>26.305</v>
      </c>
      <c r="CF2402" s="1">
        <f t="shared" si="591"/>
        <v>99</v>
      </c>
      <c r="CG2402" s="1">
        <f t="shared" si="592"/>
        <v>0</v>
      </c>
      <c r="CH2402" s="1">
        <f t="shared" si="599"/>
        <v>0</v>
      </c>
      <c r="CJ2402" s="1" t="e">
        <f t="shared" si="593"/>
        <v>#N/A</v>
      </c>
      <c r="CK2402" s="1" t="str">
        <f t="shared" si="594"/>
        <v/>
      </c>
    </row>
    <row r="2403" spans="73:89" ht="12" customHeight="1" x14ac:dyDescent="0.15">
      <c r="BU2403" s="1">
        <f t="shared" si="595"/>
        <v>0</v>
      </c>
      <c r="BV2403" s="1">
        <f>IF($BY$12=1,NORMDIST(BY2403,$Y$6,$Y$8,TRUE),IF($BY$12=2,IF(BY2403&lt;=$BX$31,0,IF(BY2403&gt;=$BX$32,1,(BY2403-$BX$31)*$BX$33)),SUM($BU$42:BU2403)/$BV$40))</f>
        <v>1</v>
      </c>
      <c r="BW2403" s="1">
        <f t="shared" si="597"/>
        <v>7.4423667083711196E-19</v>
      </c>
      <c r="BY2403" s="1">
        <f t="shared" si="598"/>
        <v>236.09999999999087</v>
      </c>
      <c r="BZ2403" s="1">
        <f t="shared" si="589"/>
        <v>3.1522095334059329E-21</v>
      </c>
      <c r="CA2403" s="1">
        <f t="shared" si="596"/>
        <v>26</v>
      </c>
      <c r="CE2403" s="1">
        <f t="shared" si="590"/>
        <v>26.305</v>
      </c>
      <c r="CF2403" s="1">
        <f t="shared" si="591"/>
        <v>99</v>
      </c>
      <c r="CG2403" s="1">
        <f t="shared" si="592"/>
        <v>0</v>
      </c>
      <c r="CH2403" s="1">
        <f t="shared" si="599"/>
        <v>0</v>
      </c>
      <c r="CJ2403" s="1" t="e">
        <f t="shared" si="593"/>
        <v>#N/A</v>
      </c>
      <c r="CK2403" s="1" t="str">
        <f t="shared" si="594"/>
        <v/>
      </c>
    </row>
    <row r="2404" spans="73:89" ht="12" customHeight="1" x14ac:dyDescent="0.15">
      <c r="BU2404" s="1">
        <f t="shared" si="595"/>
        <v>0</v>
      </c>
      <c r="BV2404" s="1">
        <f>IF($BY$12=1,NORMDIST(BY2404,$Y$6,$Y$8,TRUE),IF($BY$12=2,IF(BY2404&lt;=$BX$31,0,IF(BY2404&gt;=$BX$32,1,(BY2404-$BX$31)*$BX$33)),SUM($BU$42:BU2404)/$BV$40))</f>
        <v>1</v>
      </c>
      <c r="BW2404" s="1">
        <f t="shared" si="597"/>
        <v>7.1069619780135673E-19</v>
      </c>
      <c r="BY2404" s="1">
        <f t="shared" si="598"/>
        <v>236.19999999999087</v>
      </c>
      <c r="BZ2404" s="1">
        <f t="shared" si="589"/>
        <v>3.0088746731642009E-21</v>
      </c>
      <c r="CA2404" s="1">
        <f t="shared" si="596"/>
        <v>26</v>
      </c>
      <c r="CE2404" s="1">
        <f t="shared" si="590"/>
        <v>26.305</v>
      </c>
      <c r="CF2404" s="1">
        <f t="shared" si="591"/>
        <v>99</v>
      </c>
      <c r="CG2404" s="1">
        <f t="shared" si="592"/>
        <v>0</v>
      </c>
      <c r="CH2404" s="1">
        <f t="shared" si="599"/>
        <v>0</v>
      </c>
      <c r="CJ2404" s="1" t="e">
        <f t="shared" si="593"/>
        <v>#N/A</v>
      </c>
      <c r="CK2404" s="1" t="str">
        <f t="shared" si="594"/>
        <v/>
      </c>
    </row>
    <row r="2405" spans="73:89" ht="12" customHeight="1" x14ac:dyDescent="0.15">
      <c r="BU2405" s="1">
        <f t="shared" si="595"/>
        <v>0</v>
      </c>
      <c r="BV2405" s="1">
        <f>IF($BY$12=1,NORMDIST(BY2405,$Y$6,$Y$8,TRUE),IF($BY$12=2,IF(BY2405&lt;=$BX$31,0,IF(BY2405&gt;=$BX$32,1,(BY2405-$BX$31)*$BX$33)),SUM($BU$42:BU2405)/$BV$40))</f>
        <v>1</v>
      </c>
      <c r="BW2405" s="1">
        <f t="shared" si="597"/>
        <v>6.7865020330280731E-19</v>
      </c>
      <c r="BY2405" s="1">
        <f t="shared" si="598"/>
        <v>236.29999999999086</v>
      </c>
      <c r="BZ2405" s="1">
        <f t="shared" si="589"/>
        <v>2.8719856254880811E-21</v>
      </c>
      <c r="CA2405" s="1">
        <f t="shared" si="596"/>
        <v>26</v>
      </c>
      <c r="CE2405" s="1">
        <f t="shared" si="590"/>
        <v>26.305</v>
      </c>
      <c r="CF2405" s="1">
        <f t="shared" si="591"/>
        <v>99</v>
      </c>
      <c r="CG2405" s="1">
        <f t="shared" si="592"/>
        <v>0</v>
      </c>
      <c r="CH2405" s="1">
        <f t="shared" si="599"/>
        <v>0</v>
      </c>
      <c r="CJ2405" s="1" t="e">
        <f t="shared" si="593"/>
        <v>#N/A</v>
      </c>
      <c r="CK2405" s="1" t="str">
        <f t="shared" si="594"/>
        <v/>
      </c>
    </row>
    <row r="2406" spans="73:89" ht="12" customHeight="1" x14ac:dyDescent="0.15">
      <c r="BU2406" s="1">
        <f t="shared" si="595"/>
        <v>0</v>
      </c>
      <c r="BV2406" s="1">
        <f>IF($BY$12=1,NORMDIST(BY2406,$Y$6,$Y$8,TRUE),IF($BY$12=2,IF(BY2406&lt;=$BX$31,0,IF(BY2406&gt;=$BX$32,1,(BY2406-$BX$31)*$BX$33)),SUM($BU$42:BU2406)/$BV$40))</f>
        <v>1</v>
      </c>
      <c r="BW2406" s="1">
        <f t="shared" si="597"/>
        <v>6.4803287730853738E-19</v>
      </c>
      <c r="BY2406" s="1">
        <f t="shared" si="598"/>
        <v>236.39999999999085</v>
      </c>
      <c r="BZ2406" s="1">
        <f t="shared" si="589"/>
        <v>2.741255826178352E-21</v>
      </c>
      <c r="CA2406" s="1">
        <f t="shared" si="596"/>
        <v>26</v>
      </c>
      <c r="CE2406" s="1">
        <f t="shared" si="590"/>
        <v>26.305</v>
      </c>
      <c r="CF2406" s="1">
        <f t="shared" si="591"/>
        <v>99</v>
      </c>
      <c r="CG2406" s="1">
        <f t="shared" si="592"/>
        <v>0</v>
      </c>
      <c r="CH2406" s="1">
        <f t="shared" si="599"/>
        <v>0</v>
      </c>
      <c r="CJ2406" s="1" t="e">
        <f t="shared" si="593"/>
        <v>#N/A</v>
      </c>
      <c r="CK2406" s="1" t="str">
        <f t="shared" si="594"/>
        <v/>
      </c>
    </row>
    <row r="2407" spans="73:89" ht="12" customHeight="1" x14ac:dyDescent="0.15">
      <c r="BU2407" s="1">
        <f t="shared" si="595"/>
        <v>0</v>
      </c>
      <c r="BV2407" s="1">
        <f>IF($BY$12=1,NORMDIST(BY2407,$Y$6,$Y$8,TRUE),IF($BY$12=2,IF(BY2407&lt;=$BX$31,0,IF(BY2407&gt;=$BX$32,1,(BY2407-$BX$31)*$BX$33)),SUM($BU$42:BU2407)/$BV$40))</f>
        <v>1</v>
      </c>
      <c r="BW2407" s="1">
        <f t="shared" si="597"/>
        <v>6.1878127252019817E-19</v>
      </c>
      <c r="BY2407" s="1">
        <f t="shared" si="598"/>
        <v>236.49999999999085</v>
      </c>
      <c r="BZ2407" s="1">
        <f t="shared" si="589"/>
        <v>2.6164113002969222E-21</v>
      </c>
      <c r="CA2407" s="1">
        <f t="shared" si="596"/>
        <v>26</v>
      </c>
      <c r="CE2407" s="1">
        <f t="shared" si="590"/>
        <v>26.305</v>
      </c>
      <c r="CF2407" s="1">
        <f t="shared" si="591"/>
        <v>99</v>
      </c>
      <c r="CG2407" s="1">
        <f t="shared" si="592"/>
        <v>0</v>
      </c>
      <c r="CH2407" s="1">
        <f t="shared" si="599"/>
        <v>0</v>
      </c>
      <c r="CJ2407" s="1" t="e">
        <f t="shared" si="593"/>
        <v>#N/A</v>
      </c>
      <c r="CK2407" s="1" t="str">
        <f t="shared" si="594"/>
        <v/>
      </c>
    </row>
    <row r="2408" spans="73:89" ht="12" customHeight="1" x14ac:dyDescent="0.15">
      <c r="BU2408" s="1">
        <f t="shared" si="595"/>
        <v>0</v>
      </c>
      <c r="BV2408" s="1">
        <f>IF($BY$12=1,NORMDIST(BY2408,$Y$6,$Y$8,TRUE),IF($BY$12=2,IF(BY2408&lt;=$BX$31,0,IF(BY2408&gt;=$BX$32,1,(BY2408-$BX$31)*$BX$33)),SUM($BU$42:BU2408)/$BV$40))</f>
        <v>1</v>
      </c>
      <c r="BW2408" s="1">
        <f t="shared" si="597"/>
        <v>5.9083518141955059E-19</v>
      </c>
      <c r="BY2408" s="1">
        <f t="shared" si="598"/>
        <v>236.59999999999084</v>
      </c>
      <c r="BZ2408" s="1">
        <f t="shared" si="589"/>
        <v>2.4971901158899977E-21</v>
      </c>
      <c r="CA2408" s="1">
        <f t="shared" si="596"/>
        <v>26</v>
      </c>
      <c r="CE2408" s="1">
        <f t="shared" si="590"/>
        <v>26.305</v>
      </c>
      <c r="CF2408" s="1">
        <f t="shared" si="591"/>
        <v>99</v>
      </c>
      <c r="CG2408" s="1">
        <f t="shared" si="592"/>
        <v>0</v>
      </c>
      <c r="CH2408" s="1">
        <f t="shared" si="599"/>
        <v>0</v>
      </c>
      <c r="CJ2408" s="1" t="e">
        <f t="shared" si="593"/>
        <v>#N/A</v>
      </c>
      <c r="CK2408" s="1" t="str">
        <f t="shared" si="594"/>
        <v/>
      </c>
    </row>
    <row r="2409" spans="73:89" ht="12" customHeight="1" x14ac:dyDescent="0.15">
      <c r="BU2409" s="1">
        <f t="shared" si="595"/>
        <v>0</v>
      </c>
      <c r="BV2409" s="1">
        <f>IF($BY$12=1,NORMDIST(BY2409,$Y$6,$Y$8,TRUE),IF($BY$12=2,IF(BY2409&lt;=$BX$31,0,IF(BY2409&gt;=$BX$32,1,(BY2409-$BX$31)*$BX$33)),SUM($BU$42:BU2409)/$BV$40))</f>
        <v>1</v>
      </c>
      <c r="BW2409" s="1">
        <f t="shared" si="597"/>
        <v>5.6413701852530789E-19</v>
      </c>
      <c r="BY2409" s="1">
        <f t="shared" si="598"/>
        <v>236.69999999999084</v>
      </c>
      <c r="BZ2409" s="1">
        <f t="shared" si="589"/>
        <v>2.383341861112504E-21</v>
      </c>
      <c r="CA2409" s="1">
        <f t="shared" si="596"/>
        <v>26</v>
      </c>
      <c r="CE2409" s="1">
        <f t="shared" si="590"/>
        <v>26.305</v>
      </c>
      <c r="CF2409" s="1">
        <f t="shared" si="591"/>
        <v>99</v>
      </c>
      <c r="CG2409" s="1">
        <f t="shared" si="592"/>
        <v>0</v>
      </c>
      <c r="CH2409" s="1">
        <f t="shared" si="599"/>
        <v>0</v>
      </c>
      <c r="CJ2409" s="1" t="e">
        <f t="shared" si="593"/>
        <v>#N/A</v>
      </c>
      <c r="CK2409" s="1" t="str">
        <f t="shared" si="594"/>
        <v/>
      </c>
    </row>
    <row r="2410" spans="73:89" ht="12" customHeight="1" x14ac:dyDescent="0.15">
      <c r="BU2410" s="1">
        <f t="shared" si="595"/>
        <v>0</v>
      </c>
      <c r="BV2410" s="1">
        <f>IF($BY$12=1,NORMDIST(BY2410,$Y$6,$Y$8,TRUE),IF($BY$12=2,IF(BY2410&lt;=$BX$31,0,IF(BY2410&gt;=$BX$32,1,(BY2410-$BX$31)*$BX$33)),SUM($BU$42:BU2410)/$BV$40))</f>
        <v>1</v>
      </c>
      <c r="BW2410" s="1">
        <f t="shared" si="597"/>
        <v>5.3863170764359268E-19</v>
      </c>
      <c r="BY2410" s="1">
        <f t="shared" si="598"/>
        <v>236.79999999999083</v>
      </c>
      <c r="BZ2410" s="1">
        <f t="shared" ref="BZ2410:BZ2473" si="600">IF($BZ$5,IF($BY$12=1,NORMDIST(BY2410,$Y$6,$Y$8,FALSE),IF($BY$12=2,IF(AND(BY2410&gt;=$BX$31,BY2410&lt;=$BX$32),$BX$33,0),IF(BY2410&lt;=$BX$13,0,NORMDIST(LN((BY2410-$BX$13)/$BX$12),0,$BW$8,FALSE)/((BY2410-$BX$13)/$BX$12)))),-999)</f>
        <v>2.2746271437652598E-21</v>
      </c>
      <c r="CA2410" s="1">
        <f t="shared" si="596"/>
        <v>26</v>
      </c>
      <c r="CE2410" s="1">
        <f t="shared" ref="CE2410:CE2473" si="601">IF(AND($CB$7,$CD$2,$CD$1),26+$P$23/2-CC2410*$P$23,NA())</f>
        <v>26.305</v>
      </c>
      <c r="CF2410" s="1">
        <f t="shared" ref="CF2410:CF2473" si="602">IF(ISNA(CJ2410),99,CJ2410)</f>
        <v>99</v>
      </c>
      <c r="CG2410" s="1">
        <f t="shared" ref="CG2410:CG2473" si="603">IF(ISNA(CJ2410),0,CJ2410)</f>
        <v>0</v>
      </c>
      <c r="CH2410" s="1">
        <f t="shared" si="599"/>
        <v>0</v>
      </c>
      <c r="CJ2410" s="1" t="e">
        <f t="shared" ref="CJ2410:CJ2473" si="604">IF(CH2410=1,CE2410,NA())</f>
        <v>#N/A</v>
      </c>
      <c r="CK2410" s="1" t="str">
        <f t="shared" ref="CK2410:CK2473" si="605">IF(CH2410=1,M2309,"")</f>
        <v/>
      </c>
    </row>
    <row r="2411" spans="73:89" ht="12" customHeight="1" x14ac:dyDescent="0.15">
      <c r="BU2411" s="1">
        <f t="shared" ref="BU2411:BU2474" si="606">IF($BY$12&lt;3,0,IF(BY2411&lt;=$BX$13,0,NORMDIST(LN((BY2411-$BX$13)/$BX$12),0,$BW$8,FALSE)/((BY2411-$BX$13)/$BX$12)))</f>
        <v>0</v>
      </c>
      <c r="BV2411" s="1">
        <f>IF($BY$12=1,NORMDIST(BY2411,$Y$6,$Y$8,TRUE),IF($BY$12=2,IF(BY2411&lt;=$BX$31,0,IF(BY2411&gt;=$BX$32,1,(BY2411-$BX$31)*$BX$33)),SUM($BU$42:BU2411)/$BV$40))</f>
        <v>1</v>
      </c>
      <c r="BW2411" s="1">
        <f t="shared" si="597"/>
        <v>5.1426657390290646E-19</v>
      </c>
      <c r="BY2411" s="1">
        <f t="shared" si="598"/>
        <v>236.89999999999083</v>
      </c>
      <c r="BZ2411" s="1">
        <f t="shared" si="600"/>
        <v>2.1708171122960168E-21</v>
      </c>
      <c r="CA2411" s="1">
        <f t="shared" ref="CA2411:CA2474" si="607">IF(AND($CD$1,$CD$3),26-$CD$40*NORMDIST(BY2411,$Y$6,$Y$8/SQRT($T$18),FALSE),-999)</f>
        <v>26</v>
      </c>
      <c r="CE2411" s="1">
        <f t="shared" si="601"/>
        <v>26.305</v>
      </c>
      <c r="CF2411" s="1">
        <f t="shared" si="602"/>
        <v>99</v>
      </c>
      <c r="CG2411" s="1">
        <f t="shared" si="603"/>
        <v>0</v>
      </c>
      <c r="CH2411" s="1">
        <f t="shared" si="599"/>
        <v>0</v>
      </c>
      <c r="CJ2411" s="1" t="e">
        <f t="shared" si="604"/>
        <v>#N/A</v>
      </c>
      <c r="CK2411" s="1" t="str">
        <f t="shared" si="605"/>
        <v/>
      </c>
    </row>
    <row r="2412" spans="73:89" ht="12" customHeight="1" x14ac:dyDescent="0.15">
      <c r="BU2412" s="1">
        <f t="shared" si="606"/>
        <v>0</v>
      </c>
      <c r="BV2412" s="1">
        <f>IF($BY$12=1,NORMDIST(BY2412,$Y$6,$Y$8,TRUE),IF($BY$12=2,IF(BY2412&lt;=$BX$31,0,IF(BY2412&gt;=$BX$32,1,(BY2412-$BX$31)*$BX$33)),SUM($BU$42:BU2412)/$BV$40))</f>
        <v>1</v>
      </c>
      <c r="BW2412" s="1">
        <f t="shared" si="597"/>
        <v>4.909912403735678E-19</v>
      </c>
      <c r="BY2412" s="1">
        <f t="shared" si="598"/>
        <v>236.99999999999082</v>
      </c>
      <c r="BZ2412" s="1">
        <f t="shared" si="600"/>
        <v>2.0716929973569062E-21</v>
      </c>
      <c r="CA2412" s="1">
        <f t="shared" si="607"/>
        <v>26</v>
      </c>
      <c r="CE2412" s="1">
        <f t="shared" si="601"/>
        <v>26.305</v>
      </c>
      <c r="CF2412" s="1">
        <f t="shared" si="602"/>
        <v>99</v>
      </c>
      <c r="CG2412" s="1">
        <f t="shared" si="603"/>
        <v>0</v>
      </c>
      <c r="CH2412" s="1">
        <f t="shared" si="599"/>
        <v>0</v>
      </c>
      <c r="CJ2412" s="1" t="e">
        <f t="shared" si="604"/>
        <v>#N/A</v>
      </c>
      <c r="CK2412" s="1" t="str">
        <f t="shared" si="605"/>
        <v/>
      </c>
    </row>
    <row r="2413" spans="73:89" ht="12" customHeight="1" x14ac:dyDescent="0.15">
      <c r="BU2413" s="1">
        <f t="shared" si="606"/>
        <v>0</v>
      </c>
      <c r="BV2413" s="1">
        <f>IF($BY$12=1,NORMDIST(BY2413,$Y$6,$Y$8,TRUE),IF($BY$12=2,IF(BY2413&lt;=$BX$31,0,IF(BY2413&gt;=$BX$32,1,(BY2413-$BX$31)*$BX$33)),SUM($BU$42:BU2413)/$BV$40))</f>
        <v>1</v>
      </c>
      <c r="BW2413" s="1">
        <f t="shared" si="597"/>
        <v>4.6875752907951031E-19</v>
      </c>
      <c r="BY2413" s="1">
        <f t="shared" si="598"/>
        <v>237.09999999999081</v>
      </c>
      <c r="BZ2413" s="1">
        <f t="shared" si="600"/>
        <v>1.9770456730473574E-21</v>
      </c>
      <c r="CA2413" s="1">
        <f t="shared" si="607"/>
        <v>26</v>
      </c>
      <c r="CE2413" s="1">
        <f t="shared" si="601"/>
        <v>26.305</v>
      </c>
      <c r="CF2413" s="1">
        <f t="shared" si="602"/>
        <v>99</v>
      </c>
      <c r="CG2413" s="1">
        <f t="shared" si="603"/>
        <v>0</v>
      </c>
      <c r="CH2413" s="1">
        <f t="shared" si="599"/>
        <v>0</v>
      </c>
      <c r="CJ2413" s="1" t="e">
        <f t="shared" si="604"/>
        <v>#N/A</v>
      </c>
      <c r="CK2413" s="1" t="str">
        <f t="shared" si="605"/>
        <v/>
      </c>
    </row>
    <row r="2414" spans="73:89" ht="12" customHeight="1" x14ac:dyDescent="0.15">
      <c r="BU2414" s="1">
        <f t="shared" si="606"/>
        <v>0</v>
      </c>
      <c r="BV2414" s="1">
        <f>IF($BY$12=1,NORMDIST(BY2414,$Y$6,$Y$8,TRUE),IF($BY$12=2,IF(BY2414&lt;=$BX$31,0,IF(BY2414&gt;=$BX$32,1,(BY2414-$BX$31)*$BX$33)),SUM($BU$42:BU2414)/$BV$40))</f>
        <v>1</v>
      </c>
      <c r="BW2414" s="1">
        <f t="shared" si="597"/>
        <v>4.4751936621835958E-19</v>
      </c>
      <c r="BY2414" s="1">
        <f t="shared" si="598"/>
        <v>237.19999999999081</v>
      </c>
      <c r="BZ2414" s="1">
        <f t="shared" si="600"/>
        <v>1.8866752370083344E-21</v>
      </c>
      <c r="CA2414" s="1">
        <f t="shared" si="607"/>
        <v>26</v>
      </c>
      <c r="CE2414" s="1">
        <f t="shared" si="601"/>
        <v>26.305</v>
      </c>
      <c r="CF2414" s="1">
        <f t="shared" si="602"/>
        <v>99</v>
      </c>
      <c r="CG2414" s="1">
        <f t="shared" si="603"/>
        <v>0</v>
      </c>
      <c r="CH2414" s="1">
        <f t="shared" si="599"/>
        <v>0</v>
      </c>
      <c r="CJ2414" s="1" t="e">
        <f t="shared" si="604"/>
        <v>#N/A</v>
      </c>
      <c r="CK2414" s="1" t="str">
        <f t="shared" si="605"/>
        <v/>
      </c>
    </row>
    <row r="2415" spans="73:89" ht="12" customHeight="1" x14ac:dyDescent="0.15">
      <c r="BU2415" s="1">
        <f t="shared" si="606"/>
        <v>0</v>
      </c>
      <c r="BV2415" s="1">
        <f>IF($BY$12=1,NORMDIST(BY2415,$Y$6,$Y$8,TRUE),IF($BY$12=2,IF(BY2415&lt;=$BX$31,0,IF(BY2415&gt;=$BX$32,1,(BY2415-$BX$31)*$BX$33)),SUM($BU$42:BU2415)/$BV$40))</f>
        <v>1</v>
      </c>
      <c r="BW2415" s="1">
        <f t="shared" si="597"/>
        <v>4.2723269141342966E-19</v>
      </c>
      <c r="BY2415" s="1">
        <f t="shared" si="598"/>
        <v>237.2999999999908</v>
      </c>
      <c r="BZ2415" s="1">
        <f t="shared" si="600"/>
        <v>1.8003906085690949E-21</v>
      </c>
      <c r="CA2415" s="1">
        <f t="shared" si="607"/>
        <v>26</v>
      </c>
      <c r="CE2415" s="1">
        <f t="shared" si="601"/>
        <v>26.305</v>
      </c>
      <c r="CF2415" s="1">
        <f t="shared" si="602"/>
        <v>99</v>
      </c>
      <c r="CG2415" s="1">
        <f t="shared" si="603"/>
        <v>0</v>
      </c>
      <c r="CH2415" s="1">
        <f t="shared" si="599"/>
        <v>0</v>
      </c>
      <c r="CJ2415" s="1" t="e">
        <f t="shared" si="604"/>
        <v>#N/A</v>
      </c>
      <c r="CK2415" s="1" t="str">
        <f t="shared" si="605"/>
        <v/>
      </c>
    </row>
    <row r="2416" spans="73:89" ht="12" customHeight="1" x14ac:dyDescent="0.15">
      <c r="BU2416" s="1">
        <f t="shared" si="606"/>
        <v>0</v>
      </c>
      <c r="BV2416" s="1">
        <f>IF($BY$12=1,NORMDIST(BY2416,$Y$6,$Y$8,TRUE),IF($BY$12=2,IF(BY2416&lt;=$BX$31,0,IF(BY2416&gt;=$BX$32,1,(BY2416-$BX$31)*$BX$33)),SUM($BU$42:BU2416)/$BV$40))</f>
        <v>1</v>
      </c>
      <c r="BW2416" s="1">
        <f t="shared" si="597"/>
        <v>4.0785537082829744E-19</v>
      </c>
      <c r="BY2416" s="1">
        <f t="shared" si="598"/>
        <v>237.3999999999908</v>
      </c>
      <c r="BZ2416" s="1">
        <f t="shared" si="600"/>
        <v>1.718009144179921E-21</v>
      </c>
      <c r="CA2416" s="1">
        <f t="shared" si="607"/>
        <v>26</v>
      </c>
      <c r="CE2416" s="1">
        <f t="shared" si="601"/>
        <v>26.305</v>
      </c>
      <c r="CF2416" s="1">
        <f t="shared" si="602"/>
        <v>99</v>
      </c>
      <c r="CG2416" s="1">
        <f t="shared" si="603"/>
        <v>0</v>
      </c>
      <c r="CH2416" s="1">
        <f t="shared" si="599"/>
        <v>0</v>
      </c>
      <c r="CJ2416" s="1" t="e">
        <f t="shared" si="604"/>
        <v>#N/A</v>
      </c>
      <c r="CK2416" s="1" t="str">
        <f t="shared" si="605"/>
        <v/>
      </c>
    </row>
    <row r="2417" spans="73:89" ht="12" customHeight="1" x14ac:dyDescent="0.15">
      <c r="BU2417" s="1">
        <f t="shared" si="606"/>
        <v>0</v>
      </c>
      <c r="BV2417" s="1">
        <f>IF($BY$12=1,NORMDIST(BY2417,$Y$6,$Y$8,TRUE),IF($BY$12=2,IF(BY2417&lt;=$BX$31,0,IF(BY2417&gt;=$BX$32,1,(BY2417-$BX$31)*$BX$33)),SUM($BU$42:BU2417)/$BV$40))</f>
        <v>1</v>
      </c>
      <c r="BW2417" s="1">
        <f t="shared" si="597"/>
        <v>3.8934711398195978E-19</v>
      </c>
      <c r="BY2417" s="1">
        <f t="shared" si="598"/>
        <v>237.49999999999079</v>
      </c>
      <c r="BZ2417" s="1">
        <f t="shared" si="600"/>
        <v>1.639356269397789E-21</v>
      </c>
      <c r="CA2417" s="1">
        <f t="shared" si="607"/>
        <v>26</v>
      </c>
      <c r="CE2417" s="1">
        <f t="shared" si="601"/>
        <v>26.305</v>
      </c>
      <c r="CF2417" s="1">
        <f t="shared" si="602"/>
        <v>99</v>
      </c>
      <c r="CG2417" s="1">
        <f t="shared" si="603"/>
        <v>0</v>
      </c>
      <c r="CH2417" s="1">
        <f t="shared" si="599"/>
        <v>0</v>
      </c>
      <c r="CJ2417" s="1" t="e">
        <f t="shared" si="604"/>
        <v>#N/A</v>
      </c>
      <c r="CK2417" s="1" t="str">
        <f t="shared" si="605"/>
        <v/>
      </c>
    </row>
    <row r="2418" spans="73:89" ht="12" customHeight="1" x14ac:dyDescent="0.15">
      <c r="BU2418" s="1">
        <f t="shared" si="606"/>
        <v>0</v>
      </c>
      <c r="BV2418" s="1">
        <f>IF($BY$12=1,NORMDIST(BY2418,$Y$6,$Y$8,TRUE),IF($BY$12=2,IF(BY2418&lt;=$BX$31,0,IF(BY2418&gt;=$BX$32,1,(BY2418-$BX$31)*$BX$33)),SUM($BU$42:BU2418)/$BV$40))</f>
        <v>1</v>
      </c>
      <c r="BW2418" s="1">
        <f t="shared" si="597"/>
        <v>3.7166939410900785E-19</v>
      </c>
      <c r="BY2418" s="1">
        <f t="shared" si="598"/>
        <v>237.59999999999079</v>
      </c>
      <c r="BZ2418" s="1">
        <f t="shared" si="600"/>
        <v>1.5642651267214741E-21</v>
      </c>
      <c r="CA2418" s="1">
        <f t="shared" si="607"/>
        <v>26</v>
      </c>
      <c r="CE2418" s="1">
        <f t="shared" si="601"/>
        <v>26.305</v>
      </c>
      <c r="CF2418" s="1">
        <f t="shared" si="602"/>
        <v>99</v>
      </c>
      <c r="CG2418" s="1">
        <f t="shared" si="603"/>
        <v>0</v>
      </c>
      <c r="CH2418" s="1">
        <f t="shared" si="599"/>
        <v>0</v>
      </c>
      <c r="CJ2418" s="1" t="e">
        <f t="shared" si="604"/>
        <v>#N/A</v>
      </c>
      <c r="CK2418" s="1" t="str">
        <f t="shared" si="605"/>
        <v/>
      </c>
    </row>
    <row r="2419" spans="73:89" ht="12" customHeight="1" x14ac:dyDescent="0.15">
      <c r="BU2419" s="1">
        <f t="shared" si="606"/>
        <v>0</v>
      </c>
      <c r="BV2419" s="1">
        <f>IF($BY$12=1,NORMDIST(BY2419,$Y$6,$Y$8,TRUE),IF($BY$12=2,IF(BY2419&lt;=$BX$31,0,IF(BY2419&gt;=$BX$32,1,(BY2419-$BX$31)*$BX$33)),SUM($BU$42:BU2419)/$BV$40))</f>
        <v>1</v>
      </c>
      <c r="BW2419" s="1">
        <f t="shared" si="597"/>
        <v>3.5478537191576061E-19</v>
      </c>
      <c r="BY2419" s="1">
        <f t="shared" si="598"/>
        <v>237.69999999999078</v>
      </c>
      <c r="BZ2419" s="1">
        <f t="shared" si="600"/>
        <v>1.4925762386023323E-21</v>
      </c>
      <c r="CA2419" s="1">
        <f t="shared" si="607"/>
        <v>26</v>
      </c>
      <c r="CE2419" s="1">
        <f t="shared" si="601"/>
        <v>26.305</v>
      </c>
      <c r="CF2419" s="1">
        <f t="shared" si="602"/>
        <v>99</v>
      </c>
      <c r="CG2419" s="1">
        <f t="shared" si="603"/>
        <v>0</v>
      </c>
      <c r="CH2419" s="1">
        <f t="shared" si="599"/>
        <v>0</v>
      </c>
      <c r="CJ2419" s="1" t="e">
        <f t="shared" si="604"/>
        <v>#N/A</v>
      </c>
      <c r="CK2419" s="1" t="str">
        <f t="shared" si="605"/>
        <v/>
      </c>
    </row>
    <row r="2420" spans="73:89" ht="12" customHeight="1" x14ac:dyDescent="0.15">
      <c r="BU2420" s="1">
        <f t="shared" si="606"/>
        <v>0</v>
      </c>
      <c r="BV2420" s="1">
        <f>IF($BY$12=1,NORMDIST(BY2420,$Y$6,$Y$8,TRUE),IF($BY$12=2,IF(BY2420&lt;=$BX$31,0,IF(BY2420&gt;=$BX$32,1,(BY2420-$BX$31)*$BX$33)),SUM($BU$42:BU2420)/$BV$40))</f>
        <v>1</v>
      </c>
      <c r="BW2420" s="1">
        <f t="shared" si="597"/>
        <v>3.3865982258964528E-19</v>
      </c>
      <c r="BY2420" s="1">
        <f t="shared" si="598"/>
        <v>237.79999999999077</v>
      </c>
      <c r="BZ2420" s="1">
        <f t="shared" si="600"/>
        <v>1.4241371849859479E-21</v>
      </c>
      <c r="CA2420" s="1">
        <f t="shared" si="607"/>
        <v>26</v>
      </c>
      <c r="CE2420" s="1">
        <f t="shared" si="601"/>
        <v>26.305</v>
      </c>
      <c r="CF2420" s="1">
        <f t="shared" si="602"/>
        <v>99</v>
      </c>
      <c r="CG2420" s="1">
        <f t="shared" si="603"/>
        <v>0</v>
      </c>
      <c r="CH2420" s="1">
        <f t="shared" si="599"/>
        <v>0</v>
      </c>
      <c r="CJ2420" s="1" t="e">
        <f t="shared" si="604"/>
        <v>#N/A</v>
      </c>
      <c r="CK2420" s="1" t="str">
        <f t="shared" si="605"/>
        <v/>
      </c>
    </row>
    <row r="2421" spans="73:89" ht="12" customHeight="1" x14ac:dyDescent="0.15">
      <c r="BU2421" s="1">
        <f t="shared" si="606"/>
        <v>0</v>
      </c>
      <c r="BV2421" s="1">
        <f>IF($BY$12=1,NORMDIST(BY2421,$Y$6,$Y$8,TRUE),IF($BY$12=2,IF(BY2421&lt;=$BX$31,0,IF(BY2421&gt;=$BX$32,1,(BY2421-$BX$31)*$BX$33)),SUM($BU$42:BU2421)/$BV$40))</f>
        <v>1</v>
      </c>
      <c r="BW2421" s="1">
        <f t="shared" si="597"/>
        <v>3.2325906592472093E-19</v>
      </c>
      <c r="BY2421" s="1">
        <f t="shared" si="598"/>
        <v>237.89999999999077</v>
      </c>
      <c r="BZ2421" s="1">
        <f t="shared" si="600"/>
        <v>1.3588022947655884E-21</v>
      </c>
      <c r="CA2421" s="1">
        <f t="shared" si="607"/>
        <v>26</v>
      </c>
      <c r="CE2421" s="1">
        <f t="shared" si="601"/>
        <v>26.305</v>
      </c>
      <c r="CF2421" s="1">
        <f t="shared" si="602"/>
        <v>99</v>
      </c>
      <c r="CG2421" s="1">
        <f t="shared" si="603"/>
        <v>0</v>
      </c>
      <c r="CH2421" s="1">
        <f t="shared" si="599"/>
        <v>0</v>
      </c>
      <c r="CJ2421" s="1" t="e">
        <f t="shared" si="604"/>
        <v>#N/A</v>
      </c>
      <c r="CK2421" s="1" t="str">
        <f t="shared" si="605"/>
        <v/>
      </c>
    </row>
    <row r="2422" spans="73:89" ht="12" customHeight="1" x14ac:dyDescent="0.15">
      <c r="BU2422" s="1">
        <f t="shared" si="606"/>
        <v>0</v>
      </c>
      <c r="BV2422" s="1">
        <f>IF($BY$12=1,NORMDIST(BY2422,$Y$6,$Y$8,TRUE),IF($BY$12=2,IF(BY2422&lt;=$BX$31,0,IF(BY2422&gt;=$BX$32,1,(BY2422-$BX$31)*$BX$33)),SUM($BU$42:BU2422)/$BV$40))</f>
        <v>1</v>
      </c>
      <c r="BW2422" s="1">
        <f t="shared" si="597"/>
        <v>3.0855089943227168E-19</v>
      </c>
      <c r="BY2422" s="1">
        <f t="shared" si="598"/>
        <v>237.99999999999076</v>
      </c>
      <c r="BZ2422" s="1">
        <f t="shared" si="600"/>
        <v>1.2964323505558137E-21</v>
      </c>
      <c r="CA2422" s="1">
        <f t="shared" si="607"/>
        <v>26</v>
      </c>
      <c r="CE2422" s="1">
        <f t="shared" si="601"/>
        <v>26.305</v>
      </c>
      <c r="CF2422" s="1">
        <f t="shared" si="602"/>
        <v>99</v>
      </c>
      <c r="CG2422" s="1">
        <f t="shared" si="603"/>
        <v>0</v>
      </c>
      <c r="CH2422" s="1">
        <f t="shared" si="599"/>
        <v>0</v>
      </c>
      <c r="CJ2422" s="1" t="e">
        <f t="shared" si="604"/>
        <v>#N/A</v>
      </c>
      <c r="CK2422" s="1" t="str">
        <f t="shared" si="605"/>
        <v/>
      </c>
    </row>
    <row r="2423" spans="73:89" ht="12" customHeight="1" x14ac:dyDescent="0.15">
      <c r="BU2423" s="1">
        <f t="shared" si="606"/>
        <v>0</v>
      </c>
      <c r="BV2423" s="1">
        <f>IF($BY$12=1,NORMDIST(BY2423,$Y$6,$Y$8,TRUE),IF($BY$12=2,IF(BY2423&lt;=$BX$31,0,IF(BY2423&gt;=$BX$32,1,(BY2423-$BX$31)*$BX$33)),SUM($BU$42:BU2423)/$BV$40))</f>
        <v>1</v>
      </c>
      <c r="BW2423" s="1">
        <f t="shared" si="597"/>
        <v>2.9450453431057058E-19</v>
      </c>
      <c r="BY2423" s="1">
        <f t="shared" si="598"/>
        <v>238.09999999999076</v>
      </c>
      <c r="BZ2423" s="1">
        <f t="shared" si="600"/>
        <v>1.23689430621832E-21</v>
      </c>
      <c r="CA2423" s="1">
        <f t="shared" si="607"/>
        <v>26</v>
      </c>
      <c r="CE2423" s="1">
        <f t="shared" si="601"/>
        <v>26.305</v>
      </c>
      <c r="CF2423" s="1">
        <f t="shared" si="602"/>
        <v>99</v>
      </c>
      <c r="CG2423" s="1">
        <f t="shared" si="603"/>
        <v>0</v>
      </c>
      <c r="CH2423" s="1">
        <f t="shared" si="599"/>
        <v>0</v>
      </c>
      <c r="CJ2423" s="1" t="e">
        <f t="shared" si="604"/>
        <v>#N/A</v>
      </c>
      <c r="CK2423" s="1" t="str">
        <f t="shared" si="605"/>
        <v/>
      </c>
    </row>
    <row r="2424" spans="73:89" ht="12" customHeight="1" x14ac:dyDescent="0.15">
      <c r="BU2424" s="1">
        <f t="shared" si="606"/>
        <v>0</v>
      </c>
      <c r="BV2424" s="1">
        <f>IF($BY$12=1,NORMDIST(BY2424,$Y$6,$Y$8,TRUE),IF($BY$12=2,IF(BY2424&lt;=$BX$31,0,IF(BY2424&gt;=$BX$32,1,(BY2424-$BX$31)*$BX$33)),SUM($BU$42:BU2424)/$BV$40))</f>
        <v>1</v>
      </c>
      <c r="BW2424" s="1">
        <f t="shared" si="597"/>
        <v>2.810905341532323E-19</v>
      </c>
      <c r="BY2424" s="1">
        <f t="shared" si="598"/>
        <v>238.19999999999075</v>
      </c>
      <c r="BZ2424" s="1">
        <f t="shared" si="600"/>
        <v>1.180061016596319E-21</v>
      </c>
      <c r="CA2424" s="1">
        <f t="shared" si="607"/>
        <v>26</v>
      </c>
      <c r="CE2424" s="1">
        <f t="shared" si="601"/>
        <v>26.305</v>
      </c>
      <c r="CF2424" s="1">
        <f t="shared" si="602"/>
        <v>99</v>
      </c>
      <c r="CG2424" s="1">
        <f t="shared" si="603"/>
        <v>0</v>
      </c>
      <c r="CH2424" s="1">
        <f t="shared" si="599"/>
        <v>0</v>
      </c>
      <c r="CJ2424" s="1" t="e">
        <f t="shared" si="604"/>
        <v>#N/A</v>
      </c>
      <c r="CK2424" s="1" t="str">
        <f t="shared" si="605"/>
        <v/>
      </c>
    </row>
    <row r="2425" spans="73:89" ht="12" customHeight="1" x14ac:dyDescent="0.15">
      <c r="BU2425" s="1">
        <f t="shared" si="606"/>
        <v>0</v>
      </c>
      <c r="BV2425" s="1">
        <f>IF($BY$12=1,NORMDIST(BY2425,$Y$6,$Y$8,TRUE),IF($BY$12=2,IF(BY2425&lt;=$BX$31,0,IF(BY2425&gt;=$BX$32,1,(BY2425-$BX$31)*$BX$33)),SUM($BU$42:BU2425)/$BV$40))</f>
        <v>1</v>
      </c>
      <c r="BW2425" s="1">
        <f t="shared" si="597"/>
        <v>2.6828075628071578E-19</v>
      </c>
      <c r="BY2425" s="1">
        <f t="shared" si="598"/>
        <v>238.29999999999075</v>
      </c>
      <c r="BZ2425" s="1">
        <f t="shared" si="600"/>
        <v>1.1258109789371641E-21</v>
      </c>
      <c r="CA2425" s="1">
        <f t="shared" si="607"/>
        <v>26</v>
      </c>
      <c r="CE2425" s="1">
        <f t="shared" si="601"/>
        <v>26.305</v>
      </c>
      <c r="CF2425" s="1">
        <f t="shared" si="602"/>
        <v>99</v>
      </c>
      <c r="CG2425" s="1">
        <f t="shared" si="603"/>
        <v>0</v>
      </c>
      <c r="CH2425" s="1">
        <f t="shared" si="599"/>
        <v>0</v>
      </c>
      <c r="CJ2425" s="1" t="e">
        <f t="shared" si="604"/>
        <v>#N/A</v>
      </c>
      <c r="CK2425" s="1" t="str">
        <f t="shared" si="605"/>
        <v/>
      </c>
    </row>
    <row r="2426" spans="73:89" ht="12" customHeight="1" x14ac:dyDescent="0.15">
      <c r="BU2426" s="1">
        <f t="shared" si="606"/>
        <v>0</v>
      </c>
      <c r="BV2426" s="1">
        <f>IF($BY$12=1,NORMDIST(BY2426,$Y$6,$Y$8,TRUE),IF($BY$12=2,IF(BY2426&lt;=$BX$31,0,IF(BY2426&gt;=$BX$32,1,(BY2426-$BX$31)*$BX$33)),SUM($BU$42:BU2426)/$BV$40))</f>
        <v>1</v>
      </c>
      <c r="BW2426" s="1">
        <f t="shared" si="597"/>
        <v>2.5604829558407768E-19</v>
      </c>
      <c r="BY2426" s="1">
        <f t="shared" si="598"/>
        <v>238.39999999999074</v>
      </c>
      <c r="BZ2426" s="1">
        <f t="shared" si="600"/>
        <v>1.0740280855037232E-21</v>
      </c>
      <c r="CA2426" s="1">
        <f t="shared" si="607"/>
        <v>26</v>
      </c>
      <c r="CE2426" s="1">
        <f t="shared" si="601"/>
        <v>26.305</v>
      </c>
      <c r="CF2426" s="1">
        <f t="shared" si="602"/>
        <v>99</v>
      </c>
      <c r="CG2426" s="1">
        <f t="shared" si="603"/>
        <v>0</v>
      </c>
      <c r="CH2426" s="1">
        <f t="shared" si="599"/>
        <v>0</v>
      </c>
      <c r="CJ2426" s="1" t="e">
        <f t="shared" si="604"/>
        <v>#N/A</v>
      </c>
      <c r="CK2426" s="1" t="str">
        <f t="shared" si="605"/>
        <v/>
      </c>
    </row>
    <row r="2427" spans="73:89" ht="12" customHeight="1" x14ac:dyDescent="0.15">
      <c r="BU2427" s="1">
        <f t="shared" si="606"/>
        <v>0</v>
      </c>
      <c r="BV2427" s="1">
        <f>IF($BY$12=1,NORMDIST(BY2427,$Y$6,$Y$8,TRUE),IF($BY$12=2,IF(BY2427&lt;=$BX$31,0,IF(BY2427&gt;=$BX$32,1,(BY2427-$BX$31)*$BX$33)),SUM($BU$42:BU2427)/$BV$40))</f>
        <v>1</v>
      </c>
      <c r="BW2427" s="1">
        <f t="shared" ref="BW2427:BW2490" si="608">BY2427*BZ2427</f>
        <v>2.4436743077495759E-19</v>
      </c>
      <c r="BY2427" s="1">
        <f t="shared" ref="BY2427:BY2490" si="609">BY2426+$BZ$1</f>
        <v>238.49999999999073</v>
      </c>
      <c r="BZ2427" s="1">
        <f t="shared" si="600"/>
        <v>1.0246013868971366E-21</v>
      </c>
      <c r="CA2427" s="1">
        <f t="shared" si="607"/>
        <v>26</v>
      </c>
      <c r="CE2427" s="1">
        <f t="shared" si="601"/>
        <v>26.305</v>
      </c>
      <c r="CF2427" s="1">
        <f t="shared" si="602"/>
        <v>99</v>
      </c>
      <c r="CG2427" s="1">
        <f t="shared" si="603"/>
        <v>0</v>
      </c>
      <c r="CH2427" s="1">
        <f t="shared" si="599"/>
        <v>0</v>
      </c>
      <c r="CJ2427" s="1" t="e">
        <f t="shared" si="604"/>
        <v>#N/A</v>
      </c>
      <c r="CK2427" s="1" t="str">
        <f t="shared" si="605"/>
        <v/>
      </c>
    </row>
    <row r="2428" spans="73:89" ht="12" customHeight="1" x14ac:dyDescent="0.15">
      <c r="BU2428" s="1">
        <f t="shared" si="606"/>
        <v>0</v>
      </c>
      <c r="BV2428" s="1">
        <f>IF($BY$12=1,NORMDIST(BY2428,$Y$6,$Y$8,TRUE),IF($BY$12=2,IF(BY2428&lt;=$BX$31,0,IF(BY2428&gt;=$BX$32,1,(BY2428-$BX$31)*$BX$33)),SUM($BU$42:BU2428)/$BV$40))</f>
        <v>1</v>
      </c>
      <c r="BW2428" s="1">
        <f t="shared" si="608"/>
        <v>2.3321357294002843E-19</v>
      </c>
      <c r="BY2428" s="1">
        <f t="shared" si="609"/>
        <v>238.59999999999073</v>
      </c>
      <c r="BZ2428" s="1">
        <f t="shared" si="600"/>
        <v>9.7742486563301539E-22</v>
      </c>
      <c r="CA2428" s="1">
        <f t="shared" si="607"/>
        <v>26</v>
      </c>
      <c r="CE2428" s="1">
        <f t="shared" si="601"/>
        <v>26.305</v>
      </c>
      <c r="CF2428" s="1">
        <f t="shared" si="602"/>
        <v>99</v>
      </c>
      <c r="CG2428" s="1">
        <f t="shared" si="603"/>
        <v>0</v>
      </c>
      <c r="CH2428" s="1">
        <f t="shared" si="599"/>
        <v>0</v>
      </c>
      <c r="CJ2428" s="1" t="e">
        <f t="shared" si="604"/>
        <v>#N/A</v>
      </c>
      <c r="CK2428" s="1" t="str">
        <f t="shared" si="605"/>
        <v/>
      </c>
    </row>
    <row r="2429" spans="73:89" ht="12" customHeight="1" x14ac:dyDescent="0.15">
      <c r="BU2429" s="1">
        <f t="shared" si="606"/>
        <v>0</v>
      </c>
      <c r="BV2429" s="1">
        <f>IF($BY$12=1,NORMDIST(BY2429,$Y$6,$Y$8,TRUE),IF($BY$12=2,IF(BY2429&lt;=$BX$31,0,IF(BY2429&gt;=$BX$32,1,(BY2429-$BX$31)*$BX$33)),SUM($BU$42:BU2429)/$BV$40))</f>
        <v>1</v>
      </c>
      <c r="BW2429" s="1">
        <f t="shared" si="608"/>
        <v>2.2256321630240345E-19</v>
      </c>
      <c r="BY2429" s="1">
        <f t="shared" si="609"/>
        <v>238.69999999999072</v>
      </c>
      <c r="BZ2429" s="1">
        <f t="shared" si="600"/>
        <v>9.3239721953251829E-22</v>
      </c>
      <c r="CA2429" s="1">
        <f t="shared" si="607"/>
        <v>26</v>
      </c>
      <c r="CE2429" s="1">
        <f t="shared" si="601"/>
        <v>26.305</v>
      </c>
      <c r="CF2429" s="1">
        <f t="shared" si="602"/>
        <v>99</v>
      </c>
      <c r="CG2429" s="1">
        <f t="shared" si="603"/>
        <v>0</v>
      </c>
      <c r="CH2429" s="1">
        <f t="shared" si="599"/>
        <v>0</v>
      </c>
      <c r="CJ2429" s="1" t="e">
        <f t="shared" si="604"/>
        <v>#N/A</v>
      </c>
      <c r="CK2429" s="1" t="str">
        <f t="shared" si="605"/>
        <v/>
      </c>
    </row>
    <row r="2430" spans="73:89" ht="12" customHeight="1" x14ac:dyDescent="0.15">
      <c r="BU2430" s="1">
        <f t="shared" si="606"/>
        <v>0</v>
      </c>
      <c r="BV2430" s="1">
        <f>IF($BY$12=1,NORMDIST(BY2430,$Y$6,$Y$8,TRUE),IF($BY$12=2,IF(BY2430&lt;=$BX$31,0,IF(BY2430&gt;=$BX$32,1,(BY2430-$BX$31)*$BX$33)),SUM($BU$42:BU2430)/$BV$40))</f>
        <v>1</v>
      </c>
      <c r="BW2430" s="1">
        <f t="shared" si="608"/>
        <v>2.1239389109667615E-19</v>
      </c>
      <c r="BY2430" s="1">
        <f t="shared" si="609"/>
        <v>238.79999999999072</v>
      </c>
      <c r="BZ2430" s="1">
        <f t="shared" si="600"/>
        <v>8.8942165450872864E-22</v>
      </c>
      <c r="CA2430" s="1">
        <f t="shared" si="607"/>
        <v>26</v>
      </c>
      <c r="CE2430" s="1">
        <f t="shared" si="601"/>
        <v>26.305</v>
      </c>
      <c r="CF2430" s="1">
        <f t="shared" si="602"/>
        <v>99</v>
      </c>
      <c r="CG2430" s="1">
        <f t="shared" si="603"/>
        <v>0</v>
      </c>
      <c r="CH2430" s="1">
        <f t="shared" si="599"/>
        <v>0</v>
      </c>
      <c r="CJ2430" s="1" t="e">
        <f t="shared" si="604"/>
        <v>#N/A</v>
      </c>
      <c r="CK2430" s="1" t="str">
        <f t="shared" si="605"/>
        <v/>
      </c>
    </row>
    <row r="2431" spans="73:89" ht="12" customHeight="1" x14ac:dyDescent="0.15">
      <c r="BU2431" s="1">
        <f t="shared" si="606"/>
        <v>0</v>
      </c>
      <c r="BV2431" s="1">
        <f>IF($BY$12=1,NORMDIST(BY2431,$Y$6,$Y$8,TRUE),IF($BY$12=2,IF(BY2431&lt;=$BX$31,0,IF(BY2431&gt;=$BX$32,1,(BY2431-$BX$31)*$BX$33)),SUM($BU$42:BU2431)/$BV$40))</f>
        <v>1</v>
      </c>
      <c r="BW2431" s="1">
        <f t="shared" si="608"/>
        <v>2.0268411846796834E-19</v>
      </c>
      <c r="BY2431" s="1">
        <f t="shared" si="609"/>
        <v>238.89999999999071</v>
      </c>
      <c r="BZ2431" s="1">
        <f t="shared" si="600"/>
        <v>8.4840568634565183E-22</v>
      </c>
      <c r="CA2431" s="1">
        <f t="shared" si="607"/>
        <v>26</v>
      </c>
      <c r="CE2431" s="1">
        <f t="shared" si="601"/>
        <v>26.305</v>
      </c>
      <c r="CF2431" s="1">
        <f t="shared" si="602"/>
        <v>99</v>
      </c>
      <c r="CG2431" s="1">
        <f t="shared" si="603"/>
        <v>0</v>
      </c>
      <c r="CH2431" s="1">
        <f t="shared" si="599"/>
        <v>0</v>
      </c>
      <c r="CJ2431" s="1" t="e">
        <f t="shared" si="604"/>
        <v>#N/A</v>
      </c>
      <c r="CK2431" s="1" t="str">
        <f t="shared" si="605"/>
        <v/>
      </c>
    </row>
    <row r="2432" spans="73:89" ht="12" customHeight="1" x14ac:dyDescent="0.15">
      <c r="BU2432" s="1">
        <f t="shared" si="606"/>
        <v>0</v>
      </c>
      <c r="BV2432" s="1">
        <f>IF($BY$12=1,NORMDIST(BY2432,$Y$6,$Y$8,TRUE),IF($BY$12=2,IF(BY2432&lt;=$BX$31,0,IF(BY2432&gt;=$BX$32,1,(BY2432-$BX$31)*$BX$33)),SUM($BU$42:BU2432)/$BV$40))</f>
        <v>1</v>
      </c>
      <c r="BW2432" s="1">
        <f t="shared" si="608"/>
        <v>1.9341336730931018E-19</v>
      </c>
      <c r="BY2432" s="1">
        <f t="shared" si="609"/>
        <v>238.99999999999071</v>
      </c>
      <c r="BZ2432" s="1">
        <f t="shared" si="600"/>
        <v>8.0926095108501137E-22</v>
      </c>
      <c r="CA2432" s="1">
        <f t="shared" si="607"/>
        <v>26</v>
      </c>
      <c r="CE2432" s="1">
        <f t="shared" si="601"/>
        <v>26.305</v>
      </c>
      <c r="CF2432" s="1">
        <f t="shared" si="602"/>
        <v>99</v>
      </c>
      <c r="CG2432" s="1">
        <f t="shared" si="603"/>
        <v>0</v>
      </c>
      <c r="CH2432" s="1">
        <f t="shared" si="599"/>
        <v>0</v>
      </c>
      <c r="CJ2432" s="1" t="e">
        <f t="shared" si="604"/>
        <v>#N/A</v>
      </c>
      <c r="CK2432" s="1" t="str">
        <f t="shared" si="605"/>
        <v/>
      </c>
    </row>
    <row r="2433" spans="73:89" ht="12" customHeight="1" x14ac:dyDescent="0.15">
      <c r="BU2433" s="1">
        <f t="shared" si="606"/>
        <v>0</v>
      </c>
      <c r="BV2433" s="1">
        <f>IF($BY$12=1,NORMDIST(BY2433,$Y$6,$Y$8,TRUE),IF($BY$12=2,IF(BY2433&lt;=$BX$31,0,IF(BY2433&gt;=$BX$32,1,(BY2433-$BX$31)*$BX$33)),SUM($BU$42:BU2433)/$BV$40))</f>
        <v>1</v>
      </c>
      <c r="BW2433" s="1">
        <f t="shared" si="608"/>
        <v>1.8456201295511651E-19</v>
      </c>
      <c r="BY2433" s="1">
        <f t="shared" si="609"/>
        <v>239.0999999999907</v>
      </c>
      <c r="BZ2433" s="1">
        <f t="shared" si="600"/>
        <v>7.7190302365170925E-22</v>
      </c>
      <c r="CA2433" s="1">
        <f t="shared" si="607"/>
        <v>26</v>
      </c>
      <c r="CE2433" s="1">
        <f t="shared" si="601"/>
        <v>26.305</v>
      </c>
      <c r="CF2433" s="1">
        <f t="shared" si="602"/>
        <v>99</v>
      </c>
      <c r="CG2433" s="1">
        <f t="shared" si="603"/>
        <v>0</v>
      </c>
      <c r="CH2433" s="1">
        <f t="shared" si="599"/>
        <v>0</v>
      </c>
      <c r="CJ2433" s="1" t="e">
        <f t="shared" si="604"/>
        <v>#N/A</v>
      </c>
      <c r="CK2433" s="1" t="str">
        <f t="shared" si="605"/>
        <v/>
      </c>
    </row>
    <row r="2434" spans="73:89" ht="12" customHeight="1" x14ac:dyDescent="0.15">
      <c r="BU2434" s="1">
        <f t="shared" si="606"/>
        <v>0</v>
      </c>
      <c r="BV2434" s="1">
        <f>IF($BY$12=1,NORMDIST(BY2434,$Y$6,$Y$8,TRUE),IF($BY$12=2,IF(BY2434&lt;=$BX$31,0,IF(BY2434&gt;=$BX$32,1,(BY2434-$BX$31)*$BX$33)),SUM($BU$42:BU2434)/$BV$40))</f>
        <v>1</v>
      </c>
      <c r="BW2434" s="1">
        <f t="shared" si="608"/>
        <v>1.7611129765196749E-19</v>
      </c>
      <c r="BY2434" s="1">
        <f t="shared" si="609"/>
        <v>239.19999999999069</v>
      </c>
      <c r="BZ2434" s="1">
        <f t="shared" si="600"/>
        <v>7.3625124436444119E-22</v>
      </c>
      <c r="CA2434" s="1">
        <f t="shared" si="607"/>
        <v>26</v>
      </c>
      <c r="CE2434" s="1">
        <f t="shared" si="601"/>
        <v>26.305</v>
      </c>
      <c r="CF2434" s="1">
        <f t="shared" si="602"/>
        <v>99</v>
      </c>
      <c r="CG2434" s="1">
        <f t="shared" si="603"/>
        <v>0</v>
      </c>
      <c r="CH2434" s="1">
        <f t="shared" si="599"/>
        <v>0</v>
      </c>
      <c r="CJ2434" s="1" t="e">
        <f t="shared" si="604"/>
        <v>#N/A</v>
      </c>
      <c r="CK2434" s="1" t="str">
        <f t="shared" si="605"/>
        <v/>
      </c>
    </row>
    <row r="2435" spans="73:89" ht="12" customHeight="1" x14ac:dyDescent="0.15">
      <c r="BU2435" s="1">
        <f t="shared" si="606"/>
        <v>0</v>
      </c>
      <c r="BV2435" s="1">
        <f>IF($BY$12=1,NORMDIST(BY2435,$Y$6,$Y$8,TRUE),IF($BY$12=2,IF(BY2435&lt;=$BX$31,0,IF(BY2435&gt;=$BX$32,1,(BY2435-$BX$31)*$BX$33)),SUM($BU$42:BU2435)/$BV$40))</f>
        <v>1</v>
      </c>
      <c r="BW2435" s="1">
        <f t="shared" si="608"/>
        <v>1.6804329273132926E-19</v>
      </c>
      <c r="BY2435" s="1">
        <f t="shared" si="609"/>
        <v>239.29999999999069</v>
      </c>
      <c r="BZ2435" s="1">
        <f t="shared" si="600"/>
        <v>7.0222855299346344E-22</v>
      </c>
      <c r="CA2435" s="1">
        <f t="shared" si="607"/>
        <v>26</v>
      </c>
      <c r="CE2435" s="1">
        <f t="shared" si="601"/>
        <v>26.305</v>
      </c>
      <c r="CF2435" s="1">
        <f t="shared" si="602"/>
        <v>99</v>
      </c>
      <c r="CG2435" s="1">
        <f t="shared" si="603"/>
        <v>0</v>
      </c>
      <c r="CH2435" s="1">
        <f t="shared" ref="CH2435:CH2498" si="610">IF(CB2435="",0,1)</f>
        <v>0</v>
      </c>
      <c r="CJ2435" s="1" t="e">
        <f t="shared" si="604"/>
        <v>#N/A</v>
      </c>
      <c r="CK2435" s="1" t="str">
        <f t="shared" si="605"/>
        <v/>
      </c>
    </row>
    <row r="2436" spans="73:89" ht="12" customHeight="1" x14ac:dyDescent="0.15">
      <c r="BU2436" s="1">
        <f t="shared" si="606"/>
        <v>0</v>
      </c>
      <c r="BV2436" s="1">
        <f>IF($BY$12=1,NORMDIST(BY2436,$Y$6,$Y$8,TRUE),IF($BY$12=2,IF(BY2436&lt;=$BX$31,0,IF(BY2436&gt;=$BX$32,1,(BY2436-$BX$31)*$BX$33)),SUM($BU$42:BU2436)/$BV$40))</f>
        <v>1</v>
      </c>
      <c r="BW2436" s="1">
        <f t="shared" si="608"/>
        <v>1.6034086241181172E-19</v>
      </c>
      <c r="BY2436" s="1">
        <f t="shared" si="609"/>
        <v>239.39999999999068</v>
      </c>
      <c r="BZ2436" s="1">
        <f t="shared" si="600"/>
        <v>6.6976133004101063E-22</v>
      </c>
      <c r="CA2436" s="1">
        <f t="shared" si="607"/>
        <v>26</v>
      </c>
      <c r="CE2436" s="1">
        <f t="shared" si="601"/>
        <v>26.305</v>
      </c>
      <c r="CF2436" s="1">
        <f t="shared" si="602"/>
        <v>99</v>
      </c>
      <c r="CG2436" s="1">
        <f t="shared" si="603"/>
        <v>0</v>
      </c>
      <c r="CH2436" s="1">
        <f t="shared" si="610"/>
        <v>0</v>
      </c>
      <c r="CJ2436" s="1" t="e">
        <f t="shared" si="604"/>
        <v>#N/A</v>
      </c>
      <c r="CK2436" s="1" t="str">
        <f t="shared" si="605"/>
        <v/>
      </c>
    </row>
    <row r="2437" spans="73:89" ht="12" customHeight="1" x14ac:dyDescent="0.15">
      <c r="BU2437" s="1">
        <f t="shared" si="606"/>
        <v>0</v>
      </c>
      <c r="BV2437" s="1">
        <f>IF($BY$12=1,NORMDIST(BY2437,$Y$6,$Y$8,TRUE),IF($BY$12=2,IF(BY2437&lt;=$BX$31,0,IF(BY2437&gt;=$BX$32,1,(BY2437-$BX$31)*$BX$33)),SUM($BU$42:BU2437)/$BV$40))</f>
        <v>1</v>
      </c>
      <c r="BW2437" s="1">
        <f t="shared" si="608"/>
        <v>1.5298762916176775E-19</v>
      </c>
      <c r="BY2437" s="1">
        <f t="shared" si="609"/>
        <v>239.49999999999068</v>
      </c>
      <c r="BZ2437" s="1">
        <f t="shared" si="600"/>
        <v>6.3877924493433698E-22</v>
      </c>
      <c r="CA2437" s="1">
        <f t="shared" si="607"/>
        <v>26</v>
      </c>
      <c r="CE2437" s="1">
        <f t="shared" si="601"/>
        <v>26.305</v>
      </c>
      <c r="CF2437" s="1">
        <f t="shared" si="602"/>
        <v>99</v>
      </c>
      <c r="CG2437" s="1">
        <f t="shared" si="603"/>
        <v>0</v>
      </c>
      <c r="CH2437" s="1">
        <f t="shared" si="610"/>
        <v>0</v>
      </c>
      <c r="CJ2437" s="1" t="e">
        <f t="shared" si="604"/>
        <v>#N/A</v>
      </c>
      <c r="CK2437" s="1" t="str">
        <f t="shared" si="605"/>
        <v/>
      </c>
    </row>
    <row r="2438" spans="73:89" ht="12" customHeight="1" x14ac:dyDescent="0.15">
      <c r="BU2438" s="1">
        <f t="shared" si="606"/>
        <v>0</v>
      </c>
      <c r="BV2438" s="1">
        <f>IF($BY$12=1,NORMDIST(BY2438,$Y$6,$Y$8,TRUE),IF($BY$12=2,IF(BY2438&lt;=$BX$31,0,IF(BY2438&gt;=$BX$32,1,(BY2438-$BX$31)*$BX$33)),SUM($BU$42:BU2438)/$BV$40))</f>
        <v>1</v>
      </c>
      <c r="BW2438" s="1">
        <f t="shared" si="608"/>
        <v>1.4596794055583699E-19</v>
      </c>
      <c r="BY2438" s="1">
        <f t="shared" si="609"/>
        <v>239.59999999999067</v>
      </c>
      <c r="BZ2438" s="1">
        <f t="shared" si="600"/>
        <v>6.0921511083406793E-22</v>
      </c>
      <c r="CA2438" s="1">
        <f t="shared" si="607"/>
        <v>26</v>
      </c>
      <c r="CE2438" s="1">
        <f t="shared" si="601"/>
        <v>26.305</v>
      </c>
      <c r="CF2438" s="1">
        <f t="shared" si="602"/>
        <v>99</v>
      </c>
      <c r="CG2438" s="1">
        <f t="shared" si="603"/>
        <v>0</v>
      </c>
      <c r="CH2438" s="1">
        <f t="shared" si="610"/>
        <v>0</v>
      </c>
      <c r="CJ2438" s="1" t="e">
        <f t="shared" si="604"/>
        <v>#N/A</v>
      </c>
      <c r="CK2438" s="1" t="str">
        <f t="shared" si="605"/>
        <v/>
      </c>
    </row>
    <row r="2439" spans="73:89" ht="12" customHeight="1" x14ac:dyDescent="0.15">
      <c r="BU2439" s="1">
        <f t="shared" si="606"/>
        <v>0</v>
      </c>
      <c r="BV2439" s="1">
        <f>IF($BY$12=1,NORMDIST(BY2439,$Y$6,$Y$8,TRUE),IF($BY$12=2,IF(BY2439&lt;=$BX$31,0,IF(BY2439&gt;=$BX$32,1,(BY2439-$BX$31)*$BX$33)),SUM($BU$42:BU2439)/$BV$40))</f>
        <v>1</v>
      </c>
      <c r="BW2439" s="1">
        <f t="shared" si="608"/>
        <v>1.3926683756182535E-19</v>
      </c>
      <c r="BY2439" s="1">
        <f t="shared" si="609"/>
        <v>239.69999999999067</v>
      </c>
      <c r="BZ2439" s="1">
        <f t="shared" si="600"/>
        <v>5.8100474577317803E-22</v>
      </c>
      <c r="CA2439" s="1">
        <f t="shared" si="607"/>
        <v>26</v>
      </c>
      <c r="CE2439" s="1">
        <f t="shared" si="601"/>
        <v>26.305</v>
      </c>
      <c r="CF2439" s="1">
        <f t="shared" si="602"/>
        <v>99</v>
      </c>
      <c r="CG2439" s="1">
        <f t="shared" si="603"/>
        <v>0</v>
      </c>
      <c r="CH2439" s="1">
        <f t="shared" si="610"/>
        <v>0</v>
      </c>
      <c r="CJ2439" s="1" t="e">
        <f t="shared" si="604"/>
        <v>#N/A</v>
      </c>
      <c r="CK2439" s="1" t="str">
        <f t="shared" si="605"/>
        <v/>
      </c>
    </row>
    <row r="2440" spans="73:89" ht="12" customHeight="1" x14ac:dyDescent="0.15">
      <c r="BU2440" s="1">
        <f t="shared" si="606"/>
        <v>0</v>
      </c>
      <c r="BV2440" s="1">
        <f>IF($BY$12=1,NORMDIST(BY2440,$Y$6,$Y$8,TRUE),IF($BY$12=2,IF(BY2440&lt;=$BX$31,0,IF(BY2440&gt;=$BX$32,1,(BY2440-$BX$31)*$BX$33)),SUM($BU$42:BU2440)/$BV$40))</f>
        <v>1</v>
      </c>
      <c r="BW2440" s="1">
        <f t="shared" si="608"/>
        <v>1.3287002419707549E-19</v>
      </c>
      <c r="BY2440" s="1">
        <f t="shared" si="609"/>
        <v>239.79999999999066</v>
      </c>
      <c r="BZ2440" s="1">
        <f t="shared" si="600"/>
        <v>5.5408683985438147E-22</v>
      </c>
      <c r="CA2440" s="1">
        <f t="shared" si="607"/>
        <v>26</v>
      </c>
      <c r="CE2440" s="1">
        <f t="shared" si="601"/>
        <v>26.305</v>
      </c>
      <c r="CF2440" s="1">
        <f t="shared" si="602"/>
        <v>99</v>
      </c>
      <c r="CG2440" s="1">
        <f t="shared" si="603"/>
        <v>0</v>
      </c>
      <c r="CH2440" s="1">
        <f t="shared" si="610"/>
        <v>0</v>
      </c>
      <c r="CJ2440" s="1" t="e">
        <f t="shared" si="604"/>
        <v>#N/A</v>
      </c>
      <c r="CK2440" s="1" t="str">
        <f t="shared" si="605"/>
        <v/>
      </c>
    </row>
    <row r="2441" spans="73:89" ht="12" customHeight="1" x14ac:dyDescent="0.15">
      <c r="BU2441" s="1">
        <f t="shared" si="606"/>
        <v>0</v>
      </c>
      <c r="BV2441" s="1">
        <f>IF($BY$12=1,NORMDIST(BY2441,$Y$6,$Y$8,TRUE),IF($BY$12=2,IF(BY2441&lt;=$BX$31,0,IF(BY2441&gt;=$BX$32,1,(BY2441-$BX$31)*$BX$33)),SUM($BU$42:BU2441)/$BV$40))</f>
        <v>1</v>
      </c>
      <c r="BW2441" s="1">
        <f t="shared" si="608"/>
        <v>1.2676383849588313E-19</v>
      </c>
      <c r="BY2441" s="1">
        <f t="shared" si="609"/>
        <v>239.89999999999065</v>
      </c>
      <c r="BZ2441" s="1">
        <f t="shared" si="600"/>
        <v>5.2840282824463561E-22</v>
      </c>
      <c r="CA2441" s="1">
        <f t="shared" si="607"/>
        <v>26</v>
      </c>
      <c r="CE2441" s="1">
        <f t="shared" si="601"/>
        <v>26.305</v>
      </c>
      <c r="CF2441" s="1">
        <f t="shared" si="602"/>
        <v>99</v>
      </c>
      <c r="CG2441" s="1">
        <f t="shared" si="603"/>
        <v>0</v>
      </c>
      <c r="CH2441" s="1">
        <f t="shared" si="610"/>
        <v>0</v>
      </c>
      <c r="CJ2441" s="1" t="e">
        <f t="shared" si="604"/>
        <v>#N/A</v>
      </c>
      <c r="CK2441" s="1" t="str">
        <f t="shared" si="605"/>
        <v/>
      </c>
    </row>
    <row r="2442" spans="73:89" ht="12" customHeight="1" x14ac:dyDescent="0.15">
      <c r="BU2442" s="1">
        <f t="shared" si="606"/>
        <v>0</v>
      </c>
      <c r="BV2442" s="1">
        <f>IF($BY$12=1,NORMDIST(BY2442,$Y$6,$Y$8,TRUE),IF($BY$12=2,IF(BY2442&lt;=$BX$31,0,IF(BY2442&gt;=$BX$32,1,(BY2442-$BX$31)*$BX$33)),SUM($BU$42:BU2442)/$BV$40))</f>
        <v>1</v>
      </c>
      <c r="BW2442" s="1">
        <f t="shared" si="608"/>
        <v>1.2093522473213246E-19</v>
      </c>
      <c r="BY2442" s="1">
        <f t="shared" si="609"/>
        <v>239.99999999999065</v>
      </c>
      <c r="BZ2442" s="1">
        <f t="shared" si="600"/>
        <v>5.0389676971723824E-22</v>
      </c>
      <c r="CA2442" s="1">
        <f t="shared" si="607"/>
        <v>26</v>
      </c>
      <c r="CE2442" s="1">
        <f t="shared" si="601"/>
        <v>26.305</v>
      </c>
      <c r="CF2442" s="1">
        <f t="shared" si="602"/>
        <v>99</v>
      </c>
      <c r="CG2442" s="1">
        <f t="shared" si="603"/>
        <v>0</v>
      </c>
      <c r="CH2442" s="1">
        <f t="shared" si="610"/>
        <v>0</v>
      </c>
      <c r="CJ2442" s="1" t="e">
        <f t="shared" si="604"/>
        <v>#N/A</v>
      </c>
      <c r="CK2442" s="1" t="str">
        <f t="shared" si="605"/>
        <v/>
      </c>
    </row>
    <row r="2443" spans="73:89" ht="12" customHeight="1" x14ac:dyDescent="0.15">
      <c r="BU2443" s="1">
        <f t="shared" si="606"/>
        <v>0</v>
      </c>
      <c r="BV2443" s="1">
        <f>IF($BY$12=1,NORMDIST(BY2443,$Y$6,$Y$8,TRUE),IF($BY$12=2,IF(BY2443&lt;=$BX$31,0,IF(BY2443&gt;=$BX$32,1,(BY2443-$BX$31)*$BX$33)),SUM($BU$42:BU2443)/$BV$40))</f>
        <v>1</v>
      </c>
      <c r="BW2443" s="1">
        <f t="shared" si="608"/>
        <v>1.1537170684355961E-19</v>
      </c>
      <c r="BY2443" s="1">
        <f t="shared" si="609"/>
        <v>240.09999999999064</v>
      </c>
      <c r="BZ2443" s="1">
        <f t="shared" si="600"/>
        <v>4.8051523050214118E-22</v>
      </c>
      <c r="CA2443" s="1">
        <f t="shared" si="607"/>
        <v>26</v>
      </c>
      <c r="CE2443" s="1">
        <f t="shared" si="601"/>
        <v>26.305</v>
      </c>
      <c r="CF2443" s="1">
        <f t="shared" si="602"/>
        <v>99</v>
      </c>
      <c r="CG2443" s="1">
        <f t="shared" si="603"/>
        <v>0</v>
      </c>
      <c r="CH2443" s="1">
        <f t="shared" si="610"/>
        <v>0</v>
      </c>
      <c r="CJ2443" s="1" t="e">
        <f t="shared" si="604"/>
        <v>#N/A</v>
      </c>
      <c r="CK2443" s="1" t="str">
        <f t="shared" si="605"/>
        <v/>
      </c>
    </row>
    <row r="2444" spans="73:89" ht="12" customHeight="1" x14ac:dyDescent="0.15">
      <c r="BU2444" s="1">
        <f t="shared" si="606"/>
        <v>0</v>
      </c>
      <c r="BV2444" s="1">
        <f>IF($BY$12=1,NORMDIST(BY2444,$Y$6,$Y$8,TRUE),IF($BY$12=2,IF(BY2444&lt;=$BX$31,0,IF(BY2444&gt;=$BX$32,1,(BY2444-$BX$31)*$BX$33)),SUM($BU$42:BU2444)/$BV$40))</f>
        <v>1</v>
      </c>
      <c r="BW2444" s="1">
        <f t="shared" si="608"/>
        <v>1.1006136300633512E-19</v>
      </c>
      <c r="BY2444" s="1">
        <f t="shared" si="609"/>
        <v>240.19999999999064</v>
      </c>
      <c r="BZ2444" s="1">
        <f t="shared" si="600"/>
        <v>4.5820717321540137E-22</v>
      </c>
      <c r="CA2444" s="1">
        <f t="shared" si="607"/>
        <v>26</v>
      </c>
      <c r="CE2444" s="1">
        <f t="shared" si="601"/>
        <v>26.305</v>
      </c>
      <c r="CF2444" s="1">
        <f t="shared" si="602"/>
        <v>99</v>
      </c>
      <c r="CG2444" s="1">
        <f t="shared" si="603"/>
        <v>0</v>
      </c>
      <c r="CH2444" s="1">
        <f t="shared" si="610"/>
        <v>0</v>
      </c>
      <c r="CJ2444" s="1" t="e">
        <f t="shared" si="604"/>
        <v>#N/A</v>
      </c>
      <c r="CK2444" s="1" t="str">
        <f t="shared" si="605"/>
        <v/>
      </c>
    </row>
    <row r="2445" spans="73:89" ht="12" customHeight="1" x14ac:dyDescent="0.15">
      <c r="BU2445" s="1">
        <f t="shared" si="606"/>
        <v>0</v>
      </c>
      <c r="BV2445" s="1">
        <f>IF($BY$12=1,NORMDIST(BY2445,$Y$6,$Y$8,TRUE),IF($BY$12=2,IF(BY2445&lt;=$BX$31,0,IF(BY2445&gt;=$BX$32,1,(BY2445-$BX$31)*$BX$33)),SUM($BU$42:BU2445)/$BV$40))</f>
        <v>1</v>
      </c>
      <c r="BW2445" s="1">
        <f t="shared" si="608"/>
        <v>1.0499280131086793E-19</v>
      </c>
      <c r="BY2445" s="1">
        <f t="shared" si="609"/>
        <v>240.29999999999063</v>
      </c>
      <c r="BZ2445" s="1">
        <f t="shared" si="600"/>
        <v>4.3692385064865596E-22</v>
      </c>
      <c r="CA2445" s="1">
        <f t="shared" si="607"/>
        <v>26</v>
      </c>
      <c r="CE2445" s="1">
        <f t="shared" si="601"/>
        <v>26.305</v>
      </c>
      <c r="CF2445" s="1">
        <f t="shared" si="602"/>
        <v>99</v>
      </c>
      <c r="CG2445" s="1">
        <f t="shared" si="603"/>
        <v>0</v>
      </c>
      <c r="CH2445" s="1">
        <f t="shared" si="610"/>
        <v>0</v>
      </c>
      <c r="CJ2445" s="1" t="e">
        <f t="shared" si="604"/>
        <v>#N/A</v>
      </c>
      <c r="CK2445" s="1" t="str">
        <f t="shared" si="605"/>
        <v/>
      </c>
    </row>
    <row r="2446" spans="73:89" ht="12" customHeight="1" x14ac:dyDescent="0.15">
      <c r="BU2446" s="1">
        <f t="shared" si="606"/>
        <v>0</v>
      </c>
      <c r="BV2446" s="1">
        <f>IF($BY$12=1,NORMDIST(BY2446,$Y$6,$Y$8,TRUE),IF($BY$12=2,IF(BY2446&lt;=$BX$31,0,IF(BY2446&gt;=$BX$32,1,(BY2446-$BX$31)*$BX$33)),SUM($BU$42:BU2446)/$BV$40))</f>
        <v>1</v>
      </c>
      <c r="BW2446" s="1">
        <f t="shared" si="608"/>
        <v>1.0015513649171155E-19</v>
      </c>
      <c r="BY2446" s="1">
        <f t="shared" si="609"/>
        <v>240.39999999999063</v>
      </c>
      <c r="BZ2446" s="1">
        <f t="shared" si="600"/>
        <v>4.1661870420846693E-22</v>
      </c>
      <c r="CA2446" s="1">
        <f t="shared" si="607"/>
        <v>26</v>
      </c>
      <c r="CE2446" s="1">
        <f t="shared" si="601"/>
        <v>26.305</v>
      </c>
      <c r="CF2446" s="1">
        <f t="shared" si="602"/>
        <v>99</v>
      </c>
      <c r="CG2446" s="1">
        <f t="shared" si="603"/>
        <v>0</v>
      </c>
      <c r="CH2446" s="1">
        <f t="shared" si="610"/>
        <v>0</v>
      </c>
      <c r="CJ2446" s="1" t="e">
        <f t="shared" si="604"/>
        <v>#N/A</v>
      </c>
      <c r="CK2446" s="1" t="str">
        <f t="shared" si="605"/>
        <v/>
      </c>
    </row>
    <row r="2447" spans="73:89" ht="12" customHeight="1" x14ac:dyDescent="0.15">
      <c r="BU2447" s="1">
        <f t="shared" si="606"/>
        <v>0</v>
      </c>
      <c r="BV2447" s="1">
        <f>IF($BY$12=1,NORMDIST(BY2447,$Y$6,$Y$8,TRUE),IF($BY$12=2,IF(BY2447&lt;=$BX$31,0,IF(BY2447&gt;=$BX$32,1,(BY2447-$BX$31)*$BX$33)),SUM($BU$42:BU2447)/$BV$40))</f>
        <v>1</v>
      </c>
      <c r="BW2447" s="1">
        <f t="shared" si="608"/>
        <v>9.553796766652542E-20</v>
      </c>
      <c r="BY2447" s="1">
        <f t="shared" si="609"/>
        <v>240.49999999999062</v>
      </c>
      <c r="BZ2447" s="1">
        <f t="shared" si="600"/>
        <v>3.9724726680469497E-22</v>
      </c>
      <c r="CA2447" s="1">
        <f t="shared" si="607"/>
        <v>26</v>
      </c>
      <c r="CE2447" s="1">
        <f t="shared" si="601"/>
        <v>26.305</v>
      </c>
      <c r="CF2447" s="1">
        <f t="shared" si="602"/>
        <v>99</v>
      </c>
      <c r="CG2447" s="1">
        <f t="shared" si="603"/>
        <v>0</v>
      </c>
      <c r="CH2447" s="1">
        <f t="shared" si="610"/>
        <v>0</v>
      </c>
      <c r="CJ2447" s="1" t="e">
        <f t="shared" si="604"/>
        <v>#N/A</v>
      </c>
      <c r="CK2447" s="1" t="str">
        <f t="shared" si="605"/>
        <v/>
      </c>
    </row>
    <row r="2448" spans="73:89" ht="12" customHeight="1" x14ac:dyDescent="0.15">
      <c r="BU2448" s="1">
        <f t="shared" si="606"/>
        <v>0</v>
      </c>
      <c r="BV2448" s="1">
        <f>IF($BY$12=1,NORMDIST(BY2448,$Y$6,$Y$8,TRUE),IF($BY$12=2,IF(BY2448&lt;=$BX$31,0,IF(BY2448&gt;=$BX$32,1,(BY2448-$BX$31)*$BX$33)),SUM($BU$42:BU2448)/$BV$40))</f>
        <v>1</v>
      </c>
      <c r="BW2448" s="1">
        <f t="shared" si="608"/>
        <v>9.1131357040901576E-20</v>
      </c>
      <c r="BY2448" s="1">
        <f t="shared" si="609"/>
        <v>240.59999999999062</v>
      </c>
      <c r="BZ2448" s="1">
        <f t="shared" si="600"/>
        <v>3.7876706999544943E-22</v>
      </c>
      <c r="CA2448" s="1">
        <f t="shared" si="607"/>
        <v>26</v>
      </c>
      <c r="CE2448" s="1">
        <f t="shared" si="601"/>
        <v>26.305</v>
      </c>
      <c r="CF2448" s="1">
        <f t="shared" si="602"/>
        <v>99</v>
      </c>
      <c r="CG2448" s="1">
        <f t="shared" si="603"/>
        <v>0</v>
      </c>
      <c r="CH2448" s="1">
        <f t="shared" si="610"/>
        <v>0</v>
      </c>
      <c r="CJ2448" s="1" t="e">
        <f t="shared" si="604"/>
        <v>#N/A</v>
      </c>
      <c r="CK2448" s="1" t="str">
        <f t="shared" si="605"/>
        <v/>
      </c>
    </row>
    <row r="2449" spans="73:89" ht="12" customHeight="1" x14ac:dyDescent="0.15">
      <c r="BU2449" s="1">
        <f t="shared" si="606"/>
        <v>0</v>
      </c>
      <c r="BV2449" s="1">
        <f>IF($BY$12=1,NORMDIST(BY2449,$Y$6,$Y$8,TRUE),IF($BY$12=2,IF(BY2449&lt;=$BX$31,0,IF(BY2449&gt;=$BX$32,1,(BY2449-$BX$31)*$BX$33)),SUM($BU$42:BU2449)/$BV$40))</f>
        <v>1</v>
      </c>
      <c r="BW2449" s="1">
        <f t="shared" si="608"/>
        <v>8.6925809537670503E-20</v>
      </c>
      <c r="BY2449" s="1">
        <f t="shared" si="609"/>
        <v>240.69999999999061</v>
      </c>
      <c r="BZ2449" s="1">
        <f t="shared" si="600"/>
        <v>3.6113755520429536E-22</v>
      </c>
      <c r="CA2449" s="1">
        <f t="shared" si="607"/>
        <v>26</v>
      </c>
      <c r="CE2449" s="1">
        <f t="shared" si="601"/>
        <v>26.305</v>
      </c>
      <c r="CF2449" s="1">
        <f t="shared" si="602"/>
        <v>99</v>
      </c>
      <c r="CG2449" s="1">
        <f t="shared" si="603"/>
        <v>0</v>
      </c>
      <c r="CH2449" s="1">
        <f t="shared" si="610"/>
        <v>0</v>
      </c>
      <c r="CJ2449" s="1" t="e">
        <f t="shared" si="604"/>
        <v>#N/A</v>
      </c>
      <c r="CK2449" s="1" t="str">
        <f t="shared" si="605"/>
        <v/>
      </c>
    </row>
    <row r="2450" spans="73:89" ht="12" customHeight="1" x14ac:dyDescent="0.15">
      <c r="BU2450" s="1">
        <f t="shared" si="606"/>
        <v>0</v>
      </c>
      <c r="BV2450" s="1">
        <f>IF($BY$12=1,NORMDIST(BY2450,$Y$6,$Y$8,TRUE),IF($BY$12=2,IF(BY2450&lt;=$BX$31,0,IF(BY2450&gt;=$BX$32,1,(BY2450-$BX$31)*$BX$33)),SUM($BU$42:BU2450)/$BV$40))</f>
        <v>1</v>
      </c>
      <c r="BW2450" s="1">
        <f t="shared" si="608"/>
        <v>8.2912253311115104E-20</v>
      </c>
      <c r="BY2450" s="1">
        <f t="shared" si="609"/>
        <v>240.7999999999906</v>
      </c>
      <c r="BZ2450" s="1">
        <f t="shared" si="600"/>
        <v>3.4431998883354791E-22</v>
      </c>
      <c r="CA2450" s="1">
        <f t="shared" si="607"/>
        <v>26</v>
      </c>
      <c r="CE2450" s="1">
        <f t="shared" si="601"/>
        <v>26.305</v>
      </c>
      <c r="CF2450" s="1">
        <f t="shared" si="602"/>
        <v>99</v>
      </c>
      <c r="CG2450" s="1">
        <f t="shared" si="603"/>
        <v>0</v>
      </c>
      <c r="CH2450" s="1">
        <f t="shared" si="610"/>
        <v>0</v>
      </c>
      <c r="CJ2450" s="1" t="e">
        <f t="shared" si="604"/>
        <v>#N/A</v>
      </c>
      <c r="CK2450" s="1" t="str">
        <f t="shared" si="605"/>
        <v/>
      </c>
    </row>
    <row r="2451" spans="73:89" ht="12" customHeight="1" x14ac:dyDescent="0.15">
      <c r="BU2451" s="1">
        <f t="shared" si="606"/>
        <v>0</v>
      </c>
      <c r="BV2451" s="1">
        <f>IF($BY$12=1,NORMDIST(BY2451,$Y$6,$Y$8,TRUE),IF($BY$12=2,IF(BY2451&lt;=$BX$31,0,IF(BY2451&gt;=$BX$32,1,(BY2451-$BX$31)*$BX$33)),SUM($BU$42:BU2451)/$BV$40))</f>
        <v>1</v>
      </c>
      <c r="BW2451" s="1">
        <f t="shared" si="608"/>
        <v>7.9082021108115866E-20</v>
      </c>
      <c r="BY2451" s="1">
        <f t="shared" si="609"/>
        <v>240.8999999999906</v>
      </c>
      <c r="BZ2451" s="1">
        <f t="shared" si="600"/>
        <v>3.282773811046864E-22</v>
      </c>
      <c r="CA2451" s="1">
        <f t="shared" si="607"/>
        <v>26</v>
      </c>
      <c r="CE2451" s="1">
        <f t="shared" si="601"/>
        <v>26.305</v>
      </c>
      <c r="CF2451" s="1">
        <f t="shared" si="602"/>
        <v>99</v>
      </c>
      <c r="CG2451" s="1">
        <f t="shared" si="603"/>
        <v>0</v>
      </c>
      <c r="CH2451" s="1">
        <f t="shared" si="610"/>
        <v>0</v>
      </c>
      <c r="CJ2451" s="1" t="e">
        <f t="shared" si="604"/>
        <v>#N/A</v>
      </c>
      <c r="CK2451" s="1" t="str">
        <f t="shared" si="605"/>
        <v/>
      </c>
    </row>
    <row r="2452" spans="73:89" ht="12" customHeight="1" x14ac:dyDescent="0.15">
      <c r="BU2452" s="1">
        <f t="shared" si="606"/>
        <v>0</v>
      </c>
      <c r="BV2452" s="1">
        <f>IF($BY$12=1,NORMDIST(BY2452,$Y$6,$Y$8,TRUE),IF($BY$12=2,IF(BY2452&lt;=$BX$31,0,IF(BY2452&gt;=$BX$32,1,(BY2452-$BX$31)*$BX$33)),SUM($BU$42:BU2452)/$BV$40))</f>
        <v>1</v>
      </c>
      <c r="BW2452" s="1">
        <f t="shared" si="608"/>
        <v>7.5426832439920528E-20</v>
      </c>
      <c r="BY2452" s="1">
        <f t="shared" si="609"/>
        <v>240.99999999999059</v>
      </c>
      <c r="BZ2452" s="1">
        <f t="shared" si="600"/>
        <v>3.1297440846441277E-22</v>
      </c>
      <c r="CA2452" s="1">
        <f t="shared" si="607"/>
        <v>26</v>
      </c>
      <c r="CE2452" s="1">
        <f t="shared" si="601"/>
        <v>26.305</v>
      </c>
      <c r="CF2452" s="1">
        <f t="shared" si="602"/>
        <v>99</v>
      </c>
      <c r="CG2452" s="1">
        <f t="shared" si="603"/>
        <v>0</v>
      </c>
      <c r="CH2452" s="1">
        <f t="shared" si="610"/>
        <v>0</v>
      </c>
      <c r="CJ2452" s="1" t="e">
        <f t="shared" si="604"/>
        <v>#N/A</v>
      </c>
      <c r="CK2452" s="1" t="str">
        <f t="shared" si="605"/>
        <v/>
      </c>
    </row>
    <row r="2453" spans="73:89" ht="12" customHeight="1" x14ac:dyDescent="0.15">
      <c r="BU2453" s="1">
        <f t="shared" si="606"/>
        <v>0</v>
      </c>
      <c r="BV2453" s="1">
        <f>IF($BY$12=1,NORMDIST(BY2453,$Y$6,$Y$8,TRUE),IF($BY$12=2,IF(BY2453&lt;=$BX$31,0,IF(BY2453&gt;=$BX$32,1,(BY2453-$BX$31)*$BX$33)),SUM($BU$42:BU2453)/$BV$40))</f>
        <v>1</v>
      </c>
      <c r="BW2453" s="1">
        <f t="shared" si="608"/>
        <v>7.1938776529730444E-20</v>
      </c>
      <c r="BY2453" s="1">
        <f t="shared" si="609"/>
        <v>241.09999999999059</v>
      </c>
      <c r="BZ2453" s="1">
        <f t="shared" si="600"/>
        <v>2.9837733940163108E-22</v>
      </c>
      <c r="CA2453" s="1">
        <f t="shared" si="607"/>
        <v>26</v>
      </c>
      <c r="CE2453" s="1">
        <f t="shared" si="601"/>
        <v>26.305</v>
      </c>
      <c r="CF2453" s="1">
        <f t="shared" si="602"/>
        <v>99</v>
      </c>
      <c r="CG2453" s="1">
        <f t="shared" si="603"/>
        <v>0</v>
      </c>
      <c r="CH2453" s="1">
        <f t="shared" si="610"/>
        <v>0</v>
      </c>
      <c r="CJ2453" s="1" t="e">
        <f t="shared" si="604"/>
        <v>#N/A</v>
      </c>
      <c r="CK2453" s="1" t="str">
        <f t="shared" si="605"/>
        <v/>
      </c>
    </row>
    <row r="2454" spans="73:89" ht="12" customHeight="1" x14ac:dyDescent="0.15">
      <c r="BU2454" s="1">
        <f t="shared" si="606"/>
        <v>0</v>
      </c>
      <c r="BV2454" s="1">
        <f>IF($BY$12=1,NORMDIST(BY2454,$Y$6,$Y$8,TRUE),IF($BY$12=2,IF(BY2454&lt;=$BX$31,0,IF(BY2454&gt;=$BX$32,1,(BY2454-$BX$31)*$BX$33)),SUM($BU$42:BU2454)/$BV$40))</f>
        <v>1</v>
      </c>
      <c r="BW2454" s="1">
        <f t="shared" si="608"/>
        <v>6.8610296002770602E-20</v>
      </c>
      <c r="BY2454" s="1">
        <f t="shared" si="609"/>
        <v>241.19999999999058</v>
      </c>
      <c r="BZ2454" s="1">
        <f t="shared" si="600"/>
        <v>2.8445396352725239E-22</v>
      </c>
      <c r="CA2454" s="1">
        <f t="shared" si="607"/>
        <v>26</v>
      </c>
      <c r="CE2454" s="1">
        <f t="shared" si="601"/>
        <v>26.305</v>
      </c>
      <c r="CF2454" s="1">
        <f t="shared" si="602"/>
        <v>99</v>
      </c>
      <c r="CG2454" s="1">
        <f t="shared" si="603"/>
        <v>0</v>
      </c>
      <c r="CH2454" s="1">
        <f t="shared" si="610"/>
        <v>0</v>
      </c>
      <c r="CJ2454" s="1" t="e">
        <f t="shared" si="604"/>
        <v>#N/A</v>
      </c>
      <c r="CK2454" s="1" t="str">
        <f t="shared" si="605"/>
        <v/>
      </c>
    </row>
    <row r="2455" spans="73:89" ht="12" customHeight="1" x14ac:dyDescent="0.15">
      <c r="BU2455" s="1">
        <f t="shared" si="606"/>
        <v>0</v>
      </c>
      <c r="BV2455" s="1">
        <f>IF($BY$12=1,NORMDIST(BY2455,$Y$6,$Y$8,TRUE),IF($BY$12=2,IF(BY2455&lt;=$BX$31,0,IF(BY2455&gt;=$BX$32,1,(BY2455-$BX$31)*$BX$33)),SUM($BU$42:BU2455)/$BV$40))</f>
        <v>1</v>
      </c>
      <c r="BW2455" s="1">
        <f t="shared" si="608"/>
        <v>6.5434171286959053E-20</v>
      </c>
      <c r="BY2455" s="1">
        <f t="shared" si="609"/>
        <v>241.29999999999058</v>
      </c>
      <c r="BZ2455" s="1">
        <f t="shared" si="600"/>
        <v>2.7117352377522425E-22</v>
      </c>
      <c r="CA2455" s="1">
        <f t="shared" si="607"/>
        <v>26</v>
      </c>
      <c r="CE2455" s="1">
        <f t="shared" si="601"/>
        <v>26.305</v>
      </c>
      <c r="CF2455" s="1">
        <f t="shared" si="602"/>
        <v>99</v>
      </c>
      <c r="CG2455" s="1">
        <f t="shared" si="603"/>
        <v>0</v>
      </c>
      <c r="CH2455" s="1">
        <f t="shared" si="610"/>
        <v>0</v>
      </c>
      <c r="CJ2455" s="1" t="e">
        <f t="shared" si="604"/>
        <v>#N/A</v>
      </c>
      <c r="CK2455" s="1" t="str">
        <f t="shared" si="605"/>
        <v/>
      </c>
    </row>
    <row r="2456" spans="73:89" ht="12" customHeight="1" x14ac:dyDescent="0.15">
      <c r="BU2456" s="1">
        <f t="shared" si="606"/>
        <v>0</v>
      </c>
      <c r="BV2456" s="1">
        <f>IF($BY$12=1,NORMDIST(BY2456,$Y$6,$Y$8,TRUE),IF($BY$12=2,IF(BY2456&lt;=$BX$31,0,IF(BY2456&gt;=$BX$32,1,(BY2456-$BX$31)*$BX$33)),SUM($BU$42:BU2456)/$BV$40))</f>
        <v>1</v>
      </c>
      <c r="BW2456" s="1">
        <f t="shared" si="608"/>
        <v>6.2403505693583495E-20</v>
      </c>
      <c r="BY2456" s="1">
        <f t="shared" si="609"/>
        <v>241.39999999999057</v>
      </c>
      <c r="BZ2456" s="1">
        <f t="shared" si="600"/>
        <v>2.5850665158900554E-22</v>
      </c>
      <c r="CA2456" s="1">
        <f t="shared" si="607"/>
        <v>26</v>
      </c>
      <c r="CE2456" s="1">
        <f t="shared" si="601"/>
        <v>26.305</v>
      </c>
      <c r="CF2456" s="1">
        <f t="shared" si="602"/>
        <v>99</v>
      </c>
      <c r="CG2456" s="1">
        <f t="shared" si="603"/>
        <v>0</v>
      </c>
      <c r="CH2456" s="1">
        <f t="shared" si="610"/>
        <v>0</v>
      </c>
      <c r="CJ2456" s="1" t="e">
        <f t="shared" si="604"/>
        <v>#N/A</v>
      </c>
      <c r="CK2456" s="1" t="str">
        <f t="shared" si="605"/>
        <v/>
      </c>
    </row>
    <row r="2457" spans="73:89" ht="12" customHeight="1" x14ac:dyDescent="0.15">
      <c r="BU2457" s="1">
        <f t="shared" si="606"/>
        <v>0</v>
      </c>
      <c r="BV2457" s="1">
        <f>IF($BY$12=1,NORMDIST(BY2457,$Y$6,$Y$8,TRUE),IF($BY$12=2,IF(BY2457&lt;=$BX$31,0,IF(BY2457&gt;=$BX$32,1,(BY2457-$BX$31)*$BX$33)),SUM($BU$42:BU2457)/$BV$40))</f>
        <v>1</v>
      </c>
      <c r="BW2457" s="1">
        <f t="shared" si="608"/>
        <v>5.951171114875628E-20</v>
      </c>
      <c r="BY2457" s="1">
        <f t="shared" si="609"/>
        <v>241.49999999999056</v>
      </c>
      <c r="BZ2457" s="1">
        <f t="shared" si="600"/>
        <v>2.4642530496380377E-22</v>
      </c>
      <c r="CA2457" s="1">
        <f t="shared" si="607"/>
        <v>26</v>
      </c>
      <c r="CE2457" s="1">
        <f t="shared" si="601"/>
        <v>26.305</v>
      </c>
      <c r="CF2457" s="1">
        <f t="shared" si="602"/>
        <v>99</v>
      </c>
      <c r="CG2457" s="1">
        <f t="shared" si="603"/>
        <v>0</v>
      </c>
      <c r="CH2457" s="1">
        <f t="shared" si="610"/>
        <v>0</v>
      </c>
      <c r="CJ2457" s="1" t="e">
        <f t="shared" si="604"/>
        <v>#N/A</v>
      </c>
      <c r="CK2457" s="1" t="str">
        <f t="shared" si="605"/>
        <v/>
      </c>
    </row>
    <row r="2458" spans="73:89" ht="12" customHeight="1" x14ac:dyDescent="0.15">
      <c r="BU2458" s="1">
        <f t="shared" si="606"/>
        <v>0</v>
      </c>
      <c r="BV2458" s="1">
        <f>IF($BY$12=1,NORMDIST(BY2458,$Y$6,$Y$8,TRUE),IF($BY$12=2,IF(BY2458&lt;=$BX$31,0,IF(BY2458&gt;=$BX$32,1,(BY2458-$BX$31)*$BX$33)),SUM($BU$42:BU2458)/$BV$40))</f>
        <v>1</v>
      </c>
      <c r="BW2458" s="1">
        <f t="shared" si="608"/>
        <v>5.6752494547605734E-20</v>
      </c>
      <c r="BY2458" s="1">
        <f t="shared" si="609"/>
        <v>241.59999999999056</v>
      </c>
      <c r="BZ2458" s="1">
        <f t="shared" si="600"/>
        <v>2.3490270922023159E-22</v>
      </c>
      <c r="CA2458" s="1">
        <f t="shared" si="607"/>
        <v>26</v>
      </c>
      <c r="CE2458" s="1">
        <f t="shared" si="601"/>
        <v>26.305</v>
      </c>
      <c r="CF2458" s="1">
        <f t="shared" si="602"/>
        <v>99</v>
      </c>
      <c r="CG2458" s="1">
        <f t="shared" si="603"/>
        <v>0</v>
      </c>
      <c r="CH2458" s="1">
        <f t="shared" si="610"/>
        <v>0</v>
      </c>
      <c r="CJ2458" s="1" t="e">
        <f t="shared" si="604"/>
        <v>#N/A</v>
      </c>
      <c r="CK2458" s="1" t="str">
        <f t="shared" si="605"/>
        <v/>
      </c>
    </row>
    <row r="2459" spans="73:89" ht="12" customHeight="1" x14ac:dyDescent="0.15">
      <c r="BU2459" s="1">
        <f t="shared" si="606"/>
        <v>0</v>
      </c>
      <c r="BV2459" s="1">
        <f>IF($BY$12=1,NORMDIST(BY2459,$Y$6,$Y$8,TRUE),IF($BY$12=2,IF(BY2459&lt;=$BX$31,0,IF(BY2459&gt;=$BX$32,1,(BY2459-$BX$31)*$BX$33)),SUM($BU$42:BU2459)/$BV$40))</f>
        <v>1</v>
      </c>
      <c r="BW2459" s="1">
        <f t="shared" si="608"/>
        <v>5.4119844704377905E-20</v>
      </c>
      <c r="BY2459" s="1">
        <f t="shared" si="609"/>
        <v>241.69999999999055</v>
      </c>
      <c r="BZ2459" s="1">
        <f t="shared" si="600"/>
        <v>2.2391330039048415E-22</v>
      </c>
      <c r="CA2459" s="1">
        <f t="shared" si="607"/>
        <v>26</v>
      </c>
      <c r="CE2459" s="1">
        <f t="shared" si="601"/>
        <v>26.305</v>
      </c>
      <c r="CF2459" s="1">
        <f t="shared" si="602"/>
        <v>99</v>
      </c>
      <c r="CG2459" s="1">
        <f t="shared" si="603"/>
        <v>0</v>
      </c>
      <c r="CH2459" s="1">
        <f t="shared" si="610"/>
        <v>0</v>
      </c>
      <c r="CJ2459" s="1" t="e">
        <f t="shared" si="604"/>
        <v>#N/A</v>
      </c>
      <c r="CK2459" s="1" t="str">
        <f t="shared" si="605"/>
        <v/>
      </c>
    </row>
    <row r="2460" spans="73:89" ht="12" customHeight="1" x14ac:dyDescent="0.15">
      <c r="BU2460" s="1">
        <f t="shared" si="606"/>
        <v>0</v>
      </c>
      <c r="BV2460" s="1">
        <f>IF($BY$12=1,NORMDIST(BY2460,$Y$6,$Y$8,TRUE),IF($BY$12=2,IF(BY2460&lt;=$BX$31,0,IF(BY2460&gt;=$BX$32,1,(BY2460-$BX$31)*$BX$33)),SUM($BU$42:BU2460)/$BV$40))</f>
        <v>1</v>
      </c>
      <c r="BW2460" s="1">
        <f t="shared" si="608"/>
        <v>5.1608019872775772E-20</v>
      </c>
      <c r="BY2460" s="1">
        <f t="shared" si="609"/>
        <v>241.79999999999055</v>
      </c>
      <c r="BZ2460" s="1">
        <f t="shared" si="600"/>
        <v>2.1343267110329937E-22</v>
      </c>
      <c r="CA2460" s="1">
        <f t="shared" si="607"/>
        <v>26</v>
      </c>
      <c r="CE2460" s="1">
        <f t="shared" si="601"/>
        <v>26.305</v>
      </c>
      <c r="CF2460" s="1">
        <f t="shared" si="602"/>
        <v>99</v>
      </c>
      <c r="CG2460" s="1">
        <f t="shared" si="603"/>
        <v>0</v>
      </c>
      <c r="CH2460" s="1">
        <f t="shared" si="610"/>
        <v>0</v>
      </c>
      <c r="CJ2460" s="1" t="e">
        <f t="shared" si="604"/>
        <v>#N/A</v>
      </c>
      <c r="CK2460" s="1" t="str">
        <f t="shared" si="605"/>
        <v/>
      </c>
    </row>
    <row r="2461" spans="73:89" ht="12" customHeight="1" x14ac:dyDescent="0.15">
      <c r="BU2461" s="1">
        <f t="shared" si="606"/>
        <v>0</v>
      </c>
      <c r="BV2461" s="1">
        <f>IF($BY$12=1,NORMDIST(BY2461,$Y$6,$Y$8,TRUE),IF($BY$12=2,IF(BY2461&lt;=$BX$31,0,IF(BY2461&gt;=$BX$32,1,(BY2461-$BX$31)*$BX$33)),SUM($BU$42:BU2461)/$BV$40))</f>
        <v>1</v>
      </c>
      <c r="BW2461" s="1">
        <f t="shared" si="608"/>
        <v>4.9211535811911735E-20</v>
      </c>
      <c r="BY2461" s="1">
        <f t="shared" si="609"/>
        <v>241.89999999999054</v>
      </c>
      <c r="BZ2461" s="1">
        <f t="shared" si="600"/>
        <v>2.0343751885867573E-22</v>
      </c>
      <c r="CA2461" s="1">
        <f t="shared" si="607"/>
        <v>26</v>
      </c>
      <c r="CE2461" s="1">
        <f t="shared" si="601"/>
        <v>26.305</v>
      </c>
      <c r="CF2461" s="1">
        <f t="shared" si="602"/>
        <v>99</v>
      </c>
      <c r="CG2461" s="1">
        <f t="shared" si="603"/>
        <v>0</v>
      </c>
      <c r="CH2461" s="1">
        <f t="shared" si="610"/>
        <v>0</v>
      </c>
      <c r="CJ2461" s="1" t="e">
        <f t="shared" si="604"/>
        <v>#N/A</v>
      </c>
      <c r="CK2461" s="1" t="str">
        <f t="shared" si="605"/>
        <v/>
      </c>
    </row>
    <row r="2462" spans="73:89" ht="12" customHeight="1" x14ac:dyDescent="0.15">
      <c r="BU2462" s="1">
        <f t="shared" si="606"/>
        <v>0</v>
      </c>
      <c r="BV2462" s="1">
        <f>IF($BY$12=1,NORMDIST(BY2462,$Y$6,$Y$8,TRUE),IF($BY$12=2,IF(BY2462&lt;=$BX$31,0,IF(BY2462&gt;=$BX$32,1,(BY2462-$BX$31)*$BX$33)),SUM($BU$42:BU2462)/$BV$40))</f>
        <v>1</v>
      </c>
      <c r="BW2462" s="1">
        <f t="shared" si="608"/>
        <v>4.6925154374349455E-20</v>
      </c>
      <c r="BY2462" s="1">
        <f t="shared" si="609"/>
        <v>241.99999999999054</v>
      </c>
      <c r="BZ2462" s="1">
        <f t="shared" si="600"/>
        <v>1.9390559658822847E-22</v>
      </c>
      <c r="CA2462" s="1">
        <f t="shared" si="607"/>
        <v>26</v>
      </c>
      <c r="CE2462" s="1">
        <f t="shared" si="601"/>
        <v>26.305</v>
      </c>
      <c r="CF2462" s="1">
        <f t="shared" si="602"/>
        <v>99</v>
      </c>
      <c r="CG2462" s="1">
        <f t="shared" si="603"/>
        <v>0</v>
      </c>
      <c r="CH2462" s="1">
        <f t="shared" si="610"/>
        <v>0</v>
      </c>
      <c r="CJ2462" s="1" t="e">
        <f t="shared" si="604"/>
        <v>#N/A</v>
      </c>
      <c r="CK2462" s="1" t="str">
        <f t="shared" si="605"/>
        <v/>
      </c>
    </row>
    <row r="2463" spans="73:89" ht="12" customHeight="1" x14ac:dyDescent="0.15">
      <c r="BU2463" s="1">
        <f t="shared" si="606"/>
        <v>0</v>
      </c>
      <c r="BV2463" s="1">
        <f>IF($BY$12=1,NORMDIST(BY2463,$Y$6,$Y$8,TRUE),IF($BY$12=2,IF(BY2463&lt;=$BX$31,0,IF(BY2463&gt;=$BX$32,1,(BY2463-$BX$31)*$BX$33)),SUM($BU$42:BU2463)/$BV$40))</f>
        <v>1</v>
      </c>
      <c r="BW2463" s="1">
        <f t="shared" si="608"/>
        <v>4.4743872593678727E-20</v>
      </c>
      <c r="BY2463" s="1">
        <f t="shared" si="609"/>
        <v>242.09999999999053</v>
      </c>
      <c r="BZ2463" s="1">
        <f t="shared" si="600"/>
        <v>1.8481566540140634E-22</v>
      </c>
      <c r="CA2463" s="1">
        <f t="shared" si="607"/>
        <v>26</v>
      </c>
      <c r="CE2463" s="1">
        <f t="shared" si="601"/>
        <v>26.305</v>
      </c>
      <c r="CF2463" s="1">
        <f t="shared" si="602"/>
        <v>99</v>
      </c>
      <c r="CG2463" s="1">
        <f t="shared" si="603"/>
        <v>0</v>
      </c>
      <c r="CH2463" s="1">
        <f t="shared" si="610"/>
        <v>0</v>
      </c>
      <c r="CJ2463" s="1" t="e">
        <f t="shared" si="604"/>
        <v>#N/A</v>
      </c>
      <c r="CK2463" s="1" t="str">
        <f t="shared" si="605"/>
        <v/>
      </c>
    </row>
    <row r="2464" spans="73:89" ht="12" customHeight="1" x14ac:dyDescent="0.15">
      <c r="BU2464" s="1">
        <f t="shared" si="606"/>
        <v>0</v>
      </c>
      <c r="BV2464" s="1">
        <f>IF($BY$12=1,NORMDIST(BY2464,$Y$6,$Y$8,TRUE),IF($BY$12=2,IF(BY2464&lt;=$BX$31,0,IF(BY2464&gt;=$BX$32,1,(BY2464-$BX$31)*$BX$33)),SUM($BU$42:BU2464)/$BV$40))</f>
        <v>1</v>
      </c>
      <c r="BW2464" s="1">
        <f t="shared" si="608"/>
        <v>4.2662912250026509E-20</v>
      </c>
      <c r="BY2464" s="1">
        <f t="shared" si="609"/>
        <v>242.19999999999052</v>
      </c>
      <c r="BZ2464" s="1">
        <f t="shared" si="600"/>
        <v>1.7614744942208166E-22</v>
      </c>
      <c r="CA2464" s="1">
        <f t="shared" si="607"/>
        <v>26</v>
      </c>
      <c r="CE2464" s="1">
        <f t="shared" si="601"/>
        <v>26.305</v>
      </c>
      <c r="CF2464" s="1">
        <f t="shared" si="602"/>
        <v>99</v>
      </c>
      <c r="CG2464" s="1">
        <f t="shared" si="603"/>
        <v>0</v>
      </c>
      <c r="CH2464" s="1">
        <f t="shared" si="610"/>
        <v>0</v>
      </c>
      <c r="CJ2464" s="1" t="e">
        <f t="shared" si="604"/>
        <v>#N/A</v>
      </c>
      <c r="CK2464" s="1" t="str">
        <f t="shared" si="605"/>
        <v/>
      </c>
    </row>
    <row r="2465" spans="73:89" ht="12" customHeight="1" x14ac:dyDescent="0.15">
      <c r="BU2465" s="1">
        <f t="shared" si="606"/>
        <v>0</v>
      </c>
      <c r="BV2465" s="1">
        <f>IF($BY$12=1,NORMDIST(BY2465,$Y$6,$Y$8,TRUE),IF($BY$12=2,IF(BY2465&lt;=$BX$31,0,IF(BY2465&gt;=$BX$32,1,(BY2465-$BX$31)*$BX$33)),SUM($BU$42:BU2465)/$BV$40))</f>
        <v>1</v>
      </c>
      <c r="BW2465" s="1">
        <f t="shared" si="608"/>
        <v>4.0677709892860163E-20</v>
      </c>
      <c r="BY2465" s="1">
        <f t="shared" si="609"/>
        <v>242.29999999999052</v>
      </c>
      <c r="BZ2465" s="1">
        <f t="shared" si="600"/>
        <v>1.6788159262427468E-22</v>
      </c>
      <c r="CA2465" s="1">
        <f t="shared" si="607"/>
        <v>26</v>
      </c>
      <c r="CE2465" s="1">
        <f t="shared" si="601"/>
        <v>26.305</v>
      </c>
      <c r="CF2465" s="1">
        <f t="shared" si="602"/>
        <v>99</v>
      </c>
      <c r="CG2465" s="1">
        <f t="shared" si="603"/>
        <v>0</v>
      </c>
      <c r="CH2465" s="1">
        <f t="shared" si="610"/>
        <v>0</v>
      </c>
      <c r="CJ2465" s="1" t="e">
        <f t="shared" si="604"/>
        <v>#N/A</v>
      </c>
      <c r="CK2465" s="1" t="str">
        <f t="shared" si="605"/>
        <v/>
      </c>
    </row>
    <row r="2466" spans="73:89" ht="12" customHeight="1" x14ac:dyDescent="0.15">
      <c r="BU2466" s="1">
        <f t="shared" si="606"/>
        <v>0</v>
      </c>
      <c r="BV2466" s="1">
        <f>IF($BY$12=1,NORMDIST(BY2466,$Y$6,$Y$8,TRUE),IF($BY$12=2,IF(BY2466&lt;=$BX$31,0,IF(BY2466&gt;=$BX$32,1,(BY2466-$BX$31)*$BX$33)),SUM($BU$42:BU2466)/$BV$40))</f>
        <v>1</v>
      </c>
      <c r="BW2466" s="1">
        <f t="shared" si="608"/>
        <v>3.8783907301275411E-20</v>
      </c>
      <c r="BY2466" s="1">
        <f t="shared" si="609"/>
        <v>242.39999999999051</v>
      </c>
      <c r="BZ2466" s="1">
        <f t="shared" si="600"/>
        <v>1.5999961757952528E-22</v>
      </c>
      <c r="CA2466" s="1">
        <f t="shared" si="607"/>
        <v>26</v>
      </c>
      <c r="CE2466" s="1">
        <f t="shared" si="601"/>
        <v>26.305</v>
      </c>
      <c r="CF2466" s="1">
        <f t="shared" si="602"/>
        <v>99</v>
      </c>
      <c r="CG2466" s="1">
        <f t="shared" si="603"/>
        <v>0</v>
      </c>
      <c r="CH2466" s="1">
        <f t="shared" si="610"/>
        <v>0</v>
      </c>
      <c r="CJ2466" s="1" t="e">
        <f t="shared" si="604"/>
        <v>#N/A</v>
      </c>
      <c r="CK2466" s="1" t="str">
        <f t="shared" si="605"/>
        <v/>
      </c>
    </row>
    <row r="2467" spans="73:89" ht="12" customHeight="1" x14ac:dyDescent="0.15">
      <c r="BU2467" s="1">
        <f t="shared" si="606"/>
        <v>0</v>
      </c>
      <c r="BV2467" s="1">
        <f>IF($BY$12=1,NORMDIST(BY2467,$Y$6,$Y$8,TRUE),IF($BY$12=2,IF(BY2467&lt;=$BX$31,0,IF(BY2467&gt;=$BX$32,1,(BY2467-$BX$31)*$BX$33)),SUM($BU$42:BU2467)/$BV$40))</f>
        <v>1</v>
      </c>
      <c r="BW2467" s="1">
        <f t="shared" si="608"/>
        <v>3.6977342362848794E-20</v>
      </c>
      <c r="BY2467" s="1">
        <f t="shared" si="609"/>
        <v>242.49999999999051</v>
      </c>
      <c r="BZ2467" s="1">
        <f t="shared" si="600"/>
        <v>1.5248388603237213E-22</v>
      </c>
      <c r="CA2467" s="1">
        <f t="shared" si="607"/>
        <v>26</v>
      </c>
      <c r="CE2467" s="1">
        <f t="shared" si="601"/>
        <v>26.305</v>
      </c>
      <c r="CF2467" s="1">
        <f t="shared" si="602"/>
        <v>99</v>
      </c>
      <c r="CG2467" s="1">
        <f t="shared" si="603"/>
        <v>0</v>
      </c>
      <c r="CH2467" s="1">
        <f t="shared" si="610"/>
        <v>0</v>
      </c>
      <c r="CJ2467" s="1" t="e">
        <f t="shared" si="604"/>
        <v>#N/A</v>
      </c>
      <c r="CK2467" s="1" t="str">
        <f t="shared" si="605"/>
        <v/>
      </c>
    </row>
    <row r="2468" spans="73:89" ht="12" customHeight="1" x14ac:dyDescent="0.15">
      <c r="BU2468" s="1">
        <f t="shared" si="606"/>
        <v>0</v>
      </c>
      <c r="BV2468" s="1">
        <f>IF($BY$12=1,NORMDIST(BY2468,$Y$6,$Y$8,TRUE),IF($BY$12=2,IF(BY2468&lt;=$BX$31,0,IF(BY2468&gt;=$BX$32,1,(BY2468-$BX$31)*$BX$33)),SUM($BU$42:BU2468)/$BV$40))</f>
        <v>1</v>
      </c>
      <c r="BW2468" s="1">
        <f t="shared" si="608"/>
        <v>3.5254040352915745E-20</v>
      </c>
      <c r="BY2468" s="1">
        <f t="shared" si="609"/>
        <v>242.5999999999905</v>
      </c>
      <c r="BZ2468" s="1">
        <f t="shared" si="600"/>
        <v>1.4531756122389582E-22</v>
      </c>
      <c r="CA2468" s="1">
        <f t="shared" si="607"/>
        <v>26</v>
      </c>
      <c r="CE2468" s="1">
        <f t="shared" si="601"/>
        <v>26.305</v>
      </c>
      <c r="CF2468" s="1">
        <f t="shared" si="602"/>
        <v>99</v>
      </c>
      <c r="CG2468" s="1">
        <f t="shared" si="603"/>
        <v>0</v>
      </c>
      <c r="CH2468" s="1">
        <f t="shared" si="610"/>
        <v>0</v>
      </c>
      <c r="CJ2468" s="1" t="e">
        <f t="shared" si="604"/>
        <v>#N/A</v>
      </c>
      <c r="CK2468" s="1" t="str">
        <f t="shared" si="605"/>
        <v/>
      </c>
    </row>
    <row r="2469" spans="73:89" ht="12" customHeight="1" x14ac:dyDescent="0.15">
      <c r="BU2469" s="1">
        <f t="shared" si="606"/>
        <v>0</v>
      </c>
      <c r="BV2469" s="1">
        <f>IF($BY$12=1,NORMDIST(BY2469,$Y$6,$Y$8,TRUE),IF($BY$12=2,IF(BY2469&lt;=$BX$31,0,IF(BY2469&gt;=$BX$32,1,(BY2469-$BX$31)*$BX$33)),SUM($BU$42:BU2469)/$BV$40))</f>
        <v>1</v>
      </c>
      <c r="BW2469" s="1">
        <f t="shared" si="608"/>
        <v>3.3610205596909933E-20</v>
      </c>
      <c r="BY2469" s="1">
        <f t="shared" si="609"/>
        <v>242.6999999999905</v>
      </c>
      <c r="BZ2469" s="1">
        <f t="shared" si="600"/>
        <v>1.3848457188673773E-22</v>
      </c>
      <c r="CA2469" s="1">
        <f t="shared" si="607"/>
        <v>26</v>
      </c>
      <c r="CE2469" s="1">
        <f t="shared" si="601"/>
        <v>26.305</v>
      </c>
      <c r="CF2469" s="1">
        <f t="shared" si="602"/>
        <v>99</v>
      </c>
      <c r="CG2469" s="1">
        <f t="shared" si="603"/>
        <v>0</v>
      </c>
      <c r="CH2469" s="1">
        <f t="shared" si="610"/>
        <v>0</v>
      </c>
      <c r="CJ2469" s="1" t="e">
        <f t="shared" si="604"/>
        <v>#N/A</v>
      </c>
      <c r="CK2469" s="1" t="str">
        <f t="shared" si="605"/>
        <v/>
      </c>
    </row>
    <row r="2470" spans="73:89" ht="12" customHeight="1" x14ac:dyDescent="0.15">
      <c r="BU2470" s="1">
        <f t="shared" si="606"/>
        <v>0</v>
      </c>
      <c r="BV2470" s="1">
        <f>IF($BY$12=1,NORMDIST(BY2470,$Y$6,$Y$8,TRUE),IF($BY$12=2,IF(BY2470&lt;=$BX$31,0,IF(BY2470&gt;=$BX$32,1,(BY2470-$BX$31)*$BX$33)),SUM($BU$42:BU2470)/$BV$40))</f>
        <v>1</v>
      </c>
      <c r="BW2470" s="1">
        <f t="shared" si="608"/>
        <v>3.204221349917394E-20</v>
      </c>
      <c r="BY2470" s="1">
        <f t="shared" si="609"/>
        <v>242.79999999999049</v>
      </c>
      <c r="BZ2470" s="1">
        <f t="shared" si="600"/>
        <v>1.3196957783844807E-22</v>
      </c>
      <c r="CA2470" s="1">
        <f t="shared" si="607"/>
        <v>26</v>
      </c>
      <c r="CE2470" s="1">
        <f t="shared" si="601"/>
        <v>26.305</v>
      </c>
      <c r="CF2470" s="1">
        <f t="shared" si="602"/>
        <v>99</v>
      </c>
      <c r="CG2470" s="1">
        <f t="shared" si="603"/>
        <v>0</v>
      </c>
      <c r="CH2470" s="1">
        <f t="shared" si="610"/>
        <v>0</v>
      </c>
      <c r="CJ2470" s="1" t="e">
        <f t="shared" si="604"/>
        <v>#N/A</v>
      </c>
      <c r="CK2470" s="1" t="str">
        <f t="shared" si="605"/>
        <v/>
      </c>
    </row>
    <row r="2471" spans="73:89" ht="12" customHeight="1" x14ac:dyDescent="0.15">
      <c r="BU2471" s="1">
        <f t="shared" si="606"/>
        <v>0</v>
      </c>
      <c r="BV2471" s="1">
        <f>IF($BY$12=1,NORMDIST(BY2471,$Y$6,$Y$8,TRUE),IF($BY$12=2,IF(BY2471&lt;=$BX$31,0,IF(BY2471&gt;=$BX$32,1,(BY2471-$BX$31)*$BX$33)),SUM($BU$42:BU2471)/$BV$40))</f>
        <v>1</v>
      </c>
      <c r="BW2471" s="1">
        <f t="shared" si="608"/>
        <v>3.0546602922309429E-20</v>
      </c>
      <c r="BY2471" s="1">
        <f t="shared" si="609"/>
        <v>242.89999999999048</v>
      </c>
      <c r="BZ2471" s="1">
        <f t="shared" si="600"/>
        <v>1.2575793710296675E-22</v>
      </c>
      <c r="CA2471" s="1">
        <f t="shared" si="607"/>
        <v>26</v>
      </c>
      <c r="CE2471" s="1">
        <f t="shared" si="601"/>
        <v>26.305</v>
      </c>
      <c r="CF2471" s="1">
        <f t="shared" si="602"/>
        <v>99</v>
      </c>
      <c r="CG2471" s="1">
        <f t="shared" si="603"/>
        <v>0</v>
      </c>
      <c r="CH2471" s="1">
        <f t="shared" si="610"/>
        <v>0</v>
      </c>
      <c r="CJ2471" s="1" t="e">
        <f t="shared" si="604"/>
        <v>#N/A</v>
      </c>
      <c r="CK2471" s="1" t="str">
        <f t="shared" si="605"/>
        <v/>
      </c>
    </row>
    <row r="2472" spans="73:89" ht="12" customHeight="1" x14ac:dyDescent="0.15">
      <c r="BU2472" s="1">
        <f t="shared" si="606"/>
        <v>0</v>
      </c>
      <c r="BV2472" s="1">
        <f>IF($BY$12=1,NORMDIST(BY2472,$Y$6,$Y$8,TRUE),IF($BY$12=2,IF(BY2472&lt;=$BX$31,0,IF(BY2472&gt;=$BX$32,1,(BY2472-$BX$31)*$BX$33)),SUM($BU$42:BU2472)/$BV$40))</f>
        <v>1</v>
      </c>
      <c r="BW2472" s="1">
        <f t="shared" si="608"/>
        <v>2.912006890187182E-20</v>
      </c>
      <c r="BY2472" s="1">
        <f t="shared" si="609"/>
        <v>242.99999999999048</v>
      </c>
      <c r="BZ2472" s="1">
        <f t="shared" si="600"/>
        <v>1.1983567449330437E-22</v>
      </c>
      <c r="CA2472" s="1">
        <f t="shared" si="607"/>
        <v>26</v>
      </c>
      <c r="CE2472" s="1">
        <f t="shared" si="601"/>
        <v>26.305</v>
      </c>
      <c r="CF2472" s="1">
        <f t="shared" si="602"/>
        <v>99</v>
      </c>
      <c r="CG2472" s="1">
        <f t="shared" si="603"/>
        <v>0</v>
      </c>
      <c r="CH2472" s="1">
        <f t="shared" si="610"/>
        <v>0</v>
      </c>
      <c r="CJ2472" s="1" t="e">
        <f t="shared" si="604"/>
        <v>#N/A</v>
      </c>
      <c r="CK2472" s="1" t="str">
        <f t="shared" si="605"/>
        <v/>
      </c>
    </row>
    <row r="2473" spans="73:89" ht="12" customHeight="1" x14ac:dyDescent="0.15">
      <c r="BU2473" s="1">
        <f t="shared" si="606"/>
        <v>0</v>
      </c>
      <c r="BV2473" s="1">
        <f>IF($BY$12=1,NORMDIST(BY2473,$Y$6,$Y$8,TRUE),IF($BY$12=2,IF(BY2473&lt;=$BX$31,0,IF(BY2473&gt;=$BX$32,1,(BY2473-$BX$31)*$BX$33)),SUM($BU$42:BU2473)/$BV$40))</f>
        <v>1</v>
      </c>
      <c r="BW2473" s="1">
        <f t="shared" si="608"/>
        <v>2.7759455681824874E-20</v>
      </c>
      <c r="BY2473" s="1">
        <f t="shared" si="609"/>
        <v>243.09999999999047</v>
      </c>
      <c r="BZ2473" s="1">
        <f t="shared" si="600"/>
        <v>1.1418945159122155E-22</v>
      </c>
      <c r="CA2473" s="1">
        <f t="shared" si="607"/>
        <v>26</v>
      </c>
      <c r="CE2473" s="1">
        <f t="shared" si="601"/>
        <v>26.305</v>
      </c>
      <c r="CF2473" s="1">
        <f t="shared" si="602"/>
        <v>99</v>
      </c>
      <c r="CG2473" s="1">
        <f t="shared" si="603"/>
        <v>0</v>
      </c>
      <c r="CH2473" s="1">
        <f t="shared" si="610"/>
        <v>0</v>
      </c>
      <c r="CJ2473" s="1" t="e">
        <f t="shared" si="604"/>
        <v>#N/A</v>
      </c>
      <c r="CK2473" s="1" t="str">
        <f t="shared" si="605"/>
        <v/>
      </c>
    </row>
    <row r="2474" spans="73:89" ht="12" customHeight="1" x14ac:dyDescent="0.15">
      <c r="BU2474" s="1">
        <f t="shared" si="606"/>
        <v>0</v>
      </c>
      <c r="BV2474" s="1">
        <f>IF($BY$12=1,NORMDIST(BY2474,$Y$6,$Y$8,TRUE),IF($BY$12=2,IF(BY2474&lt;=$BX$31,0,IF(BY2474&gt;=$BX$32,1,(BY2474-$BX$31)*$BX$33)),SUM($BU$42:BU2474)/$BV$40))</f>
        <v>1</v>
      </c>
      <c r="BW2474" s="1">
        <f t="shared" si="608"/>
        <v>2.6461750056810969E-20</v>
      </c>
      <c r="BY2474" s="1">
        <f t="shared" si="609"/>
        <v>243.19999999999047</v>
      </c>
      <c r="BZ2474" s="1">
        <f t="shared" ref="BZ2474:BZ2537" si="611">IF($BZ$5,IF($BY$12=1,NORMDIST(BY2474,$Y$6,$Y$8,FALSE),IF($BY$12=2,IF(AND(BY2474&gt;=$BX$31,BY2474&lt;=$BX$32),$BX$33,0),IF(BY2474&lt;=$BX$13,0,NORMDIST(LN((BY2474-$BX$13)/$BX$12),0,$BW$8,FALSE)/((BY2474-$BX$13)/$BX$12)))),-999)</f>
        <v>1.0880653806254937E-22</v>
      </c>
      <c r="CA2474" s="1">
        <f t="shared" si="607"/>
        <v>26</v>
      </c>
      <c r="CE2474" s="1">
        <f t="shared" ref="CE2474:CE2537" si="612">IF(AND($CB$7,$CD$2,$CD$1),26+$P$23/2-CC2474*$P$23,NA())</f>
        <v>26.305</v>
      </c>
      <c r="CF2474" s="1">
        <f t="shared" ref="CF2474:CF2537" si="613">IF(ISNA(CJ2474),99,CJ2474)</f>
        <v>99</v>
      </c>
      <c r="CG2474" s="1">
        <f t="shared" ref="CG2474:CG2537" si="614">IF(ISNA(CJ2474),0,CJ2474)</f>
        <v>0</v>
      </c>
      <c r="CH2474" s="1">
        <f t="shared" si="610"/>
        <v>0</v>
      </c>
      <c r="CJ2474" s="1" t="e">
        <f t="shared" ref="CJ2474:CJ2537" si="615">IF(CH2474=1,CE2474,NA())</f>
        <v>#N/A</v>
      </c>
      <c r="CK2474" s="1" t="str">
        <f t="shared" ref="CK2474:CK2537" si="616">IF(CH2474=1,M2373,"")</f>
        <v/>
      </c>
    </row>
    <row r="2475" spans="73:89" ht="12" customHeight="1" x14ac:dyDescent="0.15">
      <c r="BU2475" s="1">
        <f t="shared" ref="BU2475:BU2538" si="617">IF($BY$12&lt;3,0,IF(BY2475&lt;=$BX$13,0,NORMDIST(LN((BY2475-$BX$13)/$BX$12),0,$BW$8,FALSE)/((BY2475-$BX$13)/$BX$12)))</f>
        <v>0</v>
      </c>
      <c r="BV2475" s="1">
        <f>IF($BY$12=1,NORMDIST(BY2475,$Y$6,$Y$8,TRUE),IF($BY$12=2,IF(BY2475&lt;=$BX$31,0,IF(BY2475&gt;=$BX$32,1,(BY2475-$BX$31)*$BX$33)),SUM($BU$42:BU2475)/$BV$40))</f>
        <v>1</v>
      </c>
      <c r="BW2475" s="1">
        <f t="shared" si="608"/>
        <v>2.522407500790261E-20</v>
      </c>
      <c r="BY2475" s="1">
        <f t="shared" si="609"/>
        <v>243.29999999999046</v>
      </c>
      <c r="BZ2475" s="1">
        <f t="shared" si="611"/>
        <v>1.0367478424950103E-22</v>
      </c>
      <c r="CA2475" s="1">
        <f t="shared" ref="CA2475:CA2538" si="618">IF(AND($CD$1,$CD$3),26-$CD$40*NORMDIST(BY2475,$Y$6,$Y$8/SQRT($T$18),FALSE),-999)</f>
        <v>26</v>
      </c>
      <c r="CE2475" s="1">
        <f t="shared" si="612"/>
        <v>26.305</v>
      </c>
      <c r="CF2475" s="1">
        <f t="shared" si="613"/>
        <v>99</v>
      </c>
      <c r="CG2475" s="1">
        <f t="shared" si="614"/>
        <v>0</v>
      </c>
      <c r="CH2475" s="1">
        <f t="shared" si="610"/>
        <v>0</v>
      </c>
      <c r="CJ2475" s="1" t="e">
        <f t="shared" si="615"/>
        <v>#N/A</v>
      </c>
      <c r="CK2475" s="1" t="str">
        <f t="shared" si="616"/>
        <v/>
      </c>
    </row>
    <row r="2476" spans="73:89" ht="12" customHeight="1" x14ac:dyDescent="0.15">
      <c r="BU2476" s="1">
        <f t="shared" si="617"/>
        <v>0</v>
      </c>
      <c r="BV2476" s="1">
        <f>IF($BY$12=1,NORMDIST(BY2476,$Y$6,$Y$8,TRUE),IF($BY$12=2,IF(BY2476&lt;=$BX$31,0,IF(BY2476&gt;=$BX$32,1,(BY2476-$BX$31)*$BX$33)),SUM($BU$42:BU2476)/$BV$40))</f>
        <v>1</v>
      </c>
      <c r="BW2476" s="1">
        <f t="shared" si="608"/>
        <v>2.4043683619044743E-20</v>
      </c>
      <c r="BY2476" s="1">
        <f t="shared" si="609"/>
        <v>243.39999999999046</v>
      </c>
      <c r="BZ2476" s="1">
        <f t="shared" si="611"/>
        <v>9.8782594983753842E-23</v>
      </c>
      <c r="CA2476" s="1">
        <f t="shared" si="618"/>
        <v>26</v>
      </c>
      <c r="CE2476" s="1">
        <f t="shared" si="612"/>
        <v>26.305</v>
      </c>
      <c r="CF2476" s="1">
        <f t="shared" si="613"/>
        <v>99</v>
      </c>
      <c r="CG2476" s="1">
        <f t="shared" si="614"/>
        <v>0</v>
      </c>
      <c r="CH2476" s="1">
        <f t="shared" si="610"/>
        <v>0</v>
      </c>
      <c r="CJ2476" s="1" t="e">
        <f t="shared" si="615"/>
        <v>#N/A</v>
      </c>
      <c r="CK2476" s="1" t="str">
        <f t="shared" si="616"/>
        <v/>
      </c>
    </row>
    <row r="2477" spans="73:89" ht="12" customHeight="1" x14ac:dyDescent="0.15">
      <c r="BU2477" s="1">
        <f t="shared" si="617"/>
        <v>0</v>
      </c>
      <c r="BV2477" s="1">
        <f>IF($BY$12=1,NORMDIST(BY2477,$Y$6,$Y$8,TRUE),IF($BY$12=2,IF(BY2477&lt;=$BX$31,0,IF(BY2477&gt;=$BX$32,1,(BY2477-$BX$31)*$BX$33)),SUM($BU$42:BU2477)/$BV$40))</f>
        <v>1</v>
      </c>
      <c r="BW2477" s="1">
        <f t="shared" si="608"/>
        <v>2.2917953261978247E-20</v>
      </c>
      <c r="BY2477" s="1">
        <f t="shared" si="609"/>
        <v>243.49999999999045</v>
      </c>
      <c r="BZ2477" s="1">
        <f t="shared" si="611"/>
        <v>9.4118904566649465E-23</v>
      </c>
      <c r="CA2477" s="1">
        <f t="shared" si="618"/>
        <v>26</v>
      </c>
      <c r="CE2477" s="1">
        <f t="shared" si="612"/>
        <v>26.305</v>
      </c>
      <c r="CF2477" s="1">
        <f t="shared" si="613"/>
        <v>99</v>
      </c>
      <c r="CG2477" s="1">
        <f t="shared" si="614"/>
        <v>0</v>
      </c>
      <c r="CH2477" s="1">
        <f t="shared" si="610"/>
        <v>0</v>
      </c>
      <c r="CJ2477" s="1" t="e">
        <f t="shared" si="615"/>
        <v>#N/A</v>
      </c>
      <c r="CK2477" s="1" t="str">
        <f t="shared" si="616"/>
        <v/>
      </c>
    </row>
    <row r="2478" spans="73:89" ht="12" customHeight="1" x14ac:dyDescent="0.15">
      <c r="BU2478" s="1">
        <f t="shared" si="617"/>
        <v>0</v>
      </c>
      <c r="BV2478" s="1">
        <f>IF($BY$12=1,NORMDIST(BY2478,$Y$6,$Y$8,TRUE),IF($BY$12=2,IF(BY2478&lt;=$BX$31,0,IF(BY2478&gt;=$BX$32,1,(BY2478-$BX$31)*$BX$33)),SUM($BU$42:BU2478)/$BV$40))</f>
        <v>1</v>
      </c>
      <c r="BW2478" s="1">
        <f t="shared" si="608"/>
        <v>2.1844380037937672E-20</v>
      </c>
      <c r="BY2478" s="1">
        <f t="shared" si="609"/>
        <v>243.59999999999044</v>
      </c>
      <c r="BZ2478" s="1">
        <f t="shared" si="611"/>
        <v>8.9673152865100686E-23</v>
      </c>
      <c r="CA2478" s="1">
        <f t="shared" si="618"/>
        <v>26</v>
      </c>
      <c r="CE2478" s="1">
        <f t="shared" si="612"/>
        <v>26.305</v>
      </c>
      <c r="CF2478" s="1">
        <f t="shared" si="613"/>
        <v>99</v>
      </c>
      <c r="CG2478" s="1">
        <f t="shared" si="614"/>
        <v>0</v>
      </c>
      <c r="CH2478" s="1">
        <f t="shared" si="610"/>
        <v>0</v>
      </c>
      <c r="CJ2478" s="1" t="e">
        <f t="shared" si="615"/>
        <v>#N/A</v>
      </c>
      <c r="CK2478" s="1" t="str">
        <f t="shared" si="616"/>
        <v/>
      </c>
    </row>
    <row r="2479" spans="73:89" ht="12" customHeight="1" x14ac:dyDescent="0.15">
      <c r="BU2479" s="1">
        <f t="shared" si="617"/>
        <v>0</v>
      </c>
      <c r="BV2479" s="1">
        <f>IF($BY$12=1,NORMDIST(BY2479,$Y$6,$Y$8,TRUE),IF($BY$12=2,IF(BY2479&lt;=$BX$31,0,IF(BY2479&gt;=$BX$32,1,(BY2479-$BX$31)*$BX$33)),SUM($BU$42:BU2479)/$BV$40))</f>
        <v>1</v>
      </c>
      <c r="BW2479" s="1">
        <f t="shared" si="608"/>
        <v>2.0820573464925401E-20</v>
      </c>
      <c r="BY2479" s="1">
        <f t="shared" si="609"/>
        <v>243.69999999999044</v>
      </c>
      <c r="BZ2479" s="1">
        <f t="shared" si="611"/>
        <v>8.5435262474050955E-23</v>
      </c>
      <c r="CA2479" s="1">
        <f t="shared" si="618"/>
        <v>26</v>
      </c>
      <c r="CE2479" s="1">
        <f t="shared" si="612"/>
        <v>26.305</v>
      </c>
      <c r="CF2479" s="1">
        <f t="shared" si="613"/>
        <v>99</v>
      </c>
      <c r="CG2479" s="1">
        <f t="shared" si="614"/>
        <v>0</v>
      </c>
      <c r="CH2479" s="1">
        <f t="shared" si="610"/>
        <v>0</v>
      </c>
      <c r="CJ2479" s="1" t="e">
        <f t="shared" si="615"/>
        <v>#N/A</v>
      </c>
      <c r="CK2479" s="1" t="str">
        <f t="shared" si="616"/>
        <v/>
      </c>
    </row>
    <row r="2480" spans="73:89" ht="12" customHeight="1" x14ac:dyDescent="0.15">
      <c r="BU2480" s="1">
        <f t="shared" si="617"/>
        <v>0</v>
      </c>
      <c r="BV2480" s="1">
        <f>IF($BY$12=1,NORMDIST(BY2480,$Y$6,$Y$8,TRUE),IF($BY$12=2,IF(BY2480&lt;=$BX$31,0,IF(BY2480&gt;=$BX$32,1,(BY2480-$BX$31)*$BX$33)),SUM($BU$42:BU2480)/$BV$40))</f>
        <v>1</v>
      </c>
      <c r="BW2480" s="1">
        <f t="shared" si="608"/>
        <v>1.984425139985595E-20</v>
      </c>
      <c r="BY2480" s="1">
        <f t="shared" si="609"/>
        <v>243.79999999999043</v>
      </c>
      <c r="BZ2480" s="1">
        <f t="shared" si="611"/>
        <v>8.1395616898509968E-23</v>
      </c>
      <c r="CA2480" s="1">
        <f t="shared" si="618"/>
        <v>26</v>
      </c>
      <c r="CE2480" s="1">
        <f t="shared" si="612"/>
        <v>26.305</v>
      </c>
      <c r="CF2480" s="1">
        <f t="shared" si="613"/>
        <v>99</v>
      </c>
      <c r="CG2480" s="1">
        <f t="shared" si="614"/>
        <v>0</v>
      </c>
      <c r="CH2480" s="1">
        <f t="shared" si="610"/>
        <v>0</v>
      </c>
      <c r="CJ2480" s="1" t="e">
        <f t="shared" si="615"/>
        <v>#N/A</v>
      </c>
      <c r="CK2480" s="1" t="str">
        <f t="shared" si="616"/>
        <v/>
      </c>
    </row>
    <row r="2481" spans="73:89" ht="12" customHeight="1" x14ac:dyDescent="0.15">
      <c r="BU2481" s="1">
        <f t="shared" si="617"/>
        <v>0</v>
      </c>
      <c r="BV2481" s="1">
        <f>IF($BY$12=1,NORMDIST(BY2481,$Y$6,$Y$8,TRUE),IF($BY$12=2,IF(BY2481&lt;=$BX$31,0,IF(BY2481&gt;=$BX$32,1,(BY2481-$BX$31)*$BX$33)),SUM($BU$42:BU2481)/$BV$40))</f>
        <v>1</v>
      </c>
      <c r="BW2481" s="1">
        <f t="shared" si="608"/>
        <v>1.891323518530682E-20</v>
      </c>
      <c r="BY2481" s="1">
        <f t="shared" si="609"/>
        <v>243.89999999999043</v>
      </c>
      <c r="BZ2481" s="1">
        <f t="shared" si="611"/>
        <v>7.7545039710158105E-23</v>
      </c>
      <c r="CA2481" s="1">
        <f t="shared" si="618"/>
        <v>26</v>
      </c>
      <c r="CE2481" s="1">
        <f t="shared" si="612"/>
        <v>26.305</v>
      </c>
      <c r="CF2481" s="1">
        <f t="shared" si="613"/>
        <v>99</v>
      </c>
      <c r="CG2481" s="1">
        <f t="shared" si="614"/>
        <v>0</v>
      </c>
      <c r="CH2481" s="1">
        <f t="shared" si="610"/>
        <v>0</v>
      </c>
      <c r="CJ2481" s="1" t="e">
        <f t="shared" si="615"/>
        <v>#N/A</v>
      </c>
      <c r="CK2481" s="1" t="str">
        <f t="shared" si="616"/>
        <v/>
      </c>
    </row>
    <row r="2482" spans="73:89" ht="12" customHeight="1" x14ac:dyDescent="0.15">
      <c r="BU2482" s="1">
        <f t="shared" si="617"/>
        <v>0</v>
      </c>
      <c r="BV2482" s="1">
        <f>IF($BY$12=1,NORMDIST(BY2482,$Y$6,$Y$8,TRUE),IF($BY$12=2,IF(BY2482&lt;=$BX$31,0,IF(BY2482&gt;=$BX$32,1,(BY2482-$BX$31)*$BX$33)),SUM($BU$42:BU2482)/$BV$40))</f>
        <v>1</v>
      </c>
      <c r="BW2482" s="1">
        <f t="shared" si="608"/>
        <v>1.802544501107496E-20</v>
      </c>
      <c r="BY2482" s="1">
        <f t="shared" si="609"/>
        <v>243.99999999999042</v>
      </c>
      <c r="BZ2482" s="1">
        <f t="shared" si="611"/>
        <v>7.3874774635556021E-23</v>
      </c>
      <c r="CA2482" s="1">
        <f t="shared" si="618"/>
        <v>26</v>
      </c>
      <c r="CE2482" s="1">
        <f t="shared" si="612"/>
        <v>26.305</v>
      </c>
      <c r="CF2482" s="1">
        <f t="shared" si="613"/>
        <v>99</v>
      </c>
      <c r="CG2482" s="1">
        <f t="shared" si="614"/>
        <v>0</v>
      </c>
      <c r="CH2482" s="1">
        <f t="shared" si="610"/>
        <v>0</v>
      </c>
      <c r="CJ2482" s="1" t="e">
        <f t="shared" si="615"/>
        <v>#N/A</v>
      </c>
      <c r="CK2482" s="1" t="str">
        <f t="shared" si="616"/>
        <v/>
      </c>
    </row>
    <row r="2483" spans="73:89" ht="12" customHeight="1" x14ac:dyDescent="0.15">
      <c r="BU2483" s="1">
        <f t="shared" si="617"/>
        <v>0</v>
      </c>
      <c r="BV2483" s="1">
        <f>IF($BY$12=1,NORMDIST(BY2483,$Y$6,$Y$8,TRUE),IF($BY$12=2,IF(BY2483&lt;=$BX$31,0,IF(BY2483&gt;=$BX$32,1,(BY2483-$BX$31)*$BX$33)),SUM($BU$42:BU2483)/$BV$40))</f>
        <v>1</v>
      </c>
      <c r="BW2483" s="1">
        <f t="shared" si="608"/>
        <v>1.7178895481143399E-20</v>
      </c>
      <c r="BY2483" s="1">
        <f t="shared" si="609"/>
        <v>244.09999999999042</v>
      </c>
      <c r="BZ2483" s="1">
        <f t="shared" si="611"/>
        <v>7.0376466534797519E-23</v>
      </c>
      <c r="CA2483" s="1">
        <f t="shared" si="618"/>
        <v>26</v>
      </c>
      <c r="CE2483" s="1">
        <f t="shared" si="612"/>
        <v>26.305</v>
      </c>
      <c r="CF2483" s="1">
        <f t="shared" si="613"/>
        <v>99</v>
      </c>
      <c r="CG2483" s="1">
        <f t="shared" si="614"/>
        <v>0</v>
      </c>
      <c r="CH2483" s="1">
        <f t="shared" si="610"/>
        <v>0</v>
      </c>
      <c r="CJ2483" s="1" t="e">
        <f t="shared" si="615"/>
        <v>#N/A</v>
      </c>
      <c r="CK2483" s="1" t="str">
        <f t="shared" si="616"/>
        <v/>
      </c>
    </row>
    <row r="2484" spans="73:89" ht="12" customHeight="1" x14ac:dyDescent="0.15">
      <c r="BU2484" s="1">
        <f t="shared" si="617"/>
        <v>0</v>
      </c>
      <c r="BV2484" s="1">
        <f>IF($BY$12=1,NORMDIST(BY2484,$Y$6,$Y$8,TRUE),IF($BY$12=2,IF(BY2484&lt;=$BX$31,0,IF(BY2484&gt;=$BX$32,1,(BY2484-$BX$31)*$BX$33)),SUM($BU$42:BU2484)/$BV$40))</f>
        <v>1</v>
      </c>
      <c r="BW2484" s="1">
        <f t="shared" si="608"/>
        <v>1.6371691377076821E-20</v>
      </c>
      <c r="BY2484" s="1">
        <f t="shared" si="609"/>
        <v>244.19999999999041</v>
      </c>
      <c r="BZ2484" s="1">
        <f t="shared" si="611"/>
        <v>6.7042143231275451E-23</v>
      </c>
      <c r="CA2484" s="1">
        <f t="shared" si="618"/>
        <v>26</v>
      </c>
      <c r="CE2484" s="1">
        <f t="shared" si="612"/>
        <v>26.305</v>
      </c>
      <c r="CF2484" s="1">
        <f t="shared" si="613"/>
        <v>99</v>
      </c>
      <c r="CG2484" s="1">
        <f t="shared" si="614"/>
        <v>0</v>
      </c>
      <c r="CH2484" s="1">
        <f t="shared" si="610"/>
        <v>0</v>
      </c>
      <c r="CJ2484" s="1" t="e">
        <f t="shared" si="615"/>
        <v>#N/A</v>
      </c>
      <c r="CK2484" s="1" t="str">
        <f t="shared" si="616"/>
        <v/>
      </c>
    </row>
    <row r="2485" spans="73:89" ht="12" customHeight="1" x14ac:dyDescent="0.15">
      <c r="BU2485" s="1">
        <f t="shared" si="617"/>
        <v>0</v>
      </c>
      <c r="BV2485" s="1">
        <f>IF($BY$12=1,NORMDIST(BY2485,$Y$6,$Y$8,TRUE),IF($BY$12=2,IF(BY2485&lt;=$BX$31,0,IF(BY2485&gt;=$BX$32,1,(BY2485-$BX$31)*$BX$33)),SUM($BU$42:BU2485)/$BV$40))</f>
        <v>1</v>
      </c>
      <c r="BW2485" s="1">
        <f t="shared" si="608"/>
        <v>1.5602023609252756E-20</v>
      </c>
      <c r="BY2485" s="1">
        <f t="shared" si="609"/>
        <v>244.2999999999904</v>
      </c>
      <c r="BZ2485" s="1">
        <f t="shared" si="611"/>
        <v>6.3864198154946247E-23</v>
      </c>
      <c r="CA2485" s="1">
        <f t="shared" si="618"/>
        <v>26</v>
      </c>
      <c r="CE2485" s="1">
        <f t="shared" si="612"/>
        <v>26.305</v>
      </c>
      <c r="CF2485" s="1">
        <f t="shared" si="613"/>
        <v>99</v>
      </c>
      <c r="CG2485" s="1">
        <f t="shared" si="614"/>
        <v>0</v>
      </c>
      <c r="CH2485" s="1">
        <f t="shared" si="610"/>
        <v>0</v>
      </c>
      <c r="CJ2485" s="1" t="e">
        <f t="shared" si="615"/>
        <v>#N/A</v>
      </c>
      <c r="CK2485" s="1" t="str">
        <f t="shared" si="616"/>
        <v/>
      </c>
    </row>
    <row r="2486" spans="73:89" ht="12" customHeight="1" x14ac:dyDescent="0.15">
      <c r="BU2486" s="1">
        <f t="shared" si="617"/>
        <v>0</v>
      </c>
      <c r="BV2486" s="1">
        <f>IF($BY$12=1,NORMDIST(BY2486,$Y$6,$Y$8,TRUE),IF($BY$12=2,IF(BY2486&lt;=$BX$31,0,IF(BY2486&gt;=$BX$32,1,(BY2486-$BX$31)*$BX$33)),SUM($BU$42:BU2486)/$BV$40))</f>
        <v>1</v>
      </c>
      <c r="BW2486" s="1">
        <f t="shared" si="608"/>
        <v>1.4868165347700045E-20</v>
      </c>
      <c r="BY2486" s="1">
        <f t="shared" si="609"/>
        <v>244.3999999999904</v>
      </c>
      <c r="BZ2486" s="1">
        <f t="shared" si="611"/>
        <v>6.0835373763095865E-23</v>
      </c>
      <c r="CA2486" s="1">
        <f t="shared" si="618"/>
        <v>26</v>
      </c>
      <c r="CE2486" s="1">
        <f t="shared" si="612"/>
        <v>26.305</v>
      </c>
      <c r="CF2486" s="1">
        <f t="shared" si="613"/>
        <v>99</v>
      </c>
      <c r="CG2486" s="1">
        <f t="shared" si="614"/>
        <v>0</v>
      </c>
      <c r="CH2486" s="1">
        <f t="shared" si="610"/>
        <v>0</v>
      </c>
      <c r="CJ2486" s="1" t="e">
        <f t="shared" si="615"/>
        <v>#N/A</v>
      </c>
      <c r="CK2486" s="1" t="str">
        <f t="shared" si="616"/>
        <v/>
      </c>
    </row>
    <row r="2487" spans="73:89" ht="12" customHeight="1" x14ac:dyDescent="0.15">
      <c r="BU2487" s="1">
        <f t="shared" si="617"/>
        <v>0</v>
      </c>
      <c r="BV2487" s="1">
        <f>IF($BY$12=1,NORMDIST(BY2487,$Y$6,$Y$8,TRUE),IF($BY$12=2,IF(BY2487&lt;=$BX$31,0,IF(BY2487&gt;=$BX$32,1,(BY2487-$BX$31)*$BX$33)),SUM($BU$42:BU2487)/$BV$40))</f>
        <v>1</v>
      </c>
      <c r="BW2487" s="1">
        <f t="shared" si="608"/>
        <v>1.4168468324679831E-20</v>
      </c>
      <c r="BY2487" s="1">
        <f t="shared" si="609"/>
        <v>244.49999999999039</v>
      </c>
      <c r="BZ2487" s="1">
        <f t="shared" si="611"/>
        <v>5.7948745704214268E-23</v>
      </c>
      <c r="CA2487" s="1">
        <f t="shared" si="618"/>
        <v>26</v>
      </c>
      <c r="CE2487" s="1">
        <f t="shared" si="612"/>
        <v>26.305</v>
      </c>
      <c r="CF2487" s="1">
        <f t="shared" si="613"/>
        <v>99</v>
      </c>
      <c r="CG2487" s="1">
        <f t="shared" si="614"/>
        <v>0</v>
      </c>
      <c r="CH2487" s="1">
        <f t="shared" si="610"/>
        <v>0</v>
      </c>
      <c r="CJ2487" s="1" t="e">
        <f t="shared" si="615"/>
        <v>#N/A</v>
      </c>
      <c r="CK2487" s="1" t="str">
        <f t="shared" si="616"/>
        <v/>
      </c>
    </row>
    <row r="2488" spans="73:89" ht="12" customHeight="1" x14ac:dyDescent="0.15">
      <c r="BU2488" s="1">
        <f t="shared" si="617"/>
        <v>0</v>
      </c>
      <c r="BV2488" s="1">
        <f>IF($BY$12=1,NORMDIST(BY2488,$Y$6,$Y$8,TRUE),IF($BY$12=2,IF(BY2488&lt;=$BX$31,0,IF(BY2488&gt;=$BX$32,1,(BY2488-$BX$31)*$BX$33)),SUM($BU$42:BU2488)/$BV$40))</f>
        <v>1</v>
      </c>
      <c r="BW2488" s="1">
        <f t="shared" si="608"/>
        <v>1.3501359301478734E-20</v>
      </c>
      <c r="BY2488" s="1">
        <f t="shared" si="609"/>
        <v>244.59999999999039</v>
      </c>
      <c r="BZ2488" s="1">
        <f t="shared" si="611"/>
        <v>5.5197707692065677E-23</v>
      </c>
      <c r="CA2488" s="1">
        <f t="shared" si="618"/>
        <v>26</v>
      </c>
      <c r="CE2488" s="1">
        <f t="shared" si="612"/>
        <v>26.305</v>
      </c>
      <c r="CF2488" s="1">
        <f t="shared" si="613"/>
        <v>99</v>
      </c>
      <c r="CG2488" s="1">
        <f t="shared" si="614"/>
        <v>0</v>
      </c>
      <c r="CH2488" s="1">
        <f t="shared" si="610"/>
        <v>0</v>
      </c>
      <c r="CJ2488" s="1" t="e">
        <f t="shared" si="615"/>
        <v>#N/A</v>
      </c>
      <c r="CK2488" s="1" t="str">
        <f t="shared" si="616"/>
        <v/>
      </c>
    </row>
    <row r="2489" spans="73:89" ht="12" customHeight="1" x14ac:dyDescent="0.15">
      <c r="BU2489" s="1">
        <f t="shared" si="617"/>
        <v>0</v>
      </c>
      <c r="BV2489" s="1">
        <f>IF($BY$12=1,NORMDIST(BY2489,$Y$6,$Y$8,TRUE),IF($BY$12=2,IF(BY2489&lt;=$BX$31,0,IF(BY2489&gt;=$BX$32,1,(BY2489-$BX$31)*$BX$33)),SUM($BU$42:BU2489)/$BV$40))</f>
        <v>1</v>
      </c>
      <c r="BW2489" s="1">
        <f t="shared" si="608"/>
        <v>1.2865336692208976E-20</v>
      </c>
      <c r="BY2489" s="1">
        <f t="shared" si="609"/>
        <v>244.69999999999038</v>
      </c>
      <c r="BZ2489" s="1">
        <f t="shared" si="611"/>
        <v>5.2575957058477649E-23</v>
      </c>
      <c r="CA2489" s="1">
        <f t="shared" si="618"/>
        <v>26</v>
      </c>
      <c r="CE2489" s="1">
        <f t="shared" si="612"/>
        <v>26.305</v>
      </c>
      <c r="CF2489" s="1">
        <f t="shared" si="613"/>
        <v>99</v>
      </c>
      <c r="CG2489" s="1">
        <f t="shared" si="614"/>
        <v>0</v>
      </c>
      <c r="CH2489" s="1">
        <f t="shared" si="610"/>
        <v>0</v>
      </c>
      <c r="CJ2489" s="1" t="e">
        <f t="shared" si="615"/>
        <v>#N/A</v>
      </c>
      <c r="CK2489" s="1" t="str">
        <f t="shared" si="616"/>
        <v/>
      </c>
    </row>
    <row r="2490" spans="73:89" ht="12" customHeight="1" x14ac:dyDescent="0.15">
      <c r="BU2490" s="1">
        <f t="shared" si="617"/>
        <v>0</v>
      </c>
      <c r="BV2490" s="1">
        <f>IF($BY$12=1,NORMDIST(BY2490,$Y$6,$Y$8,TRUE),IF($BY$12=2,IF(BY2490&lt;=$BX$31,0,IF(BY2490&gt;=$BX$32,1,(BY2490-$BX$31)*$BX$33)),SUM($BU$42:BU2490)/$BV$40))</f>
        <v>1</v>
      </c>
      <c r="BW2490" s="1">
        <f t="shared" si="608"/>
        <v>1.2258967337730948E-20</v>
      </c>
      <c r="BY2490" s="1">
        <f t="shared" si="609"/>
        <v>244.79999999999038</v>
      </c>
      <c r="BZ2490" s="1">
        <f t="shared" si="611"/>
        <v>5.0077480954785255E-23</v>
      </c>
      <c r="CA2490" s="1">
        <f t="shared" si="618"/>
        <v>26</v>
      </c>
      <c r="CE2490" s="1">
        <f t="shared" si="612"/>
        <v>26.305</v>
      </c>
      <c r="CF2490" s="1">
        <f t="shared" si="613"/>
        <v>99</v>
      </c>
      <c r="CG2490" s="1">
        <f t="shared" si="614"/>
        <v>0</v>
      </c>
      <c r="CH2490" s="1">
        <f t="shared" si="610"/>
        <v>0</v>
      </c>
      <c r="CJ2490" s="1" t="e">
        <f t="shared" si="615"/>
        <v>#N/A</v>
      </c>
      <c r="CK2490" s="1" t="str">
        <f t="shared" si="616"/>
        <v/>
      </c>
    </row>
    <row r="2491" spans="73:89" ht="12" customHeight="1" x14ac:dyDescent="0.15">
      <c r="BU2491" s="1">
        <f t="shared" si="617"/>
        <v>0</v>
      </c>
      <c r="BV2491" s="1">
        <f>IF($BY$12=1,NORMDIST(BY2491,$Y$6,$Y$8,TRUE),IF($BY$12=2,IF(BY2491&lt;=$BX$31,0,IF(BY2491&gt;=$BX$32,1,(BY2491-$BX$31)*$BX$33)),SUM($BU$42:BU2491)/$BV$40))</f>
        <v>1</v>
      </c>
      <c r="BW2491" s="1">
        <f t="shared" ref="BW2491:BW2554" si="619">BY2491*BZ2491</f>
        <v>1.1680883423098077E-20</v>
      </c>
      <c r="BY2491" s="1">
        <f t="shared" ref="BY2491:BY2554" si="620">BY2490+$BZ$1</f>
        <v>244.89999999999037</v>
      </c>
      <c r="BZ2491" s="1">
        <f t="shared" si="611"/>
        <v>4.7696543173125912E-23</v>
      </c>
      <c r="CA2491" s="1">
        <f t="shared" si="618"/>
        <v>26</v>
      </c>
      <c r="CE2491" s="1">
        <f t="shared" si="612"/>
        <v>26.305</v>
      </c>
      <c r="CF2491" s="1">
        <f t="shared" si="613"/>
        <v>99</v>
      </c>
      <c r="CG2491" s="1">
        <f t="shared" si="614"/>
        <v>0</v>
      </c>
      <c r="CH2491" s="1">
        <f t="shared" si="610"/>
        <v>0</v>
      </c>
      <c r="CJ2491" s="1" t="e">
        <f t="shared" si="615"/>
        <v>#N/A</v>
      </c>
      <c r="CK2491" s="1" t="str">
        <f t="shared" si="616"/>
        <v/>
      </c>
    </row>
    <row r="2492" spans="73:89" ht="12" customHeight="1" x14ac:dyDescent="0.15">
      <c r="BU2492" s="1">
        <f t="shared" si="617"/>
        <v>0</v>
      </c>
      <c r="BV2492" s="1">
        <f>IF($BY$12=1,NORMDIST(BY2492,$Y$6,$Y$8,TRUE),IF($BY$12=2,IF(BY2492&lt;=$BX$31,0,IF(BY2492&gt;=$BX$32,1,(BY2492-$BX$31)*$BX$33)),SUM($BU$42:BU2492)/$BV$40))</f>
        <v>1</v>
      </c>
      <c r="BW2492" s="1">
        <f t="shared" si="619"/>
        <v>1.1129779532223251E-20</v>
      </c>
      <c r="BY2492" s="1">
        <f t="shared" si="620"/>
        <v>244.99999999999037</v>
      </c>
      <c r="BZ2492" s="1">
        <f t="shared" si="611"/>
        <v>4.5427671560096687E-23</v>
      </c>
      <c r="CA2492" s="1">
        <f t="shared" si="618"/>
        <v>26</v>
      </c>
      <c r="CE2492" s="1">
        <f t="shared" si="612"/>
        <v>26.305</v>
      </c>
      <c r="CF2492" s="1">
        <f t="shared" si="613"/>
        <v>99</v>
      </c>
      <c r="CG2492" s="1">
        <f t="shared" si="614"/>
        <v>0</v>
      </c>
      <c r="CH2492" s="1">
        <f t="shared" si="610"/>
        <v>0</v>
      </c>
      <c r="CJ2492" s="1" t="e">
        <f t="shared" si="615"/>
        <v>#N/A</v>
      </c>
      <c r="CK2492" s="1" t="str">
        <f t="shared" si="616"/>
        <v/>
      </c>
    </row>
    <row r="2493" spans="73:89" ht="12" customHeight="1" x14ac:dyDescent="0.15">
      <c r="BU2493" s="1">
        <f t="shared" si="617"/>
        <v>0</v>
      </c>
      <c r="BV2493" s="1">
        <f>IF($BY$12=1,NORMDIST(BY2493,$Y$6,$Y$8,TRUE),IF($BY$12=2,IF(BY2493&lt;=$BX$31,0,IF(BY2493&gt;=$BX$32,1,(BY2493-$BX$31)*$BX$33)),SUM($BU$42:BU2493)/$BV$40))</f>
        <v>1</v>
      </c>
      <c r="BW2493" s="1">
        <f t="shared" si="619"/>
        <v>1.0604409833732016E-20</v>
      </c>
      <c r="BY2493" s="1">
        <f t="shared" si="620"/>
        <v>245.09999999999036</v>
      </c>
      <c r="BZ2493" s="1">
        <f t="shared" si="611"/>
        <v>4.3265645996460353E-23</v>
      </c>
      <c r="CA2493" s="1">
        <f t="shared" si="618"/>
        <v>26</v>
      </c>
      <c r="CE2493" s="1">
        <f t="shared" si="612"/>
        <v>26.305</v>
      </c>
      <c r="CF2493" s="1">
        <f t="shared" si="613"/>
        <v>99</v>
      </c>
      <c r="CG2493" s="1">
        <f t="shared" si="614"/>
        <v>0</v>
      </c>
      <c r="CH2493" s="1">
        <f t="shared" si="610"/>
        <v>0</v>
      </c>
      <c r="CJ2493" s="1" t="e">
        <f t="shared" si="615"/>
        <v>#N/A</v>
      </c>
      <c r="CK2493" s="1" t="str">
        <f t="shared" si="616"/>
        <v/>
      </c>
    </row>
    <row r="2494" spans="73:89" ht="12" customHeight="1" x14ac:dyDescent="0.15">
      <c r="BU2494" s="1">
        <f t="shared" si="617"/>
        <v>0</v>
      </c>
      <c r="BV2494" s="1">
        <f>IF($BY$12=1,NORMDIST(BY2494,$Y$6,$Y$8,TRUE),IF($BY$12=2,IF(BY2494&lt;=$BX$31,0,IF(BY2494&gt;=$BX$32,1,(BY2494-$BX$31)*$BX$33)),SUM($BU$42:BU2494)/$BV$40))</f>
        <v>1</v>
      </c>
      <c r="BW2494" s="1">
        <f t="shared" si="619"/>
        <v>1.0103585392228977E-20</v>
      </c>
      <c r="BY2494" s="1">
        <f t="shared" si="620"/>
        <v>245.19999999999035</v>
      </c>
      <c r="BZ2494" s="1">
        <f t="shared" si="611"/>
        <v>4.1205486917738071E-23</v>
      </c>
      <c r="CA2494" s="1">
        <f t="shared" si="618"/>
        <v>26</v>
      </c>
      <c r="CE2494" s="1">
        <f t="shared" si="612"/>
        <v>26.305</v>
      </c>
      <c r="CF2494" s="1">
        <f t="shared" si="613"/>
        <v>99</v>
      </c>
      <c r="CG2494" s="1">
        <f t="shared" si="614"/>
        <v>0</v>
      </c>
      <c r="CH2494" s="1">
        <f t="shared" si="610"/>
        <v>0</v>
      </c>
      <c r="CJ2494" s="1" t="e">
        <f t="shared" si="615"/>
        <v>#N/A</v>
      </c>
      <c r="CK2494" s="1" t="str">
        <f t="shared" si="616"/>
        <v/>
      </c>
    </row>
    <row r="2495" spans="73:89" ht="12" customHeight="1" x14ac:dyDescent="0.15">
      <c r="BU2495" s="1">
        <f t="shared" si="617"/>
        <v>0</v>
      </c>
      <c r="BV2495" s="1">
        <f>IF($BY$12=1,NORMDIST(BY2495,$Y$6,$Y$8,TRUE),IF($BY$12=2,IF(BY2495&lt;=$BX$31,0,IF(BY2495&gt;=$BX$32,1,(BY2495-$BX$31)*$BX$33)),SUM($BU$42:BU2495)/$BV$40))</f>
        <v>1</v>
      </c>
      <c r="BW2495" s="1">
        <f t="shared" si="619"/>
        <v>9.6261715994618042E-21</v>
      </c>
      <c r="BY2495" s="1">
        <f t="shared" si="620"/>
        <v>245.29999999999035</v>
      </c>
      <c r="BZ2495" s="1">
        <f t="shared" si="611"/>
        <v>3.9242444351659938E-23</v>
      </c>
      <c r="CA2495" s="1">
        <f t="shared" si="618"/>
        <v>26</v>
      </c>
      <c r="CE2495" s="1">
        <f t="shared" si="612"/>
        <v>26.305</v>
      </c>
      <c r="CF2495" s="1">
        <f t="shared" si="613"/>
        <v>99</v>
      </c>
      <c r="CG2495" s="1">
        <f t="shared" si="614"/>
        <v>0</v>
      </c>
      <c r="CH2495" s="1">
        <f t="shared" si="610"/>
        <v>0</v>
      </c>
      <c r="CJ2495" s="1" t="e">
        <f t="shared" si="615"/>
        <v>#N/A</v>
      </c>
      <c r="CK2495" s="1" t="str">
        <f t="shared" si="616"/>
        <v/>
      </c>
    </row>
    <row r="2496" spans="73:89" ht="12" customHeight="1" x14ac:dyDescent="0.15">
      <c r="BU2496" s="1">
        <f t="shared" si="617"/>
        <v>0</v>
      </c>
      <c r="BV2496" s="1">
        <f>IF($BY$12=1,NORMDIST(BY2496,$Y$6,$Y$8,TRUE),IF($BY$12=2,IF(BY2496&lt;=$BX$31,0,IF(BY2496&gt;=$BX$32,1,(BY2496-$BX$31)*$BX$33)),SUM($BU$42:BU2496)/$BV$40))</f>
        <v>1</v>
      </c>
      <c r="BW2496" s="1">
        <f t="shared" si="619"/>
        <v>9.171085720095863E-21</v>
      </c>
      <c r="BY2496" s="1">
        <f t="shared" si="620"/>
        <v>245.39999999999034</v>
      </c>
      <c r="BZ2496" s="1">
        <f t="shared" si="611"/>
        <v>3.7371987449454866E-23</v>
      </c>
      <c r="CA2496" s="1">
        <f t="shared" si="618"/>
        <v>26</v>
      </c>
      <c r="CE2496" s="1">
        <f t="shared" si="612"/>
        <v>26.305</v>
      </c>
      <c r="CF2496" s="1">
        <f t="shared" si="613"/>
        <v>99</v>
      </c>
      <c r="CG2496" s="1">
        <f t="shared" si="614"/>
        <v>0</v>
      </c>
      <c r="CH2496" s="1">
        <f t="shared" si="610"/>
        <v>0</v>
      </c>
      <c r="CJ2496" s="1" t="e">
        <f t="shared" si="615"/>
        <v>#N/A</v>
      </c>
      <c r="CK2496" s="1" t="str">
        <f t="shared" si="616"/>
        <v/>
      </c>
    </row>
    <row r="2497" spans="73:89" ht="12" customHeight="1" x14ac:dyDescent="0.15">
      <c r="BU2497" s="1">
        <f t="shared" si="617"/>
        <v>0</v>
      </c>
      <c r="BV2497" s="1">
        <f>IF($BY$12=1,NORMDIST(BY2497,$Y$6,$Y$8,TRUE),IF($BY$12=2,IF(BY2497&lt;=$BX$31,0,IF(BY2497&gt;=$BX$32,1,(BY2497-$BX$31)*$BX$33)),SUM($BU$42:BU2497)/$BV$40))</f>
        <v>1</v>
      </c>
      <c r="BW2497" s="1">
        <f t="shared" si="619"/>
        <v>8.7372945470547939E-21</v>
      </c>
      <c r="BY2497" s="1">
        <f t="shared" si="620"/>
        <v>245.49999999999034</v>
      </c>
      <c r="BZ2497" s="1">
        <f t="shared" si="611"/>
        <v>3.5589794489022964E-23</v>
      </c>
      <c r="CA2497" s="1">
        <f t="shared" si="618"/>
        <v>26</v>
      </c>
      <c r="CE2497" s="1">
        <f t="shared" si="612"/>
        <v>26.305</v>
      </c>
      <c r="CF2497" s="1">
        <f t="shared" si="613"/>
        <v>99</v>
      </c>
      <c r="CG2497" s="1">
        <f t="shared" si="614"/>
        <v>0</v>
      </c>
      <c r="CH2497" s="1">
        <f t="shared" si="610"/>
        <v>0</v>
      </c>
      <c r="CJ2497" s="1" t="e">
        <f t="shared" si="615"/>
        <v>#N/A</v>
      </c>
      <c r="CK2497" s="1" t="str">
        <f t="shared" si="616"/>
        <v/>
      </c>
    </row>
    <row r="2498" spans="73:89" ht="12" customHeight="1" x14ac:dyDescent="0.15">
      <c r="BU2498" s="1">
        <f t="shared" si="617"/>
        <v>0</v>
      </c>
      <c r="BV2498" s="1">
        <f>IF($BY$12=1,NORMDIST(BY2498,$Y$6,$Y$8,TRUE),IF($BY$12=2,IF(BY2498&lt;=$BX$31,0,IF(BY2498&gt;=$BX$32,1,(BY2498-$BX$31)*$BX$33)),SUM($BU$42:BU2498)/$BV$40))</f>
        <v>1</v>
      </c>
      <c r="BW2498" s="1">
        <f t="shared" si="619"/>
        <v>8.3238121615916054E-21</v>
      </c>
      <c r="BY2498" s="1">
        <f t="shared" si="620"/>
        <v>245.59999999999033</v>
      </c>
      <c r="BZ2498" s="1">
        <f t="shared" si="611"/>
        <v>3.3891743328957381E-23</v>
      </c>
      <c r="CA2498" s="1">
        <f t="shared" si="618"/>
        <v>26</v>
      </c>
      <c r="CE2498" s="1">
        <f t="shared" si="612"/>
        <v>26.305</v>
      </c>
      <c r="CF2498" s="1">
        <f t="shared" si="613"/>
        <v>99</v>
      </c>
      <c r="CG2498" s="1">
        <f t="shared" si="614"/>
        <v>0</v>
      </c>
      <c r="CH2498" s="1">
        <f t="shared" si="610"/>
        <v>0</v>
      </c>
      <c r="CJ2498" s="1" t="e">
        <f t="shared" si="615"/>
        <v>#N/A</v>
      </c>
      <c r="CK2498" s="1" t="str">
        <f t="shared" si="616"/>
        <v/>
      </c>
    </row>
    <row r="2499" spans="73:89" ht="12" customHeight="1" x14ac:dyDescent="0.15">
      <c r="BU2499" s="1">
        <f t="shared" si="617"/>
        <v>0</v>
      </c>
      <c r="BV2499" s="1">
        <f>IF($BY$12=1,NORMDIST(BY2499,$Y$6,$Y$8,TRUE),IF($BY$12=2,IF(BY2499&lt;=$BX$31,0,IF(BY2499&gt;=$BX$32,1,(BY2499-$BX$31)*$BX$33)),SUM($BU$42:BU2499)/$BV$40))</f>
        <v>1</v>
      </c>
      <c r="BW2499" s="1">
        <f t="shared" si="619"/>
        <v>7.9296977934693712E-21</v>
      </c>
      <c r="BY2499" s="1">
        <f t="shared" si="620"/>
        <v>245.69999999999033</v>
      </c>
      <c r="BZ2499" s="1">
        <f t="shared" si="611"/>
        <v>3.2273902293323904E-23</v>
      </c>
      <c r="CA2499" s="1">
        <f t="shared" si="618"/>
        <v>26</v>
      </c>
      <c r="CE2499" s="1">
        <f t="shared" si="612"/>
        <v>26.305</v>
      </c>
      <c r="CF2499" s="1">
        <f t="shared" si="613"/>
        <v>99</v>
      </c>
      <c r="CG2499" s="1">
        <f t="shared" si="614"/>
        <v>0</v>
      </c>
      <c r="CH2499" s="1">
        <f t="shared" ref="CH2499:CH2562" si="621">IF(CB2499="",0,1)</f>
        <v>0</v>
      </c>
      <c r="CJ2499" s="1" t="e">
        <f t="shared" si="615"/>
        <v>#N/A</v>
      </c>
      <c r="CK2499" s="1" t="str">
        <f t="shared" si="616"/>
        <v/>
      </c>
    </row>
    <row r="2500" spans="73:89" ht="12" customHeight="1" x14ac:dyDescent="0.15">
      <c r="BU2500" s="1">
        <f t="shared" si="617"/>
        <v>0</v>
      </c>
      <c r="BV2500" s="1">
        <f>IF($BY$12=1,NORMDIST(BY2500,$Y$6,$Y$8,TRUE),IF($BY$12=2,IF(BY2500&lt;=$BX$31,0,IF(BY2500&gt;=$BX$32,1,(BY2500-$BX$31)*$BX$33)),SUM($BU$42:BU2500)/$BV$40))</f>
        <v>1</v>
      </c>
      <c r="BW2500" s="1">
        <f t="shared" si="619"/>
        <v>7.5540537768353978E-21</v>
      </c>
      <c r="BY2500" s="1">
        <f t="shared" si="620"/>
        <v>245.79999999999032</v>
      </c>
      <c r="BZ2500" s="1">
        <f t="shared" si="611"/>
        <v>3.0732521468005271E-23</v>
      </c>
      <c r="CA2500" s="1">
        <f t="shared" si="618"/>
        <v>26</v>
      </c>
      <c r="CE2500" s="1">
        <f t="shared" si="612"/>
        <v>26.305</v>
      </c>
      <c r="CF2500" s="1">
        <f t="shared" si="613"/>
        <v>99</v>
      </c>
      <c r="CG2500" s="1">
        <f t="shared" si="614"/>
        <v>0</v>
      </c>
      <c r="CH2500" s="1">
        <f t="shared" si="621"/>
        <v>0</v>
      </c>
      <c r="CJ2500" s="1" t="e">
        <f t="shared" si="615"/>
        <v>#N/A</v>
      </c>
      <c r="CK2500" s="1" t="str">
        <f t="shared" si="616"/>
        <v/>
      </c>
    </row>
    <row r="2501" spans="73:89" ht="12" customHeight="1" x14ac:dyDescent="0.15">
      <c r="BU2501" s="1">
        <f t="shared" si="617"/>
        <v>0</v>
      </c>
      <c r="BV2501" s="1">
        <f>IF($BY$12=1,NORMDIST(BY2501,$Y$6,$Y$8,TRUE),IF($BY$12=2,IF(BY2501&lt;=$BX$31,0,IF(BY2501&gt;=$BX$32,1,(BY2501-$BX$31)*$BX$33)),SUM($BU$42:BU2501)/$BV$40))</f>
        <v>1</v>
      </c>
      <c r="BW2501" s="1">
        <f t="shared" si="619"/>
        <v>7.1960235975567313E-21</v>
      </c>
      <c r="BY2501" s="1">
        <f t="shared" si="620"/>
        <v>245.89999999999031</v>
      </c>
      <c r="BZ2501" s="1">
        <f t="shared" si="611"/>
        <v>2.9264024390227798E-23</v>
      </c>
      <c r="CA2501" s="1">
        <f t="shared" si="618"/>
        <v>26</v>
      </c>
      <c r="CE2501" s="1">
        <f t="shared" si="612"/>
        <v>26.305</v>
      </c>
      <c r="CF2501" s="1">
        <f t="shared" si="613"/>
        <v>99</v>
      </c>
      <c r="CG2501" s="1">
        <f t="shared" si="614"/>
        <v>0</v>
      </c>
      <c r="CH2501" s="1">
        <f t="shared" si="621"/>
        <v>0</v>
      </c>
      <c r="CJ2501" s="1" t="e">
        <f t="shared" si="615"/>
        <v>#N/A</v>
      </c>
      <c r="CK2501" s="1" t="str">
        <f t="shared" si="616"/>
        <v/>
      </c>
    </row>
    <row r="2502" spans="73:89" ht="12" customHeight="1" x14ac:dyDescent="0.15">
      <c r="BU2502" s="1">
        <f t="shared" si="617"/>
        <v>0</v>
      </c>
      <c r="BV2502" s="1">
        <f>IF($BY$12=1,NORMDIST(BY2502,$Y$6,$Y$8,TRUE),IF($BY$12=2,IF(BY2502&lt;=$BX$31,0,IF(BY2502&gt;=$BX$32,1,(BY2502-$BX$31)*$BX$33)),SUM($BU$42:BU2502)/$BV$40))</f>
        <v>1</v>
      </c>
      <c r="BW2502" s="1">
        <f t="shared" si="619"/>
        <v>6.8547900279787641E-21</v>
      </c>
      <c r="BY2502" s="1">
        <f t="shared" si="620"/>
        <v>245.99999999999031</v>
      </c>
      <c r="BZ2502" s="1">
        <f t="shared" si="611"/>
        <v>2.7865000113735913E-23</v>
      </c>
      <c r="CA2502" s="1">
        <f t="shared" si="618"/>
        <v>26</v>
      </c>
      <c r="CE2502" s="1">
        <f t="shared" si="612"/>
        <v>26.305</v>
      </c>
      <c r="CF2502" s="1">
        <f t="shared" si="613"/>
        <v>99</v>
      </c>
      <c r="CG2502" s="1">
        <f t="shared" si="614"/>
        <v>0</v>
      </c>
      <c r="CH2502" s="1">
        <f t="shared" si="621"/>
        <v>0</v>
      </c>
      <c r="CJ2502" s="1" t="e">
        <f t="shared" si="615"/>
        <v>#N/A</v>
      </c>
      <c r="CK2502" s="1" t="str">
        <f t="shared" si="616"/>
        <v/>
      </c>
    </row>
    <row r="2503" spans="73:89" ht="12" customHeight="1" x14ac:dyDescent="0.15">
      <c r="BU2503" s="1">
        <f t="shared" si="617"/>
        <v>0</v>
      </c>
      <c r="BV2503" s="1">
        <f>IF($BY$12=1,NORMDIST(BY2503,$Y$6,$Y$8,TRUE),IF($BY$12=2,IF(BY2503&lt;=$BX$31,0,IF(BY2503&gt;=$BX$32,1,(BY2503-$BX$31)*$BX$33)),SUM($BU$42:BU2503)/$BV$40))</f>
        <v>1</v>
      </c>
      <c r="BW2503" s="1">
        <f t="shared" si="619"/>
        <v>6.5295733452387754E-21</v>
      </c>
      <c r="BY2503" s="1">
        <f t="shared" si="620"/>
        <v>246.0999999999903</v>
      </c>
      <c r="BZ2503" s="1">
        <f t="shared" si="611"/>
        <v>2.6532195632828251E-23</v>
      </c>
      <c r="CA2503" s="1">
        <f t="shared" si="618"/>
        <v>26</v>
      </c>
      <c r="CE2503" s="1">
        <f t="shared" si="612"/>
        <v>26.305</v>
      </c>
      <c r="CF2503" s="1">
        <f t="shared" si="613"/>
        <v>99</v>
      </c>
      <c r="CG2503" s="1">
        <f t="shared" si="614"/>
        <v>0</v>
      </c>
      <c r="CH2503" s="1">
        <f t="shared" si="621"/>
        <v>0</v>
      </c>
      <c r="CJ2503" s="1" t="e">
        <f t="shared" si="615"/>
        <v>#N/A</v>
      </c>
      <c r="CK2503" s="1" t="str">
        <f t="shared" si="616"/>
        <v/>
      </c>
    </row>
    <row r="2504" spans="73:89" ht="12" customHeight="1" x14ac:dyDescent="0.15">
      <c r="BU2504" s="1">
        <f t="shared" si="617"/>
        <v>0</v>
      </c>
      <c r="BV2504" s="1">
        <f>IF($BY$12=1,NORMDIST(BY2504,$Y$6,$Y$8,TRUE),IF($BY$12=2,IF(BY2504&lt;=$BX$31,0,IF(BY2504&gt;=$BX$32,1,(BY2504-$BX$31)*$BX$33)),SUM($BU$42:BU2504)/$BV$40))</f>
        <v>1</v>
      </c>
      <c r="BW2504" s="1">
        <f t="shared" si="619"/>
        <v>6.2196296294354024E-21</v>
      </c>
      <c r="BY2504" s="1">
        <f t="shared" si="620"/>
        <v>246.1999999999903</v>
      </c>
      <c r="BZ2504" s="1">
        <f t="shared" si="611"/>
        <v>2.5262508649210591E-23</v>
      </c>
      <c r="CA2504" s="1">
        <f t="shared" si="618"/>
        <v>26</v>
      </c>
      <c r="CE2504" s="1">
        <f t="shared" si="612"/>
        <v>26.305</v>
      </c>
      <c r="CF2504" s="1">
        <f t="shared" si="613"/>
        <v>99</v>
      </c>
      <c r="CG2504" s="1">
        <f t="shared" si="614"/>
        <v>0</v>
      </c>
      <c r="CH2504" s="1">
        <f t="shared" si="621"/>
        <v>0</v>
      </c>
      <c r="CJ2504" s="1" t="e">
        <f t="shared" si="615"/>
        <v>#N/A</v>
      </c>
      <c r="CK2504" s="1" t="str">
        <f t="shared" si="616"/>
        <v/>
      </c>
    </row>
    <row r="2505" spans="73:89" ht="12" customHeight="1" x14ac:dyDescent="0.15">
      <c r="BU2505" s="1">
        <f t="shared" si="617"/>
        <v>0</v>
      </c>
      <c r="BV2505" s="1">
        <f>IF($BY$12=1,NORMDIST(BY2505,$Y$6,$Y$8,TRUE),IF($BY$12=2,IF(BY2505&lt;=$BX$31,0,IF(BY2505&gt;=$BX$32,1,(BY2505-$BX$31)*$BX$33)),SUM($BU$42:BU2505)/$BV$40))</f>
        <v>1</v>
      </c>
      <c r="BW2505" s="1">
        <f t="shared" si="619"/>
        <v>5.924249138122479E-21</v>
      </c>
      <c r="BY2505" s="1">
        <f t="shared" si="620"/>
        <v>246.29999999999029</v>
      </c>
      <c r="BZ2505" s="1">
        <f t="shared" si="611"/>
        <v>2.4052980666352872E-23</v>
      </c>
      <c r="CA2505" s="1">
        <f t="shared" si="618"/>
        <v>26</v>
      </c>
      <c r="CE2505" s="1">
        <f t="shared" si="612"/>
        <v>26.305</v>
      </c>
      <c r="CF2505" s="1">
        <f t="shared" si="613"/>
        <v>99</v>
      </c>
      <c r="CG2505" s="1">
        <f t="shared" si="614"/>
        <v>0</v>
      </c>
      <c r="CH2505" s="1">
        <f t="shared" si="621"/>
        <v>0</v>
      </c>
      <c r="CJ2505" s="1" t="e">
        <f t="shared" si="615"/>
        <v>#N/A</v>
      </c>
      <c r="CK2505" s="1" t="str">
        <f t="shared" si="616"/>
        <v/>
      </c>
    </row>
    <row r="2506" spans="73:89" ht="12" customHeight="1" x14ac:dyDescent="0.15">
      <c r="BU2506" s="1">
        <f t="shared" si="617"/>
        <v>0</v>
      </c>
      <c r="BV2506" s="1">
        <f>IF($BY$12=1,NORMDIST(BY2506,$Y$6,$Y$8,TRUE),IF($BY$12=2,IF(BY2506&lt;=$BX$31,0,IF(BY2506&gt;=$BX$32,1,(BY2506-$BX$31)*$BX$33)),SUM($BU$42:BU2506)/$BV$40))</f>
        <v>1</v>
      </c>
      <c r="BW2506" s="1">
        <f t="shared" si="619"/>
        <v>5.642754753740499E-21</v>
      </c>
      <c r="BY2506" s="1">
        <f t="shared" si="620"/>
        <v>246.39999999999029</v>
      </c>
      <c r="BZ2506" s="1">
        <f t="shared" si="611"/>
        <v>2.2900790396675005E-23</v>
      </c>
      <c r="CA2506" s="1">
        <f t="shared" si="618"/>
        <v>26</v>
      </c>
      <c r="CE2506" s="1">
        <f t="shared" si="612"/>
        <v>26.305</v>
      </c>
      <c r="CF2506" s="1">
        <f t="shared" si="613"/>
        <v>99</v>
      </c>
      <c r="CG2506" s="1">
        <f t="shared" si="614"/>
        <v>0</v>
      </c>
      <c r="CH2506" s="1">
        <f t="shared" si="621"/>
        <v>0</v>
      </c>
      <c r="CJ2506" s="1" t="e">
        <f t="shared" si="615"/>
        <v>#N/A</v>
      </c>
      <c r="CK2506" s="1" t="str">
        <f t="shared" si="616"/>
        <v/>
      </c>
    </row>
    <row r="2507" spans="73:89" ht="12" customHeight="1" x14ac:dyDescent="0.15">
      <c r="BU2507" s="1">
        <f t="shared" si="617"/>
        <v>0</v>
      </c>
      <c r="BV2507" s="1">
        <f>IF($BY$12=1,NORMDIST(BY2507,$Y$6,$Y$8,TRUE),IF($BY$12=2,IF(BY2507&lt;=$BX$31,0,IF(BY2507&gt;=$BX$32,1,(BY2507-$BX$31)*$BX$33)),SUM($BU$42:BU2507)/$BV$40))</f>
        <v>1</v>
      </c>
      <c r="BW2507" s="1">
        <f t="shared" si="619"/>
        <v>5.3745005007572078E-21</v>
      </c>
      <c r="BY2507" s="1">
        <f t="shared" si="620"/>
        <v>246.49999999999028</v>
      </c>
      <c r="BZ2507" s="1">
        <f t="shared" si="611"/>
        <v>2.1803247467575739E-23</v>
      </c>
      <c r="CA2507" s="1">
        <f t="shared" si="618"/>
        <v>26</v>
      </c>
      <c r="CE2507" s="1">
        <f t="shared" si="612"/>
        <v>26.305</v>
      </c>
      <c r="CF2507" s="1">
        <f t="shared" si="613"/>
        <v>99</v>
      </c>
      <c r="CG2507" s="1">
        <f t="shared" si="614"/>
        <v>0</v>
      </c>
      <c r="CH2507" s="1">
        <f t="shared" si="621"/>
        <v>0</v>
      </c>
      <c r="CJ2507" s="1" t="e">
        <f t="shared" si="615"/>
        <v>#N/A</v>
      </c>
      <c r="CK2507" s="1" t="str">
        <f t="shared" si="616"/>
        <v/>
      </c>
    </row>
    <row r="2508" spans="73:89" ht="12" customHeight="1" x14ac:dyDescent="0.15">
      <c r="BU2508" s="1">
        <f t="shared" si="617"/>
        <v>0</v>
      </c>
      <c r="BV2508" s="1">
        <f>IF($BY$12=1,NORMDIST(BY2508,$Y$6,$Y$8,TRUE),IF($BY$12=2,IF(BY2508&lt;=$BX$31,0,IF(BY2508&gt;=$BX$32,1,(BY2508-$BX$31)*$BX$33)),SUM($BU$42:BU2508)/$BV$40))</f>
        <v>1</v>
      </c>
      <c r="BW2508" s="1">
        <f t="shared" si="619"/>
        <v>5.1188701294223559E-21</v>
      </c>
      <c r="BY2508" s="1">
        <f t="shared" si="620"/>
        <v>246.59999999999027</v>
      </c>
      <c r="BZ2508" s="1">
        <f t="shared" si="611"/>
        <v>2.0757786412905749E-23</v>
      </c>
      <c r="CA2508" s="1">
        <f t="shared" si="618"/>
        <v>26</v>
      </c>
      <c r="CE2508" s="1">
        <f t="shared" si="612"/>
        <v>26.305</v>
      </c>
      <c r="CF2508" s="1">
        <f t="shared" si="613"/>
        <v>99</v>
      </c>
      <c r="CG2508" s="1">
        <f t="shared" si="614"/>
        <v>0</v>
      </c>
      <c r="CH2508" s="1">
        <f t="shared" si="621"/>
        <v>0</v>
      </c>
      <c r="CJ2508" s="1" t="e">
        <f t="shared" si="615"/>
        <v>#N/A</v>
      </c>
      <c r="CK2508" s="1" t="str">
        <f t="shared" si="616"/>
        <v/>
      </c>
    </row>
    <row r="2509" spans="73:89" ht="12" customHeight="1" x14ac:dyDescent="0.15">
      <c r="BU2509" s="1">
        <f t="shared" si="617"/>
        <v>0</v>
      </c>
      <c r="BV2509" s="1">
        <f>IF($BY$12=1,NORMDIST(BY2509,$Y$6,$Y$8,TRUE),IF($BY$12=2,IF(BY2509&lt;=$BX$31,0,IF(BY2509&gt;=$BX$32,1,(BY2509-$BX$31)*$BX$33)),SUM($BU$42:BU2509)/$BV$40))</f>
        <v>1</v>
      </c>
      <c r="BW2509" s="1">
        <f t="shared" si="619"/>
        <v>4.8752757631810935E-21</v>
      </c>
      <c r="BY2509" s="1">
        <f t="shared" si="620"/>
        <v>246.69999999999027</v>
      </c>
      <c r="BZ2509" s="1">
        <f t="shared" si="611"/>
        <v>1.9761960937094795E-23</v>
      </c>
      <c r="CA2509" s="1">
        <f t="shared" si="618"/>
        <v>26</v>
      </c>
      <c r="CE2509" s="1">
        <f t="shared" si="612"/>
        <v>26.305</v>
      </c>
      <c r="CF2509" s="1">
        <f t="shared" si="613"/>
        <v>99</v>
      </c>
      <c r="CG2509" s="1">
        <f t="shared" si="614"/>
        <v>0</v>
      </c>
      <c r="CH2509" s="1">
        <f t="shared" si="621"/>
        <v>0</v>
      </c>
      <c r="CJ2509" s="1" t="e">
        <f t="shared" si="615"/>
        <v>#N/A</v>
      </c>
      <c r="CK2509" s="1" t="str">
        <f t="shared" si="616"/>
        <v/>
      </c>
    </row>
    <row r="2510" spans="73:89" ht="12" customHeight="1" x14ac:dyDescent="0.15">
      <c r="BU2510" s="1">
        <f t="shared" si="617"/>
        <v>0</v>
      </c>
      <c r="BV2510" s="1">
        <f>IF($BY$12=1,NORMDIST(BY2510,$Y$6,$Y$8,TRUE),IF($BY$12=2,IF(BY2510&lt;=$BX$31,0,IF(BY2510&gt;=$BX$32,1,(BY2510-$BX$31)*$BX$33)),SUM($BU$42:BU2510)/$BV$40))</f>
        <v>1</v>
      </c>
      <c r="BW2510" s="1">
        <f t="shared" si="619"/>
        <v>4.6431566069196968E-21</v>
      </c>
      <c r="BY2510" s="1">
        <f t="shared" si="620"/>
        <v>246.79999999999026</v>
      </c>
      <c r="BZ2510" s="1">
        <f t="shared" si="611"/>
        <v>1.8813438439707781E-23</v>
      </c>
      <c r="CA2510" s="1">
        <f t="shared" si="618"/>
        <v>26</v>
      </c>
      <c r="CE2510" s="1">
        <f t="shared" si="612"/>
        <v>26.305</v>
      </c>
      <c r="CF2510" s="1">
        <f t="shared" si="613"/>
        <v>99</v>
      </c>
      <c r="CG2510" s="1">
        <f t="shared" si="614"/>
        <v>0</v>
      </c>
      <c r="CH2510" s="1">
        <f t="shared" si="621"/>
        <v>0</v>
      </c>
      <c r="CJ2510" s="1" t="e">
        <f t="shared" si="615"/>
        <v>#N/A</v>
      </c>
      <c r="CK2510" s="1" t="str">
        <f t="shared" si="616"/>
        <v/>
      </c>
    </row>
    <row r="2511" spans="73:89" ht="12" customHeight="1" x14ac:dyDescent="0.15">
      <c r="BU2511" s="1">
        <f t="shared" si="617"/>
        <v>0</v>
      </c>
      <c r="BV2511" s="1">
        <f>IF($BY$12=1,NORMDIST(BY2511,$Y$6,$Y$8,TRUE),IF($BY$12=2,IF(BY2511&lt;=$BX$31,0,IF(BY2511&gt;=$BX$32,1,(BY2511-$BX$31)*$BX$33)),SUM($BU$42:BU2511)/$BV$40))</f>
        <v>1</v>
      </c>
      <c r="BW2511" s="1">
        <f t="shared" si="619"/>
        <v>4.4219777133395046E-21</v>
      </c>
      <c r="BY2511" s="1">
        <f t="shared" si="620"/>
        <v>246.89999999999026</v>
      </c>
      <c r="BZ2511" s="1">
        <f t="shared" si="611"/>
        <v>1.7909994788739082E-23</v>
      </c>
      <c r="CA2511" s="1">
        <f t="shared" si="618"/>
        <v>26</v>
      </c>
      <c r="CE2511" s="1">
        <f t="shared" si="612"/>
        <v>26.305</v>
      </c>
      <c r="CF2511" s="1">
        <f t="shared" si="613"/>
        <v>99</v>
      </c>
      <c r="CG2511" s="1">
        <f t="shared" si="614"/>
        <v>0</v>
      </c>
      <c r="CH2511" s="1">
        <f t="shared" si="621"/>
        <v>0</v>
      </c>
      <c r="CJ2511" s="1" t="e">
        <f t="shared" si="615"/>
        <v>#N/A</v>
      </c>
      <c r="CK2511" s="1" t="str">
        <f t="shared" si="616"/>
        <v/>
      </c>
    </row>
    <row r="2512" spans="73:89" ht="12" customHeight="1" x14ac:dyDescent="0.15">
      <c r="BU2512" s="1">
        <f t="shared" si="617"/>
        <v>0</v>
      </c>
      <c r="BV2512" s="1">
        <f>IF($BY$12=1,NORMDIST(BY2512,$Y$6,$Y$8,TRUE),IF($BY$12=2,IF(BY2512&lt;=$BX$31,0,IF(BY2512&gt;=$BX$32,1,(BY2512-$BX$31)*$BX$33)),SUM($BU$42:BU2512)/$BV$40))</f>
        <v>1</v>
      </c>
      <c r="BW2512" s="1">
        <f t="shared" si="619"/>
        <v>4.2112288048759142E-21</v>
      </c>
      <c r="BY2512" s="1">
        <f t="shared" si="620"/>
        <v>246.99999999999025</v>
      </c>
      <c r="BZ2512" s="1">
        <f t="shared" si="611"/>
        <v>1.7049509331482108E-23</v>
      </c>
      <c r="CA2512" s="1">
        <f t="shared" si="618"/>
        <v>26</v>
      </c>
      <c r="CE2512" s="1">
        <f t="shared" si="612"/>
        <v>26.305</v>
      </c>
      <c r="CF2512" s="1">
        <f t="shared" si="613"/>
        <v>99</v>
      </c>
      <c r="CG2512" s="1">
        <f t="shared" si="614"/>
        <v>0</v>
      </c>
      <c r="CH2512" s="1">
        <f t="shared" si="621"/>
        <v>0</v>
      </c>
      <c r="CJ2512" s="1" t="e">
        <f t="shared" si="615"/>
        <v>#N/A</v>
      </c>
      <c r="CK2512" s="1" t="str">
        <f t="shared" si="616"/>
        <v/>
      </c>
    </row>
    <row r="2513" spans="73:89" ht="12" customHeight="1" x14ac:dyDescent="0.15">
      <c r="BU2513" s="1">
        <f t="shared" si="617"/>
        <v>0</v>
      </c>
      <c r="BV2513" s="1">
        <f>IF($BY$12=1,NORMDIST(BY2513,$Y$6,$Y$8,TRUE),IF($BY$12=2,IF(BY2513&lt;=$BX$31,0,IF(BY2513&gt;=$BX$32,1,(BY2513-$BX$31)*$BX$33)),SUM($BU$42:BU2513)/$BV$40))</f>
        <v>1</v>
      </c>
      <c r="BW2513" s="1">
        <f t="shared" si="619"/>
        <v>4.0104231486910447E-21</v>
      </c>
      <c r="BY2513" s="1">
        <f t="shared" si="620"/>
        <v>247.09999999999025</v>
      </c>
      <c r="BZ2513" s="1">
        <f t="shared" si="611"/>
        <v>1.6229960132299487E-23</v>
      </c>
      <c r="CA2513" s="1">
        <f t="shared" si="618"/>
        <v>26</v>
      </c>
      <c r="CE2513" s="1">
        <f t="shared" si="612"/>
        <v>26.305</v>
      </c>
      <c r="CF2513" s="1">
        <f t="shared" si="613"/>
        <v>99</v>
      </c>
      <c r="CG2513" s="1">
        <f t="shared" si="614"/>
        <v>0</v>
      </c>
      <c r="CH2513" s="1">
        <f t="shared" si="621"/>
        <v>0</v>
      </c>
      <c r="CJ2513" s="1" t="e">
        <f t="shared" si="615"/>
        <v>#N/A</v>
      </c>
      <c r="CK2513" s="1" t="str">
        <f t="shared" si="616"/>
        <v/>
      </c>
    </row>
    <row r="2514" spans="73:89" ht="12" customHeight="1" x14ac:dyDescent="0.15">
      <c r="BU2514" s="1">
        <f t="shared" si="617"/>
        <v>0</v>
      </c>
      <c r="BV2514" s="1">
        <f>IF($BY$12=1,NORMDIST(BY2514,$Y$6,$Y$8,TRUE),IF($BY$12=2,IF(BY2514&lt;=$BX$31,0,IF(BY2514&gt;=$BX$32,1,(BY2514-$BX$31)*$BX$33)),SUM($BU$42:BU2514)/$BV$40))</f>
        <v>1</v>
      </c>
      <c r="BW2514" s="1">
        <f t="shared" si="619"/>
        <v>3.8190964823771189E-21</v>
      </c>
      <c r="BY2514" s="1">
        <f t="shared" si="620"/>
        <v>247.19999999999024</v>
      </c>
      <c r="BZ2514" s="1">
        <f t="shared" si="611"/>
        <v>1.5449419427092515E-23</v>
      </c>
      <c r="CA2514" s="1">
        <f t="shared" si="618"/>
        <v>26</v>
      </c>
      <c r="CE2514" s="1">
        <f t="shared" si="612"/>
        <v>26.305</v>
      </c>
      <c r="CF2514" s="1">
        <f t="shared" si="613"/>
        <v>99</v>
      </c>
      <c r="CG2514" s="1">
        <f t="shared" si="614"/>
        <v>0</v>
      </c>
      <c r="CH2514" s="1">
        <f t="shared" si="621"/>
        <v>0</v>
      </c>
      <c r="CJ2514" s="1" t="e">
        <f t="shared" si="615"/>
        <v>#N/A</v>
      </c>
      <c r="CK2514" s="1" t="str">
        <f t="shared" si="616"/>
        <v/>
      </c>
    </row>
    <row r="2515" spans="73:89" ht="12" customHeight="1" x14ac:dyDescent="0.15">
      <c r="BU2515" s="1">
        <f t="shared" si="617"/>
        <v>0</v>
      </c>
      <c r="BV2515" s="1">
        <f>IF($BY$12=1,NORMDIST(BY2515,$Y$6,$Y$8,TRUE),IF($BY$12=2,IF(BY2515&lt;=$BX$31,0,IF(BY2515&gt;=$BX$32,1,(BY2515-$BX$31)*$BX$33)),SUM($BU$42:BU2515)/$BV$40))</f>
        <v>1</v>
      </c>
      <c r="BW2515" s="1">
        <f t="shared" si="619"/>
        <v>3.6368059881136105E-21</v>
      </c>
      <c r="BY2515" s="1">
        <f t="shared" si="620"/>
        <v>247.29999999999023</v>
      </c>
      <c r="BZ2515" s="1">
        <f t="shared" si="611"/>
        <v>1.4706049284730101E-23</v>
      </c>
      <c r="CA2515" s="1">
        <f t="shared" si="618"/>
        <v>26</v>
      </c>
      <c r="CE2515" s="1">
        <f t="shared" si="612"/>
        <v>26.305</v>
      </c>
      <c r="CF2515" s="1">
        <f t="shared" si="613"/>
        <v>99</v>
      </c>
      <c r="CG2515" s="1">
        <f t="shared" si="614"/>
        <v>0</v>
      </c>
      <c r="CH2515" s="1">
        <f t="shared" si="621"/>
        <v>0</v>
      </c>
      <c r="CJ2515" s="1" t="e">
        <f t="shared" si="615"/>
        <v>#N/A</v>
      </c>
      <c r="CK2515" s="1" t="str">
        <f t="shared" si="616"/>
        <v/>
      </c>
    </row>
    <row r="2516" spans="73:89" ht="12" customHeight="1" x14ac:dyDescent="0.15">
      <c r="BU2516" s="1">
        <f t="shared" si="617"/>
        <v>0</v>
      </c>
      <c r="BV2516" s="1">
        <f>IF($BY$12=1,NORMDIST(BY2516,$Y$6,$Y$8,TRUE),IF($BY$12=2,IF(BY2516&lt;=$BX$31,0,IF(BY2516&gt;=$BX$32,1,(BY2516-$BX$31)*$BX$33)),SUM($BU$42:BU2516)/$BV$40))</f>
        <v>1</v>
      </c>
      <c r="BW2516" s="1">
        <f t="shared" si="619"/>
        <v>3.4631293131170833E-21</v>
      </c>
      <c r="BY2516" s="1">
        <f t="shared" si="620"/>
        <v>247.39999999999023</v>
      </c>
      <c r="BZ2516" s="1">
        <f t="shared" si="611"/>
        <v>1.3998097466116492E-23</v>
      </c>
      <c r="CA2516" s="1">
        <f t="shared" si="618"/>
        <v>26</v>
      </c>
      <c r="CE2516" s="1">
        <f t="shared" si="612"/>
        <v>26.305</v>
      </c>
      <c r="CF2516" s="1">
        <f t="shared" si="613"/>
        <v>99</v>
      </c>
      <c r="CG2516" s="1">
        <f t="shared" si="614"/>
        <v>0</v>
      </c>
      <c r="CH2516" s="1">
        <f t="shared" si="621"/>
        <v>0</v>
      </c>
      <c r="CJ2516" s="1" t="e">
        <f t="shared" si="615"/>
        <v>#N/A</v>
      </c>
      <c r="CK2516" s="1" t="str">
        <f t="shared" si="616"/>
        <v/>
      </c>
    </row>
    <row r="2517" spans="73:89" ht="12" customHeight="1" x14ac:dyDescent="0.15">
      <c r="BU2517" s="1">
        <f t="shared" si="617"/>
        <v>0</v>
      </c>
      <c r="BV2517" s="1">
        <f>IF($BY$12=1,NORMDIST(BY2517,$Y$6,$Y$8,TRUE),IF($BY$12=2,IF(BY2517&lt;=$BX$31,0,IF(BY2517&gt;=$BX$32,1,(BY2517-$BX$31)*$BX$33)),SUM($BU$42:BU2517)/$BV$40))</f>
        <v>1</v>
      </c>
      <c r="BW2517" s="1">
        <f t="shared" si="619"/>
        <v>3.2976636343212663E-21</v>
      </c>
      <c r="BY2517" s="1">
        <f t="shared" si="620"/>
        <v>247.49999999999022</v>
      </c>
      <c r="BZ2517" s="1">
        <f t="shared" si="611"/>
        <v>1.3323893472005643E-23</v>
      </c>
      <c r="CA2517" s="1">
        <f t="shared" si="618"/>
        <v>26</v>
      </c>
      <c r="CE2517" s="1">
        <f t="shared" si="612"/>
        <v>26.305</v>
      </c>
      <c r="CF2517" s="1">
        <f t="shared" si="613"/>
        <v>99</v>
      </c>
      <c r="CG2517" s="1">
        <f t="shared" si="614"/>
        <v>0</v>
      </c>
      <c r="CH2517" s="1">
        <f t="shared" si="621"/>
        <v>0</v>
      </c>
      <c r="CJ2517" s="1" t="e">
        <f t="shared" si="615"/>
        <v>#N/A</v>
      </c>
      <c r="CK2517" s="1" t="str">
        <f t="shared" si="616"/>
        <v/>
      </c>
    </row>
    <row r="2518" spans="73:89" ht="12" customHeight="1" x14ac:dyDescent="0.15">
      <c r="BU2518" s="1">
        <f t="shared" si="617"/>
        <v>0</v>
      </c>
      <c r="BV2518" s="1">
        <f>IF($BY$12=1,NORMDIST(BY2518,$Y$6,$Y$8,TRUE),IF($BY$12=2,IF(BY2518&lt;=$BX$31,0,IF(BY2518&gt;=$BX$32,1,(BY2518-$BX$31)*$BX$33)),SUM($BU$42:BU2518)/$BV$40))</f>
        <v>1</v>
      </c>
      <c r="BW2518" s="1">
        <f t="shared" si="619"/>
        <v>3.140024765313371E-21</v>
      </c>
      <c r="BY2518" s="1">
        <f t="shared" si="620"/>
        <v>247.59999999999022</v>
      </c>
      <c r="BZ2518" s="1">
        <f t="shared" si="611"/>
        <v>1.2681844771056119E-23</v>
      </c>
      <c r="CA2518" s="1">
        <f t="shared" si="618"/>
        <v>26</v>
      </c>
      <c r="CE2518" s="1">
        <f t="shared" si="612"/>
        <v>26.305</v>
      </c>
      <c r="CF2518" s="1">
        <f t="shared" si="613"/>
        <v>99</v>
      </c>
      <c r="CG2518" s="1">
        <f t="shared" si="614"/>
        <v>0</v>
      </c>
      <c r="CH2518" s="1">
        <f t="shared" si="621"/>
        <v>0</v>
      </c>
      <c r="CJ2518" s="1" t="e">
        <f t="shared" si="615"/>
        <v>#N/A</v>
      </c>
      <c r="CK2518" s="1" t="str">
        <f t="shared" si="616"/>
        <v/>
      </c>
    </row>
    <row r="2519" spans="73:89" ht="12" customHeight="1" x14ac:dyDescent="0.15">
      <c r="BU2519" s="1">
        <f t="shared" si="617"/>
        <v>0</v>
      </c>
      <c r="BV2519" s="1">
        <f>IF($BY$12=1,NORMDIST(BY2519,$Y$6,$Y$8,TRUE),IF($BY$12=2,IF(BY2519&lt;=$BX$31,0,IF(BY2519&gt;=$BX$32,1,(BY2519-$BX$31)*$BX$33)),SUM($BU$42:BU2519)/$BV$40))</f>
        <v>1</v>
      </c>
      <c r="BW2519" s="1">
        <f t="shared" si="619"/>
        <v>2.9898463036396673E-21</v>
      </c>
      <c r="BY2519" s="1">
        <f t="shared" si="620"/>
        <v>247.69999999999021</v>
      </c>
      <c r="BZ2519" s="1">
        <f t="shared" si="611"/>
        <v>1.2070433199999133E-23</v>
      </c>
      <c r="CA2519" s="1">
        <f t="shared" si="618"/>
        <v>26</v>
      </c>
      <c r="CE2519" s="1">
        <f t="shared" si="612"/>
        <v>26.305</v>
      </c>
      <c r="CF2519" s="1">
        <f t="shared" si="613"/>
        <v>99</v>
      </c>
      <c r="CG2519" s="1">
        <f t="shared" si="614"/>
        <v>0</v>
      </c>
      <c r="CH2519" s="1">
        <f t="shared" si="621"/>
        <v>0</v>
      </c>
      <c r="CJ2519" s="1" t="e">
        <f t="shared" si="615"/>
        <v>#N/A</v>
      </c>
      <c r="CK2519" s="1" t="str">
        <f t="shared" si="616"/>
        <v/>
      </c>
    </row>
    <row r="2520" spans="73:89" ht="12" customHeight="1" x14ac:dyDescent="0.15">
      <c r="BU2520" s="1">
        <f t="shared" si="617"/>
        <v>0</v>
      </c>
      <c r="BV2520" s="1">
        <f>IF($BY$12=1,NORMDIST(BY2520,$Y$6,$Y$8,TRUE),IF($BY$12=2,IF(BY2520&lt;=$BX$31,0,IF(BY2520&gt;=$BX$32,1,(BY2520-$BX$31)*$BX$33)),SUM($BU$42:BU2520)/$BV$40))</f>
        <v>1</v>
      </c>
      <c r="BW2520" s="1">
        <f t="shared" si="619"/>
        <v>2.8467788166789386E-21</v>
      </c>
      <c r="BY2520" s="1">
        <f t="shared" si="620"/>
        <v>247.79999999999021</v>
      </c>
      <c r="BZ2520" s="1">
        <f t="shared" si="611"/>
        <v>1.1488211528164049E-23</v>
      </c>
      <c r="CA2520" s="1">
        <f t="shared" si="618"/>
        <v>26</v>
      </c>
      <c r="CE2520" s="1">
        <f t="shared" si="612"/>
        <v>26.305</v>
      </c>
      <c r="CF2520" s="1">
        <f t="shared" si="613"/>
        <v>99</v>
      </c>
      <c r="CG2520" s="1">
        <f t="shared" si="614"/>
        <v>0</v>
      </c>
      <c r="CH2520" s="1">
        <f t="shared" si="621"/>
        <v>0</v>
      </c>
      <c r="CJ2520" s="1" t="e">
        <f t="shared" si="615"/>
        <v>#N/A</v>
      </c>
      <c r="CK2520" s="1" t="str">
        <f t="shared" si="616"/>
        <v/>
      </c>
    </row>
    <row r="2521" spans="73:89" ht="12" customHeight="1" x14ac:dyDescent="0.15">
      <c r="BU2521" s="1">
        <f t="shared" si="617"/>
        <v>0</v>
      </c>
      <c r="BV2521" s="1">
        <f>IF($BY$12=1,NORMDIST(BY2521,$Y$6,$Y$8,TRUE),IF($BY$12=2,IF(BY2521&lt;=$BX$31,0,IF(BY2521&gt;=$BX$32,1,(BY2521-$BX$31)*$BX$33)),SUM($BU$42:BU2521)/$BV$40))</f>
        <v>1</v>
      </c>
      <c r="BW2521" s="1">
        <f t="shared" si="619"/>
        <v>2.7104890643580239E-21</v>
      </c>
      <c r="BY2521" s="1">
        <f t="shared" si="620"/>
        <v>247.8999999999902</v>
      </c>
      <c r="BZ2521" s="1">
        <f t="shared" si="611"/>
        <v>1.0933800178935582E-23</v>
      </c>
      <c r="CA2521" s="1">
        <f t="shared" si="618"/>
        <v>26</v>
      </c>
      <c r="CE2521" s="1">
        <f t="shared" si="612"/>
        <v>26.305</v>
      </c>
      <c r="CF2521" s="1">
        <f t="shared" si="613"/>
        <v>99</v>
      </c>
      <c r="CG2521" s="1">
        <f t="shared" si="614"/>
        <v>0</v>
      </c>
      <c r="CH2521" s="1">
        <f t="shared" si="621"/>
        <v>0</v>
      </c>
      <c r="CJ2521" s="1" t="e">
        <f t="shared" si="615"/>
        <v>#N/A</v>
      </c>
      <c r="CK2521" s="1" t="str">
        <f t="shared" si="616"/>
        <v/>
      </c>
    </row>
    <row r="2522" spans="73:89" ht="12" customHeight="1" x14ac:dyDescent="0.15">
      <c r="BU2522" s="1">
        <f t="shared" si="617"/>
        <v>0</v>
      </c>
      <c r="BV2522" s="1">
        <f>IF($BY$12=1,NORMDIST(BY2522,$Y$6,$Y$8,TRUE),IF($BY$12=2,IF(BY2522&lt;=$BX$31,0,IF(BY2522&gt;=$BX$32,1,(BY2522-$BX$31)*$BX$33)),SUM($BU$42:BU2522)/$BV$40))</f>
        <v>1</v>
      </c>
      <c r="BW2522" s="1">
        <f t="shared" si="619"/>
        <v>2.5806592570639246E-21</v>
      </c>
      <c r="BY2522" s="1">
        <f t="shared" si="620"/>
        <v>247.99999999999019</v>
      </c>
      <c r="BZ2522" s="1">
        <f t="shared" si="611"/>
        <v>1.0405884101064623E-23</v>
      </c>
      <c r="CA2522" s="1">
        <f t="shared" si="618"/>
        <v>26</v>
      </c>
      <c r="CE2522" s="1">
        <f t="shared" si="612"/>
        <v>26.305</v>
      </c>
      <c r="CF2522" s="1">
        <f t="shared" si="613"/>
        <v>99</v>
      </c>
      <c r="CG2522" s="1">
        <f t="shared" si="614"/>
        <v>0</v>
      </c>
      <c r="CH2522" s="1">
        <f t="shared" si="621"/>
        <v>0</v>
      </c>
      <c r="CJ2522" s="1" t="e">
        <f t="shared" si="615"/>
        <v>#N/A</v>
      </c>
      <c r="CK2522" s="1" t="str">
        <f t="shared" si="616"/>
        <v/>
      </c>
    </row>
    <row r="2523" spans="73:89" ht="12" customHeight="1" x14ac:dyDescent="0.15">
      <c r="BU2523" s="1">
        <f t="shared" si="617"/>
        <v>0</v>
      </c>
      <c r="BV2523" s="1">
        <f>IF($BY$12=1,NORMDIST(BY2523,$Y$6,$Y$8,TRUE),IF($BY$12=2,IF(BY2523&lt;=$BX$31,0,IF(BY2523&gt;=$BX$32,1,(BY2523-$BX$31)*$BX$33)),SUM($BU$42:BU2523)/$BV$40))</f>
        <v>1</v>
      </c>
      <c r="BW2523" s="1">
        <f t="shared" si="619"/>
        <v>2.4569863471764883E-21</v>
      </c>
      <c r="BY2523" s="1">
        <f t="shared" si="620"/>
        <v>248.09999999999019</v>
      </c>
      <c r="BZ2523" s="1">
        <f t="shared" si="611"/>
        <v>9.903209783057579E-24</v>
      </c>
      <c r="CA2523" s="1">
        <f t="shared" si="618"/>
        <v>26</v>
      </c>
      <c r="CE2523" s="1">
        <f t="shared" si="612"/>
        <v>26.305</v>
      </c>
      <c r="CF2523" s="1">
        <f t="shared" si="613"/>
        <v>99</v>
      </c>
      <c r="CG2523" s="1">
        <f t="shared" si="614"/>
        <v>0</v>
      </c>
      <c r="CH2523" s="1">
        <f t="shared" si="621"/>
        <v>0</v>
      </c>
      <c r="CJ2523" s="1" t="e">
        <f t="shared" si="615"/>
        <v>#N/A</v>
      </c>
      <c r="CK2523" s="1" t="str">
        <f t="shared" si="616"/>
        <v/>
      </c>
    </row>
    <row r="2524" spans="73:89" ht="12" customHeight="1" x14ac:dyDescent="0.15">
      <c r="BU2524" s="1">
        <f t="shared" si="617"/>
        <v>0</v>
      </c>
      <c r="BV2524" s="1">
        <f>IF($BY$12=1,NORMDIST(BY2524,$Y$6,$Y$8,TRUE),IF($BY$12=2,IF(BY2524&lt;=$BX$31,0,IF(BY2524&gt;=$BX$32,1,(BY2524-$BX$31)*$BX$33)),SUM($BU$42:BU2524)/$BV$40))</f>
        <v>1</v>
      </c>
      <c r="BW2524" s="1">
        <f t="shared" si="619"/>
        <v>2.3391813527164923E-21</v>
      </c>
      <c r="BY2524" s="1">
        <f t="shared" si="620"/>
        <v>248.19999999999018</v>
      </c>
      <c r="BZ2524" s="1">
        <f t="shared" si="611"/>
        <v>9.42458240417641E-24</v>
      </c>
      <c r="CA2524" s="1">
        <f t="shared" si="618"/>
        <v>26</v>
      </c>
      <c r="CE2524" s="1">
        <f t="shared" si="612"/>
        <v>26.305</v>
      </c>
      <c r="CF2524" s="1">
        <f t="shared" si="613"/>
        <v>99</v>
      </c>
      <c r="CG2524" s="1">
        <f t="shared" si="614"/>
        <v>0</v>
      </c>
      <c r="CH2524" s="1">
        <f t="shared" si="621"/>
        <v>0</v>
      </c>
      <c r="CJ2524" s="1" t="e">
        <f t="shared" si="615"/>
        <v>#N/A</v>
      </c>
      <c r="CK2524" s="1" t="str">
        <f t="shared" si="616"/>
        <v/>
      </c>
    </row>
    <row r="2525" spans="73:89" ht="12" customHeight="1" x14ac:dyDescent="0.15">
      <c r="BU2525" s="1">
        <f t="shared" si="617"/>
        <v>0</v>
      </c>
      <c r="BV2525" s="1">
        <f>IF($BY$12=1,NORMDIST(BY2525,$Y$6,$Y$8,TRUE),IF($BY$12=2,IF(BY2525&lt;=$BX$31,0,IF(BY2525&gt;=$BX$32,1,(BY2525-$BX$31)*$BX$33)),SUM($BU$42:BU2525)/$BV$40))</f>
        <v>1</v>
      </c>
      <c r="BW2525" s="1">
        <f t="shared" si="619"/>
        <v>2.226968711671559E-21</v>
      </c>
      <c r="BY2525" s="1">
        <f t="shared" si="620"/>
        <v>248.29999999999018</v>
      </c>
      <c r="BZ2525" s="1">
        <f t="shared" si="611"/>
        <v>8.9688631158745352E-24</v>
      </c>
      <c r="CA2525" s="1">
        <f t="shared" si="618"/>
        <v>26</v>
      </c>
      <c r="CE2525" s="1">
        <f t="shared" si="612"/>
        <v>26.305</v>
      </c>
      <c r="CF2525" s="1">
        <f t="shared" si="613"/>
        <v>99</v>
      </c>
      <c r="CG2525" s="1">
        <f t="shared" si="614"/>
        <v>0</v>
      </c>
      <c r="CH2525" s="1">
        <f t="shared" si="621"/>
        <v>0</v>
      </c>
      <c r="CJ2525" s="1" t="e">
        <f t="shared" si="615"/>
        <v>#N/A</v>
      </c>
      <c r="CK2525" s="1" t="str">
        <f t="shared" si="616"/>
        <v/>
      </c>
    </row>
    <row r="2526" spans="73:89" ht="12" customHeight="1" x14ac:dyDescent="0.15">
      <c r="BU2526" s="1">
        <f t="shared" si="617"/>
        <v>0</v>
      </c>
      <c r="BV2526" s="1">
        <f>IF($BY$12=1,NORMDIST(BY2526,$Y$6,$Y$8,TRUE),IF($BY$12=2,IF(BY2526&lt;=$BX$31,0,IF(BY2526&gt;=$BX$32,1,(BY2526-$BX$31)*$BX$33)),SUM($BU$42:BU2526)/$BV$40))</f>
        <v>1</v>
      </c>
      <c r="BW2526" s="1">
        <f t="shared" si="619"/>
        <v>2.1200856656234148E-21</v>
      </c>
      <c r="BY2526" s="1">
        <f t="shared" si="620"/>
        <v>248.39999999999017</v>
      </c>
      <c r="BZ2526" s="1">
        <f t="shared" si="611"/>
        <v>8.5349664477596559E-24</v>
      </c>
      <c r="CA2526" s="1">
        <f t="shared" si="618"/>
        <v>26</v>
      </c>
      <c r="CE2526" s="1">
        <f t="shared" si="612"/>
        <v>26.305</v>
      </c>
      <c r="CF2526" s="1">
        <f t="shared" si="613"/>
        <v>99</v>
      </c>
      <c r="CG2526" s="1">
        <f t="shared" si="614"/>
        <v>0</v>
      </c>
      <c r="CH2526" s="1">
        <f t="shared" si="621"/>
        <v>0</v>
      </c>
      <c r="CJ2526" s="1" t="e">
        <f t="shared" si="615"/>
        <v>#N/A</v>
      </c>
      <c r="CK2526" s="1" t="str">
        <f t="shared" si="616"/>
        <v/>
      </c>
    </row>
    <row r="2527" spans="73:89" ht="12" customHeight="1" x14ac:dyDescent="0.15">
      <c r="BU2527" s="1">
        <f t="shared" si="617"/>
        <v>0</v>
      </c>
      <c r="BV2527" s="1">
        <f>IF($BY$12=1,NORMDIST(BY2527,$Y$6,$Y$8,TRUE),IF($BY$12=2,IF(BY2527&lt;=$BX$31,0,IF(BY2527&gt;=$BX$32,1,(BY2527-$BX$31)*$BX$33)),SUM($BU$42:BU2527)/$BV$40))</f>
        <v>1</v>
      </c>
      <c r="BW2527" s="1">
        <f t="shared" si="619"/>
        <v>2.0182816713638138E-21</v>
      </c>
      <c r="BY2527" s="1">
        <f t="shared" si="620"/>
        <v>248.49999999999017</v>
      </c>
      <c r="BZ2527" s="1">
        <f t="shared" si="611"/>
        <v>8.1218578324502767E-24</v>
      </c>
      <c r="CA2527" s="1">
        <f t="shared" si="618"/>
        <v>26</v>
      </c>
      <c r="CE2527" s="1">
        <f t="shared" si="612"/>
        <v>26.305</v>
      </c>
      <c r="CF2527" s="1">
        <f t="shared" si="613"/>
        <v>99</v>
      </c>
      <c r="CG2527" s="1">
        <f t="shared" si="614"/>
        <v>0</v>
      </c>
      <c r="CH2527" s="1">
        <f t="shared" si="621"/>
        <v>0</v>
      </c>
      <c r="CJ2527" s="1" t="e">
        <f t="shared" si="615"/>
        <v>#N/A</v>
      </c>
      <c r="CK2527" s="1" t="str">
        <f t="shared" si="616"/>
        <v/>
      </c>
    </row>
    <row r="2528" spans="73:89" ht="12" customHeight="1" x14ac:dyDescent="0.15">
      <c r="BU2528" s="1">
        <f t="shared" si="617"/>
        <v>0</v>
      </c>
      <c r="BV2528" s="1">
        <f>IF($BY$12=1,NORMDIST(BY2528,$Y$6,$Y$8,TRUE),IF($BY$12=2,IF(BY2528&lt;=$BX$31,0,IF(BY2528&gt;=$BX$32,1,(BY2528-$BX$31)*$BX$33)),SUM($BU$42:BU2528)/$BV$40))</f>
        <v>1</v>
      </c>
      <c r="BW2528" s="1">
        <f t="shared" si="619"/>
        <v>1.9213178392423368E-21</v>
      </c>
      <c r="BY2528" s="1">
        <f t="shared" si="620"/>
        <v>248.59999999999016</v>
      </c>
      <c r="BZ2528" s="1">
        <f t="shared" si="611"/>
        <v>7.7285512439356919E-24</v>
      </c>
      <c r="CA2528" s="1">
        <f t="shared" si="618"/>
        <v>26</v>
      </c>
      <c r="CE2528" s="1">
        <f t="shared" si="612"/>
        <v>26.305</v>
      </c>
      <c r="CF2528" s="1">
        <f t="shared" si="613"/>
        <v>99</v>
      </c>
      <c r="CG2528" s="1">
        <f t="shared" si="614"/>
        <v>0</v>
      </c>
      <c r="CH2528" s="1">
        <f t="shared" si="621"/>
        <v>0</v>
      </c>
      <c r="CJ2528" s="1" t="e">
        <f t="shared" si="615"/>
        <v>#N/A</v>
      </c>
      <c r="CK2528" s="1" t="str">
        <f t="shared" si="616"/>
        <v/>
      </c>
    </row>
    <row r="2529" spans="73:89" ht="12" customHeight="1" x14ac:dyDescent="0.15">
      <c r="BU2529" s="1">
        <f t="shared" si="617"/>
        <v>0</v>
      </c>
      <c r="BV2529" s="1">
        <f>IF($BY$12=1,NORMDIST(BY2529,$Y$6,$Y$8,TRUE),IF($BY$12=2,IF(BY2529&lt;=$BX$31,0,IF(BY2529&gt;=$BX$32,1,(BY2529-$BX$31)*$BX$33)),SUM($BU$42:BU2529)/$BV$40))</f>
        <v>1</v>
      </c>
      <c r="BW2529" s="1">
        <f t="shared" si="619"/>
        <v>1.8289663970460047E-21</v>
      </c>
      <c r="BY2529" s="1">
        <f t="shared" si="620"/>
        <v>248.69999999999015</v>
      </c>
      <c r="BZ2529" s="1">
        <f t="shared" si="611"/>
        <v>7.3541069442946407E-24</v>
      </c>
      <c r="CA2529" s="1">
        <f t="shared" si="618"/>
        <v>26</v>
      </c>
      <c r="CE2529" s="1">
        <f t="shared" si="612"/>
        <v>26.305</v>
      </c>
      <c r="CF2529" s="1">
        <f t="shared" si="613"/>
        <v>99</v>
      </c>
      <c r="CG2529" s="1">
        <f t="shared" si="614"/>
        <v>0</v>
      </c>
      <c r="CH2529" s="1">
        <f t="shared" si="621"/>
        <v>0</v>
      </c>
      <c r="CJ2529" s="1" t="e">
        <f t="shared" si="615"/>
        <v>#N/A</v>
      </c>
      <c r="CK2529" s="1" t="str">
        <f t="shared" si="616"/>
        <v/>
      </c>
    </row>
    <row r="2530" spans="73:89" ht="12" customHeight="1" x14ac:dyDescent="0.15">
      <c r="BU2530" s="1">
        <f t="shared" si="617"/>
        <v>0</v>
      </c>
      <c r="BV2530" s="1">
        <f>IF($BY$12=1,NORMDIST(BY2530,$Y$6,$Y$8,TRUE),IF($BY$12=2,IF(BY2530&lt;=$BX$31,0,IF(BY2530&gt;=$BX$32,1,(BY2530-$BX$31)*$BX$33)),SUM($BU$42:BU2530)/$BV$40))</f>
        <v>1</v>
      </c>
      <c r="BW2530" s="1">
        <f t="shared" si="619"/>
        <v>1.7410101782641656E-21</v>
      </c>
      <c r="BY2530" s="1">
        <f t="shared" si="620"/>
        <v>248.79999999999015</v>
      </c>
      <c r="BZ2530" s="1">
        <f t="shared" si="611"/>
        <v>6.997629333859463E-24</v>
      </c>
      <c r="CA2530" s="1">
        <f t="shared" si="618"/>
        <v>26</v>
      </c>
      <c r="CE2530" s="1">
        <f t="shared" si="612"/>
        <v>26.305</v>
      </c>
      <c r="CF2530" s="1">
        <f t="shared" si="613"/>
        <v>99</v>
      </c>
      <c r="CG2530" s="1">
        <f t="shared" si="614"/>
        <v>0</v>
      </c>
      <c r="CH2530" s="1">
        <f t="shared" si="621"/>
        <v>0</v>
      </c>
      <c r="CJ2530" s="1" t="e">
        <f t="shared" si="615"/>
        <v>#N/A</v>
      </c>
      <c r="CK2530" s="1" t="str">
        <f t="shared" si="616"/>
        <v/>
      </c>
    </row>
    <row r="2531" spans="73:89" ht="12" customHeight="1" x14ac:dyDescent="0.15">
      <c r="BU2531" s="1">
        <f t="shared" si="617"/>
        <v>0</v>
      </c>
      <c r="BV2531" s="1">
        <f>IF($BY$12=1,NORMDIST(BY2531,$Y$6,$Y$8,TRUE),IF($BY$12=2,IF(BY2531&lt;=$BX$31,0,IF(BY2531&gt;=$BX$32,1,(BY2531-$BX$31)*$BX$33)),SUM($BU$42:BU2531)/$BV$40))</f>
        <v>1</v>
      </c>
      <c r="BW2531" s="1">
        <f t="shared" si="619"/>
        <v>1.6572421336418212E-21</v>
      </c>
      <c r="BY2531" s="1">
        <f t="shared" si="620"/>
        <v>248.89999999999014</v>
      </c>
      <c r="BZ2531" s="1">
        <f t="shared" si="611"/>
        <v>6.6582649001281108E-24</v>
      </c>
      <c r="CA2531" s="1">
        <f t="shared" si="618"/>
        <v>26</v>
      </c>
      <c r="CE2531" s="1">
        <f t="shared" si="612"/>
        <v>26.305</v>
      </c>
      <c r="CF2531" s="1">
        <f t="shared" si="613"/>
        <v>99</v>
      </c>
      <c r="CG2531" s="1">
        <f t="shared" si="614"/>
        <v>0</v>
      </c>
      <c r="CH2531" s="1">
        <f t="shared" si="621"/>
        <v>0</v>
      </c>
      <c r="CJ2531" s="1" t="e">
        <f t="shared" si="615"/>
        <v>#N/A</v>
      </c>
      <c r="CK2531" s="1" t="str">
        <f t="shared" si="616"/>
        <v/>
      </c>
    </row>
    <row r="2532" spans="73:89" ht="12" customHeight="1" x14ac:dyDescent="0.15">
      <c r="BU2532" s="1">
        <f t="shared" si="617"/>
        <v>0</v>
      </c>
      <c r="BV2532" s="1">
        <f>IF($BY$12=1,NORMDIST(BY2532,$Y$6,$Y$8,TRUE),IF($BY$12=2,IF(BY2532&lt;=$BX$31,0,IF(BY2532&gt;=$BX$32,1,(BY2532-$BX$31)*$BX$33)),SUM($BU$42:BU2532)/$BV$40))</f>
        <v>1</v>
      </c>
      <c r="BW2532" s="1">
        <f t="shared" si="619"/>
        <v>1.5774648649745639E-21</v>
      </c>
      <c r="BY2532" s="1">
        <f t="shared" si="620"/>
        <v>248.99999999999014</v>
      </c>
      <c r="BZ2532" s="1">
        <f t="shared" si="611"/>
        <v>6.3352002609422748E-24</v>
      </c>
      <c r="CA2532" s="1">
        <f t="shared" si="618"/>
        <v>26</v>
      </c>
      <c r="CE2532" s="1">
        <f t="shared" si="612"/>
        <v>26.305</v>
      </c>
      <c r="CF2532" s="1">
        <f t="shared" si="613"/>
        <v>99</v>
      </c>
      <c r="CG2532" s="1">
        <f t="shared" si="614"/>
        <v>0</v>
      </c>
      <c r="CH2532" s="1">
        <f t="shared" si="621"/>
        <v>0</v>
      </c>
      <c r="CJ2532" s="1" t="e">
        <f t="shared" si="615"/>
        <v>#N/A</v>
      </c>
      <c r="CK2532" s="1" t="str">
        <f t="shared" si="616"/>
        <v/>
      </c>
    </row>
    <row r="2533" spans="73:89" ht="12" customHeight="1" x14ac:dyDescent="0.15">
      <c r="BU2533" s="1">
        <f t="shared" si="617"/>
        <v>0</v>
      </c>
      <c r="BV2533" s="1">
        <f>IF($BY$12=1,NORMDIST(BY2533,$Y$6,$Y$8,TRUE),IF($BY$12=2,IF(BY2533&lt;=$BX$31,0,IF(BY2533&gt;=$BX$32,1,(BY2533-$BX$31)*$BX$33)),SUM($BU$42:BU2533)/$BV$40))</f>
        <v>1</v>
      </c>
      <c r="BW2533" s="1">
        <f t="shared" si="619"/>
        <v>1.5014901801441248E-21</v>
      </c>
      <c r="BY2533" s="1">
        <f t="shared" si="620"/>
        <v>249.09999999999013</v>
      </c>
      <c r="BZ2533" s="1">
        <f t="shared" si="611"/>
        <v>6.0276602976482707E-24</v>
      </c>
      <c r="CA2533" s="1">
        <f t="shared" si="618"/>
        <v>26</v>
      </c>
      <c r="CE2533" s="1">
        <f t="shared" si="612"/>
        <v>26.305</v>
      </c>
      <c r="CF2533" s="1">
        <f t="shared" si="613"/>
        <v>99</v>
      </c>
      <c r="CG2533" s="1">
        <f t="shared" si="614"/>
        <v>0</v>
      </c>
      <c r="CH2533" s="1">
        <f t="shared" si="621"/>
        <v>0</v>
      </c>
      <c r="CJ2533" s="1" t="e">
        <f t="shared" si="615"/>
        <v>#N/A</v>
      </c>
      <c r="CK2533" s="1" t="str">
        <f t="shared" si="616"/>
        <v/>
      </c>
    </row>
    <row r="2534" spans="73:89" ht="12" customHeight="1" x14ac:dyDescent="0.15">
      <c r="BU2534" s="1">
        <f t="shared" si="617"/>
        <v>0</v>
      </c>
      <c r="BV2534" s="1">
        <f>IF($BY$12=1,NORMDIST(BY2534,$Y$6,$Y$8,TRUE),IF($BY$12=2,IF(BY2534&lt;=$BX$31,0,IF(BY2534&gt;=$BX$32,1,(BY2534-$BX$31)*$BX$33)),SUM($BU$42:BU2534)/$BV$40))</f>
        <v>1</v>
      </c>
      <c r="BW2534" s="1">
        <f t="shared" si="619"/>
        <v>1.429138668437617E-21</v>
      </c>
      <c r="BY2534" s="1">
        <f t="shared" si="620"/>
        <v>249.19999999999013</v>
      </c>
      <c r="BZ2534" s="1">
        <f t="shared" si="611"/>
        <v>5.7349063741479676E-24</v>
      </c>
      <c r="CA2534" s="1">
        <f t="shared" si="618"/>
        <v>26</v>
      </c>
      <c r="CE2534" s="1">
        <f t="shared" si="612"/>
        <v>26.305</v>
      </c>
      <c r="CF2534" s="1">
        <f t="shared" si="613"/>
        <v>99</v>
      </c>
      <c r="CG2534" s="1">
        <f t="shared" si="614"/>
        <v>0</v>
      </c>
      <c r="CH2534" s="1">
        <f t="shared" si="621"/>
        <v>0</v>
      </c>
      <c r="CJ2534" s="1" t="e">
        <f t="shared" si="615"/>
        <v>#N/A</v>
      </c>
      <c r="CK2534" s="1" t="str">
        <f t="shared" si="616"/>
        <v/>
      </c>
    </row>
    <row r="2535" spans="73:89" ht="12" customHeight="1" x14ac:dyDescent="0.15">
      <c r="BU2535" s="1">
        <f t="shared" si="617"/>
        <v>0</v>
      </c>
      <c r="BV2535" s="1">
        <f>IF($BY$12=1,NORMDIST(BY2535,$Y$6,$Y$8,TRUE),IF($BY$12=2,IF(BY2535&lt;=$BX$31,0,IF(BY2535&gt;=$BX$32,1,(BY2535-$BX$31)*$BX$33)),SUM($BU$42:BU2535)/$BV$40))</f>
        <v>1</v>
      </c>
      <c r="BW2535" s="1">
        <f t="shared" si="619"/>
        <v>1.360239295237528E-21</v>
      </c>
      <c r="BY2535" s="1">
        <f t="shared" si="620"/>
        <v>249.29999999999012</v>
      </c>
      <c r="BZ2535" s="1">
        <f t="shared" si="611"/>
        <v>5.4562346379365495E-24</v>
      </c>
      <c r="CA2535" s="1">
        <f t="shared" si="618"/>
        <v>26</v>
      </c>
      <c r="CE2535" s="1">
        <f t="shared" si="612"/>
        <v>26.305</v>
      </c>
      <c r="CF2535" s="1">
        <f t="shared" si="613"/>
        <v>99</v>
      </c>
      <c r="CG2535" s="1">
        <f t="shared" si="614"/>
        <v>0</v>
      </c>
      <c r="CH2535" s="1">
        <f t="shared" si="621"/>
        <v>0</v>
      </c>
      <c r="CJ2535" s="1" t="e">
        <f t="shared" si="615"/>
        <v>#N/A</v>
      </c>
      <c r="CK2535" s="1" t="str">
        <f t="shared" si="616"/>
        <v/>
      </c>
    </row>
    <row r="2536" spans="73:89" ht="12" customHeight="1" x14ac:dyDescent="0.15">
      <c r="BU2536" s="1">
        <f t="shared" si="617"/>
        <v>0</v>
      </c>
      <c r="BV2536" s="1">
        <f>IF($BY$12=1,NORMDIST(BY2536,$Y$6,$Y$8,TRUE),IF($BY$12=2,IF(BY2536&lt;=$BX$31,0,IF(BY2536&gt;=$BX$32,1,(BY2536-$BX$31)*$BX$33)),SUM($BU$42:BU2536)/$BV$40))</f>
        <v>1</v>
      </c>
      <c r="BW2536" s="1">
        <f t="shared" si="619"/>
        <v>1.2946290152082727E-21</v>
      </c>
      <c r="BY2536" s="1">
        <f t="shared" si="620"/>
        <v>249.39999999999011</v>
      </c>
      <c r="BZ2536" s="1">
        <f t="shared" si="611"/>
        <v>5.1909743993918363E-24</v>
      </c>
      <c r="CA2536" s="1">
        <f t="shared" si="618"/>
        <v>26</v>
      </c>
      <c r="CE2536" s="1">
        <f t="shared" si="612"/>
        <v>26.305</v>
      </c>
      <c r="CF2536" s="1">
        <f t="shared" si="613"/>
        <v>99</v>
      </c>
      <c r="CG2536" s="1">
        <f t="shared" si="614"/>
        <v>0</v>
      </c>
      <c r="CH2536" s="1">
        <f t="shared" si="621"/>
        <v>0</v>
      </c>
      <c r="CJ2536" s="1" t="e">
        <f t="shared" si="615"/>
        <v>#N/A</v>
      </c>
      <c r="CK2536" s="1" t="str">
        <f t="shared" si="616"/>
        <v/>
      </c>
    </row>
    <row r="2537" spans="73:89" ht="12" customHeight="1" x14ac:dyDescent="0.15">
      <c r="BU2537" s="1">
        <f t="shared" si="617"/>
        <v>0</v>
      </c>
      <c r="BV2537" s="1">
        <f>IF($BY$12=1,NORMDIST(BY2537,$Y$6,$Y$8,TRUE),IF($BY$12=2,IF(BY2537&lt;=$BX$31,0,IF(BY2537&gt;=$BX$32,1,(BY2537-$BX$31)*$BX$33)),SUM($BU$42:BU2537)/$BV$40))</f>
        <v>1</v>
      </c>
      <c r="BW2537" s="1">
        <f t="shared" si="619"/>
        <v>1.2321524031458161E-21</v>
      </c>
      <c r="BY2537" s="1">
        <f t="shared" si="620"/>
        <v>249.49999999999011</v>
      </c>
      <c r="BZ2537" s="1">
        <f t="shared" si="611"/>
        <v>4.9384865857549697E-24</v>
      </c>
      <c r="CA2537" s="1">
        <f t="shared" si="618"/>
        <v>26</v>
      </c>
      <c r="CE2537" s="1">
        <f t="shared" si="612"/>
        <v>26.305</v>
      </c>
      <c r="CF2537" s="1">
        <f t="shared" si="613"/>
        <v>99</v>
      </c>
      <c r="CG2537" s="1">
        <f t="shared" si="614"/>
        <v>0</v>
      </c>
      <c r="CH2537" s="1">
        <f t="shared" si="621"/>
        <v>0</v>
      </c>
      <c r="CJ2537" s="1" t="e">
        <f t="shared" si="615"/>
        <v>#N/A</v>
      </c>
      <c r="CK2537" s="1" t="str">
        <f t="shared" si="616"/>
        <v/>
      </c>
    </row>
    <row r="2538" spans="73:89" ht="12" customHeight="1" x14ac:dyDescent="0.15">
      <c r="BU2538" s="1">
        <f t="shared" si="617"/>
        <v>0</v>
      </c>
      <c r="BV2538" s="1">
        <f>IF($BY$12=1,NORMDIST(BY2538,$Y$6,$Y$8,TRUE),IF($BY$12=2,IF(BY2538&lt;=$BX$31,0,IF(BY2538&gt;=$BX$32,1,(BY2538-$BX$31)*$BX$33)),SUM($BU$42:BU2538)/$BV$40))</f>
        <v>1</v>
      </c>
      <c r="BW2538" s="1">
        <f t="shared" si="619"/>
        <v>1.1726613016928368E-21</v>
      </c>
      <c r="BY2538" s="1">
        <f t="shared" si="620"/>
        <v>249.5999999999901</v>
      </c>
      <c r="BZ2538" s="1">
        <f t="shared" ref="BZ2538:BZ2601" si="622">IF($BZ$5,IF($BY$12=1,NORMDIST(BY2538,$Y$6,$Y$8,FALSE),IF($BY$12=2,IF(AND(BY2538&gt;=$BX$31,BY2538&lt;=$BX$32),$BX$33,0),IF(BY2538&lt;=$BX$13,0,NORMDIST(LN((BY2538-$BX$13)/$BX$12),0,$BW$8,FALSE)/((BY2538-$BX$13)/$BX$12)))),-999)</f>
        <v>4.6981622663977698E-24</v>
      </c>
      <c r="CA2538" s="1">
        <f t="shared" si="618"/>
        <v>26</v>
      </c>
      <c r="CE2538" s="1">
        <f t="shared" ref="CE2538:CE2601" si="623">IF(AND($CB$7,$CD$2,$CD$1),26+$P$23/2-CC2538*$P$23,NA())</f>
        <v>26.305</v>
      </c>
      <c r="CF2538" s="1">
        <f t="shared" ref="CF2538:CF2601" si="624">IF(ISNA(CJ2538),99,CJ2538)</f>
        <v>99</v>
      </c>
      <c r="CG2538" s="1">
        <f t="shared" ref="CG2538:CG2601" si="625">IF(ISNA(CJ2538),0,CJ2538)</f>
        <v>0</v>
      </c>
      <c r="CH2538" s="1">
        <f t="shared" si="621"/>
        <v>0</v>
      </c>
      <c r="CJ2538" s="1" t="e">
        <f t="shared" ref="CJ2538:CJ2601" si="626">IF(CH2538=1,CE2538,NA())</f>
        <v>#N/A</v>
      </c>
      <c r="CK2538" s="1" t="str">
        <f t="shared" ref="CK2538:CK2601" si="627">IF(CH2538=1,M2437,"")</f>
        <v/>
      </c>
    </row>
    <row r="2539" spans="73:89" ht="12" customHeight="1" x14ac:dyDescent="0.15">
      <c r="BU2539" s="1">
        <f t="shared" ref="BU2539:BU2602" si="628">IF($BY$12&lt;3,0,IF(BY2539&lt;=$BX$13,0,NORMDIST(LN((BY2539-$BX$13)/$BX$12),0,$BW$8,FALSE)/((BY2539-$BX$13)/$BX$12)))</f>
        <v>0</v>
      </c>
      <c r="BV2539" s="1">
        <f>IF($BY$12=1,NORMDIST(BY2539,$Y$6,$Y$8,TRUE),IF($BY$12=2,IF(BY2539&lt;=$BX$31,0,IF(BY2539&gt;=$BX$32,1,(BY2539-$BX$31)*$BX$33)),SUM($BU$42:BU2539)/$BV$40))</f>
        <v>1</v>
      </c>
      <c r="BW2539" s="1">
        <f t="shared" si="619"/>
        <v>1.1160144851577504E-21</v>
      </c>
      <c r="BY2539" s="1">
        <f t="shared" si="620"/>
        <v>249.6999999999901</v>
      </c>
      <c r="BZ2539" s="1">
        <f t="shared" si="622"/>
        <v>4.4694212461265303E-24</v>
      </c>
      <c r="CA2539" s="1">
        <f t="shared" ref="CA2539:CA2602" si="629">IF(AND($CD$1,$CD$3),26-$CD$40*NORMDIST(BY2539,$Y$6,$Y$8/SQRT($T$18),FALSE),-999)</f>
        <v>26</v>
      </c>
      <c r="CE2539" s="1">
        <f t="shared" si="623"/>
        <v>26.305</v>
      </c>
      <c r="CF2539" s="1">
        <f t="shared" si="624"/>
        <v>99</v>
      </c>
      <c r="CG2539" s="1">
        <f t="shared" si="625"/>
        <v>0</v>
      </c>
      <c r="CH2539" s="1">
        <f t="shared" si="621"/>
        <v>0</v>
      </c>
      <c r="CJ2539" s="1" t="e">
        <f t="shared" si="626"/>
        <v>#N/A</v>
      </c>
      <c r="CK2539" s="1" t="str">
        <f t="shared" si="627"/>
        <v/>
      </c>
    </row>
    <row r="2540" spans="73:89" ht="12" customHeight="1" x14ac:dyDescent="0.15">
      <c r="BU2540" s="1">
        <f t="shared" si="628"/>
        <v>0</v>
      </c>
      <c r="BV2540" s="1">
        <f>IF($BY$12=1,NORMDIST(BY2540,$Y$6,$Y$8,TRUE),IF($BY$12=2,IF(BY2540&lt;=$BX$31,0,IF(BY2540&gt;=$BX$32,1,(BY2540-$BX$31)*$BX$33)),SUM($BU$42:BU2540)/$BV$40))</f>
        <v>1</v>
      </c>
      <c r="BW2540" s="1">
        <f t="shared" si="619"/>
        <v>1.0620773387104072E-21</v>
      </c>
      <c r="BY2540" s="1">
        <f t="shared" si="620"/>
        <v>249.79999999999009</v>
      </c>
      <c r="BZ2540" s="1">
        <f t="shared" si="622"/>
        <v>4.2517107234205337E-24</v>
      </c>
      <c r="CA2540" s="1">
        <f t="shared" si="629"/>
        <v>26</v>
      </c>
      <c r="CE2540" s="1">
        <f t="shared" si="623"/>
        <v>26.305</v>
      </c>
      <c r="CF2540" s="1">
        <f t="shared" si="624"/>
        <v>99</v>
      </c>
      <c r="CG2540" s="1">
        <f t="shared" si="625"/>
        <v>0</v>
      </c>
      <c r="CH2540" s="1">
        <f t="shared" si="621"/>
        <v>0</v>
      </c>
      <c r="CJ2540" s="1" t="e">
        <f t="shared" si="626"/>
        <v>#N/A</v>
      </c>
      <c r="CK2540" s="1" t="str">
        <f t="shared" si="627"/>
        <v/>
      </c>
    </row>
    <row r="2541" spans="73:89" ht="12" customHeight="1" x14ac:dyDescent="0.15">
      <c r="BU2541" s="1">
        <f t="shared" si="628"/>
        <v>0</v>
      </c>
      <c r="BV2541" s="1">
        <f>IF($BY$12=1,NORMDIST(BY2541,$Y$6,$Y$8,TRUE),IF($BY$12=2,IF(BY2541&lt;=$BX$31,0,IF(BY2541&gt;=$BX$32,1,(BY2541-$BX$31)*$BX$33)),SUM($BU$42:BU2541)/$BV$40))</f>
        <v>1</v>
      </c>
      <c r="BW2541" s="1">
        <f t="shared" si="619"/>
        <v>1.0107215522587717E-21</v>
      </c>
      <c r="BY2541" s="1">
        <f t="shared" si="620"/>
        <v>249.89999999999009</v>
      </c>
      <c r="BZ2541" s="1">
        <f t="shared" si="622"/>
        <v>4.0445040106395028E-24</v>
      </c>
      <c r="CA2541" s="1">
        <f t="shared" si="629"/>
        <v>26</v>
      </c>
      <c r="CE2541" s="1">
        <f t="shared" si="623"/>
        <v>26.305</v>
      </c>
      <c r="CF2541" s="1">
        <f t="shared" si="624"/>
        <v>99</v>
      </c>
      <c r="CG2541" s="1">
        <f t="shared" si="625"/>
        <v>0</v>
      </c>
      <c r="CH2541" s="1">
        <f t="shared" si="621"/>
        <v>0</v>
      </c>
      <c r="CJ2541" s="1" t="e">
        <f t="shared" si="626"/>
        <v>#N/A</v>
      </c>
      <c r="CK2541" s="1" t="str">
        <f t="shared" si="627"/>
        <v/>
      </c>
    </row>
    <row r="2542" spans="73:89" ht="12" customHeight="1" x14ac:dyDescent="0.15">
      <c r="BU2542" s="1">
        <f t="shared" si="628"/>
        <v>0</v>
      </c>
      <c r="BV2542" s="1">
        <f>IF($BY$12=1,NORMDIST(BY2542,$Y$6,$Y$8,TRUE),IF($BY$12=2,IF(BY2542&lt;=$BX$31,0,IF(BY2542&gt;=$BX$32,1,(BY2542-$BX$31)*$BX$33)),SUM($BU$42:BU2542)/$BV$40))</f>
        <v>1</v>
      </c>
      <c r="BW2542" s="1">
        <f t="shared" si="619"/>
        <v>9.618248283430345E-22</v>
      </c>
      <c r="BY2542" s="1">
        <f t="shared" si="620"/>
        <v>249.99999999999008</v>
      </c>
      <c r="BZ2542" s="1">
        <f t="shared" si="622"/>
        <v>3.8472993133722909E-24</v>
      </c>
      <c r="CA2542" s="1">
        <f t="shared" si="629"/>
        <v>26</v>
      </c>
      <c r="CE2542" s="1">
        <f t="shared" si="623"/>
        <v>26.305</v>
      </c>
      <c r="CF2542" s="1">
        <f t="shared" si="624"/>
        <v>99</v>
      </c>
      <c r="CG2542" s="1">
        <f t="shared" si="625"/>
        <v>0</v>
      </c>
      <c r="CH2542" s="1">
        <f t="shared" si="621"/>
        <v>0</v>
      </c>
      <c r="CJ2542" s="1" t="e">
        <f t="shared" si="626"/>
        <v>#N/A</v>
      </c>
      <c r="CK2542" s="1" t="str">
        <f t="shared" si="627"/>
        <v/>
      </c>
    </row>
    <row r="2543" spans="73:89" ht="12" customHeight="1" x14ac:dyDescent="0.15">
      <c r="BU2543" s="1">
        <f t="shared" si="628"/>
        <v>0</v>
      </c>
      <c r="BV2543" s="1">
        <f>IF($BY$12=1,NORMDIST(BY2543,$Y$6,$Y$8,TRUE),IF($BY$12=2,IF(BY2543&lt;=$BX$31,0,IF(BY2543&gt;=$BX$32,1,(BY2543-$BX$31)*$BX$33)),SUM($BU$42:BU2543)/$BV$40))</f>
        <v>1</v>
      </c>
      <c r="BW2543" s="1">
        <f t="shared" si="619"/>
        <v>9.1527060341237383E-22</v>
      </c>
      <c r="BY2543" s="1">
        <f t="shared" si="620"/>
        <v>250.09999999999008</v>
      </c>
      <c r="BZ2543" s="1">
        <f t="shared" si="622"/>
        <v>3.6596185662231517E-24</v>
      </c>
      <c r="CA2543" s="1">
        <f t="shared" si="629"/>
        <v>26</v>
      </c>
      <c r="CE2543" s="1">
        <f t="shared" si="623"/>
        <v>26.305</v>
      </c>
      <c r="CF2543" s="1">
        <f t="shared" si="624"/>
        <v>99</v>
      </c>
      <c r="CG2543" s="1">
        <f t="shared" si="625"/>
        <v>0</v>
      </c>
      <c r="CH2543" s="1">
        <f t="shared" si="621"/>
        <v>0</v>
      </c>
      <c r="CJ2543" s="1" t="e">
        <f t="shared" si="626"/>
        <v>#N/A</v>
      </c>
      <c r="CK2543" s="1" t="str">
        <f t="shared" si="627"/>
        <v/>
      </c>
    </row>
    <row r="2544" spans="73:89" ht="12" customHeight="1" x14ac:dyDescent="0.15">
      <c r="BU2544" s="1">
        <f t="shared" si="628"/>
        <v>0</v>
      </c>
      <c r="BV2544" s="1">
        <f>IF($BY$12=1,NORMDIST(BY2544,$Y$6,$Y$8,TRUE),IF($BY$12=2,IF(BY2544&lt;=$BX$31,0,IF(BY2544&gt;=$BX$32,1,(BY2544-$BX$31)*$BX$33)),SUM($BU$42:BU2544)/$BV$40))</f>
        <v>1</v>
      </c>
      <c r="BW2544" s="1">
        <f t="shared" si="619"/>
        <v>8.7094778187842279E-22</v>
      </c>
      <c r="BY2544" s="1">
        <f t="shared" si="620"/>
        <v>250.19999999999007</v>
      </c>
      <c r="BZ2544" s="1">
        <f t="shared" si="622"/>
        <v>3.4810063224558649E-24</v>
      </c>
      <c r="CA2544" s="1">
        <f t="shared" si="629"/>
        <v>26</v>
      </c>
      <c r="CE2544" s="1">
        <f t="shared" si="623"/>
        <v>26.305</v>
      </c>
      <c r="CF2544" s="1">
        <f t="shared" si="624"/>
        <v>99</v>
      </c>
      <c r="CG2544" s="1">
        <f t="shared" si="625"/>
        <v>0</v>
      </c>
      <c r="CH2544" s="1">
        <f t="shared" si="621"/>
        <v>0</v>
      </c>
      <c r="CJ2544" s="1" t="e">
        <f t="shared" si="626"/>
        <v>#N/A</v>
      </c>
      <c r="CK2544" s="1" t="str">
        <f t="shared" si="627"/>
        <v/>
      </c>
    </row>
    <row r="2545" spans="73:89" ht="12" customHeight="1" x14ac:dyDescent="0.15">
      <c r="BU2545" s="1">
        <f t="shared" si="628"/>
        <v>0</v>
      </c>
      <c r="BV2545" s="1">
        <f>IF($BY$12=1,NORMDIST(BY2545,$Y$6,$Y$8,TRUE),IF($BY$12=2,IF(BY2545&lt;=$BX$31,0,IF(BY2545&gt;=$BX$32,1,(BY2545-$BX$31)*$BX$33)),SUM($BU$42:BU2545)/$BV$40))</f>
        <v>1</v>
      </c>
      <c r="BW2545" s="1">
        <f t="shared" si="619"/>
        <v>8.2875048236663942E-22</v>
      </c>
      <c r="BY2545" s="1">
        <f t="shared" si="620"/>
        <v>250.29999999999006</v>
      </c>
      <c r="BZ2545" s="1">
        <f t="shared" si="622"/>
        <v>3.3110286950326499E-24</v>
      </c>
      <c r="CA2545" s="1">
        <f t="shared" si="629"/>
        <v>26</v>
      </c>
      <c r="CE2545" s="1">
        <f t="shared" si="623"/>
        <v>26.305</v>
      </c>
      <c r="CF2545" s="1">
        <f t="shared" si="624"/>
        <v>99</v>
      </c>
      <c r="CG2545" s="1">
        <f t="shared" si="625"/>
        <v>0</v>
      </c>
      <c r="CH2545" s="1">
        <f t="shared" si="621"/>
        <v>0</v>
      </c>
      <c r="CJ2545" s="1" t="e">
        <f t="shared" si="626"/>
        <v>#N/A</v>
      </c>
      <c r="CK2545" s="1" t="str">
        <f t="shared" si="627"/>
        <v/>
      </c>
    </row>
    <row r="2546" spans="73:89" ht="12" customHeight="1" x14ac:dyDescent="0.15">
      <c r="BU2546" s="1">
        <f t="shared" si="628"/>
        <v>0</v>
      </c>
      <c r="BV2546" s="1">
        <f>IF($BY$12=1,NORMDIST(BY2546,$Y$6,$Y$8,TRUE),IF($BY$12=2,IF(BY2546&lt;=$BX$31,0,IF(BY2546&gt;=$BX$32,1,(BY2546-$BX$31)*$BX$33)),SUM($BU$42:BU2546)/$BV$40))</f>
        <v>1</v>
      </c>
      <c r="BW2546" s="1">
        <f t="shared" si="619"/>
        <v>7.8857779561234538E-22</v>
      </c>
      <c r="BY2546" s="1">
        <f t="shared" si="620"/>
        <v>250.39999999999006</v>
      </c>
      <c r="BZ2546" s="1">
        <f t="shared" si="622"/>
        <v>3.1492723466947949E-24</v>
      </c>
      <c r="CA2546" s="1">
        <f t="shared" si="629"/>
        <v>26</v>
      </c>
      <c r="CE2546" s="1">
        <f t="shared" si="623"/>
        <v>26.305</v>
      </c>
      <c r="CF2546" s="1">
        <f t="shared" si="624"/>
        <v>99</v>
      </c>
      <c r="CG2546" s="1">
        <f t="shared" si="625"/>
        <v>0</v>
      </c>
      <c r="CH2546" s="1">
        <f t="shared" si="621"/>
        <v>0</v>
      </c>
      <c r="CJ2546" s="1" t="e">
        <f t="shared" si="626"/>
        <v>#N/A</v>
      </c>
      <c r="CK2546" s="1" t="str">
        <f t="shared" si="627"/>
        <v/>
      </c>
    </row>
    <row r="2547" spans="73:89" ht="12" customHeight="1" x14ac:dyDescent="0.15">
      <c r="BU2547" s="1">
        <f t="shared" si="628"/>
        <v>0</v>
      </c>
      <c r="BV2547" s="1">
        <f>IF($BY$12=1,NORMDIST(BY2547,$Y$6,$Y$8,TRUE),IF($BY$12=2,IF(BY2547&lt;=$BX$31,0,IF(BY2547&gt;=$BX$32,1,(BY2547-$BX$31)*$BX$33)),SUM($BU$42:BU2547)/$BV$40))</f>
        <v>1</v>
      </c>
      <c r="BW2547" s="1">
        <f t="shared" si="619"/>
        <v>7.5033355347341553E-22</v>
      </c>
      <c r="BY2547" s="1">
        <f t="shared" si="620"/>
        <v>250.49999999999005</v>
      </c>
      <c r="BZ2547" s="1">
        <f t="shared" si="622"/>
        <v>2.995343526840101E-24</v>
      </c>
      <c r="CA2547" s="1">
        <f t="shared" si="629"/>
        <v>26</v>
      </c>
      <c r="CE2547" s="1">
        <f t="shared" si="623"/>
        <v>26.305</v>
      </c>
      <c r="CF2547" s="1">
        <f t="shared" si="624"/>
        <v>99</v>
      </c>
      <c r="CG2547" s="1">
        <f t="shared" si="625"/>
        <v>0</v>
      </c>
      <c r="CH2547" s="1">
        <f t="shared" si="621"/>
        <v>0</v>
      </c>
      <c r="CJ2547" s="1" t="e">
        <f t="shared" si="626"/>
        <v>#N/A</v>
      </c>
      <c r="CK2547" s="1" t="str">
        <f t="shared" si="627"/>
        <v/>
      </c>
    </row>
    <row r="2548" spans="73:89" ht="12" customHeight="1" x14ac:dyDescent="0.15">
      <c r="BU2548" s="1">
        <f t="shared" si="628"/>
        <v>0</v>
      </c>
      <c r="BV2548" s="1">
        <f>IF($BY$12=1,NORMDIST(BY2548,$Y$6,$Y$8,TRUE),IF($BY$12=2,IF(BY2548&lt;=$BX$31,0,IF(BY2548&gt;=$BX$32,1,(BY2548-$BX$31)*$BX$33)),SUM($BU$42:BU2548)/$BV$40))</f>
        <v>1</v>
      </c>
      <c r="BW2548" s="1">
        <f t="shared" si="619"/>
        <v>7.1392610855495773E-22</v>
      </c>
      <c r="BY2548" s="1">
        <f t="shared" si="620"/>
        <v>250.59999999999005</v>
      </c>
      <c r="BZ2548" s="1">
        <f t="shared" si="622"/>
        <v>2.8488671530526182E-24</v>
      </c>
      <c r="CA2548" s="1">
        <f t="shared" si="629"/>
        <v>26</v>
      </c>
      <c r="CE2548" s="1">
        <f t="shared" si="623"/>
        <v>26.305</v>
      </c>
      <c r="CF2548" s="1">
        <f t="shared" si="624"/>
        <v>99</v>
      </c>
      <c r="CG2548" s="1">
        <f t="shared" si="625"/>
        <v>0</v>
      </c>
      <c r="CH2548" s="1">
        <f t="shared" si="621"/>
        <v>0</v>
      </c>
      <c r="CJ2548" s="1" t="e">
        <f t="shared" si="626"/>
        <v>#N/A</v>
      </c>
      <c r="CK2548" s="1" t="str">
        <f t="shared" si="627"/>
        <v/>
      </c>
    </row>
    <row r="2549" spans="73:89" ht="12" customHeight="1" x14ac:dyDescent="0.15">
      <c r="BU2549" s="1">
        <f t="shared" si="628"/>
        <v>0</v>
      </c>
      <c r="BV2549" s="1">
        <f>IF($BY$12=1,NORMDIST(BY2549,$Y$6,$Y$8,TRUE),IF($BY$12=2,IF(BY2549&lt;=$BX$31,0,IF(BY2549&gt;=$BX$32,1,(BY2549-$BX$31)*$BX$33)),SUM($BU$42:BU2549)/$BV$40))</f>
        <v>1</v>
      </c>
      <c r="BW2549" s="1">
        <f t="shared" si="619"/>
        <v>6.7926812396391837E-22</v>
      </c>
      <c r="BY2549" s="1">
        <f t="shared" si="620"/>
        <v>250.69999999999004</v>
      </c>
      <c r="BZ2549" s="1">
        <f t="shared" si="622"/>
        <v>2.7094859352371173E-24</v>
      </c>
      <c r="CA2549" s="1">
        <f t="shared" si="629"/>
        <v>26</v>
      </c>
      <c r="CE2549" s="1">
        <f t="shared" si="623"/>
        <v>26.305</v>
      </c>
      <c r="CF2549" s="1">
        <f t="shared" si="624"/>
        <v>99</v>
      </c>
      <c r="CG2549" s="1">
        <f t="shared" si="625"/>
        <v>0</v>
      </c>
      <c r="CH2549" s="1">
        <f t="shared" si="621"/>
        <v>0</v>
      </c>
      <c r="CJ2549" s="1" t="e">
        <f t="shared" si="626"/>
        <v>#N/A</v>
      </c>
      <c r="CK2549" s="1" t="str">
        <f t="shared" si="627"/>
        <v/>
      </c>
    </row>
    <row r="2550" spans="73:89" ht="12" customHeight="1" x14ac:dyDescent="0.15">
      <c r="BU2550" s="1">
        <f t="shared" si="628"/>
        <v>0</v>
      </c>
      <c r="BV2550" s="1">
        <f>IF($BY$12=1,NORMDIST(BY2550,$Y$6,$Y$8,TRUE),IF($BY$12=2,IF(BY2550&lt;=$BX$31,0,IF(BY2550&gt;=$BX$32,1,(BY2550-$BX$31)*$BX$33)),SUM($BU$42:BU2550)/$BV$40))</f>
        <v>1</v>
      </c>
      <c r="BW2550" s="1">
        <f t="shared" si="619"/>
        <v>6.4627637273364937E-22</v>
      </c>
      <c r="BY2550" s="1">
        <f t="shared" si="620"/>
        <v>250.79999999999004</v>
      </c>
      <c r="BZ2550" s="1">
        <f t="shared" si="622"/>
        <v>2.5768595404054028E-24</v>
      </c>
      <c r="CA2550" s="1">
        <f t="shared" si="629"/>
        <v>26</v>
      </c>
      <c r="CE2550" s="1">
        <f t="shared" si="623"/>
        <v>26.305</v>
      </c>
      <c r="CF2550" s="1">
        <f t="shared" si="624"/>
        <v>99</v>
      </c>
      <c r="CG2550" s="1">
        <f t="shared" si="625"/>
        <v>0</v>
      </c>
      <c r="CH2550" s="1">
        <f t="shared" si="621"/>
        <v>0</v>
      </c>
      <c r="CJ2550" s="1" t="e">
        <f t="shared" si="626"/>
        <v>#N/A</v>
      </c>
      <c r="CK2550" s="1" t="str">
        <f t="shared" si="627"/>
        <v/>
      </c>
    </row>
    <row r="2551" spans="73:89" ht="12" customHeight="1" x14ac:dyDescent="0.15">
      <c r="BU2551" s="1">
        <f t="shared" si="628"/>
        <v>0</v>
      </c>
      <c r="BV2551" s="1">
        <f>IF($BY$12=1,NORMDIST(BY2551,$Y$6,$Y$8,TRUE),IF($BY$12=2,IF(BY2551&lt;=$BX$31,0,IF(BY2551&gt;=$BX$32,1,(BY2551-$BX$31)*$BX$33)),SUM($BU$42:BU2551)/$BV$40))</f>
        <v>1</v>
      </c>
      <c r="BW2551" s="1">
        <f t="shared" si="619"/>
        <v>6.148715464783494E-22</v>
      </c>
      <c r="BY2551" s="1">
        <f t="shared" si="620"/>
        <v>250.89999999999003</v>
      </c>
      <c r="BZ2551" s="1">
        <f t="shared" si="622"/>
        <v>2.4506637962470062E-24</v>
      </c>
      <c r="CA2551" s="1">
        <f t="shared" si="629"/>
        <v>26</v>
      </c>
      <c r="CE2551" s="1">
        <f t="shared" si="623"/>
        <v>26.305</v>
      </c>
      <c r="CF2551" s="1">
        <f t="shared" si="624"/>
        <v>99</v>
      </c>
      <c r="CG2551" s="1">
        <f t="shared" si="625"/>
        <v>0</v>
      </c>
      <c r="CH2551" s="1">
        <f t="shared" si="621"/>
        <v>0</v>
      </c>
      <c r="CJ2551" s="1" t="e">
        <f t="shared" si="626"/>
        <v>#N/A</v>
      </c>
      <c r="CK2551" s="1" t="str">
        <f t="shared" si="627"/>
        <v/>
      </c>
    </row>
    <row r="2552" spans="73:89" ht="12" customHeight="1" x14ac:dyDescent="0.15">
      <c r="BU2552" s="1">
        <f t="shared" si="628"/>
        <v>0</v>
      </c>
      <c r="BV2552" s="1">
        <f>IF($BY$12=1,NORMDIST(BY2552,$Y$6,$Y$8,TRUE),IF($BY$12=2,IF(BY2552&lt;=$BX$31,0,IF(BY2552&gt;=$BX$32,1,(BY2552-$BX$31)*$BX$33)),SUM($BU$42:BU2552)/$BV$40))</f>
        <v>1</v>
      </c>
      <c r="BW2552" s="1">
        <f t="shared" si="619"/>
        <v>5.8497807285789856E-22</v>
      </c>
      <c r="BY2552" s="1">
        <f t="shared" si="620"/>
        <v>250.99999999999002</v>
      </c>
      <c r="BZ2552" s="1">
        <f t="shared" si="622"/>
        <v>2.3305899317048678E-24</v>
      </c>
      <c r="CA2552" s="1">
        <f t="shared" si="629"/>
        <v>26</v>
      </c>
      <c r="CE2552" s="1">
        <f t="shared" si="623"/>
        <v>26.305</v>
      </c>
      <c r="CF2552" s="1">
        <f t="shared" si="624"/>
        <v>99</v>
      </c>
      <c r="CG2552" s="1">
        <f t="shared" si="625"/>
        <v>0</v>
      </c>
      <c r="CH2552" s="1">
        <f t="shared" si="621"/>
        <v>0</v>
      </c>
      <c r="CJ2552" s="1" t="e">
        <f t="shared" si="626"/>
        <v>#N/A</v>
      </c>
      <c r="CK2552" s="1" t="str">
        <f t="shared" si="627"/>
        <v/>
      </c>
    </row>
    <row r="2553" spans="73:89" ht="12" customHeight="1" x14ac:dyDescent="0.15">
      <c r="BU2553" s="1">
        <f t="shared" si="628"/>
        <v>0</v>
      </c>
      <c r="BV2553" s="1">
        <f>IF($BY$12=1,NORMDIST(BY2553,$Y$6,$Y$8,TRUE),IF($BY$12=2,IF(BY2553&lt;=$BX$31,0,IF(BY2553&gt;=$BX$32,1,(BY2553-$BX$31)*$BX$33)),SUM($BU$42:BU2553)/$BV$40))</f>
        <v>1</v>
      </c>
      <c r="BW2553" s="1">
        <f t="shared" si="619"/>
        <v>5.5652394145181271E-22</v>
      </c>
      <c r="BY2553" s="1">
        <f t="shared" si="620"/>
        <v>251.09999999999002</v>
      </c>
      <c r="BZ2553" s="1">
        <f t="shared" si="622"/>
        <v>2.2163438528547783E-24</v>
      </c>
      <c r="CA2553" s="1">
        <f t="shared" si="629"/>
        <v>26</v>
      </c>
      <c r="CE2553" s="1">
        <f t="shared" si="623"/>
        <v>26.305</v>
      </c>
      <c r="CF2553" s="1">
        <f t="shared" si="624"/>
        <v>99</v>
      </c>
      <c r="CG2553" s="1">
        <f t="shared" si="625"/>
        <v>0</v>
      </c>
      <c r="CH2553" s="1">
        <f t="shared" si="621"/>
        <v>0</v>
      </c>
      <c r="CJ2553" s="1" t="e">
        <f t="shared" si="626"/>
        <v>#N/A</v>
      </c>
      <c r="CK2553" s="1" t="str">
        <f t="shared" si="627"/>
        <v/>
      </c>
    </row>
    <row r="2554" spans="73:89" ht="12" customHeight="1" x14ac:dyDescent="0.15">
      <c r="BU2554" s="1">
        <f t="shared" si="628"/>
        <v>0</v>
      </c>
      <c r="BV2554" s="1">
        <f>IF($BY$12=1,NORMDIST(BY2554,$Y$6,$Y$8,TRUE),IF($BY$12=2,IF(BY2554&lt;=$BX$31,0,IF(BY2554&gt;=$BX$32,1,(BY2554-$BX$31)*$BX$33)),SUM($BU$42:BU2554)/$BV$40))</f>
        <v>1</v>
      </c>
      <c r="BW2554" s="1">
        <f t="shared" si="619"/>
        <v>5.2944053765938098E-22</v>
      </c>
      <c r="BY2554" s="1">
        <f t="shared" si="620"/>
        <v>251.19999999999001</v>
      </c>
      <c r="BZ2554" s="1">
        <f t="shared" si="622"/>
        <v>2.1076454524657725E-24</v>
      </c>
      <c r="CA2554" s="1">
        <f t="shared" si="629"/>
        <v>26</v>
      </c>
      <c r="CE2554" s="1">
        <f t="shared" si="623"/>
        <v>26.305</v>
      </c>
      <c r="CF2554" s="1">
        <f t="shared" si="624"/>
        <v>99</v>
      </c>
      <c r="CG2554" s="1">
        <f t="shared" si="625"/>
        <v>0</v>
      </c>
      <c r="CH2554" s="1">
        <f t="shared" si="621"/>
        <v>0</v>
      </c>
      <c r="CJ2554" s="1" t="e">
        <f t="shared" si="626"/>
        <v>#N/A</v>
      </c>
      <c r="CK2554" s="1" t="str">
        <f t="shared" si="627"/>
        <v/>
      </c>
    </row>
    <row r="2555" spans="73:89" ht="12" customHeight="1" x14ac:dyDescent="0.15">
      <c r="BU2555" s="1">
        <f t="shared" si="628"/>
        <v>0</v>
      </c>
      <c r="BV2555" s="1">
        <f>IF($BY$12=1,NORMDIST(BY2555,$Y$6,$Y$8,TRUE),IF($BY$12=2,IF(BY2555&lt;=$BX$31,0,IF(BY2555&gt;=$BX$32,1,(BY2555-$BX$31)*$BX$33)),SUM($BU$42:BU2555)/$BV$40))</f>
        <v>1</v>
      </c>
      <c r="BW2555" s="1">
        <f t="shared" ref="BW2555:BW2618" si="630">BY2555*BZ2555</f>
        <v>5.0366248426037876E-22</v>
      </c>
      <c r="BY2555" s="1">
        <f t="shared" ref="BY2555:BY2618" si="631">BY2554+$BZ$1</f>
        <v>251.29999999999001</v>
      </c>
      <c r="BZ2555" s="1">
        <f t="shared" si="622"/>
        <v>2.0042279516927925E-24</v>
      </c>
      <c r="CA2555" s="1">
        <f t="shared" si="629"/>
        <v>26</v>
      </c>
      <c r="CE2555" s="1">
        <f t="shared" si="623"/>
        <v>26.305</v>
      </c>
      <c r="CF2555" s="1">
        <f t="shared" si="624"/>
        <v>99</v>
      </c>
      <c r="CG2555" s="1">
        <f t="shared" si="625"/>
        <v>0</v>
      </c>
      <c r="CH2555" s="1">
        <f t="shared" si="621"/>
        <v>0</v>
      </c>
      <c r="CJ2555" s="1" t="e">
        <f t="shared" si="626"/>
        <v>#N/A</v>
      </c>
      <c r="CK2555" s="1" t="str">
        <f t="shared" si="627"/>
        <v/>
      </c>
    </row>
    <row r="2556" spans="73:89" ht="12" customHeight="1" x14ac:dyDescent="0.15">
      <c r="BU2556" s="1">
        <f t="shared" si="628"/>
        <v>0</v>
      </c>
      <c r="BV2556" s="1">
        <f>IF($BY$12=1,NORMDIST(BY2556,$Y$6,$Y$8,TRUE),IF($BY$12=2,IF(BY2556&lt;=$BX$31,0,IF(BY2556&gt;=$BX$32,1,(BY2556-$BX$31)*$BX$33)),SUM($BU$42:BU2556)/$BV$40))</f>
        <v>1</v>
      </c>
      <c r="BW2556" s="1">
        <f t="shared" si="630"/>
        <v>4.7912749028686035E-22</v>
      </c>
      <c r="BY2556" s="1">
        <f t="shared" si="631"/>
        <v>251.39999999999</v>
      </c>
      <c r="BZ2556" s="1">
        <f t="shared" si="622"/>
        <v>1.9058372724219546E-24</v>
      </c>
      <c r="CA2556" s="1">
        <f t="shared" si="629"/>
        <v>26</v>
      </c>
      <c r="CE2556" s="1">
        <f t="shared" si="623"/>
        <v>26.305</v>
      </c>
      <c r="CF2556" s="1">
        <f t="shared" si="624"/>
        <v>99</v>
      </c>
      <c r="CG2556" s="1">
        <f t="shared" si="625"/>
        <v>0</v>
      </c>
      <c r="CH2556" s="1">
        <f t="shared" si="621"/>
        <v>0</v>
      </c>
      <c r="CJ2556" s="1" t="e">
        <f t="shared" si="626"/>
        <v>#N/A</v>
      </c>
      <c r="CK2556" s="1" t="str">
        <f t="shared" si="627"/>
        <v/>
      </c>
    </row>
    <row r="2557" spans="73:89" ht="12" customHeight="1" x14ac:dyDescent="0.15">
      <c r="BU2557" s="1">
        <f t="shared" si="628"/>
        <v>0</v>
      </c>
      <c r="BV2557" s="1">
        <f>IF($BY$12=1,NORMDIST(BY2557,$Y$6,$Y$8,TRUE),IF($BY$12=2,IF(BY2557&lt;=$BX$31,0,IF(BY2557&gt;=$BX$32,1,(BY2557-$BX$31)*$BX$33)),SUM($BU$42:BU2557)/$BV$40))</f>
        <v>1</v>
      </c>
      <c r="BW2557" s="1">
        <f t="shared" si="630"/>
        <v>4.5577620687269156E-22</v>
      </c>
      <c r="BY2557" s="1">
        <f t="shared" si="631"/>
        <v>251.49999999999</v>
      </c>
      <c r="BZ2557" s="1">
        <f t="shared" si="622"/>
        <v>1.8122314388576926E-24</v>
      </c>
      <c r="CA2557" s="1">
        <f t="shared" si="629"/>
        <v>26</v>
      </c>
      <c r="CE2557" s="1">
        <f t="shared" si="623"/>
        <v>26.305</v>
      </c>
      <c r="CF2557" s="1">
        <f t="shared" si="624"/>
        <v>99</v>
      </c>
      <c r="CG2557" s="1">
        <f t="shared" si="625"/>
        <v>0</v>
      </c>
      <c r="CH2557" s="1">
        <f t="shared" si="621"/>
        <v>0</v>
      </c>
      <c r="CJ2557" s="1" t="e">
        <f t="shared" si="626"/>
        <v>#N/A</v>
      </c>
      <c r="CK2557" s="1" t="str">
        <f t="shared" si="627"/>
        <v/>
      </c>
    </row>
    <row r="2558" spans="73:89" ht="12" customHeight="1" x14ac:dyDescent="0.15">
      <c r="BU2558" s="1">
        <f t="shared" si="628"/>
        <v>0</v>
      </c>
      <c r="BV2558" s="1">
        <f>IF($BY$12=1,NORMDIST(BY2558,$Y$6,$Y$8,TRUE),IF($BY$12=2,IF(BY2558&lt;=$BX$31,0,IF(BY2558&gt;=$BX$32,1,(BY2558-$BX$31)*$BX$33)),SUM($BU$42:BU2558)/$BV$40))</f>
        <v>1</v>
      </c>
      <c r="BW2558" s="1">
        <f t="shared" si="630"/>
        <v>4.3355208976223419E-22</v>
      </c>
      <c r="BY2558" s="1">
        <f t="shared" si="631"/>
        <v>251.59999999998999</v>
      </c>
      <c r="BZ2558" s="1">
        <f t="shared" si="622"/>
        <v>1.7231800070041791E-24</v>
      </c>
      <c r="CA2558" s="1">
        <f t="shared" si="629"/>
        <v>26</v>
      </c>
      <c r="CE2558" s="1">
        <f t="shared" si="623"/>
        <v>26.305</v>
      </c>
      <c r="CF2558" s="1">
        <f t="shared" si="624"/>
        <v>99</v>
      </c>
      <c r="CG2558" s="1">
        <f t="shared" si="625"/>
        <v>0</v>
      </c>
      <c r="CH2558" s="1">
        <f t="shared" si="621"/>
        <v>0</v>
      </c>
      <c r="CJ2558" s="1" t="e">
        <f t="shared" si="626"/>
        <v>#N/A</v>
      </c>
      <c r="CK2558" s="1" t="str">
        <f t="shared" si="627"/>
        <v/>
      </c>
    </row>
    <row r="2559" spans="73:89" ht="12" customHeight="1" x14ac:dyDescent="0.15">
      <c r="BU2559" s="1">
        <f t="shared" si="628"/>
        <v>0</v>
      </c>
      <c r="BV2559" s="1">
        <f>IF($BY$12=1,NORMDIST(BY2559,$Y$6,$Y$8,TRUE),IF($BY$12=2,IF(BY2559&lt;=$BX$31,0,IF(BY2559&gt;=$BX$32,1,(BY2559-$BX$31)*$BX$33)),SUM($BU$42:BU2559)/$BV$40))</f>
        <v>1</v>
      </c>
      <c r="BW2559" s="1">
        <f t="shared" si="630"/>
        <v>4.12401268173973E-22</v>
      </c>
      <c r="BY2559" s="1">
        <f t="shared" si="631"/>
        <v>251.69999999998998</v>
      </c>
      <c r="BZ2559" s="1">
        <f t="shared" si="622"/>
        <v>1.6384635207548249E-24</v>
      </c>
      <c r="CA2559" s="1">
        <f t="shared" si="629"/>
        <v>26</v>
      </c>
      <c r="CE2559" s="1">
        <f t="shared" si="623"/>
        <v>26.305</v>
      </c>
      <c r="CF2559" s="1">
        <f t="shared" si="624"/>
        <v>99</v>
      </c>
      <c r="CG2559" s="1">
        <f t="shared" si="625"/>
        <v>0</v>
      </c>
      <c r="CH2559" s="1">
        <f t="shared" si="621"/>
        <v>0</v>
      </c>
      <c r="CJ2559" s="1" t="e">
        <f t="shared" si="626"/>
        <v>#N/A</v>
      </c>
      <c r="CK2559" s="1" t="str">
        <f t="shared" si="627"/>
        <v/>
      </c>
    </row>
    <row r="2560" spans="73:89" ht="12" customHeight="1" x14ac:dyDescent="0.15">
      <c r="BU2560" s="1">
        <f t="shared" si="628"/>
        <v>0</v>
      </c>
      <c r="BV2560" s="1">
        <f>IF($BY$12=1,NORMDIST(BY2560,$Y$6,$Y$8,TRUE),IF($BY$12=2,IF(BY2560&lt;=$BX$31,0,IF(BY2560&gt;=$BX$32,1,(BY2560-$BX$31)*$BX$33)),SUM($BU$42:BU2560)/$BV$40))</f>
        <v>1</v>
      </c>
      <c r="BW2560" s="1">
        <f t="shared" si="630"/>
        <v>3.9227241972888624E-22</v>
      </c>
      <c r="BY2560" s="1">
        <f t="shared" si="631"/>
        <v>251.79999999998998</v>
      </c>
      <c r="BZ2560" s="1">
        <f t="shared" si="622"/>
        <v>1.5578729933633909E-24</v>
      </c>
      <c r="CA2560" s="1">
        <f t="shared" si="629"/>
        <v>26</v>
      </c>
      <c r="CE2560" s="1">
        <f t="shared" si="623"/>
        <v>26.305</v>
      </c>
      <c r="CF2560" s="1">
        <f t="shared" si="624"/>
        <v>99</v>
      </c>
      <c r="CG2560" s="1">
        <f t="shared" si="625"/>
        <v>0</v>
      </c>
      <c r="CH2560" s="1">
        <f t="shared" si="621"/>
        <v>0</v>
      </c>
      <c r="CJ2560" s="1" t="e">
        <f t="shared" si="626"/>
        <v>#N/A</v>
      </c>
      <c r="CK2560" s="1" t="str">
        <f t="shared" si="627"/>
        <v/>
      </c>
    </row>
    <row r="2561" spans="73:89" ht="12" customHeight="1" x14ac:dyDescent="0.15">
      <c r="BU2561" s="1">
        <f t="shared" si="628"/>
        <v>0</v>
      </c>
      <c r="BV2561" s="1">
        <f>IF($BY$12=1,NORMDIST(BY2561,$Y$6,$Y$8,TRUE),IF($BY$12=2,IF(BY2561&lt;=$BX$31,0,IF(BY2561&gt;=$BX$32,1,(BY2561-$BX$31)*$BX$33)),SUM($BU$42:BU2561)/$BV$40))</f>
        <v>1</v>
      </c>
      <c r="BW2561" s="1">
        <f t="shared" si="630"/>
        <v>3.7311665116599881E-22</v>
      </c>
      <c r="BY2561" s="1">
        <f t="shared" si="631"/>
        <v>251.89999999998997</v>
      </c>
      <c r="BZ2561" s="1">
        <f t="shared" si="622"/>
        <v>1.4812094131243098E-24</v>
      </c>
      <c r="CA2561" s="1">
        <f t="shared" si="629"/>
        <v>26</v>
      </c>
      <c r="CE2561" s="1">
        <f t="shared" si="623"/>
        <v>26.305</v>
      </c>
      <c r="CF2561" s="1">
        <f t="shared" si="624"/>
        <v>99</v>
      </c>
      <c r="CG2561" s="1">
        <f t="shared" si="625"/>
        <v>0</v>
      </c>
      <c r="CH2561" s="1">
        <f t="shared" si="621"/>
        <v>0</v>
      </c>
      <c r="CJ2561" s="1" t="e">
        <f t="shared" si="626"/>
        <v>#N/A</v>
      </c>
      <c r="CK2561" s="1" t="str">
        <f t="shared" si="627"/>
        <v/>
      </c>
    </row>
    <row r="2562" spans="73:89" ht="12" customHeight="1" x14ac:dyDescent="0.15">
      <c r="BU2562" s="1">
        <f t="shared" si="628"/>
        <v>0</v>
      </c>
      <c r="BV2562" s="1">
        <f>IF($BY$12=1,NORMDIST(BY2562,$Y$6,$Y$8,TRUE),IF($BY$12=2,IF(BY2562&lt;=$BX$31,0,IF(BY2562&gt;=$BX$32,1,(BY2562-$BX$31)*$BX$33)),SUM($BU$42:BU2562)/$BV$40))</f>
        <v>1</v>
      </c>
      <c r="BW2562" s="1">
        <f t="shared" si="630"/>
        <v>3.548873845805878E-22</v>
      </c>
      <c r="BY2562" s="1">
        <f t="shared" si="631"/>
        <v>251.99999999998997</v>
      </c>
      <c r="BZ2562" s="1">
        <f t="shared" si="622"/>
        <v>1.4082832721452458E-24</v>
      </c>
      <c r="CA2562" s="1">
        <f t="shared" si="629"/>
        <v>26</v>
      </c>
      <c r="CE2562" s="1">
        <f t="shared" si="623"/>
        <v>26.305</v>
      </c>
      <c r="CF2562" s="1">
        <f t="shared" si="624"/>
        <v>99</v>
      </c>
      <c r="CG2562" s="1">
        <f t="shared" si="625"/>
        <v>0</v>
      </c>
      <c r="CH2562" s="1">
        <f t="shared" si="621"/>
        <v>0</v>
      </c>
      <c r="CJ2562" s="1" t="e">
        <f t="shared" si="626"/>
        <v>#N/A</v>
      </c>
      <c r="CK2562" s="1" t="str">
        <f t="shared" si="627"/>
        <v/>
      </c>
    </row>
    <row r="2563" spans="73:89" ht="12" customHeight="1" x14ac:dyDescent="0.15">
      <c r="BU2563" s="1">
        <f t="shared" si="628"/>
        <v>0</v>
      </c>
      <c r="BV2563" s="1">
        <f>IF($BY$12=1,NORMDIST(BY2563,$Y$6,$Y$8,TRUE),IF($BY$12=2,IF(BY2563&lt;=$BX$31,0,IF(BY2563&gt;=$BX$32,1,(BY2563-$BX$31)*$BX$33)),SUM($BU$42:BU2563)/$BV$40))</f>
        <v>1</v>
      </c>
      <c r="BW2563" s="1">
        <f t="shared" si="630"/>
        <v>3.3754024893212986E-22</v>
      </c>
      <c r="BY2563" s="1">
        <f t="shared" si="631"/>
        <v>252.09999999998996</v>
      </c>
      <c r="BZ2563" s="1">
        <f t="shared" si="622"/>
        <v>1.3389141171445589E-24</v>
      </c>
      <c r="CA2563" s="1">
        <f t="shared" si="629"/>
        <v>26</v>
      </c>
      <c r="CE2563" s="1">
        <f t="shared" si="623"/>
        <v>26.305</v>
      </c>
      <c r="CF2563" s="1">
        <f t="shared" si="624"/>
        <v>99</v>
      </c>
      <c r="CG2563" s="1">
        <f t="shared" si="625"/>
        <v>0</v>
      </c>
      <c r="CH2563" s="1">
        <f t="shared" ref="CH2563:CH2626" si="632">IF(CB2563="",0,1)</f>
        <v>0</v>
      </c>
      <c r="CJ2563" s="1" t="e">
        <f t="shared" si="626"/>
        <v>#N/A</v>
      </c>
      <c r="CK2563" s="1" t="str">
        <f t="shared" si="627"/>
        <v/>
      </c>
    </row>
    <row r="2564" spans="73:89" ht="12" customHeight="1" x14ac:dyDescent="0.15">
      <c r="BU2564" s="1">
        <f t="shared" si="628"/>
        <v>0</v>
      </c>
      <c r="BV2564" s="1">
        <f>IF($BY$12=1,NORMDIST(BY2564,$Y$6,$Y$8,TRUE),IF($BY$12=2,IF(BY2564&lt;=$BX$31,0,IF(BY2564&gt;=$BX$32,1,(BY2564-$BX$31)*$BX$33)),SUM($BU$42:BU2564)/$BV$40))</f>
        <v>1</v>
      </c>
      <c r="BW2564" s="1">
        <f t="shared" si="630"/>
        <v>3.210329765806084E-22</v>
      </c>
      <c r="BY2564" s="1">
        <f t="shared" si="631"/>
        <v>252.19999999998996</v>
      </c>
      <c r="BZ2564" s="1">
        <f t="shared" si="622"/>
        <v>1.2729301212554368E-24</v>
      </c>
      <c r="CA2564" s="1">
        <f t="shared" si="629"/>
        <v>26</v>
      </c>
      <c r="CE2564" s="1">
        <f t="shared" si="623"/>
        <v>26.305</v>
      </c>
      <c r="CF2564" s="1">
        <f t="shared" si="624"/>
        <v>99</v>
      </c>
      <c r="CG2564" s="1">
        <f t="shared" si="625"/>
        <v>0</v>
      </c>
      <c r="CH2564" s="1">
        <f t="shared" si="632"/>
        <v>0</v>
      </c>
      <c r="CJ2564" s="1" t="e">
        <f t="shared" si="626"/>
        <v>#N/A</v>
      </c>
      <c r="CK2564" s="1" t="str">
        <f t="shared" si="627"/>
        <v/>
      </c>
    </row>
    <row r="2565" spans="73:89" ht="12" customHeight="1" x14ac:dyDescent="0.15">
      <c r="BU2565" s="1">
        <f t="shared" si="628"/>
        <v>0</v>
      </c>
      <c r="BV2565" s="1">
        <f>IF($BY$12=1,NORMDIST(BY2565,$Y$6,$Y$8,TRUE),IF($BY$12=2,IF(BY2565&lt;=$BX$31,0,IF(BY2565&gt;=$BX$32,1,(BY2565-$BX$31)*$BX$33)),SUM($BU$42:BU2565)/$BV$40))</f>
        <v>1</v>
      </c>
      <c r="BW2565" s="1">
        <f t="shared" si="630"/>
        <v>3.0532530462087065E-22</v>
      </c>
      <c r="BY2565" s="1">
        <f t="shared" si="631"/>
        <v>252.29999999998995</v>
      </c>
      <c r="BZ2565" s="1">
        <f t="shared" si="622"/>
        <v>1.2101676758655681E-24</v>
      </c>
      <c r="CA2565" s="1">
        <f t="shared" si="629"/>
        <v>26</v>
      </c>
      <c r="CE2565" s="1">
        <f t="shared" si="623"/>
        <v>26.305</v>
      </c>
      <c r="CF2565" s="1">
        <f t="shared" si="624"/>
        <v>99</v>
      </c>
      <c r="CG2565" s="1">
        <f t="shared" si="625"/>
        <v>0</v>
      </c>
      <c r="CH2565" s="1">
        <f t="shared" si="632"/>
        <v>0</v>
      </c>
      <c r="CJ2565" s="1" t="e">
        <f t="shared" si="626"/>
        <v>#N/A</v>
      </c>
      <c r="CK2565" s="1" t="str">
        <f t="shared" si="627"/>
        <v/>
      </c>
    </row>
    <row r="2566" spans="73:89" ht="12" customHeight="1" x14ac:dyDescent="0.15">
      <c r="BU2566" s="1">
        <f t="shared" si="628"/>
        <v>0</v>
      </c>
      <c r="BV2566" s="1">
        <f>IF($BY$12=1,NORMDIST(BY2566,$Y$6,$Y$8,TRUE),IF($BY$12=2,IF(BY2566&lt;=$BX$31,0,IF(BY2566&gt;=$BX$32,1,(BY2566-$BX$31)*$BX$33)),SUM($BU$42:BU2566)/$BV$40))</f>
        <v>1</v>
      </c>
      <c r="BW2566" s="1">
        <f t="shared" si="630"/>
        <v>2.9037888079487965E-22</v>
      </c>
      <c r="BY2566" s="1">
        <f t="shared" si="631"/>
        <v>252.39999999998994</v>
      </c>
      <c r="BZ2566" s="1">
        <f t="shared" si="622"/>
        <v>1.1504710015645452E-24</v>
      </c>
      <c r="CA2566" s="1">
        <f t="shared" si="629"/>
        <v>26</v>
      </c>
      <c r="CE2566" s="1">
        <f t="shared" si="623"/>
        <v>26.305</v>
      </c>
      <c r="CF2566" s="1">
        <f t="shared" si="624"/>
        <v>99</v>
      </c>
      <c r="CG2566" s="1">
        <f t="shared" si="625"/>
        <v>0</v>
      </c>
      <c r="CH2566" s="1">
        <f t="shared" si="632"/>
        <v>0</v>
      </c>
      <c r="CJ2566" s="1" t="e">
        <f t="shared" si="626"/>
        <v>#N/A</v>
      </c>
      <c r="CK2566" s="1" t="str">
        <f t="shared" si="627"/>
        <v/>
      </c>
    </row>
    <row r="2567" spans="73:89" ht="12" customHeight="1" x14ac:dyDescent="0.15">
      <c r="BU2567" s="1">
        <f t="shared" si="628"/>
        <v>0</v>
      </c>
      <c r="BV2567" s="1">
        <f>IF($BY$12=1,NORMDIST(BY2567,$Y$6,$Y$8,TRUE),IF($BY$12=2,IF(BY2567&lt;=$BX$31,0,IF(BY2567&gt;=$BX$32,1,(BY2567-$BX$31)*$BX$33)),SUM($BU$42:BU2567)/$BV$40))</f>
        <v>1</v>
      </c>
      <c r="BW2567" s="1">
        <f t="shared" si="630"/>
        <v>2.7615717377198732E-22</v>
      </c>
      <c r="BY2567" s="1">
        <f t="shared" si="631"/>
        <v>252.49999999998994</v>
      </c>
      <c r="BZ2567" s="1">
        <f t="shared" si="622"/>
        <v>1.0936917773148449E-24</v>
      </c>
      <c r="CA2567" s="1">
        <f t="shared" si="629"/>
        <v>26</v>
      </c>
      <c r="CE2567" s="1">
        <f t="shared" si="623"/>
        <v>26.305</v>
      </c>
      <c r="CF2567" s="1">
        <f t="shared" si="624"/>
        <v>99</v>
      </c>
      <c r="CG2567" s="1">
        <f t="shared" si="625"/>
        <v>0</v>
      </c>
      <c r="CH2567" s="1">
        <f t="shared" si="632"/>
        <v>0</v>
      </c>
      <c r="CJ2567" s="1" t="e">
        <f t="shared" si="626"/>
        <v>#N/A</v>
      </c>
      <c r="CK2567" s="1" t="str">
        <f t="shared" si="627"/>
        <v/>
      </c>
    </row>
    <row r="2568" spans="73:89" ht="12" customHeight="1" x14ac:dyDescent="0.15">
      <c r="BU2568" s="1">
        <f t="shared" si="628"/>
        <v>0</v>
      </c>
      <c r="BV2568" s="1">
        <f>IF($BY$12=1,NORMDIST(BY2568,$Y$6,$Y$8,TRUE),IF($BY$12=2,IF(BY2568&lt;=$BX$31,0,IF(BY2568&gt;=$BX$32,1,(BY2568-$BX$31)*$BX$33)),SUM($BU$42:BU2568)/$BV$40))</f>
        <v>1</v>
      </c>
      <c r="BW2568" s="1">
        <f t="shared" si="630"/>
        <v>2.6262538759663197E-22</v>
      </c>
      <c r="BY2568" s="1">
        <f t="shared" si="631"/>
        <v>252.59999999998993</v>
      </c>
      <c r="BZ2568" s="1">
        <f t="shared" si="622"/>
        <v>1.0396887870017515E-24</v>
      </c>
      <c r="CA2568" s="1">
        <f t="shared" si="629"/>
        <v>26</v>
      </c>
      <c r="CE2568" s="1">
        <f t="shared" si="623"/>
        <v>26.305</v>
      </c>
      <c r="CF2568" s="1">
        <f t="shared" si="624"/>
        <v>99</v>
      </c>
      <c r="CG2568" s="1">
        <f t="shared" si="625"/>
        <v>0</v>
      </c>
      <c r="CH2568" s="1">
        <f t="shared" si="632"/>
        <v>0</v>
      </c>
      <c r="CJ2568" s="1" t="e">
        <f t="shared" si="626"/>
        <v>#N/A</v>
      </c>
      <c r="CK2568" s="1" t="str">
        <f t="shared" si="627"/>
        <v/>
      </c>
    </row>
    <row r="2569" spans="73:89" ht="12" customHeight="1" x14ac:dyDescent="0.15">
      <c r="BU2569" s="1">
        <f t="shared" si="628"/>
        <v>0</v>
      </c>
      <c r="BV2569" s="1">
        <f>IF($BY$12=1,NORMDIST(BY2569,$Y$6,$Y$8,TRUE),IF($BY$12=2,IF(BY2569&lt;=$BX$31,0,IF(BY2569&gt;=$BX$32,1,(BY2569-$BX$31)*$BX$33)),SUM($BU$42:BU2569)/$BV$40))</f>
        <v>1</v>
      </c>
      <c r="BW2569" s="1">
        <f t="shared" si="630"/>
        <v>2.4975038011204158E-22</v>
      </c>
      <c r="BY2569" s="1">
        <f t="shared" si="631"/>
        <v>252.69999999998993</v>
      </c>
      <c r="BZ2569" s="1">
        <f t="shared" si="622"/>
        <v>9.8832758255659486E-25</v>
      </c>
      <c r="CA2569" s="1">
        <f t="shared" si="629"/>
        <v>26</v>
      </c>
      <c r="CE2569" s="1">
        <f t="shared" si="623"/>
        <v>26.305</v>
      </c>
      <c r="CF2569" s="1">
        <f t="shared" si="624"/>
        <v>99</v>
      </c>
      <c r="CG2569" s="1">
        <f t="shared" si="625"/>
        <v>0</v>
      </c>
      <c r="CH2569" s="1">
        <f t="shared" si="632"/>
        <v>0</v>
      </c>
      <c r="CJ2569" s="1" t="e">
        <f t="shared" si="626"/>
        <v>#N/A</v>
      </c>
      <c r="CK2569" s="1" t="str">
        <f t="shared" si="627"/>
        <v/>
      </c>
    </row>
    <row r="2570" spans="73:89" ht="12" customHeight="1" x14ac:dyDescent="0.15">
      <c r="BU2570" s="1">
        <f t="shared" si="628"/>
        <v>0</v>
      </c>
      <c r="BV2570" s="1">
        <f>IF($BY$12=1,NORMDIST(BY2570,$Y$6,$Y$8,TRUE),IF($BY$12=2,IF(BY2570&lt;=$BX$31,0,IF(BY2570&gt;=$BX$32,1,(BY2570-$BX$31)*$BX$33)),SUM($BU$42:BU2570)/$BV$40))</f>
        <v>1</v>
      </c>
      <c r="BW2570" s="1">
        <f t="shared" si="630"/>
        <v>2.3750058517732977E-22</v>
      </c>
      <c r="BY2570" s="1">
        <f t="shared" si="631"/>
        <v>252.79999999998992</v>
      </c>
      <c r="BZ2570" s="1">
        <f t="shared" si="622"/>
        <v>9.3948016288504451E-25</v>
      </c>
      <c r="CA2570" s="1">
        <f t="shared" si="629"/>
        <v>26</v>
      </c>
      <c r="CE2570" s="1">
        <f t="shared" si="623"/>
        <v>26.305</v>
      </c>
      <c r="CF2570" s="1">
        <f t="shared" si="624"/>
        <v>99</v>
      </c>
      <c r="CG2570" s="1">
        <f t="shared" si="625"/>
        <v>0</v>
      </c>
      <c r="CH2570" s="1">
        <f t="shared" si="632"/>
        <v>0</v>
      </c>
      <c r="CJ2570" s="1" t="e">
        <f t="shared" si="626"/>
        <v>#N/A</v>
      </c>
      <c r="CK2570" s="1" t="str">
        <f t="shared" si="627"/>
        <v/>
      </c>
    </row>
    <row r="2571" spans="73:89" ht="12" customHeight="1" x14ac:dyDescent="0.15">
      <c r="BU2571" s="1">
        <f t="shared" si="628"/>
        <v>0</v>
      </c>
      <c r="BV2571" s="1">
        <f>IF($BY$12=1,NORMDIST(BY2571,$Y$6,$Y$8,TRUE),IF($BY$12=2,IF(BY2571&lt;=$BX$31,0,IF(BY2571&gt;=$BX$32,1,(BY2571-$BX$31)*$BX$33)),SUM($BU$42:BU2571)/$BV$40))</f>
        <v>1</v>
      </c>
      <c r="BW2571" s="1">
        <f t="shared" si="630"/>
        <v>2.258459385034317E-22</v>
      </c>
      <c r="BY2571" s="1">
        <f t="shared" si="631"/>
        <v>252.89999999998992</v>
      </c>
      <c r="BZ2571" s="1">
        <f t="shared" si="622"/>
        <v>8.9302466786651122E-25</v>
      </c>
      <c r="CA2571" s="1">
        <f t="shared" si="629"/>
        <v>26</v>
      </c>
      <c r="CE2571" s="1">
        <f t="shared" si="623"/>
        <v>26.305</v>
      </c>
      <c r="CF2571" s="1">
        <f t="shared" si="624"/>
        <v>99</v>
      </c>
      <c r="CG2571" s="1">
        <f t="shared" si="625"/>
        <v>0</v>
      </c>
      <c r="CH2571" s="1">
        <f t="shared" si="632"/>
        <v>0</v>
      </c>
      <c r="CJ2571" s="1" t="e">
        <f t="shared" si="626"/>
        <v>#N/A</v>
      </c>
      <c r="CK2571" s="1" t="str">
        <f t="shared" si="627"/>
        <v/>
      </c>
    </row>
    <row r="2572" spans="73:89" ht="12" customHeight="1" x14ac:dyDescent="0.15">
      <c r="BU2572" s="1">
        <f t="shared" si="628"/>
        <v>0</v>
      </c>
      <c r="BV2572" s="1">
        <f>IF($BY$12=1,NORMDIST(BY2572,$Y$6,$Y$8,TRUE),IF($BY$12=2,IF(BY2572&lt;=$BX$31,0,IF(BY2572&gt;=$BX$32,1,(BY2572-$BX$31)*$BX$33)),SUM($BU$42:BU2572)/$BV$40))</f>
        <v>1</v>
      </c>
      <c r="BW2572" s="1">
        <f t="shared" si="630"/>
        <v>2.1475780694149375E-22</v>
      </c>
      <c r="BY2572" s="1">
        <f t="shared" si="631"/>
        <v>252.99999999998991</v>
      </c>
      <c r="BZ2572" s="1">
        <f t="shared" si="622"/>
        <v>8.4884508672530554E-25</v>
      </c>
      <c r="CA2572" s="1">
        <f t="shared" si="629"/>
        <v>26</v>
      </c>
      <c r="CE2572" s="1">
        <f t="shared" si="623"/>
        <v>26.305</v>
      </c>
      <c r="CF2572" s="1">
        <f t="shared" si="624"/>
        <v>99</v>
      </c>
      <c r="CG2572" s="1">
        <f t="shared" si="625"/>
        <v>0</v>
      </c>
      <c r="CH2572" s="1">
        <f t="shared" si="632"/>
        <v>0</v>
      </c>
      <c r="CJ2572" s="1" t="e">
        <f t="shared" si="626"/>
        <v>#N/A</v>
      </c>
      <c r="CK2572" s="1" t="str">
        <f t="shared" si="627"/>
        <v/>
      </c>
    </row>
    <row r="2573" spans="73:89" ht="12" customHeight="1" x14ac:dyDescent="0.15">
      <c r="BU2573" s="1">
        <f t="shared" si="628"/>
        <v>0</v>
      </c>
      <c r="BV2573" s="1">
        <f>IF($BY$12=1,NORMDIST(BY2573,$Y$6,$Y$8,TRUE),IF($BY$12=2,IF(BY2573&lt;=$BX$31,0,IF(BY2573&gt;=$BX$32,1,(BY2573-$BX$31)*$BX$33)),SUM($BU$42:BU2573)/$BV$40))</f>
        <v>1</v>
      </c>
      <c r="BW2573" s="1">
        <f t="shared" si="630"/>
        <v>2.0420892106475338E-22</v>
      </c>
      <c r="BY2573" s="1">
        <f t="shared" si="631"/>
        <v>253.0999999999899</v>
      </c>
      <c r="BZ2573" s="1">
        <f t="shared" si="622"/>
        <v>8.0683098010573502E-25</v>
      </c>
      <c r="CA2573" s="1">
        <f t="shared" si="629"/>
        <v>26</v>
      </c>
      <c r="CE2573" s="1">
        <f t="shared" si="623"/>
        <v>26.305</v>
      </c>
      <c r="CF2573" s="1">
        <f t="shared" si="624"/>
        <v>99</v>
      </c>
      <c r="CG2573" s="1">
        <f t="shared" si="625"/>
        <v>0</v>
      </c>
      <c r="CH2573" s="1">
        <f t="shared" si="632"/>
        <v>0</v>
      </c>
      <c r="CJ2573" s="1" t="e">
        <f t="shared" si="626"/>
        <v>#N/A</v>
      </c>
      <c r="CK2573" s="1" t="str">
        <f t="shared" si="627"/>
        <v/>
      </c>
    </row>
    <row r="2574" spans="73:89" ht="12" customHeight="1" x14ac:dyDescent="0.15">
      <c r="BU2574" s="1">
        <f t="shared" si="628"/>
        <v>0</v>
      </c>
      <c r="BV2574" s="1">
        <f>IF($BY$12=1,NORMDIST(BY2574,$Y$6,$Y$8,TRUE),IF($BY$12=2,IF(BY2574&lt;=$BX$31,0,IF(BY2574&gt;=$BX$32,1,(BY2574-$BX$31)*$BX$33)),SUM($BU$42:BU2574)/$BV$40))</f>
        <v>1</v>
      </c>
      <c r="BW2574" s="1">
        <f t="shared" si="630"/>
        <v>1.9417331089219181E-22</v>
      </c>
      <c r="BY2574" s="1">
        <f t="shared" si="631"/>
        <v>253.1999999999899</v>
      </c>
      <c r="BZ2574" s="1">
        <f t="shared" si="622"/>
        <v>7.6687721521405832E-25</v>
      </c>
      <c r="CA2574" s="1">
        <f t="shared" si="629"/>
        <v>26</v>
      </c>
      <c r="CE2574" s="1">
        <f t="shared" si="623"/>
        <v>26.305</v>
      </c>
      <c r="CF2574" s="1">
        <f t="shared" si="624"/>
        <v>99</v>
      </c>
      <c r="CG2574" s="1">
        <f t="shared" si="625"/>
        <v>0</v>
      </c>
      <c r="CH2574" s="1">
        <f t="shared" si="632"/>
        <v>0</v>
      </c>
      <c r="CJ2574" s="1" t="e">
        <f t="shared" si="626"/>
        <v>#N/A</v>
      </c>
      <c r="CK2574" s="1" t="str">
        <f t="shared" si="627"/>
        <v/>
      </c>
    </row>
    <row r="2575" spans="73:89" ht="12" customHeight="1" x14ac:dyDescent="0.15">
      <c r="BU2575" s="1">
        <f t="shared" si="628"/>
        <v>0</v>
      </c>
      <c r="BV2575" s="1">
        <f>IF($BY$12=1,NORMDIST(BY2575,$Y$6,$Y$8,TRUE),IF($BY$12=2,IF(BY2575&lt;=$BX$31,0,IF(BY2575&gt;=$BX$32,1,(BY2575-$BX$31)*$BX$33)),SUM($BU$42:BU2575)/$BV$40))</f>
        <v>1</v>
      </c>
      <c r="BW2575" s="1">
        <f t="shared" si="630"/>
        <v>1.8462624460925181E-22</v>
      </c>
      <c r="BY2575" s="1">
        <f t="shared" si="631"/>
        <v>253.29999999998989</v>
      </c>
      <c r="BZ2575" s="1">
        <f t="shared" si="622"/>
        <v>7.288837134198941E-25</v>
      </c>
      <c r="CA2575" s="1">
        <f t="shared" si="629"/>
        <v>26</v>
      </c>
      <c r="CE2575" s="1">
        <f t="shared" si="623"/>
        <v>26.305</v>
      </c>
      <c r="CF2575" s="1">
        <f t="shared" si="624"/>
        <v>99</v>
      </c>
      <c r="CG2575" s="1">
        <f t="shared" si="625"/>
        <v>0</v>
      </c>
      <c r="CH2575" s="1">
        <f t="shared" si="632"/>
        <v>0</v>
      </c>
      <c r="CJ2575" s="1" t="e">
        <f t="shared" si="626"/>
        <v>#N/A</v>
      </c>
      <c r="CK2575" s="1" t="str">
        <f t="shared" si="627"/>
        <v/>
      </c>
    </row>
    <row r="2576" spans="73:89" ht="12" customHeight="1" x14ac:dyDescent="0.15">
      <c r="BU2576" s="1">
        <f t="shared" si="628"/>
        <v>0</v>
      </c>
      <c r="BV2576" s="1">
        <f>IF($BY$12=1,NORMDIST(BY2576,$Y$6,$Y$8,TRUE),IF($BY$12=2,IF(BY2576&lt;=$BX$31,0,IF(BY2576&gt;=$BX$32,1,(BY2576-$BX$31)*$BX$33)),SUM($BU$42:BU2576)/$BV$40))</f>
        <v>1</v>
      </c>
      <c r="BW2576" s="1">
        <f t="shared" si="630"/>
        <v>1.755441701473359E-22</v>
      </c>
      <c r="BY2576" s="1">
        <f t="shared" si="631"/>
        <v>253.39999999998989</v>
      </c>
      <c r="BZ2576" s="1">
        <f t="shared" si="622"/>
        <v>6.9275520973694917E-25</v>
      </c>
      <c r="CA2576" s="1">
        <f t="shared" si="629"/>
        <v>26</v>
      </c>
      <c r="CE2576" s="1">
        <f t="shared" si="623"/>
        <v>26.305</v>
      </c>
      <c r="CF2576" s="1">
        <f t="shared" si="624"/>
        <v>99</v>
      </c>
      <c r="CG2576" s="1">
        <f t="shared" si="625"/>
        <v>0</v>
      </c>
      <c r="CH2576" s="1">
        <f t="shared" si="632"/>
        <v>0</v>
      </c>
      <c r="CJ2576" s="1" t="e">
        <f t="shared" si="626"/>
        <v>#N/A</v>
      </c>
      <c r="CK2576" s="1" t="str">
        <f t="shared" si="627"/>
        <v/>
      </c>
    </row>
    <row r="2577" spans="73:89" ht="12" customHeight="1" x14ac:dyDescent="0.15">
      <c r="BU2577" s="1">
        <f t="shared" si="628"/>
        <v>0</v>
      </c>
      <c r="BV2577" s="1">
        <f>IF($BY$12=1,NORMDIST(BY2577,$Y$6,$Y$8,TRUE),IF($BY$12=2,IF(BY2577&lt;=$BX$31,0,IF(BY2577&gt;=$BX$32,1,(BY2577-$BX$31)*$BX$33)),SUM($BU$42:BU2577)/$BV$40))</f>
        <v>1</v>
      </c>
      <c r="BW2577" s="1">
        <f t="shared" si="630"/>
        <v>1.6690465949028014E-22</v>
      </c>
      <c r="BY2577" s="1">
        <f t="shared" si="631"/>
        <v>253.49999999998988</v>
      </c>
      <c r="BZ2577" s="1">
        <f t="shared" si="622"/>
        <v>6.5840102363032268E-25</v>
      </c>
      <c r="CA2577" s="1">
        <f t="shared" si="629"/>
        <v>26</v>
      </c>
      <c r="CE2577" s="1">
        <f t="shared" si="623"/>
        <v>26.305</v>
      </c>
      <c r="CF2577" s="1">
        <f t="shared" si="624"/>
        <v>99</v>
      </c>
      <c r="CG2577" s="1">
        <f t="shared" si="625"/>
        <v>0</v>
      </c>
      <c r="CH2577" s="1">
        <f t="shared" si="632"/>
        <v>0</v>
      </c>
      <c r="CJ2577" s="1" t="e">
        <f t="shared" si="626"/>
        <v>#N/A</v>
      </c>
      <c r="CK2577" s="1" t="str">
        <f t="shared" si="627"/>
        <v/>
      </c>
    </row>
    <row r="2578" spans="73:89" ht="12" customHeight="1" x14ac:dyDescent="0.15">
      <c r="BU2578" s="1">
        <f t="shared" si="628"/>
        <v>0</v>
      </c>
      <c r="BV2578" s="1">
        <f>IF($BY$12=1,NORMDIST(BY2578,$Y$6,$Y$8,TRUE),IF($BY$12=2,IF(BY2578&lt;=$BX$31,0,IF(BY2578&gt;=$BX$32,1,(BY2578-$BX$31)*$BX$33)),SUM($BU$42:BU2578)/$BV$40))</f>
        <v>1</v>
      </c>
      <c r="BW2578" s="1">
        <f t="shared" si="630"/>
        <v>1.5868635558188757E-22</v>
      </c>
      <c r="BY2578" s="1">
        <f t="shared" si="631"/>
        <v>253.59999999998988</v>
      </c>
      <c r="BZ2578" s="1">
        <f t="shared" si="622"/>
        <v>6.2573484062261003E-25</v>
      </c>
      <c r="CA2578" s="1">
        <f t="shared" si="629"/>
        <v>26</v>
      </c>
      <c r="CE2578" s="1">
        <f t="shared" si="623"/>
        <v>26.305</v>
      </c>
      <c r="CF2578" s="1">
        <f t="shared" si="624"/>
        <v>99</v>
      </c>
      <c r="CG2578" s="1">
        <f t="shared" si="625"/>
        <v>0</v>
      </c>
      <c r="CH2578" s="1">
        <f t="shared" si="632"/>
        <v>0</v>
      </c>
      <c r="CJ2578" s="1" t="e">
        <f t="shared" si="626"/>
        <v>#N/A</v>
      </c>
      <c r="CK2578" s="1" t="str">
        <f t="shared" si="627"/>
        <v/>
      </c>
    </row>
    <row r="2579" spans="73:89" ht="12" customHeight="1" x14ac:dyDescent="0.15">
      <c r="BU2579" s="1">
        <f t="shared" si="628"/>
        <v>0</v>
      </c>
      <c r="BV2579" s="1">
        <f>IF($BY$12=1,NORMDIST(BY2579,$Y$6,$Y$8,TRUE),IF($BY$12=2,IF(BY2579&lt;=$BX$31,0,IF(BY2579&gt;=$BX$32,1,(BY2579-$BX$31)*$BX$33)),SUM($BU$42:BU2579)/$BV$40))</f>
        <v>1</v>
      </c>
      <c r="BW2579" s="1">
        <f t="shared" si="630"/>
        <v>1.5086892171435871E-22</v>
      </c>
      <c r="BY2579" s="1">
        <f t="shared" si="631"/>
        <v>253.69999999998987</v>
      </c>
      <c r="BZ2579" s="1">
        <f t="shared" si="622"/>
        <v>5.9467450419536755E-25</v>
      </c>
      <c r="CA2579" s="1">
        <f t="shared" si="629"/>
        <v>26</v>
      </c>
      <c r="CE2579" s="1">
        <f t="shared" si="623"/>
        <v>26.305</v>
      </c>
      <c r="CF2579" s="1">
        <f t="shared" si="624"/>
        <v>99</v>
      </c>
      <c r="CG2579" s="1">
        <f t="shared" si="625"/>
        <v>0</v>
      </c>
      <c r="CH2579" s="1">
        <f t="shared" si="632"/>
        <v>0</v>
      </c>
      <c r="CJ2579" s="1" t="e">
        <f t="shared" si="626"/>
        <v>#N/A</v>
      </c>
      <c r="CK2579" s="1" t="str">
        <f t="shared" si="627"/>
        <v/>
      </c>
    </row>
    <row r="2580" spans="73:89" ht="12" customHeight="1" x14ac:dyDescent="0.15">
      <c r="BU2580" s="1">
        <f t="shared" si="628"/>
        <v>0</v>
      </c>
      <c r="BV2580" s="1">
        <f>IF($BY$12=1,NORMDIST(BY2580,$Y$6,$Y$8,TRUE),IF($BY$12=2,IF(BY2580&lt;=$BX$31,0,IF(BY2580&gt;=$BX$32,1,(BY2580-$BX$31)*$BX$33)),SUM($BU$42:BU2580)/$BV$40))</f>
        <v>1</v>
      </c>
      <c r="BW2580" s="1">
        <f t="shared" si="630"/>
        <v>1.4343299328305126E-22</v>
      </c>
      <c r="BY2580" s="1">
        <f t="shared" si="631"/>
        <v>253.79999999998986</v>
      </c>
      <c r="BZ2580" s="1">
        <f t="shared" si="622"/>
        <v>5.6514181750613467E-25</v>
      </c>
      <c r="CA2580" s="1">
        <f t="shared" si="629"/>
        <v>26</v>
      </c>
      <c r="CE2580" s="1">
        <f t="shared" si="623"/>
        <v>26.305</v>
      </c>
      <c r="CF2580" s="1">
        <f t="shared" si="624"/>
        <v>99</v>
      </c>
      <c r="CG2580" s="1">
        <f t="shared" si="625"/>
        <v>0</v>
      </c>
      <c r="CH2580" s="1">
        <f t="shared" si="632"/>
        <v>0</v>
      </c>
      <c r="CJ2580" s="1" t="e">
        <f t="shared" si="626"/>
        <v>#N/A</v>
      </c>
      <c r="CK2580" s="1" t="str">
        <f t="shared" si="627"/>
        <v/>
      </c>
    </row>
    <row r="2581" spans="73:89" ht="12" customHeight="1" x14ac:dyDescent="0.15">
      <c r="BU2581" s="1">
        <f t="shared" si="628"/>
        <v>0</v>
      </c>
      <c r="BV2581" s="1">
        <f>IF($BY$12=1,NORMDIST(BY2581,$Y$6,$Y$8,TRUE),IF($BY$12=2,IF(BY2581&lt;=$BX$31,0,IF(BY2581&gt;=$BX$32,1,(BY2581-$BX$31)*$BX$33)),SUM($BU$42:BU2581)/$BV$40))</f>
        <v>1</v>
      </c>
      <c r="BW2581" s="1">
        <f t="shared" si="630"/>
        <v>1.3636013179807146E-22</v>
      </c>
      <c r="BY2581" s="1">
        <f t="shared" si="631"/>
        <v>253.89999999998986</v>
      </c>
      <c r="BZ2581" s="1">
        <f t="shared" si="622"/>
        <v>5.3706235446268962E-25</v>
      </c>
      <c r="CA2581" s="1">
        <f t="shared" si="629"/>
        <v>26</v>
      </c>
      <c r="CE2581" s="1">
        <f t="shared" si="623"/>
        <v>26.305</v>
      </c>
      <c r="CF2581" s="1">
        <f t="shared" si="624"/>
        <v>99</v>
      </c>
      <c r="CG2581" s="1">
        <f t="shared" si="625"/>
        <v>0</v>
      </c>
      <c r="CH2581" s="1">
        <f t="shared" si="632"/>
        <v>0</v>
      </c>
      <c r="CJ2581" s="1" t="e">
        <f t="shared" si="626"/>
        <v>#N/A</v>
      </c>
      <c r="CK2581" s="1" t="str">
        <f t="shared" si="627"/>
        <v/>
      </c>
    </row>
    <row r="2582" spans="73:89" ht="12" customHeight="1" x14ac:dyDescent="0.15">
      <c r="BU2582" s="1">
        <f t="shared" si="628"/>
        <v>0</v>
      </c>
      <c r="BV2582" s="1">
        <f>IF($BY$12=1,NORMDIST(BY2582,$Y$6,$Y$8,TRUE),IF($BY$12=2,IF(BY2582&lt;=$BX$31,0,IF(BY2582&gt;=$BX$32,1,(BY2582-$BX$31)*$BX$33)),SUM($BU$42:BU2582)/$BV$40))</f>
        <v>1</v>
      </c>
      <c r="BW2582" s="1">
        <f t="shared" si="630"/>
        <v>1.2963278104835195E-22</v>
      </c>
      <c r="BY2582" s="1">
        <f t="shared" si="631"/>
        <v>253.99999999998985</v>
      </c>
      <c r="BZ2582" s="1">
        <f t="shared" si="622"/>
        <v>5.1036527971794143E-25</v>
      </c>
      <c r="CA2582" s="1">
        <f t="shared" si="629"/>
        <v>26</v>
      </c>
      <c r="CE2582" s="1">
        <f t="shared" si="623"/>
        <v>26.305</v>
      </c>
      <c r="CF2582" s="1">
        <f t="shared" si="624"/>
        <v>99</v>
      </c>
      <c r="CG2582" s="1">
        <f t="shared" si="625"/>
        <v>0</v>
      </c>
      <c r="CH2582" s="1">
        <f t="shared" si="632"/>
        <v>0</v>
      </c>
      <c r="CJ2582" s="1" t="e">
        <f t="shared" si="626"/>
        <v>#N/A</v>
      </c>
      <c r="CK2582" s="1" t="str">
        <f t="shared" si="627"/>
        <v/>
      </c>
    </row>
    <row r="2583" spans="73:89" ht="12" customHeight="1" x14ac:dyDescent="0.15">
      <c r="BU2583" s="1">
        <f t="shared" si="628"/>
        <v>0</v>
      </c>
      <c r="BV2583" s="1">
        <f>IF($BY$12=1,NORMDIST(BY2583,$Y$6,$Y$8,TRUE),IF($BY$12=2,IF(BY2583&lt;=$BX$31,0,IF(BY2583&gt;=$BX$32,1,(BY2583-$BX$31)*$BX$33)),SUM($BU$42:BU2583)/$BV$40))</f>
        <v>1</v>
      </c>
      <c r="BW2583" s="1">
        <f t="shared" si="630"/>
        <v>1.2323422531855638E-22</v>
      </c>
      <c r="BY2583" s="1">
        <f t="shared" si="631"/>
        <v>254.09999999998985</v>
      </c>
      <c r="BZ2583" s="1">
        <f t="shared" si="622"/>
        <v>4.8498317716867892E-25</v>
      </c>
      <c r="CA2583" s="1">
        <f t="shared" si="629"/>
        <v>26</v>
      </c>
      <c r="CE2583" s="1">
        <f t="shared" si="623"/>
        <v>26.305</v>
      </c>
      <c r="CF2583" s="1">
        <f t="shared" si="624"/>
        <v>99</v>
      </c>
      <c r="CG2583" s="1">
        <f t="shared" si="625"/>
        <v>0</v>
      </c>
      <c r="CH2583" s="1">
        <f t="shared" si="632"/>
        <v>0</v>
      </c>
      <c r="CJ2583" s="1" t="e">
        <f t="shared" si="626"/>
        <v>#N/A</v>
      </c>
      <c r="CK2583" s="1" t="str">
        <f t="shared" si="627"/>
        <v/>
      </c>
    </row>
    <row r="2584" spans="73:89" ht="12" customHeight="1" x14ac:dyDescent="0.15">
      <c r="BU2584" s="1">
        <f t="shared" si="628"/>
        <v>0</v>
      </c>
      <c r="BV2584" s="1">
        <f>IF($BY$12=1,NORMDIST(BY2584,$Y$6,$Y$8,TRUE),IF($BY$12=2,IF(BY2584&lt;=$BX$31,0,IF(BY2584&gt;=$BX$32,1,(BY2584-$BX$31)*$BX$33)),SUM($BU$42:BU2584)/$BV$40))</f>
        <v>1</v>
      </c>
      <c r="BW2584" s="1">
        <f t="shared" si="630"/>
        <v>1.1714854956371383E-22</v>
      </c>
      <c r="BY2584" s="1">
        <f t="shared" si="631"/>
        <v>254.19999999998984</v>
      </c>
      <c r="BZ2584" s="1">
        <f t="shared" si="622"/>
        <v>4.6085188656065505E-25</v>
      </c>
      <c r="CA2584" s="1">
        <f t="shared" si="629"/>
        <v>26</v>
      </c>
      <c r="CE2584" s="1">
        <f t="shared" si="623"/>
        <v>26.305</v>
      </c>
      <c r="CF2584" s="1">
        <f t="shared" si="624"/>
        <v>99</v>
      </c>
      <c r="CG2584" s="1">
        <f t="shared" si="625"/>
        <v>0</v>
      </c>
      <c r="CH2584" s="1">
        <f t="shared" si="632"/>
        <v>0</v>
      </c>
      <c r="CJ2584" s="1" t="e">
        <f t="shared" si="626"/>
        <v>#N/A</v>
      </c>
      <c r="CK2584" s="1" t="str">
        <f t="shared" si="627"/>
        <v/>
      </c>
    </row>
    <row r="2585" spans="73:89" ht="12" customHeight="1" x14ac:dyDescent="0.15">
      <c r="BU2585" s="1">
        <f t="shared" si="628"/>
        <v>0</v>
      </c>
      <c r="BV2585" s="1">
        <f>IF($BY$12=1,NORMDIST(BY2585,$Y$6,$Y$8,TRUE),IF($BY$12=2,IF(BY2585&lt;=$BX$31,0,IF(BY2585&gt;=$BX$32,1,(BY2585-$BX$31)*$BX$33)),SUM($BU$42:BU2585)/$BV$40))</f>
        <v>1</v>
      </c>
      <c r="BW2585" s="1">
        <f t="shared" si="630"/>
        <v>1.1136060145092057E-22</v>
      </c>
      <c r="BY2585" s="1">
        <f t="shared" si="631"/>
        <v>254.29999999998984</v>
      </c>
      <c r="BZ2585" s="1">
        <f t="shared" si="622"/>
        <v>4.3791034782117588E-25</v>
      </c>
      <c r="CA2585" s="1">
        <f t="shared" si="629"/>
        <v>26</v>
      </c>
      <c r="CE2585" s="1">
        <f t="shared" si="623"/>
        <v>26.305</v>
      </c>
      <c r="CF2585" s="1">
        <f t="shared" si="624"/>
        <v>99</v>
      </c>
      <c r="CG2585" s="1">
        <f t="shared" si="625"/>
        <v>0</v>
      </c>
      <c r="CH2585" s="1">
        <f t="shared" si="632"/>
        <v>0</v>
      </c>
      <c r="CJ2585" s="1" t="e">
        <f t="shared" si="626"/>
        <v>#N/A</v>
      </c>
      <c r="CK2585" s="1" t="str">
        <f t="shared" si="627"/>
        <v/>
      </c>
    </row>
    <row r="2586" spans="73:89" ht="12" customHeight="1" x14ac:dyDescent="0.15">
      <c r="BU2586" s="1">
        <f t="shared" si="628"/>
        <v>0</v>
      </c>
      <c r="BV2586" s="1">
        <f>IF($BY$12=1,NORMDIST(BY2586,$Y$6,$Y$8,TRUE),IF($BY$12=2,IF(BY2586&lt;=$BX$31,0,IF(BY2586&gt;=$BX$32,1,(BY2586-$BX$31)*$BX$33)),SUM($BU$42:BU2586)/$BV$40))</f>
        <v>1</v>
      </c>
      <c r="BW2586" s="1">
        <f t="shared" si="630"/>
        <v>1.0585595518146757E-22</v>
      </c>
      <c r="BY2586" s="1">
        <f t="shared" si="631"/>
        <v>254.39999999998983</v>
      </c>
      <c r="BZ2586" s="1">
        <f t="shared" si="622"/>
        <v>4.161004527573577E-25</v>
      </c>
      <c r="CA2586" s="1">
        <f t="shared" si="629"/>
        <v>26</v>
      </c>
      <c r="CE2586" s="1">
        <f t="shared" si="623"/>
        <v>26.305</v>
      </c>
      <c r="CF2586" s="1">
        <f t="shared" si="624"/>
        <v>99</v>
      </c>
      <c r="CG2586" s="1">
        <f t="shared" si="625"/>
        <v>0</v>
      </c>
      <c r="CH2586" s="1">
        <f t="shared" si="632"/>
        <v>0</v>
      </c>
      <c r="CJ2586" s="1" t="e">
        <f t="shared" si="626"/>
        <v>#N/A</v>
      </c>
      <c r="CK2586" s="1" t="str">
        <f t="shared" si="627"/>
        <v/>
      </c>
    </row>
    <row r="2587" spans="73:89" ht="12" customHeight="1" x14ac:dyDescent="0.15">
      <c r="BU2587" s="1">
        <f t="shared" si="628"/>
        <v>0</v>
      </c>
      <c r="BV2587" s="1">
        <f>IF($BY$12=1,NORMDIST(BY2587,$Y$6,$Y$8,TRUE),IF($BY$12=2,IF(BY2587&lt;=$BX$31,0,IF(BY2587&gt;=$BX$32,1,(BY2587-$BX$31)*$BX$33)),SUM($BU$42:BU2587)/$BV$40))</f>
        <v>1</v>
      </c>
      <c r="BW2587" s="1">
        <f t="shared" si="630"/>
        <v>1.0062087701086057E-22</v>
      </c>
      <c r="BY2587" s="1">
        <f t="shared" si="631"/>
        <v>254.49999999998983</v>
      </c>
      <c r="BZ2587" s="1">
        <f t="shared" si="622"/>
        <v>3.9536690377549941E-25</v>
      </c>
      <c r="CA2587" s="1">
        <f t="shared" si="629"/>
        <v>26</v>
      </c>
      <c r="CE2587" s="1">
        <f t="shared" si="623"/>
        <v>26.305</v>
      </c>
      <c r="CF2587" s="1">
        <f t="shared" si="624"/>
        <v>99</v>
      </c>
      <c r="CG2587" s="1">
        <f t="shared" si="625"/>
        <v>0</v>
      </c>
      <c r="CH2587" s="1">
        <f t="shared" si="632"/>
        <v>0</v>
      </c>
      <c r="CJ2587" s="1" t="e">
        <f t="shared" si="626"/>
        <v>#N/A</v>
      </c>
      <c r="CK2587" s="1" t="str">
        <f t="shared" si="627"/>
        <v/>
      </c>
    </row>
    <row r="2588" spans="73:89" ht="12" customHeight="1" x14ac:dyDescent="0.15">
      <c r="BU2588" s="1">
        <f t="shared" si="628"/>
        <v>0</v>
      </c>
      <c r="BV2588" s="1">
        <f>IF($BY$12=1,NORMDIST(BY2588,$Y$6,$Y$8,TRUE),IF($BY$12=2,IF(BY2588&lt;=$BX$31,0,IF(BY2588&gt;=$BX$32,1,(BY2588-$BX$31)*$BX$33)),SUM($BU$42:BU2588)/$BV$40))</f>
        <v>1</v>
      </c>
      <c r="BW2588" s="1">
        <f t="shared" si="630"/>
        <v>9.5642292387895111E-23</v>
      </c>
      <c r="BY2588" s="1">
        <f t="shared" si="631"/>
        <v>254.59999999998982</v>
      </c>
      <c r="BZ2588" s="1">
        <f t="shared" si="622"/>
        <v>3.7565707929261168E-25</v>
      </c>
      <c r="CA2588" s="1">
        <f t="shared" si="629"/>
        <v>26</v>
      </c>
      <c r="CE2588" s="1">
        <f t="shared" si="623"/>
        <v>26.305</v>
      </c>
      <c r="CF2588" s="1">
        <f t="shared" si="624"/>
        <v>99</v>
      </c>
      <c r="CG2588" s="1">
        <f t="shared" si="625"/>
        <v>0</v>
      </c>
      <c r="CH2588" s="1">
        <f t="shared" si="632"/>
        <v>0</v>
      </c>
      <c r="CJ2588" s="1" t="e">
        <f t="shared" si="626"/>
        <v>#N/A</v>
      </c>
      <c r="CK2588" s="1" t="str">
        <f t="shared" si="627"/>
        <v/>
      </c>
    </row>
    <row r="2589" spans="73:89" ht="12" customHeight="1" x14ac:dyDescent="0.15">
      <c r="BU2589" s="1">
        <f t="shared" si="628"/>
        <v>0</v>
      </c>
      <c r="BV2589" s="1">
        <f>IF($BY$12=1,NORMDIST(BY2589,$Y$6,$Y$8,TRUE),IF($BY$12=2,IF(BY2589&lt;=$BX$31,0,IF(BY2589&gt;=$BX$32,1,(BY2589-$BX$31)*$BX$33)),SUM($BU$42:BU2589)/$BV$40))</f>
        <v>1</v>
      </c>
      <c r="BW2589" s="1">
        <f t="shared" si="630"/>
        <v>9.0907754637570165E-23</v>
      </c>
      <c r="BY2589" s="1">
        <f t="shared" si="631"/>
        <v>254.69999999998981</v>
      </c>
      <c r="BZ2589" s="1">
        <f t="shared" si="622"/>
        <v>3.5692090552639891E-25</v>
      </c>
      <c r="CA2589" s="1">
        <f t="shared" si="629"/>
        <v>26</v>
      </c>
      <c r="CE2589" s="1">
        <f t="shared" si="623"/>
        <v>26.305</v>
      </c>
      <c r="CF2589" s="1">
        <f t="shared" si="624"/>
        <v>99</v>
      </c>
      <c r="CG2589" s="1">
        <f t="shared" si="625"/>
        <v>0</v>
      </c>
      <c r="CH2589" s="1">
        <f t="shared" si="632"/>
        <v>0</v>
      </c>
      <c r="CJ2589" s="1" t="e">
        <f t="shared" si="626"/>
        <v>#N/A</v>
      </c>
      <c r="CK2589" s="1" t="str">
        <f t="shared" si="627"/>
        <v/>
      </c>
    </row>
    <row r="2590" spans="73:89" ht="12" customHeight="1" x14ac:dyDescent="0.15">
      <c r="BU2590" s="1">
        <f t="shared" si="628"/>
        <v>0</v>
      </c>
      <c r="BV2590" s="1">
        <f>IF($BY$12=1,NORMDIST(BY2590,$Y$6,$Y$8,TRUE),IF($BY$12=2,IF(BY2590&lt;=$BX$31,0,IF(BY2590&gt;=$BX$32,1,(BY2590-$BX$31)*$BX$33)),SUM($BU$42:BU2590)/$BV$40))</f>
        <v>1</v>
      </c>
      <c r="BW2590" s="1">
        <f t="shared" si="630"/>
        <v>8.6405415116164197E-23</v>
      </c>
      <c r="BY2590" s="1">
        <f t="shared" si="631"/>
        <v>254.79999999998981</v>
      </c>
      <c r="BZ2590" s="1">
        <f t="shared" si="622"/>
        <v>3.3911073436486519E-25</v>
      </c>
      <c r="CA2590" s="1">
        <f t="shared" si="629"/>
        <v>26</v>
      </c>
      <c r="CE2590" s="1">
        <f t="shared" si="623"/>
        <v>26.305</v>
      </c>
      <c r="CF2590" s="1">
        <f t="shared" si="624"/>
        <v>99</v>
      </c>
      <c r="CG2590" s="1">
        <f t="shared" si="625"/>
        <v>0</v>
      </c>
      <c r="CH2590" s="1">
        <f t="shared" si="632"/>
        <v>0</v>
      </c>
      <c r="CJ2590" s="1" t="e">
        <f t="shared" si="626"/>
        <v>#N/A</v>
      </c>
      <c r="CK2590" s="1" t="str">
        <f t="shared" si="627"/>
        <v/>
      </c>
    </row>
    <row r="2591" spans="73:89" ht="12" customHeight="1" x14ac:dyDescent="0.15">
      <c r="BU2591" s="1">
        <f t="shared" si="628"/>
        <v>0</v>
      </c>
      <c r="BV2591" s="1">
        <f>IF($BY$12=1,NORMDIST(BY2591,$Y$6,$Y$8,TRUE),IF($BY$12=2,IF(BY2591&lt;=$BX$31,0,IF(BY2591&gt;=$BX$32,1,(BY2591-$BX$31)*$BX$33)),SUM($BU$42:BU2591)/$BV$40))</f>
        <v>1</v>
      </c>
      <c r="BW2591" s="1">
        <f t="shared" si="630"/>
        <v>8.2123994769947445E-23</v>
      </c>
      <c r="BY2591" s="1">
        <f t="shared" si="631"/>
        <v>254.8999999999898</v>
      </c>
      <c r="BZ2591" s="1">
        <f t="shared" si="622"/>
        <v>3.2218122703001466E-25</v>
      </c>
      <c r="CA2591" s="1">
        <f t="shared" si="629"/>
        <v>26</v>
      </c>
      <c r="CE2591" s="1">
        <f t="shared" si="623"/>
        <v>26.305</v>
      </c>
      <c r="CF2591" s="1">
        <f t="shared" si="624"/>
        <v>99</v>
      </c>
      <c r="CG2591" s="1">
        <f t="shared" si="625"/>
        <v>0</v>
      </c>
      <c r="CH2591" s="1">
        <f t="shared" si="632"/>
        <v>0</v>
      </c>
      <c r="CJ2591" s="1" t="e">
        <f t="shared" si="626"/>
        <v>#N/A</v>
      </c>
      <c r="CK2591" s="1" t="str">
        <f t="shared" si="627"/>
        <v/>
      </c>
    </row>
    <row r="2592" spans="73:89" ht="12" customHeight="1" x14ac:dyDescent="0.15">
      <c r="BU2592" s="1">
        <f t="shared" si="628"/>
        <v>0</v>
      </c>
      <c r="BV2592" s="1">
        <f>IF($BY$12=1,NORMDIST(BY2592,$Y$6,$Y$8,TRUE),IF($BY$12=2,IF(BY2592&lt;=$BX$31,0,IF(BY2592&gt;=$BX$32,1,(BY2592-$BX$31)*$BX$33)),SUM($BU$42:BU2592)/$BV$40))</f>
        <v>1</v>
      </c>
      <c r="BW2592" s="1">
        <f t="shared" si="630"/>
        <v>7.8052757032305312E-23</v>
      </c>
      <c r="BY2592" s="1">
        <f t="shared" si="631"/>
        <v>254.9999999999898</v>
      </c>
      <c r="BZ2592" s="1">
        <f t="shared" si="622"/>
        <v>3.0608924326395464E-25</v>
      </c>
      <c r="CA2592" s="1">
        <f t="shared" si="629"/>
        <v>26</v>
      </c>
      <c r="CE2592" s="1">
        <f t="shared" si="623"/>
        <v>26.305</v>
      </c>
      <c r="CF2592" s="1">
        <f t="shared" si="624"/>
        <v>99</v>
      </c>
      <c r="CG2592" s="1">
        <f t="shared" si="625"/>
        <v>0</v>
      </c>
      <c r="CH2592" s="1">
        <f t="shared" si="632"/>
        <v>0</v>
      </c>
      <c r="CJ2592" s="1" t="e">
        <f t="shared" si="626"/>
        <v>#N/A</v>
      </c>
      <c r="CK2592" s="1" t="str">
        <f t="shared" si="627"/>
        <v/>
      </c>
    </row>
    <row r="2593" spans="73:89" ht="12" customHeight="1" x14ac:dyDescent="0.15">
      <c r="BU2593" s="1">
        <f t="shared" si="628"/>
        <v>0</v>
      </c>
      <c r="BV2593" s="1">
        <f>IF($BY$12=1,NORMDIST(BY2593,$Y$6,$Y$8,TRUE),IF($BY$12=2,IF(BY2593&lt;=$BX$31,0,IF(BY2593&gt;=$BX$32,1,(BY2593-$BX$31)*$BX$33)),SUM($BU$42:BU2593)/$BV$40))</f>
        <v>1</v>
      </c>
      <c r="BW2593" s="1">
        <f t="shared" si="630"/>
        <v>7.4181481996934287E-23</v>
      </c>
      <c r="BY2593" s="1">
        <f t="shared" si="631"/>
        <v>255.09999999998979</v>
      </c>
      <c r="BZ2593" s="1">
        <f t="shared" si="622"/>
        <v>2.9079373577788025E-25</v>
      </c>
      <c r="CA2593" s="1">
        <f t="shared" si="629"/>
        <v>26</v>
      </c>
      <c r="CE2593" s="1">
        <f t="shared" si="623"/>
        <v>26.305</v>
      </c>
      <c r="CF2593" s="1">
        <f t="shared" si="624"/>
        <v>99</v>
      </c>
      <c r="CG2593" s="1">
        <f t="shared" si="625"/>
        <v>0</v>
      </c>
      <c r="CH2593" s="1">
        <f t="shared" si="632"/>
        <v>0</v>
      </c>
      <c r="CJ2593" s="1" t="e">
        <f t="shared" si="626"/>
        <v>#N/A</v>
      </c>
      <c r="CK2593" s="1" t="str">
        <f t="shared" si="627"/>
        <v/>
      </c>
    </row>
    <row r="2594" spans="73:89" ht="12" customHeight="1" x14ac:dyDescent="0.15">
      <c r="BU2594" s="1">
        <f t="shared" si="628"/>
        <v>0</v>
      </c>
      <c r="BV2594" s="1">
        <f>IF($BY$12=1,NORMDIST(BY2594,$Y$6,$Y$8,TRUE),IF($BY$12=2,IF(BY2594&lt;=$BX$31,0,IF(BY2594&gt;=$BX$32,1,(BY2594-$BX$31)*$BX$33)),SUM($BU$42:BU2594)/$BV$40))</f>
        <v>1</v>
      </c>
      <c r="BW2594" s="1">
        <f t="shared" si="630"/>
        <v>7.0500441807685208E-23</v>
      </c>
      <c r="BY2594" s="1">
        <f t="shared" si="631"/>
        <v>255.19999999998979</v>
      </c>
      <c r="BZ2594" s="1">
        <f t="shared" si="622"/>
        <v>2.7625564971664586E-25</v>
      </c>
      <c r="CA2594" s="1">
        <f t="shared" si="629"/>
        <v>26</v>
      </c>
      <c r="CE2594" s="1">
        <f t="shared" si="623"/>
        <v>26.305</v>
      </c>
      <c r="CF2594" s="1">
        <f t="shared" si="624"/>
        <v>99</v>
      </c>
      <c r="CG2594" s="1">
        <f t="shared" si="625"/>
        <v>0</v>
      </c>
      <c r="CH2594" s="1">
        <f t="shared" si="632"/>
        <v>0</v>
      </c>
      <c r="CJ2594" s="1" t="e">
        <f t="shared" si="626"/>
        <v>#N/A</v>
      </c>
      <c r="CK2594" s="1" t="str">
        <f t="shared" si="627"/>
        <v/>
      </c>
    </row>
    <row r="2595" spans="73:89" ht="12" customHeight="1" x14ac:dyDescent="0.15">
      <c r="BU2595" s="1">
        <f t="shared" si="628"/>
        <v>0</v>
      </c>
      <c r="BV2595" s="1">
        <f>IF($BY$12=1,NORMDIST(BY2595,$Y$6,$Y$8,TRUE),IF($BY$12=2,IF(BY2595&lt;=$BX$31,0,IF(BY2595&gt;=$BX$32,1,(BY2595-$BX$31)*$BX$33)),SUM($BU$42:BU2595)/$BV$40))</f>
        <v>1</v>
      </c>
      <c r="BW2595" s="1">
        <f t="shared" si="630"/>
        <v>6.7000377208389422E-23</v>
      </c>
      <c r="BY2595" s="1">
        <f t="shared" si="631"/>
        <v>255.29999999998978</v>
      </c>
      <c r="BZ2595" s="1">
        <f t="shared" si="622"/>
        <v>2.6243782690322016E-25</v>
      </c>
      <c r="CA2595" s="1">
        <f t="shared" si="629"/>
        <v>26</v>
      </c>
      <c r="CE2595" s="1">
        <f t="shared" si="623"/>
        <v>26.305</v>
      </c>
      <c r="CF2595" s="1">
        <f t="shared" si="624"/>
        <v>99</v>
      </c>
      <c r="CG2595" s="1">
        <f t="shared" si="625"/>
        <v>0</v>
      </c>
      <c r="CH2595" s="1">
        <f t="shared" si="632"/>
        <v>0</v>
      </c>
      <c r="CJ2595" s="1" t="e">
        <f t="shared" si="626"/>
        <v>#N/A</v>
      </c>
      <c r="CK2595" s="1" t="str">
        <f t="shared" si="627"/>
        <v/>
      </c>
    </row>
    <row r="2596" spans="73:89" ht="12" customHeight="1" x14ac:dyDescent="0.15">
      <c r="BU2596" s="1">
        <f t="shared" si="628"/>
        <v>0</v>
      </c>
      <c r="BV2596" s="1">
        <f>IF($BY$12=1,NORMDIST(BY2596,$Y$6,$Y$8,TRUE),IF($BY$12=2,IF(BY2596&lt;=$BX$31,0,IF(BY2596&gt;=$BX$32,1,(BY2596-$BX$31)*$BX$33)),SUM($BU$42:BU2596)/$BV$40))</f>
        <v>1</v>
      </c>
      <c r="BW2596" s="1">
        <f t="shared" si="630"/>
        <v>6.3672475198550913E-23</v>
      </c>
      <c r="BY2596" s="1">
        <f t="shared" si="631"/>
        <v>255.39999999998977</v>
      </c>
      <c r="BZ2596" s="1">
        <f t="shared" si="622"/>
        <v>2.4930491463803237E-25</v>
      </c>
      <c r="CA2596" s="1">
        <f t="shared" si="629"/>
        <v>26</v>
      </c>
      <c r="CE2596" s="1">
        <f t="shared" si="623"/>
        <v>26.305</v>
      </c>
      <c r="CF2596" s="1">
        <f t="shared" si="624"/>
        <v>99</v>
      </c>
      <c r="CG2596" s="1">
        <f t="shared" si="625"/>
        <v>0</v>
      </c>
      <c r="CH2596" s="1">
        <f t="shared" si="632"/>
        <v>0</v>
      </c>
      <c r="CJ2596" s="1" t="e">
        <f t="shared" si="626"/>
        <v>#N/A</v>
      </c>
      <c r="CK2596" s="1" t="str">
        <f t="shared" si="627"/>
        <v/>
      </c>
    </row>
    <row r="2597" spans="73:89" ht="12" customHeight="1" x14ac:dyDescent="0.15">
      <c r="BU2597" s="1">
        <f t="shared" si="628"/>
        <v>0</v>
      </c>
      <c r="BV2597" s="1">
        <f>IF($BY$12=1,NORMDIST(BY2597,$Y$6,$Y$8,TRUE),IF($BY$12=2,IF(BY2597&lt;=$BX$31,0,IF(BY2597&gt;=$BX$32,1,(BY2597-$BX$31)*$BX$33)),SUM($BU$42:BU2597)/$BV$40))</f>
        <v>1</v>
      </c>
      <c r="BW2597" s="1">
        <f t="shared" si="630"/>
        <v>6.0508347743346263E-23</v>
      </c>
      <c r="BY2597" s="1">
        <f t="shared" si="631"/>
        <v>255.49999999998977</v>
      </c>
      <c r="BZ2597" s="1">
        <f t="shared" si="622"/>
        <v>2.3682327883893813E-25</v>
      </c>
      <c r="CA2597" s="1">
        <f t="shared" si="629"/>
        <v>26</v>
      </c>
      <c r="CE2597" s="1">
        <f t="shared" si="623"/>
        <v>26.305</v>
      </c>
      <c r="CF2597" s="1">
        <f t="shared" si="624"/>
        <v>99</v>
      </c>
      <c r="CG2597" s="1">
        <f t="shared" si="625"/>
        <v>0</v>
      </c>
      <c r="CH2597" s="1">
        <f t="shared" si="632"/>
        <v>0</v>
      </c>
      <c r="CJ2597" s="1" t="e">
        <f t="shared" si="626"/>
        <v>#N/A</v>
      </c>
      <c r="CK2597" s="1" t="str">
        <f t="shared" si="627"/>
        <v/>
      </c>
    </row>
    <row r="2598" spans="73:89" ht="12" customHeight="1" x14ac:dyDescent="0.15">
      <c r="BU2598" s="1">
        <f t="shared" si="628"/>
        <v>0</v>
      </c>
      <c r="BV2598" s="1">
        <f>IF($BY$12=1,NORMDIST(BY2598,$Y$6,$Y$8,TRUE),IF($BY$12=2,IF(BY2598&lt;=$BX$31,0,IF(BY2598&gt;=$BX$32,1,(BY2598-$BX$31)*$BX$33)),SUM($BU$42:BU2598)/$BV$40))</f>
        <v>1</v>
      </c>
      <c r="BW2598" s="1">
        <f t="shared" si="630"/>
        <v>5.7500011488715885E-23</v>
      </c>
      <c r="BY2598" s="1">
        <f t="shared" si="631"/>
        <v>255.59999999998976</v>
      </c>
      <c r="BZ2598" s="1">
        <f t="shared" si="622"/>
        <v>2.2496092131736382E-25</v>
      </c>
      <c r="CA2598" s="1">
        <f t="shared" si="629"/>
        <v>26</v>
      </c>
      <c r="CE2598" s="1">
        <f t="shared" si="623"/>
        <v>26.305</v>
      </c>
      <c r="CF2598" s="1">
        <f t="shared" si="624"/>
        <v>99</v>
      </c>
      <c r="CG2598" s="1">
        <f t="shared" si="625"/>
        <v>0</v>
      </c>
      <c r="CH2598" s="1">
        <f t="shared" si="632"/>
        <v>0</v>
      </c>
      <c r="CJ2598" s="1" t="e">
        <f t="shared" si="626"/>
        <v>#N/A</v>
      </c>
      <c r="CK2598" s="1" t="str">
        <f t="shared" si="627"/>
        <v/>
      </c>
    </row>
    <row r="2599" spans="73:89" ht="12" customHeight="1" x14ac:dyDescent="0.15">
      <c r="BU2599" s="1">
        <f t="shared" si="628"/>
        <v>0</v>
      </c>
      <c r="BV2599" s="1">
        <f>IF($BY$12=1,NORMDIST(BY2599,$Y$6,$Y$8,TRUE),IF($BY$12=2,IF(BY2599&lt;=$BX$31,0,IF(BY2599&gt;=$BX$32,1,(BY2599-$BX$31)*$BX$33)),SUM($BU$42:BU2599)/$BV$40))</f>
        <v>1</v>
      </c>
      <c r="BW2599" s="1">
        <f t="shared" si="630"/>
        <v>5.4639868434592968E-23</v>
      </c>
      <c r="BY2599" s="1">
        <f t="shared" si="631"/>
        <v>255.69999999998976</v>
      </c>
      <c r="BZ2599" s="1">
        <f t="shared" si="622"/>
        <v>2.1368740099567916E-25</v>
      </c>
      <c r="CA2599" s="1">
        <f t="shared" si="629"/>
        <v>26</v>
      </c>
      <c r="CE2599" s="1">
        <f t="shared" si="623"/>
        <v>26.305</v>
      </c>
      <c r="CF2599" s="1">
        <f t="shared" si="624"/>
        <v>99</v>
      </c>
      <c r="CG2599" s="1">
        <f t="shared" si="625"/>
        <v>0</v>
      </c>
      <c r="CH2599" s="1">
        <f t="shared" si="632"/>
        <v>0</v>
      </c>
      <c r="CJ2599" s="1" t="e">
        <f t="shared" si="626"/>
        <v>#N/A</v>
      </c>
      <c r="CK2599" s="1" t="str">
        <f t="shared" si="627"/>
        <v/>
      </c>
    </row>
    <row r="2600" spans="73:89" ht="12" customHeight="1" x14ac:dyDescent="0.15">
      <c r="BU2600" s="1">
        <f t="shared" si="628"/>
        <v>0</v>
      </c>
      <c r="BV2600" s="1">
        <f>IF($BY$12=1,NORMDIST(BY2600,$Y$6,$Y$8,TRUE),IF($BY$12=2,IF(BY2600&lt;=$BX$31,0,IF(BY2600&gt;=$BX$32,1,(BY2600-$BX$31)*$BX$33)),SUM($BU$42:BU2600)/$BV$40))</f>
        <v>1</v>
      </c>
      <c r="BW2600" s="1">
        <f t="shared" si="630"/>
        <v>5.1920687521537498E-23</v>
      </c>
      <c r="BY2600" s="1">
        <f t="shared" si="631"/>
        <v>255.79999999998975</v>
      </c>
      <c r="BZ2600" s="1">
        <f t="shared" si="622"/>
        <v>2.0297375888013908E-25</v>
      </c>
      <c r="CA2600" s="1">
        <f t="shared" si="629"/>
        <v>26</v>
      </c>
      <c r="CE2600" s="1">
        <f t="shared" si="623"/>
        <v>26.305</v>
      </c>
      <c r="CF2600" s="1">
        <f t="shared" si="624"/>
        <v>99</v>
      </c>
      <c r="CG2600" s="1">
        <f t="shared" si="625"/>
        <v>0</v>
      </c>
      <c r="CH2600" s="1">
        <f t="shared" si="632"/>
        <v>0</v>
      </c>
      <c r="CJ2600" s="1" t="e">
        <f t="shared" si="626"/>
        <v>#N/A</v>
      </c>
      <c r="CK2600" s="1" t="str">
        <f t="shared" si="627"/>
        <v/>
      </c>
    </row>
    <row r="2601" spans="73:89" ht="12" customHeight="1" x14ac:dyDescent="0.15">
      <c r="BU2601" s="1">
        <f t="shared" si="628"/>
        <v>0</v>
      </c>
      <c r="BV2601" s="1">
        <f>IF($BY$12=1,NORMDIST(BY2601,$Y$6,$Y$8,TRUE),IF($BY$12=2,IF(BY2601&lt;=$BX$31,0,IF(BY2601&gt;=$BX$32,1,(BY2601-$BX$31)*$BX$33)),SUM($BU$42:BU2601)/$BV$40))</f>
        <v>1</v>
      </c>
      <c r="BW2601" s="1">
        <f t="shared" si="630"/>
        <v>4.9335587088034101E-23</v>
      </c>
      <c r="BY2601" s="1">
        <f t="shared" si="631"/>
        <v>255.89999999998975</v>
      </c>
      <c r="BZ2601" s="1">
        <f t="shared" si="622"/>
        <v>1.9279244661209879E-25</v>
      </c>
      <c r="CA2601" s="1">
        <f t="shared" si="629"/>
        <v>26</v>
      </c>
      <c r="CE2601" s="1">
        <f t="shared" si="623"/>
        <v>26.305</v>
      </c>
      <c r="CF2601" s="1">
        <f t="shared" si="624"/>
        <v>99</v>
      </c>
      <c r="CG2601" s="1">
        <f t="shared" si="625"/>
        <v>0</v>
      </c>
      <c r="CH2601" s="1">
        <f t="shared" si="632"/>
        <v>0</v>
      </c>
      <c r="CJ2601" s="1" t="e">
        <f t="shared" si="626"/>
        <v>#N/A</v>
      </c>
      <c r="CK2601" s="1" t="str">
        <f t="shared" si="627"/>
        <v/>
      </c>
    </row>
    <row r="2602" spans="73:89" ht="12" customHeight="1" x14ac:dyDescent="0.15">
      <c r="BU2602" s="1">
        <f t="shared" si="628"/>
        <v>0</v>
      </c>
      <c r="BV2602" s="1">
        <f>IF($BY$12=1,NORMDIST(BY2602,$Y$6,$Y$8,TRUE),IF($BY$12=2,IF(BY2602&lt;=$BX$31,0,IF(BY2602&gt;=$BX$32,1,(BY2602-$BX$31)*$BX$33)),SUM($BU$42:BU2602)/$BV$40))</f>
        <v>1</v>
      </c>
      <c r="BW2602" s="1">
        <f t="shared" si="630"/>
        <v>4.6878018157754775E-23</v>
      </c>
      <c r="BY2602" s="1">
        <f t="shared" si="631"/>
        <v>255.99999999998974</v>
      </c>
      <c r="BZ2602" s="1">
        <f t="shared" ref="BZ2602:BZ2665" si="633">IF($BZ$5,IF($BY$12=1,NORMDIST(BY2602,$Y$6,$Y$8,FALSE),IF($BY$12=2,IF(AND(BY2602&gt;=$BX$31,BY2602&lt;=$BX$32),$BX$33,0),IF(BY2602&lt;=$BX$13,0,NORMDIST(LN((BY2602-$BX$13)/$BX$12),0,$BW$8,FALSE)/((BY2602-$BX$13)/$BX$12)))),-999)</f>
        <v>1.8311725842873694E-25</v>
      </c>
      <c r="CA2602" s="1">
        <f t="shared" si="629"/>
        <v>26</v>
      </c>
      <c r="CE2602" s="1">
        <f t="shared" ref="CE2602:CE2665" si="634">IF(AND($CB$7,$CD$2,$CD$1),26+$P$23/2-CC2602*$P$23,NA())</f>
        <v>26.305</v>
      </c>
      <c r="CF2602" s="1">
        <f t="shared" ref="CF2602:CF2665" si="635">IF(ISNA(CJ2602),99,CJ2602)</f>
        <v>99</v>
      </c>
      <c r="CG2602" s="1">
        <f t="shared" ref="CG2602:CG2665" si="636">IF(ISNA(CJ2602),0,CJ2602)</f>
        <v>0</v>
      </c>
      <c r="CH2602" s="1">
        <f t="shared" si="632"/>
        <v>0</v>
      </c>
      <c r="CJ2602" s="1" t="e">
        <f t="shared" ref="CJ2602:CJ2665" si="637">IF(CH2602=1,CE2602,NA())</f>
        <v>#N/A</v>
      </c>
      <c r="CK2602" s="1" t="str">
        <f t="shared" ref="CK2602:CK2665" si="638">IF(CH2602=1,M2501,"")</f>
        <v/>
      </c>
    </row>
    <row r="2603" spans="73:89" ht="12" customHeight="1" x14ac:dyDescent="0.15">
      <c r="BU2603" s="1">
        <f t="shared" ref="BU2603:BU2666" si="639">IF($BY$12&lt;3,0,IF(BY2603&lt;=$BX$13,0,NORMDIST(LN((BY2603-$BX$13)/$BX$12),0,$BW$8,FALSE)/((BY2603-$BX$13)/$BX$12)))</f>
        <v>0</v>
      </c>
      <c r="BV2603" s="1">
        <f>IF($BY$12=1,NORMDIST(BY2603,$Y$6,$Y$8,TRUE),IF($BY$12=2,IF(BY2603&lt;=$BX$31,0,IF(BY2603&gt;=$BX$32,1,(BY2603-$BX$31)*$BX$33)),SUM($BU$42:BU2603)/$BV$40))</f>
        <v>1</v>
      </c>
      <c r="BW2603" s="1">
        <f t="shared" si="630"/>
        <v>4.4541748517936691E-23</v>
      </c>
      <c r="BY2603" s="1">
        <f t="shared" si="631"/>
        <v>256.09999999998973</v>
      </c>
      <c r="BZ2603" s="1">
        <f t="shared" si="633"/>
        <v>1.7392326637227051E-25</v>
      </c>
      <c r="CA2603" s="1">
        <f t="shared" ref="CA2603:CA2666" si="640">IF(AND($CD$1,$CD$3),26-$CD$40*NORMDIST(BY2603,$Y$6,$Y$8/SQRT($T$18),FALSE),-999)</f>
        <v>26</v>
      </c>
      <c r="CE2603" s="1">
        <f t="shared" si="634"/>
        <v>26.305</v>
      </c>
      <c r="CF2603" s="1">
        <f t="shared" si="635"/>
        <v>99</v>
      </c>
      <c r="CG2603" s="1">
        <f t="shared" si="636"/>
        <v>0</v>
      </c>
      <c r="CH2603" s="1">
        <f t="shared" si="632"/>
        <v>0</v>
      </c>
      <c r="CJ2603" s="1" t="e">
        <f t="shared" si="637"/>
        <v>#N/A</v>
      </c>
      <c r="CK2603" s="1" t="str">
        <f t="shared" si="638"/>
        <v/>
      </c>
    </row>
    <row r="2604" spans="73:89" ht="12" customHeight="1" x14ac:dyDescent="0.15">
      <c r="BU2604" s="1">
        <f t="shared" si="639"/>
        <v>0</v>
      </c>
      <c r="BV2604" s="1">
        <f>IF($BY$12=1,NORMDIST(BY2604,$Y$6,$Y$8,TRUE),IF($BY$12=2,IF(BY2604&lt;=$BX$31,0,IF(BY2604&gt;=$BX$32,1,(BY2604-$BX$31)*$BX$33)),SUM($BU$42:BU2604)/$BV$40))</f>
        <v>1</v>
      </c>
      <c r="BW2604" s="1">
        <f t="shared" si="630"/>
        <v>4.232084755181554E-23</v>
      </c>
      <c r="BY2604" s="1">
        <f t="shared" si="631"/>
        <v>256.19999999998976</v>
      </c>
      <c r="BZ2604" s="1">
        <f t="shared" si="633"/>
        <v>1.651867585941344E-25</v>
      </c>
      <c r="CA2604" s="1">
        <f t="shared" si="640"/>
        <v>26</v>
      </c>
      <c r="CE2604" s="1">
        <f t="shared" si="634"/>
        <v>26.305</v>
      </c>
      <c r="CF2604" s="1">
        <f t="shared" si="635"/>
        <v>99</v>
      </c>
      <c r="CG2604" s="1">
        <f t="shared" si="636"/>
        <v>0</v>
      </c>
      <c r="CH2604" s="1">
        <f t="shared" si="632"/>
        <v>0</v>
      </c>
      <c r="CJ2604" s="1" t="e">
        <f t="shared" si="637"/>
        <v>#N/A</v>
      </c>
      <c r="CK2604" s="1" t="str">
        <f t="shared" si="638"/>
        <v/>
      </c>
    </row>
    <row r="2605" spans="73:89" ht="12" customHeight="1" x14ac:dyDescent="0.15">
      <c r="BU2605" s="1">
        <f t="shared" si="639"/>
        <v>0</v>
      </c>
      <c r="BV2605" s="1">
        <f>IF($BY$12=1,NORMDIST(BY2605,$Y$6,$Y$8,TRUE),IF($BY$12=2,IF(BY2605&lt;=$BX$31,0,IF(BY2605&gt;=$BX$32,1,(BY2605-$BX$31)*$BX$33)),SUM($BU$42:BU2605)/$BV$40))</f>
        <v>1</v>
      </c>
      <c r="BW2605" s="1">
        <f t="shared" si="630"/>
        <v>4.020967178980804E-23</v>
      </c>
      <c r="BY2605" s="1">
        <f t="shared" si="631"/>
        <v>256.29999999998978</v>
      </c>
      <c r="BZ2605" s="1">
        <f t="shared" si="633"/>
        <v>1.5688518060791903E-25</v>
      </c>
      <c r="CA2605" s="1">
        <f t="shared" si="640"/>
        <v>26</v>
      </c>
      <c r="CE2605" s="1">
        <f t="shared" si="634"/>
        <v>26.305</v>
      </c>
      <c r="CF2605" s="1">
        <f t="shared" si="635"/>
        <v>99</v>
      </c>
      <c r="CG2605" s="1">
        <f t="shared" si="636"/>
        <v>0</v>
      </c>
      <c r="CH2605" s="1">
        <f t="shared" si="632"/>
        <v>0</v>
      </c>
      <c r="CJ2605" s="1" t="e">
        <f t="shared" si="637"/>
        <v>#N/A</v>
      </c>
      <c r="CK2605" s="1" t="str">
        <f t="shared" si="638"/>
        <v/>
      </c>
    </row>
    <row r="2606" spans="73:89" ht="12" customHeight="1" x14ac:dyDescent="0.15">
      <c r="BU2606" s="1">
        <f t="shared" si="639"/>
        <v>0</v>
      </c>
      <c r="BV2606" s="1">
        <f>IF($BY$12=1,NORMDIST(BY2606,$Y$6,$Y$8,TRUE),IF($BY$12=2,IF(BY2606&lt;=$BX$31,0,IF(BY2606&gt;=$BX$32,1,(BY2606-$BX$31)*$BX$33)),SUM($BU$42:BU2606)/$BV$40))</f>
        <v>1</v>
      </c>
      <c r="BW2606" s="1">
        <f t="shared" si="630"/>
        <v>3.8202851145733467E-23</v>
      </c>
      <c r="BY2606" s="1">
        <f t="shared" si="631"/>
        <v>256.3999999999898</v>
      </c>
      <c r="BZ2606" s="1">
        <f t="shared" si="633"/>
        <v>1.4899707935154052E-25</v>
      </c>
      <c r="CA2606" s="1">
        <f t="shared" si="640"/>
        <v>26</v>
      </c>
      <c r="CE2606" s="1">
        <f t="shared" si="634"/>
        <v>26.305</v>
      </c>
      <c r="CF2606" s="1">
        <f t="shared" si="635"/>
        <v>99</v>
      </c>
      <c r="CG2606" s="1">
        <f t="shared" si="636"/>
        <v>0</v>
      </c>
      <c r="CH2606" s="1">
        <f t="shared" si="632"/>
        <v>0</v>
      </c>
      <c r="CJ2606" s="1" t="e">
        <f t="shared" si="637"/>
        <v>#N/A</v>
      </c>
      <c r="CK2606" s="1" t="str">
        <f t="shared" si="638"/>
        <v/>
      </c>
    </row>
    <row r="2607" spans="73:89" ht="12" customHeight="1" x14ac:dyDescent="0.15">
      <c r="BU2607" s="1">
        <f t="shared" si="639"/>
        <v>0</v>
      </c>
      <c r="BV2607" s="1">
        <f>IF($BY$12=1,NORMDIST(BY2607,$Y$6,$Y$8,TRUE),IF($BY$12=2,IF(BY2607&lt;=$BX$31,0,IF(BY2607&gt;=$BX$32,1,(BY2607-$BX$31)*$BX$33)),SUM($BU$42:BU2607)/$BV$40))</f>
        <v>1</v>
      </c>
      <c r="BW2607" s="1">
        <f t="shared" si="630"/>
        <v>3.629527580594244E-23</v>
      </c>
      <c r="BY2607" s="1">
        <f t="shared" si="631"/>
        <v>256.49999999998983</v>
      </c>
      <c r="BZ2607" s="1">
        <f t="shared" si="633"/>
        <v>1.4150204992570714E-25</v>
      </c>
      <c r="CA2607" s="1">
        <f t="shared" si="640"/>
        <v>26</v>
      </c>
      <c r="CE2607" s="1">
        <f t="shared" si="634"/>
        <v>26.305</v>
      </c>
      <c r="CF2607" s="1">
        <f t="shared" si="635"/>
        <v>99</v>
      </c>
      <c r="CG2607" s="1">
        <f t="shared" si="636"/>
        <v>0</v>
      </c>
      <c r="CH2607" s="1">
        <f t="shared" si="632"/>
        <v>0</v>
      </c>
      <c r="CJ2607" s="1" t="e">
        <f t="shared" si="637"/>
        <v>#N/A</v>
      </c>
      <c r="CK2607" s="1" t="str">
        <f t="shared" si="638"/>
        <v/>
      </c>
    </row>
    <row r="2608" spans="73:89" ht="12" customHeight="1" x14ac:dyDescent="0.15">
      <c r="BU2608" s="1">
        <f t="shared" si="639"/>
        <v>0</v>
      </c>
      <c r="BV2608" s="1">
        <f>IF($BY$12=1,NORMDIST(BY2608,$Y$6,$Y$8,TRUE),IF($BY$12=2,IF(BY2608&lt;=$BX$31,0,IF(BY2608&gt;=$BX$32,1,(BY2608-$BX$31)*$BX$33)),SUM($BU$42:BU2608)/$BV$40))</f>
        <v>1</v>
      </c>
      <c r="BW2608" s="1">
        <f t="shared" si="630"/>
        <v>3.4482083740725339E-23</v>
      </c>
      <c r="BY2608" s="1">
        <f t="shared" si="631"/>
        <v>256.59999999998985</v>
      </c>
      <c r="BZ2608" s="1">
        <f t="shared" si="633"/>
        <v>1.3438068488202145E-25</v>
      </c>
      <c r="CA2608" s="1">
        <f t="shared" si="640"/>
        <v>26</v>
      </c>
      <c r="CE2608" s="1">
        <f t="shared" si="634"/>
        <v>26.305</v>
      </c>
      <c r="CF2608" s="1">
        <f t="shared" si="635"/>
        <v>99</v>
      </c>
      <c r="CG2608" s="1">
        <f t="shared" si="636"/>
        <v>0</v>
      </c>
      <c r="CH2608" s="1">
        <f t="shared" si="632"/>
        <v>0</v>
      </c>
      <c r="CJ2608" s="1" t="e">
        <f t="shared" si="637"/>
        <v>#N/A</v>
      </c>
      <c r="CK2608" s="1" t="str">
        <f t="shared" si="638"/>
        <v/>
      </c>
    </row>
    <row r="2609" spans="73:89" ht="12" customHeight="1" x14ac:dyDescent="0.15">
      <c r="BU2609" s="1">
        <f t="shared" si="639"/>
        <v>0</v>
      </c>
      <c r="BV2609" s="1">
        <f>IF($BY$12=1,NORMDIST(BY2609,$Y$6,$Y$8,TRUE),IF($BY$12=2,IF(BY2609&lt;=$BX$31,0,IF(BY2609&gt;=$BX$32,1,(BY2609-$BX$31)*$BX$33)),SUM($BU$42:BU2609)/$BV$40))</f>
        <v>1</v>
      </c>
      <c r="BW2609" s="1">
        <f t="shared" si="630"/>
        <v>3.2758648808770321E-23</v>
      </c>
      <c r="BY2609" s="1">
        <f t="shared" si="631"/>
        <v>256.69999999998987</v>
      </c>
      <c r="BZ2609" s="1">
        <f t="shared" si="633"/>
        <v>1.276145259398972E-25</v>
      </c>
      <c r="CA2609" s="1">
        <f t="shared" si="640"/>
        <v>26</v>
      </c>
      <c r="CE2609" s="1">
        <f t="shared" si="634"/>
        <v>26.305</v>
      </c>
      <c r="CF2609" s="1">
        <f t="shared" si="635"/>
        <v>99</v>
      </c>
      <c r="CG2609" s="1">
        <f t="shared" si="636"/>
        <v>0</v>
      </c>
      <c r="CH2609" s="1">
        <f t="shared" si="632"/>
        <v>0</v>
      </c>
      <c r="CJ2609" s="1" t="e">
        <f t="shared" si="637"/>
        <v>#N/A</v>
      </c>
      <c r="CK2609" s="1" t="str">
        <f t="shared" si="638"/>
        <v/>
      </c>
    </row>
    <row r="2610" spans="73:89" ht="12" customHeight="1" x14ac:dyDescent="0.15">
      <c r="BU2610" s="1">
        <f t="shared" si="639"/>
        <v>0</v>
      </c>
      <c r="BV2610" s="1">
        <f>IF($BY$12=1,NORMDIST(BY2610,$Y$6,$Y$8,TRUE),IF($BY$12=2,IF(BY2610&lt;=$BX$31,0,IF(BY2610&gt;=$BX$32,1,(BY2610-$BX$31)*$BX$33)),SUM($BU$42:BU2610)/$BV$40))</f>
        <v>1</v>
      </c>
      <c r="BW2610" s="1">
        <f t="shared" si="630"/>
        <v>3.1120569426808642E-23</v>
      </c>
      <c r="BY2610" s="1">
        <f t="shared" si="631"/>
        <v>256.79999999998989</v>
      </c>
      <c r="BZ2610" s="1">
        <f t="shared" si="633"/>
        <v>1.2118601801717239E-25</v>
      </c>
      <c r="CA2610" s="1">
        <f t="shared" si="640"/>
        <v>26</v>
      </c>
      <c r="CE2610" s="1">
        <f t="shared" si="634"/>
        <v>26.305</v>
      </c>
      <c r="CF2610" s="1">
        <f t="shared" si="635"/>
        <v>99</v>
      </c>
      <c r="CG2610" s="1">
        <f t="shared" si="636"/>
        <v>0</v>
      </c>
      <c r="CH2610" s="1">
        <f t="shared" si="632"/>
        <v>0</v>
      </c>
      <c r="CJ2610" s="1" t="e">
        <f t="shared" si="637"/>
        <v>#N/A</v>
      </c>
      <c r="CK2610" s="1" t="str">
        <f t="shared" si="638"/>
        <v/>
      </c>
    </row>
    <row r="2611" spans="73:89" ht="12" customHeight="1" x14ac:dyDescent="0.15">
      <c r="BU2611" s="1">
        <f t="shared" si="639"/>
        <v>0</v>
      </c>
      <c r="BV2611" s="1">
        <f>IF($BY$12=1,NORMDIST(BY2611,$Y$6,$Y$8,TRUE),IF($BY$12=2,IF(BY2611&lt;=$BX$31,0,IF(BY2611&gt;=$BX$32,1,(BY2611-$BX$31)*$BX$33)),SUM($BU$42:BU2611)/$BV$40))</f>
        <v>1</v>
      </c>
      <c r="BW2611" s="1">
        <f t="shared" si="630"/>
        <v>2.956365777789153E-23</v>
      </c>
      <c r="BY2611" s="1">
        <f t="shared" si="631"/>
        <v>256.89999999998992</v>
      </c>
      <c r="BZ2611" s="1">
        <f t="shared" si="633"/>
        <v>1.1507846546474384E-25</v>
      </c>
      <c r="CA2611" s="1">
        <f t="shared" si="640"/>
        <v>26</v>
      </c>
      <c r="CE2611" s="1">
        <f t="shared" si="634"/>
        <v>26.305</v>
      </c>
      <c r="CF2611" s="1">
        <f t="shared" si="635"/>
        <v>99</v>
      </c>
      <c r="CG2611" s="1">
        <f t="shared" si="636"/>
        <v>0</v>
      </c>
      <c r="CH2611" s="1">
        <f t="shared" si="632"/>
        <v>0</v>
      </c>
      <c r="CJ2611" s="1" t="e">
        <f t="shared" si="637"/>
        <v>#N/A</v>
      </c>
      <c r="CK2611" s="1" t="str">
        <f t="shared" si="638"/>
        <v/>
      </c>
    </row>
    <row r="2612" spans="73:89" ht="12" customHeight="1" x14ac:dyDescent="0.15">
      <c r="BU2612" s="1">
        <f t="shared" si="639"/>
        <v>0</v>
      </c>
      <c r="BV2612" s="1">
        <f>IF($BY$12=1,NORMDIST(BY2612,$Y$6,$Y$8,TRUE),IF($BY$12=2,IF(BY2612&lt;=$BX$31,0,IF(BY2612&gt;=$BX$32,1,(BY2612-$BX$31)*$BX$33)),SUM($BU$42:BU2612)/$BV$40))</f>
        <v>1</v>
      </c>
      <c r="BW2612" s="1">
        <f t="shared" si="630"/>
        <v>2.8083929532946192E-23</v>
      </c>
      <c r="BY2612" s="1">
        <f t="shared" si="631"/>
        <v>256.99999999998994</v>
      </c>
      <c r="BZ2612" s="1">
        <f t="shared" si="633"/>
        <v>1.0927599040057313E-25</v>
      </c>
      <c r="CA2612" s="1">
        <f t="shared" si="640"/>
        <v>26</v>
      </c>
      <c r="CE2612" s="1">
        <f t="shared" si="634"/>
        <v>26.305</v>
      </c>
      <c r="CF2612" s="1">
        <f t="shared" si="635"/>
        <v>99</v>
      </c>
      <c r="CG2612" s="1">
        <f t="shared" si="636"/>
        <v>0</v>
      </c>
      <c r="CH2612" s="1">
        <f t="shared" si="632"/>
        <v>0</v>
      </c>
      <c r="CJ2612" s="1" t="e">
        <f t="shared" si="637"/>
        <v>#N/A</v>
      </c>
      <c r="CK2612" s="1" t="str">
        <f t="shared" si="638"/>
        <v/>
      </c>
    </row>
    <row r="2613" spans="73:89" ht="12" customHeight="1" x14ac:dyDescent="0.15">
      <c r="BU2613" s="1">
        <f t="shared" si="639"/>
        <v>0</v>
      </c>
      <c r="BV2613" s="1">
        <f>IF($BY$12=1,NORMDIST(BY2613,$Y$6,$Y$8,TRUE),IF($BY$12=2,IF(BY2613&lt;=$BX$31,0,IF(BY2613&gt;=$BX$32,1,(BY2613-$BX$31)*$BX$33)),SUM($BU$42:BU2613)/$BV$40))</f>
        <v>1</v>
      </c>
      <c r="BW2613" s="1">
        <f t="shared" si="630"/>
        <v>2.6677594061478771E-23</v>
      </c>
      <c r="BY2613" s="1">
        <f t="shared" si="631"/>
        <v>257.09999999998996</v>
      </c>
      <c r="BZ2613" s="1">
        <f t="shared" si="633"/>
        <v>1.037634930434843E-25</v>
      </c>
      <c r="CA2613" s="1">
        <f t="shared" si="640"/>
        <v>26</v>
      </c>
      <c r="CE2613" s="1">
        <f t="shared" si="634"/>
        <v>26.305</v>
      </c>
      <c r="CF2613" s="1">
        <f t="shared" si="635"/>
        <v>99</v>
      </c>
      <c r="CG2613" s="1">
        <f t="shared" si="636"/>
        <v>0</v>
      </c>
      <c r="CH2613" s="1">
        <f t="shared" si="632"/>
        <v>0</v>
      </c>
      <c r="CJ2613" s="1" t="e">
        <f t="shared" si="637"/>
        <v>#N/A</v>
      </c>
      <c r="CK2613" s="1" t="str">
        <f t="shared" si="638"/>
        <v/>
      </c>
    </row>
    <row r="2614" spans="73:89" ht="12" customHeight="1" x14ac:dyDescent="0.15">
      <c r="BU2614" s="1">
        <f t="shared" si="639"/>
        <v>0</v>
      </c>
      <c r="BV2614" s="1">
        <f>IF($BY$12=1,NORMDIST(BY2614,$Y$6,$Y$8,TRUE),IF($BY$12=2,IF(BY2614&lt;=$BX$31,0,IF(BY2614&gt;=$BX$32,1,(BY2614-$BX$31)*$BX$33)),SUM($BU$42:BU2614)/$BV$40))</f>
        <v>1</v>
      </c>
      <c r="BW2614" s="1">
        <f t="shared" si="630"/>
        <v>2.5341045108378005E-23</v>
      </c>
      <c r="BY2614" s="1">
        <f t="shared" si="631"/>
        <v>257.19999999998998</v>
      </c>
      <c r="BZ2614" s="1">
        <f t="shared" si="633"/>
        <v>9.852661395170681E-26</v>
      </c>
      <c r="CA2614" s="1">
        <f t="shared" si="640"/>
        <v>26</v>
      </c>
      <c r="CE2614" s="1">
        <f t="shared" si="634"/>
        <v>26.305</v>
      </c>
      <c r="CF2614" s="1">
        <f t="shared" si="635"/>
        <v>99</v>
      </c>
      <c r="CG2614" s="1">
        <f t="shared" si="636"/>
        <v>0</v>
      </c>
      <c r="CH2614" s="1">
        <f t="shared" si="632"/>
        <v>0</v>
      </c>
      <c r="CJ2614" s="1" t="e">
        <f t="shared" si="637"/>
        <v>#N/A</v>
      </c>
      <c r="CK2614" s="1" t="str">
        <f t="shared" si="638"/>
        <v/>
      </c>
    </row>
    <row r="2615" spans="73:89" ht="12" customHeight="1" x14ac:dyDescent="0.15">
      <c r="BU2615" s="1">
        <f t="shared" si="639"/>
        <v>0</v>
      </c>
      <c r="BV2615" s="1">
        <f>IF($BY$12=1,NORMDIST(BY2615,$Y$6,$Y$8,TRUE),IF($BY$12=2,IF(BY2615&lt;=$BX$31,0,IF(BY2615&gt;=$BX$32,1,(BY2615-$BX$31)*$BX$33)),SUM($BU$42:BU2615)/$BV$40))</f>
        <v>1</v>
      </c>
      <c r="BW2615" s="1">
        <f t="shared" si="630"/>
        <v>2.4070851914868132E-23</v>
      </c>
      <c r="BY2615" s="1">
        <f t="shared" si="631"/>
        <v>257.29999999999001</v>
      </c>
      <c r="BZ2615" s="1">
        <f t="shared" si="633"/>
        <v>9.3551698075666799E-26</v>
      </c>
      <c r="CA2615" s="1">
        <f t="shared" si="640"/>
        <v>26</v>
      </c>
      <c r="CE2615" s="1">
        <f t="shared" si="634"/>
        <v>26.305</v>
      </c>
      <c r="CF2615" s="1">
        <f t="shared" si="635"/>
        <v>99</v>
      </c>
      <c r="CG2615" s="1">
        <f t="shared" si="636"/>
        <v>0</v>
      </c>
      <c r="CH2615" s="1">
        <f t="shared" si="632"/>
        <v>0</v>
      </c>
      <c r="CJ2615" s="1" t="e">
        <f t="shared" si="637"/>
        <v>#N/A</v>
      </c>
      <c r="CK2615" s="1" t="str">
        <f t="shared" si="638"/>
        <v/>
      </c>
    </row>
    <row r="2616" spans="73:89" ht="12" customHeight="1" x14ac:dyDescent="0.15">
      <c r="BU2616" s="1">
        <f t="shared" si="639"/>
        <v>0</v>
      </c>
      <c r="BV2616" s="1">
        <f>IF($BY$12=1,NORMDIST(BY2616,$Y$6,$Y$8,TRUE),IF($BY$12=2,IF(BY2616&lt;=$BX$31,0,IF(BY2616&gt;=$BX$32,1,(BY2616-$BX$31)*$BX$33)),SUM($BU$42:BU2616)/$BV$40))</f>
        <v>1</v>
      </c>
      <c r="BW2616" s="1">
        <f t="shared" si="630"/>
        <v>2.2863750762679523E-23</v>
      </c>
      <c r="BY2616" s="1">
        <f t="shared" si="631"/>
        <v>257.39999999999003</v>
      </c>
      <c r="BZ2616" s="1">
        <f t="shared" si="633"/>
        <v>8.8825760538773922E-26</v>
      </c>
      <c r="CA2616" s="1">
        <f t="shared" si="640"/>
        <v>26</v>
      </c>
      <c r="CE2616" s="1">
        <f t="shared" si="634"/>
        <v>26.305</v>
      </c>
      <c r="CF2616" s="1">
        <f t="shared" si="635"/>
        <v>99</v>
      </c>
      <c r="CG2616" s="1">
        <f t="shared" si="636"/>
        <v>0</v>
      </c>
      <c r="CH2616" s="1">
        <f t="shared" si="632"/>
        <v>0</v>
      </c>
      <c r="CJ2616" s="1" t="e">
        <f t="shared" si="637"/>
        <v>#N/A</v>
      </c>
      <c r="CK2616" s="1" t="str">
        <f t="shared" si="638"/>
        <v/>
      </c>
    </row>
    <row r="2617" spans="73:89" ht="12" customHeight="1" x14ac:dyDescent="0.15">
      <c r="BU2617" s="1">
        <f t="shared" si="639"/>
        <v>0</v>
      </c>
      <c r="BV2617" s="1">
        <f>IF($BY$12=1,NORMDIST(BY2617,$Y$6,$Y$8,TRUE),IF($BY$12=2,IF(BY2617&lt;=$BX$31,0,IF(BY2617&gt;=$BX$32,1,(BY2617-$BX$31)*$BX$33)),SUM($BU$42:BU2617)/$BV$40))</f>
        <v>1</v>
      </c>
      <c r="BW2617" s="1">
        <f t="shared" si="630"/>
        <v>2.1716636921468583E-23</v>
      </c>
      <c r="BY2617" s="1">
        <f t="shared" si="631"/>
        <v>257.49999999999005</v>
      </c>
      <c r="BZ2617" s="1">
        <f t="shared" si="633"/>
        <v>8.4336454063958921E-26</v>
      </c>
      <c r="CA2617" s="1">
        <f t="shared" si="640"/>
        <v>26</v>
      </c>
      <c r="CE2617" s="1">
        <f t="shared" si="634"/>
        <v>26.305</v>
      </c>
      <c r="CF2617" s="1">
        <f t="shared" si="635"/>
        <v>99</v>
      </c>
      <c r="CG2617" s="1">
        <f t="shared" si="636"/>
        <v>0</v>
      </c>
      <c r="CH2617" s="1">
        <f t="shared" si="632"/>
        <v>0</v>
      </c>
      <c r="CJ2617" s="1" t="e">
        <f t="shared" si="637"/>
        <v>#N/A</v>
      </c>
      <c r="CK2617" s="1" t="str">
        <f t="shared" si="638"/>
        <v/>
      </c>
    </row>
    <row r="2618" spans="73:89" ht="12" customHeight="1" x14ac:dyDescent="0.15">
      <c r="BU2618" s="1">
        <f t="shared" si="639"/>
        <v>0</v>
      </c>
      <c r="BV2618" s="1">
        <f>IF($BY$12=1,NORMDIST(BY2618,$Y$6,$Y$8,TRUE),IF($BY$12=2,IF(BY2618&lt;=$BX$31,0,IF(BY2618&gt;=$BX$32,1,(BY2618-$BX$31)*$BX$33)),SUM($BU$42:BU2618)/$BV$40))</f>
        <v>1</v>
      </c>
      <c r="BW2618" s="1">
        <f t="shared" si="630"/>
        <v>2.062655698047087E-23</v>
      </c>
      <c r="BY2618" s="1">
        <f t="shared" si="631"/>
        <v>257.59999999999008</v>
      </c>
      <c r="BZ2618" s="1">
        <f t="shared" si="633"/>
        <v>8.0072037967669499E-26</v>
      </c>
      <c r="CA2618" s="1">
        <f t="shared" si="640"/>
        <v>26</v>
      </c>
      <c r="CE2618" s="1">
        <f t="shared" si="634"/>
        <v>26.305</v>
      </c>
      <c r="CF2618" s="1">
        <f t="shared" si="635"/>
        <v>99</v>
      </c>
      <c r="CG2618" s="1">
        <f t="shared" si="636"/>
        <v>0</v>
      </c>
      <c r="CH2618" s="1">
        <f t="shared" si="632"/>
        <v>0</v>
      </c>
      <c r="CJ2618" s="1" t="e">
        <f t="shared" si="637"/>
        <v>#N/A</v>
      </c>
      <c r="CK2618" s="1" t="str">
        <f t="shared" si="638"/>
        <v/>
      </c>
    </row>
    <row r="2619" spans="73:89" ht="12" customHeight="1" x14ac:dyDescent="0.15">
      <c r="BU2619" s="1">
        <f t="shared" si="639"/>
        <v>0</v>
      </c>
      <c r="BV2619" s="1">
        <f>IF($BY$12=1,NORMDIST(BY2619,$Y$6,$Y$8,TRUE),IF($BY$12=2,IF(BY2619&lt;=$BX$31,0,IF(BY2619&gt;=$BX$32,1,(BY2619-$BX$31)*$BX$33)),SUM($BU$42:BU2619)/$BV$40))</f>
        <v>1</v>
      </c>
      <c r="BW2619" s="1">
        <f t="shared" ref="BW2619:BW2682" si="641">BY2619*BZ2619</f>
        <v>1.9590701546239494E-23</v>
      </c>
      <c r="BY2619" s="1">
        <f t="shared" ref="BY2619:BY2682" si="642">BY2618+$BZ$1</f>
        <v>257.6999999999901</v>
      </c>
      <c r="BZ2619" s="1">
        <f t="shared" si="633"/>
        <v>7.6021348646644345E-26</v>
      </c>
      <c r="CA2619" s="1">
        <f t="shared" si="640"/>
        <v>26</v>
      </c>
      <c r="CE2619" s="1">
        <f t="shared" si="634"/>
        <v>26.305</v>
      </c>
      <c r="CF2619" s="1">
        <f t="shared" si="635"/>
        <v>99</v>
      </c>
      <c r="CG2619" s="1">
        <f t="shared" si="636"/>
        <v>0</v>
      </c>
      <c r="CH2619" s="1">
        <f t="shared" si="632"/>
        <v>0</v>
      </c>
      <c r="CJ2619" s="1" t="e">
        <f t="shared" si="637"/>
        <v>#N/A</v>
      </c>
      <c r="CK2619" s="1" t="str">
        <f t="shared" si="638"/>
        <v/>
      </c>
    </row>
    <row r="2620" spans="73:89" ht="12" customHeight="1" x14ac:dyDescent="0.15">
      <c r="BU2620" s="1">
        <f t="shared" si="639"/>
        <v>0</v>
      </c>
      <c r="BV2620" s="1">
        <f>IF($BY$12=1,NORMDIST(BY2620,$Y$6,$Y$8,TRUE),IF($BY$12=2,IF(BY2620&lt;=$BX$31,0,IF(BY2620&gt;=$BX$32,1,(BY2620-$BX$31)*$BX$33)),SUM($BU$42:BU2620)/$BV$40))</f>
        <v>1</v>
      </c>
      <c r="BW2620" s="1">
        <f t="shared" si="641"/>
        <v>1.8606398289178103E-23</v>
      </c>
      <c r="BY2620" s="1">
        <f t="shared" si="642"/>
        <v>257.79999999999012</v>
      </c>
      <c r="BZ2620" s="1">
        <f t="shared" si="633"/>
        <v>7.2173771486341414E-26</v>
      </c>
      <c r="CA2620" s="1">
        <f t="shared" si="640"/>
        <v>26</v>
      </c>
      <c r="CE2620" s="1">
        <f t="shared" si="634"/>
        <v>26.305</v>
      </c>
      <c r="CF2620" s="1">
        <f t="shared" si="635"/>
        <v>99</v>
      </c>
      <c r="CG2620" s="1">
        <f t="shared" si="636"/>
        <v>0</v>
      </c>
      <c r="CH2620" s="1">
        <f t="shared" si="632"/>
        <v>0</v>
      </c>
      <c r="CJ2620" s="1" t="e">
        <f t="shared" si="637"/>
        <v>#N/A</v>
      </c>
      <c r="CK2620" s="1" t="str">
        <f t="shared" si="638"/>
        <v/>
      </c>
    </row>
    <row r="2621" spans="73:89" ht="12" customHeight="1" x14ac:dyDescent="0.15">
      <c r="BU2621" s="1">
        <f t="shared" si="639"/>
        <v>0</v>
      </c>
      <c r="BV2621" s="1">
        <f>IF($BY$12=1,NORMDIST(BY2621,$Y$6,$Y$8,TRUE),IF($BY$12=2,IF(BY2621&lt;=$BX$31,0,IF(BY2621&gt;=$BX$32,1,(BY2621-$BX$31)*$BX$33)),SUM($BU$42:BU2621)/$BV$40))</f>
        <v>1</v>
      </c>
      <c r="BW2621" s="1">
        <f t="shared" si="641"/>
        <v>1.7671105322387736E-23</v>
      </c>
      <c r="BY2621" s="1">
        <f t="shared" si="642"/>
        <v>257.89999999999014</v>
      </c>
      <c r="BZ2621" s="1">
        <f t="shared" si="633"/>
        <v>6.8519214123258667E-26</v>
      </c>
      <c r="CA2621" s="1">
        <f t="shared" si="640"/>
        <v>26</v>
      </c>
      <c r="CE2621" s="1">
        <f t="shared" si="634"/>
        <v>26.305</v>
      </c>
      <c r="CF2621" s="1">
        <f t="shared" si="635"/>
        <v>99</v>
      </c>
      <c r="CG2621" s="1">
        <f t="shared" si="636"/>
        <v>0</v>
      </c>
      <c r="CH2621" s="1">
        <f t="shared" si="632"/>
        <v>0</v>
      </c>
      <c r="CJ2621" s="1" t="e">
        <f t="shared" si="637"/>
        <v>#N/A</v>
      </c>
      <c r="CK2621" s="1" t="str">
        <f t="shared" si="638"/>
        <v/>
      </c>
    </row>
    <row r="2622" spans="73:89" ht="12" customHeight="1" x14ac:dyDescent="0.15">
      <c r="BU2622" s="1">
        <f t="shared" si="639"/>
        <v>0</v>
      </c>
      <c r="BV2622" s="1">
        <f>IF($BY$12=1,NORMDIST(BY2622,$Y$6,$Y$8,TRUE),IF($BY$12=2,IF(BY2622&lt;=$BX$31,0,IF(BY2622&gt;=$BX$32,1,(BY2622-$BX$31)*$BX$33)),SUM($BU$42:BU2622)/$BV$40))</f>
        <v>1</v>
      </c>
      <c r="BW2622" s="1">
        <f t="shared" si="641"/>
        <v>1.6782404897103698E-23</v>
      </c>
      <c r="BY2622" s="1">
        <f t="shared" si="642"/>
        <v>257.99999999999017</v>
      </c>
      <c r="BZ2622" s="1">
        <f t="shared" si="633"/>
        <v>6.5048080996528435E-26</v>
      </c>
      <c r="CA2622" s="1">
        <f t="shared" si="640"/>
        <v>26</v>
      </c>
      <c r="CE2622" s="1">
        <f t="shared" si="634"/>
        <v>26.305</v>
      </c>
      <c r="CF2622" s="1">
        <f t="shared" si="635"/>
        <v>99</v>
      </c>
      <c r="CG2622" s="1">
        <f t="shared" si="636"/>
        <v>0</v>
      </c>
      <c r="CH2622" s="1">
        <f t="shared" si="632"/>
        <v>0</v>
      </c>
      <c r="CJ2622" s="1" t="e">
        <f t="shared" si="637"/>
        <v>#N/A</v>
      </c>
      <c r="CK2622" s="1" t="str">
        <f t="shared" si="638"/>
        <v/>
      </c>
    </row>
    <row r="2623" spans="73:89" ht="12" customHeight="1" x14ac:dyDescent="0.15">
      <c r="BU2623" s="1">
        <f t="shared" si="639"/>
        <v>0</v>
      </c>
      <c r="BV2623" s="1">
        <f>IF($BY$12=1,NORMDIST(BY2623,$Y$6,$Y$8,TRUE),IF($BY$12=2,IF(BY2623&lt;=$BX$31,0,IF(BY2623&gt;=$BX$32,1,(BY2623-$BX$31)*$BX$33)),SUM($BU$42:BU2623)/$BV$40))</f>
        <v>1</v>
      </c>
      <c r="BW2623" s="1">
        <f t="shared" si="641"/>
        <v>1.5937997399755573E-23</v>
      </c>
      <c r="BY2623" s="1">
        <f t="shared" si="642"/>
        <v>258.09999999999019</v>
      </c>
      <c r="BZ2623" s="1">
        <f t="shared" si="633"/>
        <v>6.1751249127300184E-26</v>
      </c>
      <c r="CA2623" s="1">
        <f t="shared" si="640"/>
        <v>26</v>
      </c>
      <c r="CE2623" s="1">
        <f t="shared" si="634"/>
        <v>26.305</v>
      </c>
      <c r="CF2623" s="1">
        <f t="shared" si="635"/>
        <v>99</v>
      </c>
      <c r="CG2623" s="1">
        <f t="shared" si="636"/>
        <v>0</v>
      </c>
      <c r="CH2623" s="1">
        <f t="shared" si="632"/>
        <v>0</v>
      </c>
      <c r="CJ2623" s="1" t="e">
        <f t="shared" si="637"/>
        <v>#N/A</v>
      </c>
      <c r="CK2623" s="1" t="str">
        <f t="shared" si="638"/>
        <v/>
      </c>
    </row>
    <row r="2624" spans="73:89" ht="12" customHeight="1" x14ac:dyDescent="0.15">
      <c r="BU2624" s="1">
        <f t="shared" si="639"/>
        <v>0</v>
      </c>
      <c r="BV2624" s="1">
        <f>IF($BY$12=1,NORMDIST(BY2624,$Y$6,$Y$8,TRUE),IF($BY$12=2,IF(BY2624&lt;=$BX$31,0,IF(BY2624&gt;=$BX$32,1,(BY2624-$BX$31)*$BX$33)),SUM($BU$42:BU2624)/$BV$40))</f>
        <v>1</v>
      </c>
      <c r="BW2624" s="1">
        <f t="shared" si="641"/>
        <v>1.5135695636362046E-23</v>
      </c>
      <c r="BY2624" s="1">
        <f t="shared" si="642"/>
        <v>258.19999999999021</v>
      </c>
      <c r="BZ2624" s="1">
        <f t="shared" si="633"/>
        <v>5.8620045067244848E-26</v>
      </c>
      <c r="CA2624" s="1">
        <f t="shared" si="640"/>
        <v>26</v>
      </c>
      <c r="CE2624" s="1">
        <f t="shared" si="634"/>
        <v>26.305</v>
      </c>
      <c r="CF2624" s="1">
        <f t="shared" si="635"/>
        <v>99</v>
      </c>
      <c r="CG2624" s="1">
        <f t="shared" si="636"/>
        <v>0</v>
      </c>
      <c r="CH2624" s="1">
        <f t="shared" si="632"/>
        <v>0</v>
      </c>
      <c r="CJ2624" s="1" t="e">
        <f t="shared" si="637"/>
        <v>#N/A</v>
      </c>
      <c r="CK2624" s="1" t="str">
        <f t="shared" si="638"/>
        <v/>
      </c>
    </row>
    <row r="2625" spans="73:89" ht="12" customHeight="1" x14ac:dyDescent="0.15">
      <c r="BU2625" s="1">
        <f t="shared" si="639"/>
        <v>0</v>
      </c>
      <c r="BV2625" s="1">
        <f>IF($BY$12=1,NORMDIST(BY2625,$Y$6,$Y$8,TRUE),IF($BY$12=2,IF(BY2625&lt;=$BX$31,0,IF(BY2625&gt;=$BX$32,1,(BY2625-$BX$31)*$BX$33)),SUM($BU$42:BU2625)/$BV$40))</f>
        <v>1</v>
      </c>
      <c r="BW2625" s="1">
        <f t="shared" si="641"/>
        <v>1.437341939065628E-23</v>
      </c>
      <c r="BY2625" s="1">
        <f t="shared" si="642"/>
        <v>258.29999999999023</v>
      </c>
      <c r="BZ2625" s="1">
        <f t="shared" si="633"/>
        <v>5.5646222960343878E-26</v>
      </c>
      <c r="CA2625" s="1">
        <f t="shared" si="640"/>
        <v>26</v>
      </c>
      <c r="CE2625" s="1">
        <f t="shared" si="634"/>
        <v>26.305</v>
      </c>
      <c r="CF2625" s="1">
        <f t="shared" si="635"/>
        <v>99</v>
      </c>
      <c r="CG2625" s="1">
        <f t="shared" si="636"/>
        <v>0</v>
      </c>
      <c r="CH2625" s="1">
        <f t="shared" si="632"/>
        <v>0</v>
      </c>
      <c r="CJ2625" s="1" t="e">
        <f t="shared" si="637"/>
        <v>#N/A</v>
      </c>
      <c r="CK2625" s="1" t="str">
        <f t="shared" si="638"/>
        <v/>
      </c>
    </row>
    <row r="2626" spans="73:89" ht="12" customHeight="1" x14ac:dyDescent="0.15">
      <c r="BU2626" s="1">
        <f t="shared" si="639"/>
        <v>0</v>
      </c>
      <c r="BV2626" s="1">
        <f>IF($BY$12=1,NORMDIST(BY2626,$Y$6,$Y$8,TRUE),IF($BY$12=2,IF(BY2626&lt;=$BX$31,0,IF(BY2626&gt;=$BX$32,1,(BY2626-$BX$31)*$BX$33)),SUM($BU$42:BU2626)/$BV$40))</f>
        <v>1</v>
      </c>
      <c r="BW2626" s="1">
        <f t="shared" si="641"/>
        <v>1.3649190242969375E-23</v>
      </c>
      <c r="BY2626" s="1">
        <f t="shared" si="642"/>
        <v>258.39999999999026</v>
      </c>
      <c r="BZ2626" s="1">
        <f t="shared" si="633"/>
        <v>5.2821943664744149E-26</v>
      </c>
      <c r="CA2626" s="1">
        <f t="shared" si="640"/>
        <v>26</v>
      </c>
      <c r="CE2626" s="1">
        <f t="shared" si="634"/>
        <v>26.305</v>
      </c>
      <c r="CF2626" s="1">
        <f t="shared" si="635"/>
        <v>99</v>
      </c>
      <c r="CG2626" s="1">
        <f t="shared" si="636"/>
        <v>0</v>
      </c>
      <c r="CH2626" s="1">
        <f t="shared" si="632"/>
        <v>0</v>
      </c>
      <c r="CJ2626" s="1" t="e">
        <f t="shared" si="637"/>
        <v>#N/A</v>
      </c>
      <c r="CK2626" s="1" t="str">
        <f t="shared" si="638"/>
        <v/>
      </c>
    </row>
    <row r="2627" spans="73:89" ht="12" customHeight="1" x14ac:dyDescent="0.15">
      <c r="BU2627" s="1">
        <f t="shared" si="639"/>
        <v>0</v>
      </c>
      <c r="BV2627" s="1">
        <f>IF($BY$12=1,NORMDIST(BY2627,$Y$6,$Y$8,TRUE),IF($BY$12=2,IF(BY2627&lt;=$BX$31,0,IF(BY2627&gt;=$BX$32,1,(BY2627-$BX$31)*$BX$33)),SUM($BU$42:BU2627)/$BV$40))</f>
        <v>1</v>
      </c>
      <c r="BW2627" s="1">
        <f t="shared" si="641"/>
        <v>1.296112663750409E-23</v>
      </c>
      <c r="BY2627" s="1">
        <f t="shared" si="642"/>
        <v>258.49999999999028</v>
      </c>
      <c r="BZ2627" s="1">
        <f t="shared" si="633"/>
        <v>5.0139754883963549E-26</v>
      </c>
      <c r="CA2627" s="1">
        <f t="shared" si="640"/>
        <v>26</v>
      </c>
      <c r="CE2627" s="1">
        <f t="shared" si="634"/>
        <v>26.305</v>
      </c>
      <c r="CF2627" s="1">
        <f t="shared" si="635"/>
        <v>99</v>
      </c>
      <c r="CG2627" s="1">
        <f t="shared" si="636"/>
        <v>0</v>
      </c>
      <c r="CH2627" s="1">
        <f t="shared" ref="CH2627:CH2690" si="643">IF(CB2627="",0,1)</f>
        <v>0</v>
      </c>
      <c r="CJ2627" s="1" t="e">
        <f t="shared" si="637"/>
        <v>#N/A</v>
      </c>
      <c r="CK2627" s="1" t="str">
        <f t="shared" si="638"/>
        <v/>
      </c>
    </row>
    <row r="2628" spans="73:89" ht="12" customHeight="1" x14ac:dyDescent="0.15">
      <c r="BU2628" s="1">
        <f t="shared" si="639"/>
        <v>0</v>
      </c>
      <c r="BV2628" s="1">
        <f>IF($BY$12=1,NORMDIST(BY2628,$Y$6,$Y$8,TRUE),IF($BY$12=2,IF(BY2628&lt;=$BX$31,0,IF(BY2628&gt;=$BX$32,1,(BY2628-$BX$31)*$BX$33)),SUM($BU$42:BU2628)/$BV$40))</f>
        <v>1</v>
      </c>
      <c r="BW2628" s="1">
        <f t="shared" si="641"/>
        <v>1.2307439186220431E-23</v>
      </c>
      <c r="BY2628" s="1">
        <f t="shared" si="642"/>
        <v>258.5999999999903</v>
      </c>
      <c r="BZ2628" s="1">
        <f t="shared" si="633"/>
        <v>4.7592572259168183E-26</v>
      </c>
      <c r="CA2628" s="1">
        <f t="shared" si="640"/>
        <v>26</v>
      </c>
      <c r="CE2628" s="1">
        <f t="shared" si="634"/>
        <v>26.305</v>
      </c>
      <c r="CF2628" s="1">
        <f t="shared" si="635"/>
        <v>99</v>
      </c>
      <c r="CG2628" s="1">
        <f t="shared" si="636"/>
        <v>0</v>
      </c>
      <c r="CH2628" s="1">
        <f t="shared" si="643"/>
        <v>0</v>
      </c>
      <c r="CJ2628" s="1" t="e">
        <f t="shared" si="637"/>
        <v>#N/A</v>
      </c>
      <c r="CK2628" s="1" t="str">
        <f t="shared" si="638"/>
        <v/>
      </c>
    </row>
    <row r="2629" spans="73:89" ht="12" customHeight="1" x14ac:dyDescent="0.15">
      <c r="BU2629" s="1">
        <f t="shared" si="639"/>
        <v>0</v>
      </c>
      <c r="BV2629" s="1">
        <f>IF($BY$12=1,NORMDIST(BY2629,$Y$6,$Y$8,TRUE),IF($BY$12=2,IF(BY2629&lt;=$BX$31,0,IF(BY2629&gt;=$BX$32,1,(BY2629-$BX$31)*$BX$33)),SUM($BU$42:BU2629)/$BV$40))</f>
        <v>1</v>
      </c>
      <c r="BW2629" s="1">
        <f t="shared" si="641"/>
        <v>1.1686426198098718E-23</v>
      </c>
      <c r="BY2629" s="1">
        <f t="shared" si="642"/>
        <v>258.69999999999033</v>
      </c>
      <c r="BZ2629" s="1">
        <f t="shared" si="633"/>
        <v>4.5173661376494608E-26</v>
      </c>
      <c r="CA2629" s="1">
        <f t="shared" si="640"/>
        <v>26</v>
      </c>
      <c r="CE2629" s="1">
        <f t="shared" si="634"/>
        <v>26.305</v>
      </c>
      <c r="CF2629" s="1">
        <f t="shared" si="635"/>
        <v>99</v>
      </c>
      <c r="CG2629" s="1">
        <f t="shared" si="636"/>
        <v>0</v>
      </c>
      <c r="CH2629" s="1">
        <f t="shared" si="643"/>
        <v>0</v>
      </c>
      <c r="CJ2629" s="1" t="e">
        <f t="shared" si="637"/>
        <v>#N/A</v>
      </c>
      <c r="CK2629" s="1" t="str">
        <f t="shared" si="638"/>
        <v/>
      </c>
    </row>
    <row r="2630" spans="73:89" ht="12" customHeight="1" x14ac:dyDescent="0.15">
      <c r="BU2630" s="1">
        <f t="shared" si="639"/>
        <v>0</v>
      </c>
      <c r="BV2630" s="1">
        <f>IF($BY$12=1,NORMDIST(BY2630,$Y$6,$Y$8,TRUE),IF($BY$12=2,IF(BY2630&lt;=$BX$31,0,IF(BY2630&gt;=$BX$32,1,(BY2630-$BX$31)*$BX$33)),SUM($BU$42:BU2630)/$BV$40))</f>
        <v>1</v>
      </c>
      <c r="BW2630" s="1">
        <f t="shared" si="641"/>
        <v>1.1096469423076278E-23</v>
      </c>
      <c r="BY2630" s="1">
        <f t="shared" si="642"/>
        <v>258.79999999999035</v>
      </c>
      <c r="BZ2630" s="1">
        <f t="shared" si="633"/>
        <v>4.2876620645582272E-26</v>
      </c>
      <c r="CA2630" s="1">
        <f t="shared" si="640"/>
        <v>26</v>
      </c>
      <c r="CE2630" s="1">
        <f t="shared" si="634"/>
        <v>26.305</v>
      </c>
      <c r="CF2630" s="1">
        <f t="shared" si="635"/>
        <v>99</v>
      </c>
      <c r="CG2630" s="1">
        <f t="shared" si="636"/>
        <v>0</v>
      </c>
      <c r="CH2630" s="1">
        <f t="shared" si="643"/>
        <v>0</v>
      </c>
      <c r="CJ2630" s="1" t="e">
        <f t="shared" si="637"/>
        <v>#N/A</v>
      </c>
      <c r="CK2630" s="1" t="str">
        <f t="shared" si="638"/>
        <v/>
      </c>
    </row>
    <row r="2631" spans="73:89" ht="12" customHeight="1" x14ac:dyDescent="0.15">
      <c r="BU2631" s="1">
        <f t="shared" si="639"/>
        <v>0</v>
      </c>
      <c r="BV2631" s="1">
        <f>IF($BY$12=1,NORMDIST(BY2631,$Y$6,$Y$8,TRUE),IF($BY$12=2,IF(BY2631&lt;=$BX$31,0,IF(BY2631&gt;=$BX$32,1,(BY2631-$BX$31)*$BX$33)),SUM($BU$42:BU2631)/$BV$40))</f>
        <v>1</v>
      </c>
      <c r="BW2631" s="1">
        <f t="shared" si="641"/>
        <v>1.0536030000459146E-23</v>
      </c>
      <c r="BY2631" s="1">
        <f t="shared" si="642"/>
        <v>258.89999999999037</v>
      </c>
      <c r="BZ2631" s="1">
        <f t="shared" si="633"/>
        <v>4.0695365007568705E-26</v>
      </c>
      <c r="CA2631" s="1">
        <f t="shared" si="640"/>
        <v>26</v>
      </c>
      <c r="CE2631" s="1">
        <f t="shared" si="634"/>
        <v>26.305</v>
      </c>
      <c r="CF2631" s="1">
        <f t="shared" si="635"/>
        <v>99</v>
      </c>
      <c r="CG2631" s="1">
        <f t="shared" si="636"/>
        <v>0</v>
      </c>
      <c r="CH2631" s="1">
        <f t="shared" si="643"/>
        <v>0</v>
      </c>
      <c r="CJ2631" s="1" t="e">
        <f t="shared" si="637"/>
        <v>#N/A</v>
      </c>
      <c r="CK2631" s="1" t="str">
        <f t="shared" si="638"/>
        <v/>
      </c>
    </row>
    <row r="2632" spans="73:89" ht="12" customHeight="1" x14ac:dyDescent="0.15">
      <c r="BU2632" s="1">
        <f t="shared" si="639"/>
        <v>0</v>
      </c>
      <c r="BV2632" s="1">
        <f>IF($BY$12=1,NORMDIST(BY2632,$Y$6,$Y$8,TRUE),IF($BY$12=2,IF(BY2632&lt;=$BX$31,0,IF(BY2632&gt;=$BX$32,1,(BY2632-$BX$31)*$BX$33)),SUM($BU$42:BU2632)/$BV$40))</f>
        <v>1</v>
      </c>
      <c r="BW2632" s="1">
        <f t="shared" si="641"/>
        <v>1.0003644602083928E-23</v>
      </c>
      <c r="BY2632" s="1">
        <f t="shared" si="642"/>
        <v>258.99999999999039</v>
      </c>
      <c r="BZ2632" s="1">
        <f t="shared" si="633"/>
        <v>3.8624110432757909E-26</v>
      </c>
      <c r="CA2632" s="1">
        <f t="shared" si="640"/>
        <v>26</v>
      </c>
      <c r="CE2632" s="1">
        <f t="shared" si="634"/>
        <v>26.305</v>
      </c>
      <c r="CF2632" s="1">
        <f t="shared" si="635"/>
        <v>99</v>
      </c>
      <c r="CG2632" s="1">
        <f t="shared" si="636"/>
        <v>0</v>
      </c>
      <c r="CH2632" s="1">
        <f t="shared" si="643"/>
        <v>0</v>
      </c>
      <c r="CJ2632" s="1" t="e">
        <f t="shared" si="637"/>
        <v>#N/A</v>
      </c>
      <c r="CK2632" s="1" t="str">
        <f t="shared" si="638"/>
        <v/>
      </c>
    </row>
    <row r="2633" spans="73:89" ht="12" customHeight="1" x14ac:dyDescent="0.15">
      <c r="BU2633" s="1">
        <f t="shared" si="639"/>
        <v>0</v>
      </c>
      <c r="BV2633" s="1">
        <f>IF($BY$12=1,NORMDIST(BY2633,$Y$6,$Y$8,TRUE),IF($BY$12=2,IF(BY2633&lt;=$BX$31,0,IF(BY2633&gt;=$BX$32,1,(BY2633-$BX$31)*$BX$33)),SUM($BU$42:BU2633)/$BV$40))</f>
        <v>1</v>
      </c>
      <c r="BW2633" s="1">
        <f t="shared" si="641"/>
        <v>9.4979217609702997E-24</v>
      </c>
      <c r="BY2633" s="1">
        <f t="shared" si="642"/>
        <v>259.09999999999042</v>
      </c>
      <c r="BZ2633" s="1">
        <f t="shared" si="633"/>
        <v>3.6657359170091279E-26</v>
      </c>
      <c r="CA2633" s="1">
        <f t="shared" si="640"/>
        <v>26</v>
      </c>
      <c r="CE2633" s="1">
        <f t="shared" si="634"/>
        <v>26.305</v>
      </c>
      <c r="CF2633" s="1">
        <f t="shared" si="635"/>
        <v>99</v>
      </c>
      <c r="CG2633" s="1">
        <f t="shared" si="636"/>
        <v>0</v>
      </c>
      <c r="CH2633" s="1">
        <f t="shared" si="643"/>
        <v>0</v>
      </c>
      <c r="CJ2633" s="1" t="e">
        <f t="shared" si="637"/>
        <v>#N/A</v>
      </c>
      <c r="CK2633" s="1" t="str">
        <f t="shared" si="638"/>
        <v/>
      </c>
    </row>
    <row r="2634" spans="73:89" ht="12" customHeight="1" x14ac:dyDescent="0.15">
      <c r="BU2634" s="1">
        <f t="shared" si="639"/>
        <v>0</v>
      </c>
      <c r="BV2634" s="1">
        <f>IF($BY$12=1,NORMDIST(BY2634,$Y$6,$Y$8,TRUE),IF($BY$12=2,IF(BY2634&lt;=$BX$31,0,IF(BY2634&gt;=$BX$32,1,(BY2634-$BX$31)*$BX$33)),SUM($BU$42:BU2634)/$BV$40))</f>
        <v>1</v>
      </c>
      <c r="BW2634" s="1">
        <f t="shared" si="641"/>
        <v>9.0175383766315944E-24</v>
      </c>
      <c r="BY2634" s="1">
        <f t="shared" si="642"/>
        <v>259.19999999999044</v>
      </c>
      <c r="BZ2634" s="1">
        <f t="shared" si="633"/>
        <v>3.4789885712314532E-26</v>
      </c>
      <c r="CA2634" s="1">
        <f t="shared" si="640"/>
        <v>26</v>
      </c>
      <c r="CE2634" s="1">
        <f t="shared" si="634"/>
        <v>26.305</v>
      </c>
      <c r="CF2634" s="1">
        <f t="shared" si="635"/>
        <v>99</v>
      </c>
      <c r="CG2634" s="1">
        <f t="shared" si="636"/>
        <v>0</v>
      </c>
      <c r="CH2634" s="1">
        <f t="shared" si="643"/>
        <v>0</v>
      </c>
      <c r="CJ2634" s="1" t="e">
        <f t="shared" si="637"/>
        <v>#N/A</v>
      </c>
      <c r="CK2634" s="1" t="str">
        <f t="shared" si="638"/>
        <v/>
      </c>
    </row>
    <row r="2635" spans="73:89" ht="12" customHeight="1" x14ac:dyDescent="0.15">
      <c r="BU2635" s="1">
        <f t="shared" si="639"/>
        <v>0</v>
      </c>
      <c r="BV2635" s="1">
        <f>IF($BY$12=1,NORMDIST(BY2635,$Y$6,$Y$8,TRUE),IF($BY$12=2,IF(BY2635&lt;=$BX$31,0,IF(BY2635&gt;=$BX$32,1,(BY2635-$BX$31)*$BX$33)),SUM($BU$42:BU2635)/$BV$40))</f>
        <v>1</v>
      </c>
      <c r="BW2635" s="1">
        <f t="shared" si="641"/>
        <v>8.5612363886337358E-24</v>
      </c>
      <c r="BY2635" s="1">
        <f t="shared" si="642"/>
        <v>259.29999999999046</v>
      </c>
      <c r="BZ2635" s="1">
        <f t="shared" si="633"/>
        <v>3.3016723442476094E-26</v>
      </c>
      <c r="CA2635" s="1">
        <f t="shared" si="640"/>
        <v>26</v>
      </c>
      <c r="CE2635" s="1">
        <f t="shared" si="634"/>
        <v>26.305</v>
      </c>
      <c r="CF2635" s="1">
        <f t="shared" si="635"/>
        <v>99</v>
      </c>
      <c r="CG2635" s="1">
        <f t="shared" si="636"/>
        <v>0</v>
      </c>
      <c r="CH2635" s="1">
        <f t="shared" si="643"/>
        <v>0</v>
      </c>
      <c r="CJ2635" s="1" t="e">
        <f t="shared" si="637"/>
        <v>#N/A</v>
      </c>
      <c r="CK2635" s="1" t="str">
        <f t="shared" si="638"/>
        <v/>
      </c>
    </row>
    <row r="2636" spans="73:89" ht="12" customHeight="1" x14ac:dyDescent="0.15">
      <c r="BU2636" s="1">
        <f t="shared" si="639"/>
        <v>0</v>
      </c>
      <c r="BV2636" s="1">
        <f>IF($BY$12=1,NORMDIST(BY2636,$Y$6,$Y$8,TRUE),IF($BY$12=2,IF(BY2636&lt;=$BX$31,0,IF(BY2636&gt;=$BX$32,1,(BY2636-$BX$31)*$BX$33)),SUM($BU$42:BU2636)/$BV$40))</f>
        <v>1</v>
      </c>
      <c r="BW2636" s="1">
        <f t="shared" si="641"/>
        <v>8.1278196103856563E-24</v>
      </c>
      <c r="BY2636" s="1">
        <f t="shared" si="642"/>
        <v>259.39999999999048</v>
      </c>
      <c r="BZ2636" s="1">
        <f t="shared" si="633"/>
        <v>3.133315192901293E-26</v>
      </c>
      <c r="CA2636" s="1">
        <f t="shared" si="640"/>
        <v>26</v>
      </c>
      <c r="CE2636" s="1">
        <f t="shared" si="634"/>
        <v>26.305</v>
      </c>
      <c r="CF2636" s="1">
        <f t="shared" si="635"/>
        <v>99</v>
      </c>
      <c r="CG2636" s="1">
        <f t="shared" si="636"/>
        <v>0</v>
      </c>
      <c r="CH2636" s="1">
        <f t="shared" si="643"/>
        <v>0</v>
      </c>
      <c r="CJ2636" s="1" t="e">
        <f t="shared" si="637"/>
        <v>#N/A</v>
      </c>
      <c r="CK2636" s="1" t="str">
        <f t="shared" si="638"/>
        <v/>
      </c>
    </row>
    <row r="2637" spans="73:89" ht="12" customHeight="1" x14ac:dyDescent="0.15">
      <c r="BU2637" s="1">
        <f t="shared" si="639"/>
        <v>0</v>
      </c>
      <c r="BV2637" s="1">
        <f>IF($BY$12=1,NORMDIST(BY2637,$Y$6,$Y$8,TRUE),IF($BY$12=2,IF(BY2637&lt;=$BX$31,0,IF(BY2637&gt;=$BX$32,1,(BY2637-$BX$31)*$BX$33)),SUM($BU$42:BU2637)/$BV$40))</f>
        <v>1</v>
      </c>
      <c r="BW2637" s="1">
        <f t="shared" si="641"/>
        <v>7.7161507155214532E-24</v>
      </c>
      <c r="BY2637" s="1">
        <f t="shared" si="642"/>
        <v>259.49999999999051</v>
      </c>
      <c r="BZ2637" s="1">
        <f t="shared" si="633"/>
        <v>2.9734684838234047E-26</v>
      </c>
      <c r="CA2637" s="1">
        <f t="shared" si="640"/>
        <v>26</v>
      </c>
      <c r="CE2637" s="1">
        <f t="shared" si="634"/>
        <v>26.305</v>
      </c>
      <c r="CF2637" s="1">
        <f t="shared" si="635"/>
        <v>99</v>
      </c>
      <c r="CG2637" s="1">
        <f t="shared" si="636"/>
        <v>0</v>
      </c>
      <c r="CH2637" s="1">
        <f t="shared" si="643"/>
        <v>0</v>
      </c>
      <c r="CJ2637" s="1" t="e">
        <f t="shared" si="637"/>
        <v>#N/A</v>
      </c>
      <c r="CK2637" s="1" t="str">
        <f t="shared" si="638"/>
        <v/>
      </c>
    </row>
    <row r="2638" spans="73:89" ht="12" customHeight="1" x14ac:dyDescent="0.15">
      <c r="BU2638" s="1">
        <f t="shared" si="639"/>
        <v>0</v>
      </c>
      <c r="BV2638" s="1">
        <f>IF($BY$12=1,NORMDIST(BY2638,$Y$6,$Y$8,TRUE),IF($BY$12=2,IF(BY2638&lt;=$BX$31,0,IF(BY2638&gt;=$BX$32,1,(BY2638-$BX$31)*$BX$33)),SUM($BU$42:BU2638)/$BV$40))</f>
        <v>1</v>
      </c>
      <c r="BW2638" s="1">
        <f t="shared" si="641"/>
        <v>7.3251483695985913E-24</v>
      </c>
      <c r="BY2638" s="1">
        <f t="shared" si="642"/>
        <v>259.59999999999053</v>
      </c>
      <c r="BZ2638" s="1">
        <f t="shared" si="633"/>
        <v>2.8217058434510244E-26</v>
      </c>
      <c r="CA2638" s="1">
        <f t="shared" si="640"/>
        <v>26</v>
      </c>
      <c r="CE2638" s="1">
        <f t="shared" si="634"/>
        <v>26.305</v>
      </c>
      <c r="CF2638" s="1">
        <f t="shared" si="635"/>
        <v>99</v>
      </c>
      <c r="CG2638" s="1">
        <f t="shared" si="636"/>
        <v>0</v>
      </c>
      <c r="CH2638" s="1">
        <f t="shared" si="643"/>
        <v>0</v>
      </c>
      <c r="CJ2638" s="1" t="e">
        <f t="shared" si="637"/>
        <v>#N/A</v>
      </c>
      <c r="CK2638" s="1" t="str">
        <f t="shared" si="638"/>
        <v/>
      </c>
    </row>
    <row r="2639" spans="73:89" ht="12" customHeight="1" x14ac:dyDescent="0.15">
      <c r="BU2639" s="1">
        <f t="shared" si="639"/>
        <v>0</v>
      </c>
      <c r="BV2639" s="1">
        <f>IF($BY$12=1,NORMDIST(BY2639,$Y$6,$Y$8,TRUE),IF($BY$12=2,IF(BY2639&lt;=$BX$31,0,IF(BY2639&gt;=$BX$32,1,(BY2639-$BX$31)*$BX$33)),SUM($BU$42:BU2639)/$BV$40))</f>
        <v>1</v>
      </c>
      <c r="BW2639" s="1">
        <f t="shared" si="641"/>
        <v>6.953784500175307E-24</v>
      </c>
      <c r="BY2639" s="1">
        <f t="shared" si="642"/>
        <v>259.69999999999055</v>
      </c>
      <c r="BZ2639" s="1">
        <f t="shared" si="633"/>
        <v>2.6776220639875088E-26</v>
      </c>
      <c r="CA2639" s="1">
        <f t="shared" si="640"/>
        <v>26</v>
      </c>
      <c r="CE2639" s="1">
        <f t="shared" si="634"/>
        <v>26.305</v>
      </c>
      <c r="CF2639" s="1">
        <f t="shared" si="635"/>
        <v>99</v>
      </c>
      <c r="CG2639" s="1">
        <f t="shared" si="636"/>
        <v>0</v>
      </c>
      <c r="CH2639" s="1">
        <f t="shared" si="643"/>
        <v>0</v>
      </c>
      <c r="CJ2639" s="1" t="e">
        <f t="shared" si="637"/>
        <v>#N/A</v>
      </c>
      <c r="CK2639" s="1" t="str">
        <f t="shared" si="638"/>
        <v/>
      </c>
    </row>
    <row r="2640" spans="73:89" ht="12" customHeight="1" x14ac:dyDescent="0.15">
      <c r="BU2640" s="1">
        <f t="shared" si="639"/>
        <v>0</v>
      </c>
      <c r="BV2640" s="1">
        <f>IF($BY$12=1,NORMDIST(BY2640,$Y$6,$Y$8,TRUE),IF($BY$12=2,IF(BY2640&lt;=$BX$31,0,IF(BY2640&gt;=$BX$32,1,(BY2640-$BX$31)*$BX$33)),SUM($BU$42:BU2640)/$BV$40))</f>
        <v>1</v>
      </c>
      <c r="BW2640" s="1">
        <f t="shared" si="641"/>
        <v>6.6010816986612986E-24</v>
      </c>
      <c r="BY2640" s="1">
        <f t="shared" si="642"/>
        <v>259.79999999999058</v>
      </c>
      <c r="BZ2640" s="1">
        <f t="shared" si="633"/>
        <v>2.5408320626102919E-26</v>
      </c>
      <c r="CA2640" s="1">
        <f t="shared" si="640"/>
        <v>26</v>
      </c>
      <c r="CE2640" s="1">
        <f t="shared" si="634"/>
        <v>26.305</v>
      </c>
      <c r="CF2640" s="1">
        <f t="shared" si="635"/>
        <v>99</v>
      </c>
      <c r="CG2640" s="1">
        <f t="shared" si="636"/>
        <v>0</v>
      </c>
      <c r="CH2640" s="1">
        <f t="shared" si="643"/>
        <v>0</v>
      </c>
      <c r="CJ2640" s="1" t="e">
        <f t="shared" si="637"/>
        <v>#N/A</v>
      </c>
      <c r="CK2640" s="1" t="str">
        <f t="shared" si="638"/>
        <v/>
      </c>
    </row>
    <row r="2641" spans="73:89" ht="12" customHeight="1" x14ac:dyDescent="0.15">
      <c r="BU2641" s="1">
        <f t="shared" si="639"/>
        <v>0</v>
      </c>
      <c r="BV2641" s="1">
        <f>IF($BY$12=1,NORMDIST(BY2641,$Y$6,$Y$8,TRUE),IF($BY$12=2,IF(BY2641&lt;=$BX$31,0,IF(BY2641&gt;=$BX$32,1,(BY2641-$BX$31)*$BX$33)),SUM($BU$42:BU2641)/$BV$40))</f>
        <v>1</v>
      </c>
      <c r="BW2641" s="1">
        <f t="shared" si="641"/>
        <v>6.2661107476460324E-24</v>
      </c>
      <c r="BY2641" s="1">
        <f t="shared" si="642"/>
        <v>259.8999999999906</v>
      </c>
      <c r="BZ2641" s="1">
        <f t="shared" si="633"/>
        <v>2.410969891360623E-26</v>
      </c>
      <c r="CA2641" s="1">
        <f t="shared" si="640"/>
        <v>26</v>
      </c>
      <c r="CE2641" s="1">
        <f t="shared" si="634"/>
        <v>26.305</v>
      </c>
      <c r="CF2641" s="1">
        <f t="shared" si="635"/>
        <v>99</v>
      </c>
      <c r="CG2641" s="1">
        <f t="shared" si="636"/>
        <v>0</v>
      </c>
      <c r="CH2641" s="1">
        <f t="shared" si="643"/>
        <v>0</v>
      </c>
      <c r="CJ2641" s="1" t="e">
        <f t="shared" si="637"/>
        <v>#N/A</v>
      </c>
      <c r="CK2641" s="1" t="str">
        <f t="shared" si="638"/>
        <v/>
      </c>
    </row>
    <row r="2642" spans="73:89" ht="12" customHeight="1" x14ac:dyDescent="0.15">
      <c r="BU2642" s="1">
        <f t="shared" si="639"/>
        <v>0</v>
      </c>
      <c r="BV2642" s="1">
        <f>IF($BY$12=1,NORMDIST(BY2642,$Y$6,$Y$8,TRUE),IF($BY$12=2,IF(BY2642&lt;=$BX$31,0,IF(BY2642&gt;=$BX$32,1,(BY2642-$BX$31)*$BX$33)),SUM($BU$42:BU2642)/$BV$40))</f>
        <v>1</v>
      </c>
      <c r="BW2642" s="1">
        <f t="shared" si="641"/>
        <v>5.9479882677061212E-24</v>
      </c>
      <c r="BY2642" s="1">
        <f t="shared" si="642"/>
        <v>259.99999999999062</v>
      </c>
      <c r="BZ2642" s="1">
        <f t="shared" si="633"/>
        <v>2.2876877952716675E-26</v>
      </c>
      <c r="CA2642" s="1">
        <f t="shared" si="640"/>
        <v>26</v>
      </c>
      <c r="CE2642" s="1">
        <f t="shared" si="634"/>
        <v>26.305</v>
      </c>
      <c r="CF2642" s="1">
        <f t="shared" si="635"/>
        <v>99</v>
      </c>
      <c r="CG2642" s="1">
        <f t="shared" si="636"/>
        <v>0</v>
      </c>
      <c r="CH2642" s="1">
        <f t="shared" si="643"/>
        <v>0</v>
      </c>
      <c r="CJ2642" s="1" t="e">
        <f t="shared" si="637"/>
        <v>#N/A</v>
      </c>
      <c r="CK2642" s="1" t="str">
        <f t="shared" si="638"/>
        <v/>
      </c>
    </row>
    <row r="2643" spans="73:89" ht="12" customHeight="1" x14ac:dyDescent="0.15">
      <c r="BU2643" s="1">
        <f t="shared" si="639"/>
        <v>0</v>
      </c>
      <c r="BV2643" s="1">
        <f>IF($BY$12=1,NORMDIST(BY2643,$Y$6,$Y$8,TRUE),IF($BY$12=2,IF(BY2643&lt;=$BX$31,0,IF(BY2643&gt;=$BX$32,1,(BY2643-$BX$31)*$BX$33)),SUM($BU$42:BU2643)/$BV$40))</f>
        <v>1</v>
      </c>
      <c r="BW2643" s="1">
        <f t="shared" si="641"/>
        <v>5.6458744779798398E-24</v>
      </c>
      <c r="BY2643" s="1">
        <f t="shared" si="642"/>
        <v>260.09999999999064</v>
      </c>
      <c r="BZ2643" s="1">
        <f t="shared" si="633"/>
        <v>2.1706553164090899E-26</v>
      </c>
      <c r="CA2643" s="1">
        <f t="shared" si="640"/>
        <v>26</v>
      </c>
      <c r="CE2643" s="1">
        <f t="shared" si="634"/>
        <v>26.305</v>
      </c>
      <c r="CF2643" s="1">
        <f t="shared" si="635"/>
        <v>99</v>
      </c>
      <c r="CG2643" s="1">
        <f t="shared" si="636"/>
        <v>0</v>
      </c>
      <c r="CH2643" s="1">
        <f t="shared" si="643"/>
        <v>0</v>
      </c>
      <c r="CJ2643" s="1" t="e">
        <f t="shared" si="637"/>
        <v>#N/A</v>
      </c>
      <c r="CK2643" s="1" t="str">
        <f t="shared" si="638"/>
        <v/>
      </c>
    </row>
    <row r="2644" spans="73:89" ht="12" customHeight="1" x14ac:dyDescent="0.15">
      <c r="BU2644" s="1">
        <f t="shared" si="639"/>
        <v>0</v>
      </c>
      <c r="BV2644" s="1">
        <f>IF($BY$12=1,NORMDIST(BY2644,$Y$6,$Y$8,TRUE),IF($BY$12=2,IF(BY2644&lt;=$BX$31,0,IF(BY2644&gt;=$BX$32,1,(BY2644-$BX$31)*$BX$33)),SUM($BU$42:BU2644)/$BV$40))</f>
        <v>1</v>
      </c>
      <c r="BW2644" s="1">
        <f t="shared" si="641"/>
        <v>5.3589710650632853E-24</v>
      </c>
      <c r="BY2644" s="1">
        <f t="shared" si="642"/>
        <v>260.19999999999067</v>
      </c>
      <c r="BZ2644" s="1">
        <f t="shared" si="633"/>
        <v>2.059558441607793E-26</v>
      </c>
      <c r="CA2644" s="1">
        <f t="shared" si="640"/>
        <v>26</v>
      </c>
      <c r="CE2644" s="1">
        <f t="shared" si="634"/>
        <v>26.305</v>
      </c>
      <c r="CF2644" s="1">
        <f t="shared" si="635"/>
        <v>99</v>
      </c>
      <c r="CG2644" s="1">
        <f t="shared" si="636"/>
        <v>0</v>
      </c>
      <c r="CH2644" s="1">
        <f t="shared" si="643"/>
        <v>0</v>
      </c>
      <c r="CJ2644" s="1" t="e">
        <f t="shared" si="637"/>
        <v>#N/A</v>
      </c>
      <c r="CK2644" s="1" t="str">
        <f t="shared" si="638"/>
        <v/>
      </c>
    </row>
    <row r="2645" spans="73:89" ht="12" customHeight="1" x14ac:dyDescent="0.15">
      <c r="BU2645" s="1">
        <f t="shared" si="639"/>
        <v>0</v>
      </c>
      <c r="BV2645" s="1">
        <f>IF($BY$12=1,NORMDIST(BY2645,$Y$6,$Y$8,TRUE),IF($BY$12=2,IF(BY2645&lt;=$BX$31,0,IF(BY2645&gt;=$BX$32,1,(BY2645-$BX$31)*$BX$33)),SUM($BU$42:BU2645)/$BV$40))</f>
        <v>1</v>
      </c>
      <c r="BW2645" s="1">
        <f t="shared" si="641"/>
        <v>5.0865191550429787E-24</v>
      </c>
      <c r="BY2645" s="1">
        <f t="shared" si="642"/>
        <v>260.29999999999069</v>
      </c>
      <c r="BZ2645" s="1">
        <f t="shared" si="633"/>
        <v>1.9540987917952979E-26</v>
      </c>
      <c r="CA2645" s="1">
        <f t="shared" si="640"/>
        <v>26</v>
      </c>
      <c r="CE2645" s="1">
        <f t="shared" si="634"/>
        <v>26.305</v>
      </c>
      <c r="CF2645" s="1">
        <f t="shared" si="635"/>
        <v>99</v>
      </c>
      <c r="CG2645" s="1">
        <f t="shared" si="636"/>
        <v>0</v>
      </c>
      <c r="CH2645" s="1">
        <f t="shared" si="643"/>
        <v>0</v>
      </c>
      <c r="CJ2645" s="1" t="e">
        <f t="shared" si="637"/>
        <v>#N/A</v>
      </c>
      <c r="CK2645" s="1" t="str">
        <f t="shared" si="638"/>
        <v/>
      </c>
    </row>
    <row r="2646" spans="73:89" ht="12" customHeight="1" x14ac:dyDescent="0.15">
      <c r="BU2646" s="1">
        <f t="shared" si="639"/>
        <v>0</v>
      </c>
      <c r="BV2646" s="1">
        <f>IF($BY$12=1,NORMDIST(BY2646,$Y$6,$Y$8,TRUE),IF($BY$12=2,IF(BY2646&lt;=$BX$31,0,IF(BY2646&gt;=$BX$32,1,(BY2646-$BX$31)*$BX$33)),SUM($BU$42:BU2646)/$BV$40))</f>
        <v>1</v>
      </c>
      <c r="BW2646" s="1">
        <f t="shared" si="641"/>
        <v>4.8277973837249304E-24</v>
      </c>
      <c r="BY2646" s="1">
        <f t="shared" si="642"/>
        <v>260.39999999999071</v>
      </c>
      <c r="BZ2646" s="1">
        <f t="shared" si="633"/>
        <v>1.8539928508928966E-26</v>
      </c>
      <c r="CA2646" s="1">
        <f t="shared" si="640"/>
        <v>26</v>
      </c>
      <c r="CE2646" s="1">
        <f t="shared" si="634"/>
        <v>26.305</v>
      </c>
      <c r="CF2646" s="1">
        <f t="shared" si="635"/>
        <v>99</v>
      </c>
      <c r="CG2646" s="1">
        <f t="shared" si="636"/>
        <v>0</v>
      </c>
      <c r="CH2646" s="1">
        <f t="shared" si="643"/>
        <v>0</v>
      </c>
      <c r="CJ2646" s="1" t="e">
        <f t="shared" si="637"/>
        <v>#N/A</v>
      </c>
      <c r="CK2646" s="1" t="str">
        <f t="shared" si="638"/>
        <v/>
      </c>
    </row>
    <row r="2647" spans="73:89" ht="12" customHeight="1" x14ac:dyDescent="0.15">
      <c r="BU2647" s="1">
        <f t="shared" si="639"/>
        <v>0</v>
      </c>
      <c r="BV2647" s="1">
        <f>IF($BY$12=1,NORMDIST(BY2647,$Y$6,$Y$8,TRUE),IF($BY$12=2,IF(BY2647&lt;=$BX$31,0,IF(BY2647&gt;=$BX$32,1,(BY2647-$BX$31)*$BX$33)),SUM($BU$42:BU2647)/$BV$40))</f>
        <v>1</v>
      </c>
      <c r="BW2647" s="1">
        <f t="shared" si="641"/>
        <v>4.5821200603529545E-24</v>
      </c>
      <c r="BY2647" s="1">
        <f t="shared" si="642"/>
        <v>260.49999999999073</v>
      </c>
      <c r="BZ2647" s="1">
        <f t="shared" si="633"/>
        <v>1.7589712323812351E-26</v>
      </c>
      <c r="CA2647" s="1">
        <f t="shared" si="640"/>
        <v>26</v>
      </c>
      <c r="CE2647" s="1">
        <f t="shared" si="634"/>
        <v>26.305</v>
      </c>
      <c r="CF2647" s="1">
        <f t="shared" si="635"/>
        <v>99</v>
      </c>
      <c r="CG2647" s="1">
        <f t="shared" si="636"/>
        <v>0</v>
      </c>
      <c r="CH2647" s="1">
        <f t="shared" si="643"/>
        <v>0</v>
      </c>
      <c r="CJ2647" s="1" t="e">
        <f t="shared" si="637"/>
        <v>#N/A</v>
      </c>
      <c r="CK2647" s="1" t="str">
        <f t="shared" si="638"/>
        <v/>
      </c>
    </row>
    <row r="2648" spans="73:89" ht="12" customHeight="1" x14ac:dyDescent="0.15">
      <c r="BU2648" s="1">
        <f t="shared" si="639"/>
        <v>0</v>
      </c>
      <c r="BV2648" s="1">
        <f>IF($BY$12=1,NORMDIST(BY2648,$Y$6,$Y$8,TRUE),IF($BY$12=2,IF(BY2648&lt;=$BX$31,0,IF(BY2648&gt;=$BX$32,1,(BY2648-$BX$31)*$BX$33)),SUM($BU$42:BU2648)/$BV$40))</f>
        <v>1</v>
      </c>
      <c r="BW2648" s="1">
        <f t="shared" si="641"/>
        <v>4.3488354203345192E-24</v>
      </c>
      <c r="BY2648" s="1">
        <f t="shared" si="642"/>
        <v>260.59999999999076</v>
      </c>
      <c r="BZ2648" s="1">
        <f t="shared" si="633"/>
        <v>1.6687779817093911E-26</v>
      </c>
      <c r="CA2648" s="1">
        <f t="shared" si="640"/>
        <v>26</v>
      </c>
      <c r="CE2648" s="1">
        <f t="shared" si="634"/>
        <v>26.305</v>
      </c>
      <c r="CF2648" s="1">
        <f t="shared" si="635"/>
        <v>99</v>
      </c>
      <c r="CG2648" s="1">
        <f t="shared" si="636"/>
        <v>0</v>
      </c>
      <c r="CH2648" s="1">
        <f t="shared" si="643"/>
        <v>0</v>
      </c>
      <c r="CJ2648" s="1" t="e">
        <f t="shared" si="637"/>
        <v>#N/A</v>
      </c>
      <c r="CK2648" s="1" t="str">
        <f t="shared" si="638"/>
        <v/>
      </c>
    </row>
    <row r="2649" spans="73:89" ht="12" customHeight="1" x14ac:dyDescent="0.15">
      <c r="BU2649" s="1">
        <f t="shared" si="639"/>
        <v>0</v>
      </c>
      <c r="BV2649" s="1">
        <f>IF($BY$12=1,NORMDIST(BY2649,$Y$6,$Y$8,TRUE),IF($BY$12=2,IF(BY2649&lt;=$BX$31,0,IF(BY2649&gt;=$BX$32,1,(BY2649-$BX$31)*$BX$33)),SUM($BU$42:BU2649)/$BV$40))</f>
        <v>1</v>
      </c>
      <c r="BW2649" s="1">
        <f t="shared" si="641"/>
        <v>4.127323962703277E-24</v>
      </c>
      <c r="BY2649" s="1">
        <f t="shared" si="642"/>
        <v>260.69999999999078</v>
      </c>
      <c r="BZ2649" s="1">
        <f t="shared" si="633"/>
        <v>1.5831699128129739E-26</v>
      </c>
      <c r="CA2649" s="1">
        <f t="shared" si="640"/>
        <v>26</v>
      </c>
      <c r="CE2649" s="1">
        <f t="shared" si="634"/>
        <v>26.305</v>
      </c>
      <c r="CF2649" s="1">
        <f t="shared" si="635"/>
        <v>99</v>
      </c>
      <c r="CG2649" s="1">
        <f t="shared" si="636"/>
        <v>0</v>
      </c>
      <c r="CH2649" s="1">
        <f t="shared" si="643"/>
        <v>0</v>
      </c>
      <c r="CJ2649" s="1" t="e">
        <f t="shared" si="637"/>
        <v>#N/A</v>
      </c>
      <c r="CK2649" s="1" t="str">
        <f t="shared" si="638"/>
        <v/>
      </c>
    </row>
    <row r="2650" spans="73:89" ht="12" customHeight="1" x14ac:dyDescent="0.15">
      <c r="BU2650" s="1">
        <f t="shared" si="639"/>
        <v>0</v>
      </c>
      <c r="BV2650" s="1">
        <f>IF($BY$12=1,NORMDIST(BY2650,$Y$6,$Y$8,TRUE),IF($BY$12=2,IF(BY2650&lt;=$BX$31,0,IF(BY2650&gt;=$BX$32,1,(BY2650-$BX$31)*$BX$33)),SUM($BU$42:BU2650)/$BV$40))</f>
        <v>1</v>
      </c>
      <c r="BW2650" s="1">
        <f t="shared" si="641"/>
        <v>3.9169968682502333E-24</v>
      </c>
      <c r="BY2650" s="1">
        <f t="shared" si="642"/>
        <v>260.7999999999908</v>
      </c>
      <c r="BZ2650" s="1">
        <f t="shared" si="633"/>
        <v>1.5019159770898662E-26</v>
      </c>
      <c r="CA2650" s="1">
        <f t="shared" si="640"/>
        <v>26</v>
      </c>
      <c r="CE2650" s="1">
        <f t="shared" si="634"/>
        <v>26.305</v>
      </c>
      <c r="CF2650" s="1">
        <f t="shared" si="635"/>
        <v>99</v>
      </c>
      <c r="CG2650" s="1">
        <f t="shared" si="636"/>
        <v>0</v>
      </c>
      <c r="CH2650" s="1">
        <f t="shared" si="643"/>
        <v>0</v>
      </c>
      <c r="CJ2650" s="1" t="e">
        <f t="shared" si="637"/>
        <v>#N/A</v>
      </c>
      <c r="CK2650" s="1" t="str">
        <f t="shared" si="638"/>
        <v/>
      </c>
    </row>
    <row r="2651" spans="73:89" ht="12" customHeight="1" x14ac:dyDescent="0.15">
      <c r="BU2651" s="1">
        <f t="shared" si="639"/>
        <v>0</v>
      </c>
      <c r="BV2651" s="1">
        <f>IF($BY$12=1,NORMDIST(BY2651,$Y$6,$Y$8,TRUE),IF($BY$12=2,IF(BY2651&lt;=$BX$31,0,IF(BY2651&gt;=$BX$32,1,(BY2651-$BX$31)*$BX$33)),SUM($BU$42:BU2651)/$BV$40))</f>
        <v>1</v>
      </c>
      <c r="BW2651" s="1">
        <f t="shared" si="641"/>
        <v>3.7172944944504229E-24</v>
      </c>
      <c r="BY2651" s="1">
        <f t="shared" si="642"/>
        <v>260.89999999999083</v>
      </c>
      <c r="BZ2651" s="1">
        <f t="shared" si="633"/>
        <v>1.4247966632619984E-26</v>
      </c>
      <c r="CA2651" s="1">
        <f t="shared" si="640"/>
        <v>26</v>
      </c>
      <c r="CE2651" s="1">
        <f t="shared" si="634"/>
        <v>26.305</v>
      </c>
      <c r="CF2651" s="1">
        <f t="shared" si="635"/>
        <v>99</v>
      </c>
      <c r="CG2651" s="1">
        <f t="shared" si="636"/>
        <v>0</v>
      </c>
      <c r="CH2651" s="1">
        <f t="shared" si="643"/>
        <v>0</v>
      </c>
      <c r="CJ2651" s="1" t="e">
        <f t="shared" si="637"/>
        <v>#N/A</v>
      </c>
      <c r="CK2651" s="1" t="str">
        <f t="shared" si="638"/>
        <v/>
      </c>
    </row>
    <row r="2652" spans="73:89" ht="12" customHeight="1" x14ac:dyDescent="0.15">
      <c r="BU2652" s="1">
        <f t="shared" si="639"/>
        <v>0</v>
      </c>
      <c r="BV2652" s="1">
        <f>IF($BY$12=1,NORMDIST(BY2652,$Y$6,$Y$8,TRUE),IF($BY$12=2,IF(BY2652&lt;=$BX$31,0,IF(BY2652&gt;=$BX$32,1,(BY2652-$BX$31)*$BX$33)),SUM($BU$42:BU2652)/$BV$40))</f>
        <v>1</v>
      </c>
      <c r="BW2652" s="1">
        <f t="shared" si="641"/>
        <v>3.5276849434930688E-24</v>
      </c>
      <c r="BY2652" s="1">
        <f t="shared" si="642"/>
        <v>260.99999999999085</v>
      </c>
      <c r="BZ2652" s="1">
        <f t="shared" si="633"/>
        <v>1.3516034266257444E-26</v>
      </c>
      <c r="CA2652" s="1">
        <f t="shared" si="640"/>
        <v>26</v>
      </c>
      <c r="CE2652" s="1">
        <f t="shared" si="634"/>
        <v>26.305</v>
      </c>
      <c r="CF2652" s="1">
        <f t="shared" si="635"/>
        <v>99</v>
      </c>
      <c r="CG2652" s="1">
        <f t="shared" si="636"/>
        <v>0</v>
      </c>
      <c r="CH2652" s="1">
        <f t="shared" si="643"/>
        <v>0</v>
      </c>
      <c r="CJ2652" s="1" t="e">
        <f t="shared" si="637"/>
        <v>#N/A</v>
      </c>
      <c r="CK2652" s="1" t="str">
        <f t="shared" si="638"/>
        <v/>
      </c>
    </row>
    <row r="2653" spans="73:89" ht="12" customHeight="1" x14ac:dyDescent="0.15">
      <c r="BU2653" s="1">
        <f t="shared" si="639"/>
        <v>0</v>
      </c>
      <c r="BV2653" s="1">
        <f>IF($BY$12=1,NORMDIST(BY2653,$Y$6,$Y$8,TRUE),IF($BY$12=2,IF(BY2653&lt;=$BX$31,0,IF(BY2653&gt;=$BX$32,1,(BY2653-$BX$31)*$BX$33)),SUM($BU$42:BU2653)/$BV$40))</f>
        <v>1</v>
      </c>
      <c r="BW2653" s="1">
        <f t="shared" si="641"/>
        <v>3.3476626999023141E-24</v>
      </c>
      <c r="BY2653" s="1">
        <f t="shared" si="642"/>
        <v>261.09999999999087</v>
      </c>
      <c r="BZ2653" s="1">
        <f t="shared" si="633"/>
        <v>1.2821381462667296E-26</v>
      </c>
      <c r="CA2653" s="1">
        <f t="shared" si="640"/>
        <v>26</v>
      </c>
      <c r="CE2653" s="1">
        <f t="shared" si="634"/>
        <v>26.305</v>
      </c>
      <c r="CF2653" s="1">
        <f t="shared" si="635"/>
        <v>99</v>
      </c>
      <c r="CG2653" s="1">
        <f t="shared" si="636"/>
        <v>0</v>
      </c>
      <c r="CH2653" s="1">
        <f t="shared" si="643"/>
        <v>0</v>
      </c>
      <c r="CJ2653" s="1" t="e">
        <f t="shared" si="637"/>
        <v>#N/A</v>
      </c>
      <c r="CK2653" s="1" t="str">
        <f t="shared" si="638"/>
        <v/>
      </c>
    </row>
    <row r="2654" spans="73:89" ht="12" customHeight="1" x14ac:dyDescent="0.15">
      <c r="BU2654" s="1">
        <f t="shared" si="639"/>
        <v>0</v>
      </c>
      <c r="BV2654" s="1">
        <f>IF($BY$12=1,NORMDIST(BY2654,$Y$6,$Y$8,TRUE),IF($BY$12=2,IF(BY2654&lt;=$BX$31,0,IF(BY2654&gt;=$BX$32,1,(BY2654-$BX$31)*$BX$33)),SUM($BU$42:BU2654)/$BV$40))</f>
        <v>1</v>
      </c>
      <c r="BW2654" s="1">
        <f t="shared" si="641"/>
        <v>3.17674733439968E-24</v>
      </c>
      <c r="BY2654" s="1">
        <f t="shared" si="642"/>
        <v>261.19999999999089</v>
      </c>
      <c r="BZ2654" s="1">
        <f t="shared" si="633"/>
        <v>1.2162126088820026E-26</v>
      </c>
      <c r="CA2654" s="1">
        <f t="shared" si="640"/>
        <v>26</v>
      </c>
      <c r="CE2654" s="1">
        <f t="shared" si="634"/>
        <v>26.305</v>
      </c>
      <c r="CF2654" s="1">
        <f t="shared" si="635"/>
        <v>99</v>
      </c>
      <c r="CG2654" s="1">
        <f t="shared" si="636"/>
        <v>0</v>
      </c>
      <c r="CH2654" s="1">
        <f t="shared" si="643"/>
        <v>0</v>
      </c>
      <c r="CJ2654" s="1" t="e">
        <f t="shared" si="637"/>
        <v>#N/A</v>
      </c>
      <c r="CK2654" s="1" t="str">
        <f t="shared" si="638"/>
        <v/>
      </c>
    </row>
    <row r="2655" spans="73:89" ht="12" customHeight="1" x14ac:dyDescent="0.15">
      <c r="BU2655" s="1">
        <f t="shared" si="639"/>
        <v>0</v>
      </c>
      <c r="BV2655" s="1">
        <f>IF($BY$12=1,NORMDIST(BY2655,$Y$6,$Y$8,TRUE),IF($BY$12=2,IF(BY2655&lt;=$BX$31,0,IF(BY2655&gt;=$BX$32,1,(BY2655-$BX$31)*$BX$33)),SUM($BU$42:BU2655)/$BV$40))</f>
        <v>1</v>
      </c>
      <c r="BW2655" s="1">
        <f t="shared" si="641"/>
        <v>3.0144822708203221E-24</v>
      </c>
      <c r="BY2655" s="1">
        <f t="shared" si="642"/>
        <v>261.29999999999092</v>
      </c>
      <c r="BZ2655" s="1">
        <f t="shared" si="633"/>
        <v>1.1536480179182652E-26</v>
      </c>
      <c r="CA2655" s="1">
        <f t="shared" si="640"/>
        <v>26</v>
      </c>
      <c r="CE2655" s="1">
        <f t="shared" si="634"/>
        <v>26.305</v>
      </c>
      <c r="CF2655" s="1">
        <f t="shared" si="635"/>
        <v>99</v>
      </c>
      <c r="CG2655" s="1">
        <f t="shared" si="636"/>
        <v>0</v>
      </c>
      <c r="CH2655" s="1">
        <f t="shared" si="643"/>
        <v>0</v>
      </c>
      <c r="CJ2655" s="1" t="e">
        <f t="shared" si="637"/>
        <v>#N/A</v>
      </c>
      <c r="CK2655" s="1" t="str">
        <f t="shared" si="638"/>
        <v/>
      </c>
    </row>
    <row r="2656" spans="73:89" ht="12" customHeight="1" x14ac:dyDescent="0.15">
      <c r="BU2656" s="1">
        <f t="shared" si="639"/>
        <v>0</v>
      </c>
      <c r="BV2656" s="1">
        <f>IF($BY$12=1,NORMDIST(BY2656,$Y$6,$Y$8,TRUE),IF($BY$12=2,IF(BY2656&lt;=$BX$31,0,IF(BY2656&gt;=$BX$32,1,(BY2656-$BX$31)*$BX$33)),SUM($BU$42:BU2656)/$BV$40))</f>
        <v>1</v>
      </c>
      <c r="BW2656" s="1">
        <f t="shared" si="641"/>
        <v>2.8604336130473733E-24</v>
      </c>
      <c r="BY2656" s="1">
        <f t="shared" si="642"/>
        <v>261.39999999999094</v>
      </c>
      <c r="BZ2656" s="1">
        <f t="shared" si="633"/>
        <v>1.0942745267970439E-26</v>
      </c>
      <c r="CA2656" s="1">
        <f t="shared" si="640"/>
        <v>26</v>
      </c>
      <c r="CE2656" s="1">
        <f t="shared" si="634"/>
        <v>26.305</v>
      </c>
      <c r="CF2656" s="1">
        <f t="shared" si="635"/>
        <v>99</v>
      </c>
      <c r="CG2656" s="1">
        <f t="shared" si="636"/>
        <v>0</v>
      </c>
      <c r="CH2656" s="1">
        <f t="shared" si="643"/>
        <v>0</v>
      </c>
      <c r="CJ2656" s="1" t="e">
        <f t="shared" si="637"/>
        <v>#N/A</v>
      </c>
      <c r="CK2656" s="1" t="str">
        <f t="shared" si="638"/>
        <v/>
      </c>
    </row>
    <row r="2657" spans="73:89" ht="12" customHeight="1" x14ac:dyDescent="0.15">
      <c r="BU2657" s="1">
        <f t="shared" si="639"/>
        <v>0</v>
      </c>
      <c r="BV2657" s="1">
        <f>IF($BY$12=1,NORMDIST(BY2657,$Y$6,$Y$8,TRUE),IF($BY$12=2,IF(BY2657&lt;=$BX$31,0,IF(BY2657&gt;=$BX$32,1,(BY2657-$BX$31)*$BX$33)),SUM($BU$42:BU2657)/$BV$40))</f>
        <v>1</v>
      </c>
      <c r="BW2657" s="1">
        <f t="shared" si="641"/>
        <v>2.7141890290711135E-24</v>
      </c>
      <c r="BY2657" s="1">
        <f t="shared" si="642"/>
        <v>261.49999999999096</v>
      </c>
      <c r="BZ2657" s="1">
        <f t="shared" si="633"/>
        <v>1.037930795055911E-26</v>
      </c>
      <c r="CA2657" s="1">
        <f t="shared" si="640"/>
        <v>26</v>
      </c>
      <c r="CE2657" s="1">
        <f t="shared" si="634"/>
        <v>26.305</v>
      </c>
      <c r="CF2657" s="1">
        <f t="shared" si="635"/>
        <v>99</v>
      </c>
      <c r="CG2657" s="1">
        <f t="shared" si="636"/>
        <v>0</v>
      </c>
      <c r="CH2657" s="1">
        <f t="shared" si="643"/>
        <v>0</v>
      </c>
      <c r="CJ2657" s="1" t="e">
        <f t="shared" si="637"/>
        <v>#N/A</v>
      </c>
      <c r="CK2657" s="1" t="str">
        <f t="shared" si="638"/>
        <v/>
      </c>
    </row>
    <row r="2658" spans="73:89" ht="12" customHeight="1" x14ac:dyDescent="0.15">
      <c r="BU2658" s="1">
        <f t="shared" si="639"/>
        <v>0</v>
      </c>
      <c r="BV2658" s="1">
        <f>IF($BY$12=1,NORMDIST(BY2658,$Y$6,$Y$8,TRUE),IF($BY$12=2,IF(BY2658&lt;=$BX$31,0,IF(BY2658&gt;=$BX$32,1,(BY2658-$BX$31)*$BX$33)),SUM($BU$42:BU2658)/$BV$40))</f>
        <v>1</v>
      </c>
      <c r="BW2658" s="1">
        <f t="shared" si="641"/>
        <v>2.5753566894211313E-24</v>
      </c>
      <c r="BY2658" s="1">
        <f t="shared" si="642"/>
        <v>261.59999999999098</v>
      </c>
      <c r="BZ2658" s="1">
        <f t="shared" si="633"/>
        <v>9.8446356629251528E-27</v>
      </c>
      <c r="CA2658" s="1">
        <f t="shared" si="640"/>
        <v>26</v>
      </c>
      <c r="CE2658" s="1">
        <f t="shared" si="634"/>
        <v>26.305</v>
      </c>
      <c r="CF2658" s="1">
        <f t="shared" si="635"/>
        <v>99</v>
      </c>
      <c r="CG2658" s="1">
        <f t="shared" si="636"/>
        <v>0</v>
      </c>
      <c r="CH2658" s="1">
        <f t="shared" si="643"/>
        <v>0</v>
      </c>
      <c r="CJ2658" s="1" t="e">
        <f t="shared" si="637"/>
        <v>#N/A</v>
      </c>
      <c r="CK2658" s="1" t="str">
        <f t="shared" si="638"/>
        <v/>
      </c>
    </row>
    <row r="2659" spans="73:89" ht="12" customHeight="1" x14ac:dyDescent="0.15">
      <c r="BU2659" s="1">
        <f t="shared" si="639"/>
        <v>0</v>
      </c>
      <c r="BV2659" s="1">
        <f>IF($BY$12=1,NORMDIST(BY2659,$Y$6,$Y$8,TRUE),IF($BY$12=2,IF(BY2659&lt;=$BX$31,0,IF(BY2659&gt;=$BX$32,1,(BY2659-$BX$31)*$BX$33)),SUM($BU$42:BU2659)/$BV$40))</f>
        <v>1</v>
      </c>
      <c r="BW2659" s="1">
        <f t="shared" si="641"/>
        <v>2.443564257347381E-24</v>
      </c>
      <c r="BY2659" s="1">
        <f t="shared" si="642"/>
        <v>261.69999999999101</v>
      </c>
      <c r="BZ2659" s="1">
        <f t="shared" si="633"/>
        <v>9.3372726685038785E-27</v>
      </c>
      <c r="CA2659" s="1">
        <f t="shared" si="640"/>
        <v>26</v>
      </c>
      <c r="CE2659" s="1">
        <f t="shared" si="634"/>
        <v>26.305</v>
      </c>
      <c r="CF2659" s="1">
        <f t="shared" si="635"/>
        <v>99</v>
      </c>
      <c r="CG2659" s="1">
        <f t="shared" si="636"/>
        <v>0</v>
      </c>
      <c r="CH2659" s="1">
        <f t="shared" si="643"/>
        <v>0</v>
      </c>
      <c r="CJ2659" s="1" t="e">
        <f t="shared" si="637"/>
        <v>#N/A</v>
      </c>
      <c r="CK2659" s="1" t="str">
        <f t="shared" si="638"/>
        <v/>
      </c>
    </row>
    <row r="2660" spans="73:89" ht="12" customHeight="1" x14ac:dyDescent="0.15">
      <c r="BU2660" s="1">
        <f t="shared" si="639"/>
        <v>0</v>
      </c>
      <c r="BV2660" s="1">
        <f>IF($BY$12=1,NORMDIST(BY2660,$Y$6,$Y$8,TRUE),IF($BY$12=2,IF(BY2660&lt;=$BX$31,0,IF(BY2660&gt;=$BX$32,1,(BY2660-$BX$31)*$BX$33)),SUM($BU$42:BU2660)/$BV$40))</f>
        <v>1</v>
      </c>
      <c r="BW2660" s="1">
        <f t="shared" si="641"/>
        <v>2.3184579282537066E-24</v>
      </c>
      <c r="BY2660" s="1">
        <f t="shared" si="642"/>
        <v>261.79999999999103</v>
      </c>
      <c r="BZ2660" s="1">
        <f t="shared" si="633"/>
        <v>8.8558362423750417E-27</v>
      </c>
      <c r="CA2660" s="1">
        <f t="shared" si="640"/>
        <v>26</v>
      </c>
      <c r="CE2660" s="1">
        <f t="shared" si="634"/>
        <v>26.305</v>
      </c>
      <c r="CF2660" s="1">
        <f t="shared" si="635"/>
        <v>99</v>
      </c>
      <c r="CG2660" s="1">
        <f t="shared" si="636"/>
        <v>0</v>
      </c>
      <c r="CH2660" s="1">
        <f t="shared" si="643"/>
        <v>0</v>
      </c>
      <c r="CJ2660" s="1" t="e">
        <f t="shared" si="637"/>
        <v>#N/A</v>
      </c>
      <c r="CK2660" s="1" t="str">
        <f t="shared" si="638"/>
        <v/>
      </c>
    </row>
    <row r="2661" spans="73:89" ht="12" customHeight="1" x14ac:dyDescent="0.15">
      <c r="BU2661" s="1">
        <f t="shared" si="639"/>
        <v>0</v>
      </c>
      <c r="BV2661" s="1">
        <f>IF($BY$12=1,NORMDIST(BY2661,$Y$6,$Y$8,TRUE),IF($BY$12=2,IF(BY2661&lt;=$BX$31,0,IF(BY2661&gt;=$BX$32,1,(BY2661-$BX$31)*$BX$33)),SUM($BU$42:BU2661)/$BV$40))</f>
        <v>1</v>
      </c>
      <c r="BW2661" s="1">
        <f t="shared" si="641"/>
        <v>2.1997015160057321E-24</v>
      </c>
      <c r="BY2661" s="1">
        <f t="shared" si="642"/>
        <v>261.89999999999105</v>
      </c>
      <c r="BZ2661" s="1">
        <f t="shared" si="633"/>
        <v>8.3990130431684123E-27</v>
      </c>
      <c r="CA2661" s="1">
        <f t="shared" si="640"/>
        <v>26</v>
      </c>
      <c r="CE2661" s="1">
        <f t="shared" si="634"/>
        <v>26.305</v>
      </c>
      <c r="CF2661" s="1">
        <f t="shared" si="635"/>
        <v>99</v>
      </c>
      <c r="CG2661" s="1">
        <f t="shared" si="636"/>
        <v>0</v>
      </c>
      <c r="CH2661" s="1">
        <f t="shared" si="643"/>
        <v>0</v>
      </c>
      <c r="CJ2661" s="1" t="e">
        <f t="shared" si="637"/>
        <v>#N/A</v>
      </c>
      <c r="CK2661" s="1" t="str">
        <f t="shared" si="638"/>
        <v/>
      </c>
    </row>
    <row r="2662" spans="73:89" ht="12" customHeight="1" x14ac:dyDescent="0.15">
      <c r="BU2662" s="1">
        <f t="shared" si="639"/>
        <v>0</v>
      </c>
      <c r="BV2662" s="1">
        <f>IF($BY$12=1,NORMDIST(BY2662,$Y$6,$Y$8,TRUE),IF($BY$12=2,IF(BY2662&lt;=$BX$31,0,IF(BY2662&gt;=$BX$32,1,(BY2662-$BX$31)*$BX$33)),SUM($BU$42:BU2662)/$BV$40))</f>
        <v>1</v>
      </c>
      <c r="BW2662" s="1">
        <f t="shared" si="641"/>
        <v>2.0869755838480712E-24</v>
      </c>
      <c r="BY2662" s="1">
        <f t="shared" si="642"/>
        <v>261.99999999999108</v>
      </c>
      <c r="BZ2662" s="1">
        <f t="shared" si="633"/>
        <v>7.9655556635425275E-27</v>
      </c>
      <c r="CA2662" s="1">
        <f t="shared" si="640"/>
        <v>26</v>
      </c>
      <c r="CE2662" s="1">
        <f t="shared" si="634"/>
        <v>26.305</v>
      </c>
      <c r="CF2662" s="1">
        <f t="shared" si="635"/>
        <v>99</v>
      </c>
      <c r="CG2662" s="1">
        <f t="shared" si="636"/>
        <v>0</v>
      </c>
      <c r="CH2662" s="1">
        <f t="shared" si="643"/>
        <v>0</v>
      </c>
      <c r="CJ2662" s="1" t="e">
        <f t="shared" si="637"/>
        <v>#N/A</v>
      </c>
      <c r="CK2662" s="1" t="str">
        <f t="shared" si="638"/>
        <v/>
      </c>
    </row>
    <row r="2663" spans="73:89" ht="12" customHeight="1" x14ac:dyDescent="0.15">
      <c r="BU2663" s="1">
        <f t="shared" si="639"/>
        <v>0</v>
      </c>
      <c r="BV2663" s="1">
        <f>IF($BY$12=1,NORMDIST(BY2663,$Y$6,$Y$8,TRUE),IF($BY$12=2,IF(BY2663&lt;=$BX$31,0,IF(BY2663&gt;=$BX$32,1,(BY2663-$BX$31)*$BX$33)),SUM($BU$42:BU2663)/$BV$40))</f>
        <v>1</v>
      </c>
      <c r="BW2663" s="1">
        <f t="shared" si="641"/>
        <v>1.9799766177756222E-24</v>
      </c>
      <c r="BY2663" s="1">
        <f t="shared" si="642"/>
        <v>262.0999999999911</v>
      </c>
      <c r="BZ2663" s="1">
        <f t="shared" si="633"/>
        <v>7.5542793505367777E-27</v>
      </c>
      <c r="CA2663" s="1">
        <f t="shared" si="640"/>
        <v>26</v>
      </c>
      <c r="CE2663" s="1">
        <f t="shared" si="634"/>
        <v>26.305</v>
      </c>
      <c r="CF2663" s="1">
        <f t="shared" si="635"/>
        <v>99</v>
      </c>
      <c r="CG2663" s="1">
        <f t="shared" si="636"/>
        <v>0</v>
      </c>
      <c r="CH2663" s="1">
        <f t="shared" si="643"/>
        <v>0</v>
      </c>
      <c r="CJ2663" s="1" t="e">
        <f t="shared" si="637"/>
        <v>#N/A</v>
      </c>
      <c r="CK2663" s="1" t="str">
        <f t="shared" si="638"/>
        <v/>
      </c>
    </row>
    <row r="2664" spans="73:89" ht="12" customHeight="1" x14ac:dyDescent="0.15">
      <c r="BU2664" s="1">
        <f t="shared" si="639"/>
        <v>0</v>
      </c>
      <c r="BV2664" s="1">
        <f>IF($BY$12=1,NORMDIST(BY2664,$Y$6,$Y$8,TRUE),IF($BY$12=2,IF(BY2664&lt;=$BX$31,0,IF(BY2664&gt;=$BX$32,1,(BY2664-$BX$31)*$BX$33)),SUM($BU$42:BU2664)/$BV$40))</f>
        <v>1</v>
      </c>
      <c r="BW2664" s="1">
        <f t="shared" si="641"/>
        <v>1.8784162403053726E-24</v>
      </c>
      <c r="BY2664" s="1">
        <f t="shared" si="642"/>
        <v>262.19999999999112</v>
      </c>
      <c r="BZ2664" s="1">
        <f t="shared" si="633"/>
        <v>7.1640588875111986E-27</v>
      </c>
      <c r="CA2664" s="1">
        <f t="shared" si="640"/>
        <v>26</v>
      </c>
      <c r="CE2664" s="1">
        <f t="shared" si="634"/>
        <v>26.305</v>
      </c>
      <c r="CF2664" s="1">
        <f t="shared" si="635"/>
        <v>99</v>
      </c>
      <c r="CG2664" s="1">
        <f t="shared" si="636"/>
        <v>0</v>
      </c>
      <c r="CH2664" s="1">
        <f t="shared" si="643"/>
        <v>0</v>
      </c>
      <c r="CJ2664" s="1" t="e">
        <f t="shared" si="637"/>
        <v>#N/A</v>
      </c>
      <c r="CK2664" s="1" t="str">
        <f t="shared" si="638"/>
        <v/>
      </c>
    </row>
    <row r="2665" spans="73:89" ht="12" customHeight="1" x14ac:dyDescent="0.15">
      <c r="BU2665" s="1">
        <f t="shared" si="639"/>
        <v>0</v>
      </c>
      <c r="BV2665" s="1">
        <f>IF($BY$12=1,NORMDIST(BY2665,$Y$6,$Y$8,TRUE),IF($BY$12=2,IF(BY2665&lt;=$BX$31,0,IF(BY2665&gt;=$BX$32,1,(BY2665-$BX$31)*$BX$33)),SUM($BU$42:BU2665)/$BV$40))</f>
        <v>1</v>
      </c>
      <c r="BW2665" s="1">
        <f t="shared" si="641"/>
        <v>1.7820204626939346E-24</v>
      </c>
      <c r="BY2665" s="1">
        <f t="shared" si="642"/>
        <v>262.29999999999114</v>
      </c>
      <c r="BZ2665" s="1">
        <f t="shared" si="633"/>
        <v>6.7938256297902971E-27</v>
      </c>
      <c r="CA2665" s="1">
        <f t="shared" si="640"/>
        <v>26</v>
      </c>
      <c r="CE2665" s="1">
        <f t="shared" si="634"/>
        <v>26.305</v>
      </c>
      <c r="CF2665" s="1">
        <f t="shared" si="635"/>
        <v>99</v>
      </c>
      <c r="CG2665" s="1">
        <f t="shared" si="636"/>
        <v>0</v>
      </c>
      <c r="CH2665" s="1">
        <f t="shared" si="643"/>
        <v>0</v>
      </c>
      <c r="CJ2665" s="1" t="e">
        <f t="shared" si="637"/>
        <v>#N/A</v>
      </c>
      <c r="CK2665" s="1" t="str">
        <f t="shared" si="638"/>
        <v/>
      </c>
    </row>
    <row r="2666" spans="73:89" ht="12" customHeight="1" x14ac:dyDescent="0.15">
      <c r="BU2666" s="1">
        <f t="shared" si="639"/>
        <v>0</v>
      </c>
      <c r="BV2666" s="1">
        <f>IF($BY$12=1,NORMDIST(BY2666,$Y$6,$Y$8,TRUE),IF($BY$12=2,IF(BY2666&lt;=$BX$31,0,IF(BY2666&gt;=$BX$32,1,(BY2666-$BX$31)*$BX$33)),SUM($BU$42:BU2666)/$BV$40))</f>
        <v>1</v>
      </c>
      <c r="BW2666" s="1">
        <f t="shared" si="641"/>
        <v>1.6905289737399894E-24</v>
      </c>
      <c r="BY2666" s="1">
        <f t="shared" si="642"/>
        <v>262.39999999999117</v>
      </c>
      <c r="BZ2666" s="1">
        <f t="shared" ref="BZ2666:BZ2729" si="644">IF($BZ$5,IF($BY$12=1,NORMDIST(BY2666,$Y$6,$Y$8,FALSE),IF($BY$12=2,IF(AND(BY2666&gt;=$BX$31,BY2666&lt;=$BX$32),$BX$33,0),IF(BY2666&lt;=$BX$13,0,NORMDIST(LN((BY2666-$BX$13)/$BX$12),0,$BW$8,FALSE)/((BY2666-$BX$13)/$BX$12)))),-999)</f>
        <v>6.4425646865093227E-27</v>
      </c>
      <c r="CA2666" s="1">
        <f t="shared" si="640"/>
        <v>26</v>
      </c>
      <c r="CE2666" s="1">
        <f t="shared" ref="CE2666:CE2729" si="645">IF(AND($CB$7,$CD$2,$CD$1),26+$P$23/2-CC2666*$P$23,NA())</f>
        <v>26.305</v>
      </c>
      <c r="CF2666" s="1">
        <f t="shared" ref="CF2666:CF2729" si="646">IF(ISNA(CJ2666),99,CJ2666)</f>
        <v>99</v>
      </c>
      <c r="CG2666" s="1">
        <f t="shared" ref="CG2666:CG2729" si="647">IF(ISNA(CJ2666),0,CJ2666)</f>
        <v>0</v>
      </c>
      <c r="CH2666" s="1">
        <f t="shared" si="643"/>
        <v>0</v>
      </c>
      <c r="CJ2666" s="1" t="e">
        <f t="shared" ref="CJ2666:CJ2729" si="648">IF(CH2666=1,CE2666,NA())</f>
        <v>#N/A</v>
      </c>
      <c r="CK2666" s="1" t="str">
        <f t="shared" ref="CK2666:CK2729" si="649">IF(CH2666=1,M2565,"")</f>
        <v/>
      </c>
    </row>
    <row r="2667" spans="73:89" ht="12" customHeight="1" x14ac:dyDescent="0.15">
      <c r="BU2667" s="1">
        <f t="shared" ref="BU2667:BU2730" si="650">IF($BY$12&lt;3,0,IF(BY2667&lt;=$BX$13,0,NORMDIST(LN((BY2667-$BX$13)/$BX$12),0,$BW$8,FALSE)/((BY2667-$BX$13)/$BX$12)))</f>
        <v>0</v>
      </c>
      <c r="BV2667" s="1">
        <f>IF($BY$12=1,NORMDIST(BY2667,$Y$6,$Y$8,TRUE),IF($BY$12=2,IF(BY2667&lt;=$BX$31,0,IF(BY2667&gt;=$BX$32,1,(BY2667-$BX$31)*$BX$33)),SUM($BU$42:BU2667)/$BV$40))</f>
        <v>1</v>
      </c>
      <c r="BW2667" s="1">
        <f t="shared" si="641"/>
        <v>1.6036944633990996E-24</v>
      </c>
      <c r="BY2667" s="1">
        <f t="shared" si="642"/>
        <v>262.49999999999119</v>
      </c>
      <c r="BZ2667" s="1">
        <f t="shared" si="644"/>
        <v>6.1093122415205843E-27</v>
      </c>
      <c r="CA2667" s="1">
        <f t="shared" ref="CA2667:CA2730" si="651">IF(AND($CD$1,$CD$3),26-$CD$40*NORMDIST(BY2667,$Y$6,$Y$8/SQRT($T$18),FALSE),-999)</f>
        <v>26</v>
      </c>
      <c r="CE2667" s="1">
        <f t="shared" si="645"/>
        <v>26.305</v>
      </c>
      <c r="CF2667" s="1">
        <f t="shared" si="646"/>
        <v>99</v>
      </c>
      <c r="CG2667" s="1">
        <f t="shared" si="647"/>
        <v>0</v>
      </c>
      <c r="CH2667" s="1">
        <f t="shared" si="643"/>
        <v>0</v>
      </c>
      <c r="CJ2667" s="1" t="e">
        <f t="shared" si="648"/>
        <v>#N/A</v>
      </c>
      <c r="CK2667" s="1" t="str">
        <f t="shared" si="649"/>
        <v/>
      </c>
    </row>
    <row r="2668" spans="73:89" ht="12" customHeight="1" x14ac:dyDescent="0.15">
      <c r="BU2668" s="1">
        <f t="shared" si="650"/>
        <v>0</v>
      </c>
      <c r="BV2668" s="1">
        <f>IF($BY$12=1,NORMDIST(BY2668,$Y$6,$Y$8,TRUE),IF($BY$12=2,IF(BY2668&lt;=$BX$31,0,IF(BY2668&gt;=$BX$32,1,(BY2668-$BX$31)*$BX$33)),SUM($BU$42:BU2668)/$BV$40))</f>
        <v>1</v>
      </c>
      <c r="BW2668" s="1">
        <f t="shared" si="641"/>
        <v>1.5212819795244974E-24</v>
      </c>
      <c r="BY2668" s="1">
        <f t="shared" si="642"/>
        <v>262.59999999999121</v>
      </c>
      <c r="BZ2668" s="1">
        <f t="shared" si="644"/>
        <v>5.7931530065672061E-27</v>
      </c>
      <c r="CA2668" s="1">
        <f t="shared" si="651"/>
        <v>26</v>
      </c>
      <c r="CE2668" s="1">
        <f t="shared" si="645"/>
        <v>26.305</v>
      </c>
      <c r="CF2668" s="1">
        <f t="shared" si="646"/>
        <v>99</v>
      </c>
      <c r="CG2668" s="1">
        <f t="shared" si="647"/>
        <v>0</v>
      </c>
      <c r="CH2668" s="1">
        <f t="shared" si="643"/>
        <v>0</v>
      </c>
      <c r="CJ2668" s="1" t="e">
        <f t="shared" si="648"/>
        <v>#N/A</v>
      </c>
      <c r="CK2668" s="1" t="str">
        <f t="shared" si="649"/>
        <v/>
      </c>
    </row>
    <row r="2669" spans="73:89" ht="12" customHeight="1" x14ac:dyDescent="0.15">
      <c r="BU2669" s="1">
        <f t="shared" si="650"/>
        <v>0</v>
      </c>
      <c r="BV2669" s="1">
        <f>IF($BY$12=1,NORMDIST(BY2669,$Y$6,$Y$8,TRUE),IF($BY$12=2,IF(BY2669&lt;=$BX$31,0,IF(BY2669&gt;=$BX$32,1,(BY2669-$BX$31)*$BX$33)),SUM($BU$42:BU2669)/$BV$40))</f>
        <v>1</v>
      </c>
      <c r="BW2669" s="1">
        <f t="shared" si="641"/>
        <v>1.4430683161271829E-24</v>
      </c>
      <c r="BY2669" s="1">
        <f t="shared" si="642"/>
        <v>262.69999999999123</v>
      </c>
      <c r="BZ2669" s="1">
        <f t="shared" si="644"/>
        <v>5.4932178002559236E-27</v>
      </c>
      <c r="CA2669" s="1">
        <f t="shared" si="651"/>
        <v>26</v>
      </c>
      <c r="CE2669" s="1">
        <f t="shared" si="645"/>
        <v>26.305</v>
      </c>
      <c r="CF2669" s="1">
        <f t="shared" si="646"/>
        <v>99</v>
      </c>
      <c r="CG2669" s="1">
        <f t="shared" si="647"/>
        <v>0</v>
      </c>
      <c r="CH2669" s="1">
        <f t="shared" si="643"/>
        <v>0</v>
      </c>
      <c r="CJ2669" s="1" t="e">
        <f t="shared" si="648"/>
        <v>#N/A</v>
      </c>
      <c r="CK2669" s="1" t="str">
        <f t="shared" si="649"/>
        <v/>
      </c>
    </row>
    <row r="2670" spans="73:89" ht="12" customHeight="1" x14ac:dyDescent="0.15">
      <c r="BU2670" s="1">
        <f t="shared" si="650"/>
        <v>0</v>
      </c>
      <c r="BV2670" s="1">
        <f>IF($BY$12=1,NORMDIST(BY2670,$Y$6,$Y$8,TRUE),IF($BY$12=2,IF(BY2670&lt;=$BX$31,0,IF(BY2670&gt;=$BX$32,1,(BY2670-$BX$31)*$BX$33)),SUM($BU$42:BU2670)/$BV$40))</f>
        <v>1</v>
      </c>
      <c r="BW2670" s="1">
        <f t="shared" si="641"/>
        <v>1.3688414316264658E-24</v>
      </c>
      <c r="BY2670" s="1">
        <f t="shared" si="642"/>
        <v>262.79999999999126</v>
      </c>
      <c r="BZ2670" s="1">
        <f t="shared" si="644"/>
        <v>5.208681246676223E-27</v>
      </c>
      <c r="CA2670" s="1">
        <f t="shared" si="651"/>
        <v>26</v>
      </c>
      <c r="CE2670" s="1">
        <f t="shared" si="645"/>
        <v>26.305</v>
      </c>
      <c r="CF2670" s="1">
        <f t="shared" si="646"/>
        <v>99</v>
      </c>
      <c r="CG2670" s="1">
        <f t="shared" si="647"/>
        <v>0</v>
      </c>
      <c r="CH2670" s="1">
        <f t="shared" si="643"/>
        <v>0</v>
      </c>
      <c r="CJ2670" s="1" t="e">
        <f t="shared" si="648"/>
        <v>#N/A</v>
      </c>
      <c r="CK2670" s="1" t="str">
        <f t="shared" si="649"/>
        <v/>
      </c>
    </row>
    <row r="2671" spans="73:89" ht="12" customHeight="1" x14ac:dyDescent="0.15">
      <c r="BU2671" s="1">
        <f t="shared" si="650"/>
        <v>0</v>
      </c>
      <c r="BV2671" s="1">
        <f>IF($BY$12=1,NORMDIST(BY2671,$Y$6,$Y$8,TRUE),IF($BY$12=2,IF(BY2671&lt;=$BX$31,0,IF(BY2671&gt;=$BX$32,1,(BY2671-$BX$31)*$BX$33)),SUM($BU$42:BU2671)/$BV$40))</f>
        <v>1</v>
      </c>
      <c r="BW2671" s="1">
        <f t="shared" si="641"/>
        <v>1.2983998956354242E-24</v>
      </c>
      <c r="BY2671" s="1">
        <f t="shared" si="642"/>
        <v>262.89999999999128</v>
      </c>
      <c r="BZ2671" s="1">
        <f t="shared" si="644"/>
        <v>4.9387595878108304E-27</v>
      </c>
      <c r="CA2671" s="1">
        <f t="shared" si="651"/>
        <v>26</v>
      </c>
      <c r="CE2671" s="1">
        <f t="shared" si="645"/>
        <v>26.305</v>
      </c>
      <c r="CF2671" s="1">
        <f t="shared" si="646"/>
        <v>99</v>
      </c>
      <c r="CG2671" s="1">
        <f t="shared" si="647"/>
        <v>0</v>
      </c>
      <c r="CH2671" s="1">
        <f t="shared" si="643"/>
        <v>0</v>
      </c>
      <c r="CJ2671" s="1" t="e">
        <f t="shared" si="648"/>
        <v>#N/A</v>
      </c>
      <c r="CK2671" s="1" t="str">
        <f t="shared" si="649"/>
        <v/>
      </c>
    </row>
    <row r="2672" spans="73:89" ht="12" customHeight="1" x14ac:dyDescent="0.15">
      <c r="BU2672" s="1">
        <f t="shared" si="650"/>
        <v>0</v>
      </c>
      <c r="BV2672" s="1">
        <f>IF($BY$12=1,NORMDIST(BY2672,$Y$6,$Y$8,TRUE),IF($BY$12=2,IF(BY2672&lt;=$BX$31,0,IF(BY2672&gt;=$BX$32,1,(BY2672-$BX$31)*$BX$33)),SUM($BU$42:BU2672)/$BV$40))</f>
        <v>1</v>
      </c>
      <c r="BW2672" s="1">
        <f t="shared" si="641"/>
        <v>1.2315523628951272E-24</v>
      </c>
      <c r="BY2672" s="1">
        <f t="shared" si="642"/>
        <v>262.9999999999913</v>
      </c>
      <c r="BZ2672" s="1">
        <f t="shared" si="644"/>
        <v>4.6827086041641367E-27</v>
      </c>
      <c r="CA2672" s="1">
        <f t="shared" si="651"/>
        <v>26</v>
      </c>
      <c r="CE2672" s="1">
        <f t="shared" si="645"/>
        <v>26.305</v>
      </c>
      <c r="CF2672" s="1">
        <f t="shared" si="646"/>
        <v>99</v>
      </c>
      <c r="CG2672" s="1">
        <f t="shared" si="647"/>
        <v>0</v>
      </c>
      <c r="CH2672" s="1">
        <f t="shared" si="643"/>
        <v>0</v>
      </c>
      <c r="CJ2672" s="1" t="e">
        <f t="shared" si="648"/>
        <v>#N/A</v>
      </c>
      <c r="CK2672" s="1" t="str">
        <f t="shared" si="649"/>
        <v/>
      </c>
    </row>
    <row r="2673" spans="73:89" ht="12" customHeight="1" x14ac:dyDescent="0.15">
      <c r="BU2673" s="1">
        <f t="shared" si="650"/>
        <v>0</v>
      </c>
      <c r="BV2673" s="1">
        <f>IF($BY$12=1,NORMDIST(BY2673,$Y$6,$Y$8,TRUE),IF($BY$12=2,IF(BY2673&lt;=$BX$31,0,IF(BY2673&gt;=$BX$32,1,(BY2673-$BX$31)*$BX$33)),SUM($BU$42:BU2673)/$BV$40))</f>
        <v>1</v>
      </c>
      <c r="BW2673" s="1">
        <f t="shared" si="641"/>
        <v>1.1681170730390423E-24</v>
      </c>
      <c r="BY2673" s="1">
        <f t="shared" si="642"/>
        <v>263.09999999999133</v>
      </c>
      <c r="BZ2673" s="1">
        <f t="shared" si="644"/>
        <v>4.4398216383089352E-27</v>
      </c>
      <c r="CA2673" s="1">
        <f t="shared" si="651"/>
        <v>26</v>
      </c>
      <c r="CE2673" s="1">
        <f t="shared" si="645"/>
        <v>26.305</v>
      </c>
      <c r="CF2673" s="1">
        <f t="shared" si="646"/>
        <v>99</v>
      </c>
      <c r="CG2673" s="1">
        <f t="shared" si="647"/>
        <v>0</v>
      </c>
      <c r="CH2673" s="1">
        <f t="shared" si="643"/>
        <v>0</v>
      </c>
      <c r="CJ2673" s="1" t="e">
        <f t="shared" si="648"/>
        <v>#N/A</v>
      </c>
      <c r="CK2673" s="1" t="str">
        <f t="shared" si="649"/>
        <v/>
      </c>
    </row>
    <row r="2674" spans="73:89" ht="12" customHeight="1" x14ac:dyDescent="0.15">
      <c r="BU2674" s="1">
        <f t="shared" si="650"/>
        <v>0</v>
      </c>
      <c r="BV2674" s="1">
        <f>IF($BY$12=1,NORMDIST(BY2674,$Y$6,$Y$8,TRUE),IF($BY$12=2,IF(BY2674&lt;=$BX$31,0,IF(BY2674&gt;=$BX$32,1,(BY2674-$BX$31)*$BX$33)),SUM($BU$42:BU2674)/$BV$40))</f>
        <v>1</v>
      </c>
      <c r="BW2674" s="1">
        <f t="shared" si="641"/>
        <v>1.1079213749316304E-24</v>
      </c>
      <c r="BY2674" s="1">
        <f t="shared" si="642"/>
        <v>263.19999999999135</v>
      </c>
      <c r="BZ2674" s="1">
        <f t="shared" si="644"/>
        <v>4.2094277163057251E-27</v>
      </c>
      <c r="CA2674" s="1">
        <f t="shared" si="651"/>
        <v>26</v>
      </c>
      <c r="CE2674" s="1">
        <f t="shared" si="645"/>
        <v>26.305</v>
      </c>
      <c r="CF2674" s="1">
        <f t="shared" si="646"/>
        <v>99</v>
      </c>
      <c r="CG2674" s="1">
        <f t="shared" si="647"/>
        <v>0</v>
      </c>
      <c r="CH2674" s="1">
        <f t="shared" si="643"/>
        <v>0</v>
      </c>
      <c r="CJ2674" s="1" t="e">
        <f t="shared" si="648"/>
        <v>#N/A</v>
      </c>
      <c r="CK2674" s="1" t="str">
        <f t="shared" si="649"/>
        <v/>
      </c>
    </row>
    <row r="2675" spans="73:89" ht="12" customHeight="1" x14ac:dyDescent="0.15">
      <c r="BU2675" s="1">
        <f t="shared" si="650"/>
        <v>0</v>
      </c>
      <c r="BV2675" s="1">
        <f>IF($BY$12=1,NORMDIST(BY2675,$Y$6,$Y$8,TRUE),IF($BY$12=2,IF(BY2675&lt;=$BX$31,0,IF(BY2675&gt;=$BX$32,1,(BY2675-$BX$31)*$BX$33)),SUM($BU$42:BU2675)/$BV$40))</f>
        <v>1</v>
      </c>
      <c r="BW2675" s="1">
        <f t="shared" si="641"/>
        <v>1.0508012743858049E-24</v>
      </c>
      <c r="BY2675" s="1">
        <f t="shared" si="642"/>
        <v>263.29999999999137</v>
      </c>
      <c r="BZ2675" s="1">
        <f t="shared" si="644"/>
        <v>3.990889762194604E-27</v>
      </c>
      <c r="CA2675" s="1">
        <f t="shared" si="651"/>
        <v>26</v>
      </c>
      <c r="CE2675" s="1">
        <f t="shared" si="645"/>
        <v>26.305</v>
      </c>
      <c r="CF2675" s="1">
        <f t="shared" si="646"/>
        <v>99</v>
      </c>
      <c r="CG2675" s="1">
        <f t="shared" si="647"/>
        <v>0</v>
      </c>
      <c r="CH2675" s="1">
        <f t="shared" si="643"/>
        <v>0</v>
      </c>
      <c r="CJ2675" s="1" t="e">
        <f t="shared" si="648"/>
        <v>#N/A</v>
      </c>
      <c r="CK2675" s="1" t="str">
        <f t="shared" si="649"/>
        <v/>
      </c>
    </row>
    <row r="2676" spans="73:89" ht="12" customHeight="1" x14ac:dyDescent="0.15">
      <c r="BU2676" s="1">
        <f t="shared" si="650"/>
        <v>0</v>
      </c>
      <c r="BV2676" s="1">
        <f>IF($BY$12=1,NORMDIST(BY2676,$Y$6,$Y$8,TRUE),IF($BY$12=2,IF(BY2676&lt;=$BX$31,0,IF(BY2676&gt;=$BX$32,1,(BY2676-$BX$31)*$BX$33)),SUM($BU$42:BU2676)/$BV$40))</f>
        <v>1</v>
      </c>
      <c r="BW2676" s="1">
        <f t="shared" si="641"/>
        <v>9.9660100412184962E-25</v>
      </c>
      <c r="BY2676" s="1">
        <f t="shared" si="642"/>
        <v>263.39999999999139</v>
      </c>
      <c r="BZ2676" s="1">
        <f t="shared" si="644"/>
        <v>3.7836029009942374E-27</v>
      </c>
      <c r="CA2676" s="1">
        <f t="shared" si="651"/>
        <v>26</v>
      </c>
      <c r="CE2676" s="1">
        <f t="shared" si="645"/>
        <v>26.305</v>
      </c>
      <c r="CF2676" s="1">
        <f t="shared" si="646"/>
        <v>99</v>
      </c>
      <c r="CG2676" s="1">
        <f t="shared" si="647"/>
        <v>0</v>
      </c>
      <c r="CH2676" s="1">
        <f t="shared" si="643"/>
        <v>0</v>
      </c>
      <c r="CJ2676" s="1" t="e">
        <f t="shared" si="648"/>
        <v>#N/A</v>
      </c>
      <c r="CK2676" s="1" t="str">
        <f t="shared" si="649"/>
        <v/>
      </c>
    </row>
    <row r="2677" spans="73:89" ht="12" customHeight="1" x14ac:dyDescent="0.15">
      <c r="BU2677" s="1">
        <f t="shared" si="650"/>
        <v>0</v>
      </c>
      <c r="BV2677" s="1">
        <f>IF($BY$12=1,NORMDIST(BY2677,$Y$6,$Y$8,TRUE),IF($BY$12=2,IF(BY2677&lt;=$BX$31,0,IF(BY2677&gt;=$BX$32,1,(BY2677-$BX$31)*$BX$33)),SUM($BU$42:BU2677)/$BV$40))</f>
        <v>1</v>
      </c>
      <c r="BW2677" s="1">
        <f t="shared" si="641"/>
        <v>9.4517261488439794E-25</v>
      </c>
      <c r="BY2677" s="1">
        <f t="shared" si="642"/>
        <v>263.49999999999142</v>
      </c>
      <c r="BZ2677" s="1">
        <f t="shared" si="644"/>
        <v>3.5869928458612099E-27</v>
      </c>
      <c r="CA2677" s="1">
        <f t="shared" si="651"/>
        <v>26</v>
      </c>
      <c r="CE2677" s="1">
        <f t="shared" si="645"/>
        <v>26.305</v>
      </c>
      <c r="CF2677" s="1">
        <f t="shared" si="646"/>
        <v>99</v>
      </c>
      <c r="CG2677" s="1">
        <f t="shared" si="647"/>
        <v>0</v>
      </c>
      <c r="CH2677" s="1">
        <f t="shared" si="643"/>
        <v>0</v>
      </c>
      <c r="CJ2677" s="1" t="e">
        <f t="shared" si="648"/>
        <v>#N/A</v>
      </c>
      <c r="CK2677" s="1" t="str">
        <f t="shared" si="649"/>
        <v/>
      </c>
    </row>
    <row r="2678" spans="73:89" ht="12" customHeight="1" x14ac:dyDescent="0.15">
      <c r="BU2678" s="1">
        <f t="shared" si="650"/>
        <v>0</v>
      </c>
      <c r="BV2678" s="1">
        <f>IF($BY$12=1,NORMDIST(BY2678,$Y$6,$Y$8,TRUE),IF($BY$12=2,IF(BY2678&lt;=$BX$31,0,IF(BY2678&gt;=$BX$32,1,(BY2678-$BX$31)*$BX$33)),SUM($BU$42:BU2678)/$BV$40))</f>
        <v>1</v>
      </c>
      <c r="BW2678" s="1">
        <f t="shared" si="641"/>
        <v>8.9637558668724585E-25</v>
      </c>
      <c r="BY2678" s="1">
        <f t="shared" si="642"/>
        <v>263.59999999999144</v>
      </c>
      <c r="BZ2678" s="1">
        <f t="shared" si="644"/>
        <v>3.4005143652779781E-27</v>
      </c>
      <c r="CA2678" s="1">
        <f t="shared" si="651"/>
        <v>26</v>
      </c>
      <c r="CE2678" s="1">
        <f t="shared" si="645"/>
        <v>26.305</v>
      </c>
      <c r="CF2678" s="1">
        <f t="shared" si="646"/>
        <v>99</v>
      </c>
      <c r="CG2678" s="1">
        <f t="shared" si="647"/>
        <v>0</v>
      </c>
      <c r="CH2678" s="1">
        <f t="shared" si="643"/>
        <v>0</v>
      </c>
      <c r="CJ2678" s="1" t="e">
        <f t="shared" si="648"/>
        <v>#N/A</v>
      </c>
      <c r="CK2678" s="1" t="str">
        <f t="shared" si="649"/>
        <v/>
      </c>
    </row>
    <row r="2679" spans="73:89" ht="12" customHeight="1" x14ac:dyDescent="0.15">
      <c r="BU2679" s="1">
        <f t="shared" si="650"/>
        <v>0</v>
      </c>
      <c r="BV2679" s="1">
        <f>IF($BY$12=1,NORMDIST(BY2679,$Y$6,$Y$8,TRUE),IF($BY$12=2,IF(BY2679&lt;=$BX$31,0,IF(BY2679&gt;=$BX$32,1,(BY2679-$BX$31)*$BX$33)),SUM($BU$42:BU2679)/$BV$40))</f>
        <v>1</v>
      </c>
      <c r="BW2679" s="1">
        <f t="shared" si="641"/>
        <v>8.5007645920461157E-25</v>
      </c>
      <c r="BY2679" s="1">
        <f t="shared" si="642"/>
        <v>263.69999999999146</v>
      </c>
      <c r="BZ2679" s="1">
        <f t="shared" si="644"/>
        <v>3.2236498263353777E-27</v>
      </c>
      <c r="CA2679" s="1">
        <f t="shared" si="651"/>
        <v>26</v>
      </c>
      <c r="CE2679" s="1">
        <f t="shared" si="645"/>
        <v>26.305</v>
      </c>
      <c r="CF2679" s="1">
        <f t="shared" si="646"/>
        <v>99</v>
      </c>
      <c r="CG2679" s="1">
        <f t="shared" si="647"/>
        <v>0</v>
      </c>
      <c r="CH2679" s="1">
        <f t="shared" si="643"/>
        <v>0</v>
      </c>
      <c r="CJ2679" s="1" t="e">
        <f t="shared" si="648"/>
        <v>#N/A</v>
      </c>
      <c r="CK2679" s="1" t="str">
        <f t="shared" si="649"/>
        <v/>
      </c>
    </row>
    <row r="2680" spans="73:89" ht="12" customHeight="1" x14ac:dyDescent="0.15">
      <c r="BU2680" s="1">
        <f t="shared" si="650"/>
        <v>0</v>
      </c>
      <c r="BV2680" s="1">
        <f>IF($BY$12=1,NORMDIST(BY2680,$Y$6,$Y$8,TRUE),IF($BY$12=2,IF(BY2680&lt;=$BX$31,0,IF(BY2680&gt;=$BX$32,1,(BY2680-$BX$31)*$BX$33)),SUM($BU$42:BU2680)/$BV$40))</f>
        <v>1</v>
      </c>
      <c r="BW2680" s="1">
        <f t="shared" si="641"/>
        <v>8.0614848037526222E-25</v>
      </c>
      <c r="BY2680" s="1">
        <f t="shared" si="642"/>
        <v>263.79999999999148</v>
      </c>
      <c r="BZ2680" s="1">
        <f t="shared" si="644"/>
        <v>3.0559078103687954E-27</v>
      </c>
      <c r="CA2680" s="1">
        <f t="shared" si="651"/>
        <v>26</v>
      </c>
      <c r="CE2680" s="1">
        <f t="shared" si="645"/>
        <v>26.305</v>
      </c>
      <c r="CF2680" s="1">
        <f t="shared" si="646"/>
        <v>99</v>
      </c>
      <c r="CG2680" s="1">
        <f t="shared" si="647"/>
        <v>0</v>
      </c>
      <c r="CH2680" s="1">
        <f t="shared" si="643"/>
        <v>0</v>
      </c>
      <c r="CJ2680" s="1" t="e">
        <f t="shared" si="648"/>
        <v>#N/A</v>
      </c>
      <c r="CK2680" s="1" t="str">
        <f t="shared" si="649"/>
        <v/>
      </c>
    </row>
    <row r="2681" spans="73:89" ht="12" customHeight="1" x14ac:dyDescent="0.15">
      <c r="BU2681" s="1">
        <f t="shared" si="650"/>
        <v>0</v>
      </c>
      <c r="BV2681" s="1">
        <f>IF($BY$12=1,NORMDIST(BY2681,$Y$6,$Y$8,TRUE),IF($BY$12=2,IF(BY2681&lt;=$BX$31,0,IF(BY2681&gt;=$BX$32,1,(BY2681-$BX$31)*$BX$33)),SUM($BU$42:BU2681)/$BV$40))</f>
        <v>1</v>
      </c>
      <c r="BW2681" s="1">
        <f t="shared" si="641"/>
        <v>7.6447127233095854E-25</v>
      </c>
      <c r="BY2681" s="1">
        <f t="shared" si="642"/>
        <v>263.89999999999151</v>
      </c>
      <c r="BZ2681" s="1">
        <f t="shared" si="644"/>
        <v>2.8968217973890987E-27</v>
      </c>
      <c r="CA2681" s="1">
        <f t="shared" si="651"/>
        <v>26</v>
      </c>
      <c r="CE2681" s="1">
        <f t="shared" si="645"/>
        <v>26.305</v>
      </c>
      <c r="CF2681" s="1">
        <f t="shared" si="646"/>
        <v>99</v>
      </c>
      <c r="CG2681" s="1">
        <f t="shared" si="647"/>
        <v>0</v>
      </c>
      <c r="CH2681" s="1">
        <f t="shared" si="643"/>
        <v>0</v>
      </c>
      <c r="CJ2681" s="1" t="e">
        <f t="shared" si="648"/>
        <v>#N/A</v>
      </c>
      <c r="CK2681" s="1" t="str">
        <f t="shared" si="649"/>
        <v/>
      </c>
    </row>
    <row r="2682" spans="73:89" ht="12" customHeight="1" x14ac:dyDescent="0.15">
      <c r="BU2682" s="1">
        <f t="shared" si="650"/>
        <v>0</v>
      </c>
      <c r="BV2682" s="1">
        <f>IF($BY$12=1,NORMDIST(BY2682,$Y$6,$Y$8,TRUE),IF($BY$12=2,IF(BY2682&lt;=$BX$31,0,IF(BY2682&gt;=$BX$32,1,(BY2682-$BX$31)*$BX$33)),SUM($BU$42:BU2682)/$BV$40))</f>
        <v>1</v>
      </c>
      <c r="BW2682" s="1">
        <f t="shared" si="641"/>
        <v>7.249305138032097E-25</v>
      </c>
      <c r="BY2682" s="1">
        <f t="shared" si="642"/>
        <v>263.99999999999153</v>
      </c>
      <c r="BZ2682" s="1">
        <f t="shared" si="644"/>
        <v>2.7459489159213371E-27</v>
      </c>
      <c r="CA2682" s="1">
        <f t="shared" si="651"/>
        <v>26</v>
      </c>
      <c r="CE2682" s="1">
        <f t="shared" si="645"/>
        <v>26.305</v>
      </c>
      <c r="CF2682" s="1">
        <f t="shared" si="646"/>
        <v>99</v>
      </c>
      <c r="CG2682" s="1">
        <f t="shared" si="647"/>
        <v>0</v>
      </c>
      <c r="CH2682" s="1">
        <f t="shared" si="643"/>
        <v>0</v>
      </c>
      <c r="CJ2682" s="1" t="e">
        <f t="shared" si="648"/>
        <v>#N/A</v>
      </c>
      <c r="CK2682" s="1" t="str">
        <f t="shared" si="649"/>
        <v/>
      </c>
    </row>
    <row r="2683" spans="73:89" ht="12" customHeight="1" x14ac:dyDescent="0.15">
      <c r="BU2683" s="1">
        <f t="shared" si="650"/>
        <v>0</v>
      </c>
      <c r="BV2683" s="1">
        <f>IF($BY$12=1,NORMDIST(BY2683,$Y$6,$Y$8,TRUE),IF($BY$12=2,IF(BY2683&lt;=$BX$31,0,IF(BY2683&gt;=$BX$32,1,(BY2683-$BX$31)*$BX$33)),SUM($BU$42:BU2683)/$BV$40))</f>
        <v>1</v>
      </c>
      <c r="BW2683" s="1">
        <f t="shared" ref="BW2683:BW2746" si="652">BY2683*BZ2683</f>
        <v>6.8741763820392685E-25</v>
      </c>
      <c r="BY2683" s="1">
        <f t="shared" ref="BY2683:BY2746" si="653">BY2682+$BZ$1</f>
        <v>264.09999999999155</v>
      </c>
      <c r="BZ2683" s="1">
        <f t="shared" si="644"/>
        <v>2.6028687550319911E-27</v>
      </c>
      <c r="CA2683" s="1">
        <f t="shared" si="651"/>
        <v>26</v>
      </c>
      <c r="CE2683" s="1">
        <f t="shared" si="645"/>
        <v>26.305</v>
      </c>
      <c r="CF2683" s="1">
        <f t="shared" si="646"/>
        <v>99</v>
      </c>
      <c r="CG2683" s="1">
        <f t="shared" si="647"/>
        <v>0</v>
      </c>
      <c r="CH2683" s="1">
        <f t="shared" si="643"/>
        <v>0</v>
      </c>
      <c r="CJ2683" s="1" t="e">
        <f t="shared" si="648"/>
        <v>#N/A</v>
      </c>
      <c r="CK2683" s="1" t="str">
        <f t="shared" si="649"/>
        <v/>
      </c>
    </row>
    <row r="2684" spans="73:89" ht="12" customHeight="1" x14ac:dyDescent="0.15">
      <c r="BU2684" s="1">
        <f t="shared" si="650"/>
        <v>0</v>
      </c>
      <c r="BV2684" s="1">
        <f>IF($BY$12=1,NORMDIST(BY2684,$Y$6,$Y$8,TRUE),IF($BY$12=2,IF(BY2684&lt;=$BX$31,0,IF(BY2684&gt;=$BX$32,1,(BY2684-$BX$31)*$BX$33)),SUM($BU$42:BU2684)/$BV$40))</f>
        <v>1</v>
      </c>
      <c r="BW2684" s="1">
        <f t="shared" si="652"/>
        <v>6.5182954661363573E-25</v>
      </c>
      <c r="BY2684" s="1">
        <f t="shared" si="653"/>
        <v>264.19999999999158</v>
      </c>
      <c r="BZ2684" s="1">
        <f t="shared" si="644"/>
        <v>2.4671822354793965E-27</v>
      </c>
      <c r="CA2684" s="1">
        <f t="shared" si="651"/>
        <v>26</v>
      </c>
      <c r="CE2684" s="1">
        <f t="shared" si="645"/>
        <v>26.305</v>
      </c>
      <c r="CF2684" s="1">
        <f t="shared" si="646"/>
        <v>99</v>
      </c>
      <c r="CG2684" s="1">
        <f t="shared" si="647"/>
        <v>0</v>
      </c>
      <c r="CH2684" s="1">
        <f t="shared" si="643"/>
        <v>0</v>
      </c>
      <c r="CJ2684" s="1" t="e">
        <f t="shared" si="648"/>
        <v>#N/A</v>
      </c>
      <c r="CK2684" s="1" t="str">
        <f t="shared" si="649"/>
        <v/>
      </c>
    </row>
    <row r="2685" spans="73:89" ht="12" customHeight="1" x14ac:dyDescent="0.15">
      <c r="BU2685" s="1">
        <f t="shared" si="650"/>
        <v>0</v>
      </c>
      <c r="BV2685" s="1">
        <f>IF($BY$12=1,NORMDIST(BY2685,$Y$6,$Y$8,TRUE),IF($BY$12=2,IF(BY2685&lt;=$BX$31,0,IF(BY2685&gt;=$BX$32,1,(BY2685-$BX$31)*$BX$33)),SUM($BU$42:BU2685)/$BV$40))</f>
        <v>1</v>
      </c>
      <c r="BW2685" s="1">
        <f t="shared" si="652"/>
        <v>6.1806833494859523E-25</v>
      </c>
      <c r="BY2685" s="1">
        <f t="shared" si="653"/>
        <v>264.2999999999916</v>
      </c>
      <c r="BZ2685" s="1">
        <f t="shared" si="644"/>
        <v>2.338510537073836E-27</v>
      </c>
      <c r="CA2685" s="1">
        <f t="shared" si="651"/>
        <v>26</v>
      </c>
      <c r="CE2685" s="1">
        <f t="shared" si="645"/>
        <v>26.305</v>
      </c>
      <c r="CF2685" s="1">
        <f t="shared" si="646"/>
        <v>99</v>
      </c>
      <c r="CG2685" s="1">
        <f t="shared" si="647"/>
        <v>0</v>
      </c>
      <c r="CH2685" s="1">
        <f t="shared" si="643"/>
        <v>0</v>
      </c>
      <c r="CJ2685" s="1" t="e">
        <f t="shared" si="648"/>
        <v>#N/A</v>
      </c>
      <c r="CK2685" s="1" t="str">
        <f t="shared" si="649"/>
        <v/>
      </c>
    </row>
    <row r="2686" spans="73:89" ht="12" customHeight="1" x14ac:dyDescent="0.15">
      <c r="BU2686" s="1">
        <f t="shared" si="650"/>
        <v>0</v>
      </c>
      <c r="BV2686" s="1">
        <f>IF($BY$12=1,NORMDIST(BY2686,$Y$6,$Y$8,TRUE),IF($BY$12=2,IF(BY2686&lt;=$BX$31,0,IF(BY2686&gt;=$BX$32,1,(BY2686-$BX$31)*$BX$33)),SUM($BU$42:BU2686)/$BV$40))</f>
        <v>1</v>
      </c>
      <c r="BW2686" s="1">
        <f t="shared" si="652"/>
        <v>5.8604103461318519E-25</v>
      </c>
      <c r="BY2686" s="1">
        <f t="shared" si="653"/>
        <v>264.39999999999162</v>
      </c>
      <c r="BZ2686" s="1">
        <f t="shared" si="644"/>
        <v>2.2164940794750522E-27</v>
      </c>
      <c r="CA2686" s="1">
        <f t="shared" si="651"/>
        <v>26</v>
      </c>
      <c r="CE2686" s="1">
        <f t="shared" si="645"/>
        <v>26.305</v>
      </c>
      <c r="CF2686" s="1">
        <f t="shared" si="646"/>
        <v>99</v>
      </c>
      <c r="CG2686" s="1">
        <f t="shared" si="647"/>
        <v>0</v>
      </c>
      <c r="CH2686" s="1">
        <f t="shared" si="643"/>
        <v>0</v>
      </c>
      <c r="CJ2686" s="1" t="e">
        <f t="shared" si="648"/>
        <v>#N/A</v>
      </c>
      <c r="CK2686" s="1" t="str">
        <f t="shared" si="649"/>
        <v/>
      </c>
    </row>
    <row r="2687" spans="73:89" ht="12" customHeight="1" x14ac:dyDescent="0.15">
      <c r="BU2687" s="1">
        <f t="shared" si="650"/>
        <v>0</v>
      </c>
      <c r="BV2687" s="1">
        <f>IF($BY$12=1,NORMDIST(BY2687,$Y$6,$Y$8,TRUE),IF($BY$12=2,IF(BY2687&lt;=$BX$31,0,IF(BY2687&gt;=$BX$32,1,(BY2687-$BX$31)*$BX$33)),SUM($BU$42:BU2687)/$BV$40))</f>
        <v>1</v>
      </c>
      <c r="BW2687" s="1">
        <f t="shared" si="652"/>
        <v>5.5565936597737713E-25</v>
      </c>
      <c r="BY2687" s="1">
        <f t="shared" si="653"/>
        <v>264.49999999999164</v>
      </c>
      <c r="BZ2687" s="1">
        <f t="shared" si="644"/>
        <v>2.1007915537897719E-27</v>
      </c>
      <c r="CA2687" s="1">
        <f t="shared" si="651"/>
        <v>26</v>
      </c>
      <c r="CE2687" s="1">
        <f t="shared" si="645"/>
        <v>26.305</v>
      </c>
      <c r="CF2687" s="1">
        <f t="shared" si="646"/>
        <v>99</v>
      </c>
      <c r="CG2687" s="1">
        <f t="shared" si="647"/>
        <v>0</v>
      </c>
      <c r="CH2687" s="1">
        <f t="shared" si="643"/>
        <v>0</v>
      </c>
      <c r="CJ2687" s="1" t="e">
        <f t="shared" si="648"/>
        <v>#N/A</v>
      </c>
      <c r="CK2687" s="1" t="str">
        <f t="shared" si="649"/>
        <v/>
      </c>
    </row>
    <row r="2688" spans="73:89" ht="12" customHeight="1" x14ac:dyDescent="0.15">
      <c r="BU2688" s="1">
        <f t="shared" si="650"/>
        <v>0</v>
      </c>
      <c r="BV2688" s="1">
        <f>IF($BY$12=1,NORMDIST(BY2688,$Y$6,$Y$8,TRUE),IF($BY$12=2,IF(BY2688&lt;=$BX$31,0,IF(BY2688&gt;=$BX$32,1,(BY2688-$BX$31)*$BX$33)),SUM($BU$42:BU2688)/$BV$40))</f>
        <v>1</v>
      </c>
      <c r="BW2688" s="1">
        <f t="shared" si="652"/>
        <v>5.2683950405150793E-25</v>
      </c>
      <c r="BY2688" s="1">
        <f t="shared" si="653"/>
        <v>264.59999999999167</v>
      </c>
      <c r="BZ2688" s="1">
        <f t="shared" si="644"/>
        <v>1.9910790024622997E-27</v>
      </c>
      <c r="CA2688" s="1">
        <f t="shared" si="651"/>
        <v>26</v>
      </c>
      <c r="CE2688" s="1">
        <f t="shared" si="645"/>
        <v>26.305</v>
      </c>
      <c r="CF2688" s="1">
        <f t="shared" si="646"/>
        <v>99</v>
      </c>
      <c r="CG2688" s="1">
        <f t="shared" si="647"/>
        <v>0</v>
      </c>
      <c r="CH2688" s="1">
        <f t="shared" si="643"/>
        <v>0</v>
      </c>
      <c r="CJ2688" s="1" t="e">
        <f t="shared" si="648"/>
        <v>#N/A</v>
      </c>
      <c r="CK2688" s="1" t="str">
        <f t="shared" si="649"/>
        <v/>
      </c>
    </row>
    <row r="2689" spans="73:89" ht="12" customHeight="1" x14ac:dyDescent="0.15">
      <c r="BU2689" s="1">
        <f t="shared" si="650"/>
        <v>0</v>
      </c>
      <c r="BV2689" s="1">
        <f>IF($BY$12=1,NORMDIST(BY2689,$Y$6,$Y$8,TRUE),IF($BY$12=2,IF(BY2689&lt;=$BX$31,0,IF(BY2689&gt;=$BX$32,1,(BY2689-$BX$31)*$BX$33)),SUM($BU$42:BU2689)/$BV$40))</f>
        <v>1</v>
      </c>
      <c r="BW2689" s="1">
        <f t="shared" si="652"/>
        <v>4.995018557605613E-25</v>
      </c>
      <c r="BY2689" s="1">
        <f t="shared" si="653"/>
        <v>264.69999999999169</v>
      </c>
      <c r="BZ2689" s="1">
        <f t="shared" si="644"/>
        <v>1.8870489450720702E-27</v>
      </c>
      <c r="CA2689" s="1">
        <f t="shared" si="651"/>
        <v>26</v>
      </c>
      <c r="CE2689" s="1">
        <f t="shared" si="645"/>
        <v>26.305</v>
      </c>
      <c r="CF2689" s="1">
        <f t="shared" si="646"/>
        <v>99</v>
      </c>
      <c r="CG2689" s="1">
        <f t="shared" si="647"/>
        <v>0</v>
      </c>
      <c r="CH2689" s="1">
        <f t="shared" si="643"/>
        <v>0</v>
      </c>
      <c r="CJ2689" s="1" t="e">
        <f t="shared" si="648"/>
        <v>#N/A</v>
      </c>
      <c r="CK2689" s="1" t="str">
        <f t="shared" si="649"/>
        <v/>
      </c>
    </row>
    <row r="2690" spans="73:89" ht="12" customHeight="1" x14ac:dyDescent="0.15">
      <c r="BU2690" s="1">
        <f t="shared" si="650"/>
        <v>0</v>
      </c>
      <c r="BV2690" s="1">
        <f>IF($BY$12=1,NORMDIST(BY2690,$Y$6,$Y$8,TRUE),IF($BY$12=2,IF(BY2690&lt;=$BX$31,0,IF(BY2690&gt;=$BX$32,1,(BY2690-$BX$31)*$BX$33)),SUM($BU$42:BU2690)/$BV$40))</f>
        <v>1</v>
      </c>
      <c r="BW2690" s="1">
        <f t="shared" si="652"/>
        <v>4.7357084824939148E-25</v>
      </c>
      <c r="BY2690" s="1">
        <f t="shared" si="653"/>
        <v>264.79999999999171</v>
      </c>
      <c r="BZ2690" s="1">
        <f t="shared" si="644"/>
        <v>1.7884095477696614E-27</v>
      </c>
      <c r="CA2690" s="1">
        <f t="shared" si="651"/>
        <v>26</v>
      </c>
      <c r="CE2690" s="1">
        <f t="shared" si="645"/>
        <v>26.305</v>
      </c>
      <c r="CF2690" s="1">
        <f t="shared" si="646"/>
        <v>99</v>
      </c>
      <c r="CG2690" s="1">
        <f t="shared" si="647"/>
        <v>0</v>
      </c>
      <c r="CH2690" s="1">
        <f t="shared" si="643"/>
        <v>0</v>
      </c>
      <c r="CJ2690" s="1" t="e">
        <f t="shared" si="648"/>
        <v>#N/A</v>
      </c>
      <c r="CK2690" s="1" t="str">
        <f t="shared" si="649"/>
        <v/>
      </c>
    </row>
    <row r="2691" spans="73:89" ht="12" customHeight="1" x14ac:dyDescent="0.15">
      <c r="BU2691" s="1">
        <f t="shared" si="650"/>
        <v>0</v>
      </c>
      <c r="BV2691" s="1">
        <f>IF($BY$12=1,NORMDIST(BY2691,$Y$6,$Y$8,TRUE),IF($BY$12=2,IF(BY2691&lt;=$BX$31,0,IF(BY2691&gt;=$BX$32,1,(BY2691-$BX$31)*$BX$33)),SUM($BU$42:BU2691)/$BV$40))</f>
        <v>1</v>
      </c>
      <c r="BW2691" s="1">
        <f t="shared" si="652"/>
        <v>4.4897472767797806E-25</v>
      </c>
      <c r="BY2691" s="1">
        <f t="shared" si="653"/>
        <v>264.89999999999173</v>
      </c>
      <c r="BZ2691" s="1">
        <f t="shared" si="644"/>
        <v>1.6948838341940056E-27</v>
      </c>
      <c r="CA2691" s="1">
        <f t="shared" si="651"/>
        <v>26</v>
      </c>
      <c r="CE2691" s="1">
        <f t="shared" si="645"/>
        <v>26.305</v>
      </c>
      <c r="CF2691" s="1">
        <f t="shared" si="646"/>
        <v>99</v>
      </c>
      <c r="CG2691" s="1">
        <f t="shared" si="647"/>
        <v>0</v>
      </c>
      <c r="CH2691" s="1">
        <f t="shared" ref="CH2691:CH2754" si="654">IF(CB2691="",0,1)</f>
        <v>0</v>
      </c>
      <c r="CJ2691" s="1" t="e">
        <f t="shared" si="648"/>
        <v>#N/A</v>
      </c>
      <c r="CK2691" s="1" t="str">
        <f t="shared" si="649"/>
        <v/>
      </c>
    </row>
    <row r="2692" spans="73:89" ht="12" customHeight="1" x14ac:dyDescent="0.15">
      <c r="BU2692" s="1">
        <f t="shared" si="650"/>
        <v>0</v>
      </c>
      <c r="BV2692" s="1">
        <f>IF($BY$12=1,NORMDIST(BY2692,$Y$6,$Y$8,TRUE),IF($BY$12=2,IF(BY2692&lt;=$BX$31,0,IF(BY2692&gt;=$BX$32,1,(BY2692-$BX$31)*$BX$33)),SUM($BU$42:BU2692)/$BV$40))</f>
        <v>1</v>
      </c>
      <c r="BW2692" s="1">
        <f t="shared" si="652"/>
        <v>4.2564536799171486E-25</v>
      </c>
      <c r="BY2692" s="1">
        <f t="shared" si="653"/>
        <v>264.99999999999176</v>
      </c>
      <c r="BZ2692" s="1">
        <f t="shared" si="644"/>
        <v>1.6062089358178417E-27</v>
      </c>
      <c r="CA2692" s="1">
        <f t="shared" si="651"/>
        <v>26</v>
      </c>
      <c r="CE2692" s="1">
        <f t="shared" si="645"/>
        <v>26.305</v>
      </c>
      <c r="CF2692" s="1">
        <f t="shared" si="646"/>
        <v>99</v>
      </c>
      <c r="CG2692" s="1">
        <f t="shared" si="647"/>
        <v>0</v>
      </c>
      <c r="CH2692" s="1">
        <f t="shared" si="654"/>
        <v>0</v>
      </c>
      <c r="CJ2692" s="1" t="e">
        <f t="shared" si="648"/>
        <v>#N/A</v>
      </c>
      <c r="CK2692" s="1" t="str">
        <f t="shared" si="649"/>
        <v/>
      </c>
    </row>
    <row r="2693" spans="73:89" ht="12" customHeight="1" x14ac:dyDescent="0.15">
      <c r="BU2693" s="1">
        <f t="shared" si="650"/>
        <v>0</v>
      </c>
      <c r="BV2693" s="1">
        <f>IF($BY$12=1,NORMDIST(BY2693,$Y$6,$Y$8,TRUE),IF($BY$12=2,IF(BY2693&lt;=$BX$31,0,IF(BY2693&gt;=$BX$32,1,(BY2693-$BX$31)*$BX$33)),SUM($BU$42:BU2693)/$BV$40))</f>
        <v>1</v>
      </c>
      <c r="BW2693" s="1">
        <f t="shared" si="652"/>
        <v>4.0351808917728251E-25</v>
      </c>
      <c r="BY2693" s="1">
        <f t="shared" si="653"/>
        <v>265.09999999999178</v>
      </c>
      <c r="BZ2693" s="1">
        <f t="shared" si="644"/>
        <v>1.522135379771011E-27</v>
      </c>
      <c r="CA2693" s="1">
        <f t="shared" si="651"/>
        <v>26</v>
      </c>
      <c r="CE2693" s="1">
        <f t="shared" si="645"/>
        <v>26.305</v>
      </c>
      <c r="CF2693" s="1">
        <f t="shared" si="646"/>
        <v>99</v>
      </c>
      <c r="CG2693" s="1">
        <f t="shared" si="647"/>
        <v>0</v>
      </c>
      <c r="CH2693" s="1">
        <f t="shared" si="654"/>
        <v>0</v>
      </c>
      <c r="CJ2693" s="1" t="e">
        <f t="shared" si="648"/>
        <v>#N/A</v>
      </c>
      <c r="CK2693" s="1" t="str">
        <f t="shared" si="649"/>
        <v/>
      </c>
    </row>
    <row r="2694" spans="73:89" ht="12" customHeight="1" x14ac:dyDescent="0.15">
      <c r="BU2694" s="1">
        <f t="shared" si="650"/>
        <v>0</v>
      </c>
      <c r="BV2694" s="1">
        <f>IF($BY$12=1,NORMDIST(BY2694,$Y$6,$Y$8,TRUE),IF($BY$12=2,IF(BY2694&lt;=$BX$31,0,IF(BY2694&gt;=$BX$32,1,(BY2694-$BX$31)*$BX$33)),SUM($BU$42:BU2694)/$BV$40))</f>
        <v>1</v>
      </c>
      <c r="BW2694" s="1">
        <f t="shared" si="652"/>
        <v>3.8253148453796726E-25</v>
      </c>
      <c r="BY2694" s="1">
        <f t="shared" si="653"/>
        <v>265.1999999999918</v>
      </c>
      <c r="BZ2694" s="1">
        <f t="shared" si="644"/>
        <v>1.4424264122849889E-27</v>
      </c>
      <c r="CA2694" s="1">
        <f t="shared" si="651"/>
        <v>26</v>
      </c>
      <c r="CE2694" s="1">
        <f t="shared" si="645"/>
        <v>26.305</v>
      </c>
      <c r="CF2694" s="1">
        <f t="shared" si="646"/>
        <v>99</v>
      </c>
      <c r="CG2694" s="1">
        <f t="shared" si="647"/>
        <v>0</v>
      </c>
      <c r="CH2694" s="1">
        <f t="shared" si="654"/>
        <v>0</v>
      </c>
      <c r="CJ2694" s="1" t="e">
        <f t="shared" si="648"/>
        <v>#N/A</v>
      </c>
      <c r="CK2694" s="1" t="str">
        <f t="shared" si="649"/>
        <v/>
      </c>
    </row>
    <row r="2695" spans="73:89" ht="12" customHeight="1" x14ac:dyDescent="0.15">
      <c r="BU2695" s="1">
        <f t="shared" si="650"/>
        <v>0</v>
      </c>
      <c r="BV2695" s="1">
        <f>IF($BY$12=1,NORMDIST(BY2695,$Y$6,$Y$8,TRUE),IF($BY$12=2,IF(BY2695&lt;=$BX$31,0,IF(BY2695&gt;=$BX$32,1,(BY2695-$BX$31)*$BX$33)),SUM($BU$42:BU2695)/$BV$40))</f>
        <v>1</v>
      </c>
      <c r="BW2695" s="1">
        <f t="shared" si="652"/>
        <v>3.6262725654517879E-25</v>
      </c>
      <c r="BY2695" s="1">
        <f t="shared" si="653"/>
        <v>265.29999999999183</v>
      </c>
      <c r="BZ2695" s="1">
        <f t="shared" si="644"/>
        <v>1.3668573559939312E-27</v>
      </c>
      <c r="CA2695" s="1">
        <f t="shared" si="651"/>
        <v>26</v>
      </c>
      <c r="CE2695" s="1">
        <f t="shared" si="645"/>
        <v>26.305</v>
      </c>
      <c r="CF2695" s="1">
        <f t="shared" si="646"/>
        <v>99</v>
      </c>
      <c r="CG2695" s="1">
        <f t="shared" si="647"/>
        <v>0</v>
      </c>
      <c r="CH2695" s="1">
        <f t="shared" si="654"/>
        <v>0</v>
      </c>
      <c r="CJ2695" s="1" t="e">
        <f t="shared" si="648"/>
        <v>#N/A</v>
      </c>
      <c r="CK2695" s="1" t="str">
        <f t="shared" si="649"/>
        <v/>
      </c>
    </row>
    <row r="2696" spans="73:89" ht="12" customHeight="1" x14ac:dyDescent="0.15">
      <c r="BU2696" s="1">
        <f t="shared" si="650"/>
        <v>0</v>
      </c>
      <c r="BV2696" s="1">
        <f>IF($BY$12=1,NORMDIST(BY2696,$Y$6,$Y$8,TRUE),IF($BY$12=2,IF(BY2696&lt;=$BX$31,0,IF(BY2696&gt;=$BX$32,1,(BY2696-$BX$31)*$BX$33)),SUM($BU$42:BU2696)/$BV$40))</f>
        <v>1</v>
      </c>
      <c r="BW2696" s="1">
        <f t="shared" si="652"/>
        <v>3.4375006084452996E-25</v>
      </c>
      <c r="BY2696" s="1">
        <f t="shared" si="653"/>
        <v>265.39999999999185</v>
      </c>
      <c r="BZ2696" s="1">
        <f t="shared" si="644"/>
        <v>1.2952149994142446E-27</v>
      </c>
      <c r="CA2696" s="1">
        <f t="shared" si="651"/>
        <v>26</v>
      </c>
      <c r="CE2696" s="1">
        <f t="shared" si="645"/>
        <v>26.305</v>
      </c>
      <c r="CF2696" s="1">
        <f t="shared" si="646"/>
        <v>99</v>
      </c>
      <c r="CG2696" s="1">
        <f t="shared" si="647"/>
        <v>0</v>
      </c>
      <c r="CH2696" s="1">
        <f t="shared" si="654"/>
        <v>0</v>
      </c>
      <c r="CJ2696" s="1" t="e">
        <f t="shared" si="648"/>
        <v>#N/A</v>
      </c>
      <c r="CK2696" s="1" t="str">
        <f t="shared" si="649"/>
        <v/>
      </c>
    </row>
    <row r="2697" spans="73:89" ht="12" customHeight="1" x14ac:dyDescent="0.15">
      <c r="BU2697" s="1">
        <f t="shared" si="650"/>
        <v>0</v>
      </c>
      <c r="BV2697" s="1">
        <f>IF($BY$12=1,NORMDIST(BY2697,$Y$6,$Y$8,TRUE),IF($BY$12=2,IF(BY2697&lt;=$BX$31,0,IF(BY2697&gt;=$BX$32,1,(BY2697-$BX$31)*$BX$33)),SUM($BU$42:BU2697)/$BV$40))</f>
        <v>1</v>
      </c>
      <c r="BW2697" s="1">
        <f t="shared" si="652"/>
        <v>3.2584735801517099E-25</v>
      </c>
      <c r="BY2697" s="1">
        <f t="shared" si="653"/>
        <v>265.49999999999187</v>
      </c>
      <c r="BZ2697" s="1">
        <f t="shared" si="644"/>
        <v>1.2272970170063313E-27</v>
      </c>
      <c r="CA2697" s="1">
        <f t="shared" si="651"/>
        <v>26</v>
      </c>
      <c r="CE2697" s="1">
        <f t="shared" si="645"/>
        <v>26.305</v>
      </c>
      <c r="CF2697" s="1">
        <f t="shared" si="646"/>
        <v>99</v>
      </c>
      <c r="CG2697" s="1">
        <f t="shared" si="647"/>
        <v>0</v>
      </c>
      <c r="CH2697" s="1">
        <f t="shared" si="654"/>
        <v>0</v>
      </c>
      <c r="CJ2697" s="1" t="e">
        <f t="shared" si="648"/>
        <v>#N/A</v>
      </c>
      <c r="CK2697" s="1" t="str">
        <f t="shared" si="649"/>
        <v/>
      </c>
    </row>
    <row r="2698" spans="73:89" ht="12" customHeight="1" x14ac:dyDescent="0.15">
      <c r="BU2698" s="1">
        <f t="shared" si="650"/>
        <v>0</v>
      </c>
      <c r="BV2698" s="1">
        <f>IF($BY$12=1,NORMDIST(BY2698,$Y$6,$Y$8,TRUE),IF($BY$12=2,IF(BY2698&lt;=$BX$31,0,IF(BY2698&gt;=$BX$32,1,(BY2698-$BX$31)*$BX$33)),SUM($BU$42:BU2698)/$BV$40))</f>
        <v>1</v>
      </c>
      <c r="BW2698" s="1">
        <f t="shared" si="652"/>
        <v>3.0886927270085773E-25</v>
      </c>
      <c r="BY2698" s="1">
        <f t="shared" si="653"/>
        <v>265.59999999999189</v>
      </c>
      <c r="BZ2698" s="1">
        <f t="shared" si="644"/>
        <v>1.1629114183014576E-27</v>
      </c>
      <c r="CA2698" s="1">
        <f t="shared" si="651"/>
        <v>26</v>
      </c>
      <c r="CE2698" s="1">
        <f t="shared" si="645"/>
        <v>26.305</v>
      </c>
      <c r="CF2698" s="1">
        <f t="shared" si="646"/>
        <v>99</v>
      </c>
      <c r="CG2698" s="1">
        <f t="shared" si="647"/>
        <v>0</v>
      </c>
      <c r="CH2698" s="1">
        <f t="shared" si="654"/>
        <v>0</v>
      </c>
      <c r="CJ2698" s="1" t="e">
        <f t="shared" si="648"/>
        <v>#N/A</v>
      </c>
      <c r="CK2698" s="1" t="str">
        <f t="shared" si="649"/>
        <v/>
      </c>
    </row>
    <row r="2699" spans="73:89" ht="12" customHeight="1" x14ac:dyDescent="0.15">
      <c r="BU2699" s="1">
        <f t="shared" si="650"/>
        <v>0</v>
      </c>
      <c r="BV2699" s="1">
        <f>IF($BY$12=1,NORMDIST(BY2699,$Y$6,$Y$8,TRUE),IF($BY$12=2,IF(BY2699&lt;=$BX$31,0,IF(BY2699&gt;=$BX$32,1,(BY2699-$BX$31)*$BX$33)),SUM($BU$42:BU2699)/$BV$40))</f>
        <v>1</v>
      </c>
      <c r="BW2699" s="1">
        <f t="shared" si="652"/>
        <v>2.9276845974962939E-25</v>
      </c>
      <c r="BY2699" s="1">
        <f t="shared" si="653"/>
        <v>265.69999999999192</v>
      </c>
      <c r="BZ2699" s="1">
        <f t="shared" si="644"/>
        <v>1.1018760246505016E-27</v>
      </c>
      <c r="CA2699" s="1">
        <f t="shared" si="651"/>
        <v>26</v>
      </c>
      <c r="CE2699" s="1">
        <f t="shared" si="645"/>
        <v>26.305</v>
      </c>
      <c r="CF2699" s="1">
        <f t="shared" si="646"/>
        <v>99</v>
      </c>
      <c r="CG2699" s="1">
        <f t="shared" si="647"/>
        <v>0</v>
      </c>
      <c r="CH2699" s="1">
        <f t="shared" si="654"/>
        <v>0</v>
      </c>
      <c r="CJ2699" s="1" t="e">
        <f t="shared" si="648"/>
        <v>#N/A</v>
      </c>
      <c r="CK2699" s="1" t="str">
        <f t="shared" si="649"/>
        <v/>
      </c>
    </row>
    <row r="2700" spans="73:89" ht="12" customHeight="1" x14ac:dyDescent="0.15">
      <c r="BU2700" s="1">
        <f t="shared" si="650"/>
        <v>0</v>
      </c>
      <c r="BV2700" s="1">
        <f>IF($BY$12=1,NORMDIST(BY2700,$Y$6,$Y$8,TRUE),IF($BY$12=2,IF(BY2700&lt;=$BX$31,0,IF(BY2700&gt;=$BX$32,1,(BY2700-$BX$31)*$BX$33)),SUM($BU$42:BU2700)/$BV$40))</f>
        <v>1</v>
      </c>
      <c r="BW2700" s="1">
        <f t="shared" si="652"/>
        <v>2.7749997701676801E-25</v>
      </c>
      <c r="BY2700" s="1">
        <f t="shared" si="653"/>
        <v>265.79999999999194</v>
      </c>
      <c r="BZ2700" s="1">
        <f t="shared" si="644"/>
        <v>1.0440179722226351E-27</v>
      </c>
      <c r="CA2700" s="1">
        <f t="shared" si="651"/>
        <v>26</v>
      </c>
      <c r="CE2700" s="1">
        <f t="shared" si="645"/>
        <v>26.305</v>
      </c>
      <c r="CF2700" s="1">
        <f t="shared" si="646"/>
        <v>99</v>
      </c>
      <c r="CG2700" s="1">
        <f t="shared" si="647"/>
        <v>0</v>
      </c>
      <c r="CH2700" s="1">
        <f t="shared" si="654"/>
        <v>0</v>
      </c>
      <c r="CJ2700" s="1" t="e">
        <f t="shared" si="648"/>
        <v>#N/A</v>
      </c>
      <c r="CK2700" s="1" t="str">
        <f t="shared" si="649"/>
        <v/>
      </c>
    </row>
    <row r="2701" spans="73:89" ht="12" customHeight="1" x14ac:dyDescent="0.15">
      <c r="BU2701" s="1">
        <f t="shared" si="650"/>
        <v>0</v>
      </c>
      <c r="BV2701" s="1">
        <f>IF($BY$12=1,NORMDIST(BY2701,$Y$6,$Y$8,TRUE),IF($BY$12=2,IF(BY2701&lt;=$BX$31,0,IF(BY2701&gt;=$BX$32,1,(BY2701-$BX$31)*$BX$33)),SUM($BU$42:BU2701)/$BV$40))</f>
        <v>1</v>
      </c>
      <c r="BW2701" s="1">
        <f t="shared" si="652"/>
        <v>2.6302116450259339E-25</v>
      </c>
      <c r="BY2701" s="1">
        <f t="shared" si="653"/>
        <v>265.89999999999196</v>
      </c>
      <c r="BZ2701" s="1">
        <f t="shared" si="644"/>
        <v>9.8917323994961013E-28</v>
      </c>
      <c r="CA2701" s="1">
        <f t="shared" si="651"/>
        <v>26</v>
      </c>
      <c r="CE2701" s="1">
        <f t="shared" si="645"/>
        <v>26.305</v>
      </c>
      <c r="CF2701" s="1">
        <f t="shared" si="646"/>
        <v>99</v>
      </c>
      <c r="CG2701" s="1">
        <f t="shared" si="647"/>
        <v>0</v>
      </c>
      <c r="CH2701" s="1">
        <f t="shared" si="654"/>
        <v>0</v>
      </c>
      <c r="CJ2701" s="1" t="e">
        <f t="shared" si="648"/>
        <v>#N/A</v>
      </c>
      <c r="CK2701" s="1" t="str">
        <f t="shared" si="649"/>
        <v/>
      </c>
    </row>
    <row r="2702" spans="73:89" ht="12" customHeight="1" x14ac:dyDescent="0.15">
      <c r="BU2702" s="1">
        <f t="shared" si="650"/>
        <v>0</v>
      </c>
      <c r="BV2702" s="1">
        <f>IF($BY$12=1,NORMDIST(BY2702,$Y$6,$Y$8,TRUE),IF($BY$12=2,IF(BY2702&lt;=$BX$31,0,IF(BY2702&gt;=$BX$32,1,(BY2702-$BX$31)*$BX$33)),SUM($BU$42:BU2702)/$BV$40))</f>
        <v>1</v>
      </c>
      <c r="BW2702" s="1">
        <f t="shared" si="652"/>
        <v>2.4929152951253196E-25</v>
      </c>
      <c r="BY2702" s="1">
        <f t="shared" si="653"/>
        <v>265.99999999999199</v>
      </c>
      <c r="BZ2702" s="1">
        <f t="shared" si="644"/>
        <v>9.3718620117496036E-28</v>
      </c>
      <c r="CA2702" s="1">
        <f t="shared" si="651"/>
        <v>26</v>
      </c>
      <c r="CE2702" s="1">
        <f t="shared" si="645"/>
        <v>26.305</v>
      </c>
      <c r="CF2702" s="1">
        <f t="shared" si="646"/>
        <v>99</v>
      </c>
      <c r="CG2702" s="1">
        <f t="shared" si="647"/>
        <v>0</v>
      </c>
      <c r="CH2702" s="1">
        <f t="shared" si="654"/>
        <v>0</v>
      </c>
      <c r="CJ2702" s="1" t="e">
        <f t="shared" si="648"/>
        <v>#N/A</v>
      </c>
      <c r="CK2702" s="1" t="str">
        <f t="shared" si="649"/>
        <v/>
      </c>
    </row>
    <row r="2703" spans="73:89" ht="12" customHeight="1" x14ac:dyDescent="0.15">
      <c r="BU2703" s="1">
        <f t="shared" si="650"/>
        <v>0</v>
      </c>
      <c r="BV2703" s="1">
        <f>IF($BY$12=1,NORMDIST(BY2703,$Y$6,$Y$8,TRUE),IF($BY$12=2,IF(BY2703&lt;=$BX$31,0,IF(BY2703&gt;=$BX$32,1,(BY2703-$BX$31)*$BX$33)),SUM($BU$42:BU2703)/$BV$40))</f>
        <v>1</v>
      </c>
      <c r="BW2703" s="1">
        <f t="shared" si="652"/>
        <v>2.3627263754236015E-25</v>
      </c>
      <c r="BY2703" s="1">
        <f t="shared" si="653"/>
        <v>266.09999999999201</v>
      </c>
      <c r="BZ2703" s="1">
        <f t="shared" si="644"/>
        <v>8.8790919782926434E-28</v>
      </c>
      <c r="CA2703" s="1">
        <f t="shared" si="651"/>
        <v>26</v>
      </c>
      <c r="CE2703" s="1">
        <f t="shared" si="645"/>
        <v>26.305</v>
      </c>
      <c r="CF2703" s="1">
        <f t="shared" si="646"/>
        <v>99</v>
      </c>
      <c r="CG2703" s="1">
        <f t="shared" si="647"/>
        <v>0</v>
      </c>
      <c r="CH2703" s="1">
        <f t="shared" si="654"/>
        <v>0</v>
      </c>
      <c r="CJ2703" s="1" t="e">
        <f t="shared" si="648"/>
        <v>#N/A</v>
      </c>
      <c r="CK2703" s="1" t="str">
        <f t="shared" si="649"/>
        <v/>
      </c>
    </row>
    <row r="2704" spans="73:89" ht="12" customHeight="1" x14ac:dyDescent="0.15">
      <c r="BU2704" s="1">
        <f t="shared" si="650"/>
        <v>0</v>
      </c>
      <c r="BV2704" s="1">
        <f>IF($BY$12=1,NORMDIST(BY2704,$Y$6,$Y$8,TRUE),IF($BY$12=2,IF(BY2704&lt;=$BX$31,0,IF(BY2704&gt;=$BX$32,1,(BY2704-$BX$31)*$BX$33)),SUM($BU$42:BU2704)/$BV$40))</f>
        <v>1</v>
      </c>
      <c r="BW2704" s="1">
        <f t="shared" si="652"/>
        <v>2.2392800860588671E-25</v>
      </c>
      <c r="BY2704" s="1">
        <f t="shared" si="653"/>
        <v>266.19999999999203</v>
      </c>
      <c r="BZ2704" s="1">
        <f t="shared" si="644"/>
        <v>8.4120213601011804E-28</v>
      </c>
      <c r="CA2704" s="1">
        <f t="shared" si="651"/>
        <v>26</v>
      </c>
      <c r="CE2704" s="1">
        <f t="shared" si="645"/>
        <v>26.305</v>
      </c>
      <c r="CF2704" s="1">
        <f t="shared" si="646"/>
        <v>99</v>
      </c>
      <c r="CG2704" s="1">
        <f t="shared" si="647"/>
        <v>0</v>
      </c>
      <c r="CH2704" s="1">
        <f t="shared" si="654"/>
        <v>0</v>
      </c>
      <c r="CJ2704" s="1" t="e">
        <f t="shared" si="648"/>
        <v>#N/A</v>
      </c>
      <c r="CK2704" s="1" t="str">
        <f t="shared" si="649"/>
        <v/>
      </c>
    </row>
    <row r="2705" spans="73:89" ht="12" customHeight="1" x14ac:dyDescent="0.15">
      <c r="BU2705" s="1">
        <f t="shared" si="650"/>
        <v>0</v>
      </c>
      <c r="BV2705" s="1">
        <f>IF($BY$12=1,NORMDIST(BY2705,$Y$6,$Y$8,TRUE),IF($BY$12=2,IF(BY2705&lt;=$BX$31,0,IF(BY2705&gt;=$BX$32,1,(BY2705-$BX$31)*$BX$33)),SUM($BU$42:BU2705)/$BV$40))</f>
        <v>1</v>
      </c>
      <c r="BW2705" s="1">
        <f t="shared" si="652"/>
        <v>2.122230187362171E-25</v>
      </c>
      <c r="BY2705" s="1">
        <f t="shared" si="653"/>
        <v>266.29999999999205</v>
      </c>
      <c r="BZ2705" s="1">
        <f t="shared" si="644"/>
        <v>7.969321019009517E-28</v>
      </c>
      <c r="CA2705" s="1">
        <f t="shared" si="651"/>
        <v>26</v>
      </c>
      <c r="CE2705" s="1">
        <f t="shared" si="645"/>
        <v>26.305</v>
      </c>
      <c r="CF2705" s="1">
        <f t="shared" si="646"/>
        <v>99</v>
      </c>
      <c r="CG2705" s="1">
        <f t="shared" si="647"/>
        <v>0</v>
      </c>
      <c r="CH2705" s="1">
        <f t="shared" si="654"/>
        <v>0</v>
      </c>
      <c r="CJ2705" s="1" t="e">
        <f t="shared" si="648"/>
        <v>#N/A</v>
      </c>
      <c r="CK2705" s="1" t="str">
        <f t="shared" si="649"/>
        <v/>
      </c>
    </row>
    <row r="2706" spans="73:89" ht="12" customHeight="1" x14ac:dyDescent="0.15">
      <c r="BU2706" s="1">
        <f t="shared" si="650"/>
        <v>0</v>
      </c>
      <c r="BV2706" s="1">
        <f>IF($BY$12=1,NORMDIST(BY2706,$Y$6,$Y$8,TRUE),IF($BY$12=2,IF(BY2706&lt;=$BX$31,0,IF(BY2706&gt;=$BX$32,1,(BY2706-$BX$31)*$BX$33)),SUM($BU$42:BU2706)/$BV$40))</f>
        <v>1</v>
      </c>
      <c r="BW2706" s="1">
        <f t="shared" si="652"/>
        <v>2.011248064049136E-25</v>
      </c>
      <c r="BY2706" s="1">
        <f t="shared" si="653"/>
        <v>266.39999999999208</v>
      </c>
      <c r="BZ2706" s="1">
        <f t="shared" si="644"/>
        <v>7.5497299701546385E-28</v>
      </c>
      <c r="CA2706" s="1">
        <f t="shared" si="651"/>
        <v>26</v>
      </c>
      <c r="CE2706" s="1">
        <f t="shared" si="645"/>
        <v>26.305</v>
      </c>
      <c r="CF2706" s="1">
        <f t="shared" si="646"/>
        <v>99</v>
      </c>
      <c r="CG2706" s="1">
        <f t="shared" si="647"/>
        <v>0</v>
      </c>
      <c r="CH2706" s="1">
        <f t="shared" si="654"/>
        <v>0</v>
      </c>
      <c r="CJ2706" s="1" t="e">
        <f t="shared" si="648"/>
        <v>#N/A</v>
      </c>
      <c r="CK2706" s="1" t="str">
        <f t="shared" si="649"/>
        <v/>
      </c>
    </row>
    <row r="2707" spans="73:89" ht="12" customHeight="1" x14ac:dyDescent="0.15">
      <c r="BU2707" s="1">
        <f t="shared" si="650"/>
        <v>0</v>
      </c>
      <c r="BV2707" s="1">
        <f>IF($BY$12=1,NORMDIST(BY2707,$Y$6,$Y$8,TRUE),IF($BY$12=2,IF(BY2707&lt;=$BX$31,0,IF(BY2707&gt;=$BX$32,1,(BY2707-$BX$31)*$BX$33)),SUM($BU$42:BU2707)/$BV$40))</f>
        <v>1</v>
      </c>
      <c r="BW2707" s="1">
        <f t="shared" si="652"/>
        <v>1.9060218361580691E-25</v>
      </c>
      <c r="BY2707" s="1">
        <f t="shared" si="653"/>
        <v>266.4999999999921</v>
      </c>
      <c r="BZ2707" s="1">
        <f t="shared" si="644"/>
        <v>7.1520519180417469E-28</v>
      </c>
      <c r="CA2707" s="1">
        <f t="shared" si="651"/>
        <v>26</v>
      </c>
      <c r="CE2707" s="1">
        <f t="shared" si="645"/>
        <v>26.305</v>
      </c>
      <c r="CF2707" s="1">
        <f t="shared" si="646"/>
        <v>99</v>
      </c>
      <c r="CG2707" s="1">
        <f t="shared" si="647"/>
        <v>0</v>
      </c>
      <c r="CH2707" s="1">
        <f t="shared" si="654"/>
        <v>0</v>
      </c>
      <c r="CJ2707" s="1" t="e">
        <f t="shared" si="648"/>
        <v>#N/A</v>
      </c>
      <c r="CK2707" s="1" t="str">
        <f t="shared" si="649"/>
        <v/>
      </c>
    </row>
    <row r="2708" spans="73:89" ht="12" customHeight="1" x14ac:dyDescent="0.15">
      <c r="BU2708" s="1">
        <f t="shared" si="650"/>
        <v>0</v>
      </c>
      <c r="BV2708" s="1">
        <f>IF($BY$12=1,NORMDIST(BY2708,$Y$6,$Y$8,TRUE),IF($BY$12=2,IF(BY2708&lt;=$BX$31,0,IF(BY2708&gt;=$BX$32,1,(BY2708-$BX$31)*$BX$33)),SUM($BU$42:BU2708)/$BV$40))</f>
        <v>1</v>
      </c>
      <c r="BW2708" s="1">
        <f t="shared" si="652"/>
        <v>1.8062555144223364E-25</v>
      </c>
      <c r="BY2708" s="1">
        <f t="shared" si="653"/>
        <v>266.59999999999212</v>
      </c>
      <c r="BZ2708" s="1">
        <f t="shared" si="644"/>
        <v>6.7751519670757303E-28</v>
      </c>
      <c r="CA2708" s="1">
        <f t="shared" si="651"/>
        <v>26</v>
      </c>
      <c r="CE2708" s="1">
        <f t="shared" si="645"/>
        <v>26.305</v>
      </c>
      <c r="CF2708" s="1">
        <f t="shared" si="646"/>
        <v>99</v>
      </c>
      <c r="CG2708" s="1">
        <f t="shared" si="647"/>
        <v>0</v>
      </c>
      <c r="CH2708" s="1">
        <f t="shared" si="654"/>
        <v>0</v>
      </c>
      <c r="CJ2708" s="1" t="e">
        <f t="shared" si="648"/>
        <v>#N/A</v>
      </c>
      <c r="CK2708" s="1" t="str">
        <f t="shared" si="649"/>
        <v/>
      </c>
    </row>
    <row r="2709" spans="73:89" ht="12" customHeight="1" x14ac:dyDescent="0.15">
      <c r="BU2709" s="1">
        <f t="shared" si="650"/>
        <v>0</v>
      </c>
      <c r="BV2709" s="1">
        <f>IF($BY$12=1,NORMDIST(BY2709,$Y$6,$Y$8,TRUE),IF($BY$12=2,IF(BY2709&lt;=$BX$31,0,IF(BY2709&gt;=$BX$32,1,(BY2709-$BX$31)*$BX$33)),SUM($BU$42:BU2709)/$BV$40))</f>
        <v>1</v>
      </c>
      <c r="BW2709" s="1">
        <f t="shared" si="652"/>
        <v>1.7116681978768801E-25</v>
      </c>
      <c r="BY2709" s="1">
        <f t="shared" si="653"/>
        <v>266.69999999999214</v>
      </c>
      <c r="BZ2709" s="1">
        <f t="shared" si="644"/>
        <v>6.417953497851258E-28</v>
      </c>
      <c r="CA2709" s="1">
        <f t="shared" si="651"/>
        <v>26</v>
      </c>
      <c r="CE2709" s="1">
        <f t="shared" si="645"/>
        <v>26.305</v>
      </c>
      <c r="CF2709" s="1">
        <f t="shared" si="646"/>
        <v>99</v>
      </c>
      <c r="CG2709" s="1">
        <f t="shared" si="647"/>
        <v>0</v>
      </c>
      <c r="CH2709" s="1">
        <f t="shared" si="654"/>
        <v>0</v>
      </c>
      <c r="CJ2709" s="1" t="e">
        <f t="shared" si="648"/>
        <v>#N/A</v>
      </c>
      <c r="CK2709" s="1" t="str">
        <f t="shared" si="649"/>
        <v/>
      </c>
    </row>
    <row r="2710" spans="73:89" ht="12" customHeight="1" x14ac:dyDescent="0.15">
      <c r="BU2710" s="1">
        <f t="shared" si="650"/>
        <v>0</v>
      </c>
      <c r="BV2710" s="1">
        <f>IF($BY$12=1,NORMDIST(BY2710,$Y$6,$Y$8,TRUE),IF($BY$12=2,IF(BY2710&lt;=$BX$31,0,IF(BY2710&gt;=$BX$32,1,(BY2710-$BX$31)*$BX$33)),SUM($BU$42:BU2710)/$BV$40))</f>
        <v>1</v>
      </c>
      <c r="BW2710" s="1">
        <f t="shared" si="652"/>
        <v>1.6219933116074677E-25</v>
      </c>
      <c r="BY2710" s="1">
        <f t="shared" si="653"/>
        <v>266.79999999999217</v>
      </c>
      <c r="BZ2710" s="1">
        <f t="shared" si="644"/>
        <v>6.0794352009277188E-28</v>
      </c>
      <c r="CA2710" s="1">
        <f t="shared" si="651"/>
        <v>26</v>
      </c>
      <c r="CE2710" s="1">
        <f t="shared" si="645"/>
        <v>26.305</v>
      </c>
      <c r="CF2710" s="1">
        <f t="shared" si="646"/>
        <v>99</v>
      </c>
      <c r="CG2710" s="1">
        <f t="shared" si="647"/>
        <v>0</v>
      </c>
      <c r="CH2710" s="1">
        <f t="shared" si="654"/>
        <v>0</v>
      </c>
      <c r="CJ2710" s="1" t="e">
        <f t="shared" si="648"/>
        <v>#N/A</v>
      </c>
      <c r="CK2710" s="1" t="str">
        <f t="shared" si="649"/>
        <v/>
      </c>
    </row>
    <row r="2711" spans="73:89" ht="12" customHeight="1" x14ac:dyDescent="0.15">
      <c r="BU2711" s="1">
        <f t="shared" si="650"/>
        <v>0</v>
      </c>
      <c r="BV2711" s="1">
        <f>IF($BY$12=1,NORMDIST(BY2711,$Y$6,$Y$8,TRUE),IF($BY$12=2,IF(BY2711&lt;=$BX$31,0,IF(BY2711&gt;=$BX$32,1,(BY2711-$BX$31)*$BX$33)),SUM($BU$42:BU2711)/$BV$40))</f>
        <v>1</v>
      </c>
      <c r="BW2711" s="1">
        <f t="shared" si="652"/>
        <v>1.5369778826533574E-25</v>
      </c>
      <c r="BY2711" s="1">
        <f t="shared" si="653"/>
        <v>266.89999999999219</v>
      </c>
      <c r="BZ2711" s="1">
        <f t="shared" si="644"/>
        <v>5.758628260222564E-28</v>
      </c>
      <c r="CA2711" s="1">
        <f t="shared" si="651"/>
        <v>26</v>
      </c>
      <c r="CE2711" s="1">
        <f t="shared" si="645"/>
        <v>26.305</v>
      </c>
      <c r="CF2711" s="1">
        <f t="shared" si="646"/>
        <v>99</v>
      </c>
      <c r="CG2711" s="1">
        <f t="shared" si="647"/>
        <v>0</v>
      </c>
      <c r="CH2711" s="1">
        <f t="shared" si="654"/>
        <v>0</v>
      </c>
      <c r="CJ2711" s="1" t="e">
        <f t="shared" si="648"/>
        <v>#N/A</v>
      </c>
      <c r="CK2711" s="1" t="str">
        <f t="shared" si="649"/>
        <v/>
      </c>
    </row>
    <row r="2712" spans="73:89" ht="12" customHeight="1" x14ac:dyDescent="0.15">
      <c r="BU2712" s="1">
        <f t="shared" si="650"/>
        <v>0</v>
      </c>
      <c r="BV2712" s="1">
        <f>IF($BY$12=1,NORMDIST(BY2712,$Y$6,$Y$8,TRUE),IF($BY$12=2,IF(BY2712&lt;=$BX$31,0,IF(BY2712&gt;=$BX$32,1,(BY2712-$BX$31)*$BX$33)),SUM($BU$42:BU2712)/$BV$40))</f>
        <v>1</v>
      </c>
      <c r="BW2712" s="1">
        <f t="shared" si="652"/>
        <v>1.4563818521715874E-25</v>
      </c>
      <c r="BY2712" s="1">
        <f t="shared" si="653"/>
        <v>266.99999999999221</v>
      </c>
      <c r="BZ2712" s="1">
        <f t="shared" si="644"/>
        <v>5.4546136785454301E-28</v>
      </c>
      <c r="CA2712" s="1">
        <f t="shared" si="651"/>
        <v>26</v>
      </c>
      <c r="CE2712" s="1">
        <f t="shared" si="645"/>
        <v>26.305</v>
      </c>
      <c r="CF2712" s="1">
        <f t="shared" si="646"/>
        <v>99</v>
      </c>
      <c r="CG2712" s="1">
        <f t="shared" si="647"/>
        <v>0</v>
      </c>
      <c r="CH2712" s="1">
        <f t="shared" si="654"/>
        <v>0</v>
      </c>
      <c r="CJ2712" s="1" t="e">
        <f t="shared" si="648"/>
        <v>#N/A</v>
      </c>
      <c r="CK2712" s="1" t="str">
        <f t="shared" si="649"/>
        <v/>
      </c>
    </row>
    <row r="2713" spans="73:89" ht="12" customHeight="1" x14ac:dyDescent="0.15">
      <c r="BU2713" s="1">
        <f t="shared" si="650"/>
        <v>0</v>
      </c>
      <c r="BV2713" s="1">
        <f>IF($BY$12=1,NORMDIST(BY2713,$Y$6,$Y$8,TRUE),IF($BY$12=2,IF(BY2713&lt;=$BX$31,0,IF(BY2713&gt;=$BX$32,1,(BY2713-$BX$31)*$BX$33)),SUM($BU$42:BU2713)/$BV$40))</f>
        <v>1</v>
      </c>
      <c r="BW2713" s="1">
        <f t="shared" si="652"/>
        <v>1.3799774220646826E-25</v>
      </c>
      <c r="BY2713" s="1">
        <f t="shared" si="653"/>
        <v>267.09999999999224</v>
      </c>
      <c r="BZ2713" s="1">
        <f t="shared" si="644"/>
        <v>5.1665197381681866E-28</v>
      </c>
      <c r="CA2713" s="1">
        <f t="shared" si="651"/>
        <v>26</v>
      </c>
      <c r="CE2713" s="1">
        <f t="shared" si="645"/>
        <v>26.305</v>
      </c>
      <c r="CF2713" s="1">
        <f t="shared" si="646"/>
        <v>99</v>
      </c>
      <c r="CG2713" s="1">
        <f t="shared" si="647"/>
        <v>0</v>
      </c>
      <c r="CH2713" s="1">
        <f t="shared" si="654"/>
        <v>0</v>
      </c>
      <c r="CJ2713" s="1" t="e">
        <f t="shared" si="648"/>
        <v>#N/A</v>
      </c>
      <c r="CK2713" s="1" t="str">
        <f t="shared" si="649"/>
        <v/>
      </c>
    </row>
    <row r="2714" spans="73:89" ht="12" customHeight="1" x14ac:dyDescent="0.15">
      <c r="BU2714" s="1">
        <f t="shared" si="650"/>
        <v>0</v>
      </c>
      <c r="BV2714" s="1">
        <f>IF($BY$12=1,NORMDIST(BY2714,$Y$6,$Y$8,TRUE),IF($BY$12=2,IF(BY2714&lt;=$BX$31,0,IF(BY2714&gt;=$BX$32,1,(BY2714-$BX$31)*$BX$33)),SUM($BU$42:BU2714)/$BV$40))</f>
        <v>1</v>
      </c>
      <c r="BW2714" s="1">
        <f t="shared" si="652"/>
        <v>1.3075484343609608E-25</v>
      </c>
      <c r="BY2714" s="1">
        <f t="shared" si="653"/>
        <v>267.19999999999226</v>
      </c>
      <c r="BZ2714" s="1">
        <f t="shared" si="644"/>
        <v>4.8935195896743964E-28</v>
      </c>
      <c r="CA2714" s="1">
        <f t="shared" si="651"/>
        <v>26</v>
      </c>
      <c r="CE2714" s="1">
        <f t="shared" si="645"/>
        <v>26.305</v>
      </c>
      <c r="CF2714" s="1">
        <f t="shared" si="646"/>
        <v>99</v>
      </c>
      <c r="CG2714" s="1">
        <f t="shared" si="647"/>
        <v>0</v>
      </c>
      <c r="CH2714" s="1">
        <f t="shared" si="654"/>
        <v>0</v>
      </c>
      <c r="CJ2714" s="1" t="e">
        <f t="shared" si="648"/>
        <v>#N/A</v>
      </c>
      <c r="CK2714" s="1" t="str">
        <f t="shared" si="649"/>
        <v/>
      </c>
    </row>
    <row r="2715" spans="73:89" ht="12" customHeight="1" x14ac:dyDescent="0.15">
      <c r="BU2715" s="1">
        <f t="shared" si="650"/>
        <v>0</v>
      </c>
      <c r="BV2715" s="1">
        <f>IF($BY$12=1,NORMDIST(BY2715,$Y$6,$Y$8,TRUE),IF($BY$12=2,IF(BY2715&lt;=$BX$31,0,IF(BY2715&gt;=$BX$32,1,(BY2715-$BX$31)*$BX$33)),SUM($BU$42:BU2715)/$BV$40))</f>
        <v>1</v>
      </c>
      <c r="BW2715" s="1">
        <f t="shared" si="652"/>
        <v>1.2388897817212465E-25</v>
      </c>
      <c r="BY2715" s="1">
        <f t="shared" si="653"/>
        <v>267.29999999999228</v>
      </c>
      <c r="BZ2715" s="1">
        <f t="shared" si="644"/>
        <v>4.6348289626684704E-28</v>
      </c>
      <c r="CA2715" s="1">
        <f t="shared" si="651"/>
        <v>26</v>
      </c>
      <c r="CE2715" s="1">
        <f t="shared" si="645"/>
        <v>26.305</v>
      </c>
      <c r="CF2715" s="1">
        <f t="shared" si="646"/>
        <v>99</v>
      </c>
      <c r="CG2715" s="1">
        <f t="shared" si="647"/>
        <v>0</v>
      </c>
      <c r="CH2715" s="1">
        <f t="shared" si="654"/>
        <v>0</v>
      </c>
      <c r="CJ2715" s="1" t="e">
        <f t="shared" si="648"/>
        <v>#N/A</v>
      </c>
      <c r="CK2715" s="1" t="str">
        <f t="shared" si="649"/>
        <v/>
      </c>
    </row>
    <row r="2716" spans="73:89" ht="12" customHeight="1" x14ac:dyDescent="0.15">
      <c r="BU2716" s="1">
        <f t="shared" si="650"/>
        <v>0</v>
      </c>
      <c r="BV2716" s="1">
        <f>IF($BY$12=1,NORMDIST(BY2716,$Y$6,$Y$8,TRUE),IF($BY$12=2,IF(BY2716&lt;=$BX$31,0,IF(BY2716&gt;=$BX$32,1,(BY2716-$BX$31)*$BX$33)),SUM($BU$42:BU2716)/$BV$40))</f>
        <v>1</v>
      </c>
      <c r="BW2716" s="1">
        <f t="shared" si="652"/>
        <v>1.1738068475259188E-25</v>
      </c>
      <c r="BY2716" s="1">
        <f t="shared" si="653"/>
        <v>267.3999999999923</v>
      </c>
      <c r="BZ2716" s="1">
        <f t="shared" si="644"/>
        <v>4.3897039922436524E-28</v>
      </c>
      <c r="CA2716" s="1">
        <f t="shared" si="651"/>
        <v>26</v>
      </c>
      <c r="CE2716" s="1">
        <f t="shared" si="645"/>
        <v>26.305</v>
      </c>
      <c r="CF2716" s="1">
        <f t="shared" si="646"/>
        <v>99</v>
      </c>
      <c r="CG2716" s="1">
        <f t="shared" si="647"/>
        <v>0</v>
      </c>
      <c r="CH2716" s="1">
        <f t="shared" si="654"/>
        <v>0</v>
      </c>
      <c r="CJ2716" s="1" t="e">
        <f t="shared" si="648"/>
        <v>#N/A</v>
      </c>
      <c r="CK2716" s="1" t="str">
        <f t="shared" si="649"/>
        <v/>
      </c>
    </row>
    <row r="2717" spans="73:89" ht="12" customHeight="1" x14ac:dyDescent="0.15">
      <c r="BU2717" s="1">
        <f t="shared" si="650"/>
        <v>0</v>
      </c>
      <c r="BV2717" s="1">
        <f>IF($BY$12=1,NORMDIST(BY2717,$Y$6,$Y$8,TRUE),IF($BY$12=2,IF(BY2717&lt;=$BX$31,0,IF(BY2717&gt;=$BX$32,1,(BY2717-$BX$31)*$BX$33)),SUM($BU$42:BU2717)/$BV$40))</f>
        <v>1</v>
      </c>
      <c r="BW2717" s="1">
        <f t="shared" si="652"/>
        <v>1.1121149740713737E-25</v>
      </c>
      <c r="BY2717" s="1">
        <f t="shared" si="653"/>
        <v>267.49999999999233</v>
      </c>
      <c r="BZ2717" s="1">
        <f t="shared" si="644"/>
        <v>4.1574391554071236E-28</v>
      </c>
      <c r="CA2717" s="1">
        <f t="shared" si="651"/>
        <v>26</v>
      </c>
      <c r="CE2717" s="1">
        <f t="shared" si="645"/>
        <v>26.305</v>
      </c>
      <c r="CF2717" s="1">
        <f t="shared" si="646"/>
        <v>99</v>
      </c>
      <c r="CG2717" s="1">
        <f t="shared" si="647"/>
        <v>0</v>
      </c>
      <c r="CH2717" s="1">
        <f t="shared" si="654"/>
        <v>0</v>
      </c>
      <c r="CJ2717" s="1" t="e">
        <f t="shared" si="648"/>
        <v>#N/A</v>
      </c>
      <c r="CK2717" s="1" t="str">
        <f t="shared" si="649"/>
        <v/>
      </c>
    </row>
    <row r="2718" spans="73:89" ht="12" customHeight="1" x14ac:dyDescent="0.15">
      <c r="BU2718" s="1">
        <f t="shared" si="650"/>
        <v>0</v>
      </c>
      <c r="BV2718" s="1">
        <f>IF($BY$12=1,NORMDIST(BY2718,$Y$6,$Y$8,TRUE),IF($BY$12=2,IF(BY2718&lt;=$BX$31,0,IF(BY2718&gt;=$BX$32,1,(BY2718-$BX$31)*$BX$33)),SUM($BU$42:BU2718)/$BV$40))</f>
        <v>1</v>
      </c>
      <c r="BW2718" s="1">
        <f t="shared" si="652"/>
        <v>1.053638957478817E-25</v>
      </c>
      <c r="BY2718" s="1">
        <f t="shared" si="653"/>
        <v>267.59999999999235</v>
      </c>
      <c r="BZ2718" s="1">
        <f t="shared" si="644"/>
        <v>3.9373653119538384E-28</v>
      </c>
      <c r="CA2718" s="1">
        <f t="shared" si="651"/>
        <v>26</v>
      </c>
      <c r="CE2718" s="1">
        <f t="shared" si="645"/>
        <v>26.305</v>
      </c>
      <c r="CF2718" s="1">
        <f t="shared" si="646"/>
        <v>99</v>
      </c>
      <c r="CG2718" s="1">
        <f t="shared" si="647"/>
        <v>0</v>
      </c>
      <c r="CH2718" s="1">
        <f t="shared" si="654"/>
        <v>0</v>
      </c>
      <c r="CJ2718" s="1" t="e">
        <f t="shared" si="648"/>
        <v>#N/A</v>
      </c>
      <c r="CK2718" s="1" t="str">
        <f t="shared" si="649"/>
        <v/>
      </c>
    </row>
    <row r="2719" spans="73:89" ht="12" customHeight="1" x14ac:dyDescent="0.15">
      <c r="BU2719" s="1">
        <f t="shared" si="650"/>
        <v>0</v>
      </c>
      <c r="BV2719" s="1">
        <f>IF($BY$12=1,NORMDIST(BY2719,$Y$6,$Y$8,TRUE),IF($BY$12=2,IF(BY2719&lt;=$BX$31,0,IF(BY2719&gt;=$BX$32,1,(BY2719-$BX$31)*$BX$33)),SUM($BU$42:BU2719)/$BV$40))</f>
        <v>1</v>
      </c>
      <c r="BW2719" s="1">
        <f t="shared" si="652"/>
        <v>9.9821256798564004E-26</v>
      </c>
      <c r="BY2719" s="1">
        <f t="shared" si="653"/>
        <v>267.69999999999237</v>
      </c>
      <c r="BZ2719" s="1">
        <f t="shared" si="644"/>
        <v>3.7288478445486307E-28</v>
      </c>
      <c r="CA2719" s="1">
        <f t="shared" si="651"/>
        <v>26</v>
      </c>
      <c r="CE2719" s="1">
        <f t="shared" si="645"/>
        <v>26.305</v>
      </c>
      <c r="CF2719" s="1">
        <f t="shared" si="646"/>
        <v>99</v>
      </c>
      <c r="CG2719" s="1">
        <f t="shared" si="647"/>
        <v>0</v>
      </c>
      <c r="CH2719" s="1">
        <f t="shared" si="654"/>
        <v>0</v>
      </c>
      <c r="CJ2719" s="1" t="e">
        <f t="shared" si="648"/>
        <v>#N/A</v>
      </c>
      <c r="CK2719" s="1" t="str">
        <f t="shared" si="649"/>
        <v/>
      </c>
    </row>
    <row r="2720" spans="73:89" ht="12" customHeight="1" x14ac:dyDescent="0.15">
      <c r="BU2720" s="1">
        <f t="shared" si="650"/>
        <v>0</v>
      </c>
      <c r="BV2720" s="1">
        <f>IF($BY$12=1,NORMDIST(BY2720,$Y$6,$Y$8,TRUE),IF($BY$12=2,IF(BY2720&lt;=$BX$31,0,IF(BY2720&gt;=$BX$32,1,(BY2720-$BX$31)*$BX$33)),SUM($BU$42:BU2720)/$BV$40))</f>
        <v>1</v>
      </c>
      <c r="BW2720" s="1">
        <f t="shared" si="652"/>
        <v>9.4567809435616785E-26</v>
      </c>
      <c r="BY2720" s="1">
        <f t="shared" si="653"/>
        <v>267.79999999999239</v>
      </c>
      <c r="BZ2720" s="1">
        <f t="shared" si="644"/>
        <v>3.5312848930403087E-28</v>
      </c>
      <c r="CA2720" s="1">
        <f t="shared" si="651"/>
        <v>26</v>
      </c>
      <c r="CE2720" s="1">
        <f t="shared" si="645"/>
        <v>26.305</v>
      </c>
      <c r="CF2720" s="1">
        <f t="shared" si="646"/>
        <v>99</v>
      </c>
      <c r="CG2720" s="1">
        <f t="shared" si="647"/>
        <v>0</v>
      </c>
      <c r="CH2720" s="1">
        <f t="shared" si="654"/>
        <v>0</v>
      </c>
      <c r="CJ2720" s="1" t="e">
        <f t="shared" si="648"/>
        <v>#N/A</v>
      </c>
      <c r="CK2720" s="1" t="str">
        <f t="shared" si="649"/>
        <v/>
      </c>
    </row>
    <row r="2721" spans="73:89" ht="12" customHeight="1" x14ac:dyDescent="0.15">
      <c r="BU2721" s="1">
        <f t="shared" si="650"/>
        <v>0</v>
      </c>
      <c r="BV2721" s="1">
        <f>IF($BY$12=1,NORMDIST(BY2721,$Y$6,$Y$8,TRUE),IF($BY$12=2,IF(BY2721&lt;=$BX$31,0,IF(BY2721&gt;=$BX$32,1,(BY2721-$BX$31)*$BX$33)),SUM($BU$42:BU2721)/$BV$40))</f>
        <v>1</v>
      </c>
      <c r="BW2721" s="1">
        <f t="shared" si="652"/>
        <v>8.9588591121044514E-26</v>
      </c>
      <c r="BY2721" s="1">
        <f t="shared" si="653"/>
        <v>267.89999999999242</v>
      </c>
      <c r="BZ2721" s="1">
        <f t="shared" si="644"/>
        <v>3.3441056782772323E-28</v>
      </c>
      <c r="CA2721" s="1">
        <f t="shared" si="651"/>
        <v>26</v>
      </c>
      <c r="CE2721" s="1">
        <f t="shared" si="645"/>
        <v>26.305</v>
      </c>
      <c r="CF2721" s="1">
        <f t="shared" si="646"/>
        <v>99</v>
      </c>
      <c r="CG2721" s="1">
        <f t="shared" si="647"/>
        <v>0</v>
      </c>
      <c r="CH2721" s="1">
        <f t="shared" si="654"/>
        <v>0</v>
      </c>
      <c r="CJ2721" s="1" t="e">
        <f t="shared" si="648"/>
        <v>#N/A</v>
      </c>
      <c r="CK2721" s="1" t="str">
        <f t="shared" si="649"/>
        <v/>
      </c>
    </row>
    <row r="2722" spans="73:89" ht="12" customHeight="1" x14ac:dyDescent="0.15">
      <c r="BU2722" s="1">
        <f t="shared" si="650"/>
        <v>0</v>
      </c>
      <c r="BV2722" s="1">
        <f>IF($BY$12=1,NORMDIST(BY2722,$Y$6,$Y$8,TRUE),IF($BY$12=2,IF(BY2722&lt;=$BX$31,0,IF(BY2722&gt;=$BX$32,1,(BY2722-$BX$31)*$BX$33)),SUM($BU$42:BU2722)/$BV$40))</f>
        <v>1</v>
      </c>
      <c r="BW2722" s="1">
        <f t="shared" si="652"/>
        <v>8.4869406812877478E-26</v>
      </c>
      <c r="BY2722" s="1">
        <f t="shared" si="653"/>
        <v>267.99999999999244</v>
      </c>
      <c r="BZ2722" s="1">
        <f t="shared" si="644"/>
        <v>3.1667689109283535E-28</v>
      </c>
      <c r="CA2722" s="1">
        <f t="shared" si="651"/>
        <v>26</v>
      </c>
      <c r="CE2722" s="1">
        <f t="shared" si="645"/>
        <v>26.305</v>
      </c>
      <c r="CF2722" s="1">
        <f t="shared" si="646"/>
        <v>99</v>
      </c>
      <c r="CG2722" s="1">
        <f t="shared" si="647"/>
        <v>0</v>
      </c>
      <c r="CH2722" s="1">
        <f t="shared" si="654"/>
        <v>0</v>
      </c>
      <c r="CJ2722" s="1" t="e">
        <f t="shared" si="648"/>
        <v>#N/A</v>
      </c>
      <c r="CK2722" s="1" t="str">
        <f t="shared" si="649"/>
        <v/>
      </c>
    </row>
    <row r="2723" spans="73:89" ht="12" customHeight="1" x14ac:dyDescent="0.15">
      <c r="BU2723" s="1">
        <f t="shared" si="650"/>
        <v>0</v>
      </c>
      <c r="BV2723" s="1">
        <f>IF($BY$12=1,NORMDIST(BY2723,$Y$6,$Y$8,TRUE),IF($BY$12=2,IF(BY2723&lt;=$BX$31,0,IF(BY2723&gt;=$BX$32,1,(BY2723-$BX$31)*$BX$33)),SUM($BU$42:BU2723)/$BV$40))</f>
        <v>1</v>
      </c>
      <c r="BW2723" s="1">
        <f t="shared" si="652"/>
        <v>8.039678994467249E-26</v>
      </c>
      <c r="BY2723" s="1">
        <f t="shared" si="653"/>
        <v>268.09999999999246</v>
      </c>
      <c r="BZ2723" s="1">
        <f t="shared" si="644"/>
        <v>2.9987612810397148E-28</v>
      </c>
      <c r="CA2723" s="1">
        <f t="shared" si="651"/>
        <v>26</v>
      </c>
      <c r="CE2723" s="1">
        <f t="shared" si="645"/>
        <v>26.305</v>
      </c>
      <c r="CF2723" s="1">
        <f t="shared" si="646"/>
        <v>99</v>
      </c>
      <c r="CG2723" s="1">
        <f t="shared" si="647"/>
        <v>0</v>
      </c>
      <c r="CH2723" s="1">
        <f t="shared" si="654"/>
        <v>0</v>
      </c>
      <c r="CJ2723" s="1" t="e">
        <f t="shared" si="648"/>
        <v>#N/A</v>
      </c>
      <c r="CK2723" s="1" t="str">
        <f t="shared" si="649"/>
        <v/>
      </c>
    </row>
    <row r="2724" spans="73:89" ht="12" customHeight="1" x14ac:dyDescent="0.15">
      <c r="BU2724" s="1">
        <f t="shared" si="650"/>
        <v>0</v>
      </c>
      <c r="BV2724" s="1">
        <f>IF($BY$12=1,NORMDIST(BY2724,$Y$6,$Y$8,TRUE),IF($BY$12=2,IF(BY2724&lt;=$BX$31,0,IF(BY2724&gt;=$BX$32,1,(BY2724-$BX$31)*$BX$33)),SUM($BU$42:BU2724)/$BV$40))</f>
        <v>1</v>
      </c>
      <c r="BW2724" s="1">
        <f t="shared" si="652"/>
        <v>7.6157965370823178E-26</v>
      </c>
      <c r="BY2724" s="1">
        <f t="shared" si="653"/>
        <v>268.19999999999249</v>
      </c>
      <c r="BZ2724" s="1">
        <f t="shared" si="644"/>
        <v>2.8395960242664172E-28</v>
      </c>
      <c r="CA2724" s="1">
        <f t="shared" si="651"/>
        <v>26</v>
      </c>
      <c r="CE2724" s="1">
        <f t="shared" si="645"/>
        <v>26.305</v>
      </c>
      <c r="CF2724" s="1">
        <f t="shared" si="646"/>
        <v>99</v>
      </c>
      <c r="CG2724" s="1">
        <f t="shared" si="647"/>
        <v>0</v>
      </c>
      <c r="CH2724" s="1">
        <f t="shared" si="654"/>
        <v>0</v>
      </c>
      <c r="CJ2724" s="1" t="e">
        <f t="shared" si="648"/>
        <v>#N/A</v>
      </c>
      <c r="CK2724" s="1" t="str">
        <f t="shared" si="649"/>
        <v/>
      </c>
    </row>
    <row r="2725" spans="73:89" ht="12" customHeight="1" x14ac:dyDescent="0.15">
      <c r="BU2725" s="1">
        <f t="shared" si="650"/>
        <v>0</v>
      </c>
      <c r="BV2725" s="1">
        <f>IF($BY$12=1,NORMDIST(BY2725,$Y$6,$Y$8,TRUE),IF($BY$12=2,IF(BY2725&lt;=$BX$31,0,IF(BY2725&gt;=$BX$32,1,(BY2725-$BX$31)*$BX$33)),SUM($BU$42:BU2725)/$BV$40))</f>
        <v>1</v>
      </c>
      <c r="BW2725" s="1">
        <f t="shared" si="652"/>
        <v>7.2140814179578129E-26</v>
      </c>
      <c r="BY2725" s="1">
        <f t="shared" si="653"/>
        <v>268.29999999999251</v>
      </c>
      <c r="BZ2725" s="1">
        <f t="shared" si="644"/>
        <v>2.6888115609235985E-28</v>
      </c>
      <c r="CA2725" s="1">
        <f t="shared" si="651"/>
        <v>26</v>
      </c>
      <c r="CE2725" s="1">
        <f t="shared" si="645"/>
        <v>26.305</v>
      </c>
      <c r="CF2725" s="1">
        <f t="shared" si="646"/>
        <v>99</v>
      </c>
      <c r="CG2725" s="1">
        <f t="shared" si="647"/>
        <v>0</v>
      </c>
      <c r="CH2725" s="1">
        <f t="shared" si="654"/>
        <v>0</v>
      </c>
      <c r="CJ2725" s="1" t="e">
        <f t="shared" si="648"/>
        <v>#N/A</v>
      </c>
      <c r="CK2725" s="1" t="str">
        <f t="shared" si="649"/>
        <v/>
      </c>
    </row>
    <row r="2726" spans="73:89" ht="12" customHeight="1" x14ac:dyDescent="0.15">
      <c r="BU2726" s="1">
        <f t="shared" si="650"/>
        <v>0</v>
      </c>
      <c r="BV2726" s="1">
        <f>IF($BY$12=1,NORMDIST(BY2726,$Y$6,$Y$8,TRUE),IF($BY$12=2,IF(BY2726&lt;=$BX$31,0,IF(BY2726&gt;=$BX$32,1,(BY2726-$BX$31)*$BX$33)),SUM($BU$42:BU2726)/$BV$40))</f>
        <v>1</v>
      </c>
      <c r="BW2726" s="1">
        <f t="shared" si="652"/>
        <v>6.8333840280523156E-26</v>
      </c>
      <c r="BY2726" s="1">
        <f t="shared" si="653"/>
        <v>268.39999999999253</v>
      </c>
      <c r="BZ2726" s="1">
        <f t="shared" si="644"/>
        <v>2.5459702041924388E-28</v>
      </c>
      <c r="CA2726" s="1">
        <f t="shared" si="651"/>
        <v>26</v>
      </c>
      <c r="CE2726" s="1">
        <f t="shared" si="645"/>
        <v>26.305</v>
      </c>
      <c r="CF2726" s="1">
        <f t="shared" si="646"/>
        <v>99</v>
      </c>
      <c r="CG2726" s="1">
        <f t="shared" si="647"/>
        <v>0</v>
      </c>
      <c r="CH2726" s="1">
        <f t="shared" si="654"/>
        <v>0</v>
      </c>
      <c r="CJ2726" s="1" t="e">
        <f t="shared" si="648"/>
        <v>#N/A</v>
      </c>
      <c r="CK2726" s="1" t="str">
        <f t="shared" si="649"/>
        <v/>
      </c>
    </row>
    <row r="2727" spans="73:89" ht="12" customHeight="1" x14ac:dyDescent="0.15">
      <c r="BU2727" s="1">
        <f t="shared" si="650"/>
        <v>0</v>
      </c>
      <c r="BV2727" s="1">
        <f>IF($BY$12=1,NORMDIST(BY2727,$Y$6,$Y$8,TRUE),IF($BY$12=2,IF(BY2727&lt;=$BX$31,0,IF(BY2727&gt;=$BX$32,1,(BY2727-$BX$31)*$BX$33)),SUM($BU$42:BU2727)/$BV$40))</f>
        <v>1</v>
      </c>
      <c r="BW2727" s="1">
        <f t="shared" si="652"/>
        <v>6.4726138677842569E-26</v>
      </c>
      <c r="BY2727" s="1">
        <f t="shared" si="653"/>
        <v>268.49999999999255</v>
      </c>
      <c r="BZ2727" s="1">
        <f t="shared" si="644"/>
        <v>2.4106569339979277E-28</v>
      </c>
      <c r="CA2727" s="1">
        <f t="shared" si="651"/>
        <v>26</v>
      </c>
      <c r="CE2727" s="1">
        <f t="shared" si="645"/>
        <v>26.305</v>
      </c>
      <c r="CF2727" s="1">
        <f t="shared" si="646"/>
        <v>99</v>
      </c>
      <c r="CG2727" s="1">
        <f t="shared" si="647"/>
        <v>0</v>
      </c>
      <c r="CH2727" s="1">
        <f t="shared" si="654"/>
        <v>0</v>
      </c>
      <c r="CJ2727" s="1" t="e">
        <f t="shared" si="648"/>
        <v>#N/A</v>
      </c>
      <c r="CK2727" s="1" t="str">
        <f t="shared" si="649"/>
        <v/>
      </c>
    </row>
    <row r="2728" spans="73:89" ht="12" customHeight="1" x14ac:dyDescent="0.15">
      <c r="BU2728" s="1">
        <f t="shared" si="650"/>
        <v>0</v>
      </c>
      <c r="BV2728" s="1">
        <f>IF($BY$12=1,NORMDIST(BY2728,$Y$6,$Y$8,TRUE),IF($BY$12=2,IF(BY2728&lt;=$BX$31,0,IF(BY2728&gt;=$BX$32,1,(BY2728-$BX$31)*$BX$33)),SUM($BU$42:BU2728)/$BV$40))</f>
        <v>1</v>
      </c>
      <c r="BW2728" s="1">
        <f t="shared" si="652"/>
        <v>6.1307365345142412E-26</v>
      </c>
      <c r="BY2728" s="1">
        <f t="shared" si="653"/>
        <v>268.59999999999258</v>
      </c>
      <c r="BZ2728" s="1">
        <f t="shared" si="644"/>
        <v>2.2824782332518283E-28</v>
      </c>
      <c r="CA2728" s="1">
        <f t="shared" si="651"/>
        <v>26</v>
      </c>
      <c r="CE2728" s="1">
        <f t="shared" si="645"/>
        <v>26.305</v>
      </c>
      <c r="CF2728" s="1">
        <f t="shared" si="646"/>
        <v>99</v>
      </c>
      <c r="CG2728" s="1">
        <f t="shared" si="647"/>
        <v>0</v>
      </c>
      <c r="CH2728" s="1">
        <f t="shared" si="654"/>
        <v>0</v>
      </c>
      <c r="CJ2728" s="1" t="e">
        <f t="shared" si="648"/>
        <v>#N/A</v>
      </c>
      <c r="CK2728" s="1" t="str">
        <f t="shared" si="649"/>
        <v/>
      </c>
    </row>
    <row r="2729" spans="73:89" ht="12" customHeight="1" x14ac:dyDescent="0.15">
      <c r="BU2729" s="1">
        <f t="shared" si="650"/>
        <v>0</v>
      </c>
      <c r="BV2729" s="1">
        <f>IF($BY$12=1,NORMDIST(BY2729,$Y$6,$Y$8,TRUE),IF($BY$12=2,IF(BY2729&lt;=$BX$31,0,IF(BY2729&gt;=$BX$32,1,(BY2729-$BX$31)*$BX$33)),SUM($BU$42:BU2729)/$BV$40))</f>
        <v>1</v>
      </c>
      <c r="BW2729" s="1">
        <f t="shared" si="652"/>
        <v>5.8067708621712018E-26</v>
      </c>
      <c r="BY2729" s="1">
        <f t="shared" si="653"/>
        <v>268.6999999999926</v>
      </c>
      <c r="BZ2729" s="1">
        <f t="shared" si="644"/>
        <v>2.1610609833164724E-28</v>
      </c>
      <c r="CA2729" s="1">
        <f t="shared" si="651"/>
        <v>26</v>
      </c>
      <c r="CE2729" s="1">
        <f t="shared" si="645"/>
        <v>26.305</v>
      </c>
      <c r="CF2729" s="1">
        <f t="shared" si="646"/>
        <v>99</v>
      </c>
      <c r="CG2729" s="1">
        <f t="shared" si="647"/>
        <v>0</v>
      </c>
      <c r="CH2729" s="1">
        <f t="shared" si="654"/>
        <v>0</v>
      </c>
      <c r="CJ2729" s="1" t="e">
        <f t="shared" si="648"/>
        <v>#N/A</v>
      </c>
      <c r="CK2729" s="1" t="str">
        <f t="shared" si="649"/>
        <v/>
      </c>
    </row>
    <row r="2730" spans="73:89" ht="12" customHeight="1" x14ac:dyDescent="0.15">
      <c r="BU2730" s="1">
        <f t="shared" si="650"/>
        <v>0</v>
      </c>
      <c r="BV2730" s="1">
        <f>IF($BY$12=1,NORMDIST(BY2730,$Y$6,$Y$8,TRUE),IF($BY$12=2,IF(BY2730&lt;=$BX$31,0,IF(BY2730&gt;=$BX$32,1,(BY2730-$BX$31)*$BX$33)),SUM($BU$42:BU2730)/$BV$40))</f>
        <v>1</v>
      </c>
      <c r="BW2730" s="1">
        <f t="shared" si="652"/>
        <v>5.4997862054114164E-26</v>
      </c>
      <c r="BY2730" s="1">
        <f t="shared" si="653"/>
        <v>268.79999999999262</v>
      </c>
      <c r="BZ2730" s="1">
        <f t="shared" ref="BZ2730:BZ2793" si="655">IF($BZ$5,IF($BY$12=1,NORMDIST(BY2730,$Y$6,$Y$8,FALSE),IF($BY$12=2,IF(AND(BY2730&gt;=$BX$31,BY2730&lt;=$BX$32),$BX$33,0),IF(BY2730&lt;=$BX$13,0,NORMDIST(LN((BY2730-$BX$13)/$BX$12),0,$BW$8,FALSE)/((BY2730-$BX$13)/$BX$12)))),-999)</f>
        <v>2.046051415703708E-28</v>
      </c>
      <c r="CA2730" s="1">
        <f t="shared" si="651"/>
        <v>26</v>
      </c>
      <c r="CE2730" s="1">
        <f t="shared" ref="CE2730:CE2793" si="656">IF(AND($CB$7,$CD$2,$CD$1),26+$P$23/2-CC2730*$P$23,NA())</f>
        <v>26.305</v>
      </c>
      <c r="CF2730" s="1">
        <f t="shared" ref="CF2730:CF2793" si="657">IF(ISNA(CJ2730),99,CJ2730)</f>
        <v>99</v>
      </c>
      <c r="CG2730" s="1">
        <f t="shared" ref="CG2730:CG2793" si="658">IF(ISNA(CJ2730),0,CJ2730)</f>
        <v>0</v>
      </c>
      <c r="CH2730" s="1">
        <f t="shared" si="654"/>
        <v>0</v>
      </c>
      <c r="CJ2730" s="1" t="e">
        <f t="shared" ref="CJ2730:CJ2793" si="659">IF(CH2730=1,CE2730,NA())</f>
        <v>#N/A</v>
      </c>
      <c r="CK2730" s="1" t="str">
        <f t="shared" ref="CK2730:CK2793" si="660">IF(CH2730=1,M2629,"")</f>
        <v/>
      </c>
    </row>
    <row r="2731" spans="73:89" ht="12" customHeight="1" x14ac:dyDescent="0.15">
      <c r="BU2731" s="1">
        <f t="shared" ref="BU2731:BU2794" si="661">IF($BY$12&lt;3,0,IF(BY2731&lt;=$BX$13,0,NORMDIST(LN((BY2731-$BX$13)/$BX$12),0,$BW$8,FALSE)/((BY2731-$BX$13)/$BX$12)))</f>
        <v>0</v>
      </c>
      <c r="BV2731" s="1">
        <f>IF($BY$12=1,NORMDIST(BY2731,$Y$6,$Y$8,TRUE),IF($BY$12=2,IF(BY2731&lt;=$BX$31,0,IF(BY2731&gt;=$BX$32,1,(BY2731-$BX$31)*$BX$33)),SUM($BU$42:BU2731)/$BV$40))</f>
        <v>1</v>
      </c>
      <c r="BW2731" s="1">
        <f t="shared" si="652"/>
        <v>5.2088998610748493E-26</v>
      </c>
      <c r="BY2731" s="1">
        <f t="shared" si="653"/>
        <v>268.89999999999264</v>
      </c>
      <c r="BZ2731" s="1">
        <f t="shared" si="655"/>
        <v>1.937114117171808E-28</v>
      </c>
      <c r="CA2731" s="1">
        <f t="shared" ref="CA2731:CA2794" si="662">IF(AND($CD$1,$CD$3),26-$CD$40*NORMDIST(BY2731,$Y$6,$Y$8/SQRT($T$18),FALSE),-999)</f>
        <v>26</v>
      </c>
      <c r="CE2731" s="1">
        <f t="shared" si="656"/>
        <v>26.305</v>
      </c>
      <c r="CF2731" s="1">
        <f t="shared" si="657"/>
        <v>99</v>
      </c>
      <c r="CG2731" s="1">
        <f t="shared" si="658"/>
        <v>0</v>
      </c>
      <c r="CH2731" s="1">
        <f t="shared" si="654"/>
        <v>0</v>
      </c>
      <c r="CJ2731" s="1" t="e">
        <f t="shared" si="659"/>
        <v>#N/A</v>
      </c>
      <c r="CK2731" s="1" t="str">
        <f t="shared" si="660"/>
        <v/>
      </c>
    </row>
    <row r="2732" spans="73:89" ht="12" customHeight="1" x14ac:dyDescent="0.15">
      <c r="BU2732" s="1">
        <f t="shared" si="661"/>
        <v>0</v>
      </c>
      <c r="BV2732" s="1">
        <f>IF($BY$12=1,NORMDIST(BY2732,$Y$6,$Y$8,TRUE),IF($BY$12=2,IF(BY2732&lt;=$BX$31,0,IF(BY2732&gt;=$BX$32,1,(BY2732-$BX$31)*$BX$33)),SUM($BU$42:BU2732)/$BV$40))</f>
        <v>1</v>
      </c>
      <c r="BW2732" s="1">
        <f t="shared" si="652"/>
        <v>4.9332746200619726E-26</v>
      </c>
      <c r="BY2732" s="1">
        <f t="shared" si="653"/>
        <v>268.99999999999267</v>
      </c>
      <c r="BZ2732" s="1">
        <f t="shared" si="655"/>
        <v>1.8339310855249468E-28</v>
      </c>
      <c r="CA2732" s="1">
        <f t="shared" si="662"/>
        <v>26</v>
      </c>
      <c r="CE2732" s="1">
        <f t="shared" si="656"/>
        <v>26.305</v>
      </c>
      <c r="CF2732" s="1">
        <f t="shared" si="657"/>
        <v>99</v>
      </c>
      <c r="CG2732" s="1">
        <f t="shared" si="658"/>
        <v>0</v>
      </c>
      <c r="CH2732" s="1">
        <f t="shared" si="654"/>
        <v>0</v>
      </c>
      <c r="CJ2732" s="1" t="e">
        <f t="shared" si="659"/>
        <v>#N/A</v>
      </c>
      <c r="CK2732" s="1" t="str">
        <f t="shared" si="660"/>
        <v/>
      </c>
    </row>
    <row r="2733" spans="73:89" ht="12" customHeight="1" x14ac:dyDescent="0.15">
      <c r="BU2733" s="1">
        <f t="shared" si="661"/>
        <v>0</v>
      </c>
      <c r="BV2733" s="1">
        <f>IF($BY$12=1,NORMDIST(BY2733,$Y$6,$Y$8,TRUE),IF($BY$12=2,IF(BY2733&lt;=$BX$31,0,IF(BY2733&gt;=$BX$32,1,(BY2733-$BX$31)*$BX$33)),SUM($BU$42:BU2733)/$BV$40))</f>
        <v>1</v>
      </c>
      <c r="BW2733" s="1">
        <f t="shared" si="652"/>
        <v>4.672116443096714E-26</v>
      </c>
      <c r="BY2733" s="1">
        <f t="shared" si="653"/>
        <v>269.09999999999269</v>
      </c>
      <c r="BZ2733" s="1">
        <f t="shared" si="655"/>
        <v>1.7362008335551248E-28</v>
      </c>
      <c r="CA2733" s="1">
        <f t="shared" si="662"/>
        <v>26</v>
      </c>
      <c r="CE2733" s="1">
        <f t="shared" si="656"/>
        <v>26.305</v>
      </c>
      <c r="CF2733" s="1">
        <f t="shared" si="657"/>
        <v>99</v>
      </c>
      <c r="CG2733" s="1">
        <f t="shared" si="658"/>
        <v>0</v>
      </c>
      <c r="CH2733" s="1">
        <f t="shared" si="654"/>
        <v>0</v>
      </c>
      <c r="CJ2733" s="1" t="e">
        <f t="shared" si="659"/>
        <v>#N/A</v>
      </c>
      <c r="CK2733" s="1" t="str">
        <f t="shared" si="660"/>
        <v/>
      </c>
    </row>
    <row r="2734" spans="73:89" ht="12" customHeight="1" x14ac:dyDescent="0.15">
      <c r="BU2734" s="1">
        <f t="shared" si="661"/>
        <v>0</v>
      </c>
      <c r="BV2734" s="1">
        <f>IF($BY$12=1,NORMDIST(BY2734,$Y$6,$Y$8,TRUE),IF($BY$12=2,IF(BY2734&lt;=$BX$31,0,IF(BY2734&gt;=$BX$32,1,(BY2734-$BX$31)*$BX$33)),SUM($BU$42:BU2734)/$BV$40))</f>
        <v>1</v>
      </c>
      <c r="BW2734" s="1">
        <f t="shared" si="652"/>
        <v>4.4246722541633593E-26</v>
      </c>
      <c r="BY2734" s="1">
        <f t="shared" si="653"/>
        <v>269.19999999999271</v>
      </c>
      <c r="BZ2734" s="1">
        <f t="shared" si="655"/>
        <v>1.6436375386937143E-28</v>
      </c>
      <c r="CA2734" s="1">
        <f t="shared" si="662"/>
        <v>26</v>
      </c>
      <c r="CE2734" s="1">
        <f t="shared" si="656"/>
        <v>26.305</v>
      </c>
      <c r="CF2734" s="1">
        <f t="shared" si="657"/>
        <v>99</v>
      </c>
      <c r="CG2734" s="1">
        <f t="shared" si="658"/>
        <v>0</v>
      </c>
      <c r="CH2734" s="1">
        <f t="shared" si="654"/>
        <v>0</v>
      </c>
      <c r="CJ2734" s="1" t="e">
        <f t="shared" si="659"/>
        <v>#N/A</v>
      </c>
      <c r="CK2734" s="1" t="str">
        <f t="shared" si="660"/>
        <v/>
      </c>
    </row>
    <row r="2735" spans="73:89" ht="12" customHeight="1" x14ac:dyDescent="0.15">
      <c r="BU2735" s="1">
        <f t="shared" si="661"/>
        <v>0</v>
      </c>
      <c r="BV2735" s="1">
        <f>IF($BY$12=1,NORMDIST(BY2735,$Y$6,$Y$8,TRUE),IF($BY$12=2,IF(BY2735&lt;=$BX$31,0,IF(BY2735&gt;=$BX$32,1,(BY2735-$BX$31)*$BX$33)),SUM($BU$42:BU2735)/$BV$40))</f>
        <v>1</v>
      </c>
      <c r="BW2735" s="1">
        <f t="shared" si="652"/>
        <v>4.1902278457156946E-26</v>
      </c>
      <c r="BY2735" s="1">
        <f t="shared" si="653"/>
        <v>269.29999999999274</v>
      </c>
      <c r="BZ2735" s="1">
        <f t="shared" si="655"/>
        <v>1.5559702360623125E-28</v>
      </c>
      <c r="CA2735" s="1">
        <f t="shared" si="662"/>
        <v>26</v>
      </c>
      <c r="CE2735" s="1">
        <f t="shared" si="656"/>
        <v>26.305</v>
      </c>
      <c r="CF2735" s="1">
        <f t="shared" si="657"/>
        <v>99</v>
      </c>
      <c r="CG2735" s="1">
        <f t="shared" si="658"/>
        <v>0</v>
      </c>
      <c r="CH2735" s="1">
        <f t="shared" si="654"/>
        <v>0</v>
      </c>
      <c r="CJ2735" s="1" t="e">
        <f t="shared" si="659"/>
        <v>#N/A</v>
      </c>
      <c r="CK2735" s="1" t="str">
        <f t="shared" si="660"/>
        <v/>
      </c>
    </row>
    <row r="2736" spans="73:89" ht="12" customHeight="1" x14ac:dyDescent="0.15">
      <c r="BU2736" s="1">
        <f t="shared" si="661"/>
        <v>0</v>
      </c>
      <c r="BV2736" s="1">
        <f>IF($BY$12=1,NORMDIST(BY2736,$Y$6,$Y$8,TRUE),IF($BY$12=2,IF(BY2736&lt;=$BX$31,0,IF(BY2736&gt;=$BX$32,1,(BY2736-$BX$31)*$BX$33)),SUM($BU$42:BU2736)/$BV$40))</f>
        <v>1</v>
      </c>
      <c r="BW2736" s="1">
        <f t="shared" si="652"/>
        <v>3.9681058900486708E-26</v>
      </c>
      <c r="BY2736" s="1">
        <f t="shared" si="653"/>
        <v>269.39999999999276</v>
      </c>
      <c r="BZ2736" s="1">
        <f t="shared" si="655"/>
        <v>1.4729420527278314E-28</v>
      </c>
      <c r="CA2736" s="1">
        <f t="shared" si="662"/>
        <v>26</v>
      </c>
      <c r="CE2736" s="1">
        <f t="shared" si="656"/>
        <v>26.305</v>
      </c>
      <c r="CF2736" s="1">
        <f t="shared" si="657"/>
        <v>99</v>
      </c>
      <c r="CG2736" s="1">
        <f t="shared" si="658"/>
        <v>0</v>
      </c>
      <c r="CH2736" s="1">
        <f t="shared" si="654"/>
        <v>0</v>
      </c>
      <c r="CJ2736" s="1" t="e">
        <f t="shared" si="659"/>
        <v>#N/A</v>
      </c>
      <c r="CK2736" s="1" t="str">
        <f t="shared" si="660"/>
        <v/>
      </c>
    </row>
    <row r="2737" spans="73:89" ht="12" customHeight="1" x14ac:dyDescent="0.15">
      <c r="BU2737" s="1">
        <f t="shared" si="661"/>
        <v>0</v>
      </c>
      <c r="BV2737" s="1">
        <f>IF($BY$12=1,NORMDIST(BY2737,$Y$6,$Y$8,TRUE),IF($BY$12=2,IF(BY2737&lt;=$BX$31,0,IF(BY2737&gt;=$BX$32,1,(BY2737-$BX$31)*$BX$33)),SUM($BU$42:BU2737)/$BV$40))</f>
        <v>1</v>
      </c>
      <c r="BW2737" s="1">
        <f t="shared" si="652"/>
        <v>3.7576640515015295E-26</v>
      </c>
      <c r="BY2737" s="1">
        <f t="shared" si="653"/>
        <v>269.49999999999278</v>
      </c>
      <c r="BZ2737" s="1">
        <f t="shared" si="655"/>
        <v>1.3943094810766716E-28</v>
      </c>
      <c r="CA2737" s="1">
        <f t="shared" si="662"/>
        <v>26</v>
      </c>
      <c r="CE2737" s="1">
        <f t="shared" si="656"/>
        <v>26.305</v>
      </c>
      <c r="CF2737" s="1">
        <f t="shared" si="657"/>
        <v>99</v>
      </c>
      <c r="CG2737" s="1">
        <f t="shared" si="658"/>
        <v>0</v>
      </c>
      <c r="CH2737" s="1">
        <f t="shared" si="654"/>
        <v>0</v>
      </c>
      <c r="CJ2737" s="1" t="e">
        <f t="shared" si="659"/>
        <v>#N/A</v>
      </c>
      <c r="CK2737" s="1" t="str">
        <f t="shared" si="660"/>
        <v/>
      </c>
    </row>
    <row r="2738" spans="73:89" ht="12" customHeight="1" x14ac:dyDescent="0.15">
      <c r="BU2738" s="1">
        <f t="shared" si="661"/>
        <v>0</v>
      </c>
      <c r="BV2738" s="1">
        <f>IF($BY$12=1,NORMDIST(BY2738,$Y$6,$Y$8,TRUE),IF($BY$12=2,IF(BY2738&lt;=$BX$31,0,IF(BY2738&gt;=$BX$32,1,(BY2738-$BX$31)*$BX$33)),SUM($BU$42:BU2738)/$BV$40))</f>
        <v>1</v>
      </c>
      <c r="BW2738" s="1">
        <f t="shared" si="652"/>
        <v>3.5582931944282733E-26</v>
      </c>
      <c r="BY2738" s="1">
        <f t="shared" si="653"/>
        <v>269.5999999999928</v>
      </c>
      <c r="BZ2738" s="1">
        <f t="shared" si="655"/>
        <v>1.3198416893280297E-28</v>
      </c>
      <c r="CA2738" s="1">
        <f t="shared" si="662"/>
        <v>26</v>
      </c>
      <c r="CE2738" s="1">
        <f t="shared" si="656"/>
        <v>26.305</v>
      </c>
      <c r="CF2738" s="1">
        <f t="shared" si="657"/>
        <v>99</v>
      </c>
      <c r="CG2738" s="1">
        <f t="shared" si="658"/>
        <v>0</v>
      </c>
      <c r="CH2738" s="1">
        <f t="shared" si="654"/>
        <v>0</v>
      </c>
      <c r="CJ2738" s="1" t="e">
        <f t="shared" si="659"/>
        <v>#N/A</v>
      </c>
      <c r="CK2738" s="1" t="str">
        <f t="shared" si="660"/>
        <v/>
      </c>
    </row>
    <row r="2739" spans="73:89" ht="12" customHeight="1" x14ac:dyDescent="0.15">
      <c r="BU2739" s="1">
        <f t="shared" si="661"/>
        <v>0</v>
      </c>
      <c r="BV2739" s="1">
        <f>IF($BY$12=1,NORMDIST(BY2739,$Y$6,$Y$8,TRUE),IF($BY$12=2,IF(BY2739&lt;=$BX$31,0,IF(BY2739&gt;=$BX$32,1,(BY2739-$BX$31)*$BX$33)),SUM($BU$42:BU2739)/$BV$40))</f>
        <v>1</v>
      </c>
      <c r="BW2739" s="1">
        <f t="shared" si="652"/>
        <v>3.3694156821209094E-26</v>
      </c>
      <c r="BY2739" s="1">
        <f t="shared" si="653"/>
        <v>269.69999999999283</v>
      </c>
      <c r="BZ2739" s="1">
        <f t="shared" si="655"/>
        <v>1.2493198673047828E-28</v>
      </c>
      <c r="CA2739" s="1">
        <f t="shared" si="662"/>
        <v>26</v>
      </c>
      <c r="CE2739" s="1">
        <f t="shared" si="656"/>
        <v>26.305</v>
      </c>
      <c r="CF2739" s="1">
        <f t="shared" si="657"/>
        <v>99</v>
      </c>
      <c r="CG2739" s="1">
        <f t="shared" si="658"/>
        <v>0</v>
      </c>
      <c r="CH2739" s="1">
        <f t="shared" si="654"/>
        <v>0</v>
      </c>
      <c r="CJ2739" s="1" t="e">
        <f t="shared" si="659"/>
        <v>#N/A</v>
      </c>
      <c r="CK2739" s="1" t="str">
        <f t="shared" si="660"/>
        <v/>
      </c>
    </row>
    <row r="2740" spans="73:89" ht="12" customHeight="1" x14ac:dyDescent="0.15">
      <c r="BU2740" s="1">
        <f t="shared" si="661"/>
        <v>0</v>
      </c>
      <c r="BV2740" s="1">
        <f>IF($BY$12=1,NORMDIST(BY2740,$Y$6,$Y$8,TRUE),IF($BY$12=2,IF(BY2740&lt;=$BX$31,0,IF(BY2740&gt;=$BX$32,1,(BY2740-$BX$31)*$BX$33)),SUM($BU$42:BU2740)/$BV$40))</f>
        <v>1</v>
      </c>
      <c r="BW2740" s="1">
        <f t="shared" si="652"/>
        <v>3.1904837621121994E-26</v>
      </c>
      <c r="BY2740" s="1">
        <f t="shared" si="653"/>
        <v>269.79999999999285</v>
      </c>
      <c r="BZ2740" s="1">
        <f t="shared" si="655"/>
        <v>1.1825366056754203E-28</v>
      </c>
      <c r="CA2740" s="1">
        <f t="shared" si="662"/>
        <v>26</v>
      </c>
      <c r="CE2740" s="1">
        <f t="shared" si="656"/>
        <v>26.305</v>
      </c>
      <c r="CF2740" s="1">
        <f t="shared" si="657"/>
        <v>99</v>
      </c>
      <c r="CG2740" s="1">
        <f t="shared" si="658"/>
        <v>0</v>
      </c>
      <c r="CH2740" s="1">
        <f t="shared" si="654"/>
        <v>0</v>
      </c>
      <c r="CJ2740" s="1" t="e">
        <f t="shared" si="659"/>
        <v>#N/A</v>
      </c>
      <c r="CK2740" s="1" t="str">
        <f t="shared" si="660"/>
        <v/>
      </c>
    </row>
    <row r="2741" spans="73:89" ht="12" customHeight="1" x14ac:dyDescent="0.15">
      <c r="BU2741" s="1">
        <f t="shared" si="661"/>
        <v>0</v>
      </c>
      <c r="BV2741" s="1">
        <f>IF($BY$12=1,NORMDIST(BY2741,$Y$6,$Y$8,TRUE),IF($BY$12=2,IF(BY2741&lt;=$BX$31,0,IF(BY2741&gt;=$BX$32,1,(BY2741-$BX$31)*$BX$33)),SUM($BU$42:BU2741)/$BV$40))</f>
        <v>1</v>
      </c>
      <c r="BW2741" s="1">
        <f t="shared" si="652"/>
        <v>3.0209780335122883E-26</v>
      </c>
      <c r="BY2741" s="1">
        <f t="shared" si="653"/>
        <v>269.89999999999287</v>
      </c>
      <c r="BZ2741" s="1">
        <f t="shared" si="655"/>
        <v>1.1192953069701252E-28</v>
      </c>
      <c r="CA2741" s="1">
        <f t="shared" si="662"/>
        <v>26</v>
      </c>
      <c r="CE2741" s="1">
        <f t="shared" si="656"/>
        <v>26.305</v>
      </c>
      <c r="CF2741" s="1">
        <f t="shared" si="657"/>
        <v>99</v>
      </c>
      <c r="CG2741" s="1">
        <f t="shared" si="658"/>
        <v>0</v>
      </c>
      <c r="CH2741" s="1">
        <f t="shared" si="654"/>
        <v>0</v>
      </c>
      <c r="CJ2741" s="1" t="e">
        <f t="shared" si="659"/>
        <v>#N/A</v>
      </c>
      <c r="CK2741" s="1" t="str">
        <f t="shared" si="660"/>
        <v/>
      </c>
    </row>
    <row r="2742" spans="73:89" ht="12" customHeight="1" x14ac:dyDescent="0.15">
      <c r="BU2742" s="1">
        <f t="shared" si="661"/>
        <v>0</v>
      </c>
      <c r="BV2742" s="1">
        <f>IF($BY$12=1,NORMDIST(BY2742,$Y$6,$Y$8,TRUE),IF($BY$12=2,IF(BY2742&lt;=$BX$31,0,IF(BY2742&gt;=$BX$32,1,(BY2742-$BX$31)*$BX$33)),SUM($BU$42:BU2742)/$BV$40))</f>
        <v>1</v>
      </c>
      <c r="BW2742" s="1">
        <f t="shared" si="652"/>
        <v>2.8604059922487311E-26</v>
      </c>
      <c r="BY2742" s="1">
        <f t="shared" si="653"/>
        <v>269.99999999999289</v>
      </c>
      <c r="BZ2742" s="1">
        <f t="shared" si="655"/>
        <v>1.0594096267588171E-28</v>
      </c>
      <c r="CA2742" s="1">
        <f t="shared" si="662"/>
        <v>26</v>
      </c>
      <c r="CE2742" s="1">
        <f t="shared" si="656"/>
        <v>26.305</v>
      </c>
      <c r="CF2742" s="1">
        <f t="shared" si="657"/>
        <v>99</v>
      </c>
      <c r="CG2742" s="1">
        <f t="shared" si="658"/>
        <v>0</v>
      </c>
      <c r="CH2742" s="1">
        <f t="shared" si="654"/>
        <v>0</v>
      </c>
      <c r="CJ2742" s="1" t="e">
        <f t="shared" si="659"/>
        <v>#N/A</v>
      </c>
      <c r="CK2742" s="1" t="str">
        <f t="shared" si="660"/>
        <v/>
      </c>
    </row>
    <row r="2743" spans="73:89" ht="12" customHeight="1" x14ac:dyDescent="0.15">
      <c r="BU2743" s="1">
        <f t="shared" si="661"/>
        <v>0</v>
      </c>
      <c r="BV2743" s="1">
        <f>IF($BY$12=1,NORMDIST(BY2743,$Y$6,$Y$8,TRUE),IF($BY$12=2,IF(BY2743&lt;=$BX$31,0,IF(BY2743&gt;=$BX$32,1,(BY2743-$BX$31)*$BX$33)),SUM($BU$42:BU2743)/$BV$40))</f>
        <v>1</v>
      </c>
      <c r="BW2743" s="1">
        <f t="shared" si="652"/>
        <v>2.7083006502881725E-26</v>
      </c>
      <c r="BY2743" s="1">
        <f t="shared" si="653"/>
        <v>270.09999999999292</v>
      </c>
      <c r="BZ2743" s="1">
        <f t="shared" si="655"/>
        <v>1.0027029434610306E-28</v>
      </c>
      <c r="CA2743" s="1">
        <f t="shared" si="662"/>
        <v>26</v>
      </c>
      <c r="CE2743" s="1">
        <f t="shared" si="656"/>
        <v>26.305</v>
      </c>
      <c r="CF2743" s="1">
        <f t="shared" si="657"/>
        <v>99</v>
      </c>
      <c r="CG2743" s="1">
        <f t="shared" si="658"/>
        <v>0</v>
      </c>
      <c r="CH2743" s="1">
        <f t="shared" si="654"/>
        <v>0</v>
      </c>
      <c r="CJ2743" s="1" t="e">
        <f t="shared" si="659"/>
        <v>#N/A</v>
      </c>
      <c r="CK2743" s="1" t="str">
        <f t="shared" si="660"/>
        <v/>
      </c>
    </row>
    <row r="2744" spans="73:89" ht="12" customHeight="1" x14ac:dyDescent="0.15">
      <c r="BU2744" s="1">
        <f t="shared" si="661"/>
        <v>0</v>
      </c>
      <c r="BV2744" s="1">
        <f>IF($BY$12=1,NORMDIST(BY2744,$Y$6,$Y$8,TRUE),IF($BY$12=2,IF(BY2744&lt;=$BX$31,0,IF(BY2744&gt;=$BX$32,1,(BY2744-$BX$31)*$BX$33)),SUM($BU$42:BU2744)/$BV$40))</f>
        <v>1</v>
      </c>
      <c r="BW2744" s="1">
        <f t="shared" si="652"/>
        <v>2.5642192251103525E-26</v>
      </c>
      <c r="BY2744" s="1">
        <f t="shared" si="653"/>
        <v>270.19999999999294</v>
      </c>
      <c r="BZ2744" s="1">
        <f t="shared" si="655"/>
        <v>9.4900785533324185E-29</v>
      </c>
      <c r="CA2744" s="1">
        <f t="shared" si="662"/>
        <v>26</v>
      </c>
      <c r="CE2744" s="1">
        <f t="shared" si="656"/>
        <v>26.305</v>
      </c>
      <c r="CF2744" s="1">
        <f t="shared" si="657"/>
        <v>99</v>
      </c>
      <c r="CG2744" s="1">
        <f t="shared" si="658"/>
        <v>0</v>
      </c>
      <c r="CH2744" s="1">
        <f t="shared" si="654"/>
        <v>0</v>
      </c>
      <c r="CJ2744" s="1" t="e">
        <f t="shared" si="659"/>
        <v>#N/A</v>
      </c>
      <c r="CK2744" s="1" t="str">
        <f t="shared" si="660"/>
        <v/>
      </c>
    </row>
    <row r="2745" spans="73:89" ht="12" customHeight="1" x14ac:dyDescent="0.15">
      <c r="BU2745" s="1">
        <f t="shared" si="661"/>
        <v>0</v>
      </c>
      <c r="BV2745" s="1">
        <f>IF($BY$12=1,NORMDIST(BY2745,$Y$6,$Y$8,TRUE),IF($BY$12=2,IF(BY2745&lt;=$BX$31,0,IF(BY2745&gt;=$BX$32,1,(BY2745-$BX$31)*$BX$33)),SUM($BU$42:BU2745)/$BV$40))</f>
        <v>1</v>
      </c>
      <c r="BW2745" s="1">
        <f t="shared" si="652"/>
        <v>2.4277418958937633E-26</v>
      </c>
      <c r="BY2745" s="1">
        <f t="shared" si="653"/>
        <v>270.29999999999296</v>
      </c>
      <c r="BZ2745" s="1">
        <f t="shared" si="655"/>
        <v>8.9816570325335794E-29</v>
      </c>
      <c r="CA2745" s="1">
        <f t="shared" si="662"/>
        <v>26</v>
      </c>
      <c r="CE2745" s="1">
        <f t="shared" si="656"/>
        <v>26.305</v>
      </c>
      <c r="CF2745" s="1">
        <f t="shared" si="657"/>
        <v>99</v>
      </c>
      <c r="CG2745" s="1">
        <f t="shared" si="658"/>
        <v>0</v>
      </c>
      <c r="CH2745" s="1">
        <f t="shared" si="654"/>
        <v>0</v>
      </c>
      <c r="CJ2745" s="1" t="e">
        <f t="shared" si="659"/>
        <v>#N/A</v>
      </c>
      <c r="CK2745" s="1" t="str">
        <f t="shared" si="660"/>
        <v/>
      </c>
    </row>
    <row r="2746" spans="73:89" ht="12" customHeight="1" x14ac:dyDescent="0.15">
      <c r="BU2746" s="1">
        <f t="shared" si="661"/>
        <v>0</v>
      </c>
      <c r="BV2746" s="1">
        <f>IF($BY$12=1,NORMDIST(BY2746,$Y$6,$Y$8,TRUE),IF($BY$12=2,IF(BY2746&lt;=$BX$31,0,IF(BY2746&gt;=$BX$32,1,(BY2746-$BX$31)*$BX$33)),SUM($BU$42:BU2746)/$BV$40))</f>
        <v>1</v>
      </c>
      <c r="BW2746" s="1">
        <f t="shared" si="652"/>
        <v>2.2984706230477905E-26</v>
      </c>
      <c r="BY2746" s="1">
        <f t="shared" si="653"/>
        <v>270.39999999999299</v>
      </c>
      <c r="BZ2746" s="1">
        <f t="shared" si="655"/>
        <v>8.500261179910688E-29</v>
      </c>
      <c r="CA2746" s="1">
        <f t="shared" si="662"/>
        <v>26</v>
      </c>
      <c r="CE2746" s="1">
        <f t="shared" si="656"/>
        <v>26.305</v>
      </c>
      <c r="CF2746" s="1">
        <f t="shared" si="657"/>
        <v>99</v>
      </c>
      <c r="CG2746" s="1">
        <f t="shared" si="658"/>
        <v>0</v>
      </c>
      <c r="CH2746" s="1">
        <f t="shared" si="654"/>
        <v>0</v>
      </c>
      <c r="CJ2746" s="1" t="e">
        <f t="shared" si="659"/>
        <v>#N/A</v>
      </c>
      <c r="CK2746" s="1" t="str">
        <f t="shared" si="660"/>
        <v/>
      </c>
    </row>
    <row r="2747" spans="73:89" ht="12" customHeight="1" x14ac:dyDescent="0.15">
      <c r="BU2747" s="1">
        <f t="shared" si="661"/>
        <v>0</v>
      </c>
      <c r="BV2747" s="1">
        <f>IF($BY$12=1,NORMDIST(BY2747,$Y$6,$Y$8,TRUE),IF($BY$12=2,IF(BY2747&lt;=$BX$31,0,IF(BY2747&gt;=$BX$32,1,(BY2747-$BX$31)*$BX$33)),SUM($BU$42:BU2747)/$BV$40))</f>
        <v>1</v>
      </c>
      <c r="BW2747" s="1">
        <f t="shared" ref="BW2747:BW2810" si="663">BY2747*BZ2747</f>
        <v>2.1760280278943284E-26</v>
      </c>
      <c r="BY2747" s="1">
        <f t="shared" ref="BY2747:BY2810" si="664">BY2746+$BZ$1</f>
        <v>270.49999999999301</v>
      </c>
      <c r="BZ2747" s="1">
        <f t="shared" si="655"/>
        <v>8.0444659071881139E-29</v>
      </c>
      <c r="CA2747" s="1">
        <f t="shared" si="662"/>
        <v>26</v>
      </c>
      <c r="CE2747" s="1">
        <f t="shared" si="656"/>
        <v>26.305</v>
      </c>
      <c r="CF2747" s="1">
        <f t="shared" si="657"/>
        <v>99</v>
      </c>
      <c r="CG2747" s="1">
        <f t="shared" si="658"/>
        <v>0</v>
      </c>
      <c r="CH2747" s="1">
        <f t="shared" si="654"/>
        <v>0</v>
      </c>
      <c r="CJ2747" s="1" t="e">
        <f t="shared" si="659"/>
        <v>#N/A</v>
      </c>
      <c r="CK2747" s="1" t="str">
        <f t="shared" si="660"/>
        <v/>
      </c>
    </row>
    <row r="2748" spans="73:89" ht="12" customHeight="1" x14ac:dyDescent="0.15">
      <c r="BU2748" s="1">
        <f t="shared" si="661"/>
        <v>0</v>
      </c>
      <c r="BV2748" s="1">
        <f>IF($BY$12=1,NORMDIST(BY2748,$Y$6,$Y$8,TRUE),IF($BY$12=2,IF(BY2748&lt;=$BX$31,0,IF(BY2748&gt;=$BX$32,1,(BY2748-$BX$31)*$BX$33)),SUM($BU$42:BU2748)/$BV$40))</f>
        <v>1</v>
      </c>
      <c r="BW2748" s="1">
        <f t="shared" si="663"/>
        <v>2.0600563294627484E-26</v>
      </c>
      <c r="BY2748" s="1">
        <f t="shared" si="664"/>
        <v>270.59999999999303</v>
      </c>
      <c r="BZ2748" s="1">
        <f t="shared" si="655"/>
        <v>7.6129206558122741E-29</v>
      </c>
      <c r="CA2748" s="1">
        <f t="shared" si="662"/>
        <v>26</v>
      </c>
      <c r="CE2748" s="1">
        <f t="shared" si="656"/>
        <v>26.305</v>
      </c>
      <c r="CF2748" s="1">
        <f t="shared" si="657"/>
        <v>99</v>
      </c>
      <c r="CG2748" s="1">
        <f t="shared" si="658"/>
        <v>0</v>
      </c>
      <c r="CH2748" s="1">
        <f t="shared" si="654"/>
        <v>0</v>
      </c>
      <c r="CJ2748" s="1" t="e">
        <f t="shared" si="659"/>
        <v>#N/A</v>
      </c>
      <c r="CK2748" s="1" t="str">
        <f t="shared" si="660"/>
        <v/>
      </c>
    </row>
    <row r="2749" spans="73:89" ht="12" customHeight="1" x14ac:dyDescent="0.15">
      <c r="BU2749" s="1">
        <f t="shared" si="661"/>
        <v>0</v>
      </c>
      <c r="BV2749" s="1">
        <f>IF($BY$12=1,NORMDIST(BY2749,$Y$6,$Y$8,TRUE),IF($BY$12=2,IF(BY2749&lt;=$BX$31,0,IF(BY2749&gt;=$BX$32,1,(BY2749-$BX$31)*$BX$33)),SUM($BU$42:BU2749)/$BV$40))</f>
        <v>1</v>
      </c>
      <c r="BW2749" s="1">
        <f t="shared" si="663"/>
        <v>1.9502163355125195E-26</v>
      </c>
      <c r="BY2749" s="1">
        <f t="shared" si="664"/>
        <v>270.69999999999305</v>
      </c>
      <c r="BZ2749" s="1">
        <f t="shared" si="655"/>
        <v>7.2043455320006268E-29</v>
      </c>
      <c r="CA2749" s="1">
        <f t="shared" si="662"/>
        <v>26</v>
      </c>
      <c r="CE2749" s="1">
        <f t="shared" si="656"/>
        <v>26.305</v>
      </c>
      <c r="CF2749" s="1">
        <f t="shared" si="657"/>
        <v>99</v>
      </c>
      <c r="CG2749" s="1">
        <f t="shared" si="658"/>
        <v>0</v>
      </c>
      <c r="CH2749" s="1">
        <f t="shared" si="654"/>
        <v>0</v>
      </c>
      <c r="CJ2749" s="1" t="e">
        <f t="shared" si="659"/>
        <v>#N/A</v>
      </c>
      <c r="CK2749" s="1" t="str">
        <f t="shared" si="660"/>
        <v/>
      </c>
    </row>
    <row r="2750" spans="73:89" ht="12" customHeight="1" x14ac:dyDescent="0.15">
      <c r="BU2750" s="1">
        <f t="shared" si="661"/>
        <v>0</v>
      </c>
      <c r="BV2750" s="1">
        <f>IF($BY$12=1,NORMDIST(BY2750,$Y$6,$Y$8,TRUE),IF($BY$12=2,IF(BY2750&lt;=$BX$31,0,IF(BY2750&gt;=$BX$32,1,(BY2750-$BX$31)*$BX$33)),SUM($BU$42:BU2750)/$BV$40))</f>
        <v>1</v>
      </c>
      <c r="BW2750" s="1">
        <f t="shared" si="663"/>
        <v>1.8461864850430169E-26</v>
      </c>
      <c r="BY2750" s="1">
        <f t="shared" si="664"/>
        <v>270.79999999999308</v>
      </c>
      <c r="BZ2750" s="1">
        <f t="shared" si="655"/>
        <v>6.817527640483989E-29</v>
      </c>
      <c r="CA2750" s="1">
        <f t="shared" si="662"/>
        <v>26</v>
      </c>
      <c r="CE2750" s="1">
        <f t="shared" si="656"/>
        <v>26.305</v>
      </c>
      <c r="CF2750" s="1">
        <f t="shared" si="657"/>
        <v>99</v>
      </c>
      <c r="CG2750" s="1">
        <f t="shared" si="658"/>
        <v>0</v>
      </c>
      <c r="CH2750" s="1">
        <f t="shared" si="654"/>
        <v>0</v>
      </c>
      <c r="CJ2750" s="1" t="e">
        <f t="shared" si="659"/>
        <v>#N/A</v>
      </c>
      <c r="CK2750" s="1" t="str">
        <f t="shared" si="660"/>
        <v/>
      </c>
    </row>
    <row r="2751" spans="73:89" ht="12" customHeight="1" x14ac:dyDescent="0.15">
      <c r="BU2751" s="1">
        <f t="shared" si="661"/>
        <v>0</v>
      </c>
      <c r="BV2751" s="1">
        <f>IF($BY$12=1,NORMDIST(BY2751,$Y$6,$Y$8,TRUE),IF($BY$12=2,IF(BY2751&lt;=$BX$31,0,IF(BY2751&gt;=$BX$32,1,(BY2751-$BX$31)*$BX$33)),SUM($BU$42:BU2751)/$BV$40))</f>
        <v>1</v>
      </c>
      <c r="BW2751" s="1">
        <f t="shared" si="663"/>
        <v>1.7476619396874965E-26</v>
      </c>
      <c r="BY2751" s="1">
        <f t="shared" si="664"/>
        <v>270.8999999999931</v>
      </c>
      <c r="BZ2751" s="1">
        <f t="shared" si="655"/>
        <v>6.4513176068200107E-29</v>
      </c>
      <c r="CA2751" s="1">
        <f t="shared" si="662"/>
        <v>26</v>
      </c>
      <c r="CE2751" s="1">
        <f t="shared" si="656"/>
        <v>26.305</v>
      </c>
      <c r="CF2751" s="1">
        <f t="shared" si="657"/>
        <v>99</v>
      </c>
      <c r="CG2751" s="1">
        <f t="shared" si="658"/>
        <v>0</v>
      </c>
      <c r="CH2751" s="1">
        <f t="shared" si="654"/>
        <v>0</v>
      </c>
      <c r="CJ2751" s="1" t="e">
        <f t="shared" si="659"/>
        <v>#N/A</v>
      </c>
      <c r="CK2751" s="1" t="str">
        <f t="shared" si="660"/>
        <v/>
      </c>
    </row>
    <row r="2752" spans="73:89" ht="12" customHeight="1" x14ac:dyDescent="0.15">
      <c r="BU2752" s="1">
        <f t="shared" si="661"/>
        <v>0</v>
      </c>
      <c r="BV2752" s="1">
        <f>IF($BY$12=1,NORMDIST(BY2752,$Y$6,$Y$8,TRUE),IF($BY$12=2,IF(BY2752&lt;=$BX$31,0,IF(BY2752&gt;=$BX$32,1,(BY2752-$BX$31)*$BX$33)),SUM($BU$42:BU2752)/$BV$40))</f>
        <v>1</v>
      </c>
      <c r="BW2752" s="1">
        <f t="shared" si="663"/>
        <v>1.6543537215172337E-26</v>
      </c>
      <c r="BY2752" s="1">
        <f t="shared" si="664"/>
        <v>270.99999999999312</v>
      </c>
      <c r="BZ2752" s="1">
        <f t="shared" si="655"/>
        <v>6.1046262786615342E-29</v>
      </c>
      <c r="CA2752" s="1">
        <f t="shared" si="662"/>
        <v>26</v>
      </c>
      <c r="CE2752" s="1">
        <f t="shared" si="656"/>
        <v>26.305</v>
      </c>
      <c r="CF2752" s="1">
        <f t="shared" si="657"/>
        <v>99</v>
      </c>
      <c r="CG2752" s="1">
        <f t="shared" si="658"/>
        <v>0</v>
      </c>
      <c r="CH2752" s="1">
        <f t="shared" si="654"/>
        <v>0</v>
      </c>
      <c r="CJ2752" s="1" t="e">
        <f t="shared" si="659"/>
        <v>#N/A</v>
      </c>
      <c r="CK2752" s="1" t="str">
        <f t="shared" si="660"/>
        <v/>
      </c>
    </row>
    <row r="2753" spans="73:89" ht="12" customHeight="1" x14ac:dyDescent="0.15">
      <c r="BU2753" s="1">
        <f t="shared" si="661"/>
        <v>0</v>
      </c>
      <c r="BV2753" s="1">
        <f>IF($BY$12=1,NORMDIST(BY2753,$Y$6,$Y$8,TRUE),IF($BY$12=2,IF(BY2753&lt;=$BX$31,0,IF(BY2753&gt;=$BX$32,1,(BY2753-$BX$31)*$BX$33)),SUM($BU$42:BU2753)/$BV$40))</f>
        <v>1</v>
      </c>
      <c r="BW2753" s="1">
        <f t="shared" si="663"/>
        <v>1.5659878949079732E-26</v>
      </c>
      <c r="BY2753" s="1">
        <f t="shared" si="664"/>
        <v>271.09999999999314</v>
      </c>
      <c r="BZ2753" s="1">
        <f t="shared" si="655"/>
        <v>5.7764215968572954E-29</v>
      </c>
      <c r="CA2753" s="1">
        <f t="shared" si="662"/>
        <v>26</v>
      </c>
      <c r="CE2753" s="1">
        <f t="shared" si="656"/>
        <v>26.305</v>
      </c>
      <c r="CF2753" s="1">
        <f t="shared" si="657"/>
        <v>99</v>
      </c>
      <c r="CG2753" s="1">
        <f t="shared" si="658"/>
        <v>0</v>
      </c>
      <c r="CH2753" s="1">
        <f t="shared" si="654"/>
        <v>0</v>
      </c>
      <c r="CJ2753" s="1" t="e">
        <f t="shared" si="659"/>
        <v>#N/A</v>
      </c>
      <c r="CK2753" s="1" t="str">
        <f t="shared" si="660"/>
        <v/>
      </c>
    </row>
    <row r="2754" spans="73:89" ht="12" customHeight="1" x14ac:dyDescent="0.15">
      <c r="BU2754" s="1">
        <f t="shared" si="661"/>
        <v>0</v>
      </c>
      <c r="BV2754" s="1">
        <f>IF($BY$12=1,NORMDIST(BY2754,$Y$6,$Y$8,TRUE),IF($BY$12=2,IF(BY2754&lt;=$BX$31,0,IF(BY2754&gt;=$BX$32,1,(BY2754-$BX$31)*$BX$33)),SUM($BU$42:BU2754)/$BV$40))</f>
        <v>1</v>
      </c>
      <c r="BW2754" s="1">
        <f t="shared" si="663"/>
        <v>1.4823047902363616E-26</v>
      </c>
      <c r="BY2754" s="1">
        <f t="shared" si="664"/>
        <v>271.19999999999317</v>
      </c>
      <c r="BZ2754" s="1">
        <f t="shared" si="655"/>
        <v>5.4657256277153358E-29</v>
      </c>
      <c r="CA2754" s="1">
        <f t="shared" si="662"/>
        <v>26</v>
      </c>
      <c r="CE2754" s="1">
        <f t="shared" si="656"/>
        <v>26.305</v>
      </c>
      <c r="CF2754" s="1">
        <f t="shared" si="657"/>
        <v>99</v>
      </c>
      <c r="CG2754" s="1">
        <f t="shared" si="658"/>
        <v>0</v>
      </c>
      <c r="CH2754" s="1">
        <f t="shared" si="654"/>
        <v>0</v>
      </c>
      <c r="CJ2754" s="1" t="e">
        <f t="shared" si="659"/>
        <v>#N/A</v>
      </c>
      <c r="CK2754" s="1" t="str">
        <f t="shared" si="660"/>
        <v/>
      </c>
    </row>
    <row r="2755" spans="73:89" ht="12" customHeight="1" x14ac:dyDescent="0.15">
      <c r="BU2755" s="1">
        <f t="shared" si="661"/>
        <v>0</v>
      </c>
      <c r="BV2755" s="1">
        <f>IF($BY$12=1,NORMDIST(BY2755,$Y$6,$Y$8,TRUE),IF($BY$12=2,IF(BY2755&lt;=$BX$31,0,IF(BY2755&gt;=$BX$32,1,(BY2755-$BX$31)*$BX$33)),SUM($BU$42:BU2755)/$BV$40))</f>
        <v>1</v>
      </c>
      <c r="BW2755" s="1">
        <f t="shared" si="663"/>
        <v>1.4030582672875549E-26</v>
      </c>
      <c r="BY2755" s="1">
        <f t="shared" si="664"/>
        <v>271.29999999999319</v>
      </c>
      <c r="BZ2755" s="1">
        <f t="shared" si="655"/>
        <v>5.1716117482034287E-29</v>
      </c>
      <c r="CA2755" s="1">
        <f t="shared" si="662"/>
        <v>26</v>
      </c>
      <c r="CE2755" s="1">
        <f t="shared" si="656"/>
        <v>26.305</v>
      </c>
      <c r="CF2755" s="1">
        <f t="shared" si="657"/>
        <v>99</v>
      </c>
      <c r="CG2755" s="1">
        <f t="shared" si="658"/>
        <v>0</v>
      </c>
      <c r="CH2755" s="1">
        <f t="shared" ref="CH2755:CH2818" si="665">IF(CB2755="",0,1)</f>
        <v>0</v>
      </c>
      <c r="CJ2755" s="1" t="e">
        <f t="shared" si="659"/>
        <v>#N/A</v>
      </c>
      <c r="CK2755" s="1" t="str">
        <f t="shared" si="660"/>
        <v/>
      </c>
    </row>
    <row r="2756" spans="73:89" ht="12" customHeight="1" x14ac:dyDescent="0.15">
      <c r="BU2756" s="1">
        <f t="shared" si="661"/>
        <v>0</v>
      </c>
      <c r="BV2756" s="1">
        <f>IF($BY$12=1,NORMDIST(BY2756,$Y$6,$Y$8,TRUE),IF($BY$12=2,IF(BY2756&lt;=$BX$31,0,IF(BY2756&gt;=$BX$32,1,(BY2756-$BX$31)*$BX$33)),SUM($BU$42:BU2756)/$BV$40))</f>
        <v>1</v>
      </c>
      <c r="BW2756" s="1">
        <f t="shared" si="663"/>
        <v>1.3280150163609395E-26</v>
      </c>
      <c r="BY2756" s="1">
        <f t="shared" si="664"/>
        <v>271.39999999999321</v>
      </c>
      <c r="BZ2756" s="1">
        <f t="shared" si="655"/>
        <v>4.8932019762747708E-29</v>
      </c>
      <c r="CA2756" s="1">
        <f t="shared" si="662"/>
        <v>26</v>
      </c>
      <c r="CE2756" s="1">
        <f t="shared" si="656"/>
        <v>26.305</v>
      </c>
      <c r="CF2756" s="1">
        <f t="shared" si="657"/>
        <v>99</v>
      </c>
      <c r="CG2756" s="1">
        <f t="shared" si="658"/>
        <v>0</v>
      </c>
      <c r="CH2756" s="1">
        <f t="shared" si="665"/>
        <v>0</v>
      </c>
      <c r="CJ2756" s="1" t="e">
        <f t="shared" si="659"/>
        <v>#N/A</v>
      </c>
      <c r="CK2756" s="1" t="str">
        <f t="shared" si="660"/>
        <v/>
      </c>
    </row>
    <row r="2757" spans="73:89" ht="12" customHeight="1" x14ac:dyDescent="0.15">
      <c r="BU2757" s="1">
        <f t="shared" si="661"/>
        <v>0</v>
      </c>
      <c r="BV2757" s="1">
        <f>IF($BY$12=1,NORMDIST(BY2757,$Y$6,$Y$8,TRUE),IF($BY$12=2,IF(BY2757&lt;=$BX$31,0,IF(BY2757&gt;=$BX$32,1,(BY2757-$BX$31)*$BX$33)),SUM($BU$42:BU2757)/$BV$40))</f>
        <v>1</v>
      </c>
      <c r="BW2757" s="1">
        <f t="shared" si="663"/>
        <v>1.2569538951616949E-26</v>
      </c>
      <c r="BY2757" s="1">
        <f t="shared" si="664"/>
        <v>271.49999999999324</v>
      </c>
      <c r="BZ2757" s="1">
        <f t="shared" si="655"/>
        <v>4.6296644389013858E-29</v>
      </c>
      <c r="CA2757" s="1">
        <f t="shared" si="662"/>
        <v>26</v>
      </c>
      <c r="CE2757" s="1">
        <f t="shared" si="656"/>
        <v>26.305</v>
      </c>
      <c r="CF2757" s="1">
        <f t="shared" si="657"/>
        <v>99</v>
      </c>
      <c r="CG2757" s="1">
        <f t="shared" si="658"/>
        <v>0</v>
      </c>
      <c r="CH2757" s="1">
        <f t="shared" si="665"/>
        <v>0</v>
      </c>
      <c r="CJ2757" s="1" t="e">
        <f t="shared" si="659"/>
        <v>#N/A</v>
      </c>
      <c r="CK2757" s="1" t="str">
        <f t="shared" si="660"/>
        <v/>
      </c>
    </row>
    <row r="2758" spans="73:89" ht="12" customHeight="1" x14ac:dyDescent="0.15">
      <c r="BU2758" s="1">
        <f t="shared" si="661"/>
        <v>0</v>
      </c>
      <c r="BV2758" s="1">
        <f>IF($BY$12=1,NORMDIST(BY2758,$Y$6,$Y$8,TRUE),IF($BY$12=2,IF(BY2758&lt;=$BX$31,0,IF(BY2758&gt;=$BX$32,1,(BY2758-$BX$31)*$BX$33)),SUM($BU$42:BU2758)/$BV$40))</f>
        <v>1</v>
      </c>
      <c r="BW2758" s="1">
        <f t="shared" si="663"/>
        <v>1.1896652996629595E-26</v>
      </c>
      <c r="BY2758" s="1">
        <f t="shared" si="664"/>
        <v>271.59999999999326</v>
      </c>
      <c r="BZ2758" s="1">
        <f t="shared" si="655"/>
        <v>4.3802109707768372E-29</v>
      </c>
      <c r="CA2758" s="1">
        <f t="shared" si="662"/>
        <v>26</v>
      </c>
      <c r="CE2758" s="1">
        <f t="shared" si="656"/>
        <v>26.305</v>
      </c>
      <c r="CF2758" s="1">
        <f t="shared" si="657"/>
        <v>99</v>
      </c>
      <c r="CG2758" s="1">
        <f t="shared" si="658"/>
        <v>0</v>
      </c>
      <c r="CH2758" s="1">
        <f t="shared" si="665"/>
        <v>0</v>
      </c>
      <c r="CJ2758" s="1" t="e">
        <f t="shared" si="659"/>
        <v>#N/A</v>
      </c>
      <c r="CK2758" s="1" t="str">
        <f t="shared" si="660"/>
        <v/>
      </c>
    </row>
    <row r="2759" spans="73:89" ht="12" customHeight="1" x14ac:dyDescent="0.15">
      <c r="BU2759" s="1">
        <f t="shared" si="661"/>
        <v>0</v>
      </c>
      <c r="BV2759" s="1">
        <f>IF($BY$12=1,NORMDIST(BY2759,$Y$6,$Y$8,TRUE),IF($BY$12=2,IF(BY2759&lt;=$BX$31,0,IF(BY2759&gt;=$BX$32,1,(BY2759-$BX$31)*$BX$33)),SUM($BU$42:BU2759)/$BV$40))</f>
        <v>1</v>
      </c>
      <c r="BW2759" s="1">
        <f t="shared" si="663"/>
        <v>1.1259505672135817E-26</v>
      </c>
      <c r="BY2759" s="1">
        <f t="shared" si="664"/>
        <v>271.69999999999328</v>
      </c>
      <c r="BZ2759" s="1">
        <f t="shared" si="655"/>
        <v>4.1440948370026117E-29</v>
      </c>
      <c r="CA2759" s="1">
        <f t="shared" si="662"/>
        <v>26</v>
      </c>
      <c r="CE2759" s="1">
        <f t="shared" si="656"/>
        <v>26.305</v>
      </c>
      <c r="CF2759" s="1">
        <f t="shared" si="657"/>
        <v>99</v>
      </c>
      <c r="CG2759" s="1">
        <f t="shared" si="658"/>
        <v>0</v>
      </c>
      <c r="CH2759" s="1">
        <f t="shared" si="665"/>
        <v>0</v>
      </c>
      <c r="CJ2759" s="1" t="e">
        <f t="shared" si="659"/>
        <v>#N/A</v>
      </c>
      <c r="CK2759" s="1" t="str">
        <f t="shared" si="660"/>
        <v/>
      </c>
    </row>
    <row r="2760" spans="73:89" ht="12" customHeight="1" x14ac:dyDescent="0.15">
      <c r="BU2760" s="1">
        <f t="shared" si="661"/>
        <v>0</v>
      </c>
      <c r="BV2760" s="1">
        <f>IF($BY$12=1,NORMDIST(BY2760,$Y$6,$Y$8,TRUE),IF($BY$12=2,IF(BY2760&lt;=$BX$31,0,IF(BY2760&gt;=$BX$32,1,(BY2760-$BX$31)*$BX$33)),SUM($BU$42:BU2760)/$BV$40))</f>
        <v>1</v>
      </c>
      <c r="BW2760" s="1">
        <f t="shared" si="663"/>
        <v>1.0656214102537634E-26</v>
      </c>
      <c r="BY2760" s="1">
        <f t="shared" si="664"/>
        <v>271.7999999999933</v>
      </c>
      <c r="BZ2760" s="1">
        <f t="shared" si="655"/>
        <v>3.9206085734135014E-29</v>
      </c>
      <c r="CA2760" s="1">
        <f t="shared" si="662"/>
        <v>26</v>
      </c>
      <c r="CE2760" s="1">
        <f t="shared" si="656"/>
        <v>26.305</v>
      </c>
      <c r="CF2760" s="1">
        <f t="shared" si="657"/>
        <v>99</v>
      </c>
      <c r="CG2760" s="1">
        <f t="shared" si="658"/>
        <v>0</v>
      </c>
      <c r="CH2760" s="1">
        <f t="shared" si="665"/>
        <v>0</v>
      </c>
      <c r="CJ2760" s="1" t="e">
        <f t="shared" si="659"/>
        <v>#N/A</v>
      </c>
      <c r="CK2760" s="1" t="str">
        <f t="shared" si="660"/>
        <v/>
      </c>
    </row>
    <row r="2761" spans="73:89" ht="12" customHeight="1" x14ac:dyDescent="0.15">
      <c r="BU2761" s="1">
        <f t="shared" si="661"/>
        <v>0</v>
      </c>
      <c r="BV2761" s="1">
        <f>IF($BY$12=1,NORMDIST(BY2761,$Y$6,$Y$8,TRUE),IF($BY$12=2,IF(BY2761&lt;=$BX$31,0,IF(BY2761&gt;=$BX$32,1,(BY2761-$BX$31)*$BX$33)),SUM($BU$42:BU2761)/$BV$40))</f>
        <v>1</v>
      </c>
      <c r="BW2761" s="1">
        <f t="shared" si="663"/>
        <v>1.0084993790833726E-26</v>
      </c>
      <c r="BY2761" s="1">
        <f t="shared" si="664"/>
        <v>271.89999999999333</v>
      </c>
      <c r="BZ2761" s="1">
        <f t="shared" si="655"/>
        <v>3.709081938519299E-29</v>
      </c>
      <c r="CA2761" s="1">
        <f t="shared" si="662"/>
        <v>26</v>
      </c>
      <c r="CE2761" s="1">
        <f t="shared" si="656"/>
        <v>26.305</v>
      </c>
      <c r="CF2761" s="1">
        <f t="shared" si="657"/>
        <v>99</v>
      </c>
      <c r="CG2761" s="1">
        <f t="shared" si="658"/>
        <v>0</v>
      </c>
      <c r="CH2761" s="1">
        <f t="shared" si="665"/>
        <v>0</v>
      </c>
      <c r="CJ2761" s="1" t="e">
        <f t="shared" si="659"/>
        <v>#N/A</v>
      </c>
      <c r="CK2761" s="1" t="str">
        <f t="shared" si="660"/>
        <v/>
      </c>
    </row>
    <row r="2762" spans="73:89" ht="12" customHeight="1" x14ac:dyDescent="0.15">
      <c r="BU2762" s="1">
        <f t="shared" si="661"/>
        <v>0</v>
      </c>
      <c r="BV2762" s="1">
        <f>IF($BY$12=1,NORMDIST(BY2762,$Y$6,$Y$8,TRUE),IF($BY$12=2,IF(BY2762&lt;=$BX$31,0,IF(BY2762&gt;=$BX$32,1,(BY2762-$BX$31)*$BX$33)),SUM($BU$42:BU2762)/$BV$40))</f>
        <v>1</v>
      </c>
      <c r="BW2762" s="1">
        <f t="shared" si="663"/>
        <v>9.5441535220543424E-27</v>
      </c>
      <c r="BY2762" s="1">
        <f t="shared" si="664"/>
        <v>271.99999999999335</v>
      </c>
      <c r="BZ2762" s="1">
        <f t="shared" si="655"/>
        <v>3.508879971343594E-29</v>
      </c>
      <c r="CA2762" s="1">
        <f t="shared" si="662"/>
        <v>26</v>
      </c>
      <c r="CE2762" s="1">
        <f t="shared" si="656"/>
        <v>26.305</v>
      </c>
      <c r="CF2762" s="1">
        <f t="shared" si="657"/>
        <v>99</v>
      </c>
      <c r="CG2762" s="1">
        <f t="shared" si="658"/>
        <v>0</v>
      </c>
      <c r="CH2762" s="1">
        <f t="shared" si="665"/>
        <v>0</v>
      </c>
      <c r="CJ2762" s="1" t="e">
        <f t="shared" si="659"/>
        <v>#N/A</v>
      </c>
      <c r="CK2762" s="1" t="str">
        <f t="shared" si="660"/>
        <v/>
      </c>
    </row>
    <row r="2763" spans="73:89" ht="12" customHeight="1" x14ac:dyDescent="0.15">
      <c r="BU2763" s="1">
        <f t="shared" si="661"/>
        <v>0</v>
      </c>
      <c r="BV2763" s="1">
        <f>IF($BY$12=1,NORMDIST(BY2763,$Y$6,$Y$8,TRUE),IF($BY$12=2,IF(BY2763&lt;=$BX$31,0,IF(BY2763&gt;=$BX$32,1,(BY2763-$BX$31)*$BX$33)),SUM($BU$42:BU2763)/$BV$40))</f>
        <v>1</v>
      </c>
      <c r="BW2763" s="1">
        <f t="shared" si="663"/>
        <v>9.0320905284251467E-27</v>
      </c>
      <c r="BY2763" s="1">
        <f t="shared" si="664"/>
        <v>272.09999999999337</v>
      </c>
      <c r="BZ2763" s="1">
        <f t="shared" si="655"/>
        <v>3.3194011497336887E-29</v>
      </c>
      <c r="CA2763" s="1">
        <f t="shared" si="662"/>
        <v>26</v>
      </c>
      <c r="CE2763" s="1">
        <f t="shared" si="656"/>
        <v>26.305</v>
      </c>
      <c r="CF2763" s="1">
        <f t="shared" si="657"/>
        <v>99</v>
      </c>
      <c r="CG2763" s="1">
        <f t="shared" si="658"/>
        <v>0</v>
      </c>
      <c r="CH2763" s="1">
        <f t="shared" si="665"/>
        <v>0</v>
      </c>
      <c r="CJ2763" s="1" t="e">
        <f t="shared" si="659"/>
        <v>#N/A</v>
      </c>
      <c r="CK2763" s="1" t="str">
        <f t="shared" si="660"/>
        <v/>
      </c>
    </row>
    <row r="2764" spans="73:89" ht="12" customHeight="1" x14ac:dyDescent="0.15">
      <c r="BU2764" s="1">
        <f t="shared" si="661"/>
        <v>0</v>
      </c>
      <c r="BV2764" s="1">
        <f>IF($BY$12=1,NORMDIST(BY2764,$Y$6,$Y$8,TRUE),IF($BY$12=2,IF(BY2764&lt;=$BX$31,0,IF(BY2764&gt;=$BX$32,1,(BY2764-$BX$31)*$BX$33)),SUM($BU$42:BU2764)/$BV$40))</f>
        <v>1</v>
      </c>
      <c r="BW2764" s="1">
        <f t="shared" si="663"/>
        <v>8.5472859029377691E-27</v>
      </c>
      <c r="BY2764" s="1">
        <f t="shared" si="664"/>
        <v>272.19999999999339</v>
      </c>
      <c r="BZ2764" s="1">
        <f t="shared" si="655"/>
        <v>3.1400756439889699E-29</v>
      </c>
      <c r="CA2764" s="1">
        <f t="shared" si="662"/>
        <v>26</v>
      </c>
      <c r="CE2764" s="1">
        <f t="shared" si="656"/>
        <v>26.305</v>
      </c>
      <c r="CF2764" s="1">
        <f t="shared" si="657"/>
        <v>99</v>
      </c>
      <c r="CG2764" s="1">
        <f t="shared" si="658"/>
        <v>0</v>
      </c>
      <c r="CH2764" s="1">
        <f t="shared" si="665"/>
        <v>0</v>
      </c>
      <c r="CJ2764" s="1" t="e">
        <f t="shared" si="659"/>
        <v>#N/A</v>
      </c>
      <c r="CK2764" s="1" t="str">
        <f t="shared" si="660"/>
        <v/>
      </c>
    </row>
    <row r="2765" spans="73:89" ht="12" customHeight="1" x14ac:dyDescent="0.15">
      <c r="BU2765" s="1">
        <f t="shared" si="661"/>
        <v>0</v>
      </c>
      <c r="BV2765" s="1">
        <f>IF($BY$12=1,NORMDIST(BY2765,$Y$6,$Y$8,TRUE),IF($BY$12=2,IF(BY2765&lt;=$BX$31,0,IF(BY2765&gt;=$BX$32,1,(BY2765-$BX$31)*$BX$33)),SUM($BU$42:BU2765)/$BV$40))</f>
        <v>1</v>
      </c>
      <c r="BW2765" s="1">
        <f t="shared" si="663"/>
        <v>8.0883002486788171E-27</v>
      </c>
      <c r="BY2765" s="1">
        <f t="shared" si="664"/>
        <v>272.29999999999342</v>
      </c>
      <c r="BZ2765" s="1">
        <f t="shared" si="655"/>
        <v>2.9703636609177424E-29</v>
      </c>
      <c r="CA2765" s="1">
        <f t="shared" si="662"/>
        <v>26</v>
      </c>
      <c r="CE2765" s="1">
        <f t="shared" si="656"/>
        <v>26.305</v>
      </c>
      <c r="CF2765" s="1">
        <f t="shared" si="657"/>
        <v>99</v>
      </c>
      <c r="CG2765" s="1">
        <f t="shared" si="658"/>
        <v>0</v>
      </c>
      <c r="CH2765" s="1">
        <f t="shared" si="665"/>
        <v>0</v>
      </c>
      <c r="CJ2765" s="1" t="e">
        <f t="shared" si="659"/>
        <v>#N/A</v>
      </c>
      <c r="CK2765" s="1" t="str">
        <f t="shared" si="660"/>
        <v/>
      </c>
    </row>
    <row r="2766" spans="73:89" ht="12" customHeight="1" x14ac:dyDescent="0.15">
      <c r="BU2766" s="1">
        <f t="shared" si="661"/>
        <v>0</v>
      </c>
      <c r="BV2766" s="1">
        <f>IF($BY$12=1,NORMDIST(BY2766,$Y$6,$Y$8,TRUE),IF($BY$12=2,IF(BY2766&lt;=$BX$31,0,IF(BY2766&gt;=$BX$32,1,(BY2766-$BX$31)*$BX$33)),SUM($BU$42:BU2766)/$BV$40))</f>
        <v>1</v>
      </c>
      <c r="BW2766" s="1">
        <f t="shared" si="663"/>
        <v>7.6537695519083321E-27</v>
      </c>
      <c r="BY2766" s="1">
        <f t="shared" si="664"/>
        <v>272.39999999999344</v>
      </c>
      <c r="BZ2766" s="1">
        <f t="shared" si="655"/>
        <v>2.8097538736815407E-29</v>
      </c>
      <c r="CA2766" s="1">
        <f t="shared" si="662"/>
        <v>26</v>
      </c>
      <c r="CE2766" s="1">
        <f t="shared" si="656"/>
        <v>26.305</v>
      </c>
      <c r="CF2766" s="1">
        <f t="shared" si="657"/>
        <v>99</v>
      </c>
      <c r="CG2766" s="1">
        <f t="shared" si="658"/>
        <v>0</v>
      </c>
      <c r="CH2766" s="1">
        <f t="shared" si="665"/>
        <v>0</v>
      </c>
      <c r="CJ2766" s="1" t="e">
        <f t="shared" si="659"/>
        <v>#N/A</v>
      </c>
      <c r="CK2766" s="1" t="str">
        <f t="shared" si="660"/>
        <v/>
      </c>
    </row>
    <row r="2767" spans="73:89" ht="12" customHeight="1" x14ac:dyDescent="0.15">
      <c r="BU2767" s="1">
        <f t="shared" si="661"/>
        <v>0</v>
      </c>
      <c r="BV2767" s="1">
        <f>IF($BY$12=1,NORMDIST(BY2767,$Y$6,$Y$8,TRUE),IF($BY$12=2,IF(BY2767&lt;=$BX$31,0,IF(BY2767&gt;=$BX$32,1,(BY2767-$BX$31)*$BX$33)),SUM($BU$42:BU2767)/$BV$40))</f>
        <v>1</v>
      </c>
      <c r="BW2767" s="1">
        <f t="shared" si="663"/>
        <v>7.2424012674808686E-27</v>
      </c>
      <c r="BY2767" s="1">
        <f t="shared" si="664"/>
        <v>272.49999999999346</v>
      </c>
      <c r="BZ2767" s="1">
        <f t="shared" si="655"/>
        <v>2.6577619330205658E-29</v>
      </c>
      <c r="CA2767" s="1">
        <f t="shared" si="662"/>
        <v>26</v>
      </c>
      <c r="CE2767" s="1">
        <f t="shared" si="656"/>
        <v>26.305</v>
      </c>
      <c r="CF2767" s="1">
        <f t="shared" si="657"/>
        <v>99</v>
      </c>
      <c r="CG2767" s="1">
        <f t="shared" si="658"/>
        <v>0</v>
      </c>
      <c r="CH2767" s="1">
        <f t="shared" si="665"/>
        <v>0</v>
      </c>
      <c r="CJ2767" s="1" t="e">
        <f t="shared" si="659"/>
        <v>#N/A</v>
      </c>
      <c r="CK2767" s="1" t="str">
        <f t="shared" si="660"/>
        <v/>
      </c>
    </row>
    <row r="2768" spans="73:89" ht="12" customHeight="1" x14ac:dyDescent="0.15">
      <c r="BU2768" s="1">
        <f t="shared" si="661"/>
        <v>0</v>
      </c>
      <c r="BV2768" s="1">
        <f>IF($BY$12=1,NORMDIST(BY2768,$Y$6,$Y$8,TRUE),IF($BY$12=2,IF(BY2768&lt;=$BX$31,0,IF(BY2768&gt;=$BX$32,1,(BY2768-$BX$31)*$BX$33)),SUM($BU$42:BU2768)/$BV$40))</f>
        <v>1</v>
      </c>
      <c r="BW2768" s="1">
        <f t="shared" si="663"/>
        <v>6.852970605784265E-27</v>
      </c>
      <c r="BY2768" s="1">
        <f t="shared" si="664"/>
        <v>272.59999999999349</v>
      </c>
      <c r="BZ2768" s="1">
        <f t="shared" si="655"/>
        <v>2.5139290556802748E-29</v>
      </c>
      <c r="CA2768" s="1">
        <f t="shared" si="662"/>
        <v>26</v>
      </c>
      <c r="CE2768" s="1">
        <f t="shared" si="656"/>
        <v>26.305</v>
      </c>
      <c r="CF2768" s="1">
        <f t="shared" si="657"/>
        <v>99</v>
      </c>
      <c r="CG2768" s="1">
        <f t="shared" si="658"/>
        <v>0</v>
      </c>
      <c r="CH2768" s="1">
        <f t="shared" si="665"/>
        <v>0</v>
      </c>
      <c r="CJ2768" s="1" t="e">
        <f t="shared" si="659"/>
        <v>#N/A</v>
      </c>
      <c r="CK2768" s="1" t="str">
        <f t="shared" si="660"/>
        <v/>
      </c>
    </row>
    <row r="2769" spans="73:89" ht="12" customHeight="1" x14ac:dyDescent="0.15">
      <c r="BU2769" s="1">
        <f t="shared" si="661"/>
        <v>0</v>
      </c>
      <c r="BV2769" s="1">
        <f>IF($BY$12=1,NORMDIST(BY2769,$Y$6,$Y$8,TRUE),IF($BY$12=2,IF(BY2769&lt;=$BX$31,0,IF(BY2769&gt;=$BX$32,1,(BY2769-$BX$31)*$BX$33)),SUM($BU$42:BU2769)/$BV$40))</f>
        <v>1</v>
      </c>
      <c r="BW2769" s="1">
        <f t="shared" si="663"/>
        <v>6.4843170109131213E-27</v>
      </c>
      <c r="BY2769" s="1">
        <f t="shared" si="664"/>
        <v>272.69999999999351</v>
      </c>
      <c r="BZ2769" s="1">
        <f t="shared" si="655"/>
        <v>2.3778206860701415E-29</v>
      </c>
      <c r="CA2769" s="1">
        <f t="shared" si="662"/>
        <v>26</v>
      </c>
      <c r="CE2769" s="1">
        <f t="shared" si="656"/>
        <v>26.305</v>
      </c>
      <c r="CF2769" s="1">
        <f t="shared" si="657"/>
        <v>99</v>
      </c>
      <c r="CG2769" s="1">
        <f t="shared" si="658"/>
        <v>0</v>
      </c>
      <c r="CH2769" s="1">
        <f t="shared" si="665"/>
        <v>0</v>
      </c>
      <c r="CJ2769" s="1" t="e">
        <f t="shared" si="659"/>
        <v>#N/A</v>
      </c>
      <c r="CK2769" s="1" t="str">
        <f t="shared" si="660"/>
        <v/>
      </c>
    </row>
    <row r="2770" spans="73:89" ht="12" customHeight="1" x14ac:dyDescent="0.15">
      <c r="BU2770" s="1">
        <f t="shared" si="661"/>
        <v>0</v>
      </c>
      <c r="BV2770" s="1">
        <f>IF($BY$12=1,NORMDIST(BY2770,$Y$6,$Y$8,TRUE),IF($BY$12=2,IF(BY2770&lt;=$BX$31,0,IF(BY2770&gt;=$BX$32,1,(BY2770-$BX$31)*$BX$33)),SUM($BU$42:BU2770)/$BV$40))</f>
        <v>1</v>
      </c>
      <c r="BW2770" s="1">
        <f t="shared" si="663"/>
        <v>6.1353408203152017E-27</v>
      </c>
      <c r="BY2770" s="1">
        <f t="shared" si="664"/>
        <v>272.79999999999353</v>
      </c>
      <c r="BZ2770" s="1">
        <f t="shared" si="655"/>
        <v>2.2490252273883239E-29</v>
      </c>
      <c r="CA2770" s="1">
        <f t="shared" si="662"/>
        <v>26</v>
      </c>
      <c r="CE2770" s="1">
        <f t="shared" si="656"/>
        <v>26.305</v>
      </c>
      <c r="CF2770" s="1">
        <f t="shared" si="657"/>
        <v>99</v>
      </c>
      <c r="CG2770" s="1">
        <f t="shared" si="658"/>
        <v>0</v>
      </c>
      <c r="CH2770" s="1">
        <f t="shared" si="665"/>
        <v>0</v>
      </c>
      <c r="CJ2770" s="1" t="e">
        <f t="shared" si="659"/>
        <v>#N/A</v>
      </c>
      <c r="CK2770" s="1" t="str">
        <f t="shared" si="660"/>
        <v/>
      </c>
    </row>
    <row r="2771" spans="73:89" ht="12" customHeight="1" x14ac:dyDescent="0.15">
      <c r="BU2771" s="1">
        <f t="shared" si="661"/>
        <v>0</v>
      </c>
      <c r="BV2771" s="1">
        <f>IF($BY$12=1,NORMDIST(BY2771,$Y$6,$Y$8,TRUE),IF($BY$12=2,IF(BY2771&lt;=$BX$31,0,IF(BY2771&gt;=$BX$32,1,(BY2771-$BX$31)*$BX$33)),SUM($BU$42:BU2771)/$BV$40))</f>
        <v>1</v>
      </c>
      <c r="BW2771" s="1">
        <f t="shared" si="663"/>
        <v>5.8050000966449457E-27</v>
      </c>
      <c r="BY2771" s="1">
        <f t="shared" si="664"/>
        <v>272.89999999999355</v>
      </c>
      <c r="BZ2771" s="1">
        <f t="shared" si="655"/>
        <v>2.1271528386387258E-29</v>
      </c>
      <c r="CA2771" s="1">
        <f t="shared" si="662"/>
        <v>26</v>
      </c>
      <c r="CE2771" s="1">
        <f t="shared" si="656"/>
        <v>26.305</v>
      </c>
      <c r="CF2771" s="1">
        <f t="shared" si="657"/>
        <v>99</v>
      </c>
      <c r="CG2771" s="1">
        <f t="shared" si="658"/>
        <v>0</v>
      </c>
      <c r="CH2771" s="1">
        <f t="shared" si="665"/>
        <v>0</v>
      </c>
      <c r="CJ2771" s="1" t="e">
        <f t="shared" si="659"/>
        <v>#N/A</v>
      </c>
      <c r="CK2771" s="1" t="str">
        <f t="shared" si="660"/>
        <v/>
      </c>
    </row>
    <row r="2772" spans="73:89" ht="12" customHeight="1" x14ac:dyDescent="0.15">
      <c r="BU2772" s="1">
        <f t="shared" si="661"/>
        <v>0</v>
      </c>
      <c r="BV2772" s="1">
        <f>IF($BY$12=1,NORMDIST(BY2772,$Y$6,$Y$8,TRUE),IF($BY$12=2,IF(BY2772&lt;=$BX$31,0,IF(BY2772&gt;=$BX$32,1,(BY2772-$BX$31)*$BX$33)),SUM($BU$42:BU2772)/$BV$40))</f>
        <v>1</v>
      </c>
      <c r="BW2772" s="1">
        <f t="shared" si="663"/>
        <v>5.4923076230226853E-27</v>
      </c>
      <c r="BY2772" s="1">
        <f t="shared" si="664"/>
        <v>272.99999999999358</v>
      </c>
      <c r="BZ2772" s="1">
        <f t="shared" si="655"/>
        <v>2.011834294147551E-29</v>
      </c>
      <c r="CA2772" s="1">
        <f t="shared" si="662"/>
        <v>26</v>
      </c>
      <c r="CE2772" s="1">
        <f t="shared" si="656"/>
        <v>26.305</v>
      </c>
      <c r="CF2772" s="1">
        <f t="shared" si="657"/>
        <v>99</v>
      </c>
      <c r="CG2772" s="1">
        <f t="shared" si="658"/>
        <v>0</v>
      </c>
      <c r="CH2772" s="1">
        <f t="shared" si="665"/>
        <v>0</v>
      </c>
      <c r="CJ2772" s="1" t="e">
        <f t="shared" si="659"/>
        <v>#N/A</v>
      </c>
      <c r="CK2772" s="1" t="str">
        <f t="shared" si="660"/>
        <v/>
      </c>
    </row>
    <row r="2773" spans="73:89" ht="12" customHeight="1" x14ac:dyDescent="0.15">
      <c r="BU2773" s="1">
        <f t="shared" si="661"/>
        <v>0</v>
      </c>
      <c r="BV2773" s="1">
        <f>IF($BY$12=1,NORMDIST(BY2773,$Y$6,$Y$8,TRUE),IF($BY$12=2,IF(BY2773&lt;=$BX$31,0,IF(BY2773&gt;=$BX$32,1,(BY2773-$BX$31)*$BX$33)),SUM($BU$42:BU2773)/$BV$40))</f>
        <v>1</v>
      </c>
      <c r="BW2773" s="1">
        <f t="shared" si="663"/>
        <v>5.1963280533486935E-27</v>
      </c>
      <c r="BY2773" s="1">
        <f t="shared" si="664"/>
        <v>273.0999999999936</v>
      </c>
      <c r="BZ2773" s="1">
        <f t="shared" si="655"/>
        <v>1.9027199023613385E-29</v>
      </c>
      <c r="CA2773" s="1">
        <f t="shared" si="662"/>
        <v>26</v>
      </c>
      <c r="CE2773" s="1">
        <f t="shared" si="656"/>
        <v>26.305</v>
      </c>
      <c r="CF2773" s="1">
        <f t="shared" si="657"/>
        <v>99</v>
      </c>
      <c r="CG2773" s="1">
        <f t="shared" si="658"/>
        <v>0</v>
      </c>
      <c r="CH2773" s="1">
        <f t="shared" si="665"/>
        <v>0</v>
      </c>
      <c r="CJ2773" s="1" t="e">
        <f t="shared" si="659"/>
        <v>#N/A</v>
      </c>
      <c r="CK2773" s="1" t="str">
        <f t="shared" si="660"/>
        <v/>
      </c>
    </row>
    <row r="2774" spans="73:89" ht="12" customHeight="1" x14ac:dyDescent="0.15">
      <c r="BU2774" s="1">
        <f t="shared" si="661"/>
        <v>0</v>
      </c>
      <c r="BV2774" s="1">
        <f>IF($BY$12=1,NORMDIST(BY2774,$Y$6,$Y$8,TRUE),IF($BY$12=2,IF(BY2774&lt;=$BX$31,0,IF(BY2774&gt;=$BX$32,1,(BY2774-$BX$31)*$BX$33)),SUM($BU$42:BU2774)/$BV$40))</f>
        <v>1</v>
      </c>
      <c r="BW2774" s="1">
        <f t="shared" si="663"/>
        <v>4.9161752097405428E-27</v>
      </c>
      <c r="BY2774" s="1">
        <f t="shared" si="664"/>
        <v>273.19999999999362</v>
      </c>
      <c r="BZ2774" s="1">
        <f t="shared" si="655"/>
        <v>1.7994784808713973E-29</v>
      </c>
      <c r="CA2774" s="1">
        <f t="shared" si="662"/>
        <v>26</v>
      </c>
      <c r="CE2774" s="1">
        <f t="shared" si="656"/>
        <v>26.305</v>
      </c>
      <c r="CF2774" s="1">
        <f t="shared" si="657"/>
        <v>99</v>
      </c>
      <c r="CG2774" s="1">
        <f t="shared" si="658"/>
        <v>0</v>
      </c>
      <c r="CH2774" s="1">
        <f t="shared" si="665"/>
        <v>0</v>
      </c>
      <c r="CJ2774" s="1" t="e">
        <f t="shared" si="659"/>
        <v>#N/A</v>
      </c>
      <c r="CK2774" s="1" t="str">
        <f t="shared" si="660"/>
        <v/>
      </c>
    </row>
    <row r="2775" spans="73:89" ht="12" customHeight="1" x14ac:dyDescent="0.15">
      <c r="BU2775" s="1">
        <f t="shared" si="661"/>
        <v>0</v>
      </c>
      <c r="BV2775" s="1">
        <f>IF($BY$12=1,NORMDIST(BY2775,$Y$6,$Y$8,TRUE),IF($BY$12=2,IF(BY2775&lt;=$BX$31,0,IF(BY2775&gt;=$BX$32,1,(BY2775-$BX$31)*$BX$33)),SUM($BU$42:BU2775)/$BV$40))</f>
        <v>1</v>
      </c>
      <c r="BW2775" s="1">
        <f t="shared" si="663"/>
        <v>4.6510095195656105E-27</v>
      </c>
      <c r="BY2775" s="1">
        <f t="shared" si="664"/>
        <v>273.29999999999364</v>
      </c>
      <c r="BZ2775" s="1">
        <f t="shared" si="655"/>
        <v>1.7017963847660881E-29</v>
      </c>
      <c r="CA2775" s="1">
        <f t="shared" si="662"/>
        <v>26</v>
      </c>
      <c r="CE2775" s="1">
        <f t="shared" si="656"/>
        <v>26.305</v>
      </c>
      <c r="CF2775" s="1">
        <f t="shared" si="657"/>
        <v>99</v>
      </c>
      <c r="CG2775" s="1">
        <f t="shared" si="658"/>
        <v>0</v>
      </c>
      <c r="CH2775" s="1">
        <f t="shared" si="665"/>
        <v>0</v>
      </c>
      <c r="CJ2775" s="1" t="e">
        <f t="shared" si="659"/>
        <v>#N/A</v>
      </c>
      <c r="CK2775" s="1" t="str">
        <f t="shared" si="660"/>
        <v/>
      </c>
    </row>
    <row r="2776" spans="73:89" ht="12" customHeight="1" x14ac:dyDescent="0.15">
      <c r="BU2776" s="1">
        <f t="shared" si="661"/>
        <v>0</v>
      </c>
      <c r="BV2776" s="1">
        <f>IF($BY$12=1,NORMDIST(BY2776,$Y$6,$Y$8,TRUE),IF($BY$12=2,IF(BY2776&lt;=$BX$31,0,IF(BY2776&gt;=$BX$32,1,(BY2776-$BX$31)*$BX$33)),SUM($BU$42:BU2776)/$BV$40))</f>
        <v>1</v>
      </c>
      <c r="BW2776" s="1">
        <f t="shared" si="663"/>
        <v>4.4000355849226225E-27</v>
      </c>
      <c r="BY2776" s="1">
        <f t="shared" si="664"/>
        <v>273.39999999999367</v>
      </c>
      <c r="BZ2776" s="1">
        <f t="shared" si="655"/>
        <v>1.6093765855606161E-29</v>
      </c>
      <c r="CA2776" s="1">
        <f t="shared" si="662"/>
        <v>26</v>
      </c>
      <c r="CE2776" s="1">
        <f t="shared" si="656"/>
        <v>26.305</v>
      </c>
      <c r="CF2776" s="1">
        <f t="shared" si="657"/>
        <v>99</v>
      </c>
      <c r="CG2776" s="1">
        <f t="shared" si="658"/>
        <v>0</v>
      </c>
      <c r="CH2776" s="1">
        <f t="shared" si="665"/>
        <v>0</v>
      </c>
      <c r="CJ2776" s="1" t="e">
        <f t="shared" si="659"/>
        <v>#N/A</v>
      </c>
      <c r="CK2776" s="1" t="str">
        <f t="shared" si="660"/>
        <v/>
      </c>
    </row>
    <row r="2777" spans="73:89" ht="12" customHeight="1" x14ac:dyDescent="0.15">
      <c r="BU2777" s="1">
        <f t="shared" si="661"/>
        <v>0</v>
      </c>
      <c r="BV2777" s="1">
        <f>IF($BY$12=1,NORMDIST(BY2777,$Y$6,$Y$8,TRUE),IF($BY$12=2,IF(BY2777&lt;=$BX$31,0,IF(BY2777&gt;=$BX$32,1,(BY2777-$BX$31)*$BX$33)),SUM($BU$42:BU2777)/$BV$40))</f>
        <v>1</v>
      </c>
      <c r="BW2777" s="1">
        <f t="shared" si="663"/>
        <v>4.1624998777871179E-27</v>
      </c>
      <c r="BY2777" s="1">
        <f t="shared" si="664"/>
        <v>273.49999999999369</v>
      </c>
      <c r="BZ2777" s="1">
        <f t="shared" si="655"/>
        <v>1.5219377980940453E-29</v>
      </c>
      <c r="CA2777" s="1">
        <f t="shared" si="662"/>
        <v>26</v>
      </c>
      <c r="CE2777" s="1">
        <f t="shared" si="656"/>
        <v>26.305</v>
      </c>
      <c r="CF2777" s="1">
        <f t="shared" si="657"/>
        <v>99</v>
      </c>
      <c r="CG2777" s="1">
        <f t="shared" si="658"/>
        <v>0</v>
      </c>
      <c r="CH2777" s="1">
        <f t="shared" si="665"/>
        <v>0</v>
      </c>
      <c r="CJ2777" s="1" t="e">
        <f t="shared" si="659"/>
        <v>#N/A</v>
      </c>
      <c r="CK2777" s="1" t="str">
        <f t="shared" si="660"/>
        <v/>
      </c>
    </row>
    <row r="2778" spans="73:89" ht="12" customHeight="1" x14ac:dyDescent="0.15">
      <c r="BU2778" s="1">
        <f t="shared" si="661"/>
        <v>0</v>
      </c>
      <c r="BV2778" s="1">
        <f>IF($BY$12=1,NORMDIST(BY2778,$Y$6,$Y$8,TRUE),IF($BY$12=2,IF(BY2778&lt;=$BX$31,0,IF(BY2778&gt;=$BX$32,1,(BY2778-$BX$31)*$BX$33)),SUM($BU$42:BU2778)/$BV$40))</f>
        <v>1</v>
      </c>
      <c r="BW2778" s="1">
        <f t="shared" si="663"/>
        <v>3.9376885543822726E-27</v>
      </c>
      <c r="BY2778" s="1">
        <f t="shared" si="664"/>
        <v>273.59999999999371</v>
      </c>
      <c r="BZ2778" s="1">
        <f t="shared" si="655"/>
        <v>1.4392136529175302E-29</v>
      </c>
      <c r="CA2778" s="1">
        <f t="shared" si="662"/>
        <v>26</v>
      </c>
      <c r="CE2778" s="1">
        <f t="shared" si="656"/>
        <v>26.305</v>
      </c>
      <c r="CF2778" s="1">
        <f t="shared" si="657"/>
        <v>99</v>
      </c>
      <c r="CG2778" s="1">
        <f t="shared" si="658"/>
        <v>0</v>
      </c>
      <c r="CH2778" s="1">
        <f t="shared" si="665"/>
        <v>0</v>
      </c>
      <c r="CJ2778" s="1" t="e">
        <f t="shared" si="659"/>
        <v>#N/A</v>
      </c>
      <c r="CK2778" s="1" t="str">
        <f t="shared" si="660"/>
        <v/>
      </c>
    </row>
    <row r="2779" spans="73:89" ht="12" customHeight="1" x14ac:dyDescent="0.15">
      <c r="BU2779" s="1">
        <f t="shared" si="661"/>
        <v>0</v>
      </c>
      <c r="BV2779" s="1">
        <f>IF($BY$12=1,NORMDIST(BY2779,$Y$6,$Y$8,TRUE),IF($BY$12=2,IF(BY2779&lt;=$BX$31,0,IF(BY2779&gt;=$BX$32,1,(BY2779-$BX$31)*$BX$33)),SUM($BU$42:BU2779)/$BV$40))</f>
        <v>1</v>
      </c>
      <c r="BW2779" s="1">
        <f t="shared" si="663"/>
        <v>3.7249253826617585E-27</v>
      </c>
      <c r="BY2779" s="1">
        <f t="shared" si="664"/>
        <v>273.69999999999374</v>
      </c>
      <c r="BZ2779" s="1">
        <f t="shared" si="655"/>
        <v>1.3609519118238376E-29</v>
      </c>
      <c r="CA2779" s="1">
        <f t="shared" si="662"/>
        <v>26</v>
      </c>
      <c r="CE2779" s="1">
        <f t="shared" si="656"/>
        <v>26.305</v>
      </c>
      <c r="CF2779" s="1">
        <f t="shared" si="657"/>
        <v>99</v>
      </c>
      <c r="CG2779" s="1">
        <f t="shared" si="658"/>
        <v>0</v>
      </c>
      <c r="CH2779" s="1">
        <f t="shared" si="665"/>
        <v>0</v>
      </c>
      <c r="CJ2779" s="1" t="e">
        <f t="shared" si="659"/>
        <v>#N/A</v>
      </c>
      <c r="CK2779" s="1" t="str">
        <f t="shared" si="660"/>
        <v/>
      </c>
    </row>
    <row r="2780" spans="73:89" ht="12" customHeight="1" x14ac:dyDescent="0.15">
      <c r="BU2780" s="1">
        <f t="shared" si="661"/>
        <v>0</v>
      </c>
      <c r="BV2780" s="1">
        <f>IF($BY$12=1,NORMDIST(BY2780,$Y$6,$Y$8,TRUE),IF($BY$12=2,IF(BY2780&lt;=$BX$31,0,IF(BY2780&gt;=$BX$32,1,(BY2780-$BX$31)*$BX$33)),SUM($BU$42:BU2780)/$BV$40))</f>
        <v>1</v>
      </c>
      <c r="BW2780" s="1">
        <f t="shared" si="663"/>
        <v>3.5235697771020407E-27</v>
      </c>
      <c r="BY2780" s="1">
        <f t="shared" si="664"/>
        <v>273.79999999999376</v>
      </c>
      <c r="BZ2780" s="1">
        <f t="shared" si="655"/>
        <v>1.2869137242885761E-29</v>
      </c>
      <c r="CA2780" s="1">
        <f t="shared" si="662"/>
        <v>26</v>
      </c>
      <c r="CE2780" s="1">
        <f t="shared" si="656"/>
        <v>26.305</v>
      </c>
      <c r="CF2780" s="1">
        <f t="shared" si="657"/>
        <v>99</v>
      </c>
      <c r="CG2780" s="1">
        <f t="shared" si="658"/>
        <v>0</v>
      </c>
      <c r="CH2780" s="1">
        <f t="shared" si="665"/>
        <v>0</v>
      </c>
      <c r="CJ2780" s="1" t="e">
        <f t="shared" si="659"/>
        <v>#N/A</v>
      </c>
      <c r="CK2780" s="1" t="str">
        <f t="shared" si="660"/>
        <v/>
      </c>
    </row>
    <row r="2781" spans="73:89" ht="12" customHeight="1" x14ac:dyDescent="0.15">
      <c r="BU2781" s="1">
        <f t="shared" si="661"/>
        <v>0</v>
      </c>
      <c r="BV2781" s="1">
        <f>IF($BY$12=1,NORMDIST(BY2781,$Y$6,$Y$8,TRUE),IF($BY$12=2,IF(BY2781&lt;=$BX$31,0,IF(BY2781&gt;=$BX$32,1,(BY2781-$BX$31)*$BX$33)),SUM($BU$42:BU2781)/$BV$40))</f>
        <v>1</v>
      </c>
      <c r="BW2781" s="1">
        <f t="shared" si="663"/>
        <v>3.3330149352979648E-27</v>
      </c>
      <c r="BY2781" s="1">
        <f t="shared" si="664"/>
        <v>273.89999999999378</v>
      </c>
      <c r="BZ2781" s="1">
        <f t="shared" si="655"/>
        <v>1.2168729227083024E-29</v>
      </c>
      <c r="CA2781" s="1">
        <f t="shared" si="662"/>
        <v>26</v>
      </c>
      <c r="CE2781" s="1">
        <f t="shared" si="656"/>
        <v>26.305</v>
      </c>
      <c r="CF2781" s="1">
        <f t="shared" si="657"/>
        <v>99</v>
      </c>
      <c r="CG2781" s="1">
        <f t="shared" si="658"/>
        <v>0</v>
      </c>
      <c r="CH2781" s="1">
        <f t="shared" si="665"/>
        <v>0</v>
      </c>
      <c r="CJ2781" s="1" t="e">
        <f t="shared" si="659"/>
        <v>#N/A</v>
      </c>
      <c r="CK2781" s="1" t="str">
        <f t="shared" si="660"/>
        <v/>
      </c>
    </row>
    <row r="2782" spans="73:89" ht="12" customHeight="1" x14ac:dyDescent="0.15">
      <c r="BU2782" s="1">
        <f t="shared" si="661"/>
        <v>0</v>
      </c>
      <c r="BV2782" s="1">
        <f>IF($BY$12=1,NORMDIST(BY2782,$Y$6,$Y$8,TRUE),IF($BY$12=2,IF(BY2782&lt;=$BX$31,0,IF(BY2782&gt;=$BX$32,1,(BY2782-$BX$31)*$BX$33)),SUM($BU$42:BU2782)/$BV$40))</f>
        <v>1</v>
      </c>
      <c r="BW2782" s="1">
        <f t="shared" si="663"/>
        <v>3.1526860711328109E-27</v>
      </c>
      <c r="BY2782" s="1">
        <f t="shared" si="664"/>
        <v>273.9999999999938</v>
      </c>
      <c r="BZ2782" s="1">
        <f t="shared" si="655"/>
        <v>1.1506153544280592E-29</v>
      </c>
      <c r="CA2782" s="1">
        <f t="shared" si="662"/>
        <v>26</v>
      </c>
      <c r="CE2782" s="1">
        <f t="shared" si="656"/>
        <v>26.305</v>
      </c>
      <c r="CF2782" s="1">
        <f t="shared" si="657"/>
        <v>99</v>
      </c>
      <c r="CG2782" s="1">
        <f t="shared" si="658"/>
        <v>0</v>
      </c>
      <c r="CH2782" s="1">
        <f t="shared" si="665"/>
        <v>0</v>
      </c>
      <c r="CJ2782" s="1" t="e">
        <f t="shared" si="659"/>
        <v>#N/A</v>
      </c>
      <c r="CK2782" s="1" t="str">
        <f t="shared" si="660"/>
        <v/>
      </c>
    </row>
    <row r="2783" spans="73:89" ht="12" customHeight="1" x14ac:dyDescent="0.15">
      <c r="BU2783" s="1">
        <f t="shared" si="661"/>
        <v>0</v>
      </c>
      <c r="BV2783" s="1">
        <f>IF($BY$12=1,NORMDIST(BY2783,$Y$6,$Y$8,TRUE),IF($BY$12=2,IF(BY2783&lt;=$BX$31,0,IF(BY2783&gt;=$BX$32,1,(BY2783-$BX$31)*$BX$33)),SUM($BU$42:BU2783)/$BV$40))</f>
        <v>1</v>
      </c>
      <c r="BW2783" s="1">
        <f t="shared" si="663"/>
        <v>2.9820387395633324E-27</v>
      </c>
      <c r="BY2783" s="1">
        <f t="shared" si="664"/>
        <v>274.09999999999383</v>
      </c>
      <c r="BZ2783" s="1">
        <f t="shared" si="655"/>
        <v>1.0879382486550162E-29</v>
      </c>
      <c r="CA2783" s="1">
        <f t="shared" si="662"/>
        <v>26</v>
      </c>
      <c r="CE2783" s="1">
        <f t="shared" si="656"/>
        <v>26.305</v>
      </c>
      <c r="CF2783" s="1">
        <f t="shared" si="657"/>
        <v>99</v>
      </c>
      <c r="CG2783" s="1">
        <f t="shared" si="658"/>
        <v>0</v>
      </c>
      <c r="CH2783" s="1">
        <f t="shared" si="665"/>
        <v>0</v>
      </c>
      <c r="CJ2783" s="1" t="e">
        <f t="shared" si="659"/>
        <v>#N/A</v>
      </c>
      <c r="CK2783" s="1" t="str">
        <f t="shared" si="660"/>
        <v/>
      </c>
    </row>
    <row r="2784" spans="73:89" ht="12" customHeight="1" x14ac:dyDescent="0.15">
      <c r="BU2784" s="1">
        <f t="shared" si="661"/>
        <v>0</v>
      </c>
      <c r="BV2784" s="1">
        <f>IF($BY$12=1,NORMDIST(BY2784,$Y$6,$Y$8,TRUE),IF($BY$12=2,IF(BY2784&lt;=$BX$31,0,IF(BY2784&gt;=$BX$32,1,(BY2784-$BX$31)*$BX$33)),SUM($BU$42:BU2784)/$BV$40))</f>
        <v>1</v>
      </c>
      <c r="BW2784" s="1">
        <f t="shared" si="663"/>
        <v>2.8205572483098879E-27</v>
      </c>
      <c r="BY2784" s="1">
        <f t="shared" si="664"/>
        <v>274.19999999999385</v>
      </c>
      <c r="BZ2784" s="1">
        <f t="shared" si="655"/>
        <v>1.0286496164514775E-29</v>
      </c>
      <c r="CA2784" s="1">
        <f t="shared" si="662"/>
        <v>26</v>
      </c>
      <c r="CE2784" s="1">
        <f t="shared" si="656"/>
        <v>26.305</v>
      </c>
      <c r="CF2784" s="1">
        <f t="shared" si="657"/>
        <v>99</v>
      </c>
      <c r="CG2784" s="1">
        <f t="shared" si="658"/>
        <v>0</v>
      </c>
      <c r="CH2784" s="1">
        <f t="shared" si="665"/>
        <v>0</v>
      </c>
      <c r="CJ2784" s="1" t="e">
        <f t="shared" si="659"/>
        <v>#N/A</v>
      </c>
      <c r="CK2784" s="1" t="str">
        <f t="shared" si="660"/>
        <v/>
      </c>
    </row>
    <row r="2785" spans="73:89" ht="12" customHeight="1" x14ac:dyDescent="0.15">
      <c r="BU2785" s="1">
        <f t="shared" si="661"/>
        <v>0</v>
      </c>
      <c r="BV2785" s="1">
        <f>IF($BY$12=1,NORMDIST(BY2785,$Y$6,$Y$8,TRUE),IF($BY$12=2,IF(BY2785&lt;=$BX$31,0,IF(BY2785&gt;=$BX$32,1,(BY2785-$BX$31)*$BX$33)),SUM($BU$42:BU2785)/$BV$40))</f>
        <v>1</v>
      </c>
      <c r="BW2785" s="1">
        <f t="shared" si="663"/>
        <v>2.6677531519831525E-27</v>
      </c>
      <c r="BY2785" s="1">
        <f t="shared" si="664"/>
        <v>274.29999999999387</v>
      </c>
      <c r="BZ2785" s="1">
        <f t="shared" si="655"/>
        <v>9.7256768209377033E-30</v>
      </c>
      <c r="CA2785" s="1">
        <f t="shared" si="662"/>
        <v>26</v>
      </c>
      <c r="CE2785" s="1">
        <f t="shared" si="656"/>
        <v>26.305</v>
      </c>
      <c r="CF2785" s="1">
        <f t="shared" si="657"/>
        <v>99</v>
      </c>
      <c r="CG2785" s="1">
        <f t="shared" si="658"/>
        <v>0</v>
      </c>
      <c r="CH2785" s="1">
        <f t="shared" si="665"/>
        <v>0</v>
      </c>
      <c r="CJ2785" s="1" t="e">
        <f t="shared" si="659"/>
        <v>#N/A</v>
      </c>
      <c r="CK2785" s="1" t="str">
        <f t="shared" si="660"/>
        <v/>
      </c>
    </row>
    <row r="2786" spans="73:89" ht="12" customHeight="1" x14ac:dyDescent="0.15">
      <c r="BU2786" s="1">
        <f t="shared" si="661"/>
        <v>0</v>
      </c>
      <c r="BV2786" s="1">
        <f>IF($BY$12=1,NORMDIST(BY2786,$Y$6,$Y$8,TRUE),IF($BY$12=2,IF(BY2786&lt;=$BX$31,0,IF(BY2786&gt;=$BX$32,1,(BY2786-$BX$31)*$BX$33)),SUM($BU$42:BU2786)/$BV$40))</f>
        <v>1</v>
      </c>
      <c r="BW2786" s="1">
        <f t="shared" si="663"/>
        <v>2.5231638244068396E-27</v>
      </c>
      <c r="BY2786" s="1">
        <f t="shared" si="664"/>
        <v>274.3999999999939</v>
      </c>
      <c r="BZ2786" s="1">
        <f t="shared" si="655"/>
        <v>9.1952034417160923E-30</v>
      </c>
      <c r="CA2786" s="1">
        <f t="shared" si="662"/>
        <v>26</v>
      </c>
      <c r="CE2786" s="1">
        <f t="shared" si="656"/>
        <v>26.305</v>
      </c>
      <c r="CF2786" s="1">
        <f t="shared" si="657"/>
        <v>99</v>
      </c>
      <c r="CG2786" s="1">
        <f t="shared" si="658"/>
        <v>0</v>
      </c>
      <c r="CH2786" s="1">
        <f t="shared" si="665"/>
        <v>0</v>
      </c>
      <c r="CJ2786" s="1" t="e">
        <f t="shared" si="659"/>
        <v>#N/A</v>
      </c>
      <c r="CK2786" s="1" t="str">
        <f t="shared" si="660"/>
        <v/>
      </c>
    </row>
    <row r="2787" spans="73:89" ht="12" customHeight="1" x14ac:dyDescent="0.15">
      <c r="BU2787" s="1">
        <f t="shared" si="661"/>
        <v>0</v>
      </c>
      <c r="BV2787" s="1">
        <f>IF($BY$12=1,NORMDIST(BY2787,$Y$6,$Y$8,TRUE),IF($BY$12=2,IF(BY2787&lt;=$BX$31,0,IF(BY2787&gt;=$BX$32,1,(BY2787-$BX$31)*$BX$33)),SUM($BU$42:BU2787)/$BV$40))</f>
        <v>1</v>
      </c>
      <c r="BW2787" s="1">
        <f t="shared" si="663"/>
        <v>2.3863511051101647E-27</v>
      </c>
      <c r="BY2787" s="1">
        <f t="shared" si="664"/>
        <v>274.49999999999392</v>
      </c>
      <c r="BZ2787" s="1">
        <f t="shared" si="655"/>
        <v>8.6934466488532514E-30</v>
      </c>
      <c r="CA2787" s="1">
        <f t="shared" si="662"/>
        <v>26</v>
      </c>
      <c r="CE2787" s="1">
        <f t="shared" si="656"/>
        <v>26.305</v>
      </c>
      <c r="CF2787" s="1">
        <f t="shared" si="657"/>
        <v>99</v>
      </c>
      <c r="CG2787" s="1">
        <f t="shared" si="658"/>
        <v>0</v>
      </c>
      <c r="CH2787" s="1">
        <f t="shared" si="665"/>
        <v>0</v>
      </c>
      <c r="CJ2787" s="1" t="e">
        <f t="shared" si="659"/>
        <v>#N/A</v>
      </c>
      <c r="CK2787" s="1" t="str">
        <f t="shared" si="660"/>
        <v/>
      </c>
    </row>
    <row r="2788" spans="73:89" ht="12" customHeight="1" x14ac:dyDescent="0.15">
      <c r="BU2788" s="1">
        <f t="shared" si="661"/>
        <v>0</v>
      </c>
      <c r="BV2788" s="1">
        <f>IF($BY$12=1,NORMDIST(BY2788,$Y$6,$Y$8,TRUE),IF($BY$12=2,IF(BY2788&lt;=$BX$31,0,IF(BY2788&gt;=$BX$32,1,(BY2788-$BX$31)*$BX$33)),SUM($BU$42:BU2788)/$BV$40))</f>
        <v>1</v>
      </c>
      <c r="BW2788" s="1">
        <f t="shared" si="663"/>
        <v>2.2569000161722124E-27</v>
      </c>
      <c r="BY2788" s="1">
        <f t="shared" si="664"/>
        <v>274.59999999999394</v>
      </c>
      <c r="BZ2788" s="1">
        <f t="shared" si="655"/>
        <v>8.2188638607875541E-30</v>
      </c>
      <c r="CA2788" s="1">
        <f t="shared" si="662"/>
        <v>26</v>
      </c>
      <c r="CE2788" s="1">
        <f t="shared" si="656"/>
        <v>26.305</v>
      </c>
      <c r="CF2788" s="1">
        <f t="shared" si="657"/>
        <v>99</v>
      </c>
      <c r="CG2788" s="1">
        <f t="shared" si="658"/>
        <v>0</v>
      </c>
      <c r="CH2788" s="1">
        <f t="shared" si="665"/>
        <v>0</v>
      </c>
      <c r="CJ2788" s="1" t="e">
        <f t="shared" si="659"/>
        <v>#N/A</v>
      </c>
      <c r="CK2788" s="1" t="str">
        <f t="shared" si="660"/>
        <v/>
      </c>
    </row>
    <row r="2789" spans="73:89" ht="12" customHeight="1" x14ac:dyDescent="0.15">
      <c r="BU2789" s="1">
        <f t="shared" si="661"/>
        <v>0</v>
      </c>
      <c r="BV2789" s="1">
        <f>IF($BY$12=1,NORMDIST(BY2789,$Y$6,$Y$8,TRUE),IF($BY$12=2,IF(BY2789&lt;=$BX$31,0,IF(BY2789&gt;=$BX$32,1,(BY2789-$BX$31)*$BX$33)),SUM($BU$42:BU2789)/$BV$40))</f>
        <v>1</v>
      </c>
      <c r="BW2789" s="1">
        <f t="shared" si="663"/>
        <v>2.1344175457920755E-27</v>
      </c>
      <c r="BY2789" s="1">
        <f t="shared" si="664"/>
        <v>274.69999999999396</v>
      </c>
      <c r="BZ2789" s="1">
        <f t="shared" si="655"/>
        <v>7.7699947061962959E-30</v>
      </c>
      <c r="CA2789" s="1">
        <f t="shared" si="662"/>
        <v>26</v>
      </c>
      <c r="CE2789" s="1">
        <f t="shared" si="656"/>
        <v>26.305</v>
      </c>
      <c r="CF2789" s="1">
        <f t="shared" si="657"/>
        <v>99</v>
      </c>
      <c r="CG2789" s="1">
        <f t="shared" si="658"/>
        <v>0</v>
      </c>
      <c r="CH2789" s="1">
        <f t="shared" si="665"/>
        <v>0</v>
      </c>
      <c r="CJ2789" s="1" t="e">
        <f t="shared" si="659"/>
        <v>#N/A</v>
      </c>
      <c r="CK2789" s="1" t="str">
        <f t="shared" si="660"/>
        <v/>
      </c>
    </row>
    <row r="2790" spans="73:89" ht="12" customHeight="1" x14ac:dyDescent="0.15">
      <c r="BU2790" s="1">
        <f t="shared" si="661"/>
        <v>0</v>
      </c>
      <c r="BV2790" s="1">
        <f>IF($BY$12=1,NORMDIST(BY2790,$Y$6,$Y$8,TRUE),IF($BY$12=2,IF(BY2790&lt;=$BX$31,0,IF(BY2790&gt;=$BX$32,1,(BY2790-$BX$31)*$BX$33)),SUM($BU$42:BU2790)/$BV$40))</f>
        <v>1</v>
      </c>
      <c r="BW2790" s="1">
        <f t="shared" si="663"/>
        <v>2.0185314951459624E-27</v>
      </c>
      <c r="BY2790" s="1">
        <f t="shared" si="664"/>
        <v>274.79999999999399</v>
      </c>
      <c r="BZ2790" s="1">
        <f t="shared" si="655"/>
        <v>7.3454566781150165E-30</v>
      </c>
      <c r="CA2790" s="1">
        <f t="shared" si="662"/>
        <v>26</v>
      </c>
      <c r="CE2790" s="1">
        <f t="shared" si="656"/>
        <v>26.305</v>
      </c>
      <c r="CF2790" s="1">
        <f t="shared" si="657"/>
        <v>99</v>
      </c>
      <c r="CG2790" s="1">
        <f t="shared" si="658"/>
        <v>0</v>
      </c>
      <c r="CH2790" s="1">
        <f t="shared" si="665"/>
        <v>0</v>
      </c>
      <c r="CJ2790" s="1" t="e">
        <f t="shared" si="659"/>
        <v>#N/A</v>
      </c>
      <c r="CK2790" s="1" t="str">
        <f t="shared" si="660"/>
        <v/>
      </c>
    </row>
    <row r="2791" spans="73:89" ht="12" customHeight="1" x14ac:dyDescent="0.15">
      <c r="BU2791" s="1">
        <f t="shared" si="661"/>
        <v>0</v>
      </c>
      <c r="BV2791" s="1">
        <f>IF($BY$12=1,NORMDIST(BY2791,$Y$6,$Y$8,TRUE),IF($BY$12=2,IF(BY2791&lt;=$BX$31,0,IF(BY2791&gt;=$BX$32,1,(BY2791-$BX$31)*$BX$33)),SUM($BU$42:BU2791)/$BV$40))</f>
        <v>1</v>
      </c>
      <c r="BW2791" s="1">
        <f t="shared" si="663"/>
        <v>1.9088893852672969E-27</v>
      </c>
      <c r="BY2791" s="1">
        <f t="shared" si="664"/>
        <v>274.89999999999401</v>
      </c>
      <c r="BZ2791" s="1">
        <f t="shared" si="655"/>
        <v>6.9439410158870085E-30</v>
      </c>
      <c r="CA2791" s="1">
        <f t="shared" si="662"/>
        <v>26</v>
      </c>
      <c r="CE2791" s="1">
        <f t="shared" si="656"/>
        <v>26.305</v>
      </c>
      <c r="CF2791" s="1">
        <f t="shared" si="657"/>
        <v>99</v>
      </c>
      <c r="CG2791" s="1">
        <f t="shared" si="658"/>
        <v>0</v>
      </c>
      <c r="CH2791" s="1">
        <f t="shared" si="665"/>
        <v>0</v>
      </c>
      <c r="CJ2791" s="1" t="e">
        <f t="shared" si="659"/>
        <v>#N/A</v>
      </c>
      <c r="CK2791" s="1" t="str">
        <f t="shared" si="660"/>
        <v/>
      </c>
    </row>
    <row r="2792" spans="73:89" ht="12" customHeight="1" x14ac:dyDescent="0.15">
      <c r="BU2792" s="1">
        <f t="shared" si="661"/>
        <v>0</v>
      </c>
      <c r="BV2792" s="1">
        <f>IF($BY$12=1,NORMDIST(BY2792,$Y$6,$Y$8,TRUE),IF($BY$12=2,IF(BY2792&lt;=$BX$31,0,IF(BY2792&gt;=$BX$32,1,(BY2792-$BX$31)*$BX$33)),SUM($BU$42:BU2792)/$BV$40))</f>
        <v>1</v>
      </c>
      <c r="BW2792" s="1">
        <f t="shared" si="663"/>
        <v>1.805157420852194E-27</v>
      </c>
      <c r="BY2792" s="1">
        <f t="shared" si="664"/>
        <v>274.99999999999403</v>
      </c>
      <c r="BZ2792" s="1">
        <f t="shared" si="655"/>
        <v>6.5642088030990292E-30</v>
      </c>
      <c r="CA2792" s="1">
        <f t="shared" si="662"/>
        <v>26</v>
      </c>
      <c r="CE2792" s="1">
        <f t="shared" si="656"/>
        <v>26.305</v>
      </c>
      <c r="CF2792" s="1">
        <f t="shared" si="657"/>
        <v>99</v>
      </c>
      <c r="CG2792" s="1">
        <f t="shared" si="658"/>
        <v>0</v>
      </c>
      <c r="CH2792" s="1">
        <f t="shared" si="665"/>
        <v>0</v>
      </c>
      <c r="CJ2792" s="1" t="e">
        <f t="shared" si="659"/>
        <v>#N/A</v>
      </c>
      <c r="CK2792" s="1" t="str">
        <f t="shared" si="660"/>
        <v/>
      </c>
    </row>
    <row r="2793" spans="73:89" ht="12" customHeight="1" x14ac:dyDescent="0.15">
      <c r="BU2793" s="1">
        <f t="shared" si="661"/>
        <v>0</v>
      </c>
      <c r="BV2793" s="1">
        <f>IF($BY$12=1,NORMDIST(BY2793,$Y$6,$Y$8,TRUE),IF($BY$12=2,IF(BY2793&lt;=$BX$31,0,IF(BY2793&gt;=$BX$32,1,(BY2793-$BX$31)*$BX$33)),SUM($BU$42:BU2793)/$BV$40))</f>
        <v>1</v>
      </c>
      <c r="BW2793" s="1">
        <f t="shared" si="663"/>
        <v>1.7070195080524979E-27</v>
      </c>
      <c r="BY2793" s="1">
        <f t="shared" si="664"/>
        <v>275.09999999999405</v>
      </c>
      <c r="BZ2793" s="1">
        <f t="shared" si="655"/>
        <v>6.2050872702745715E-30</v>
      </c>
      <c r="CA2793" s="1">
        <f t="shared" si="662"/>
        <v>26</v>
      </c>
      <c r="CE2793" s="1">
        <f t="shared" si="656"/>
        <v>26.305</v>
      </c>
      <c r="CF2793" s="1">
        <f t="shared" si="657"/>
        <v>99</v>
      </c>
      <c r="CG2793" s="1">
        <f t="shared" si="658"/>
        <v>0</v>
      </c>
      <c r="CH2793" s="1">
        <f t="shared" si="665"/>
        <v>0</v>
      </c>
      <c r="CJ2793" s="1" t="e">
        <f t="shared" si="659"/>
        <v>#N/A</v>
      </c>
      <c r="CK2793" s="1" t="str">
        <f t="shared" si="660"/>
        <v/>
      </c>
    </row>
    <row r="2794" spans="73:89" ht="12" customHeight="1" x14ac:dyDescent="0.15">
      <c r="BU2794" s="1">
        <f t="shared" si="661"/>
        <v>0</v>
      </c>
      <c r="BV2794" s="1">
        <f>IF($BY$12=1,NORMDIST(BY2794,$Y$6,$Y$8,TRUE),IF($BY$12=2,IF(BY2794&lt;=$BX$31,0,IF(BY2794&gt;=$BX$32,1,(BY2794-$BX$31)*$BX$33)),SUM($BU$42:BU2794)/$BV$40))</f>
        <v>1</v>
      </c>
      <c r="BW2794" s="1">
        <f t="shared" si="663"/>
        <v>1.6141763234672858E-27</v>
      </c>
      <c r="BY2794" s="1">
        <f t="shared" si="664"/>
        <v>275.19999999999408</v>
      </c>
      <c r="BZ2794" s="1">
        <f t="shared" ref="BZ2794:BZ2857" si="666">IF($BZ$5,IF($BY$12=1,NORMDIST(BY2794,$Y$6,$Y$8,FALSE),IF($BY$12=2,IF(AND(BY2794&gt;=$BX$31,BY2794&lt;=$BX$32),$BX$33,0),IF(BY2794&lt;=$BX$13,0,NORMDIST(LN((BY2794-$BX$13)/$BX$12),0,$BW$8,FALSE)/((BY2794-$BX$13)/$BX$12)))),-999)</f>
        <v>5.8654662916690428E-30</v>
      </c>
      <c r="CA2794" s="1">
        <f t="shared" si="662"/>
        <v>26</v>
      </c>
      <c r="CE2794" s="1">
        <f t="shared" ref="CE2794:CE2857" si="667">IF(AND($CB$7,$CD$2,$CD$1),26+$P$23/2-CC2794*$P$23,NA())</f>
        <v>26.305</v>
      </c>
      <c r="CF2794" s="1">
        <f t="shared" ref="CF2794:CF2857" si="668">IF(ISNA(CJ2794),99,CJ2794)</f>
        <v>99</v>
      </c>
      <c r="CG2794" s="1">
        <f t="shared" ref="CG2794:CG2857" si="669">IF(ISNA(CJ2794),0,CJ2794)</f>
        <v>0</v>
      </c>
      <c r="CH2794" s="1">
        <f t="shared" si="665"/>
        <v>0</v>
      </c>
      <c r="CJ2794" s="1" t="e">
        <f t="shared" ref="CJ2794:CJ2857" si="670">IF(CH2794=1,CE2794,NA())</f>
        <v>#N/A</v>
      </c>
      <c r="CK2794" s="1" t="str">
        <f t="shared" ref="CK2794:CK2857" si="671">IF(CH2794=1,M2693,"")</f>
        <v/>
      </c>
    </row>
    <row r="2795" spans="73:89" ht="12" customHeight="1" x14ac:dyDescent="0.15">
      <c r="BU2795" s="1">
        <f t="shared" ref="BU2795:BU2858" si="672">IF($BY$12&lt;3,0,IF(BY2795&lt;=$BX$13,0,NORMDIST(LN((BY2795-$BX$13)/$BX$12),0,$BW$8,FALSE)/((BY2795-$BX$13)/$BX$12)))</f>
        <v>0</v>
      </c>
      <c r="BV2795" s="1">
        <f>IF($BY$12=1,NORMDIST(BY2795,$Y$6,$Y$8,TRUE),IF($BY$12=2,IF(BY2795&lt;=$BX$31,0,IF(BY2795&gt;=$BX$32,1,(BY2795-$BX$31)*$BX$33)),SUM($BU$42:BU2795)/$BV$40))</f>
        <v>1</v>
      </c>
      <c r="BW2795" s="1">
        <f t="shared" si="663"/>
        <v>1.5263444316876541E-27</v>
      </c>
      <c r="BY2795" s="1">
        <f t="shared" si="664"/>
        <v>275.2999999999941</v>
      </c>
      <c r="BZ2795" s="1">
        <f t="shared" si="666"/>
        <v>5.5442950660649722E-30</v>
      </c>
      <c r="CA2795" s="1">
        <f t="shared" ref="CA2795:CA2858" si="673">IF(AND($CD$1,$CD$3),26-$CD$40*NORMDIST(BY2795,$Y$6,$Y$8/SQRT($T$18),FALSE),-999)</f>
        <v>26</v>
      </c>
      <c r="CE2795" s="1">
        <f t="shared" si="667"/>
        <v>26.305</v>
      </c>
      <c r="CF2795" s="1">
        <f t="shared" si="668"/>
        <v>99</v>
      </c>
      <c r="CG2795" s="1">
        <f t="shared" si="669"/>
        <v>0</v>
      </c>
      <c r="CH2795" s="1">
        <f t="shared" si="665"/>
        <v>0</v>
      </c>
      <c r="CJ2795" s="1" t="e">
        <f t="shared" si="670"/>
        <v>#N/A</v>
      </c>
      <c r="CK2795" s="1" t="str">
        <f t="shared" si="671"/>
        <v/>
      </c>
    </row>
    <row r="2796" spans="73:89" ht="12" customHeight="1" x14ac:dyDescent="0.15">
      <c r="BU2796" s="1">
        <f t="shared" si="672"/>
        <v>0</v>
      </c>
      <c r="BV2796" s="1">
        <f>IF($BY$12=1,NORMDIST(BY2796,$Y$6,$Y$8,TRUE),IF($BY$12=2,IF(BY2796&lt;=$BX$31,0,IF(BY2796&gt;=$BX$32,1,(BY2796-$BX$31)*$BX$33)),SUM($BU$42:BU2796)/$BV$40))</f>
        <v>1</v>
      </c>
      <c r="BW2796" s="1">
        <f t="shared" si="663"/>
        <v>1.4432554488844896E-27</v>
      </c>
      <c r="BY2796" s="1">
        <f t="shared" si="664"/>
        <v>275.39999999999412</v>
      </c>
      <c r="BZ2796" s="1">
        <f t="shared" si="666"/>
        <v>5.2405789719844602E-30</v>
      </c>
      <c r="CA2796" s="1">
        <f t="shared" si="673"/>
        <v>26</v>
      </c>
      <c r="CE2796" s="1">
        <f t="shared" si="667"/>
        <v>26.305</v>
      </c>
      <c r="CF2796" s="1">
        <f t="shared" si="668"/>
        <v>99</v>
      </c>
      <c r="CG2796" s="1">
        <f t="shared" si="669"/>
        <v>0</v>
      </c>
      <c r="CH2796" s="1">
        <f t="shared" si="665"/>
        <v>0</v>
      </c>
      <c r="CJ2796" s="1" t="e">
        <f t="shared" si="670"/>
        <v>#N/A</v>
      </c>
      <c r="CK2796" s="1" t="str">
        <f t="shared" si="671"/>
        <v/>
      </c>
    </row>
    <row r="2797" spans="73:89" ht="12" customHeight="1" x14ac:dyDescent="0.15">
      <c r="BU2797" s="1">
        <f t="shared" si="672"/>
        <v>0</v>
      </c>
      <c r="BV2797" s="1">
        <f>IF($BY$12=1,NORMDIST(BY2797,$Y$6,$Y$8,TRUE),IF($BY$12=2,IF(BY2797&lt;=$BX$31,0,IF(BY2797&gt;=$BX$32,1,(BY2797-$BX$31)*$BX$33)),SUM($BU$42:BU2797)/$BV$40))</f>
        <v>1</v>
      </c>
      <c r="BW2797" s="1">
        <f t="shared" si="663"/>
        <v>1.3646552500575068E-27</v>
      </c>
      <c r="BY2797" s="1">
        <f t="shared" si="664"/>
        <v>275.49999999999415</v>
      </c>
      <c r="BZ2797" s="1">
        <f t="shared" si="666"/>
        <v>4.9533765882306201E-30</v>
      </c>
      <c r="CA2797" s="1">
        <f t="shared" si="673"/>
        <v>26</v>
      </c>
      <c r="CE2797" s="1">
        <f t="shared" si="667"/>
        <v>26.305</v>
      </c>
      <c r="CF2797" s="1">
        <f t="shared" si="668"/>
        <v>99</v>
      </c>
      <c r="CG2797" s="1">
        <f t="shared" si="669"/>
        <v>0</v>
      </c>
      <c r="CH2797" s="1">
        <f t="shared" si="665"/>
        <v>0</v>
      </c>
      <c r="CJ2797" s="1" t="e">
        <f t="shared" si="670"/>
        <v>#N/A</v>
      </c>
      <c r="CK2797" s="1" t="str">
        <f t="shared" si="671"/>
        <v/>
      </c>
    </row>
    <row r="2798" spans="73:89" ht="12" customHeight="1" x14ac:dyDescent="0.15">
      <c r="BU2798" s="1">
        <f t="shared" si="672"/>
        <v>0</v>
      </c>
      <c r="BV2798" s="1">
        <f>IF($BY$12=1,NORMDIST(BY2798,$Y$6,$Y$8,TRUE),IF($BY$12=2,IF(BY2798&lt;=$BX$31,0,IF(BY2798&gt;=$BX$32,1,(BY2798-$BX$31)*$BX$33)),SUM($BU$42:BU2798)/$BV$40))</f>
        <v>1</v>
      </c>
      <c r="BW2798" s="1">
        <f t="shared" si="663"/>
        <v>1.2903032176866428E-27</v>
      </c>
      <c r="BY2798" s="1">
        <f t="shared" si="664"/>
        <v>275.59999999999417</v>
      </c>
      <c r="BZ2798" s="1">
        <f t="shared" si="666"/>
        <v>4.6817968711417634E-30</v>
      </c>
      <c r="CA2798" s="1">
        <f t="shared" si="673"/>
        <v>26</v>
      </c>
      <c r="CE2798" s="1">
        <f t="shared" si="667"/>
        <v>26.305</v>
      </c>
      <c r="CF2798" s="1">
        <f t="shared" si="668"/>
        <v>99</v>
      </c>
      <c r="CG2798" s="1">
        <f t="shared" si="669"/>
        <v>0</v>
      </c>
      <c r="CH2798" s="1">
        <f t="shared" si="665"/>
        <v>0</v>
      </c>
      <c r="CJ2798" s="1" t="e">
        <f t="shared" si="670"/>
        <v>#N/A</v>
      </c>
      <c r="CK2798" s="1" t="str">
        <f t="shared" si="671"/>
        <v/>
      </c>
    </row>
    <row r="2799" spans="73:89" ht="12" customHeight="1" x14ac:dyDescent="0.15">
      <c r="BU2799" s="1">
        <f t="shared" si="672"/>
        <v>0</v>
      </c>
      <c r="BV2799" s="1">
        <f>IF($BY$12=1,NORMDIST(BY2799,$Y$6,$Y$8,TRUE),IF($BY$12=2,IF(BY2799&lt;=$BX$31,0,IF(BY2799&gt;=$BX$32,1,(BY2799-$BX$31)*$BX$33)),SUM($BU$42:BU2799)/$BV$40))</f>
        <v>1</v>
      </c>
      <c r="BW2799" s="1">
        <f t="shared" si="663"/>
        <v>1.219971529641672E-27</v>
      </c>
      <c r="BY2799" s="1">
        <f t="shared" si="664"/>
        <v>275.69999999999419</v>
      </c>
      <c r="BZ2799" s="1">
        <f t="shared" si="666"/>
        <v>4.424996480383379E-30</v>
      </c>
      <c r="CA2799" s="1">
        <f t="shared" si="673"/>
        <v>26</v>
      </c>
      <c r="CE2799" s="1">
        <f t="shared" si="667"/>
        <v>26.305</v>
      </c>
      <c r="CF2799" s="1">
        <f t="shared" si="668"/>
        <v>99</v>
      </c>
      <c r="CG2799" s="1">
        <f t="shared" si="669"/>
        <v>0</v>
      </c>
      <c r="CH2799" s="1">
        <f t="shared" si="665"/>
        <v>0</v>
      </c>
      <c r="CJ2799" s="1" t="e">
        <f t="shared" si="670"/>
        <v>#N/A</v>
      </c>
      <c r="CK2799" s="1" t="str">
        <f t="shared" si="671"/>
        <v/>
      </c>
    </row>
    <row r="2800" spans="73:89" ht="12" customHeight="1" x14ac:dyDescent="0.15">
      <c r="BU2800" s="1">
        <f t="shared" si="672"/>
        <v>0</v>
      </c>
      <c r="BV2800" s="1">
        <f>IF($BY$12=1,NORMDIST(BY2800,$Y$6,$Y$8,TRUE),IF($BY$12=2,IF(BY2800&lt;=$BX$31,0,IF(BY2800&gt;=$BX$32,1,(BY2800-$BX$31)*$BX$33)),SUM($BU$42:BU2800)/$BV$40))</f>
        <v>1</v>
      </c>
      <c r="BW2800" s="1">
        <f t="shared" si="663"/>
        <v>1.1534444843168529E-27</v>
      </c>
      <c r="BY2800" s="1">
        <f t="shared" si="664"/>
        <v>275.79999999999421</v>
      </c>
      <c r="BZ2800" s="1">
        <f t="shared" si="666"/>
        <v>4.1821772455289237E-30</v>
      </c>
      <c r="CA2800" s="1">
        <f t="shared" si="673"/>
        <v>26</v>
      </c>
      <c r="CE2800" s="1">
        <f t="shared" si="667"/>
        <v>26.305</v>
      </c>
      <c r="CF2800" s="1">
        <f t="shared" si="668"/>
        <v>99</v>
      </c>
      <c r="CG2800" s="1">
        <f t="shared" si="669"/>
        <v>0</v>
      </c>
      <c r="CH2800" s="1">
        <f t="shared" si="665"/>
        <v>0</v>
      </c>
      <c r="CJ2800" s="1" t="e">
        <f t="shared" si="670"/>
        <v>#N/A</v>
      </c>
      <c r="CK2800" s="1" t="str">
        <f t="shared" si="671"/>
        <v/>
      </c>
    </row>
    <row r="2801" spans="73:89" ht="12" customHeight="1" x14ac:dyDescent="0.15">
      <c r="BU2801" s="1">
        <f t="shared" si="672"/>
        <v>0</v>
      </c>
      <c r="BV2801" s="1">
        <f>IF($BY$12=1,NORMDIST(BY2801,$Y$6,$Y$8,TRUE),IF($BY$12=2,IF(BY2801&lt;=$BX$31,0,IF(BY2801&gt;=$BX$32,1,(BY2801-$BX$31)*$BX$33)),SUM($BU$42:BU2801)/$BV$40))</f>
        <v>1</v>
      </c>
      <c r="BW2801" s="1">
        <f t="shared" si="663"/>
        <v>1.0905178610613616E-27</v>
      </c>
      <c r="BY2801" s="1">
        <f t="shared" si="664"/>
        <v>275.89999999999424</v>
      </c>
      <c r="BZ2801" s="1">
        <f t="shared" si="666"/>
        <v>3.9525837660796823E-30</v>
      </c>
      <c r="CA2801" s="1">
        <f t="shared" si="673"/>
        <v>26</v>
      </c>
      <c r="CE2801" s="1">
        <f t="shared" si="667"/>
        <v>26.305</v>
      </c>
      <c r="CF2801" s="1">
        <f t="shared" si="668"/>
        <v>99</v>
      </c>
      <c r="CG2801" s="1">
        <f t="shared" si="669"/>
        <v>0</v>
      </c>
      <c r="CH2801" s="1">
        <f t="shared" si="665"/>
        <v>0</v>
      </c>
      <c r="CJ2801" s="1" t="e">
        <f t="shared" si="670"/>
        <v>#N/A</v>
      </c>
      <c r="CK2801" s="1" t="str">
        <f t="shared" si="671"/>
        <v/>
      </c>
    </row>
    <row r="2802" spans="73:89" ht="12" customHeight="1" x14ac:dyDescent="0.15">
      <c r="BU2802" s="1">
        <f t="shared" si="672"/>
        <v>0</v>
      </c>
      <c r="BV2802" s="1">
        <f>IF($BY$12=1,NORMDIST(BY2802,$Y$6,$Y$8,TRUE),IF($BY$12=2,IF(BY2802&lt;=$BX$31,0,IF(BY2802&gt;=$BX$32,1,(BY2802-$BX$31)*$BX$33)),SUM($BU$42:BU2802)/$BV$40))</f>
        <v>1</v>
      </c>
      <c r="BW2802" s="1">
        <f t="shared" si="663"/>
        <v>1.0309983140752454E-27</v>
      </c>
      <c r="BY2802" s="1">
        <f t="shared" si="664"/>
        <v>275.99999999999426</v>
      </c>
      <c r="BZ2802" s="1">
        <f t="shared" si="666"/>
        <v>3.7355011379538654E-30</v>
      </c>
      <c r="CA2802" s="1">
        <f t="shared" si="673"/>
        <v>26</v>
      </c>
      <c r="CE2802" s="1">
        <f t="shared" si="667"/>
        <v>26.305</v>
      </c>
      <c r="CF2802" s="1">
        <f t="shared" si="668"/>
        <v>99</v>
      </c>
      <c r="CG2802" s="1">
        <f t="shared" si="669"/>
        <v>0</v>
      </c>
      <c r="CH2802" s="1">
        <f t="shared" si="665"/>
        <v>0</v>
      </c>
      <c r="CJ2802" s="1" t="e">
        <f t="shared" si="670"/>
        <v>#N/A</v>
      </c>
      <c r="CK2802" s="1" t="str">
        <f t="shared" si="671"/>
        <v/>
      </c>
    </row>
    <row r="2803" spans="73:89" ht="12" customHeight="1" x14ac:dyDescent="0.15">
      <c r="BU2803" s="1">
        <f t="shared" si="672"/>
        <v>0</v>
      </c>
      <c r="BV2803" s="1">
        <f>IF($BY$12=1,NORMDIST(BY2803,$Y$6,$Y$8,TRUE),IF($BY$12=2,IF(BY2803&lt;=$BX$31,0,IF(BY2803&gt;=$BX$32,1,(BY2803-$BX$31)*$BX$33)),SUM($BU$42:BU2803)/$BV$40))</f>
        <v>1</v>
      </c>
      <c r="BW2803" s="1">
        <f t="shared" si="663"/>
        <v>9.7470279803521497E-28</v>
      </c>
      <c r="BY2803" s="1">
        <f t="shared" si="664"/>
        <v>276.09999999999428</v>
      </c>
      <c r="BZ2803" s="1">
        <f t="shared" si="666"/>
        <v>3.5302527998378674E-30</v>
      </c>
      <c r="CA2803" s="1">
        <f t="shared" si="673"/>
        <v>26</v>
      </c>
      <c r="CE2803" s="1">
        <f t="shared" si="667"/>
        <v>26.305</v>
      </c>
      <c r="CF2803" s="1">
        <f t="shared" si="668"/>
        <v>99</v>
      </c>
      <c r="CG2803" s="1">
        <f t="shared" si="669"/>
        <v>0</v>
      </c>
      <c r="CH2803" s="1">
        <f t="shared" si="665"/>
        <v>0</v>
      </c>
      <c r="CJ2803" s="1" t="e">
        <f t="shared" si="670"/>
        <v>#N/A</v>
      </c>
      <c r="CK2803" s="1" t="str">
        <f t="shared" si="671"/>
        <v/>
      </c>
    </row>
    <row r="2804" spans="73:89" ht="12" customHeight="1" x14ac:dyDescent="0.15">
      <c r="BU2804" s="1">
        <f t="shared" si="672"/>
        <v>0</v>
      </c>
      <c r="BV2804" s="1">
        <f>IF($BY$12=1,NORMDIST(BY2804,$Y$6,$Y$8,TRUE),IF($BY$12=2,IF(BY2804&lt;=$BX$31,0,IF(BY2804&gt;=$BX$32,1,(BY2804-$BX$31)*$BX$33)),SUM($BU$42:BU2804)/$BV$40))</f>
        <v>1</v>
      </c>
      <c r="BW2804" s="1">
        <f t="shared" si="663"/>
        <v>9.2145802380320408E-28</v>
      </c>
      <c r="BY2804" s="1">
        <f t="shared" si="664"/>
        <v>276.1999999999943</v>
      </c>
      <c r="BZ2804" s="1">
        <f t="shared" si="666"/>
        <v>3.3361984931325962E-30</v>
      </c>
      <c r="CA2804" s="1">
        <f t="shared" si="673"/>
        <v>26</v>
      </c>
      <c r="CE2804" s="1">
        <f t="shared" si="667"/>
        <v>26.305</v>
      </c>
      <c r="CF2804" s="1">
        <f t="shared" si="668"/>
        <v>99</v>
      </c>
      <c r="CG2804" s="1">
        <f t="shared" si="669"/>
        <v>0</v>
      </c>
      <c r="CH2804" s="1">
        <f t="shared" si="665"/>
        <v>0</v>
      </c>
      <c r="CJ2804" s="1" t="e">
        <f t="shared" si="670"/>
        <v>#N/A</v>
      </c>
      <c r="CK2804" s="1" t="str">
        <f t="shared" si="671"/>
        <v/>
      </c>
    </row>
    <row r="2805" spans="73:89" ht="12" customHeight="1" x14ac:dyDescent="0.15">
      <c r="BU2805" s="1">
        <f t="shared" si="672"/>
        <v>0</v>
      </c>
      <c r="BV2805" s="1">
        <f>IF($BY$12=1,NORMDIST(BY2805,$Y$6,$Y$8,TRUE),IF($BY$12=2,IF(BY2805&lt;=$BX$31,0,IF(BY2805&gt;=$BX$32,1,(BY2805-$BX$31)*$BX$33)),SUM($BU$42:BU2805)/$BV$40))</f>
        <v>1</v>
      </c>
      <c r="BW2805" s="1">
        <f t="shared" si="663"/>
        <v>8.7109994265584605E-28</v>
      </c>
      <c r="BY2805" s="1">
        <f t="shared" si="664"/>
        <v>276.29999999999433</v>
      </c>
      <c r="BZ2805" s="1">
        <f t="shared" si="666"/>
        <v>3.1527323295543392E-30</v>
      </c>
      <c r="CA2805" s="1">
        <f t="shared" si="673"/>
        <v>26</v>
      </c>
      <c r="CE2805" s="1">
        <f t="shared" si="667"/>
        <v>26.305</v>
      </c>
      <c r="CF2805" s="1">
        <f t="shared" si="668"/>
        <v>99</v>
      </c>
      <c r="CG2805" s="1">
        <f t="shared" si="669"/>
        <v>0</v>
      </c>
      <c r="CH2805" s="1">
        <f t="shared" si="665"/>
        <v>0</v>
      </c>
      <c r="CJ2805" s="1" t="e">
        <f t="shared" si="670"/>
        <v>#N/A</v>
      </c>
      <c r="CK2805" s="1" t="str">
        <f t="shared" si="671"/>
        <v/>
      </c>
    </row>
    <row r="2806" spans="73:89" ht="12" customHeight="1" x14ac:dyDescent="0.15">
      <c r="BU2806" s="1">
        <f t="shared" si="672"/>
        <v>0</v>
      </c>
      <c r="BV2806" s="1">
        <f>IF($BY$12=1,NORMDIST(BY2806,$Y$6,$Y$8,TRUE),IF($BY$12=2,IF(BY2806&lt;=$BX$31,0,IF(BY2806&gt;=$BX$32,1,(BY2806-$BX$31)*$BX$33)),SUM($BU$42:BU2806)/$BV$40))</f>
        <v>1</v>
      </c>
      <c r="BW2806" s="1">
        <f t="shared" si="663"/>
        <v>8.2347325755311749E-28</v>
      </c>
      <c r="BY2806" s="1">
        <f t="shared" si="664"/>
        <v>276.39999999999435</v>
      </c>
      <c r="BZ2806" s="1">
        <f t="shared" si="666"/>
        <v>2.9792809607566363E-30</v>
      </c>
      <c r="CA2806" s="1">
        <f t="shared" si="673"/>
        <v>26</v>
      </c>
      <c r="CE2806" s="1">
        <f t="shared" si="667"/>
        <v>26.305</v>
      </c>
      <c r="CF2806" s="1">
        <f t="shared" si="668"/>
        <v>99</v>
      </c>
      <c r="CG2806" s="1">
        <f t="shared" si="669"/>
        <v>0</v>
      </c>
      <c r="CH2806" s="1">
        <f t="shared" si="665"/>
        <v>0</v>
      </c>
      <c r="CJ2806" s="1" t="e">
        <f t="shared" si="670"/>
        <v>#N/A</v>
      </c>
      <c r="CK2806" s="1" t="str">
        <f t="shared" si="671"/>
        <v/>
      </c>
    </row>
    <row r="2807" spans="73:89" ht="12" customHeight="1" x14ac:dyDescent="0.15">
      <c r="BU2807" s="1">
        <f t="shared" si="672"/>
        <v>0</v>
      </c>
      <c r="BV2807" s="1">
        <f>IF($BY$12=1,NORMDIST(BY2807,$Y$6,$Y$8,TRUE),IF($BY$12=2,IF(BY2807&lt;=$BX$31,0,IF(BY2807&gt;=$BX$32,1,(BY2807-$BX$31)*$BX$33)),SUM($BU$42:BU2807)/$BV$40))</f>
        <v>1</v>
      </c>
      <c r="BW2807" s="1">
        <f t="shared" si="663"/>
        <v>7.7843096004068422E-28</v>
      </c>
      <c r="BY2807" s="1">
        <f t="shared" si="664"/>
        <v>276.49999999999437</v>
      </c>
      <c r="BZ2807" s="1">
        <f t="shared" si="666"/>
        <v>2.8153018446318268E-30</v>
      </c>
      <c r="CA2807" s="1">
        <f t="shared" si="673"/>
        <v>26</v>
      </c>
      <c r="CE2807" s="1">
        <f t="shared" si="667"/>
        <v>26.305</v>
      </c>
      <c r="CF2807" s="1">
        <f t="shared" si="668"/>
        <v>99</v>
      </c>
      <c r="CG2807" s="1">
        <f t="shared" si="669"/>
        <v>0</v>
      </c>
      <c r="CH2807" s="1">
        <f t="shared" si="665"/>
        <v>0</v>
      </c>
      <c r="CJ2807" s="1" t="e">
        <f t="shared" si="670"/>
        <v>#N/A</v>
      </c>
      <c r="CK2807" s="1" t="str">
        <f t="shared" si="671"/>
        <v/>
      </c>
    </row>
    <row r="2808" spans="73:89" ht="12" customHeight="1" x14ac:dyDescent="0.15">
      <c r="BU2808" s="1">
        <f t="shared" si="672"/>
        <v>0</v>
      </c>
      <c r="BV2808" s="1">
        <f>IF($BY$12=1,NORMDIST(BY2808,$Y$6,$Y$8,TRUE),IF($BY$12=2,IF(BY2808&lt;=$BX$31,0,IF(BY2808&gt;=$BX$32,1,(BY2808-$BX$31)*$BX$33)),SUM($BU$42:BU2808)/$BV$40))</f>
        <v>1</v>
      </c>
      <c r="BW2808" s="1">
        <f t="shared" si="663"/>
        <v>7.3583389145321221E-28</v>
      </c>
      <c r="BY2808" s="1">
        <f t="shared" si="664"/>
        <v>276.5999999999944</v>
      </c>
      <c r="BZ2808" s="1">
        <f t="shared" si="666"/>
        <v>2.66028160322931E-30</v>
      </c>
      <c r="CA2808" s="1">
        <f t="shared" si="673"/>
        <v>26</v>
      </c>
      <c r="CE2808" s="1">
        <f t="shared" si="667"/>
        <v>26.305</v>
      </c>
      <c r="CF2808" s="1">
        <f t="shared" si="668"/>
        <v>99</v>
      </c>
      <c r="CG2808" s="1">
        <f t="shared" si="669"/>
        <v>0</v>
      </c>
      <c r="CH2808" s="1">
        <f t="shared" si="665"/>
        <v>0</v>
      </c>
      <c r="CJ2808" s="1" t="e">
        <f t="shared" si="670"/>
        <v>#N/A</v>
      </c>
      <c r="CK2808" s="1" t="str">
        <f t="shared" si="671"/>
        <v/>
      </c>
    </row>
    <row r="2809" spans="73:89" ht="12" customHeight="1" x14ac:dyDescent="0.15">
      <c r="BU2809" s="1">
        <f t="shared" si="672"/>
        <v>0</v>
      </c>
      <c r="BV2809" s="1">
        <f>IF($BY$12=1,NORMDIST(BY2809,$Y$6,$Y$8,TRUE),IF($BY$12=2,IF(BY2809&lt;=$BX$31,0,IF(BY2809&gt;=$BX$32,1,(BY2809-$BX$31)*$BX$33)),SUM($BU$42:BU2809)/$BV$40))</f>
        <v>1</v>
      </c>
      <c r="BW2809" s="1">
        <f t="shared" si="663"/>
        <v>6.9555032715421499E-28</v>
      </c>
      <c r="BY2809" s="1">
        <f t="shared" si="664"/>
        <v>276.69999999999442</v>
      </c>
      <c r="BZ2809" s="1">
        <f t="shared" si="666"/>
        <v>2.513734467489082E-30</v>
      </c>
      <c r="CA2809" s="1">
        <f t="shared" si="673"/>
        <v>26</v>
      </c>
      <c r="CE2809" s="1">
        <f t="shared" si="667"/>
        <v>26.305</v>
      </c>
      <c r="CF2809" s="1">
        <f t="shared" si="668"/>
        <v>99</v>
      </c>
      <c r="CG2809" s="1">
        <f t="shared" si="669"/>
        <v>0</v>
      </c>
      <c r="CH2809" s="1">
        <f t="shared" si="665"/>
        <v>0</v>
      </c>
      <c r="CJ2809" s="1" t="e">
        <f t="shared" si="670"/>
        <v>#N/A</v>
      </c>
      <c r="CK2809" s="1" t="str">
        <f t="shared" si="671"/>
        <v/>
      </c>
    </row>
    <row r="2810" spans="73:89" ht="12" customHeight="1" x14ac:dyDescent="0.15">
      <c r="BU2810" s="1">
        <f t="shared" si="672"/>
        <v>0</v>
      </c>
      <c r="BV2810" s="1">
        <f>IF($BY$12=1,NORMDIST(BY2810,$Y$6,$Y$8,TRUE),IF($BY$12=2,IF(BY2810&lt;=$BX$31,0,IF(BY2810&gt;=$BX$32,1,(BY2810-$BX$31)*$BX$33)),SUM($BU$42:BU2810)/$BV$40))</f>
        <v>1</v>
      </c>
      <c r="BW2810" s="1">
        <f t="shared" si="663"/>
        <v>6.5745558261338325E-28</v>
      </c>
      <c r="BY2810" s="1">
        <f t="shared" si="664"/>
        <v>276.79999999999444</v>
      </c>
      <c r="BZ2810" s="1">
        <f t="shared" si="666"/>
        <v>2.3752008042391492E-30</v>
      </c>
      <c r="CA2810" s="1">
        <f t="shared" si="673"/>
        <v>26</v>
      </c>
      <c r="CE2810" s="1">
        <f t="shared" si="667"/>
        <v>26.305</v>
      </c>
      <c r="CF2810" s="1">
        <f t="shared" si="668"/>
        <v>99</v>
      </c>
      <c r="CG2810" s="1">
        <f t="shared" si="669"/>
        <v>0</v>
      </c>
      <c r="CH2810" s="1">
        <f t="shared" si="665"/>
        <v>0</v>
      </c>
      <c r="CJ2810" s="1" t="e">
        <f t="shared" si="670"/>
        <v>#N/A</v>
      </c>
      <c r="CK2810" s="1" t="str">
        <f t="shared" si="671"/>
        <v/>
      </c>
    </row>
    <row r="2811" spans="73:89" ht="12" customHeight="1" x14ac:dyDescent="0.15">
      <c r="BU2811" s="1">
        <f t="shared" si="672"/>
        <v>0</v>
      </c>
      <c r="BV2811" s="1">
        <f>IF($BY$12=1,NORMDIST(BY2811,$Y$6,$Y$8,TRUE),IF($BY$12=2,IF(BY2811&lt;=$BX$31,0,IF(BY2811&gt;=$BX$32,1,(BY2811-$BX$31)*$BX$33)),SUM($BU$42:BU2811)/$BV$40))</f>
        <v>1</v>
      </c>
      <c r="BW2811" s="1">
        <f t="shared" ref="BW2811:BW2874" si="674">BY2811*BZ2811</f>
        <v>6.2143164018424556E-28</v>
      </c>
      <c r="BY2811" s="1">
        <f t="shared" ref="BY2811:BY2874" si="675">BY2810+$BZ$1</f>
        <v>276.89999999999446</v>
      </c>
      <c r="BZ2811" s="1">
        <f t="shared" si="666"/>
        <v>2.244245721142138E-30</v>
      </c>
      <c r="CA2811" s="1">
        <f t="shared" si="673"/>
        <v>26</v>
      </c>
      <c r="CE2811" s="1">
        <f t="shared" si="667"/>
        <v>26.305</v>
      </c>
      <c r="CF2811" s="1">
        <f t="shared" si="668"/>
        <v>99</v>
      </c>
      <c r="CG2811" s="1">
        <f t="shared" si="669"/>
        <v>0</v>
      </c>
      <c r="CH2811" s="1">
        <f t="shared" si="665"/>
        <v>0</v>
      </c>
      <c r="CJ2811" s="1" t="e">
        <f t="shared" si="670"/>
        <v>#N/A</v>
      </c>
      <c r="CK2811" s="1" t="str">
        <f t="shared" si="671"/>
        <v/>
      </c>
    </row>
    <row r="2812" spans="73:89" ht="12" customHeight="1" x14ac:dyDescent="0.15">
      <c r="BU2812" s="1">
        <f t="shared" si="672"/>
        <v>0</v>
      </c>
      <c r="BV2812" s="1">
        <f>IF($BY$12=1,NORMDIST(BY2812,$Y$6,$Y$8,TRUE),IF($BY$12=2,IF(BY2812&lt;=$BX$31,0,IF(BY2812&gt;=$BX$32,1,(BY2812-$BX$31)*$BX$33)),SUM($BU$42:BU2812)/$BV$40))</f>
        <v>1</v>
      </c>
      <c r="BW2812" s="1">
        <f t="shared" si="674"/>
        <v>5.8736679550355103E-28</v>
      </c>
      <c r="BY2812" s="1">
        <f t="shared" si="675"/>
        <v>276.99999999999449</v>
      </c>
      <c r="BZ2812" s="1">
        <f t="shared" si="666"/>
        <v>2.1204577455002263E-30</v>
      </c>
      <c r="CA2812" s="1">
        <f t="shared" si="673"/>
        <v>26</v>
      </c>
      <c r="CE2812" s="1">
        <f t="shared" si="667"/>
        <v>26.305</v>
      </c>
      <c r="CF2812" s="1">
        <f t="shared" si="668"/>
        <v>99</v>
      </c>
      <c r="CG2812" s="1">
        <f t="shared" si="669"/>
        <v>0</v>
      </c>
      <c r="CH2812" s="1">
        <f t="shared" si="665"/>
        <v>0</v>
      </c>
      <c r="CJ2812" s="1" t="e">
        <f t="shared" si="670"/>
        <v>#N/A</v>
      </c>
      <c r="CK2812" s="1" t="str">
        <f t="shared" si="671"/>
        <v/>
      </c>
    </row>
    <row r="2813" spans="73:89" ht="12" customHeight="1" x14ac:dyDescent="0.15">
      <c r="BU2813" s="1">
        <f t="shared" si="672"/>
        <v>0</v>
      </c>
      <c r="BV2813" s="1">
        <f>IF($BY$12=1,NORMDIST(BY2813,$Y$6,$Y$8,TRUE),IF($BY$12=2,IF(BY2813&lt;=$BX$31,0,IF(BY2813&gt;=$BX$32,1,(BY2813-$BX$31)*$BX$33)),SUM($BU$42:BU2813)/$BV$40))</f>
        <v>1</v>
      </c>
      <c r="BW2813" s="1">
        <f t="shared" si="674"/>
        <v>5.5515532248976112E-28</v>
      </c>
      <c r="BY2813" s="1">
        <f t="shared" si="675"/>
        <v>277.09999999999451</v>
      </c>
      <c r="BZ2813" s="1">
        <f t="shared" si="666"/>
        <v>2.0034475730414006E-30</v>
      </c>
      <c r="CA2813" s="1">
        <f t="shared" si="673"/>
        <v>26</v>
      </c>
      <c r="CE2813" s="1">
        <f t="shared" si="667"/>
        <v>26.305</v>
      </c>
      <c r="CF2813" s="1">
        <f t="shared" si="668"/>
        <v>99</v>
      </c>
      <c r="CG2813" s="1">
        <f t="shared" si="669"/>
        <v>0</v>
      </c>
      <c r="CH2813" s="1">
        <f t="shared" si="665"/>
        <v>0</v>
      </c>
      <c r="CJ2813" s="1" t="e">
        <f t="shared" si="670"/>
        <v>#N/A</v>
      </c>
      <c r="CK2813" s="1" t="str">
        <f t="shared" si="671"/>
        <v/>
      </c>
    </row>
    <row r="2814" spans="73:89" ht="12" customHeight="1" x14ac:dyDescent="0.15">
      <c r="BU2814" s="1">
        <f t="shared" si="672"/>
        <v>0</v>
      </c>
      <c r="BV2814" s="1">
        <f>IF($BY$12=1,NORMDIST(BY2814,$Y$6,$Y$8,TRUE),IF($BY$12=2,IF(BY2814&lt;=$BX$31,0,IF(BY2814&gt;=$BX$32,1,(BY2814-$BX$31)*$BX$33)),SUM($BU$42:BU2814)/$BV$40))</f>
        <v>1</v>
      </c>
      <c r="BW2814" s="1">
        <f t="shared" si="674"/>
        <v>5.2469715597046442E-28</v>
      </c>
      <c r="BY2814" s="1">
        <f t="shared" si="675"/>
        <v>277.19999999999453</v>
      </c>
      <c r="BZ2814" s="1">
        <f t="shared" si="666"/>
        <v>1.8928468830103707E-30</v>
      </c>
      <c r="CA2814" s="1">
        <f t="shared" si="673"/>
        <v>26</v>
      </c>
      <c r="CE2814" s="1">
        <f t="shared" si="667"/>
        <v>26.305</v>
      </c>
      <c r="CF2814" s="1">
        <f t="shared" si="668"/>
        <v>99</v>
      </c>
      <c r="CG2814" s="1">
        <f t="shared" si="669"/>
        <v>0</v>
      </c>
      <c r="CH2814" s="1">
        <f t="shared" si="665"/>
        <v>0</v>
      </c>
      <c r="CJ2814" s="1" t="e">
        <f t="shared" si="670"/>
        <v>#N/A</v>
      </c>
      <c r="CK2814" s="1" t="str">
        <f t="shared" si="671"/>
        <v/>
      </c>
    </row>
    <row r="2815" spans="73:89" ht="12" customHeight="1" x14ac:dyDescent="0.15">
      <c r="BU2815" s="1">
        <f t="shared" si="672"/>
        <v>0</v>
      </c>
      <c r="BV2815" s="1">
        <f>IF($BY$12=1,NORMDIST(BY2815,$Y$6,$Y$8,TRUE),IF($BY$12=2,IF(BY2815&lt;=$BX$31,0,IF(BY2815&gt;=$BX$32,1,(BY2815-$BX$31)*$BX$33)),SUM($BU$42:BU2815)/$BV$40))</f>
        <v>1</v>
      </c>
      <c r="BW2815" s="1">
        <f t="shared" si="674"/>
        <v>4.9589759101907413E-28</v>
      </c>
      <c r="BY2815" s="1">
        <f t="shared" si="675"/>
        <v>277.29999999999455</v>
      </c>
      <c r="BZ2815" s="1">
        <f t="shared" si="666"/>
        <v>1.7883072160803602E-30</v>
      </c>
      <c r="CA2815" s="1">
        <f t="shared" si="673"/>
        <v>26</v>
      </c>
      <c r="CE2815" s="1">
        <f t="shared" si="667"/>
        <v>26.305</v>
      </c>
      <c r="CF2815" s="1">
        <f t="shared" si="668"/>
        <v>99</v>
      </c>
      <c r="CG2815" s="1">
        <f t="shared" si="669"/>
        <v>0</v>
      </c>
      <c r="CH2815" s="1">
        <f t="shared" si="665"/>
        <v>0</v>
      </c>
      <c r="CJ2815" s="1" t="e">
        <f t="shared" si="670"/>
        <v>#N/A</v>
      </c>
      <c r="CK2815" s="1" t="str">
        <f t="shared" si="671"/>
        <v/>
      </c>
    </row>
    <row r="2816" spans="73:89" ht="12" customHeight="1" x14ac:dyDescent="0.15">
      <c r="BU2816" s="1">
        <f t="shared" si="672"/>
        <v>0</v>
      </c>
      <c r="BV2816" s="1">
        <f>IF($BY$12=1,NORMDIST(BY2816,$Y$6,$Y$8,TRUE),IF($BY$12=2,IF(BY2816&lt;=$BX$31,0,IF(BY2816&gt;=$BX$32,1,(BY2816-$BX$31)*$BX$33)),SUM($BU$42:BU2816)/$BV$40))</f>
        <v>1</v>
      </c>
      <c r="BW2816" s="1">
        <f t="shared" si="674"/>
        <v>4.6866699812846992E-28</v>
      </c>
      <c r="BY2816" s="1">
        <f t="shared" si="675"/>
        <v>277.39999999999458</v>
      </c>
      <c r="BZ2816" s="1">
        <f t="shared" si="666"/>
        <v>1.6894989117825489E-30</v>
      </c>
      <c r="CA2816" s="1">
        <f t="shared" si="673"/>
        <v>26</v>
      </c>
      <c r="CE2816" s="1">
        <f t="shared" si="667"/>
        <v>26.305</v>
      </c>
      <c r="CF2816" s="1">
        <f t="shared" si="668"/>
        <v>99</v>
      </c>
      <c r="CG2816" s="1">
        <f t="shared" si="669"/>
        <v>0</v>
      </c>
      <c r="CH2816" s="1">
        <f t="shared" si="665"/>
        <v>0</v>
      </c>
      <c r="CJ2816" s="1" t="e">
        <f t="shared" si="670"/>
        <v>#N/A</v>
      </c>
      <c r="CK2816" s="1" t="str">
        <f t="shared" si="671"/>
        <v/>
      </c>
    </row>
    <row r="2817" spans="73:89" ht="12" customHeight="1" x14ac:dyDescent="0.15">
      <c r="BU2817" s="1">
        <f t="shared" si="672"/>
        <v>0</v>
      </c>
      <c r="BV2817" s="1">
        <f>IF($BY$12=1,NORMDIST(BY2817,$Y$6,$Y$8,TRUE),IF($BY$12=2,IF(BY2817&lt;=$BX$31,0,IF(BY2817&gt;=$BX$32,1,(BY2817-$BX$31)*$BX$33)),SUM($BU$42:BU2817)/$BV$40))</f>
        <v>1</v>
      </c>
      <c r="BW2817" s="1">
        <f t="shared" si="674"/>
        <v>4.4292055339448806E-28</v>
      </c>
      <c r="BY2817" s="1">
        <f t="shared" si="675"/>
        <v>277.4999999999946</v>
      </c>
      <c r="BZ2817" s="1">
        <f t="shared" si="666"/>
        <v>1.5961101023225104E-30</v>
      </c>
      <c r="CA2817" s="1">
        <f t="shared" si="673"/>
        <v>26</v>
      </c>
      <c r="CE2817" s="1">
        <f t="shared" si="667"/>
        <v>26.305</v>
      </c>
      <c r="CF2817" s="1">
        <f t="shared" si="668"/>
        <v>99</v>
      </c>
      <c r="CG2817" s="1">
        <f t="shared" si="669"/>
        <v>0</v>
      </c>
      <c r="CH2817" s="1">
        <f t="shared" si="665"/>
        <v>0</v>
      </c>
      <c r="CJ2817" s="1" t="e">
        <f t="shared" si="670"/>
        <v>#N/A</v>
      </c>
      <c r="CK2817" s="1" t="str">
        <f t="shared" si="671"/>
        <v/>
      </c>
    </row>
    <row r="2818" spans="73:89" ht="12" customHeight="1" x14ac:dyDescent="0.15">
      <c r="BU2818" s="1">
        <f t="shared" si="672"/>
        <v>0</v>
      </c>
      <c r="BV2818" s="1">
        <f>IF($BY$12=1,NORMDIST(BY2818,$Y$6,$Y$8,TRUE),IF($BY$12=2,IF(BY2818&lt;=$BX$31,0,IF(BY2818&gt;=$BX$32,1,(BY2818-$BX$31)*$BX$33)),SUM($BU$42:BU2818)/$BV$40))</f>
        <v>1</v>
      </c>
      <c r="BW2818" s="1">
        <f t="shared" si="674"/>
        <v>4.1857798292500669E-28</v>
      </c>
      <c r="BY2818" s="1">
        <f t="shared" si="675"/>
        <v>277.59999999999462</v>
      </c>
      <c r="BZ2818" s="1">
        <f t="shared" si="666"/>
        <v>1.5078457598163356E-30</v>
      </c>
      <c r="CA2818" s="1">
        <f t="shared" si="673"/>
        <v>26</v>
      </c>
      <c r="CE2818" s="1">
        <f t="shared" si="667"/>
        <v>26.305</v>
      </c>
      <c r="CF2818" s="1">
        <f t="shared" si="668"/>
        <v>99</v>
      </c>
      <c r="CG2818" s="1">
        <f t="shared" si="669"/>
        <v>0</v>
      </c>
      <c r="CH2818" s="1">
        <f t="shared" si="665"/>
        <v>0</v>
      </c>
      <c r="CJ2818" s="1" t="e">
        <f t="shared" si="670"/>
        <v>#N/A</v>
      </c>
      <c r="CK2818" s="1" t="str">
        <f t="shared" si="671"/>
        <v/>
      </c>
    </row>
    <row r="2819" spans="73:89" ht="12" customHeight="1" x14ac:dyDescent="0.15">
      <c r="BU2819" s="1">
        <f t="shared" si="672"/>
        <v>0</v>
      </c>
      <c r="BV2819" s="1">
        <f>IF($BY$12=1,NORMDIST(BY2819,$Y$6,$Y$8,TRUE),IF($BY$12=2,IF(BY2819&lt;=$BX$31,0,IF(BY2819&gt;=$BX$32,1,(BY2819-$BX$31)*$BX$33)),SUM($BU$42:BU2819)/$BV$40))</f>
        <v>1</v>
      </c>
      <c r="BW2819" s="1">
        <f t="shared" si="674"/>
        <v>3.9556332073092569E-28</v>
      </c>
      <c r="BY2819" s="1">
        <f t="shared" si="675"/>
        <v>277.69999999999465</v>
      </c>
      <c r="BZ2819" s="1">
        <f t="shared" si="666"/>
        <v>1.4244267941337174E-30</v>
      </c>
      <c r="CA2819" s="1">
        <f t="shared" si="673"/>
        <v>26</v>
      </c>
      <c r="CE2819" s="1">
        <f t="shared" si="667"/>
        <v>26.305</v>
      </c>
      <c r="CF2819" s="1">
        <f t="shared" si="668"/>
        <v>99</v>
      </c>
      <c r="CG2819" s="1">
        <f t="shared" si="669"/>
        <v>0</v>
      </c>
      <c r="CH2819" s="1">
        <f t="shared" ref="CH2819:CH2882" si="676">IF(CB2819="",0,1)</f>
        <v>0</v>
      </c>
      <c r="CJ2819" s="1" t="e">
        <f t="shared" si="670"/>
        <v>#N/A</v>
      </c>
      <c r="CK2819" s="1" t="str">
        <f t="shared" si="671"/>
        <v/>
      </c>
    </row>
    <row r="2820" spans="73:89" ht="12" customHeight="1" x14ac:dyDescent="0.15">
      <c r="BU2820" s="1">
        <f t="shared" si="672"/>
        <v>0</v>
      </c>
      <c r="BV2820" s="1">
        <f>IF($BY$12=1,NORMDIST(BY2820,$Y$6,$Y$8,TRUE),IF($BY$12=2,IF(BY2820&lt;=$BX$31,0,IF(BY2820&gt;=$BX$32,1,(BY2820-$BX$31)*$BX$33)),SUM($BU$42:BU2820)/$BV$40))</f>
        <v>1</v>
      </c>
      <c r="BW2820" s="1">
        <f t="shared" si="674"/>
        <v>3.7380467939393702E-28</v>
      </c>
      <c r="BY2820" s="1">
        <f t="shared" si="675"/>
        <v>277.79999999999467</v>
      </c>
      <c r="BZ2820" s="1">
        <f t="shared" si="666"/>
        <v>1.3455891986823045E-30</v>
      </c>
      <c r="CA2820" s="1">
        <f t="shared" si="673"/>
        <v>26</v>
      </c>
      <c r="CE2820" s="1">
        <f t="shared" si="667"/>
        <v>26.305</v>
      </c>
      <c r="CF2820" s="1">
        <f t="shared" si="668"/>
        <v>99</v>
      </c>
      <c r="CG2820" s="1">
        <f t="shared" si="669"/>
        <v>0</v>
      </c>
      <c r="CH2820" s="1">
        <f t="shared" si="676"/>
        <v>0</v>
      </c>
      <c r="CJ2820" s="1" t="e">
        <f t="shared" si="670"/>
        <v>#N/A</v>
      </c>
      <c r="CK2820" s="1" t="str">
        <f t="shared" si="671"/>
        <v/>
      </c>
    </row>
    <row r="2821" spans="73:89" ht="12" customHeight="1" x14ac:dyDescent="0.15">
      <c r="BU2821" s="1">
        <f t="shared" si="672"/>
        <v>0</v>
      </c>
      <c r="BV2821" s="1">
        <f>IF($BY$12=1,NORMDIST(BY2821,$Y$6,$Y$8,TRUE),IF($BY$12=2,IF(BY2821&lt;=$BX$31,0,IF(BY2821&gt;=$BX$32,1,(BY2821-$BX$31)*$BX$33)),SUM($BU$42:BU2821)/$BV$40))</f>
        <v>1</v>
      </c>
      <c r="BW2821" s="1">
        <f t="shared" si="674"/>
        <v>3.5323403284251842E-28</v>
      </c>
      <c r="BY2821" s="1">
        <f t="shared" si="675"/>
        <v>277.89999999999469</v>
      </c>
      <c r="BZ2821" s="1">
        <f t="shared" si="666"/>
        <v>1.2710832416067836E-30</v>
      </c>
      <c r="CA2821" s="1">
        <f t="shared" si="673"/>
        <v>26</v>
      </c>
      <c r="CE2821" s="1">
        <f t="shared" si="667"/>
        <v>26.305</v>
      </c>
      <c r="CF2821" s="1">
        <f t="shared" si="668"/>
        <v>99</v>
      </c>
      <c r="CG2821" s="1">
        <f t="shared" si="669"/>
        <v>0</v>
      </c>
      <c r="CH2821" s="1">
        <f t="shared" si="676"/>
        <v>0</v>
      </c>
      <c r="CJ2821" s="1" t="e">
        <f t="shared" si="670"/>
        <v>#N/A</v>
      </c>
      <c r="CK2821" s="1" t="str">
        <f t="shared" si="671"/>
        <v/>
      </c>
    </row>
    <row r="2822" spans="73:89" ht="12" customHeight="1" x14ac:dyDescent="0.15">
      <c r="BU2822" s="1">
        <f t="shared" si="672"/>
        <v>0</v>
      </c>
      <c r="BV2822" s="1">
        <f>IF($BY$12=1,NORMDIST(BY2822,$Y$6,$Y$8,TRUE),IF($BY$12=2,IF(BY2822&lt;=$BX$31,0,IF(BY2822&gt;=$BX$32,1,(BY2822-$BX$31)*$BX$33)),SUM($BU$42:BU2822)/$BV$40))</f>
        <v>1</v>
      </c>
      <c r="BW2822" s="1">
        <f t="shared" si="674"/>
        <v>3.3378701060218575E-28</v>
      </c>
      <c r="BY2822" s="1">
        <f t="shared" si="675"/>
        <v>277.99999999999471</v>
      </c>
      <c r="BZ2822" s="1">
        <f t="shared" si="666"/>
        <v>1.2006727000078852E-30</v>
      </c>
      <c r="CA2822" s="1">
        <f t="shared" si="673"/>
        <v>26</v>
      </c>
      <c r="CE2822" s="1">
        <f t="shared" si="667"/>
        <v>26.305</v>
      </c>
      <c r="CF2822" s="1">
        <f t="shared" si="668"/>
        <v>99</v>
      </c>
      <c r="CG2822" s="1">
        <f t="shared" si="669"/>
        <v>0</v>
      </c>
      <c r="CH2822" s="1">
        <f t="shared" si="676"/>
        <v>0</v>
      </c>
      <c r="CJ2822" s="1" t="e">
        <f t="shared" si="670"/>
        <v>#N/A</v>
      </c>
      <c r="CK2822" s="1" t="str">
        <f t="shared" si="671"/>
        <v/>
      </c>
    </row>
    <row r="2823" spans="73:89" ht="12" customHeight="1" x14ac:dyDescent="0.15">
      <c r="BU2823" s="1">
        <f t="shared" si="672"/>
        <v>0</v>
      </c>
      <c r="BV2823" s="1">
        <f>IF($BY$12=1,NORMDIST(BY2823,$Y$6,$Y$8,TRUE),IF($BY$12=2,IF(BY2823&lt;=$BX$31,0,IF(BY2823&gt;=$BX$32,1,(BY2823-$BX$31)*$BX$33)),SUM($BU$42:BU2823)/$BV$40))</f>
        <v>1</v>
      </c>
      <c r="BW2823" s="1">
        <f t="shared" si="674"/>
        <v>3.1540270291914619E-28</v>
      </c>
      <c r="BY2823" s="1">
        <f t="shared" si="675"/>
        <v>278.09999999999474</v>
      </c>
      <c r="BZ2823" s="1">
        <f t="shared" si="666"/>
        <v>1.1341341349124494E-30</v>
      </c>
      <c r="CA2823" s="1">
        <f t="shared" si="673"/>
        <v>26</v>
      </c>
      <c r="CE2823" s="1">
        <f t="shared" si="667"/>
        <v>26.305</v>
      </c>
      <c r="CF2823" s="1">
        <f t="shared" si="668"/>
        <v>99</v>
      </c>
      <c r="CG2823" s="1">
        <f t="shared" si="669"/>
        <v>0</v>
      </c>
      <c r="CH2823" s="1">
        <f t="shared" si="676"/>
        <v>0</v>
      </c>
      <c r="CJ2823" s="1" t="e">
        <f t="shared" si="670"/>
        <v>#N/A</v>
      </c>
      <c r="CK2823" s="1" t="str">
        <f t="shared" si="671"/>
        <v/>
      </c>
    </row>
    <row r="2824" spans="73:89" ht="12" customHeight="1" x14ac:dyDescent="0.15">
      <c r="BU2824" s="1">
        <f t="shared" si="672"/>
        <v>0</v>
      </c>
      <c r="BV2824" s="1">
        <f>IF($BY$12=1,NORMDIST(BY2824,$Y$6,$Y$8,TRUE),IF($BY$12=2,IF(BY2824&lt;=$BX$31,0,IF(BY2824&gt;=$BX$32,1,(BY2824-$BX$31)*$BX$33)),SUM($BU$42:BU2824)/$BV$40))</f>
        <v>1</v>
      </c>
      <c r="BW2824" s="1">
        <f t="shared" si="674"/>
        <v>2.9802347618745789E-28</v>
      </c>
      <c r="BY2824" s="1">
        <f t="shared" si="675"/>
        <v>278.19999999999476</v>
      </c>
      <c r="BZ2824" s="1">
        <f t="shared" si="666"/>
        <v>1.0712562048435065E-30</v>
      </c>
      <c r="CA2824" s="1">
        <f t="shared" si="673"/>
        <v>26</v>
      </c>
      <c r="CE2824" s="1">
        <f t="shared" si="667"/>
        <v>26.305</v>
      </c>
      <c r="CF2824" s="1">
        <f t="shared" si="668"/>
        <v>99</v>
      </c>
      <c r="CG2824" s="1">
        <f t="shared" si="669"/>
        <v>0</v>
      </c>
      <c r="CH2824" s="1">
        <f t="shared" si="676"/>
        <v>0</v>
      </c>
      <c r="CJ2824" s="1" t="e">
        <f t="shared" si="670"/>
        <v>#N/A</v>
      </c>
      <c r="CK2824" s="1" t="str">
        <f t="shared" si="671"/>
        <v/>
      </c>
    </row>
    <row r="2825" spans="73:89" ht="12" customHeight="1" x14ac:dyDescent="0.15">
      <c r="BU2825" s="1">
        <f t="shared" si="672"/>
        <v>0</v>
      </c>
      <c r="BV2825" s="1">
        <f>IF($BY$12=1,NORMDIST(BY2825,$Y$6,$Y$8,TRUE),IF($BY$12=2,IF(BY2825&lt;=$BX$31,0,IF(BY2825&gt;=$BX$32,1,(BY2825-$BX$31)*$BX$33)),SUM($BU$42:BU2825)/$BV$40))</f>
        <v>1</v>
      </c>
      <c r="BW2825" s="1">
        <f t="shared" si="674"/>
        <v>2.8159479813956158E-28</v>
      </c>
      <c r="BY2825" s="1">
        <f t="shared" si="675"/>
        <v>278.29999999999478</v>
      </c>
      <c r="BZ2825" s="1">
        <f t="shared" si="666"/>
        <v>1.01183901595245E-30</v>
      </c>
      <c r="CA2825" s="1">
        <f t="shared" si="673"/>
        <v>26</v>
      </c>
      <c r="CE2825" s="1">
        <f t="shared" si="667"/>
        <v>26.305</v>
      </c>
      <c r="CF2825" s="1">
        <f t="shared" si="668"/>
        <v>99</v>
      </c>
      <c r="CG2825" s="1">
        <f t="shared" si="669"/>
        <v>0</v>
      </c>
      <c r="CH2825" s="1">
        <f t="shared" si="676"/>
        <v>0</v>
      </c>
      <c r="CJ2825" s="1" t="e">
        <f t="shared" si="670"/>
        <v>#N/A</v>
      </c>
      <c r="CK2825" s="1" t="str">
        <f t="shared" si="671"/>
        <v/>
      </c>
    </row>
    <row r="2826" spans="73:89" ht="12" customHeight="1" x14ac:dyDescent="0.15">
      <c r="BU2826" s="1">
        <f t="shared" si="672"/>
        <v>0</v>
      </c>
      <c r="BV2826" s="1">
        <f>IF($BY$12=1,NORMDIST(BY2826,$Y$6,$Y$8,TRUE),IF($BY$12=2,IF(BY2826&lt;=$BX$31,0,IF(BY2826&gt;=$BX$32,1,(BY2826-$BX$31)*$BX$33)),SUM($BU$42:BU2826)/$BV$40))</f>
        <v>1</v>
      </c>
      <c r="BW2826" s="1">
        <f t="shared" si="674"/>
        <v>2.6606507228806784E-28</v>
      </c>
      <c r="BY2826" s="1">
        <f t="shared" si="675"/>
        <v>278.3999999999948</v>
      </c>
      <c r="BZ2826" s="1">
        <f t="shared" si="666"/>
        <v>9.5569350678187065E-31</v>
      </c>
      <c r="CA2826" s="1">
        <f t="shared" si="673"/>
        <v>26</v>
      </c>
      <c r="CE2826" s="1">
        <f t="shared" si="667"/>
        <v>26.305</v>
      </c>
      <c r="CF2826" s="1">
        <f t="shared" si="668"/>
        <v>99</v>
      </c>
      <c r="CG2826" s="1">
        <f t="shared" si="669"/>
        <v>0</v>
      </c>
      <c r="CH2826" s="1">
        <f t="shared" si="676"/>
        <v>0</v>
      </c>
      <c r="CJ2826" s="1" t="e">
        <f t="shared" si="670"/>
        <v>#N/A</v>
      </c>
      <c r="CK2826" s="1" t="str">
        <f t="shared" si="671"/>
        <v/>
      </c>
    </row>
    <row r="2827" spans="73:89" ht="12" customHeight="1" x14ac:dyDescent="0.15">
      <c r="BU2827" s="1">
        <f t="shared" si="672"/>
        <v>0</v>
      </c>
      <c r="BV2827" s="1">
        <f>IF($BY$12=1,NORMDIST(BY2827,$Y$6,$Y$8,TRUE),IF($BY$12=2,IF(BY2827&lt;=$BX$31,0,IF(BY2827&gt;=$BX$32,1,(BY2827-$BX$31)*$BX$33)),SUM($BU$42:BU2827)/$BV$40))</f>
        <v>1</v>
      </c>
      <c r="BW2827" s="1">
        <f t="shared" si="674"/>
        <v>2.51385481133258E-28</v>
      </c>
      <c r="BY2827" s="1">
        <f t="shared" si="675"/>
        <v>278.49999999999483</v>
      </c>
      <c r="BZ2827" s="1">
        <f t="shared" si="666"/>
        <v>9.0264086582859124E-31</v>
      </c>
      <c r="CA2827" s="1">
        <f t="shared" si="673"/>
        <v>26</v>
      </c>
      <c r="CE2827" s="1">
        <f t="shared" si="667"/>
        <v>26.305</v>
      </c>
      <c r="CF2827" s="1">
        <f t="shared" si="668"/>
        <v>99</v>
      </c>
      <c r="CG2827" s="1">
        <f t="shared" si="669"/>
        <v>0</v>
      </c>
      <c r="CH2827" s="1">
        <f t="shared" si="676"/>
        <v>0</v>
      </c>
      <c r="CJ2827" s="1" t="e">
        <f t="shared" si="670"/>
        <v>#N/A</v>
      </c>
      <c r="CK2827" s="1" t="str">
        <f t="shared" si="671"/>
        <v/>
      </c>
    </row>
    <row r="2828" spans="73:89" ht="12" customHeight="1" x14ac:dyDescent="0.15">
      <c r="BU2828" s="1">
        <f t="shared" si="672"/>
        <v>0</v>
      </c>
      <c r="BV2828" s="1">
        <f>IF($BY$12=1,NORMDIST(BY2828,$Y$6,$Y$8,TRUE),IF($BY$12=2,IF(BY2828&lt;=$BX$31,0,IF(BY2828&gt;=$BX$32,1,(BY2828-$BX$31)*$BX$33)),SUM($BU$42:BU2828)/$BV$40))</f>
        <v>1</v>
      </c>
      <c r="BW2828" s="1">
        <f t="shared" si="674"/>
        <v>2.3750983767619588E-28</v>
      </c>
      <c r="BY2828" s="1">
        <f t="shared" si="675"/>
        <v>278.59999999999485</v>
      </c>
      <c r="BZ2828" s="1">
        <f t="shared" si="666"/>
        <v>8.5251198017300892E-31</v>
      </c>
      <c r="CA2828" s="1">
        <f t="shared" si="673"/>
        <v>26</v>
      </c>
      <c r="CE2828" s="1">
        <f t="shared" si="667"/>
        <v>26.305</v>
      </c>
      <c r="CF2828" s="1">
        <f t="shared" si="668"/>
        <v>99</v>
      </c>
      <c r="CG2828" s="1">
        <f t="shared" si="669"/>
        <v>0</v>
      </c>
      <c r="CH2828" s="1">
        <f t="shared" si="676"/>
        <v>0</v>
      </c>
      <c r="CJ2828" s="1" t="e">
        <f t="shared" si="670"/>
        <v>#N/A</v>
      </c>
      <c r="CK2828" s="1" t="str">
        <f t="shared" si="671"/>
        <v/>
      </c>
    </row>
    <row r="2829" spans="73:89" ht="12" customHeight="1" x14ac:dyDescent="0.15">
      <c r="BU2829" s="1">
        <f t="shared" si="672"/>
        <v>0</v>
      </c>
      <c r="BV2829" s="1">
        <f>IF($BY$12=1,NORMDIST(BY2829,$Y$6,$Y$8,TRUE),IF($BY$12=2,IF(BY2829&lt;=$BX$31,0,IF(BY2829&gt;=$BX$32,1,(BY2829-$BX$31)*$BX$33)),SUM($BU$42:BU2829)/$BV$40))</f>
        <v>1</v>
      </c>
      <c r="BW2829" s="1">
        <f t="shared" si="674"/>
        <v>2.2439444480104118E-28</v>
      </c>
      <c r="BY2829" s="1">
        <f t="shared" si="675"/>
        <v>278.69999999999487</v>
      </c>
      <c r="BZ2829" s="1">
        <f t="shared" si="666"/>
        <v>8.0514691353084078E-31</v>
      </c>
      <c r="CA2829" s="1">
        <f t="shared" si="673"/>
        <v>26</v>
      </c>
      <c r="CE2829" s="1">
        <f t="shared" si="667"/>
        <v>26.305</v>
      </c>
      <c r="CF2829" s="1">
        <f t="shared" si="668"/>
        <v>99</v>
      </c>
      <c r="CG2829" s="1">
        <f t="shared" si="669"/>
        <v>0</v>
      </c>
      <c r="CH2829" s="1">
        <f t="shared" si="676"/>
        <v>0</v>
      </c>
      <c r="CJ2829" s="1" t="e">
        <f t="shared" si="670"/>
        <v>#N/A</v>
      </c>
      <c r="CK2829" s="1" t="str">
        <f t="shared" si="671"/>
        <v/>
      </c>
    </row>
    <row r="2830" spans="73:89" ht="12" customHeight="1" x14ac:dyDescent="0.15">
      <c r="BU2830" s="1">
        <f t="shared" si="672"/>
        <v>0</v>
      </c>
      <c r="BV2830" s="1">
        <f>IF($BY$12=1,NORMDIST(BY2830,$Y$6,$Y$8,TRUE),IF($BY$12=2,IF(BY2830&lt;=$BX$31,0,IF(BY2830&gt;=$BX$32,1,(BY2830-$BX$31)*$BX$33)),SUM($BU$42:BU2830)/$BV$40))</f>
        <v>1</v>
      </c>
      <c r="BW2830" s="1">
        <f t="shared" si="674"/>
        <v>2.1199796211314481E-28</v>
      </c>
      <c r="BY2830" s="1">
        <f t="shared" si="675"/>
        <v>278.7999999999949</v>
      </c>
      <c r="BZ2830" s="1">
        <f t="shared" si="666"/>
        <v>7.6039441217054771E-31</v>
      </c>
      <c r="CA2830" s="1">
        <f t="shared" si="673"/>
        <v>26</v>
      </c>
      <c r="CE2830" s="1">
        <f t="shared" si="667"/>
        <v>26.305</v>
      </c>
      <c r="CF2830" s="1">
        <f t="shared" si="668"/>
        <v>99</v>
      </c>
      <c r="CG2830" s="1">
        <f t="shared" si="669"/>
        <v>0</v>
      </c>
      <c r="CH2830" s="1">
        <f t="shared" si="676"/>
        <v>0</v>
      </c>
      <c r="CJ2830" s="1" t="e">
        <f t="shared" si="670"/>
        <v>#N/A</v>
      </c>
      <c r="CK2830" s="1" t="str">
        <f t="shared" si="671"/>
        <v/>
      </c>
    </row>
    <row r="2831" spans="73:89" ht="12" customHeight="1" x14ac:dyDescent="0.15">
      <c r="BU2831" s="1">
        <f t="shared" si="672"/>
        <v>0</v>
      </c>
      <c r="BV2831" s="1">
        <f>IF($BY$12=1,NORMDIST(BY2831,$Y$6,$Y$8,TRUE),IF($BY$12=2,IF(BY2831&lt;=$BX$31,0,IF(BY2831&gt;=$BX$32,1,(BY2831-$BX$31)*$BX$33)),SUM($BU$42:BU2831)/$BV$40))</f>
        <v>1</v>
      </c>
      <c r="BW2831" s="1">
        <f t="shared" si="674"/>
        <v>2.0028127984081371E-28</v>
      </c>
      <c r="BY2831" s="1">
        <f t="shared" si="675"/>
        <v>278.89999999999492</v>
      </c>
      <c r="BZ2831" s="1">
        <f t="shared" si="666"/>
        <v>7.1811143722057137E-31</v>
      </c>
      <c r="CA2831" s="1">
        <f t="shared" si="673"/>
        <v>26</v>
      </c>
      <c r="CE2831" s="1">
        <f t="shared" si="667"/>
        <v>26.305</v>
      </c>
      <c r="CF2831" s="1">
        <f t="shared" si="668"/>
        <v>99</v>
      </c>
      <c r="CG2831" s="1">
        <f t="shared" si="669"/>
        <v>0</v>
      </c>
      <c r="CH2831" s="1">
        <f t="shared" si="676"/>
        <v>0</v>
      </c>
      <c r="CJ2831" s="1" t="e">
        <f t="shared" si="670"/>
        <v>#N/A</v>
      </c>
      <c r="CK2831" s="1" t="str">
        <f t="shared" si="671"/>
        <v/>
      </c>
    </row>
    <row r="2832" spans="73:89" ht="12" customHeight="1" x14ac:dyDescent="0.15">
      <c r="BU2832" s="1">
        <f t="shared" si="672"/>
        <v>0</v>
      </c>
      <c r="BV2832" s="1">
        <f>IF($BY$12=1,NORMDIST(BY2832,$Y$6,$Y$8,TRUE),IF($BY$12=2,IF(BY2832&lt;=$BX$31,0,IF(BY2832&gt;=$BX$32,1,(BY2832-$BX$31)*$BX$33)),SUM($BU$42:BU2832)/$BV$40))</f>
        <v>1</v>
      </c>
      <c r="BW2832" s="1">
        <f t="shared" si="674"/>
        <v>1.8920739942921723E-28</v>
      </c>
      <c r="BY2832" s="1">
        <f t="shared" si="675"/>
        <v>278.99999999999494</v>
      </c>
      <c r="BZ2832" s="1">
        <f t="shared" si="666"/>
        <v>6.7816272196853285E-31</v>
      </c>
      <c r="CA2832" s="1">
        <f t="shared" si="673"/>
        <v>26</v>
      </c>
      <c r="CE2832" s="1">
        <f t="shared" si="667"/>
        <v>26.305</v>
      </c>
      <c r="CF2832" s="1">
        <f t="shared" si="668"/>
        <v>99</v>
      </c>
      <c r="CG2832" s="1">
        <f t="shared" si="669"/>
        <v>0</v>
      </c>
      <c r="CH2832" s="1">
        <f t="shared" si="676"/>
        <v>0</v>
      </c>
      <c r="CJ2832" s="1" t="e">
        <f t="shared" si="670"/>
        <v>#N/A</v>
      </c>
      <c r="CK2832" s="1" t="str">
        <f t="shared" si="671"/>
        <v/>
      </c>
    </row>
    <row r="2833" spans="73:89" ht="12" customHeight="1" x14ac:dyDescent="0.15">
      <c r="BU2833" s="1">
        <f t="shared" si="672"/>
        <v>0</v>
      </c>
      <c r="BV2833" s="1">
        <f>IF($BY$12=1,NORMDIST(BY2833,$Y$6,$Y$8,TRUE),IF($BY$12=2,IF(BY2833&lt;=$BX$31,0,IF(BY2833&gt;=$BX$32,1,(BY2833-$BX$31)*$BX$33)),SUM($BU$42:BU2833)/$BV$40))</f>
        <v>1</v>
      </c>
      <c r="BW2833" s="1">
        <f t="shared" si="674"/>
        <v>1.7874132047426352E-28</v>
      </c>
      <c r="BY2833" s="1">
        <f t="shared" si="675"/>
        <v>279.09999999999496</v>
      </c>
      <c r="BZ2833" s="1">
        <f t="shared" si="666"/>
        <v>6.4042035282789946E-31</v>
      </c>
      <c r="CA2833" s="1">
        <f t="shared" si="673"/>
        <v>26</v>
      </c>
      <c r="CE2833" s="1">
        <f t="shared" si="667"/>
        <v>26.305</v>
      </c>
      <c r="CF2833" s="1">
        <f t="shared" si="668"/>
        <v>99</v>
      </c>
      <c r="CG2833" s="1">
        <f t="shared" si="669"/>
        <v>0</v>
      </c>
      <c r="CH2833" s="1">
        <f t="shared" si="676"/>
        <v>0</v>
      </c>
      <c r="CJ2833" s="1" t="e">
        <f t="shared" si="670"/>
        <v>#N/A</v>
      </c>
      <c r="CK2833" s="1" t="str">
        <f t="shared" si="671"/>
        <v/>
      </c>
    </row>
    <row r="2834" spans="73:89" ht="12" customHeight="1" x14ac:dyDescent="0.15">
      <c r="BU2834" s="1">
        <f t="shared" si="672"/>
        <v>0</v>
      </c>
      <c r="BV2834" s="1">
        <f>IF($BY$12=1,NORMDIST(BY2834,$Y$6,$Y$8,TRUE),IF($BY$12=2,IF(BY2834&lt;=$BX$31,0,IF(BY2834&gt;=$BX$32,1,(BY2834-$BX$31)*$BX$33)),SUM($BU$42:BU2834)/$BV$40))</f>
        <v>1</v>
      </c>
      <c r="BW2834" s="1">
        <f t="shared" si="674"/>
        <v>1.688499336625982E-28</v>
      </c>
      <c r="BY2834" s="1">
        <f t="shared" si="675"/>
        <v>279.19999999999499</v>
      </c>
      <c r="BZ2834" s="1">
        <f t="shared" si="666"/>
        <v>6.0476337271705311E-31</v>
      </c>
      <c r="CA2834" s="1">
        <f t="shared" si="673"/>
        <v>26</v>
      </c>
      <c r="CE2834" s="1">
        <f t="shared" si="667"/>
        <v>26.305</v>
      </c>
      <c r="CF2834" s="1">
        <f t="shared" si="668"/>
        <v>99</v>
      </c>
      <c r="CG2834" s="1">
        <f t="shared" si="669"/>
        <v>0</v>
      </c>
      <c r="CH2834" s="1">
        <f t="shared" si="676"/>
        <v>0</v>
      </c>
      <c r="CJ2834" s="1" t="e">
        <f t="shared" si="670"/>
        <v>#N/A</v>
      </c>
      <c r="CK2834" s="1" t="str">
        <f t="shared" si="671"/>
        <v/>
      </c>
    </row>
    <row r="2835" spans="73:89" ht="12" customHeight="1" x14ac:dyDescent="0.15">
      <c r="BU2835" s="1">
        <f t="shared" si="672"/>
        <v>0</v>
      </c>
      <c r="BV2835" s="1">
        <f>IF($BY$12=1,NORMDIST(BY2835,$Y$6,$Y$8,TRUE),IF($BY$12=2,IF(BY2835&lt;=$BX$31,0,IF(BY2835&gt;=$BX$32,1,(BY2835-$BX$31)*$BX$33)),SUM($BU$42:BU2835)/$BV$40))</f>
        <v>1</v>
      </c>
      <c r="BW2835" s="1">
        <f t="shared" si="674"/>
        <v>1.5950191940133742E-28</v>
      </c>
      <c r="BY2835" s="1">
        <f t="shared" si="675"/>
        <v>279.29999999999501</v>
      </c>
      <c r="BZ2835" s="1">
        <f t="shared" si="666"/>
        <v>5.7107740566179832E-31</v>
      </c>
      <c r="CA2835" s="1">
        <f t="shared" si="673"/>
        <v>26</v>
      </c>
      <c r="CE2835" s="1">
        <f t="shared" si="667"/>
        <v>26.305</v>
      </c>
      <c r="CF2835" s="1">
        <f t="shared" si="668"/>
        <v>99</v>
      </c>
      <c r="CG2835" s="1">
        <f t="shared" si="669"/>
        <v>0</v>
      </c>
      <c r="CH2835" s="1">
        <f t="shared" si="676"/>
        <v>0</v>
      </c>
      <c r="CJ2835" s="1" t="e">
        <f t="shared" si="670"/>
        <v>#N/A</v>
      </c>
      <c r="CK2835" s="1" t="str">
        <f t="shared" si="671"/>
        <v/>
      </c>
    </row>
    <row r="2836" spans="73:89" ht="12" customHeight="1" x14ac:dyDescent="0.15">
      <c r="BU2836" s="1">
        <f t="shared" si="672"/>
        <v>0</v>
      </c>
      <c r="BV2836" s="1">
        <f>IF($BY$12=1,NORMDIST(BY2836,$Y$6,$Y$8,TRUE),IF($BY$12=2,IF(BY2836&lt;=$BX$31,0,IF(BY2836&gt;=$BX$32,1,(BY2836-$BX$31)*$BX$33)),SUM($BU$42:BU2836)/$BV$40))</f>
        <v>1</v>
      </c>
      <c r="BW2836" s="1">
        <f t="shared" si="674"/>
        <v>1.5066765183767745E-28</v>
      </c>
      <c r="BY2836" s="1">
        <f t="shared" si="675"/>
        <v>279.39999999999503</v>
      </c>
      <c r="BZ2836" s="1">
        <f t="shared" si="666"/>
        <v>5.3925430149491816E-31</v>
      </c>
      <c r="CA2836" s="1">
        <f t="shared" si="673"/>
        <v>26</v>
      </c>
      <c r="CE2836" s="1">
        <f t="shared" si="667"/>
        <v>26.305</v>
      </c>
      <c r="CF2836" s="1">
        <f t="shared" si="668"/>
        <v>99</v>
      </c>
      <c r="CG2836" s="1">
        <f t="shared" si="669"/>
        <v>0</v>
      </c>
      <c r="CH2836" s="1">
        <f t="shared" si="676"/>
        <v>0</v>
      </c>
      <c r="CJ2836" s="1" t="e">
        <f t="shared" si="670"/>
        <v>#N/A</v>
      </c>
      <c r="CK2836" s="1" t="str">
        <f t="shared" si="671"/>
        <v/>
      </c>
    </row>
    <row r="2837" spans="73:89" ht="12" customHeight="1" x14ac:dyDescent="0.15">
      <c r="BU2837" s="1">
        <f t="shared" si="672"/>
        <v>0</v>
      </c>
      <c r="BV2837" s="1">
        <f>IF($BY$12=1,NORMDIST(BY2837,$Y$6,$Y$8,TRUE),IF($BY$12=2,IF(BY2837&lt;=$BX$31,0,IF(BY2837&gt;=$BX$32,1,(BY2837-$BX$31)*$BX$33)),SUM($BU$42:BU2837)/$BV$40))</f>
        <v>1</v>
      </c>
      <c r="BW2837" s="1">
        <f t="shared" si="674"/>
        <v>1.4231910798417366E-28</v>
      </c>
      <c r="BY2837" s="1">
        <f t="shared" si="675"/>
        <v>279.49999999999505</v>
      </c>
      <c r="BZ2837" s="1">
        <f t="shared" si="666"/>
        <v>5.0919179958560349E-31</v>
      </c>
      <c r="CA2837" s="1">
        <f t="shared" si="673"/>
        <v>26</v>
      </c>
      <c r="CE2837" s="1">
        <f t="shared" si="667"/>
        <v>26.305</v>
      </c>
      <c r="CF2837" s="1">
        <f t="shared" si="668"/>
        <v>99</v>
      </c>
      <c r="CG2837" s="1">
        <f t="shared" si="669"/>
        <v>0</v>
      </c>
      <c r="CH2837" s="1">
        <f t="shared" si="676"/>
        <v>0</v>
      </c>
      <c r="CJ2837" s="1" t="e">
        <f t="shared" si="670"/>
        <v>#N/A</v>
      </c>
      <c r="CK2837" s="1" t="str">
        <f t="shared" si="671"/>
        <v/>
      </c>
    </row>
    <row r="2838" spans="73:89" ht="12" customHeight="1" x14ac:dyDescent="0.15">
      <c r="BU2838" s="1">
        <f t="shared" si="672"/>
        <v>0</v>
      </c>
      <c r="BV2838" s="1">
        <f>IF($BY$12=1,NORMDIST(BY2838,$Y$6,$Y$8,TRUE),IF($BY$12=2,IF(BY2838&lt;=$BX$31,0,IF(BY2838&gt;=$BX$32,1,(BY2838-$BX$31)*$BX$33)),SUM($BU$42:BU2838)/$BV$40))</f>
        <v>1</v>
      </c>
      <c r="BW2838" s="1">
        <f t="shared" si="674"/>
        <v>1.3442978168034679E-28</v>
      </c>
      <c r="BY2838" s="1">
        <f t="shared" si="675"/>
        <v>279.59999999999508</v>
      </c>
      <c r="BZ2838" s="1">
        <f t="shared" si="666"/>
        <v>4.8079321058780098E-31</v>
      </c>
      <c r="CA2838" s="1">
        <f t="shared" si="673"/>
        <v>26</v>
      </c>
      <c r="CE2838" s="1">
        <f t="shared" si="667"/>
        <v>26.305</v>
      </c>
      <c r="CF2838" s="1">
        <f t="shared" si="668"/>
        <v>99</v>
      </c>
      <c r="CG2838" s="1">
        <f t="shared" si="669"/>
        <v>0</v>
      </c>
      <c r="CH2838" s="1">
        <f t="shared" si="676"/>
        <v>0</v>
      </c>
      <c r="CJ2838" s="1" t="e">
        <f t="shared" si="670"/>
        <v>#N/A</v>
      </c>
      <c r="CK2838" s="1" t="str">
        <f t="shared" si="671"/>
        <v/>
      </c>
    </row>
    <row r="2839" spans="73:89" ht="12" customHeight="1" x14ac:dyDescent="0.15">
      <c r="BU2839" s="1">
        <f t="shared" si="672"/>
        <v>0</v>
      </c>
      <c r="BV2839" s="1">
        <f>IF($BY$12=1,NORMDIST(BY2839,$Y$6,$Y$8,TRUE),IF($BY$12=2,IF(BY2839&lt;=$BX$31,0,IF(BY2839&gt;=$BX$32,1,(BY2839-$BX$31)*$BX$33)),SUM($BU$42:BU2839)/$BV$40))</f>
        <v>1</v>
      </c>
      <c r="BW2839" s="1">
        <f t="shared" si="674"/>
        <v>1.2697460213539615E-28</v>
      </c>
      <c r="BY2839" s="1">
        <f t="shared" si="675"/>
        <v>279.6999999999951</v>
      </c>
      <c r="BZ2839" s="1">
        <f t="shared" si="666"/>
        <v>4.5396711524990484E-31</v>
      </c>
      <c r="CA2839" s="1">
        <f t="shared" si="673"/>
        <v>26</v>
      </c>
      <c r="CE2839" s="1">
        <f t="shared" si="667"/>
        <v>26.305</v>
      </c>
      <c r="CF2839" s="1">
        <f t="shared" si="668"/>
        <v>99</v>
      </c>
      <c r="CG2839" s="1">
        <f t="shared" si="669"/>
        <v>0</v>
      </c>
      <c r="CH2839" s="1">
        <f t="shared" si="676"/>
        <v>0</v>
      </c>
      <c r="CJ2839" s="1" t="e">
        <f t="shared" si="670"/>
        <v>#N/A</v>
      </c>
      <c r="CK2839" s="1" t="str">
        <f t="shared" si="671"/>
        <v/>
      </c>
    </row>
    <row r="2840" spans="73:89" ht="12" customHeight="1" x14ac:dyDescent="0.15">
      <c r="BU2840" s="1">
        <f t="shared" si="672"/>
        <v>0</v>
      </c>
      <c r="BV2840" s="1">
        <f>IF($BY$12=1,NORMDIST(BY2840,$Y$6,$Y$8,TRUE),IF($BY$12=2,IF(BY2840&lt;=$BX$31,0,IF(BY2840&gt;=$BX$32,1,(BY2840-$BX$31)*$BX$33)),SUM($BU$42:BU2840)/$BV$40))</f>
        <v>1</v>
      </c>
      <c r="BW2840" s="1">
        <f t="shared" si="674"/>
        <v>1.1992985681004974E-28</v>
      </c>
      <c r="BY2840" s="1">
        <f t="shared" si="675"/>
        <v>279.79999999999512</v>
      </c>
      <c r="BZ2840" s="1">
        <f t="shared" si="666"/>
        <v>4.2862707937831253E-31</v>
      </c>
      <c r="CA2840" s="1">
        <f t="shared" si="673"/>
        <v>26</v>
      </c>
      <c r="CE2840" s="1">
        <f t="shared" si="667"/>
        <v>26.305</v>
      </c>
      <c r="CF2840" s="1">
        <f t="shared" si="668"/>
        <v>99</v>
      </c>
      <c r="CG2840" s="1">
        <f t="shared" si="669"/>
        <v>0</v>
      </c>
      <c r="CH2840" s="1">
        <f t="shared" si="676"/>
        <v>0</v>
      </c>
      <c r="CJ2840" s="1" t="e">
        <f t="shared" si="670"/>
        <v>#N/A</v>
      </c>
      <c r="CK2840" s="1" t="str">
        <f t="shared" si="671"/>
        <v/>
      </c>
    </row>
    <row r="2841" spans="73:89" ht="12" customHeight="1" x14ac:dyDescent="0.15">
      <c r="BU2841" s="1">
        <f t="shared" si="672"/>
        <v>0</v>
      </c>
      <c r="BV2841" s="1">
        <f>IF($BY$12=1,NORMDIST(BY2841,$Y$6,$Y$8,TRUE),IF($BY$12=2,IF(BY2841&lt;=$BX$31,0,IF(BY2841&gt;=$BX$32,1,(BY2841-$BX$31)*$BX$33)),SUM($BU$42:BU2841)/$BV$40))</f>
        <v>1</v>
      </c>
      <c r="BW2841" s="1">
        <f t="shared" si="674"/>
        <v>1.1327311840841863E-28</v>
      </c>
      <c r="BY2841" s="1">
        <f t="shared" si="675"/>
        <v>279.89999999999515</v>
      </c>
      <c r="BZ2841" s="1">
        <f t="shared" si="666"/>
        <v>4.0469138409582203E-31</v>
      </c>
      <c r="CA2841" s="1">
        <f t="shared" si="673"/>
        <v>26</v>
      </c>
      <c r="CE2841" s="1">
        <f t="shared" si="667"/>
        <v>26.305</v>
      </c>
      <c r="CF2841" s="1">
        <f t="shared" si="668"/>
        <v>99</v>
      </c>
      <c r="CG2841" s="1">
        <f t="shared" si="669"/>
        <v>0</v>
      </c>
      <c r="CH2841" s="1">
        <f t="shared" si="676"/>
        <v>0</v>
      </c>
      <c r="CJ2841" s="1" t="e">
        <f t="shared" si="670"/>
        <v>#N/A</v>
      </c>
      <c r="CK2841" s="1" t="str">
        <f t="shared" si="671"/>
        <v/>
      </c>
    </row>
    <row r="2842" spans="73:89" ht="12" customHeight="1" x14ac:dyDescent="0.15">
      <c r="BU2842" s="1">
        <f t="shared" si="672"/>
        <v>0</v>
      </c>
      <c r="BV2842" s="1">
        <f>IF($BY$12=1,NORMDIST(BY2842,$Y$6,$Y$8,TRUE),IF($BY$12=2,IF(BY2842&lt;=$BX$31,0,IF(BY2842&gt;=$BX$32,1,(BY2842-$BX$31)*$BX$33)),SUM($BU$42:BU2842)/$BV$40))</f>
        <v>1</v>
      </c>
      <c r="BW2842" s="1">
        <f t="shared" si="674"/>
        <v>1.0698317576251699E-28</v>
      </c>
      <c r="BY2842" s="1">
        <f t="shared" si="675"/>
        <v>279.99999999999517</v>
      </c>
      <c r="BZ2842" s="1">
        <f t="shared" si="666"/>
        <v>3.8208277058042443E-31</v>
      </c>
      <c r="CA2842" s="1">
        <f t="shared" si="673"/>
        <v>26</v>
      </c>
      <c r="CE2842" s="1">
        <f t="shared" si="667"/>
        <v>26.305</v>
      </c>
      <c r="CF2842" s="1">
        <f t="shared" si="668"/>
        <v>99</v>
      </c>
      <c r="CG2842" s="1">
        <f t="shared" si="669"/>
        <v>0</v>
      </c>
      <c r="CH2842" s="1">
        <f t="shared" si="676"/>
        <v>0</v>
      </c>
      <c r="CJ2842" s="1" t="e">
        <f t="shared" si="670"/>
        <v>#N/A</v>
      </c>
      <c r="CK2842" s="1" t="str">
        <f t="shared" si="671"/>
        <v/>
      </c>
    </row>
    <row r="2843" spans="73:89" ht="12" customHeight="1" x14ac:dyDescent="0.15">
      <c r="BU2843" s="1">
        <f t="shared" si="672"/>
        <v>0</v>
      </c>
      <c r="BV2843" s="1">
        <f>IF($BY$12=1,NORMDIST(BY2843,$Y$6,$Y$8,TRUE),IF($BY$12=2,IF(BY2843&lt;=$BX$31,0,IF(BY2843&gt;=$BX$32,1,(BY2843-$BX$31)*$BX$33)),SUM($BU$42:BU2843)/$BV$40))</f>
        <v>1</v>
      </c>
      <c r="BW2843" s="1">
        <f t="shared" si="674"/>
        <v>1.0103996840371445E-28</v>
      </c>
      <c r="BY2843" s="1">
        <f t="shared" si="675"/>
        <v>280.09999999999519</v>
      </c>
      <c r="BZ2843" s="1">
        <f t="shared" si="666"/>
        <v>3.6072819851380288E-31</v>
      </c>
      <c r="CA2843" s="1">
        <f t="shared" si="673"/>
        <v>26</v>
      </c>
      <c r="CE2843" s="1">
        <f t="shared" si="667"/>
        <v>26.305</v>
      </c>
      <c r="CF2843" s="1">
        <f t="shared" si="668"/>
        <v>99</v>
      </c>
      <c r="CG2843" s="1">
        <f t="shared" si="669"/>
        <v>0</v>
      </c>
      <c r="CH2843" s="1">
        <f t="shared" si="676"/>
        <v>0</v>
      </c>
      <c r="CJ2843" s="1" t="e">
        <f t="shared" si="670"/>
        <v>#N/A</v>
      </c>
      <c r="CK2843" s="1" t="str">
        <f t="shared" si="671"/>
        <v/>
      </c>
    </row>
    <row r="2844" spans="73:89" ht="12" customHeight="1" x14ac:dyDescent="0.15">
      <c r="BU2844" s="1">
        <f t="shared" si="672"/>
        <v>0</v>
      </c>
      <c r="BV2844" s="1">
        <f>IF($BY$12=1,NORMDIST(BY2844,$Y$6,$Y$8,TRUE),IF($BY$12=2,IF(BY2844&lt;=$BX$31,0,IF(BY2844&gt;=$BX$32,1,(BY2844-$BX$31)*$BX$33)),SUM($BU$42:BU2844)/$BV$40))</f>
        <v>1</v>
      </c>
      <c r="BW2844" s="1">
        <f t="shared" si="674"/>
        <v>9.5424524625998343E-29</v>
      </c>
      <c r="BY2844" s="1">
        <f t="shared" si="675"/>
        <v>280.19999999999521</v>
      </c>
      <c r="BZ2844" s="1">
        <f t="shared" si="666"/>
        <v>3.4055861750892209E-31</v>
      </c>
      <c r="CA2844" s="1">
        <f t="shared" si="673"/>
        <v>26</v>
      </c>
      <c r="CE2844" s="1">
        <f t="shared" si="667"/>
        <v>26.305</v>
      </c>
      <c r="CF2844" s="1">
        <f t="shared" si="668"/>
        <v>99</v>
      </c>
      <c r="CG2844" s="1">
        <f t="shared" si="669"/>
        <v>0</v>
      </c>
      <c r="CH2844" s="1">
        <f t="shared" si="676"/>
        <v>0</v>
      </c>
      <c r="CJ2844" s="1" t="e">
        <f t="shared" si="670"/>
        <v>#N/A</v>
      </c>
      <c r="CK2844" s="1" t="str">
        <f t="shared" si="671"/>
        <v/>
      </c>
    </row>
    <row r="2845" spans="73:89" ht="12" customHeight="1" x14ac:dyDescent="0.15">
      <c r="BU2845" s="1">
        <f t="shared" si="672"/>
        <v>0</v>
      </c>
      <c r="BV2845" s="1">
        <f>IF($BY$12=1,NORMDIST(BY2845,$Y$6,$Y$8,TRUE),IF($BY$12=2,IF(BY2845&lt;=$BX$31,0,IF(BY2845&gt;=$BX$32,1,(BY2845-$BX$31)*$BX$33)),SUM($BU$42:BU2845)/$BV$40))</f>
        <v>1</v>
      </c>
      <c r="BW2845" s="1">
        <f t="shared" si="674"/>
        <v>9.0118902856249749E-29</v>
      </c>
      <c r="BY2845" s="1">
        <f t="shared" si="675"/>
        <v>280.29999999999524</v>
      </c>
      <c r="BZ2845" s="1">
        <f t="shared" si="666"/>
        <v>3.2150875082501349E-31</v>
      </c>
      <c r="CA2845" s="1">
        <f t="shared" si="673"/>
        <v>26</v>
      </c>
      <c r="CE2845" s="1">
        <f t="shared" si="667"/>
        <v>26.305</v>
      </c>
      <c r="CF2845" s="1">
        <f t="shared" si="668"/>
        <v>99</v>
      </c>
      <c r="CG2845" s="1">
        <f t="shared" si="669"/>
        <v>0</v>
      </c>
      <c r="CH2845" s="1">
        <f t="shared" si="676"/>
        <v>0</v>
      </c>
      <c r="CJ2845" s="1" t="e">
        <f t="shared" si="670"/>
        <v>#N/A</v>
      </c>
      <c r="CK2845" s="1" t="str">
        <f t="shared" si="671"/>
        <v/>
      </c>
    </row>
    <row r="2846" spans="73:89" ht="12" customHeight="1" x14ac:dyDescent="0.15">
      <c r="BU2846" s="1">
        <f t="shared" si="672"/>
        <v>0</v>
      </c>
      <c r="BV2846" s="1">
        <f>IF($BY$12=1,NORMDIST(BY2846,$Y$6,$Y$8,TRUE),IF($BY$12=2,IF(BY2846&lt;=$BX$31,0,IF(BY2846&gt;=$BX$32,1,(BY2846-$BX$31)*$BX$33)),SUM($BU$42:BU2846)/$BV$40))</f>
        <v>1</v>
      </c>
      <c r="BW2846" s="1">
        <f t="shared" si="674"/>
        <v>8.5106136156433485E-29</v>
      </c>
      <c r="BY2846" s="1">
        <f t="shared" si="675"/>
        <v>280.39999999999526</v>
      </c>
      <c r="BZ2846" s="1">
        <f t="shared" si="666"/>
        <v>3.0351689071481785E-31</v>
      </c>
      <c r="CA2846" s="1">
        <f t="shared" si="673"/>
        <v>26</v>
      </c>
      <c r="CE2846" s="1">
        <f t="shared" si="667"/>
        <v>26.305</v>
      </c>
      <c r="CF2846" s="1">
        <f t="shared" si="668"/>
        <v>99</v>
      </c>
      <c r="CG2846" s="1">
        <f t="shared" si="669"/>
        <v>0</v>
      </c>
      <c r="CH2846" s="1">
        <f t="shared" si="676"/>
        <v>0</v>
      </c>
      <c r="CJ2846" s="1" t="e">
        <f t="shared" si="670"/>
        <v>#N/A</v>
      </c>
      <c r="CK2846" s="1" t="str">
        <f t="shared" si="671"/>
        <v/>
      </c>
    </row>
    <row r="2847" spans="73:89" ht="12" customHeight="1" x14ac:dyDescent="0.15">
      <c r="BU2847" s="1">
        <f t="shared" si="672"/>
        <v>0</v>
      </c>
      <c r="BV2847" s="1">
        <f>IF($BY$12=1,NORMDIST(BY2847,$Y$6,$Y$8,TRUE),IF($BY$12=2,IF(BY2847&lt;=$BX$31,0,IF(BY2847&gt;=$BX$32,1,(BY2847-$BX$31)*$BX$33)),SUM($BU$42:BU2847)/$BV$40))</f>
        <v>1</v>
      </c>
      <c r="BW2847" s="1">
        <f t="shared" si="674"/>
        <v>8.0370179691730361E-29</v>
      </c>
      <c r="BY2847" s="1">
        <f t="shared" si="675"/>
        <v>280.49999999999528</v>
      </c>
      <c r="BZ2847" s="1">
        <f t="shared" si="666"/>
        <v>2.8652470478335725E-31</v>
      </c>
      <c r="CA2847" s="1">
        <f t="shared" si="673"/>
        <v>26</v>
      </c>
      <c r="CE2847" s="1">
        <f t="shared" si="667"/>
        <v>26.305</v>
      </c>
      <c r="CF2847" s="1">
        <f t="shared" si="668"/>
        <v>99</v>
      </c>
      <c r="CG2847" s="1">
        <f t="shared" si="669"/>
        <v>0</v>
      </c>
      <c r="CH2847" s="1">
        <f t="shared" si="676"/>
        <v>0</v>
      </c>
      <c r="CJ2847" s="1" t="e">
        <f t="shared" si="670"/>
        <v>#N/A</v>
      </c>
      <c r="CK2847" s="1" t="str">
        <f t="shared" si="671"/>
        <v/>
      </c>
    </row>
    <row r="2848" spans="73:89" ht="12" customHeight="1" x14ac:dyDescent="0.15">
      <c r="BU2848" s="1">
        <f t="shared" si="672"/>
        <v>0</v>
      </c>
      <c r="BV2848" s="1">
        <f>IF($BY$12=1,NORMDIST(BY2848,$Y$6,$Y$8,TRUE),IF($BY$12=2,IF(BY2848&lt;=$BX$31,0,IF(BY2848&gt;=$BX$32,1,(BY2848-$BX$31)*$BX$33)),SUM($BU$42:BU2848)/$BV$40))</f>
        <v>1</v>
      </c>
      <c r="BW2848" s="1">
        <f t="shared" si="674"/>
        <v>7.5895861007470789E-29</v>
      </c>
      <c r="BY2848" s="1">
        <f t="shared" si="675"/>
        <v>280.5999999999953</v>
      </c>
      <c r="BZ2848" s="1">
        <f t="shared" si="666"/>
        <v>2.7047705277074862E-31</v>
      </c>
      <c r="CA2848" s="1">
        <f t="shared" si="673"/>
        <v>26</v>
      </c>
      <c r="CE2848" s="1">
        <f t="shared" si="667"/>
        <v>26.305</v>
      </c>
      <c r="CF2848" s="1">
        <f t="shared" si="668"/>
        <v>99</v>
      </c>
      <c r="CG2848" s="1">
        <f t="shared" si="669"/>
        <v>0</v>
      </c>
      <c r="CH2848" s="1">
        <f t="shared" si="676"/>
        <v>0</v>
      </c>
      <c r="CJ2848" s="1" t="e">
        <f t="shared" si="670"/>
        <v>#N/A</v>
      </c>
      <c r="CK2848" s="1" t="str">
        <f t="shared" si="671"/>
        <v/>
      </c>
    </row>
    <row r="2849" spans="73:89" ht="12" customHeight="1" x14ac:dyDescent="0.15">
      <c r="BU2849" s="1">
        <f t="shared" si="672"/>
        <v>0</v>
      </c>
      <c r="BV2849" s="1">
        <f>IF($BY$12=1,NORMDIST(BY2849,$Y$6,$Y$8,TRUE),IF($BY$12=2,IF(BY2849&lt;=$BX$31,0,IF(BY2849&gt;=$BX$32,1,(BY2849-$BX$31)*$BX$33)),SUM($BU$42:BU2849)/$BV$40))</f>
        <v>1</v>
      </c>
      <c r="BW2849" s="1">
        <f t="shared" si="674"/>
        <v>7.1668832965854052E-29</v>
      </c>
      <c r="BY2849" s="1">
        <f t="shared" si="675"/>
        <v>280.69999999999533</v>
      </c>
      <c r="BZ2849" s="1">
        <f t="shared" si="666"/>
        <v>2.5532181320219183E-31</v>
      </c>
      <c r="CA2849" s="1">
        <f t="shared" si="673"/>
        <v>26</v>
      </c>
      <c r="CE2849" s="1">
        <f t="shared" si="667"/>
        <v>26.305</v>
      </c>
      <c r="CF2849" s="1">
        <f t="shared" si="668"/>
        <v>99</v>
      </c>
      <c r="CG2849" s="1">
        <f t="shared" si="669"/>
        <v>0</v>
      </c>
      <c r="CH2849" s="1">
        <f t="shared" si="676"/>
        <v>0</v>
      </c>
      <c r="CJ2849" s="1" t="e">
        <f t="shared" si="670"/>
        <v>#N/A</v>
      </c>
      <c r="CK2849" s="1" t="str">
        <f t="shared" si="671"/>
        <v/>
      </c>
    </row>
    <row r="2850" spans="73:89" ht="12" customHeight="1" x14ac:dyDescent="0.15">
      <c r="BU2850" s="1">
        <f t="shared" si="672"/>
        <v>0</v>
      </c>
      <c r="BV2850" s="1">
        <f>IF($BY$12=1,NORMDIST(BY2850,$Y$6,$Y$8,TRUE),IF($BY$12=2,IF(BY2850&lt;=$BX$31,0,IF(BY2850&gt;=$BX$32,1,(BY2850-$BX$31)*$BX$33)),SUM($BU$42:BU2850)/$BV$40))</f>
        <v>1</v>
      </c>
      <c r="BW2850" s="1">
        <f t="shared" si="674"/>
        <v>6.7675529201394147E-29</v>
      </c>
      <c r="BY2850" s="1">
        <f t="shared" si="675"/>
        <v>280.79999999999535</v>
      </c>
      <c r="BZ2850" s="1">
        <f t="shared" si="666"/>
        <v>2.4100971937818826E-31</v>
      </c>
      <c r="CA2850" s="1">
        <f t="shared" si="673"/>
        <v>26</v>
      </c>
      <c r="CE2850" s="1">
        <f t="shared" si="667"/>
        <v>26.305</v>
      </c>
      <c r="CF2850" s="1">
        <f t="shared" si="668"/>
        <v>99</v>
      </c>
      <c r="CG2850" s="1">
        <f t="shared" si="669"/>
        <v>0</v>
      </c>
      <c r="CH2850" s="1">
        <f t="shared" si="676"/>
        <v>0</v>
      </c>
      <c r="CJ2850" s="1" t="e">
        <f t="shared" si="670"/>
        <v>#N/A</v>
      </c>
      <c r="CK2850" s="1" t="str">
        <f t="shared" si="671"/>
        <v/>
      </c>
    </row>
    <row r="2851" spans="73:89" ht="12" customHeight="1" x14ac:dyDescent="0.15">
      <c r="BU2851" s="1">
        <f t="shared" si="672"/>
        <v>0</v>
      </c>
      <c r="BV2851" s="1">
        <f>IF($BY$12=1,NORMDIST(BY2851,$Y$6,$Y$8,TRUE),IF($BY$12=2,IF(BY2851&lt;=$BX$31,0,IF(BY2851&gt;=$BX$32,1,(BY2851-$BX$31)*$BX$33)),SUM($BU$42:BU2851)/$BV$40))</f>
        <v>1</v>
      </c>
      <c r="BW2851" s="1">
        <f t="shared" si="674"/>
        <v>6.3903121961375668E-29</v>
      </c>
      <c r="BY2851" s="1">
        <f t="shared" si="675"/>
        <v>280.89999999999537</v>
      </c>
      <c r="BZ2851" s="1">
        <f t="shared" si="666"/>
        <v>2.2749420420568429E-31</v>
      </c>
      <c r="CA2851" s="1">
        <f t="shared" si="673"/>
        <v>26</v>
      </c>
      <c r="CE2851" s="1">
        <f t="shared" si="667"/>
        <v>26.305</v>
      </c>
      <c r="CF2851" s="1">
        <f t="shared" si="668"/>
        <v>99</v>
      </c>
      <c r="CG2851" s="1">
        <f t="shared" si="669"/>
        <v>0</v>
      </c>
      <c r="CH2851" s="1">
        <f t="shared" si="676"/>
        <v>0</v>
      </c>
      <c r="CJ2851" s="1" t="e">
        <f t="shared" si="670"/>
        <v>#N/A</v>
      </c>
      <c r="CK2851" s="1" t="str">
        <f t="shared" si="671"/>
        <v/>
      </c>
    </row>
    <row r="2852" spans="73:89" ht="12" customHeight="1" x14ac:dyDescent="0.15">
      <c r="BU2852" s="1">
        <f t="shared" si="672"/>
        <v>0</v>
      </c>
      <c r="BV2852" s="1">
        <f>IF($BY$12=1,NORMDIST(BY2852,$Y$6,$Y$8,TRUE),IF($BY$12=2,IF(BY2852&lt;=$BX$31,0,IF(BY2852&gt;=$BX$32,1,(BY2852-$BX$31)*$BX$33)),SUM($BU$42:BU2852)/$BV$40))</f>
        <v>1</v>
      </c>
      <c r="BW2852" s="1">
        <f t="shared" si="674"/>
        <v>6.0339482204659485E-29</v>
      </c>
      <c r="BY2852" s="1">
        <f t="shared" si="675"/>
        <v>280.9999999999954</v>
      </c>
      <c r="BZ2852" s="1">
        <f t="shared" si="666"/>
        <v>2.1473125339736824E-31</v>
      </c>
      <c r="CA2852" s="1">
        <f t="shared" si="673"/>
        <v>26</v>
      </c>
      <c r="CE2852" s="1">
        <f t="shared" si="667"/>
        <v>26.305</v>
      </c>
      <c r="CF2852" s="1">
        <f t="shared" si="668"/>
        <v>99</v>
      </c>
      <c r="CG2852" s="1">
        <f t="shared" si="669"/>
        <v>0</v>
      </c>
      <c r="CH2852" s="1">
        <f t="shared" si="676"/>
        <v>0</v>
      </c>
      <c r="CJ2852" s="1" t="e">
        <f t="shared" si="670"/>
        <v>#N/A</v>
      </c>
      <c r="CK2852" s="1" t="str">
        <f t="shared" si="671"/>
        <v/>
      </c>
    </row>
    <row r="2853" spans="73:89" ht="12" customHeight="1" x14ac:dyDescent="0.15">
      <c r="BU2853" s="1">
        <f t="shared" si="672"/>
        <v>0</v>
      </c>
      <c r="BV2853" s="1">
        <f>IF($BY$12=1,NORMDIST(BY2853,$Y$6,$Y$8,TRUE),IF($BY$12=2,IF(BY2853&lt;=$BX$31,0,IF(BY2853&gt;=$BX$32,1,(BY2853-$BX$31)*$BX$33)),SUM($BU$42:BU2853)/$BV$40))</f>
        <v>1</v>
      </c>
      <c r="BW2853" s="1">
        <f t="shared" si="674"/>
        <v>5.6973141838881454E-29</v>
      </c>
      <c r="BY2853" s="1">
        <f t="shared" si="675"/>
        <v>281.09999999999542</v>
      </c>
      <c r="BZ2853" s="1">
        <f t="shared" si="666"/>
        <v>2.0267926659154172E-31</v>
      </c>
      <c r="CA2853" s="1">
        <f t="shared" si="673"/>
        <v>26</v>
      </c>
      <c r="CE2853" s="1">
        <f t="shared" si="667"/>
        <v>26.305</v>
      </c>
      <c r="CF2853" s="1">
        <f t="shared" si="668"/>
        <v>99</v>
      </c>
      <c r="CG2853" s="1">
        <f t="shared" si="669"/>
        <v>0</v>
      </c>
      <c r="CH2853" s="1">
        <f t="shared" si="676"/>
        <v>0</v>
      </c>
      <c r="CJ2853" s="1" t="e">
        <f t="shared" si="670"/>
        <v>#N/A</v>
      </c>
      <c r="CK2853" s="1" t="str">
        <f t="shared" si="671"/>
        <v/>
      </c>
    </row>
    <row r="2854" spans="73:89" ht="12" customHeight="1" x14ac:dyDescent="0.15">
      <c r="BU2854" s="1">
        <f t="shared" si="672"/>
        <v>0</v>
      </c>
      <c r="BV2854" s="1">
        <f>IF($BY$12=1,NORMDIST(BY2854,$Y$6,$Y$8,TRUE),IF($BY$12=2,IF(BY2854&lt;=$BX$31,0,IF(BY2854&gt;=$BX$32,1,(BY2854-$BX$31)*$BX$33)),SUM($BU$42:BU2854)/$BV$40))</f>
        <v>1</v>
      </c>
      <c r="BW2854" s="1">
        <f t="shared" si="674"/>
        <v>5.3793257982352517E-29</v>
      </c>
      <c r="BY2854" s="1">
        <f t="shared" si="675"/>
        <v>281.19999999999544</v>
      </c>
      <c r="BZ2854" s="1">
        <f t="shared" si="666"/>
        <v>1.9129892596853977E-31</v>
      </c>
      <c r="CA2854" s="1">
        <f t="shared" si="673"/>
        <v>26</v>
      </c>
      <c r="CE2854" s="1">
        <f t="shared" si="667"/>
        <v>26.305</v>
      </c>
      <c r="CF2854" s="1">
        <f t="shared" si="668"/>
        <v>99</v>
      </c>
      <c r="CG2854" s="1">
        <f t="shared" si="669"/>
        <v>0</v>
      </c>
      <c r="CH2854" s="1">
        <f t="shared" si="676"/>
        <v>0</v>
      </c>
      <c r="CJ2854" s="1" t="e">
        <f t="shared" si="670"/>
        <v>#N/A</v>
      </c>
      <c r="CK2854" s="1" t="str">
        <f t="shared" si="671"/>
        <v/>
      </c>
    </row>
    <row r="2855" spans="73:89" ht="12" customHeight="1" x14ac:dyDescent="0.15">
      <c r="BU2855" s="1">
        <f t="shared" si="672"/>
        <v>0</v>
      </c>
      <c r="BV2855" s="1">
        <f>IF($BY$12=1,NORMDIST(BY2855,$Y$6,$Y$8,TRUE),IF($BY$12=2,IF(BY2855&lt;=$BX$31,0,IF(BY2855&gt;=$BX$32,1,(BY2855-$BX$31)*$BX$33)),SUM($BU$42:BU2855)/$BV$40))</f>
        <v>1</v>
      </c>
      <c r="BW2855" s="1">
        <f t="shared" si="674"/>
        <v>5.0789579143002821E-29</v>
      </c>
      <c r="BY2855" s="1">
        <f t="shared" si="675"/>
        <v>281.29999999999546</v>
      </c>
      <c r="BZ2855" s="1">
        <f t="shared" si="666"/>
        <v>1.8055307196233074E-31</v>
      </c>
      <c r="CA2855" s="1">
        <f t="shared" si="673"/>
        <v>26</v>
      </c>
      <c r="CE2855" s="1">
        <f t="shared" si="667"/>
        <v>26.305</v>
      </c>
      <c r="CF2855" s="1">
        <f t="shared" si="668"/>
        <v>99</v>
      </c>
      <c r="CG2855" s="1">
        <f t="shared" si="669"/>
        <v>0</v>
      </c>
      <c r="CH2855" s="1">
        <f t="shared" si="676"/>
        <v>0</v>
      </c>
      <c r="CJ2855" s="1" t="e">
        <f t="shared" si="670"/>
        <v>#N/A</v>
      </c>
      <c r="CK2855" s="1" t="str">
        <f t="shared" si="671"/>
        <v/>
      </c>
    </row>
    <row r="2856" spans="73:89" ht="12" customHeight="1" x14ac:dyDescent="0.15">
      <c r="BU2856" s="1">
        <f t="shared" si="672"/>
        <v>0</v>
      </c>
      <c r="BV2856" s="1">
        <f>IF($BY$12=1,NORMDIST(BY2856,$Y$6,$Y$8,TRUE),IF($BY$12=2,IF(BY2856&lt;=$BX$31,0,IF(BY2856&gt;=$BX$32,1,(BY2856-$BX$31)*$BX$33)),SUM($BU$42:BU2856)/$BV$40))</f>
        <v>1</v>
      </c>
      <c r="BW2856" s="1">
        <f t="shared" si="674"/>
        <v>4.795241321237776E-29</v>
      </c>
      <c r="BY2856" s="1">
        <f t="shared" si="675"/>
        <v>281.39999999999549</v>
      </c>
      <c r="BZ2856" s="1">
        <f t="shared" si="666"/>
        <v>1.704065856872016E-31</v>
      </c>
      <c r="CA2856" s="1">
        <f t="shared" si="673"/>
        <v>26</v>
      </c>
      <c r="CE2856" s="1">
        <f t="shared" si="667"/>
        <v>26.305</v>
      </c>
      <c r="CF2856" s="1">
        <f t="shared" si="668"/>
        <v>99</v>
      </c>
      <c r="CG2856" s="1">
        <f t="shared" si="669"/>
        <v>0</v>
      </c>
      <c r="CH2856" s="1">
        <f t="shared" si="676"/>
        <v>0</v>
      </c>
      <c r="CJ2856" s="1" t="e">
        <f t="shared" si="670"/>
        <v>#N/A</v>
      </c>
      <c r="CK2856" s="1" t="str">
        <f t="shared" si="671"/>
        <v/>
      </c>
    </row>
    <row r="2857" spans="73:89" ht="12" customHeight="1" x14ac:dyDescent="0.15">
      <c r="BU2857" s="1">
        <f t="shared" si="672"/>
        <v>0</v>
      </c>
      <c r="BV2857" s="1">
        <f>IF($BY$12=1,NORMDIST(BY2857,$Y$6,$Y$8,TRUE),IF($BY$12=2,IF(BY2857&lt;=$BX$31,0,IF(BY2857&gt;=$BX$32,1,(BY2857-$BX$31)*$BX$33)),SUM($BU$42:BU2857)/$BV$40))</f>
        <v>1</v>
      </c>
      <c r="BW2857" s="1">
        <f t="shared" si="674"/>
        <v>4.5272597178054083E-29</v>
      </c>
      <c r="BY2857" s="1">
        <f t="shared" si="675"/>
        <v>281.49999999999551</v>
      </c>
      <c r="BZ2857" s="1">
        <f t="shared" si="666"/>
        <v>1.6082627771955525E-31</v>
      </c>
      <c r="CA2857" s="1">
        <f t="shared" si="673"/>
        <v>26</v>
      </c>
      <c r="CE2857" s="1">
        <f t="shared" si="667"/>
        <v>26.305</v>
      </c>
      <c r="CF2857" s="1">
        <f t="shared" si="668"/>
        <v>99</v>
      </c>
      <c r="CG2857" s="1">
        <f t="shared" si="669"/>
        <v>0</v>
      </c>
      <c r="CH2857" s="1">
        <f t="shared" si="676"/>
        <v>0</v>
      </c>
      <c r="CJ2857" s="1" t="e">
        <f t="shared" si="670"/>
        <v>#N/A</v>
      </c>
      <c r="CK2857" s="1" t="str">
        <f t="shared" si="671"/>
        <v/>
      </c>
    </row>
    <row r="2858" spans="73:89" ht="12" customHeight="1" x14ac:dyDescent="0.15">
      <c r="BU2858" s="1">
        <f t="shared" si="672"/>
        <v>0</v>
      </c>
      <c r="BV2858" s="1">
        <f>IF($BY$12=1,NORMDIST(BY2858,$Y$6,$Y$8,TRUE),IF($BY$12=2,IF(BY2858&lt;=$BX$31,0,IF(BY2858&gt;=$BX$32,1,(BY2858-$BX$31)*$BX$33)),SUM($BU$42:BU2858)/$BV$40))</f>
        <v>1</v>
      </c>
      <c r="BW2858" s="1">
        <f t="shared" si="674"/>
        <v>4.2741468462988322E-29</v>
      </c>
      <c r="BY2858" s="1">
        <f t="shared" si="675"/>
        <v>281.59999999999553</v>
      </c>
      <c r="BZ2858" s="1">
        <f t="shared" ref="BZ2858:BZ2921" si="677">IF($BZ$5,IF($BY$12=1,NORMDIST(BY2858,$Y$6,$Y$8,FALSE),IF($BY$12=2,IF(AND(BY2858&gt;=$BX$31,BY2858&lt;=$BX$32),$BX$33,0),IF(BY2858&lt;=$BX$13,0,NORMDIST(LN((BY2858-$BX$13)/$BX$12),0,$BW$8,FALSE)/((BY2858-$BX$13)/$BX$12)))),-999)</f>
        <v>1.5178078289413708E-31</v>
      </c>
      <c r="CA2858" s="1">
        <f t="shared" si="673"/>
        <v>26</v>
      </c>
      <c r="CE2858" s="1">
        <f t="shared" ref="CE2858:CE2921" si="678">IF(AND($CB$7,$CD$2,$CD$1),26+$P$23/2-CC2858*$P$23,NA())</f>
        <v>26.305</v>
      </c>
      <c r="CF2858" s="1">
        <f t="shared" ref="CF2858:CF2921" si="679">IF(ISNA(CJ2858),99,CJ2858)</f>
        <v>99</v>
      </c>
      <c r="CG2858" s="1">
        <f t="shared" ref="CG2858:CG2921" si="680">IF(ISNA(CJ2858),0,CJ2858)</f>
        <v>0</v>
      </c>
      <c r="CH2858" s="1">
        <f t="shared" si="676"/>
        <v>0</v>
      </c>
      <c r="CJ2858" s="1" t="e">
        <f t="shared" ref="CJ2858:CJ2921" si="681">IF(CH2858=1,CE2858,NA())</f>
        <v>#N/A</v>
      </c>
      <c r="CK2858" s="1" t="str">
        <f t="shared" ref="CK2858:CK2921" si="682">IF(CH2858=1,M2757,"")</f>
        <v/>
      </c>
    </row>
    <row r="2859" spans="73:89" ht="12" customHeight="1" x14ac:dyDescent="0.15">
      <c r="BU2859" s="1">
        <f t="shared" ref="BU2859:BU2922" si="683">IF($BY$12&lt;3,0,IF(BY2859&lt;=$BX$13,0,NORMDIST(LN((BY2859-$BX$13)/$BX$12),0,$BW$8,FALSE)/((BY2859-$BX$13)/$BX$12)))</f>
        <v>0</v>
      </c>
      <c r="BV2859" s="1">
        <f>IF($BY$12=1,NORMDIST(BY2859,$Y$6,$Y$8,TRUE),IF($BY$12=2,IF(BY2859&lt;=$BX$31,0,IF(BY2859&gt;=$BX$32,1,(BY2859-$BX$31)*$BX$33)),SUM($BU$42:BU2859)/$BV$40))</f>
        <v>1</v>
      </c>
      <c r="BW2859" s="1">
        <f t="shared" si="674"/>
        <v>4.0350837805094321E-29</v>
      </c>
      <c r="BY2859" s="1">
        <f t="shared" si="675"/>
        <v>281.69999999999555</v>
      </c>
      <c r="BZ2859" s="1">
        <f t="shared" si="677"/>
        <v>1.4324046079195938E-31</v>
      </c>
      <c r="CA2859" s="1">
        <f t="shared" ref="CA2859:CA2922" si="684">IF(AND($CD$1,$CD$3),26-$CD$40*NORMDIST(BY2859,$Y$6,$Y$8/SQRT($T$18),FALSE),-999)</f>
        <v>26</v>
      </c>
      <c r="CE2859" s="1">
        <f t="shared" si="678"/>
        <v>26.305</v>
      </c>
      <c r="CF2859" s="1">
        <f t="shared" si="679"/>
        <v>99</v>
      </c>
      <c r="CG2859" s="1">
        <f t="shared" si="680"/>
        <v>0</v>
      </c>
      <c r="CH2859" s="1">
        <f t="shared" si="676"/>
        <v>0</v>
      </c>
      <c r="CJ2859" s="1" t="e">
        <f t="shared" si="681"/>
        <v>#N/A</v>
      </c>
      <c r="CK2859" s="1" t="str">
        <f t="shared" si="682"/>
        <v/>
      </c>
    </row>
    <row r="2860" spans="73:89" ht="12" customHeight="1" x14ac:dyDescent="0.15">
      <c r="BU2860" s="1">
        <f t="shared" si="683"/>
        <v>0</v>
      </c>
      <c r="BV2860" s="1">
        <f>IF($BY$12=1,NORMDIST(BY2860,$Y$6,$Y$8,TRUE),IF($BY$12=2,IF(BY2860&lt;=$BX$31,0,IF(BY2860&gt;=$BX$32,1,(BY2860-$BX$31)*$BX$33)),SUM($BU$42:BU2860)/$BV$40))</f>
        <v>1</v>
      </c>
      <c r="BW2860" s="1">
        <f t="shared" si="674"/>
        <v>3.8092963594962812E-29</v>
      </c>
      <c r="BY2860" s="1">
        <f t="shared" si="675"/>
        <v>281.79999999999558</v>
      </c>
      <c r="BZ2860" s="1">
        <f t="shared" si="677"/>
        <v>1.3517730161449045E-31</v>
      </c>
      <c r="CA2860" s="1">
        <f t="shared" si="684"/>
        <v>26</v>
      </c>
      <c r="CE2860" s="1">
        <f t="shared" si="678"/>
        <v>26.305</v>
      </c>
      <c r="CF2860" s="1">
        <f t="shared" si="679"/>
        <v>99</v>
      </c>
      <c r="CG2860" s="1">
        <f t="shared" si="680"/>
        <v>0</v>
      </c>
      <c r="CH2860" s="1">
        <f t="shared" si="676"/>
        <v>0</v>
      </c>
      <c r="CJ2860" s="1" t="e">
        <f t="shared" si="681"/>
        <v>#N/A</v>
      </c>
      <c r="CK2860" s="1" t="str">
        <f t="shared" si="682"/>
        <v/>
      </c>
    </row>
    <row r="2861" spans="73:89" ht="12" customHeight="1" x14ac:dyDescent="0.15">
      <c r="BU2861" s="1">
        <f t="shared" si="683"/>
        <v>0</v>
      </c>
      <c r="BV2861" s="1">
        <f>IF($BY$12=1,NORMDIST(BY2861,$Y$6,$Y$8,TRUE),IF($BY$12=2,IF(BY2861&lt;=$BX$31,0,IF(BY2861&gt;=$BX$32,1,(BY2861-$BX$31)*$BX$33)),SUM($BU$42:BU2861)/$BV$40))</f>
        <v>1</v>
      </c>
      <c r="BW2861" s="1">
        <f t="shared" si="674"/>
        <v>3.5960527593955126E-29</v>
      </c>
      <c r="BY2861" s="1">
        <f t="shared" si="675"/>
        <v>281.8999999999956</v>
      </c>
      <c r="BZ2861" s="1">
        <f t="shared" si="677"/>
        <v>1.2756483715486232E-31</v>
      </c>
      <c r="CA2861" s="1">
        <f t="shared" si="684"/>
        <v>26</v>
      </c>
      <c r="CE2861" s="1">
        <f t="shared" si="678"/>
        <v>26.305</v>
      </c>
      <c r="CF2861" s="1">
        <f t="shared" si="679"/>
        <v>99</v>
      </c>
      <c r="CG2861" s="1">
        <f t="shared" si="680"/>
        <v>0</v>
      </c>
      <c r="CH2861" s="1">
        <f t="shared" si="676"/>
        <v>0</v>
      </c>
      <c r="CJ2861" s="1" t="e">
        <f t="shared" si="681"/>
        <v>#N/A</v>
      </c>
      <c r="CK2861" s="1" t="str">
        <f t="shared" si="682"/>
        <v/>
      </c>
    </row>
    <row r="2862" spans="73:89" ht="12" customHeight="1" x14ac:dyDescent="0.15">
      <c r="BU2862" s="1">
        <f t="shared" si="683"/>
        <v>0</v>
      </c>
      <c r="BV2862" s="1">
        <f>IF($BY$12=1,NORMDIST(BY2862,$Y$6,$Y$8,TRUE),IF($BY$12=2,IF(BY2862&lt;=$BX$31,0,IF(BY2862&gt;=$BX$32,1,(BY2862-$BX$31)*$BX$33)),SUM($BU$42:BU2862)/$BV$40))</f>
        <v>1</v>
      </c>
      <c r="BW2862" s="1">
        <f t="shared" si="674"/>
        <v>3.3946611959019972E-29</v>
      </c>
      <c r="BY2862" s="1">
        <f t="shared" si="675"/>
        <v>281.99999999999562</v>
      </c>
      <c r="BZ2862" s="1">
        <f t="shared" si="677"/>
        <v>1.2037805659227126E-31</v>
      </c>
      <c r="CA2862" s="1">
        <f t="shared" si="684"/>
        <v>26</v>
      </c>
      <c r="CE2862" s="1">
        <f t="shared" si="678"/>
        <v>26.305</v>
      </c>
      <c r="CF2862" s="1">
        <f t="shared" si="679"/>
        <v>99</v>
      </c>
      <c r="CG2862" s="1">
        <f t="shared" si="680"/>
        <v>0</v>
      </c>
      <c r="CH2862" s="1">
        <f t="shared" si="676"/>
        <v>0</v>
      </c>
      <c r="CJ2862" s="1" t="e">
        <f t="shared" si="681"/>
        <v>#N/A</v>
      </c>
      <c r="CK2862" s="1" t="str">
        <f t="shared" si="682"/>
        <v/>
      </c>
    </row>
    <row r="2863" spans="73:89" ht="12" customHeight="1" x14ac:dyDescent="0.15">
      <c r="BU2863" s="1">
        <f t="shared" si="683"/>
        <v>0</v>
      </c>
      <c r="BV2863" s="1">
        <f>IF($BY$12=1,NORMDIST(BY2863,$Y$6,$Y$8,TRUE),IF($BY$12=2,IF(BY2863&lt;=$BX$31,0,IF(BY2863&gt;=$BX$32,1,(BY2863-$BX$31)*$BX$33)),SUM($BU$42:BU2863)/$BV$40))</f>
        <v>1</v>
      </c>
      <c r="BW2863" s="1">
        <f t="shared" si="674"/>
        <v>3.2044677504491289E-29</v>
      </c>
      <c r="BY2863" s="1">
        <f t="shared" si="675"/>
        <v>282.09999999999565</v>
      </c>
      <c r="BZ2863" s="1">
        <f t="shared" si="677"/>
        <v>1.1359332685037853E-31</v>
      </c>
      <c r="CA2863" s="1">
        <f t="shared" si="684"/>
        <v>26</v>
      </c>
      <c r="CE2863" s="1">
        <f t="shared" si="678"/>
        <v>26.305</v>
      </c>
      <c r="CF2863" s="1">
        <f t="shared" si="679"/>
        <v>99</v>
      </c>
      <c r="CG2863" s="1">
        <f t="shared" si="680"/>
        <v>0</v>
      </c>
      <c r="CH2863" s="1">
        <f t="shared" si="676"/>
        <v>0</v>
      </c>
      <c r="CJ2863" s="1" t="e">
        <f t="shared" si="681"/>
        <v>#N/A</v>
      </c>
      <c r="CK2863" s="1" t="str">
        <f t="shared" si="682"/>
        <v/>
      </c>
    </row>
    <row r="2864" spans="73:89" ht="12" customHeight="1" x14ac:dyDescent="0.15">
      <c r="BU2864" s="1">
        <f t="shared" si="683"/>
        <v>0</v>
      </c>
      <c r="BV2864" s="1">
        <f>IF($BY$12=1,NORMDIST(BY2864,$Y$6,$Y$8,TRUE),IF($BY$12=2,IF(BY2864&lt;=$BX$31,0,IF(BY2864&gt;=$BX$32,1,(BY2864-$BX$31)*$BX$33)),SUM($BU$42:BU2864)/$BV$40))</f>
        <v>1</v>
      </c>
      <c r="BW2864" s="1">
        <f t="shared" si="674"/>
        <v>3.0248543134797274E-29</v>
      </c>
      <c r="BY2864" s="1">
        <f t="shared" si="675"/>
        <v>282.19999999999567</v>
      </c>
      <c r="BZ2864" s="1">
        <f t="shared" si="677"/>
        <v>1.0718831727426554E-31</v>
      </c>
      <c r="CA2864" s="1">
        <f t="shared" si="684"/>
        <v>26</v>
      </c>
      <c r="CE2864" s="1">
        <f t="shared" si="678"/>
        <v>26.305</v>
      </c>
      <c r="CF2864" s="1">
        <f t="shared" si="679"/>
        <v>99</v>
      </c>
      <c r="CG2864" s="1">
        <f t="shared" si="680"/>
        <v>0</v>
      </c>
      <c r="CH2864" s="1">
        <f t="shared" si="676"/>
        <v>0</v>
      </c>
      <c r="CJ2864" s="1" t="e">
        <f t="shared" si="681"/>
        <v>#N/A</v>
      </c>
      <c r="CK2864" s="1" t="str">
        <f t="shared" si="682"/>
        <v/>
      </c>
    </row>
    <row r="2865" spans="73:89" ht="12" customHeight="1" x14ac:dyDescent="0.15">
      <c r="BU2865" s="1">
        <f t="shared" si="683"/>
        <v>0</v>
      </c>
      <c r="BV2865" s="1">
        <f>IF($BY$12=1,NORMDIST(BY2865,$Y$6,$Y$8,TRUE),IF($BY$12=2,IF(BY2865&lt;=$BX$31,0,IF(BY2865&gt;=$BX$32,1,(BY2865-$BX$31)*$BX$33)),SUM($BU$42:BU2865)/$BV$40))</f>
        <v>1</v>
      </c>
      <c r="BW2865" s="1">
        <f t="shared" si="674"/>
        <v>2.8552366385519785E-29</v>
      </c>
      <c r="BY2865" s="1">
        <f t="shared" si="675"/>
        <v>282.29999999999569</v>
      </c>
      <c r="BZ2865" s="1">
        <f t="shared" si="677"/>
        <v>1.0114192839362458E-31</v>
      </c>
      <c r="CA2865" s="1">
        <f t="shared" si="684"/>
        <v>26</v>
      </c>
      <c r="CE2865" s="1">
        <f t="shared" si="678"/>
        <v>26.305</v>
      </c>
      <c r="CF2865" s="1">
        <f t="shared" si="679"/>
        <v>99</v>
      </c>
      <c r="CG2865" s="1">
        <f t="shared" si="680"/>
        <v>0</v>
      </c>
      <c r="CH2865" s="1">
        <f t="shared" si="676"/>
        <v>0</v>
      </c>
      <c r="CJ2865" s="1" t="e">
        <f t="shared" si="681"/>
        <v>#N/A</v>
      </c>
      <c r="CK2865" s="1" t="str">
        <f t="shared" si="682"/>
        <v/>
      </c>
    </row>
    <row r="2866" spans="73:89" ht="12" customHeight="1" x14ac:dyDescent="0.15">
      <c r="BU2866" s="1">
        <f t="shared" si="683"/>
        <v>0</v>
      </c>
      <c r="BV2866" s="1">
        <f>IF($BY$12=1,NORMDIST(BY2866,$Y$6,$Y$8,TRUE),IF($BY$12=2,IF(BY2866&lt;=$BX$31,0,IF(BY2866&gt;=$BX$32,1,(BY2866-$BX$31)*$BX$33)),SUM($BU$42:BU2866)/$BV$40))</f>
        <v>1</v>
      </c>
      <c r="BW2866" s="1">
        <f t="shared" si="674"/>
        <v>2.6950625013570768E-29</v>
      </c>
      <c r="BY2866" s="1">
        <f t="shared" si="675"/>
        <v>282.39999999999571</v>
      </c>
      <c r="BZ2866" s="1">
        <f t="shared" si="677"/>
        <v>9.5434224552305867E-32</v>
      </c>
      <c r="CA2866" s="1">
        <f t="shared" si="684"/>
        <v>26</v>
      </c>
      <c r="CE2866" s="1">
        <f t="shared" si="678"/>
        <v>26.305</v>
      </c>
      <c r="CF2866" s="1">
        <f t="shared" si="679"/>
        <v>99</v>
      </c>
      <c r="CG2866" s="1">
        <f t="shared" si="680"/>
        <v>0</v>
      </c>
      <c r="CH2866" s="1">
        <f t="shared" si="676"/>
        <v>0</v>
      </c>
      <c r="CJ2866" s="1" t="e">
        <f t="shared" si="681"/>
        <v>#N/A</v>
      </c>
      <c r="CK2866" s="1" t="str">
        <f t="shared" si="682"/>
        <v/>
      </c>
    </row>
    <row r="2867" spans="73:89" ht="12" customHeight="1" x14ac:dyDescent="0.15">
      <c r="BU2867" s="1">
        <f t="shared" si="683"/>
        <v>0</v>
      </c>
      <c r="BV2867" s="1">
        <f>IF($BY$12=1,NORMDIST(BY2867,$Y$6,$Y$8,TRUE),IF($BY$12=2,IF(BY2867&lt;=$BX$31,0,IF(BY2867&gt;=$BX$32,1,(BY2867-$BX$31)*$BX$33)),SUM($BU$42:BU2867)/$BV$40))</f>
        <v>1</v>
      </c>
      <c r="BW2867" s="1">
        <f t="shared" si="674"/>
        <v>2.5438099580358694E-29</v>
      </c>
      <c r="BY2867" s="1">
        <f t="shared" si="675"/>
        <v>282.49999999999574</v>
      </c>
      <c r="BZ2867" s="1">
        <f t="shared" si="677"/>
        <v>9.0046370195961337E-32</v>
      </c>
      <c r="CA2867" s="1">
        <f t="shared" si="684"/>
        <v>26</v>
      </c>
      <c r="CE2867" s="1">
        <f t="shared" si="678"/>
        <v>26.305</v>
      </c>
      <c r="CF2867" s="1">
        <f t="shared" si="679"/>
        <v>99</v>
      </c>
      <c r="CG2867" s="1">
        <f t="shared" si="680"/>
        <v>0</v>
      </c>
      <c r="CH2867" s="1">
        <f t="shared" si="676"/>
        <v>0</v>
      </c>
      <c r="CJ2867" s="1" t="e">
        <f t="shared" si="681"/>
        <v>#N/A</v>
      </c>
      <c r="CK2867" s="1" t="str">
        <f t="shared" si="682"/>
        <v/>
      </c>
    </row>
    <row r="2868" spans="73:89" ht="12" customHeight="1" x14ac:dyDescent="0.15">
      <c r="BU2868" s="1">
        <f t="shared" si="683"/>
        <v>0</v>
      </c>
      <c r="BV2868" s="1">
        <f>IF($BY$12=1,NORMDIST(BY2868,$Y$6,$Y$8,TRUE),IF($BY$12=2,IF(BY2868&lt;=$BX$31,0,IF(BY2868&gt;=$BX$32,1,(BY2868-$BX$31)*$BX$33)),SUM($BU$42:BU2868)/$BV$40))</f>
        <v>1</v>
      </c>
      <c r="BW2868" s="1">
        <f t="shared" si="674"/>
        <v>2.4009856974835112E-29</v>
      </c>
      <c r="BY2868" s="1">
        <f t="shared" si="675"/>
        <v>282.59999999999576</v>
      </c>
      <c r="BZ2868" s="1">
        <f t="shared" si="677"/>
        <v>8.4960569620790775E-32</v>
      </c>
      <c r="CA2868" s="1">
        <f t="shared" si="684"/>
        <v>26</v>
      </c>
      <c r="CE2868" s="1">
        <f t="shared" si="678"/>
        <v>26.305</v>
      </c>
      <c r="CF2868" s="1">
        <f t="shared" si="679"/>
        <v>99</v>
      </c>
      <c r="CG2868" s="1">
        <f t="shared" si="680"/>
        <v>0</v>
      </c>
      <c r="CH2868" s="1">
        <f t="shared" si="676"/>
        <v>0</v>
      </c>
      <c r="CJ2868" s="1" t="e">
        <f t="shared" si="681"/>
        <v>#N/A</v>
      </c>
      <c r="CK2868" s="1" t="str">
        <f t="shared" si="682"/>
        <v/>
      </c>
    </row>
    <row r="2869" spans="73:89" ht="12" customHeight="1" x14ac:dyDescent="0.15">
      <c r="BU2869" s="1">
        <f t="shared" si="683"/>
        <v>0</v>
      </c>
      <c r="BV2869" s="1">
        <f>IF($BY$12=1,NORMDIST(BY2869,$Y$6,$Y$8,TRUE),IF($BY$12=2,IF(BY2869&lt;=$BX$31,0,IF(BY2869&gt;=$BX$32,1,(BY2869-$BX$31)*$BX$33)),SUM($BU$42:BU2869)/$BV$40))</f>
        <v>1</v>
      </c>
      <c r="BW2869" s="1">
        <f t="shared" si="674"/>
        <v>2.266123482609913E-29</v>
      </c>
      <c r="BY2869" s="1">
        <f t="shared" si="675"/>
        <v>282.69999999999578</v>
      </c>
      <c r="BZ2869" s="1">
        <f t="shared" si="677"/>
        <v>8.0160009996814532E-32</v>
      </c>
      <c r="CA2869" s="1">
        <f t="shared" si="684"/>
        <v>26</v>
      </c>
      <c r="CE2869" s="1">
        <f t="shared" si="678"/>
        <v>26.305</v>
      </c>
      <c r="CF2869" s="1">
        <f t="shared" si="679"/>
        <v>99</v>
      </c>
      <c r="CG2869" s="1">
        <f t="shared" si="680"/>
        <v>0</v>
      </c>
      <c r="CH2869" s="1">
        <f t="shared" si="676"/>
        <v>0</v>
      </c>
      <c r="CJ2869" s="1" t="e">
        <f t="shared" si="681"/>
        <v>#N/A</v>
      </c>
      <c r="CK2869" s="1" t="str">
        <f t="shared" si="682"/>
        <v/>
      </c>
    </row>
    <row r="2870" spans="73:89" ht="12" customHeight="1" x14ac:dyDescent="0.15">
      <c r="BU2870" s="1">
        <f t="shared" si="683"/>
        <v>0</v>
      </c>
      <c r="BV2870" s="1">
        <f>IF($BY$12=1,NORMDIST(BY2870,$Y$6,$Y$8,TRUE),IF($BY$12=2,IF(BY2870&lt;=$BX$31,0,IF(BY2870&gt;=$BX$32,1,(BY2870-$BX$31)*$BX$33)),SUM($BU$42:BU2870)/$BV$40))</f>
        <v>1</v>
      </c>
      <c r="BW2870" s="1">
        <f t="shared" si="674"/>
        <v>2.1387826757924233E-29</v>
      </c>
      <c r="BY2870" s="1">
        <f t="shared" si="675"/>
        <v>282.7999999999958</v>
      </c>
      <c r="BZ2870" s="1">
        <f t="shared" si="677"/>
        <v>7.5628807489125E-32</v>
      </c>
      <c r="CA2870" s="1">
        <f t="shared" si="684"/>
        <v>26</v>
      </c>
      <c r="CE2870" s="1">
        <f t="shared" si="678"/>
        <v>26.305</v>
      </c>
      <c r="CF2870" s="1">
        <f t="shared" si="679"/>
        <v>99</v>
      </c>
      <c r="CG2870" s="1">
        <f t="shared" si="680"/>
        <v>0</v>
      </c>
      <c r="CH2870" s="1">
        <f t="shared" si="676"/>
        <v>0</v>
      </c>
      <c r="CJ2870" s="1" t="e">
        <f t="shared" si="681"/>
        <v>#N/A</v>
      </c>
      <c r="CK2870" s="1" t="str">
        <f t="shared" si="682"/>
        <v/>
      </c>
    </row>
    <row r="2871" spans="73:89" ht="12" customHeight="1" x14ac:dyDescent="0.15">
      <c r="BU2871" s="1">
        <f t="shared" si="683"/>
        <v>0</v>
      </c>
      <c r="BV2871" s="1">
        <f>IF($BY$12=1,NORMDIST(BY2871,$Y$6,$Y$8,TRUE),IF($BY$12=2,IF(BY2871&lt;=$BX$31,0,IF(BY2871&gt;=$BX$32,1,(BY2871-$BX$31)*$BX$33)),SUM($BU$42:BU2871)/$BV$40))</f>
        <v>1</v>
      </c>
      <c r="BW2871" s="1">
        <f t="shared" si="674"/>
        <v>2.0185468440097691E-29</v>
      </c>
      <c r="BY2871" s="1">
        <f t="shared" si="675"/>
        <v>282.89999999999583</v>
      </c>
      <c r="BZ2871" s="1">
        <f t="shared" si="677"/>
        <v>7.1351956309996419E-32</v>
      </c>
      <c r="CA2871" s="1">
        <f t="shared" si="684"/>
        <v>26</v>
      </c>
      <c r="CE2871" s="1">
        <f t="shared" si="678"/>
        <v>26.305</v>
      </c>
      <c r="CF2871" s="1">
        <f t="shared" si="679"/>
        <v>99</v>
      </c>
      <c r="CG2871" s="1">
        <f t="shared" si="680"/>
        <v>0</v>
      </c>
      <c r="CH2871" s="1">
        <f t="shared" si="676"/>
        <v>0</v>
      </c>
      <c r="CJ2871" s="1" t="e">
        <f t="shared" si="681"/>
        <v>#N/A</v>
      </c>
      <c r="CK2871" s="1" t="str">
        <f t="shared" si="682"/>
        <v/>
      </c>
    </row>
    <row r="2872" spans="73:89" ht="12" customHeight="1" x14ac:dyDescent="0.15">
      <c r="BU2872" s="1">
        <f t="shared" si="683"/>
        <v>0</v>
      </c>
      <c r="BV2872" s="1">
        <f>IF($BY$12=1,NORMDIST(BY2872,$Y$6,$Y$8,TRUE),IF($BY$12=2,IF(BY2872&lt;=$BX$31,0,IF(BY2872&gt;=$BX$32,1,(BY2872-$BX$31)*$BX$33)),SUM($BU$42:BU2872)/$BV$40))</f>
        <v>1</v>
      </c>
      <c r="BW2872" s="1">
        <f t="shared" si="674"/>
        <v>1.9050224393855472E-29</v>
      </c>
      <c r="BY2872" s="1">
        <f t="shared" si="675"/>
        <v>282.99999999999585</v>
      </c>
      <c r="BZ2872" s="1">
        <f t="shared" si="677"/>
        <v>6.73152805436599E-32</v>
      </c>
      <c r="CA2872" s="1">
        <f t="shared" si="684"/>
        <v>26</v>
      </c>
      <c r="CE2872" s="1">
        <f t="shared" si="678"/>
        <v>26.305</v>
      </c>
      <c r="CF2872" s="1">
        <f t="shared" si="679"/>
        <v>99</v>
      </c>
      <c r="CG2872" s="1">
        <f t="shared" si="680"/>
        <v>0</v>
      </c>
      <c r="CH2872" s="1">
        <f t="shared" si="676"/>
        <v>0</v>
      </c>
      <c r="CJ2872" s="1" t="e">
        <f t="shared" si="681"/>
        <v>#N/A</v>
      </c>
      <c r="CK2872" s="1" t="str">
        <f t="shared" si="682"/>
        <v/>
      </c>
    </row>
    <row r="2873" spans="73:89" ht="12" customHeight="1" x14ac:dyDescent="0.15">
      <c r="BU2873" s="1">
        <f t="shared" si="683"/>
        <v>0</v>
      </c>
      <c r="BV2873" s="1">
        <f>IF($BY$12=1,NORMDIST(BY2873,$Y$6,$Y$8,TRUE),IF($BY$12=2,IF(BY2873&lt;=$BX$31,0,IF(BY2873&gt;=$BX$32,1,(BY2873-$BX$31)*$BX$33)),SUM($BU$42:BU2873)/$BV$40))</f>
        <v>1</v>
      </c>
      <c r="BW2873" s="1">
        <f t="shared" si="674"/>
        <v>1.7978375510978334E-29</v>
      </c>
      <c r="BY2873" s="1">
        <f t="shared" si="675"/>
        <v>283.09999999999587</v>
      </c>
      <c r="BZ2873" s="1">
        <f t="shared" si="677"/>
        <v>6.3505388594060744E-32</v>
      </c>
      <c r="CA2873" s="1">
        <f t="shared" si="684"/>
        <v>26</v>
      </c>
      <c r="CE2873" s="1">
        <f t="shared" si="678"/>
        <v>26.305</v>
      </c>
      <c r="CF2873" s="1">
        <f t="shared" si="679"/>
        <v>99</v>
      </c>
      <c r="CG2873" s="1">
        <f t="shared" si="680"/>
        <v>0</v>
      </c>
      <c r="CH2873" s="1">
        <f t="shared" si="676"/>
        <v>0</v>
      </c>
      <c r="CJ2873" s="1" t="e">
        <f t="shared" si="681"/>
        <v>#N/A</v>
      </c>
      <c r="CK2873" s="1" t="str">
        <f t="shared" si="682"/>
        <v/>
      </c>
    </row>
    <row r="2874" spans="73:89" ht="12" customHeight="1" x14ac:dyDescent="0.15">
      <c r="BU2874" s="1">
        <f t="shared" si="683"/>
        <v>0</v>
      </c>
      <c r="BV2874" s="1">
        <f>IF($BY$12=1,NORMDIST(BY2874,$Y$6,$Y$8,TRUE),IF($BY$12=2,IF(BY2874&lt;=$BX$31,0,IF(BY2874&gt;=$BX$32,1,(BY2874-$BX$31)*$BX$33)),SUM($BU$42:BU2874)/$BV$40))</f>
        <v>1</v>
      </c>
      <c r="BW2874" s="1">
        <f t="shared" si="674"/>
        <v>1.6966407248253636E-29</v>
      </c>
      <c r="BY2874" s="1">
        <f t="shared" si="675"/>
        <v>283.1999999999959</v>
      </c>
      <c r="BZ2874" s="1">
        <f t="shared" si="677"/>
        <v>5.9909630113890825E-32</v>
      </c>
      <c r="CA2874" s="1">
        <f t="shared" si="684"/>
        <v>26</v>
      </c>
      <c r="CE2874" s="1">
        <f t="shared" si="678"/>
        <v>26.305</v>
      </c>
      <c r="CF2874" s="1">
        <f t="shared" si="679"/>
        <v>99</v>
      </c>
      <c r="CG2874" s="1">
        <f t="shared" si="680"/>
        <v>0</v>
      </c>
      <c r="CH2874" s="1">
        <f t="shared" si="676"/>
        <v>0</v>
      </c>
      <c r="CJ2874" s="1" t="e">
        <f t="shared" si="681"/>
        <v>#N/A</v>
      </c>
      <c r="CK2874" s="1" t="str">
        <f t="shared" si="682"/>
        <v/>
      </c>
    </row>
    <row r="2875" spans="73:89" ht="12" customHeight="1" x14ac:dyDescent="0.15">
      <c r="BU2875" s="1">
        <f t="shared" si="683"/>
        <v>0</v>
      </c>
      <c r="BV2875" s="1">
        <f>IF($BY$12=1,NORMDIST(BY2875,$Y$6,$Y$8,TRUE),IF($BY$12=2,IF(BY2875&lt;=$BX$31,0,IF(BY2875&gt;=$BX$32,1,(BY2875-$BX$31)*$BX$33)),SUM($BU$42:BU2875)/$BV$40))</f>
        <v>1</v>
      </c>
      <c r="BW2875" s="1">
        <f t="shared" ref="BW2875:BW2938" si="685">BY2875*BZ2875</f>
        <v>1.601099846104865E-29</v>
      </c>
      <c r="BY2875" s="1">
        <f t="shared" ref="BY2875:BY2938" si="686">BY2874+$BZ$1</f>
        <v>283.29999999999592</v>
      </c>
      <c r="BZ2875" s="1">
        <f t="shared" si="677"/>
        <v>5.6516055280793794E-32</v>
      </c>
      <c r="CA2875" s="1">
        <f t="shared" si="684"/>
        <v>26</v>
      </c>
      <c r="CE2875" s="1">
        <f t="shared" si="678"/>
        <v>26.305</v>
      </c>
      <c r="CF2875" s="1">
        <f t="shared" si="679"/>
        <v>99</v>
      </c>
      <c r="CG2875" s="1">
        <f t="shared" si="680"/>
        <v>0</v>
      </c>
      <c r="CH2875" s="1">
        <f t="shared" si="676"/>
        <v>0</v>
      </c>
      <c r="CJ2875" s="1" t="e">
        <f t="shared" si="681"/>
        <v>#N/A</v>
      </c>
      <c r="CK2875" s="1" t="str">
        <f t="shared" si="682"/>
        <v/>
      </c>
    </row>
    <row r="2876" spans="73:89" ht="12" customHeight="1" x14ac:dyDescent="0.15">
      <c r="BU2876" s="1">
        <f t="shared" si="683"/>
        <v>0</v>
      </c>
      <c r="BV2876" s="1">
        <f>IF($BY$12=1,NORMDIST(BY2876,$Y$6,$Y$8,TRUE),IF($BY$12=2,IF(BY2876&lt;=$BX$31,0,IF(BY2876&gt;=$BX$32,1,(BY2876-$BX$31)*$BX$33)),SUM($BU$42:BU2876)/$BV$40))</f>
        <v>1</v>
      </c>
      <c r="BW2876" s="1">
        <f t="shared" si="685"/>
        <v>1.5109010841677354E-29</v>
      </c>
      <c r="BY2876" s="1">
        <f t="shared" si="686"/>
        <v>283.39999999999594</v>
      </c>
      <c r="BZ2876" s="1">
        <f t="shared" si="677"/>
        <v>5.3313376293851697E-32</v>
      </c>
      <c r="CA2876" s="1">
        <f t="shared" si="684"/>
        <v>26</v>
      </c>
      <c r="CE2876" s="1">
        <f t="shared" si="678"/>
        <v>26.305</v>
      </c>
      <c r="CF2876" s="1">
        <f t="shared" si="679"/>
        <v>99</v>
      </c>
      <c r="CG2876" s="1">
        <f t="shared" si="680"/>
        <v>0</v>
      </c>
      <c r="CH2876" s="1">
        <f t="shared" si="676"/>
        <v>0</v>
      </c>
      <c r="CJ2876" s="1" t="e">
        <f t="shared" si="681"/>
        <v>#N/A</v>
      </c>
      <c r="CK2876" s="1" t="str">
        <f t="shared" si="682"/>
        <v/>
      </c>
    </row>
    <row r="2877" spans="73:89" ht="12" customHeight="1" x14ac:dyDescent="0.15">
      <c r="BU2877" s="1">
        <f t="shared" si="683"/>
        <v>0</v>
      </c>
      <c r="BV2877" s="1">
        <f>IF($BY$12=1,NORMDIST(BY2877,$Y$6,$Y$8,TRUE),IF($BY$12=2,IF(BY2877&lt;=$BX$31,0,IF(BY2877&gt;=$BX$32,1,(BY2877-$BX$31)*$BX$33)),SUM($BU$42:BU2877)/$BV$40))</f>
        <v>1</v>
      </c>
      <c r="BW2877" s="1">
        <f t="shared" si="685"/>
        <v>1.4257478930058307E-29</v>
      </c>
      <c r="BY2877" s="1">
        <f t="shared" si="686"/>
        <v>283.49999999999596</v>
      </c>
      <c r="BZ2877" s="1">
        <f t="shared" si="677"/>
        <v>5.0290930970224023E-32</v>
      </c>
      <c r="CA2877" s="1">
        <f t="shared" si="684"/>
        <v>26</v>
      </c>
      <c r="CE2877" s="1">
        <f t="shared" si="678"/>
        <v>26.305</v>
      </c>
      <c r="CF2877" s="1">
        <f t="shared" si="679"/>
        <v>99</v>
      </c>
      <c r="CG2877" s="1">
        <f t="shared" si="680"/>
        <v>0</v>
      </c>
      <c r="CH2877" s="1">
        <f t="shared" si="676"/>
        <v>0</v>
      </c>
      <c r="CJ2877" s="1" t="e">
        <f t="shared" si="681"/>
        <v>#N/A</v>
      </c>
      <c r="CK2877" s="1" t="str">
        <f t="shared" si="682"/>
        <v/>
      </c>
    </row>
    <row r="2878" spans="73:89" ht="12" customHeight="1" x14ac:dyDescent="0.15">
      <c r="BU2878" s="1">
        <f t="shared" si="683"/>
        <v>0</v>
      </c>
      <c r="BV2878" s="1">
        <f>IF($BY$12=1,NORMDIST(BY2878,$Y$6,$Y$8,TRUE),IF($BY$12=2,IF(BY2878&lt;=$BX$31,0,IF(BY2878&gt;=$BX$32,1,(BY2878-$BX$31)*$BX$33)),SUM($BU$42:BU2878)/$BV$40))</f>
        <v>1</v>
      </c>
      <c r="BW2878" s="1">
        <f t="shared" si="685"/>
        <v>1.3453600665907687E-29</v>
      </c>
      <c r="BY2878" s="1">
        <f t="shared" si="686"/>
        <v>283.59999999999599</v>
      </c>
      <c r="BZ2878" s="1">
        <f t="shared" si="677"/>
        <v>4.743864832830704E-32</v>
      </c>
      <c r="CA2878" s="1">
        <f t="shared" si="684"/>
        <v>26</v>
      </c>
      <c r="CE2878" s="1">
        <f t="shared" si="678"/>
        <v>26.305</v>
      </c>
      <c r="CF2878" s="1">
        <f t="shared" si="679"/>
        <v>99</v>
      </c>
      <c r="CG2878" s="1">
        <f t="shared" si="680"/>
        <v>0</v>
      </c>
      <c r="CH2878" s="1">
        <f t="shared" si="676"/>
        <v>0</v>
      </c>
      <c r="CJ2878" s="1" t="e">
        <f t="shared" si="681"/>
        <v>#N/A</v>
      </c>
      <c r="CK2878" s="1" t="str">
        <f t="shared" si="682"/>
        <v/>
      </c>
    </row>
    <row r="2879" spans="73:89" ht="12" customHeight="1" x14ac:dyDescent="0.15">
      <c r="BU2879" s="1">
        <f t="shared" si="683"/>
        <v>0</v>
      </c>
      <c r="BV2879" s="1">
        <f>IF($BY$12=1,NORMDIST(BY2879,$Y$6,$Y$8,TRUE),IF($BY$12=2,IF(BY2879&lt;=$BX$31,0,IF(BY2879&gt;=$BX$32,1,(BY2879-$BX$31)*$BX$33)),SUM($BU$42:BU2879)/$BV$40))</f>
        <v>1</v>
      </c>
      <c r="BW2879" s="1">
        <f t="shared" si="685"/>
        <v>1.2694728453340184E-29</v>
      </c>
      <c r="BY2879" s="1">
        <f t="shared" si="686"/>
        <v>283.69999999999601</v>
      </c>
      <c r="BZ2879" s="1">
        <f t="shared" si="677"/>
        <v>4.4747016049842655E-32</v>
      </c>
      <c r="CA2879" s="1">
        <f t="shared" si="684"/>
        <v>26</v>
      </c>
      <c r="CE2879" s="1">
        <f t="shared" si="678"/>
        <v>26.305</v>
      </c>
      <c r="CF2879" s="1">
        <f t="shared" si="679"/>
        <v>99</v>
      </c>
      <c r="CG2879" s="1">
        <f t="shared" si="680"/>
        <v>0</v>
      </c>
      <c r="CH2879" s="1">
        <f t="shared" si="676"/>
        <v>0</v>
      </c>
      <c r="CJ2879" s="1" t="e">
        <f t="shared" si="681"/>
        <v>#N/A</v>
      </c>
      <c r="CK2879" s="1" t="str">
        <f t="shared" si="682"/>
        <v/>
      </c>
    </row>
    <row r="2880" spans="73:89" ht="12" customHeight="1" x14ac:dyDescent="0.15">
      <c r="BU2880" s="1">
        <f t="shared" si="683"/>
        <v>0</v>
      </c>
      <c r="BV2880" s="1">
        <f>IF($BY$12=1,NORMDIST(BY2880,$Y$6,$Y$8,TRUE),IF($BY$12=2,IF(BY2880&lt;=$BX$31,0,IF(BY2880&gt;=$BX$32,1,(BY2880-$BX$31)*$BX$33)),SUM($BU$42:BU2880)/$BV$40))</f>
        <v>1</v>
      </c>
      <c r="BW2880" s="1">
        <f t="shared" si="685"/>
        <v>1.1978360710308423E-29</v>
      </c>
      <c r="BY2880" s="1">
        <f t="shared" si="686"/>
        <v>283.79999999999603</v>
      </c>
      <c r="BZ2880" s="1">
        <f t="shared" si="677"/>
        <v>4.2207049719198701E-32</v>
      </c>
      <c r="CA2880" s="1">
        <f t="shared" si="684"/>
        <v>26</v>
      </c>
      <c r="CE2880" s="1">
        <f t="shared" si="678"/>
        <v>26.305</v>
      </c>
      <c r="CF2880" s="1">
        <f t="shared" si="679"/>
        <v>99</v>
      </c>
      <c r="CG2880" s="1">
        <f t="shared" si="680"/>
        <v>0</v>
      </c>
      <c r="CH2880" s="1">
        <f t="shared" si="676"/>
        <v>0</v>
      </c>
      <c r="CJ2880" s="1" t="e">
        <f t="shared" si="681"/>
        <v>#N/A</v>
      </c>
      <c r="CK2880" s="1" t="str">
        <f t="shared" si="682"/>
        <v/>
      </c>
    </row>
    <row r="2881" spans="73:89" ht="12" customHeight="1" x14ac:dyDescent="0.15">
      <c r="BU2881" s="1">
        <f t="shared" si="683"/>
        <v>0</v>
      </c>
      <c r="BV2881" s="1">
        <f>IF($BY$12=1,NORMDIST(BY2881,$Y$6,$Y$8,TRUE),IF($BY$12=2,IF(BY2881&lt;=$BX$31,0,IF(BY2881&gt;=$BX$32,1,(BY2881-$BX$31)*$BX$33)),SUM($BU$42:BU2881)/$BV$40))</f>
        <v>1</v>
      </c>
      <c r="BW2881" s="1">
        <f t="shared" si="685"/>
        <v>1.1302133876783476E-29</v>
      </c>
      <c r="BY2881" s="1">
        <f t="shared" si="686"/>
        <v>283.89999999999606</v>
      </c>
      <c r="BZ2881" s="1">
        <f t="shared" si="677"/>
        <v>3.9810263743514033E-32</v>
      </c>
      <c r="CA2881" s="1">
        <f t="shared" si="684"/>
        <v>26</v>
      </c>
      <c r="CE2881" s="1">
        <f t="shared" si="678"/>
        <v>26.305</v>
      </c>
      <c r="CF2881" s="1">
        <f t="shared" si="679"/>
        <v>99</v>
      </c>
      <c r="CG2881" s="1">
        <f t="shared" si="680"/>
        <v>0</v>
      </c>
      <c r="CH2881" s="1">
        <f t="shared" si="676"/>
        <v>0</v>
      </c>
      <c r="CJ2881" s="1" t="e">
        <f t="shared" si="681"/>
        <v>#N/A</v>
      </c>
      <c r="CK2881" s="1" t="str">
        <f t="shared" si="682"/>
        <v/>
      </c>
    </row>
    <row r="2882" spans="73:89" ht="12" customHeight="1" x14ac:dyDescent="0.15">
      <c r="BU2882" s="1">
        <f t="shared" si="683"/>
        <v>0</v>
      </c>
      <c r="BV2882" s="1">
        <f>IF($BY$12=1,NORMDIST(BY2882,$Y$6,$Y$8,TRUE),IF($BY$12=2,IF(BY2882&lt;=$BX$31,0,IF(BY2882&gt;=$BX$32,1,(BY2882-$BX$31)*$BX$33)),SUM($BU$42:BU2882)/$BV$40))</f>
        <v>1</v>
      </c>
      <c r="BW2882" s="1">
        <f t="shared" si="685"/>
        <v>1.066381485696932E-29</v>
      </c>
      <c r="BY2882" s="1">
        <f t="shared" si="686"/>
        <v>283.99999999999608</v>
      </c>
      <c r="BZ2882" s="1">
        <f t="shared" si="677"/>
        <v>3.7548643862568545E-32</v>
      </c>
      <c r="CA2882" s="1">
        <f t="shared" si="684"/>
        <v>26</v>
      </c>
      <c r="CE2882" s="1">
        <f t="shared" si="678"/>
        <v>26.305</v>
      </c>
      <c r="CF2882" s="1">
        <f t="shared" si="679"/>
        <v>99</v>
      </c>
      <c r="CG2882" s="1">
        <f t="shared" si="680"/>
        <v>0</v>
      </c>
      <c r="CH2882" s="1">
        <f t="shared" si="676"/>
        <v>0</v>
      </c>
      <c r="CJ2882" s="1" t="e">
        <f t="shared" si="681"/>
        <v>#N/A</v>
      </c>
      <c r="CK2882" s="1" t="str">
        <f t="shared" si="682"/>
        <v/>
      </c>
    </row>
    <row r="2883" spans="73:89" ht="12" customHeight="1" x14ac:dyDescent="0.15">
      <c r="BU2883" s="1">
        <f t="shared" si="683"/>
        <v>0</v>
      </c>
      <c r="BV2883" s="1">
        <f>IF($BY$12=1,NORMDIST(BY2883,$Y$6,$Y$8,TRUE),IF($BY$12=2,IF(BY2883&lt;=$BX$31,0,IF(BY2883&gt;=$BX$32,1,(BY2883-$BX$31)*$BX$33)),SUM($BU$42:BU2883)/$BV$40))</f>
        <v>1</v>
      </c>
      <c r="BW2883" s="1">
        <f t="shared" si="685"/>
        <v>1.0061293872169411E-29</v>
      </c>
      <c r="BY2883" s="1">
        <f t="shared" si="686"/>
        <v>284.0999999999961</v>
      </c>
      <c r="BZ2883" s="1">
        <f t="shared" si="677"/>
        <v>3.541462116215962E-32</v>
      </c>
      <c r="CA2883" s="1">
        <f t="shared" si="684"/>
        <v>26</v>
      </c>
      <c r="CE2883" s="1">
        <f t="shared" si="678"/>
        <v>26.305</v>
      </c>
      <c r="CF2883" s="1">
        <f t="shared" si="679"/>
        <v>99</v>
      </c>
      <c r="CG2883" s="1">
        <f t="shared" si="680"/>
        <v>0</v>
      </c>
      <c r="CH2883" s="1">
        <f t="shared" ref="CH2883:CH2946" si="687">IF(CB2883="",0,1)</f>
        <v>0</v>
      </c>
      <c r="CJ2883" s="1" t="e">
        <f t="shared" si="681"/>
        <v>#N/A</v>
      </c>
      <c r="CK2883" s="1" t="str">
        <f t="shared" si="682"/>
        <v/>
      </c>
    </row>
    <row r="2884" spans="73:89" ht="12" customHeight="1" x14ac:dyDescent="0.15">
      <c r="BU2884" s="1">
        <f t="shared" si="683"/>
        <v>0</v>
      </c>
      <c r="BV2884" s="1">
        <f>IF($BY$12=1,NORMDIST(BY2884,$Y$6,$Y$8,TRUE),IF($BY$12=2,IF(BY2884&lt;=$BX$31,0,IF(BY2884&gt;=$BX$32,1,(BY2884-$BX$31)*$BX$33)),SUM($BU$42:BU2884)/$BV$40))</f>
        <v>1</v>
      </c>
      <c r="BW2884" s="1">
        <f t="shared" si="685"/>
        <v>9.4925777021653891E-30</v>
      </c>
      <c r="BY2884" s="1">
        <f t="shared" si="686"/>
        <v>284.19999999999612</v>
      </c>
      <c r="BZ2884" s="1">
        <f t="shared" si="677"/>
        <v>3.3401047509379024E-32</v>
      </c>
      <c r="CA2884" s="1">
        <f t="shared" si="684"/>
        <v>26</v>
      </c>
      <c r="CE2884" s="1">
        <f t="shared" si="678"/>
        <v>26.305</v>
      </c>
      <c r="CF2884" s="1">
        <f t="shared" si="679"/>
        <v>99</v>
      </c>
      <c r="CG2884" s="1">
        <f t="shared" si="680"/>
        <v>0</v>
      </c>
      <c r="CH2884" s="1">
        <f t="shared" si="687"/>
        <v>0</v>
      </c>
      <c r="CJ2884" s="1" t="e">
        <f t="shared" si="681"/>
        <v>#N/A</v>
      </c>
      <c r="CK2884" s="1" t="str">
        <f t="shared" si="682"/>
        <v/>
      </c>
    </row>
    <row r="2885" spans="73:89" ht="12" customHeight="1" x14ac:dyDescent="0.15">
      <c r="BU2885" s="1">
        <f t="shared" si="683"/>
        <v>0</v>
      </c>
      <c r="BV2885" s="1">
        <f>IF($BY$12=1,NORMDIST(BY2885,$Y$6,$Y$8,TRUE),IF($BY$12=2,IF(BY2885&lt;=$BX$31,0,IF(BY2885&gt;=$BX$32,1,(BY2885-$BX$31)*$BX$33)),SUM($BU$42:BU2885)/$BV$40))</f>
        <v>1</v>
      </c>
      <c r="BW2885" s="1">
        <f t="shared" si="685"/>
        <v>8.9557832941589947E-30</v>
      </c>
      <c r="BY2885" s="1">
        <f t="shared" si="686"/>
        <v>284.29999999999615</v>
      </c>
      <c r="BZ2885" s="1">
        <f t="shared" si="677"/>
        <v>3.1501172332603291E-32</v>
      </c>
      <c r="CA2885" s="1">
        <f t="shared" si="684"/>
        <v>26</v>
      </c>
      <c r="CE2885" s="1">
        <f t="shared" si="678"/>
        <v>26.305</v>
      </c>
      <c r="CF2885" s="1">
        <f t="shared" si="679"/>
        <v>99</v>
      </c>
      <c r="CG2885" s="1">
        <f t="shared" si="680"/>
        <v>0</v>
      </c>
      <c r="CH2885" s="1">
        <f t="shared" si="687"/>
        <v>0</v>
      </c>
      <c r="CJ2885" s="1" t="e">
        <f t="shared" si="681"/>
        <v>#N/A</v>
      </c>
      <c r="CK2885" s="1" t="str">
        <f t="shared" si="682"/>
        <v/>
      </c>
    </row>
    <row r="2886" spans="73:89" ht="12" customHeight="1" x14ac:dyDescent="0.15">
      <c r="BU2886" s="1">
        <f t="shared" si="683"/>
        <v>0</v>
      </c>
      <c r="BV2886" s="1">
        <f>IF($BY$12=1,NORMDIST(BY2886,$Y$6,$Y$8,TRUE),IF($BY$12=2,IF(BY2886&lt;=$BX$31,0,IF(BY2886&gt;=$BX$32,1,(BY2886-$BX$31)*$BX$33)),SUM($BU$42:BU2886)/$BV$40))</f>
        <v>1</v>
      </c>
      <c r="BW2886" s="1">
        <f t="shared" si="685"/>
        <v>8.4491317194438693E-30</v>
      </c>
      <c r="BY2886" s="1">
        <f t="shared" si="686"/>
        <v>284.39999999999617</v>
      </c>
      <c r="BZ2886" s="1">
        <f t="shared" si="677"/>
        <v>2.9708620673150435E-32</v>
      </c>
      <c r="CA2886" s="1">
        <f t="shared" si="684"/>
        <v>26</v>
      </c>
      <c r="CE2886" s="1">
        <f t="shared" si="678"/>
        <v>26.305</v>
      </c>
      <c r="CF2886" s="1">
        <f t="shared" si="679"/>
        <v>99</v>
      </c>
      <c r="CG2886" s="1">
        <f t="shared" si="680"/>
        <v>0</v>
      </c>
      <c r="CH2886" s="1">
        <f t="shared" si="687"/>
        <v>0</v>
      </c>
      <c r="CJ2886" s="1" t="e">
        <f t="shared" si="681"/>
        <v>#N/A</v>
      </c>
      <c r="CK2886" s="1" t="str">
        <f t="shared" si="682"/>
        <v/>
      </c>
    </row>
    <row r="2887" spans="73:89" ht="12" customHeight="1" x14ac:dyDescent="0.15">
      <c r="BU2887" s="1">
        <f t="shared" si="683"/>
        <v>0</v>
      </c>
      <c r="BV2887" s="1">
        <f>IF($BY$12=1,NORMDIST(BY2887,$Y$6,$Y$8,TRUE),IF($BY$12=2,IF(BY2887&lt;=$BX$31,0,IF(BY2887&gt;=$BX$32,1,(BY2887-$BX$31)*$BX$33)),SUM($BU$42:BU2887)/$BV$40))</f>
        <v>1</v>
      </c>
      <c r="BW2887" s="1">
        <f t="shared" si="685"/>
        <v>7.9709424590374692E-30</v>
      </c>
      <c r="BY2887" s="1">
        <f t="shared" si="686"/>
        <v>284.49999999999619</v>
      </c>
      <c r="BZ2887" s="1">
        <f t="shared" si="677"/>
        <v>2.801737243949939E-32</v>
      </c>
      <c r="CA2887" s="1">
        <f t="shared" si="684"/>
        <v>26</v>
      </c>
      <c r="CE2887" s="1">
        <f t="shared" si="678"/>
        <v>26.305</v>
      </c>
      <c r="CF2887" s="1">
        <f t="shared" si="679"/>
        <v>99</v>
      </c>
      <c r="CG2887" s="1">
        <f t="shared" si="680"/>
        <v>0</v>
      </c>
      <c r="CH2887" s="1">
        <f t="shared" si="687"/>
        <v>0</v>
      </c>
      <c r="CJ2887" s="1" t="e">
        <f t="shared" si="681"/>
        <v>#N/A</v>
      </c>
      <c r="CK2887" s="1" t="str">
        <f t="shared" si="682"/>
        <v/>
      </c>
    </row>
    <row r="2888" spans="73:89" ht="12" customHeight="1" x14ac:dyDescent="0.15">
      <c r="BU2888" s="1">
        <f t="shared" si="683"/>
        <v>0</v>
      </c>
      <c r="BV2888" s="1">
        <f>IF($BY$12=1,NORMDIST(BY2888,$Y$6,$Y$8,TRUE),IF($BY$12=2,IF(BY2888&lt;=$BX$31,0,IF(BY2888&gt;=$BX$32,1,(BY2888-$BX$31)*$BX$33)),SUM($BU$42:BU2888)/$BV$40))</f>
        <v>1</v>
      </c>
      <c r="BW2888" s="1">
        <f t="shared" si="685"/>
        <v>7.5196280005084263E-30</v>
      </c>
      <c r="BY2888" s="1">
        <f t="shared" si="686"/>
        <v>284.59999999999621</v>
      </c>
      <c r="BZ2888" s="1">
        <f t="shared" si="677"/>
        <v>2.6421742798694754E-32</v>
      </c>
      <c r="CA2888" s="1">
        <f t="shared" si="684"/>
        <v>26</v>
      </c>
      <c r="CE2888" s="1">
        <f t="shared" si="678"/>
        <v>26.305</v>
      </c>
      <c r="CF2888" s="1">
        <f t="shared" si="679"/>
        <v>99</v>
      </c>
      <c r="CG2888" s="1">
        <f t="shared" si="680"/>
        <v>0</v>
      </c>
      <c r="CH2888" s="1">
        <f t="shared" si="687"/>
        <v>0</v>
      </c>
      <c r="CJ2888" s="1" t="e">
        <f t="shared" si="681"/>
        <v>#N/A</v>
      </c>
      <c r="CK2888" s="1" t="str">
        <f t="shared" si="682"/>
        <v/>
      </c>
    </row>
    <row r="2889" spans="73:89" ht="12" customHeight="1" x14ac:dyDescent="0.15">
      <c r="BU2889" s="1">
        <f t="shared" si="683"/>
        <v>0</v>
      </c>
      <c r="BV2889" s="1">
        <f>IF($BY$12=1,NORMDIST(BY2889,$Y$6,$Y$8,TRUE),IF($BY$12=2,IF(BY2889&lt;=$BX$31,0,IF(BY2889&gt;=$BX$32,1,(BY2889-$BX$31)*$BX$33)),SUM($BU$42:BU2889)/$BV$40))</f>
        <v>1</v>
      </c>
      <c r="BW2889" s="1">
        <f t="shared" si="685"/>
        <v>7.0936887291852158E-30</v>
      </c>
      <c r="BY2889" s="1">
        <f t="shared" si="686"/>
        <v>284.69999999999624</v>
      </c>
      <c r="BZ2889" s="1">
        <f t="shared" si="677"/>
        <v>2.4916363643081521E-32</v>
      </c>
      <c r="CA2889" s="1">
        <f t="shared" si="684"/>
        <v>26</v>
      </c>
      <c r="CE2889" s="1">
        <f t="shared" si="678"/>
        <v>26.305</v>
      </c>
      <c r="CF2889" s="1">
        <f t="shared" si="679"/>
        <v>99</v>
      </c>
      <c r="CG2889" s="1">
        <f t="shared" si="680"/>
        <v>0</v>
      </c>
      <c r="CH2889" s="1">
        <f t="shared" si="687"/>
        <v>0</v>
      </c>
      <c r="CJ2889" s="1" t="e">
        <f t="shared" si="681"/>
        <v>#N/A</v>
      </c>
      <c r="CK2889" s="1" t="str">
        <f t="shared" si="682"/>
        <v/>
      </c>
    </row>
    <row r="2890" spans="73:89" ht="12" customHeight="1" x14ac:dyDescent="0.15">
      <c r="BU2890" s="1">
        <f t="shared" si="683"/>
        <v>0</v>
      </c>
      <c r="BV2890" s="1">
        <f>IF($BY$12=1,NORMDIST(BY2890,$Y$6,$Y$8,TRUE),IF($BY$12=2,IF(BY2890&lt;=$BX$31,0,IF(BY2890&gt;=$BX$32,1,(BY2890-$BX$31)*$BX$33)),SUM($BU$42:BU2890)/$BV$40))</f>
        <v>1</v>
      </c>
      <c r="BW2890" s="1">
        <f t="shared" si="685"/>
        <v>6.6917080978341582E-30</v>
      </c>
      <c r="BY2890" s="1">
        <f t="shared" si="686"/>
        <v>284.79999999999626</v>
      </c>
      <c r="BZ2890" s="1">
        <f t="shared" si="677"/>
        <v>2.3496166073856199E-32</v>
      </c>
      <c r="CA2890" s="1">
        <f t="shared" si="684"/>
        <v>26</v>
      </c>
      <c r="CE2890" s="1">
        <f t="shared" si="678"/>
        <v>26.305</v>
      </c>
      <c r="CF2890" s="1">
        <f t="shared" si="679"/>
        <v>99</v>
      </c>
      <c r="CG2890" s="1">
        <f t="shared" si="680"/>
        <v>0</v>
      </c>
      <c r="CH2890" s="1">
        <f t="shared" si="687"/>
        <v>0</v>
      </c>
      <c r="CJ2890" s="1" t="e">
        <f t="shared" si="681"/>
        <v>#N/A</v>
      </c>
      <c r="CK2890" s="1" t="str">
        <f t="shared" si="682"/>
        <v/>
      </c>
    </row>
    <row r="2891" spans="73:89" ht="12" customHeight="1" x14ac:dyDescent="0.15">
      <c r="BU2891" s="1">
        <f t="shared" si="683"/>
        <v>0</v>
      </c>
      <c r="BV2891" s="1">
        <f>IF($BY$12=1,NORMDIST(BY2891,$Y$6,$Y$8,TRUE),IF($BY$12=2,IF(BY2891&lt;=$BX$31,0,IF(BY2891&gt;=$BX$32,1,(BY2891-$BX$31)*$BX$33)),SUM($BU$42:BU2891)/$BV$40))</f>
        <v>1</v>
      </c>
      <c r="BW2891" s="1">
        <f t="shared" si="685"/>
        <v>6.3123480597469339E-30</v>
      </c>
      <c r="BY2891" s="1">
        <f t="shared" si="686"/>
        <v>284.89999999999628</v>
      </c>
      <c r="BZ2891" s="1">
        <f t="shared" si="677"/>
        <v>2.2156363846075872E-32</v>
      </c>
      <c r="CA2891" s="1">
        <f t="shared" si="684"/>
        <v>26</v>
      </c>
      <c r="CE2891" s="1">
        <f t="shared" si="678"/>
        <v>26.305</v>
      </c>
      <c r="CF2891" s="1">
        <f t="shared" si="679"/>
        <v>99</v>
      </c>
      <c r="CG2891" s="1">
        <f t="shared" si="680"/>
        <v>0</v>
      </c>
      <c r="CH2891" s="1">
        <f t="shared" si="687"/>
        <v>0</v>
      </c>
      <c r="CJ2891" s="1" t="e">
        <f t="shared" si="681"/>
        <v>#N/A</v>
      </c>
      <c r="CK2891" s="1" t="str">
        <f t="shared" si="682"/>
        <v/>
      </c>
    </row>
    <row r="2892" spans="73:89" ht="12" customHeight="1" x14ac:dyDescent="0.15">
      <c r="BU2892" s="1">
        <f t="shared" si="683"/>
        <v>0</v>
      </c>
      <c r="BV2892" s="1">
        <f>IF($BY$12=1,NORMDIST(BY2892,$Y$6,$Y$8,TRUE),IF($BY$12=2,IF(BY2892&lt;=$BX$31,0,IF(BY2892&gt;=$BX$32,1,(BY2892-$BX$31)*$BX$33)),SUM($BU$42:BU2892)/$BV$40))</f>
        <v>1</v>
      </c>
      <c r="BW2892" s="1">
        <f t="shared" si="685"/>
        <v>5.9543447509861396E-30</v>
      </c>
      <c r="BY2892" s="1">
        <f t="shared" si="686"/>
        <v>284.99999999999631</v>
      </c>
      <c r="BZ2892" s="1">
        <f t="shared" si="677"/>
        <v>2.0892437722758656E-32</v>
      </c>
      <c r="CA2892" s="1">
        <f t="shared" si="684"/>
        <v>26</v>
      </c>
      <c r="CE2892" s="1">
        <f t="shared" si="678"/>
        <v>26.305</v>
      </c>
      <c r="CF2892" s="1">
        <f t="shared" si="679"/>
        <v>99</v>
      </c>
      <c r="CG2892" s="1">
        <f t="shared" si="680"/>
        <v>0</v>
      </c>
      <c r="CH2892" s="1">
        <f t="shared" si="687"/>
        <v>0</v>
      </c>
      <c r="CJ2892" s="1" t="e">
        <f t="shared" si="681"/>
        <v>#N/A</v>
      </c>
      <c r="CK2892" s="1" t="str">
        <f t="shared" si="682"/>
        <v/>
      </c>
    </row>
    <row r="2893" spans="73:89" ht="12" customHeight="1" x14ac:dyDescent="0.15">
      <c r="BU2893" s="1">
        <f t="shared" si="683"/>
        <v>0</v>
      </c>
      <c r="BV2893" s="1">
        <f>IF($BY$12=1,NORMDIST(BY2893,$Y$6,$Y$8,TRUE),IF($BY$12=2,IF(BY2893&lt;=$BX$31,0,IF(BY2893&gt;=$BX$32,1,(BY2893-$BX$31)*$BX$33)),SUM($BU$42:BU2893)/$BV$40))</f>
        <v>1</v>
      </c>
      <c r="BW2893" s="1">
        <f t="shared" si="685"/>
        <v>5.6165044083026776E-30</v>
      </c>
      <c r="BY2893" s="1">
        <f t="shared" si="686"/>
        <v>285.09999999999633</v>
      </c>
      <c r="BZ2893" s="1">
        <f t="shared" si="677"/>
        <v>1.9700120688539986E-32</v>
      </c>
      <c r="CA2893" s="1">
        <f t="shared" si="684"/>
        <v>26</v>
      </c>
      <c r="CE2893" s="1">
        <f t="shared" si="678"/>
        <v>26.305</v>
      </c>
      <c r="CF2893" s="1">
        <f t="shared" si="679"/>
        <v>99</v>
      </c>
      <c r="CG2893" s="1">
        <f t="shared" si="680"/>
        <v>0</v>
      </c>
      <c r="CH2893" s="1">
        <f t="shared" si="687"/>
        <v>0</v>
      </c>
      <c r="CJ2893" s="1" t="e">
        <f t="shared" si="681"/>
        <v>#N/A</v>
      </c>
      <c r="CK2893" s="1" t="str">
        <f t="shared" si="682"/>
        <v/>
      </c>
    </row>
    <row r="2894" spans="73:89" ht="12" customHeight="1" x14ac:dyDescent="0.15">
      <c r="BU2894" s="1">
        <f t="shared" si="683"/>
        <v>0</v>
      </c>
      <c r="BV2894" s="1">
        <f>IF($BY$12=1,NORMDIST(BY2894,$Y$6,$Y$8,TRUE),IF($BY$12=2,IF(BY2894&lt;=$BX$31,0,IF(BY2894&gt;=$BX$32,1,(BY2894-$BX$31)*$BX$33)),SUM($BU$42:BU2894)/$BV$40))</f>
        <v>1</v>
      </c>
      <c r="BW2894" s="1">
        <f t="shared" si="685"/>
        <v>5.2976995099624296E-30</v>
      </c>
      <c r="BY2894" s="1">
        <f t="shared" si="686"/>
        <v>285.19999999999635</v>
      </c>
      <c r="BZ2894" s="1">
        <f t="shared" si="677"/>
        <v>1.8575383976025586E-32</v>
      </c>
      <c r="CA2894" s="1">
        <f t="shared" si="684"/>
        <v>26</v>
      </c>
      <c r="CE2894" s="1">
        <f t="shared" si="678"/>
        <v>26.305</v>
      </c>
      <c r="CF2894" s="1">
        <f t="shared" si="679"/>
        <v>99</v>
      </c>
      <c r="CG2894" s="1">
        <f t="shared" si="680"/>
        <v>0</v>
      </c>
      <c r="CH2894" s="1">
        <f t="shared" si="687"/>
        <v>0</v>
      </c>
      <c r="CJ2894" s="1" t="e">
        <f t="shared" si="681"/>
        <v>#N/A</v>
      </c>
      <c r="CK2894" s="1" t="str">
        <f t="shared" si="682"/>
        <v/>
      </c>
    </row>
    <row r="2895" spans="73:89" ht="12" customHeight="1" x14ac:dyDescent="0.15">
      <c r="BU2895" s="1">
        <f t="shared" si="683"/>
        <v>0</v>
      </c>
      <c r="BV2895" s="1">
        <f>IF($BY$12=1,NORMDIST(BY2895,$Y$6,$Y$8,TRUE),IF($BY$12=2,IF(BY2895&lt;=$BX$31,0,IF(BY2895&gt;=$BX$32,1,(BY2895-$BX$31)*$BX$33)),SUM($BU$42:BU2895)/$BV$40))</f>
        <v>1</v>
      </c>
      <c r="BW2895" s="1">
        <f t="shared" si="685"/>
        <v>4.9968651274044286E-30</v>
      </c>
      <c r="BY2895" s="1">
        <f t="shared" si="686"/>
        <v>285.29999999999637</v>
      </c>
      <c r="BZ2895" s="1">
        <f t="shared" si="677"/>
        <v>1.7514423860513466E-32</v>
      </c>
      <c r="CA2895" s="1">
        <f t="shared" si="684"/>
        <v>26</v>
      </c>
      <c r="CE2895" s="1">
        <f t="shared" si="678"/>
        <v>26.305</v>
      </c>
      <c r="CF2895" s="1">
        <f t="shared" si="679"/>
        <v>99</v>
      </c>
      <c r="CG2895" s="1">
        <f t="shared" si="680"/>
        <v>0</v>
      </c>
      <c r="CH2895" s="1">
        <f t="shared" si="687"/>
        <v>0</v>
      </c>
      <c r="CJ2895" s="1" t="e">
        <f t="shared" si="681"/>
        <v>#N/A</v>
      </c>
      <c r="CK2895" s="1" t="str">
        <f t="shared" si="682"/>
        <v/>
      </c>
    </row>
    <row r="2896" spans="73:89" ht="12" customHeight="1" x14ac:dyDescent="0.15">
      <c r="BU2896" s="1">
        <f t="shared" si="683"/>
        <v>0</v>
      </c>
      <c r="BV2896" s="1">
        <f>IF($BY$12=1,NORMDIST(BY2896,$Y$6,$Y$8,TRUE),IF($BY$12=2,IF(BY2896&lt;=$BX$31,0,IF(BY2896&gt;=$BX$32,1,(BY2896-$BX$31)*$BX$33)),SUM($BU$42:BU2896)/$BV$40))</f>
        <v>1</v>
      </c>
      <c r="BW2896" s="1">
        <f t="shared" si="685"/>
        <v>4.7129954763042828E-30</v>
      </c>
      <c r="BY2896" s="1">
        <f t="shared" si="686"/>
        <v>285.3999999999964</v>
      </c>
      <c r="BZ2896" s="1">
        <f t="shared" si="677"/>
        <v>1.651364918116448E-32</v>
      </c>
      <c r="CA2896" s="1">
        <f t="shared" si="684"/>
        <v>26</v>
      </c>
      <c r="CE2896" s="1">
        <f t="shared" si="678"/>
        <v>26.305</v>
      </c>
      <c r="CF2896" s="1">
        <f t="shared" si="679"/>
        <v>99</v>
      </c>
      <c r="CG2896" s="1">
        <f t="shared" si="680"/>
        <v>0</v>
      </c>
      <c r="CH2896" s="1">
        <f t="shared" si="687"/>
        <v>0</v>
      </c>
      <c r="CJ2896" s="1" t="e">
        <f t="shared" si="681"/>
        <v>#N/A</v>
      </c>
      <c r="CK2896" s="1" t="str">
        <f t="shared" si="682"/>
        <v/>
      </c>
    </row>
    <row r="2897" spans="73:89" ht="12" customHeight="1" x14ac:dyDescent="0.15">
      <c r="BU2897" s="1">
        <f t="shared" si="683"/>
        <v>0</v>
      </c>
      <c r="BV2897" s="1">
        <f>IF($BY$12=1,NORMDIST(BY2897,$Y$6,$Y$8,TRUE),IF($BY$12=2,IF(BY2897&lt;=$BX$31,0,IF(BY2897&gt;=$BX$32,1,(BY2897-$BX$31)*$BX$33)),SUM($BU$42:BU2897)/$BV$40))</f>
        <v>1</v>
      </c>
      <c r="BW2897" s="1">
        <f t="shared" si="685"/>
        <v>4.4451406562271653E-30</v>
      </c>
      <c r="BY2897" s="1">
        <f t="shared" si="686"/>
        <v>285.49999999999642</v>
      </c>
      <c r="BZ2897" s="1">
        <f t="shared" si="677"/>
        <v>1.5569669548956992E-32</v>
      </c>
      <c r="CA2897" s="1">
        <f t="shared" si="684"/>
        <v>26</v>
      </c>
      <c r="CE2897" s="1">
        <f t="shared" si="678"/>
        <v>26.305</v>
      </c>
      <c r="CF2897" s="1">
        <f t="shared" si="679"/>
        <v>99</v>
      </c>
      <c r="CG2897" s="1">
        <f t="shared" si="680"/>
        <v>0</v>
      </c>
      <c r="CH2897" s="1">
        <f t="shared" si="687"/>
        <v>0</v>
      </c>
      <c r="CJ2897" s="1" t="e">
        <f t="shared" si="681"/>
        <v>#N/A</v>
      </c>
      <c r="CK2897" s="1" t="str">
        <f t="shared" si="682"/>
        <v/>
      </c>
    </row>
    <row r="2898" spans="73:89" ht="12" customHeight="1" x14ac:dyDescent="0.15">
      <c r="BU2898" s="1">
        <f t="shared" si="683"/>
        <v>0</v>
      </c>
      <c r="BV2898" s="1">
        <f>IF($BY$12=1,NORMDIST(BY2898,$Y$6,$Y$8,TRUE),IF($BY$12=2,IF(BY2898&lt;=$BX$31,0,IF(BY2898&gt;=$BX$32,1,(BY2898-$BX$31)*$BX$33)),SUM($BU$42:BU2898)/$BV$40))</f>
        <v>1</v>
      </c>
      <c r="BW2898" s="1">
        <f t="shared" si="685"/>
        <v>4.1924035686408805E-30</v>
      </c>
      <c r="BY2898" s="1">
        <f t="shared" si="686"/>
        <v>285.59999999999644</v>
      </c>
      <c r="BZ2898" s="1">
        <f t="shared" si="677"/>
        <v>1.4679284203924834E-32</v>
      </c>
      <c r="CA2898" s="1">
        <f t="shared" si="684"/>
        <v>26</v>
      </c>
      <c r="CE2898" s="1">
        <f t="shared" si="678"/>
        <v>26.305</v>
      </c>
      <c r="CF2898" s="1">
        <f t="shared" si="679"/>
        <v>99</v>
      </c>
      <c r="CG2898" s="1">
        <f t="shared" si="680"/>
        <v>0</v>
      </c>
      <c r="CH2898" s="1">
        <f t="shared" si="687"/>
        <v>0</v>
      </c>
      <c r="CJ2898" s="1" t="e">
        <f t="shared" si="681"/>
        <v>#N/A</v>
      </c>
      <c r="CK2898" s="1" t="str">
        <f t="shared" si="682"/>
        <v/>
      </c>
    </row>
    <row r="2899" spans="73:89" ht="12" customHeight="1" x14ac:dyDescent="0.15">
      <c r="BU2899" s="1">
        <f t="shared" si="683"/>
        <v>0</v>
      </c>
      <c r="BV2899" s="1">
        <f>IF($BY$12=1,NORMDIST(BY2899,$Y$6,$Y$8,TRUE),IF($BY$12=2,IF(BY2899&lt;=$BX$31,0,IF(BY2899&gt;=$BX$32,1,(BY2899-$BX$31)*$BX$33)),SUM($BU$42:BU2899)/$BV$40))</f>
        <v>1</v>
      </c>
      <c r="BW2899" s="1">
        <f t="shared" si="685"/>
        <v>3.9539370036067531E-30</v>
      </c>
      <c r="BY2899" s="1">
        <f t="shared" si="686"/>
        <v>285.69999999999646</v>
      </c>
      <c r="BZ2899" s="1">
        <f t="shared" si="677"/>
        <v>1.3839471486198117E-32</v>
      </c>
      <c r="CA2899" s="1">
        <f t="shared" si="684"/>
        <v>26</v>
      </c>
      <c r="CE2899" s="1">
        <f t="shared" si="678"/>
        <v>26.305</v>
      </c>
      <c r="CF2899" s="1">
        <f t="shared" si="679"/>
        <v>99</v>
      </c>
      <c r="CG2899" s="1">
        <f t="shared" si="680"/>
        <v>0</v>
      </c>
      <c r="CH2899" s="1">
        <f t="shared" si="687"/>
        <v>0</v>
      </c>
      <c r="CJ2899" s="1" t="e">
        <f t="shared" si="681"/>
        <v>#N/A</v>
      </c>
      <c r="CK2899" s="1" t="str">
        <f t="shared" si="682"/>
        <v/>
      </c>
    </row>
    <row r="2900" spans="73:89" ht="12" customHeight="1" x14ac:dyDescent="0.15">
      <c r="BU2900" s="1">
        <f t="shared" si="683"/>
        <v>0</v>
      </c>
      <c r="BV2900" s="1">
        <f>IF($BY$12=1,NORMDIST(BY2900,$Y$6,$Y$8,TRUE),IF($BY$12=2,IF(BY2900&lt;=$BX$31,0,IF(BY2900&gt;=$BX$32,1,(BY2900-$BX$31)*$BX$33)),SUM($BU$42:BU2900)/$BV$40))</f>
        <v>1</v>
      </c>
      <c r="BW2900" s="1">
        <f t="shared" si="685"/>
        <v>3.7289408859883224E-30</v>
      </c>
      <c r="BY2900" s="1">
        <f t="shared" si="686"/>
        <v>285.79999999999649</v>
      </c>
      <c r="BZ2900" s="1">
        <f t="shared" si="677"/>
        <v>1.30473788872931E-32</v>
      </c>
      <c r="CA2900" s="1">
        <f t="shared" si="684"/>
        <v>26</v>
      </c>
      <c r="CE2900" s="1">
        <f t="shared" si="678"/>
        <v>26.305</v>
      </c>
      <c r="CF2900" s="1">
        <f t="shared" si="679"/>
        <v>99</v>
      </c>
      <c r="CG2900" s="1">
        <f t="shared" si="680"/>
        <v>0</v>
      </c>
      <c r="CH2900" s="1">
        <f t="shared" si="687"/>
        <v>0</v>
      </c>
      <c r="CJ2900" s="1" t="e">
        <f t="shared" si="681"/>
        <v>#N/A</v>
      </c>
      <c r="CK2900" s="1" t="str">
        <f t="shared" si="682"/>
        <v/>
      </c>
    </row>
    <row r="2901" spans="73:89" ht="12" customHeight="1" x14ac:dyDescent="0.15">
      <c r="BU2901" s="1">
        <f t="shared" si="683"/>
        <v>0</v>
      </c>
      <c r="BV2901" s="1">
        <f>IF($BY$12=1,NORMDIST(BY2901,$Y$6,$Y$8,TRUE),IF($BY$12=2,IF(BY2901&lt;=$BX$31,0,IF(BY2901&gt;=$BX$32,1,(BY2901-$BX$31)*$BX$33)),SUM($BU$42:BU2901)/$BV$40))</f>
        <v>1</v>
      </c>
      <c r="BW2901" s="1">
        <f t="shared" si="685"/>
        <v>3.5166596725126204E-30</v>
      </c>
      <c r="BY2901" s="1">
        <f t="shared" si="686"/>
        <v>285.89999999999651</v>
      </c>
      <c r="BZ2901" s="1">
        <f t="shared" si="677"/>
        <v>1.2300313649921872E-32</v>
      </c>
      <c r="CA2901" s="1">
        <f t="shared" si="684"/>
        <v>26</v>
      </c>
      <c r="CE2901" s="1">
        <f t="shared" si="678"/>
        <v>26.305</v>
      </c>
      <c r="CF2901" s="1">
        <f t="shared" si="679"/>
        <v>99</v>
      </c>
      <c r="CG2901" s="1">
        <f t="shared" si="680"/>
        <v>0</v>
      </c>
      <c r="CH2901" s="1">
        <f t="shared" si="687"/>
        <v>0</v>
      </c>
      <c r="CJ2901" s="1" t="e">
        <f t="shared" si="681"/>
        <v>#N/A</v>
      </c>
      <c r="CK2901" s="1" t="str">
        <f t="shared" si="682"/>
        <v/>
      </c>
    </row>
    <row r="2902" spans="73:89" ht="12" customHeight="1" x14ac:dyDescent="0.15">
      <c r="BU2902" s="1">
        <f t="shared" si="683"/>
        <v>0</v>
      </c>
      <c r="BV2902" s="1">
        <f>IF($BY$12=1,NORMDIST(BY2902,$Y$6,$Y$8,TRUE),IF($BY$12=2,IF(BY2902&lt;=$BX$31,0,IF(BY2902&gt;=$BX$32,1,(BY2902-$BX$31)*$BX$33)),SUM($BU$42:BU2902)/$BV$40))</f>
        <v>1</v>
      </c>
      <c r="BW2902" s="1">
        <f t="shared" si="685"/>
        <v>3.3163798914829941E-30</v>
      </c>
      <c r="BY2902" s="1">
        <f t="shared" si="686"/>
        <v>285.99999999999653</v>
      </c>
      <c r="BZ2902" s="1">
        <f t="shared" si="677"/>
        <v>1.1595733886304315E-32</v>
      </c>
      <c r="CA2902" s="1">
        <f t="shared" si="684"/>
        <v>26</v>
      </c>
      <c r="CE2902" s="1">
        <f t="shared" si="678"/>
        <v>26.305</v>
      </c>
      <c r="CF2902" s="1">
        <f t="shared" si="679"/>
        <v>99</v>
      </c>
      <c r="CG2902" s="1">
        <f t="shared" si="680"/>
        <v>0</v>
      </c>
      <c r="CH2902" s="1">
        <f t="shared" si="687"/>
        <v>0</v>
      </c>
      <c r="CJ2902" s="1" t="e">
        <f t="shared" si="681"/>
        <v>#N/A</v>
      </c>
      <c r="CK2902" s="1" t="str">
        <f t="shared" si="682"/>
        <v/>
      </c>
    </row>
    <row r="2903" spans="73:89" ht="12" customHeight="1" x14ac:dyDescent="0.15">
      <c r="BU2903" s="1">
        <f t="shared" si="683"/>
        <v>0</v>
      </c>
      <c r="BV2903" s="1">
        <f>IF($BY$12=1,NORMDIST(BY2903,$Y$6,$Y$8,TRUE),IF($BY$12=2,IF(BY2903&lt;=$BX$31,0,IF(BY2903&gt;=$BX$32,1,(BY2903-$BX$31)*$BX$33)),SUM($BU$42:BU2903)/$BV$40))</f>
        <v>1</v>
      </c>
      <c r="BW2903" s="1">
        <f t="shared" si="685"/>
        <v>3.1274278173882266E-30</v>
      </c>
      <c r="BY2903" s="1">
        <f t="shared" si="686"/>
        <v>286.09999999999656</v>
      </c>
      <c r="BZ2903" s="1">
        <f t="shared" si="677"/>
        <v>1.0931240186607006E-32</v>
      </c>
      <c r="CA2903" s="1">
        <f t="shared" si="684"/>
        <v>26</v>
      </c>
      <c r="CE2903" s="1">
        <f t="shared" si="678"/>
        <v>26.305</v>
      </c>
      <c r="CF2903" s="1">
        <f t="shared" si="679"/>
        <v>99</v>
      </c>
      <c r="CG2903" s="1">
        <f t="shared" si="680"/>
        <v>0</v>
      </c>
      <c r="CH2903" s="1">
        <f t="shared" si="687"/>
        <v>0</v>
      </c>
      <c r="CJ2903" s="1" t="e">
        <f t="shared" si="681"/>
        <v>#N/A</v>
      </c>
      <c r="CK2903" s="1" t="str">
        <f t="shared" si="682"/>
        <v/>
      </c>
    </row>
    <row r="2904" spans="73:89" ht="12" customHeight="1" x14ac:dyDescent="0.15">
      <c r="BU2904" s="1">
        <f t="shared" si="683"/>
        <v>0</v>
      </c>
      <c r="BV2904" s="1">
        <f>IF($BY$12=1,NORMDIST(BY2904,$Y$6,$Y$8,TRUE),IF($BY$12=2,IF(BY2904&lt;=$BX$31,0,IF(BY2904&gt;=$BX$32,1,(BY2904-$BX$31)*$BX$33)),SUM($BU$42:BU2904)/$BV$40))</f>
        <v>1</v>
      </c>
      <c r="BW2904" s="1">
        <f t="shared" si="685"/>
        <v>2.9491672730676097E-30</v>
      </c>
      <c r="BY2904" s="1">
        <f t="shared" si="686"/>
        <v>286.19999999999658</v>
      </c>
      <c r="BZ2904" s="1">
        <f t="shared" si="677"/>
        <v>1.0304567690662631E-32</v>
      </c>
      <c r="CA2904" s="1">
        <f t="shared" si="684"/>
        <v>26</v>
      </c>
      <c r="CE2904" s="1">
        <f t="shared" si="678"/>
        <v>26.305</v>
      </c>
      <c r="CF2904" s="1">
        <f t="shared" si="679"/>
        <v>99</v>
      </c>
      <c r="CG2904" s="1">
        <f t="shared" si="680"/>
        <v>0</v>
      </c>
      <c r="CH2904" s="1">
        <f t="shared" si="687"/>
        <v>0</v>
      </c>
      <c r="CJ2904" s="1" t="e">
        <f t="shared" si="681"/>
        <v>#N/A</v>
      </c>
      <c r="CK2904" s="1" t="str">
        <f t="shared" si="682"/>
        <v/>
      </c>
    </row>
    <row r="2905" spans="73:89" ht="12" customHeight="1" x14ac:dyDescent="0.15">
      <c r="BU2905" s="1">
        <f t="shared" si="683"/>
        <v>0</v>
      </c>
      <c r="BV2905" s="1">
        <f>IF($BY$12=1,NORMDIST(BY2905,$Y$6,$Y$8,TRUE),IF($BY$12=2,IF(BY2905&lt;=$BX$31,0,IF(BY2905&gt;=$BX$32,1,(BY2905-$BX$31)*$BX$33)),SUM($BU$42:BU2905)/$BV$40))</f>
        <v>1</v>
      </c>
      <c r="BW2905" s="1">
        <f t="shared" si="685"/>
        <v>2.780997552490096E-30</v>
      </c>
      <c r="BY2905" s="1">
        <f t="shared" si="686"/>
        <v>286.2999999999966</v>
      </c>
      <c r="BZ2905" s="1">
        <f t="shared" si="677"/>
        <v>9.7135785975903909E-33</v>
      </c>
      <c r="CA2905" s="1">
        <f t="shared" si="684"/>
        <v>26</v>
      </c>
      <c r="CE2905" s="1">
        <f t="shared" si="678"/>
        <v>26.305</v>
      </c>
      <c r="CF2905" s="1">
        <f t="shared" si="679"/>
        <v>99</v>
      </c>
      <c r="CG2905" s="1">
        <f t="shared" si="680"/>
        <v>0</v>
      </c>
      <c r="CH2905" s="1">
        <f t="shared" si="687"/>
        <v>0</v>
      </c>
      <c r="CJ2905" s="1" t="e">
        <f t="shared" si="681"/>
        <v>#N/A</v>
      </c>
      <c r="CK2905" s="1" t="str">
        <f t="shared" si="682"/>
        <v/>
      </c>
    </row>
    <row r="2906" spans="73:89" ht="12" customHeight="1" x14ac:dyDescent="0.15">
      <c r="BU2906" s="1">
        <f t="shared" si="683"/>
        <v>0</v>
      </c>
      <c r="BV2906" s="1">
        <f>IF($BY$12=1,NORMDIST(BY2906,$Y$6,$Y$8,TRUE),IF($BY$12=2,IF(BY2906&lt;=$BX$31,0,IF(BY2906&gt;=$BX$32,1,(BY2906-$BX$31)*$BX$33)),SUM($BU$42:BU2906)/$BV$40))</f>
        <v>1</v>
      </c>
      <c r="BW2906" s="1">
        <f t="shared" si="685"/>
        <v>2.6223514575798414E-30</v>
      </c>
      <c r="BY2906" s="1">
        <f t="shared" si="686"/>
        <v>286.39999999999662</v>
      </c>
      <c r="BZ2906" s="1">
        <f t="shared" si="677"/>
        <v>9.1562550893151962E-33</v>
      </c>
      <c r="CA2906" s="1">
        <f t="shared" si="684"/>
        <v>26</v>
      </c>
      <c r="CE2906" s="1">
        <f t="shared" si="678"/>
        <v>26.305</v>
      </c>
      <c r="CF2906" s="1">
        <f t="shared" si="679"/>
        <v>99</v>
      </c>
      <c r="CG2906" s="1">
        <f t="shared" si="680"/>
        <v>0</v>
      </c>
      <c r="CH2906" s="1">
        <f t="shared" si="687"/>
        <v>0</v>
      </c>
      <c r="CJ2906" s="1" t="e">
        <f t="shared" si="681"/>
        <v>#N/A</v>
      </c>
      <c r="CK2906" s="1" t="str">
        <f t="shared" si="682"/>
        <v/>
      </c>
    </row>
    <row r="2907" spans="73:89" ht="12" customHeight="1" x14ac:dyDescent="0.15">
      <c r="BU2907" s="1">
        <f t="shared" si="683"/>
        <v>0</v>
      </c>
      <c r="BV2907" s="1">
        <f>IF($BY$12=1,NORMDIST(BY2907,$Y$6,$Y$8,TRUE),IF($BY$12=2,IF(BY2907&lt;=$BX$31,0,IF(BY2907&gt;=$BX$32,1,(BY2907-$BX$31)*$BX$33)),SUM($BU$42:BU2907)/$BV$40))</f>
        <v>1</v>
      </c>
      <c r="BW2907" s="1">
        <f t="shared" si="685"/>
        <v>2.4726934428743334E-30</v>
      </c>
      <c r="BY2907" s="1">
        <f t="shared" si="686"/>
        <v>286.49999999999665</v>
      </c>
      <c r="BZ2907" s="1">
        <f t="shared" si="677"/>
        <v>8.6306926452857327E-33</v>
      </c>
      <c r="CA2907" s="1">
        <f t="shared" si="684"/>
        <v>26</v>
      </c>
      <c r="CE2907" s="1">
        <f t="shared" si="678"/>
        <v>26.305</v>
      </c>
      <c r="CF2907" s="1">
        <f t="shared" si="679"/>
        <v>99</v>
      </c>
      <c r="CG2907" s="1">
        <f t="shared" si="680"/>
        <v>0</v>
      </c>
      <c r="CH2907" s="1">
        <f t="shared" si="687"/>
        <v>0</v>
      </c>
      <c r="CJ2907" s="1" t="e">
        <f t="shared" si="681"/>
        <v>#N/A</v>
      </c>
      <c r="CK2907" s="1" t="str">
        <f t="shared" si="682"/>
        <v/>
      </c>
    </row>
    <row r="2908" spans="73:89" ht="12" customHeight="1" x14ac:dyDescent="0.15">
      <c r="BU2908" s="1">
        <f t="shared" si="683"/>
        <v>0</v>
      </c>
      <c r="BV2908" s="1">
        <f>IF($BY$12=1,NORMDIST(BY2908,$Y$6,$Y$8,TRUE),IF($BY$12=2,IF(BY2908&lt;=$BX$31,0,IF(BY2908&gt;=$BX$32,1,(BY2908-$BX$31)*$BX$33)),SUM($BU$42:BU2908)/$BV$40))</f>
        <v>1</v>
      </c>
      <c r="BW2908" s="1">
        <f t="shared" si="685"/>
        <v>2.3315178621387341E-30</v>
      </c>
      <c r="BY2908" s="1">
        <f t="shared" si="686"/>
        <v>286.59999999999667</v>
      </c>
      <c r="BZ2908" s="1">
        <f t="shared" si="677"/>
        <v>8.1350937269321743E-33</v>
      </c>
      <c r="CA2908" s="1">
        <f t="shared" si="684"/>
        <v>26</v>
      </c>
      <c r="CE2908" s="1">
        <f t="shared" si="678"/>
        <v>26.305</v>
      </c>
      <c r="CF2908" s="1">
        <f t="shared" si="679"/>
        <v>99</v>
      </c>
      <c r="CG2908" s="1">
        <f t="shared" si="680"/>
        <v>0</v>
      </c>
      <c r="CH2908" s="1">
        <f t="shared" si="687"/>
        <v>0</v>
      </c>
      <c r="CJ2908" s="1" t="e">
        <f t="shared" si="681"/>
        <v>#N/A</v>
      </c>
      <c r="CK2908" s="1" t="str">
        <f t="shared" si="682"/>
        <v/>
      </c>
    </row>
    <row r="2909" spans="73:89" ht="12" customHeight="1" x14ac:dyDescent="0.15">
      <c r="BU2909" s="1">
        <f t="shared" si="683"/>
        <v>0</v>
      </c>
      <c r="BV2909" s="1">
        <f>IF($BY$12=1,NORMDIST(BY2909,$Y$6,$Y$8,TRUE),IF($BY$12=2,IF(BY2909&lt;=$BX$31,0,IF(BY2909&gt;=$BX$32,1,(BY2909-$BX$31)*$BX$33)),SUM($BU$42:BU2909)/$BV$40))</f>
        <v>1</v>
      </c>
      <c r="BW2909" s="1">
        <f t="shared" si="685"/>
        <v>2.1983473113765613E-30</v>
      </c>
      <c r="BY2909" s="1">
        <f t="shared" si="686"/>
        <v>286.69999999999669</v>
      </c>
      <c r="BZ2909" s="1">
        <f t="shared" si="677"/>
        <v>7.6677618115681435E-33</v>
      </c>
      <c r="CA2909" s="1">
        <f t="shared" si="684"/>
        <v>26</v>
      </c>
      <c r="CE2909" s="1">
        <f t="shared" si="678"/>
        <v>26.305</v>
      </c>
      <c r="CF2909" s="1">
        <f t="shared" si="679"/>
        <v>99</v>
      </c>
      <c r="CG2909" s="1">
        <f t="shared" si="680"/>
        <v>0</v>
      </c>
      <c r="CH2909" s="1">
        <f t="shared" si="687"/>
        <v>0</v>
      </c>
      <c r="CJ2909" s="1" t="e">
        <f t="shared" si="681"/>
        <v>#N/A</v>
      </c>
      <c r="CK2909" s="1" t="str">
        <f t="shared" si="682"/>
        <v/>
      </c>
    </row>
    <row r="2910" spans="73:89" ht="12" customHeight="1" x14ac:dyDescent="0.15">
      <c r="BU2910" s="1">
        <f t="shared" si="683"/>
        <v>0</v>
      </c>
      <c r="BV2910" s="1">
        <f>IF($BY$12=1,NORMDIST(BY2910,$Y$6,$Y$8,TRUE),IF($BY$12=2,IF(BY2910&lt;=$BX$31,0,IF(BY2910&gt;=$BX$32,1,(BY2910-$BX$31)*$BX$33)),SUM($BU$42:BU2910)/$BV$40))</f>
        <v>1</v>
      </c>
      <c r="BW2910" s="1">
        <f t="shared" si="685"/>
        <v>2.0727310629780146E-30</v>
      </c>
      <c r="BY2910" s="1">
        <f t="shared" si="686"/>
        <v>286.79999999999671</v>
      </c>
      <c r="BZ2910" s="1">
        <f t="shared" si="677"/>
        <v>7.2270957565482514E-33</v>
      </c>
      <c r="CA2910" s="1">
        <f t="shared" si="684"/>
        <v>26</v>
      </c>
      <c r="CE2910" s="1">
        <f t="shared" si="678"/>
        <v>26.305</v>
      </c>
      <c r="CF2910" s="1">
        <f t="shared" si="679"/>
        <v>99</v>
      </c>
      <c r="CG2910" s="1">
        <f t="shared" si="680"/>
        <v>0</v>
      </c>
      <c r="CH2910" s="1">
        <f t="shared" si="687"/>
        <v>0</v>
      </c>
      <c r="CJ2910" s="1" t="e">
        <f t="shared" si="681"/>
        <v>#N/A</v>
      </c>
      <c r="CK2910" s="1" t="str">
        <f t="shared" si="682"/>
        <v/>
      </c>
    </row>
    <row r="2911" spans="73:89" ht="12" customHeight="1" x14ac:dyDescent="0.15">
      <c r="BU2911" s="1">
        <f t="shared" si="683"/>
        <v>0</v>
      </c>
      <c r="BV2911" s="1">
        <f>IF($BY$12=1,NORMDIST(BY2911,$Y$6,$Y$8,TRUE),IF($BY$12=2,IF(BY2911&lt;=$BX$31,0,IF(BY2911&gt;=$BX$32,1,(BY2911-$BX$31)*$BX$33)),SUM($BU$42:BU2911)/$BV$40))</f>
        <v>1</v>
      </c>
      <c r="BW2911" s="1">
        <f t="shared" si="685"/>
        <v>1.9542435860323545E-30</v>
      </c>
      <c r="BY2911" s="1">
        <f t="shared" si="686"/>
        <v>286.89999999999674</v>
      </c>
      <c r="BZ2911" s="1">
        <f t="shared" si="677"/>
        <v>6.8115844755398278E-33</v>
      </c>
      <c r="CA2911" s="1">
        <f t="shared" si="684"/>
        <v>26</v>
      </c>
      <c r="CE2911" s="1">
        <f t="shared" si="678"/>
        <v>26.305</v>
      </c>
      <c r="CF2911" s="1">
        <f t="shared" si="679"/>
        <v>99</v>
      </c>
      <c r="CG2911" s="1">
        <f t="shared" si="680"/>
        <v>0</v>
      </c>
      <c r="CH2911" s="1">
        <f t="shared" si="687"/>
        <v>0</v>
      </c>
      <c r="CJ2911" s="1" t="e">
        <f t="shared" si="681"/>
        <v>#N/A</v>
      </c>
      <c r="CK2911" s="1" t="str">
        <f t="shared" si="682"/>
        <v/>
      </c>
    </row>
    <row r="2912" spans="73:89" ht="12" customHeight="1" x14ac:dyDescent="0.15">
      <c r="BU2912" s="1">
        <f t="shared" si="683"/>
        <v>0</v>
      </c>
      <c r="BV2912" s="1">
        <f>IF($BY$12=1,NORMDIST(BY2912,$Y$6,$Y$8,TRUE),IF($BY$12=2,IF(BY2912&lt;=$BX$31,0,IF(BY2912&gt;=$BX$32,1,(BY2912-$BX$31)*$BX$33)),SUM($BU$42:BU2912)/$BV$40))</f>
        <v>1</v>
      </c>
      <c r="BW2912" s="1">
        <f t="shared" si="685"/>
        <v>1.8424831480983371E-30</v>
      </c>
      <c r="BY2912" s="1">
        <f t="shared" si="686"/>
        <v>286.99999999999676</v>
      </c>
      <c r="BZ2912" s="1">
        <f t="shared" si="677"/>
        <v>6.419801909750376E-33</v>
      </c>
      <c r="CA2912" s="1">
        <f t="shared" si="684"/>
        <v>26</v>
      </c>
      <c r="CE2912" s="1">
        <f t="shared" si="678"/>
        <v>26.305</v>
      </c>
      <c r="CF2912" s="1">
        <f t="shared" si="679"/>
        <v>99</v>
      </c>
      <c r="CG2912" s="1">
        <f t="shared" si="680"/>
        <v>0</v>
      </c>
      <c r="CH2912" s="1">
        <f t="shared" si="687"/>
        <v>0</v>
      </c>
      <c r="CJ2912" s="1" t="e">
        <f t="shared" si="681"/>
        <v>#N/A</v>
      </c>
      <c r="CK2912" s="1" t="str">
        <f t="shared" si="682"/>
        <v/>
      </c>
    </row>
    <row r="2913" spans="73:89" ht="12" customHeight="1" x14ac:dyDescent="0.15">
      <c r="BU2913" s="1">
        <f t="shared" si="683"/>
        <v>0</v>
      </c>
      <c r="BV2913" s="1">
        <f>IF($BY$12=1,NORMDIST(BY2913,$Y$6,$Y$8,TRUE),IF($BY$12=2,IF(BY2913&lt;=$BX$31,0,IF(BY2913&gt;=$BX$32,1,(BY2913-$BX$31)*$BX$33)),SUM($BU$42:BU2913)/$BV$40))</f>
        <v>1</v>
      </c>
      <c r="BW2913" s="1">
        <f t="shared" si="685"/>
        <v>1.7370704939844383E-30</v>
      </c>
      <c r="BY2913" s="1">
        <f t="shared" si="686"/>
        <v>287.09999999999678</v>
      </c>
      <c r="BZ2913" s="1">
        <f t="shared" si="677"/>
        <v>6.0504022778977984E-33</v>
      </c>
      <c r="CA2913" s="1">
        <f t="shared" si="684"/>
        <v>26</v>
      </c>
      <c r="CE2913" s="1">
        <f t="shared" si="678"/>
        <v>26.305</v>
      </c>
      <c r="CF2913" s="1">
        <f t="shared" si="679"/>
        <v>99</v>
      </c>
      <c r="CG2913" s="1">
        <f t="shared" si="680"/>
        <v>0</v>
      </c>
      <c r="CH2913" s="1">
        <f t="shared" si="687"/>
        <v>0</v>
      </c>
      <c r="CJ2913" s="1" t="e">
        <f t="shared" si="681"/>
        <v>#N/A</v>
      </c>
      <c r="CK2913" s="1" t="str">
        <f t="shared" si="682"/>
        <v/>
      </c>
    </row>
    <row r="2914" spans="73:89" ht="12" customHeight="1" x14ac:dyDescent="0.15">
      <c r="BU2914" s="1">
        <f t="shared" si="683"/>
        <v>0</v>
      </c>
      <c r="BV2914" s="1">
        <f>IF($BY$12=1,NORMDIST(BY2914,$Y$6,$Y$8,TRUE),IF($BY$12=2,IF(BY2914&lt;=$BX$31,0,IF(BY2914&gt;=$BX$32,1,(BY2914-$BX$31)*$BX$33)),SUM($BU$42:BU2914)/$BV$40))</f>
        <v>1</v>
      </c>
      <c r="BW2914" s="1">
        <f t="shared" si="685"/>
        <v>1.6376475973289064E-30</v>
      </c>
      <c r="BY2914" s="1">
        <f t="shared" si="686"/>
        <v>287.19999999999681</v>
      </c>
      <c r="BZ2914" s="1">
        <f t="shared" si="677"/>
        <v>5.7021155895853925E-33</v>
      </c>
      <c r="CA2914" s="1">
        <f t="shared" si="684"/>
        <v>26</v>
      </c>
      <c r="CE2914" s="1">
        <f t="shared" si="678"/>
        <v>26.305</v>
      </c>
      <c r="CF2914" s="1">
        <f t="shared" si="679"/>
        <v>99</v>
      </c>
      <c r="CG2914" s="1">
        <f t="shared" si="680"/>
        <v>0</v>
      </c>
      <c r="CH2914" s="1">
        <f t="shared" si="687"/>
        <v>0</v>
      </c>
      <c r="CJ2914" s="1" t="e">
        <f t="shared" si="681"/>
        <v>#N/A</v>
      </c>
      <c r="CK2914" s="1" t="str">
        <f t="shared" si="682"/>
        <v/>
      </c>
    </row>
    <row r="2915" spans="73:89" ht="12" customHeight="1" x14ac:dyDescent="0.15">
      <c r="BU2915" s="1">
        <f t="shared" si="683"/>
        <v>0</v>
      </c>
      <c r="BV2915" s="1">
        <f>IF($BY$12=1,NORMDIST(BY2915,$Y$6,$Y$8,TRUE),IF($BY$12=2,IF(BY2915&lt;=$BX$31,0,IF(BY2915&gt;=$BX$32,1,(BY2915-$BX$31)*$BX$33)),SUM($BU$42:BU2915)/$BV$40))</f>
        <v>1</v>
      </c>
      <c r="BW2915" s="1">
        <f t="shared" si="685"/>
        <v>1.5438764809995145E-30</v>
      </c>
      <c r="BY2915" s="1">
        <f t="shared" si="686"/>
        <v>287.29999999999683</v>
      </c>
      <c r="BZ2915" s="1">
        <f t="shared" si="677"/>
        <v>5.3737434075862569E-33</v>
      </c>
      <c r="CA2915" s="1">
        <f t="shared" si="684"/>
        <v>26</v>
      </c>
      <c r="CE2915" s="1">
        <f t="shared" si="678"/>
        <v>26.305</v>
      </c>
      <c r="CF2915" s="1">
        <f t="shared" si="679"/>
        <v>99</v>
      </c>
      <c r="CG2915" s="1">
        <f t="shared" si="680"/>
        <v>0</v>
      </c>
      <c r="CH2915" s="1">
        <f t="shared" si="687"/>
        <v>0</v>
      </c>
      <c r="CJ2915" s="1" t="e">
        <f t="shared" si="681"/>
        <v>#N/A</v>
      </c>
      <c r="CK2915" s="1" t="str">
        <f t="shared" si="682"/>
        <v/>
      </c>
    </row>
    <row r="2916" spans="73:89" ht="12" customHeight="1" x14ac:dyDescent="0.15">
      <c r="BU2916" s="1">
        <f t="shared" si="683"/>
        <v>0</v>
      </c>
      <c r="BV2916" s="1">
        <f>IF($BY$12=1,NORMDIST(BY2916,$Y$6,$Y$8,TRUE),IF($BY$12=2,IF(BY2916&lt;=$BX$31,0,IF(BY2916&gt;=$BX$32,1,(BY2916-$BX$31)*$BX$33)),SUM($BU$42:BU2916)/$BV$40))</f>
        <v>1</v>
      </c>
      <c r="BW2916" s="1">
        <f t="shared" si="685"/>
        <v>1.4554381025485872E-30</v>
      </c>
      <c r="BY2916" s="1">
        <f t="shared" si="686"/>
        <v>287.39999999999685</v>
      </c>
      <c r="BZ2916" s="1">
        <f t="shared" si="677"/>
        <v>5.0641548453326484E-33</v>
      </c>
      <c r="CA2916" s="1">
        <f t="shared" si="684"/>
        <v>26</v>
      </c>
      <c r="CE2916" s="1">
        <f t="shared" si="678"/>
        <v>26.305</v>
      </c>
      <c r="CF2916" s="1">
        <f t="shared" si="679"/>
        <v>99</v>
      </c>
      <c r="CG2916" s="1">
        <f t="shared" si="680"/>
        <v>0</v>
      </c>
      <c r="CH2916" s="1">
        <f t="shared" si="687"/>
        <v>0</v>
      </c>
      <c r="CJ2916" s="1" t="e">
        <f t="shared" si="681"/>
        <v>#N/A</v>
      </c>
      <c r="CK2916" s="1" t="str">
        <f t="shared" si="682"/>
        <v/>
      </c>
    </row>
    <row r="2917" spans="73:89" ht="12" customHeight="1" x14ac:dyDescent="0.15">
      <c r="BU2917" s="1">
        <f t="shared" si="683"/>
        <v>0</v>
      </c>
      <c r="BV2917" s="1">
        <f>IF($BY$12=1,NORMDIST(BY2917,$Y$6,$Y$8,TRUE),IF($BY$12=2,IF(BY2917&lt;=$BX$31,0,IF(BY2917&gt;=$BX$32,1,(BY2917-$BX$31)*$BX$33)),SUM($BU$42:BU2917)/$BV$40))</f>
        <v>1</v>
      </c>
      <c r="BW2917" s="1">
        <f t="shared" si="685"/>
        <v>1.3720313011626763E-30</v>
      </c>
      <c r="BY2917" s="1">
        <f t="shared" si="686"/>
        <v>287.49999999999687</v>
      </c>
      <c r="BZ2917" s="1">
        <f t="shared" si="677"/>
        <v>4.7722827866528388E-33</v>
      </c>
      <c r="CA2917" s="1">
        <f t="shared" si="684"/>
        <v>26</v>
      </c>
      <c r="CE2917" s="1">
        <f t="shared" si="678"/>
        <v>26.305</v>
      </c>
      <c r="CF2917" s="1">
        <f t="shared" si="679"/>
        <v>99</v>
      </c>
      <c r="CG2917" s="1">
        <f t="shared" si="680"/>
        <v>0</v>
      </c>
      <c r="CH2917" s="1">
        <f t="shared" si="687"/>
        <v>0</v>
      </c>
      <c r="CJ2917" s="1" t="e">
        <f t="shared" si="681"/>
        <v>#N/A</v>
      </c>
      <c r="CK2917" s="1" t="str">
        <f t="shared" si="682"/>
        <v/>
      </c>
    </row>
    <row r="2918" spans="73:89" ht="12" customHeight="1" x14ac:dyDescent="0.15">
      <c r="BU2918" s="1">
        <f t="shared" si="683"/>
        <v>0</v>
      </c>
      <c r="BV2918" s="1">
        <f>IF($BY$12=1,NORMDIST(BY2918,$Y$6,$Y$8,TRUE),IF($BY$12=2,IF(BY2918&lt;=$BX$31,0,IF(BY2918&gt;=$BX$32,1,(BY2918-$BX$31)*$BX$33)),SUM($BU$42:BU2918)/$BV$40))</f>
        <v>1</v>
      </c>
      <c r="BW2918" s="1">
        <f t="shared" si="685"/>
        <v>1.293371802740156E-30</v>
      </c>
      <c r="BY2918" s="1">
        <f t="shared" si="686"/>
        <v>287.5999999999969</v>
      </c>
      <c r="BZ2918" s="1">
        <f t="shared" si="677"/>
        <v>4.4971203155082404E-33</v>
      </c>
      <c r="CA2918" s="1">
        <f t="shared" si="684"/>
        <v>26</v>
      </c>
      <c r="CE2918" s="1">
        <f t="shared" si="678"/>
        <v>26.305</v>
      </c>
      <c r="CF2918" s="1">
        <f t="shared" si="679"/>
        <v>99</v>
      </c>
      <c r="CG2918" s="1">
        <f t="shared" si="680"/>
        <v>0</v>
      </c>
      <c r="CH2918" s="1">
        <f t="shared" si="687"/>
        <v>0</v>
      </c>
      <c r="CJ2918" s="1" t="e">
        <f t="shared" si="681"/>
        <v>#N/A</v>
      </c>
      <c r="CK2918" s="1" t="str">
        <f t="shared" si="682"/>
        <v/>
      </c>
    </row>
    <row r="2919" spans="73:89" ht="12" customHeight="1" x14ac:dyDescent="0.15">
      <c r="BU2919" s="1">
        <f t="shared" si="683"/>
        <v>0</v>
      </c>
      <c r="BV2919" s="1">
        <f>IF($BY$12=1,NORMDIST(BY2919,$Y$6,$Y$8,TRUE),IF($BY$12=2,IF(BY2919&lt;=$BX$31,0,IF(BY2919&gt;=$BX$32,1,(BY2919-$BX$31)*$BX$33)),SUM($BU$42:BU2919)/$BV$40))</f>
        <v>1</v>
      </c>
      <c r="BW2919" s="1">
        <f t="shared" si="685"/>
        <v>1.2191912799126352E-30</v>
      </c>
      <c r="BY2919" s="1">
        <f t="shared" si="686"/>
        <v>287.69999999999692</v>
      </c>
      <c r="BZ2919" s="1">
        <f t="shared" si="677"/>
        <v>4.2377173441524096E-33</v>
      </c>
      <c r="CA2919" s="1">
        <f t="shared" si="684"/>
        <v>26</v>
      </c>
      <c r="CE2919" s="1">
        <f t="shared" si="678"/>
        <v>26.305</v>
      </c>
      <c r="CF2919" s="1">
        <f t="shared" si="679"/>
        <v>99</v>
      </c>
      <c r="CG2919" s="1">
        <f t="shared" si="680"/>
        <v>0</v>
      </c>
      <c r="CH2919" s="1">
        <f t="shared" si="687"/>
        <v>0</v>
      </c>
      <c r="CJ2919" s="1" t="e">
        <f t="shared" si="681"/>
        <v>#N/A</v>
      </c>
      <c r="CK2919" s="1" t="str">
        <f t="shared" si="682"/>
        <v/>
      </c>
    </row>
    <row r="2920" spans="73:89" ht="12" customHeight="1" x14ac:dyDescent="0.15">
      <c r="BU2920" s="1">
        <f t="shared" si="683"/>
        <v>0</v>
      </c>
      <c r="BV2920" s="1">
        <f>IF($BY$12=1,NORMDIST(BY2920,$Y$6,$Y$8,TRUE),IF($BY$12=2,IF(BY2920&lt;=$BX$31,0,IF(BY2920&gt;=$BX$32,1,(BY2920-$BX$31)*$BX$33)),SUM($BU$42:BU2920)/$BV$40))</f>
        <v>1</v>
      </c>
      <c r="BW2920" s="1">
        <f t="shared" si="685"/>
        <v>1.1492364639989643E-30</v>
      </c>
      <c r="BY2920" s="1">
        <f t="shared" si="686"/>
        <v>287.79999999999694</v>
      </c>
      <c r="BZ2920" s="1">
        <f t="shared" si="677"/>
        <v>3.9931774287664229E-33</v>
      </c>
      <c r="CA2920" s="1">
        <f t="shared" si="684"/>
        <v>26</v>
      </c>
      <c r="CE2920" s="1">
        <f t="shared" si="678"/>
        <v>26.305</v>
      </c>
      <c r="CF2920" s="1">
        <f t="shared" si="679"/>
        <v>99</v>
      </c>
      <c r="CG2920" s="1">
        <f t="shared" si="680"/>
        <v>0</v>
      </c>
      <c r="CH2920" s="1">
        <f t="shared" si="687"/>
        <v>0</v>
      </c>
      <c r="CJ2920" s="1" t="e">
        <f t="shared" si="681"/>
        <v>#N/A</v>
      </c>
      <c r="CK2920" s="1" t="str">
        <f t="shared" si="682"/>
        <v/>
      </c>
    </row>
    <row r="2921" spans="73:89" ht="12" customHeight="1" x14ac:dyDescent="0.15">
      <c r="BU2921" s="1">
        <f t="shared" si="683"/>
        <v>0</v>
      </c>
      <c r="BV2921" s="1">
        <f>IF($BY$12=1,NORMDIST(BY2921,$Y$6,$Y$8,TRUE),IF($BY$12=2,IF(BY2921&lt;=$BX$31,0,IF(BY2921&gt;=$BX$32,1,(BY2921-$BX$31)*$BX$33)),SUM($BU$42:BU2921)/$BV$40))</f>
        <v>1</v>
      </c>
      <c r="BW2921" s="1">
        <f t="shared" si="685"/>
        <v>1.0832683060448976E-30</v>
      </c>
      <c r="BY2921" s="1">
        <f t="shared" si="686"/>
        <v>287.89999999999696</v>
      </c>
      <c r="BZ2921" s="1">
        <f t="shared" si="677"/>
        <v>3.7626547622261518E-33</v>
      </c>
      <c r="CA2921" s="1">
        <f t="shared" si="684"/>
        <v>26</v>
      </c>
      <c r="CE2921" s="1">
        <f t="shared" si="678"/>
        <v>26.305</v>
      </c>
      <c r="CF2921" s="1">
        <f t="shared" si="679"/>
        <v>99</v>
      </c>
      <c r="CG2921" s="1">
        <f t="shared" si="680"/>
        <v>0</v>
      </c>
      <c r="CH2921" s="1">
        <f t="shared" si="687"/>
        <v>0</v>
      </c>
      <c r="CJ2921" s="1" t="e">
        <f t="shared" si="681"/>
        <v>#N/A</v>
      </c>
      <c r="CK2921" s="1" t="str">
        <f t="shared" si="682"/>
        <v/>
      </c>
    </row>
    <row r="2922" spans="73:89" ht="12" customHeight="1" x14ac:dyDescent="0.15">
      <c r="BU2922" s="1">
        <f t="shared" si="683"/>
        <v>0</v>
      </c>
      <c r="BV2922" s="1">
        <f>IF($BY$12=1,NORMDIST(BY2922,$Y$6,$Y$8,TRUE),IF($BY$12=2,IF(BY2922&lt;=$BX$31,0,IF(BY2922&gt;=$BX$32,1,(BY2922-$BX$31)*$BX$33)),SUM($BU$42:BU2922)/$BV$40))</f>
        <v>1</v>
      </c>
      <c r="BW2922" s="1">
        <f t="shared" si="685"/>
        <v>1.0210611842554728E-30</v>
      </c>
      <c r="BY2922" s="1">
        <f t="shared" si="686"/>
        <v>287.99999999999699</v>
      </c>
      <c r="BZ2922" s="1">
        <f t="shared" ref="BZ2922:BZ2985" si="688">IF($BZ$5,IF($BY$12=1,NORMDIST(BY2922,$Y$6,$Y$8,FALSE),IF($BY$12=2,IF(AND(BY2922&gt;=$BX$31,BY2922&lt;=$BX$32),$BX$33,0),IF(BY2922&lt;=$BX$13,0,NORMDIST(LN((BY2922-$BX$13)/$BX$12),0,$BW$8,FALSE)/((BY2922-$BX$13)/$BX$12)))),-999)</f>
        <v>3.5453513342204289E-33</v>
      </c>
      <c r="CA2922" s="1">
        <f t="shared" si="684"/>
        <v>26</v>
      </c>
      <c r="CE2922" s="1">
        <f t="shared" ref="CE2922:CE2985" si="689">IF(AND($CB$7,$CD$2,$CD$1),26+$P$23/2-CC2922*$P$23,NA())</f>
        <v>26.305</v>
      </c>
      <c r="CF2922" s="1">
        <f t="shared" ref="CF2922:CF2985" si="690">IF(ISNA(CJ2922),99,CJ2922)</f>
        <v>99</v>
      </c>
      <c r="CG2922" s="1">
        <f t="shared" ref="CG2922:CG2985" si="691">IF(ISNA(CJ2922),0,CJ2922)</f>
        <v>0</v>
      </c>
      <c r="CH2922" s="1">
        <f t="shared" si="687"/>
        <v>0</v>
      </c>
      <c r="CJ2922" s="1" t="e">
        <f t="shared" ref="CJ2922:CJ2985" si="692">IF(CH2922=1,CE2922,NA())</f>
        <v>#N/A</v>
      </c>
      <c r="CK2922" s="1" t="str">
        <f t="shared" ref="CK2922:CK2985" si="693">IF(CH2922=1,M2821,"")</f>
        <v/>
      </c>
    </row>
    <row r="2923" spans="73:89" ht="12" customHeight="1" x14ac:dyDescent="0.15">
      <c r="BU2923" s="1">
        <f t="shared" ref="BU2923:BU2986" si="694">IF($BY$12&lt;3,0,IF(BY2923&lt;=$BX$13,0,NORMDIST(LN((BY2923-$BX$13)/$BX$12),0,$BW$8,FALSE)/((BY2923-$BX$13)/$BX$12)))</f>
        <v>0</v>
      </c>
      <c r="BV2923" s="1">
        <f>IF($BY$12=1,NORMDIST(BY2923,$Y$6,$Y$8,TRUE),IF($BY$12=2,IF(BY2923&lt;=$BX$31,0,IF(BY2923&gt;=$BX$32,1,(BY2923-$BX$31)*$BX$33)),SUM($BU$42:BU2923)/$BV$40))</f>
        <v>1</v>
      </c>
      <c r="BW2923" s="1">
        <f t="shared" si="685"/>
        <v>9.6240215527472609E-31</v>
      </c>
      <c r="BY2923" s="1">
        <f t="shared" si="686"/>
        <v>288.09999999999701</v>
      </c>
      <c r="BZ2923" s="1">
        <f t="shared" si="688"/>
        <v>3.3405142494784315E-33</v>
      </c>
      <c r="CA2923" s="1">
        <f t="shared" ref="CA2923:CA2986" si="695">IF(AND($CD$1,$CD$3),26-$CD$40*NORMDIST(BY2923,$Y$6,$Y$8/SQRT($T$18),FALSE),-999)</f>
        <v>26</v>
      </c>
      <c r="CE2923" s="1">
        <f t="shared" si="689"/>
        <v>26.305</v>
      </c>
      <c r="CF2923" s="1">
        <f t="shared" si="690"/>
        <v>99</v>
      </c>
      <c r="CG2923" s="1">
        <f t="shared" si="691"/>
        <v>0</v>
      </c>
      <c r="CH2923" s="1">
        <f t="shared" si="687"/>
        <v>0</v>
      </c>
      <c r="CJ2923" s="1" t="e">
        <f t="shared" si="692"/>
        <v>#N/A</v>
      </c>
      <c r="CK2923" s="1" t="str">
        <f t="shared" si="693"/>
        <v/>
      </c>
    </row>
    <row r="2924" spans="73:89" ht="12" customHeight="1" x14ac:dyDescent="0.15">
      <c r="BU2924" s="1">
        <f t="shared" si="694"/>
        <v>0</v>
      </c>
      <c r="BV2924" s="1">
        <f>IF($BY$12=1,NORMDIST(BY2924,$Y$6,$Y$8,TRUE),IF($BY$12=2,IF(BY2924&lt;=$BX$31,0,IF(BY2924&gt;=$BX$32,1,(BY2924-$BX$31)*$BX$33)),SUM($BU$42:BU2924)/$BV$40))</f>
        <v>1</v>
      </c>
      <c r="BW2924" s="1">
        <f t="shared" si="685"/>
        <v>9.0709024690519498E-31</v>
      </c>
      <c r="BY2924" s="1">
        <f t="shared" si="686"/>
        <v>288.19999999999703</v>
      </c>
      <c r="BZ2924" s="1">
        <f t="shared" si="688"/>
        <v>3.1474331953685093E-33</v>
      </c>
      <c r="CA2924" s="1">
        <f t="shared" si="695"/>
        <v>26</v>
      </c>
      <c r="CE2924" s="1">
        <f t="shared" si="689"/>
        <v>26.305</v>
      </c>
      <c r="CF2924" s="1">
        <f t="shared" si="690"/>
        <v>99</v>
      </c>
      <c r="CG2924" s="1">
        <f t="shared" si="691"/>
        <v>0</v>
      </c>
      <c r="CH2924" s="1">
        <f t="shared" si="687"/>
        <v>0</v>
      </c>
      <c r="CJ2924" s="1" t="e">
        <f t="shared" si="692"/>
        <v>#N/A</v>
      </c>
      <c r="CK2924" s="1" t="str">
        <f t="shared" si="693"/>
        <v/>
      </c>
    </row>
    <row r="2925" spans="73:89" ht="12" customHeight="1" x14ac:dyDescent="0.15">
      <c r="BU2925" s="1">
        <f t="shared" si="694"/>
        <v>0</v>
      </c>
      <c r="BV2925" s="1">
        <f>IF($BY$12=1,NORMDIST(BY2925,$Y$6,$Y$8,TRUE),IF($BY$12=2,IF(BY2925&lt;=$BX$31,0,IF(BY2925&gt;=$BX$32,1,(BY2925-$BX$31)*$BX$33)),SUM($BU$42:BU2925)/$BV$40))</f>
        <v>1</v>
      </c>
      <c r="BW2925" s="1">
        <f t="shared" si="685"/>
        <v>8.5493578999100451E-31</v>
      </c>
      <c r="BY2925" s="1">
        <f t="shared" si="686"/>
        <v>288.29999999999706</v>
      </c>
      <c r="BZ2925" s="1">
        <f t="shared" si="688"/>
        <v>2.9654380506105211E-33</v>
      </c>
      <c r="CA2925" s="1">
        <f t="shared" si="695"/>
        <v>26</v>
      </c>
      <c r="CE2925" s="1">
        <f t="shared" si="689"/>
        <v>26.305</v>
      </c>
      <c r="CF2925" s="1">
        <f t="shared" si="690"/>
        <v>99</v>
      </c>
      <c r="CG2925" s="1">
        <f t="shared" si="691"/>
        <v>0</v>
      </c>
      <c r="CH2925" s="1">
        <f t="shared" si="687"/>
        <v>0</v>
      </c>
      <c r="CJ2925" s="1" t="e">
        <f t="shared" si="692"/>
        <v>#N/A</v>
      </c>
      <c r="CK2925" s="1" t="str">
        <f t="shared" si="693"/>
        <v/>
      </c>
    </row>
    <row r="2926" spans="73:89" ht="12" customHeight="1" x14ac:dyDescent="0.15">
      <c r="BU2926" s="1">
        <f t="shared" si="694"/>
        <v>0</v>
      </c>
      <c r="BV2926" s="1">
        <f>IF($BY$12=1,NORMDIST(BY2926,$Y$6,$Y$8,TRUE),IF($BY$12=2,IF(BY2926&lt;=$BX$31,0,IF(BY2926&gt;=$BX$32,1,(BY2926-$BX$31)*$BX$33)),SUM($BU$42:BU2926)/$BV$40))</f>
        <v>1</v>
      </c>
      <c r="BW2926" s="1">
        <f t="shared" si="685"/>
        <v>8.0575978731277477E-31</v>
      </c>
      <c r="BY2926" s="1">
        <f t="shared" si="686"/>
        <v>288.39999999999708</v>
      </c>
      <c r="BZ2926" s="1">
        <f t="shared" si="688"/>
        <v>2.7938966272981379E-33</v>
      </c>
      <c r="CA2926" s="1">
        <f t="shared" si="695"/>
        <v>26</v>
      </c>
      <c r="CE2926" s="1">
        <f t="shared" si="689"/>
        <v>26.305</v>
      </c>
      <c r="CF2926" s="1">
        <f t="shared" si="690"/>
        <v>99</v>
      </c>
      <c r="CG2926" s="1">
        <f t="shared" si="691"/>
        <v>0</v>
      </c>
      <c r="CH2926" s="1">
        <f t="shared" si="687"/>
        <v>0</v>
      </c>
      <c r="CJ2926" s="1" t="e">
        <f t="shared" si="692"/>
        <v>#N/A</v>
      </c>
      <c r="CK2926" s="1" t="str">
        <f t="shared" si="693"/>
        <v/>
      </c>
    </row>
    <row r="2927" spans="73:89" ht="12" customHeight="1" x14ac:dyDescent="0.15">
      <c r="BU2927" s="1">
        <f t="shared" si="694"/>
        <v>0</v>
      </c>
      <c r="BV2927" s="1">
        <f>IF($BY$12=1,NORMDIST(BY2927,$Y$6,$Y$8,TRUE),IF($BY$12=2,IF(BY2927&lt;=$BX$31,0,IF(BY2927&gt;=$BX$32,1,(BY2927-$BX$31)*$BX$33)),SUM($BU$42:BU2927)/$BV$40))</f>
        <v>1</v>
      </c>
      <c r="BW2927" s="1">
        <f t="shared" si="685"/>
        <v>7.5939331745902022E-31</v>
      </c>
      <c r="BY2927" s="1">
        <f t="shared" si="686"/>
        <v>288.4999999999971</v>
      </c>
      <c r="BZ2927" s="1">
        <f t="shared" si="688"/>
        <v>2.6322125388527828E-33</v>
      </c>
      <c r="CA2927" s="1">
        <f t="shared" si="695"/>
        <v>26</v>
      </c>
      <c r="CE2927" s="1">
        <f t="shared" si="689"/>
        <v>26.305</v>
      </c>
      <c r="CF2927" s="1">
        <f t="shared" si="690"/>
        <v>99</v>
      </c>
      <c r="CG2927" s="1">
        <f t="shared" si="691"/>
        <v>0</v>
      </c>
      <c r="CH2927" s="1">
        <f t="shared" si="687"/>
        <v>0</v>
      </c>
      <c r="CJ2927" s="1" t="e">
        <f t="shared" si="692"/>
        <v>#N/A</v>
      </c>
      <c r="CK2927" s="1" t="str">
        <f t="shared" si="693"/>
        <v/>
      </c>
    </row>
    <row r="2928" spans="73:89" ht="12" customHeight="1" x14ac:dyDescent="0.15">
      <c r="BU2928" s="1">
        <f t="shared" si="694"/>
        <v>0</v>
      </c>
      <c r="BV2928" s="1">
        <f>IF($BY$12=1,NORMDIST(BY2928,$Y$6,$Y$8,TRUE),IF($BY$12=2,IF(BY2928&lt;=$BX$31,0,IF(BY2928&gt;=$BX$32,1,(BY2928-$BX$31)*$BX$33)),SUM($BU$42:BU2928)/$BV$40))</f>
        <v>1</v>
      </c>
      <c r="BW2928" s="1">
        <f t="shared" si="685"/>
        <v>7.1567697175090616E-31</v>
      </c>
      <c r="BY2928" s="1">
        <f t="shared" si="686"/>
        <v>288.59999999999712</v>
      </c>
      <c r="BZ2928" s="1">
        <f t="shared" si="688"/>
        <v>2.4798231869401014E-33</v>
      </c>
      <c r="CA2928" s="1">
        <f t="shared" si="695"/>
        <v>26</v>
      </c>
      <c r="CE2928" s="1">
        <f t="shared" si="689"/>
        <v>26.305</v>
      </c>
      <c r="CF2928" s="1">
        <f t="shared" si="690"/>
        <v>99</v>
      </c>
      <c r="CG2928" s="1">
        <f t="shared" si="691"/>
        <v>0</v>
      </c>
      <c r="CH2928" s="1">
        <f t="shared" si="687"/>
        <v>0</v>
      </c>
      <c r="CJ2928" s="1" t="e">
        <f t="shared" si="692"/>
        <v>#N/A</v>
      </c>
      <c r="CK2928" s="1" t="str">
        <f t="shared" si="693"/>
        <v/>
      </c>
    </row>
    <row r="2929" spans="73:89" ht="12" customHeight="1" x14ac:dyDescent="0.15">
      <c r="BU2929" s="1">
        <f t="shared" si="694"/>
        <v>0</v>
      </c>
      <c r="BV2929" s="1">
        <f>IF($BY$12=1,NORMDIST(BY2929,$Y$6,$Y$8,TRUE),IF($BY$12=2,IF(BY2929&lt;=$BX$31,0,IF(BY2929&gt;=$BX$32,1,(BY2929-$BX$31)*$BX$33)),SUM($BU$42:BU2929)/$BV$40))</f>
        <v>1</v>
      </c>
      <c r="BW2929" s="1">
        <f t="shared" si="685"/>
        <v>6.744603224011794E-31</v>
      </c>
      <c r="BY2929" s="1">
        <f t="shared" si="686"/>
        <v>288.69999999999715</v>
      </c>
      <c r="BZ2929" s="1">
        <f t="shared" si="688"/>
        <v>2.3361978607592174E-33</v>
      </c>
      <c r="CA2929" s="1">
        <f t="shared" si="695"/>
        <v>26</v>
      </c>
      <c r="CE2929" s="1">
        <f t="shared" si="689"/>
        <v>26.305</v>
      </c>
      <c r="CF2929" s="1">
        <f t="shared" si="690"/>
        <v>99</v>
      </c>
      <c r="CG2929" s="1">
        <f t="shared" si="691"/>
        <v>0</v>
      </c>
      <c r="CH2929" s="1">
        <f t="shared" si="687"/>
        <v>0</v>
      </c>
      <c r="CJ2929" s="1" t="e">
        <f t="shared" si="692"/>
        <v>#N/A</v>
      </c>
      <c r="CK2929" s="1" t="str">
        <f t="shared" si="693"/>
        <v/>
      </c>
    </row>
    <row r="2930" spans="73:89" ht="12" customHeight="1" x14ac:dyDescent="0.15">
      <c r="BU2930" s="1">
        <f t="shared" si="694"/>
        <v>0</v>
      </c>
      <c r="BV2930" s="1">
        <f>IF($BY$12=1,NORMDIST(BY2930,$Y$6,$Y$8,TRUE),IF($BY$12=2,IF(BY2930&lt;=$BX$31,0,IF(BY2930&gt;=$BX$32,1,(BY2930-$BX$31)*$BX$33)),SUM($BU$42:BU2930)/$BV$40))</f>
        <v>1</v>
      </c>
      <c r="BW2930" s="1">
        <f t="shared" si="685"/>
        <v>6.3560142018789915E-31</v>
      </c>
      <c r="BY2930" s="1">
        <f t="shared" si="686"/>
        <v>288.79999999999717</v>
      </c>
      <c r="BZ2930" s="1">
        <f t="shared" si="688"/>
        <v>2.2008359424788968E-33</v>
      </c>
      <c r="CA2930" s="1">
        <f t="shared" si="695"/>
        <v>26</v>
      </c>
      <c r="CE2930" s="1">
        <f t="shared" si="689"/>
        <v>26.305</v>
      </c>
      <c r="CF2930" s="1">
        <f t="shared" si="690"/>
        <v>99</v>
      </c>
      <c r="CG2930" s="1">
        <f t="shared" si="691"/>
        <v>0</v>
      </c>
      <c r="CH2930" s="1">
        <f t="shared" si="687"/>
        <v>0</v>
      </c>
      <c r="CJ2930" s="1" t="e">
        <f t="shared" si="692"/>
        <v>#N/A</v>
      </c>
      <c r="CK2930" s="1" t="str">
        <f t="shared" si="693"/>
        <v/>
      </c>
    </row>
    <row r="2931" spans="73:89" ht="12" customHeight="1" x14ac:dyDescent="0.15">
      <c r="BU2931" s="1">
        <f t="shared" si="694"/>
        <v>0</v>
      </c>
      <c r="BV2931" s="1">
        <f>IF($BY$12=1,NORMDIST(BY2931,$Y$6,$Y$8,TRUE),IF($BY$12=2,IF(BY2931&lt;=$BX$31,0,IF(BY2931&gt;=$BX$32,1,(BY2931-$BX$31)*$BX$33)),SUM($BU$42:BU2931)/$BV$40))</f>
        <v>1</v>
      </c>
      <c r="BW2931" s="1">
        <f t="shared" si="685"/>
        <v>5.9896632001744099E-31</v>
      </c>
      <c r="BY2931" s="1">
        <f t="shared" si="686"/>
        <v>288.89999999999719</v>
      </c>
      <c r="BZ2931" s="1">
        <f t="shared" si="688"/>
        <v>2.0732652129368183E-33</v>
      </c>
      <c r="CA2931" s="1">
        <f t="shared" si="695"/>
        <v>26</v>
      </c>
      <c r="CE2931" s="1">
        <f t="shared" si="689"/>
        <v>26.305</v>
      </c>
      <c r="CF2931" s="1">
        <f t="shared" si="690"/>
        <v>99</v>
      </c>
      <c r="CG2931" s="1">
        <f t="shared" si="691"/>
        <v>0</v>
      </c>
      <c r="CH2931" s="1">
        <f t="shared" si="687"/>
        <v>0</v>
      </c>
      <c r="CJ2931" s="1" t="e">
        <f t="shared" si="692"/>
        <v>#N/A</v>
      </c>
      <c r="CK2931" s="1" t="str">
        <f t="shared" si="693"/>
        <v/>
      </c>
    </row>
    <row r="2932" spans="73:89" ht="12" customHeight="1" x14ac:dyDescent="0.15">
      <c r="BU2932" s="1">
        <f t="shared" si="694"/>
        <v>0</v>
      </c>
      <c r="BV2932" s="1">
        <f>IF($BY$12=1,NORMDIST(BY2932,$Y$6,$Y$8,TRUE),IF($BY$12=2,IF(BY2932&lt;=$BX$31,0,IF(BY2932&gt;=$BX$32,1,(BY2932-$BX$31)*$BX$33)),SUM($BU$42:BU2932)/$BV$40))</f>
        <v>1</v>
      </c>
      <c r="BW2932" s="1">
        <f t="shared" si="685"/>
        <v>5.6442863284001042E-31</v>
      </c>
      <c r="BY2932" s="1">
        <f t="shared" si="686"/>
        <v>288.99999999999721</v>
      </c>
      <c r="BZ2932" s="1">
        <f t="shared" si="688"/>
        <v>1.9530402520415773E-33</v>
      </c>
      <c r="CA2932" s="1">
        <f t="shared" si="695"/>
        <v>26</v>
      </c>
      <c r="CE2932" s="1">
        <f t="shared" si="689"/>
        <v>26.305</v>
      </c>
      <c r="CF2932" s="1">
        <f t="shared" si="690"/>
        <v>99</v>
      </c>
      <c r="CG2932" s="1">
        <f t="shared" si="691"/>
        <v>0</v>
      </c>
      <c r="CH2932" s="1">
        <f t="shared" si="687"/>
        <v>0</v>
      </c>
      <c r="CJ2932" s="1" t="e">
        <f t="shared" si="692"/>
        <v>#N/A</v>
      </c>
      <c r="CK2932" s="1" t="str">
        <f t="shared" si="693"/>
        <v/>
      </c>
    </row>
    <row r="2933" spans="73:89" ht="12" customHeight="1" x14ac:dyDescent="0.15">
      <c r="BU2933" s="1">
        <f t="shared" si="694"/>
        <v>0</v>
      </c>
      <c r="BV2933" s="1">
        <f>IF($BY$12=1,NORMDIST(BY2933,$Y$6,$Y$8,TRUE),IF($BY$12=2,IF(BY2933&lt;=$BX$31,0,IF(BY2933&gt;=$BX$32,1,(BY2933-$BX$31)*$BX$33)),SUM($BU$42:BU2933)/$BV$40))</f>
        <v>1</v>
      </c>
      <c r="BW2933" s="1">
        <f t="shared" si="685"/>
        <v>5.3186910246502049E-31</v>
      </c>
      <c r="BY2933" s="1">
        <f t="shared" si="686"/>
        <v>289.09999999999724</v>
      </c>
      <c r="BZ2933" s="1">
        <f t="shared" si="688"/>
        <v>1.8397409286234021E-33</v>
      </c>
      <c r="CA2933" s="1">
        <f t="shared" si="695"/>
        <v>26</v>
      </c>
      <c r="CE2933" s="1">
        <f t="shared" si="689"/>
        <v>26.305</v>
      </c>
      <c r="CF2933" s="1">
        <f t="shared" si="690"/>
        <v>99</v>
      </c>
      <c r="CG2933" s="1">
        <f t="shared" si="691"/>
        <v>0</v>
      </c>
      <c r="CH2933" s="1">
        <f t="shared" si="687"/>
        <v>0</v>
      </c>
      <c r="CJ2933" s="1" t="e">
        <f t="shared" si="692"/>
        <v>#N/A</v>
      </c>
      <c r="CK2933" s="1" t="str">
        <f t="shared" si="693"/>
        <v/>
      </c>
    </row>
    <row r="2934" spans="73:89" ht="12" customHeight="1" x14ac:dyDescent="0.15">
      <c r="BU2934" s="1">
        <f t="shared" si="694"/>
        <v>0</v>
      </c>
      <c r="BV2934" s="1">
        <f>IF($BY$12=1,NORMDIST(BY2934,$Y$6,$Y$8,TRUE),IF($BY$12=2,IF(BY2934&lt;=$BX$31,0,IF(BY2934&gt;=$BX$32,1,(BY2934-$BX$31)*$BX$33)),SUM($BU$42:BU2934)/$BV$40))</f>
        <v>1</v>
      </c>
      <c r="BW2934" s="1">
        <f t="shared" si="685"/>
        <v>5.0117520590305203E-31</v>
      </c>
      <c r="BY2934" s="1">
        <f t="shared" si="686"/>
        <v>289.19999999999726</v>
      </c>
      <c r="BZ2934" s="1">
        <f t="shared" si="688"/>
        <v>1.7329709747685229E-33</v>
      </c>
      <c r="CA2934" s="1">
        <f t="shared" si="695"/>
        <v>26</v>
      </c>
      <c r="CE2934" s="1">
        <f t="shared" si="689"/>
        <v>26.305</v>
      </c>
      <c r="CF2934" s="1">
        <f t="shared" si="690"/>
        <v>99</v>
      </c>
      <c r="CG2934" s="1">
        <f t="shared" si="691"/>
        <v>0</v>
      </c>
      <c r="CH2934" s="1">
        <f t="shared" si="687"/>
        <v>0</v>
      </c>
      <c r="CJ2934" s="1" t="e">
        <f t="shared" si="692"/>
        <v>#N/A</v>
      </c>
      <c r="CK2934" s="1" t="str">
        <f t="shared" si="693"/>
        <v/>
      </c>
    </row>
    <row r="2935" spans="73:89" ht="12" customHeight="1" x14ac:dyDescent="0.15">
      <c r="BU2935" s="1">
        <f t="shared" si="694"/>
        <v>0</v>
      </c>
      <c r="BV2935" s="1">
        <f>IF($BY$12=1,NORMDIST(BY2935,$Y$6,$Y$8,TRUE),IF($BY$12=2,IF(BY2935&lt;=$BX$31,0,IF(BY2935&gt;=$BX$32,1,(BY2935-$BX$31)*$BX$33)),SUM($BU$42:BU2935)/$BV$40))</f>
        <v>1</v>
      </c>
      <c r="BW2935" s="1">
        <f t="shared" si="685"/>
        <v>4.7224077593634407E-31</v>
      </c>
      <c r="BY2935" s="1">
        <f t="shared" si="686"/>
        <v>289.29999999999728</v>
      </c>
      <c r="BZ2935" s="1">
        <f t="shared" si="688"/>
        <v>1.6323566399458986E-33</v>
      </c>
      <c r="CA2935" s="1">
        <f t="shared" si="695"/>
        <v>26</v>
      </c>
      <c r="CE2935" s="1">
        <f t="shared" si="689"/>
        <v>26.305</v>
      </c>
      <c r="CF2935" s="1">
        <f t="shared" si="690"/>
        <v>99</v>
      </c>
      <c r="CG2935" s="1">
        <f t="shared" si="691"/>
        <v>0</v>
      </c>
      <c r="CH2935" s="1">
        <f t="shared" si="687"/>
        <v>0</v>
      </c>
      <c r="CJ2935" s="1" t="e">
        <f t="shared" si="692"/>
        <v>#N/A</v>
      </c>
      <c r="CK2935" s="1" t="str">
        <f t="shared" si="693"/>
        <v/>
      </c>
    </row>
    <row r="2936" spans="73:89" ht="12" customHeight="1" x14ac:dyDescent="0.15">
      <c r="BU2936" s="1">
        <f t="shared" si="694"/>
        <v>0</v>
      </c>
      <c r="BV2936" s="1">
        <f>IF($BY$12=1,NORMDIST(BY2936,$Y$6,$Y$8,TRUE),IF($BY$12=2,IF(BY2936&lt;=$BX$31,0,IF(BY2936&gt;=$BX$32,1,(BY2936-$BX$31)*$BX$33)),SUM($BU$42:BU2936)/$BV$40))</f>
        <v>1</v>
      </c>
      <c r="BW2936" s="1">
        <f t="shared" si="685"/>
        <v>4.4496564469075788E-31</v>
      </c>
      <c r="BY2936" s="1">
        <f t="shared" si="686"/>
        <v>289.39999999999731</v>
      </c>
      <c r="BZ2936" s="1">
        <f t="shared" si="688"/>
        <v>1.5375454204933035E-33</v>
      </c>
      <c r="CA2936" s="1">
        <f t="shared" si="695"/>
        <v>26</v>
      </c>
      <c r="CE2936" s="1">
        <f t="shared" si="689"/>
        <v>26.305</v>
      </c>
      <c r="CF2936" s="1">
        <f t="shared" si="690"/>
        <v>99</v>
      </c>
      <c r="CG2936" s="1">
        <f t="shared" si="691"/>
        <v>0</v>
      </c>
      <c r="CH2936" s="1">
        <f t="shared" si="687"/>
        <v>0</v>
      </c>
      <c r="CJ2936" s="1" t="e">
        <f t="shared" si="692"/>
        <v>#N/A</v>
      </c>
      <c r="CK2936" s="1" t="str">
        <f t="shared" si="693"/>
        <v/>
      </c>
    </row>
    <row r="2937" spans="73:89" ht="12" customHeight="1" x14ac:dyDescent="0.15">
      <c r="BU2937" s="1">
        <f t="shared" si="694"/>
        <v>0</v>
      </c>
      <c r="BV2937" s="1">
        <f>IF($BY$12=1,NORMDIST(BY2937,$Y$6,$Y$8,TRUE),IF($BY$12=2,IF(BY2937&lt;=$BX$31,0,IF(BY2937&gt;=$BX$32,1,(BY2937-$BX$31)*$BX$33)),SUM($BU$42:BU2937)/$BV$40))</f>
        <v>1</v>
      </c>
      <c r="BW2937" s="1">
        <f t="shared" si="685"/>
        <v>4.1925530704941031E-31</v>
      </c>
      <c r="BY2937" s="1">
        <f t="shared" si="686"/>
        <v>289.49999999999733</v>
      </c>
      <c r="BZ2937" s="1">
        <f t="shared" si="688"/>
        <v>1.4482048602743151E-33</v>
      </c>
      <c r="CA2937" s="1">
        <f t="shared" si="695"/>
        <v>26</v>
      </c>
      <c r="CE2937" s="1">
        <f t="shared" si="689"/>
        <v>26.305</v>
      </c>
      <c r="CF2937" s="1">
        <f t="shared" si="690"/>
        <v>99</v>
      </c>
      <c r="CG2937" s="1">
        <f t="shared" si="691"/>
        <v>0</v>
      </c>
      <c r="CH2937" s="1">
        <f t="shared" si="687"/>
        <v>0</v>
      </c>
      <c r="CJ2937" s="1" t="e">
        <f t="shared" si="692"/>
        <v>#N/A</v>
      </c>
      <c r="CK2937" s="1" t="str">
        <f t="shared" si="693"/>
        <v/>
      </c>
    </row>
    <row r="2938" spans="73:89" ht="12" customHeight="1" x14ac:dyDescent="0.15">
      <c r="BU2938" s="1">
        <f t="shared" si="694"/>
        <v>0</v>
      </c>
      <c r="BV2938" s="1">
        <f>IF($BY$12=1,NORMDIST(BY2938,$Y$6,$Y$8,TRUE),IF($BY$12=2,IF(BY2938&lt;=$BX$31,0,IF(BY2938&gt;=$BX$32,1,(BY2938-$BX$31)*$BX$33)),SUM($BU$42:BU2938)/$BV$40))</f>
        <v>1</v>
      </c>
      <c r="BW2938" s="1">
        <f t="shared" si="685"/>
        <v>3.9502060281175545E-31</v>
      </c>
      <c r="BY2938" s="1">
        <f t="shared" si="686"/>
        <v>289.59999999999735</v>
      </c>
      <c r="BZ2938" s="1">
        <f t="shared" si="688"/>
        <v>1.3640214185488918E-33</v>
      </c>
      <c r="CA2938" s="1">
        <f t="shared" si="695"/>
        <v>26</v>
      </c>
      <c r="CE2938" s="1">
        <f t="shared" si="689"/>
        <v>26.305</v>
      </c>
      <c r="CF2938" s="1">
        <f t="shared" si="690"/>
        <v>99</v>
      </c>
      <c r="CG2938" s="1">
        <f t="shared" si="691"/>
        <v>0</v>
      </c>
      <c r="CH2938" s="1">
        <f t="shared" si="687"/>
        <v>0</v>
      </c>
      <c r="CJ2938" s="1" t="e">
        <f t="shared" si="692"/>
        <v>#N/A</v>
      </c>
      <c r="CK2938" s="1" t="str">
        <f t="shared" si="693"/>
        <v/>
      </c>
    </row>
    <row r="2939" spans="73:89" ht="12" customHeight="1" x14ac:dyDescent="0.15">
      <c r="BU2939" s="1">
        <f t="shared" si="694"/>
        <v>0</v>
      </c>
      <c r="BV2939" s="1">
        <f>IF($BY$12=1,NORMDIST(BY2939,$Y$6,$Y$8,TRUE),IF($BY$12=2,IF(BY2939&lt;=$BX$31,0,IF(BY2939&gt;=$BX$32,1,(BY2939-$BX$31)*$BX$33)),SUM($BU$42:BU2939)/$BV$40))</f>
        <v>1</v>
      </c>
      <c r="BW2939" s="1">
        <f t="shared" ref="BW2939:BW3002" si="696">BY2939*BZ2939</f>
        <v>3.7217741656193088E-31</v>
      </c>
      <c r="BY2939" s="1">
        <f t="shared" ref="BY2939:BY3002" si="697">BY2938+$BZ$1</f>
        <v>289.69999999999737</v>
      </c>
      <c r="BZ2939" s="1">
        <f t="shared" si="688"/>
        <v>1.2846994013183786E-33</v>
      </c>
      <c r="CA2939" s="1">
        <f t="shared" si="695"/>
        <v>26</v>
      </c>
      <c r="CE2939" s="1">
        <f t="shared" si="689"/>
        <v>26.305</v>
      </c>
      <c r="CF2939" s="1">
        <f t="shared" si="690"/>
        <v>99</v>
      </c>
      <c r="CG2939" s="1">
        <f t="shared" si="691"/>
        <v>0</v>
      </c>
      <c r="CH2939" s="1">
        <f t="shared" si="687"/>
        <v>0</v>
      </c>
      <c r="CJ2939" s="1" t="e">
        <f t="shared" si="692"/>
        <v>#N/A</v>
      </c>
      <c r="CK2939" s="1" t="str">
        <f t="shared" si="693"/>
        <v/>
      </c>
    </row>
    <row r="2940" spans="73:89" ht="12" customHeight="1" x14ac:dyDescent="0.15">
      <c r="BU2940" s="1">
        <f t="shared" si="694"/>
        <v>0</v>
      </c>
      <c r="BV2940" s="1">
        <f>IF($BY$12=1,NORMDIST(BY2940,$Y$6,$Y$8,TRUE),IF($BY$12=2,IF(BY2940&lt;=$BX$31,0,IF(BY2940&gt;=$BX$32,1,(BY2940-$BX$31)*$BX$33)),SUM($BU$42:BU2940)/$BV$40))</f>
        <v>1</v>
      </c>
      <c r="BW2940" s="1">
        <f t="shared" si="696"/>
        <v>3.5064639426707378E-31</v>
      </c>
      <c r="BY2940" s="1">
        <f t="shared" si="697"/>
        <v>289.7999999999974</v>
      </c>
      <c r="BZ2940" s="1">
        <f t="shared" si="688"/>
        <v>1.2099599526124118E-33</v>
      </c>
      <c r="CA2940" s="1">
        <f t="shared" si="695"/>
        <v>26</v>
      </c>
      <c r="CE2940" s="1">
        <f t="shared" si="689"/>
        <v>26.305</v>
      </c>
      <c r="CF2940" s="1">
        <f t="shared" si="690"/>
        <v>99</v>
      </c>
      <c r="CG2940" s="1">
        <f t="shared" si="691"/>
        <v>0</v>
      </c>
      <c r="CH2940" s="1">
        <f t="shared" si="687"/>
        <v>0</v>
      </c>
      <c r="CJ2940" s="1" t="e">
        <f t="shared" si="692"/>
        <v>#N/A</v>
      </c>
      <c r="CK2940" s="1" t="str">
        <f t="shared" si="693"/>
        <v/>
      </c>
    </row>
    <row r="2941" spans="73:89" ht="12" customHeight="1" x14ac:dyDescent="0.15">
      <c r="BU2941" s="1">
        <f t="shared" si="694"/>
        <v>0</v>
      </c>
      <c r="BV2941" s="1">
        <f>IF($BY$12=1,NORMDIST(BY2941,$Y$6,$Y$8,TRUE),IF($BY$12=2,IF(BY2941&lt;=$BX$31,0,IF(BY2941&gt;=$BX$32,1,(BY2941-$BX$31)*$BX$33)),SUM($BU$42:BU2941)/$BV$40))</f>
        <v>1</v>
      </c>
      <c r="BW2941" s="1">
        <f t="shared" si="696"/>
        <v>3.3035267568002999E-31</v>
      </c>
      <c r="BY2941" s="1">
        <f t="shared" si="697"/>
        <v>289.89999999999742</v>
      </c>
      <c r="BZ2941" s="1">
        <f t="shared" si="688"/>
        <v>1.1395401023802446E-33</v>
      </c>
      <c r="CA2941" s="1">
        <f t="shared" si="695"/>
        <v>26</v>
      </c>
      <c r="CE2941" s="1">
        <f t="shared" si="689"/>
        <v>26.305</v>
      </c>
      <c r="CF2941" s="1">
        <f t="shared" si="690"/>
        <v>99</v>
      </c>
      <c r="CG2941" s="1">
        <f t="shared" si="691"/>
        <v>0</v>
      </c>
      <c r="CH2941" s="1">
        <f t="shared" si="687"/>
        <v>0</v>
      </c>
      <c r="CJ2941" s="1" t="e">
        <f t="shared" si="692"/>
        <v>#N/A</v>
      </c>
      <c r="CK2941" s="1" t="str">
        <f t="shared" si="693"/>
        <v/>
      </c>
    </row>
    <row r="2942" spans="73:89" ht="12" customHeight="1" x14ac:dyDescent="0.15">
      <c r="BU2942" s="1">
        <f t="shared" si="694"/>
        <v>0</v>
      </c>
      <c r="BV2942" s="1">
        <f>IF($BY$12=1,NORMDIST(BY2942,$Y$6,$Y$8,TRUE),IF($BY$12=2,IF(BY2942&lt;=$BX$31,0,IF(BY2942&gt;=$BX$32,1,(BY2942-$BX$31)*$BX$33)),SUM($BU$42:BU2942)/$BV$40))</f>
        <v>1</v>
      </c>
      <c r="BW2942" s="1">
        <f t="shared" si="696"/>
        <v>3.112256416716187E-31</v>
      </c>
      <c r="BY2942" s="1">
        <f t="shared" si="697"/>
        <v>289.99999999999744</v>
      </c>
      <c r="BZ2942" s="1">
        <f t="shared" si="688"/>
        <v>1.0731918678331774E-33</v>
      </c>
      <c r="CA2942" s="1">
        <f t="shared" si="695"/>
        <v>26</v>
      </c>
      <c r="CE2942" s="1">
        <f t="shared" si="689"/>
        <v>26.305</v>
      </c>
      <c r="CF2942" s="1">
        <f t="shared" si="690"/>
        <v>99</v>
      </c>
      <c r="CG2942" s="1">
        <f t="shared" si="691"/>
        <v>0</v>
      </c>
      <c r="CH2942" s="1">
        <f t="shared" si="687"/>
        <v>0</v>
      </c>
      <c r="CJ2942" s="1" t="e">
        <f t="shared" si="692"/>
        <v>#N/A</v>
      </c>
      <c r="CK2942" s="1" t="str">
        <f t="shared" si="693"/>
        <v/>
      </c>
    </row>
    <row r="2943" spans="73:89" ht="12" customHeight="1" x14ac:dyDescent="0.15">
      <c r="BU2943" s="1">
        <f t="shared" si="694"/>
        <v>0</v>
      </c>
      <c r="BV2943" s="1">
        <f>IF($BY$12=1,NORMDIST(BY2943,$Y$6,$Y$8,TRUE),IF($BY$12=2,IF(BY2943&lt;=$BX$31,0,IF(BY2943&gt;=$BX$32,1,(BY2943-$BX$31)*$BX$33)),SUM($BU$42:BU2943)/$BV$40))</f>
        <v>1</v>
      </c>
      <c r="BW2943" s="1">
        <f t="shared" si="696"/>
        <v>2.9319867566586022E-31</v>
      </c>
      <c r="BY2943" s="1">
        <f t="shared" si="697"/>
        <v>290.09999999999746</v>
      </c>
      <c r="BZ2943" s="1">
        <f t="shared" si="688"/>
        <v>1.010681405259782E-33</v>
      </c>
      <c r="CA2943" s="1">
        <f t="shared" si="695"/>
        <v>26</v>
      </c>
      <c r="CE2943" s="1">
        <f t="shared" si="689"/>
        <v>26.305</v>
      </c>
      <c r="CF2943" s="1">
        <f t="shared" si="690"/>
        <v>99</v>
      </c>
      <c r="CG2943" s="1">
        <f t="shared" si="691"/>
        <v>0</v>
      </c>
      <c r="CH2943" s="1">
        <f t="shared" si="687"/>
        <v>0</v>
      </c>
      <c r="CJ2943" s="1" t="e">
        <f t="shared" si="692"/>
        <v>#N/A</v>
      </c>
      <c r="CK2943" s="1" t="str">
        <f t="shared" si="693"/>
        <v/>
      </c>
    </row>
    <row r="2944" spans="73:89" ht="12" customHeight="1" x14ac:dyDescent="0.15">
      <c r="BU2944" s="1">
        <f t="shared" si="694"/>
        <v>0</v>
      </c>
      <c r="BV2944" s="1">
        <f>IF($BY$12=1,NORMDIST(BY2944,$Y$6,$Y$8,TRUE),IF($BY$12=2,IF(BY2944&lt;=$BX$31,0,IF(BY2944&gt;=$BX$32,1,(BY2944-$BX$31)*$BX$33)),SUM($BU$42:BU2944)/$BV$40))</f>
        <v>1</v>
      </c>
      <c r="BW2944" s="1">
        <f t="shared" si="696"/>
        <v>2.7620893839679726E-31</v>
      </c>
      <c r="BY2944" s="1">
        <f t="shared" si="697"/>
        <v>290.19999999999749</v>
      </c>
      <c r="BZ2944" s="1">
        <f t="shared" si="688"/>
        <v>9.5178820949965416E-34</v>
      </c>
      <c r="CA2944" s="1">
        <f t="shared" si="695"/>
        <v>26</v>
      </c>
      <c r="CE2944" s="1">
        <f t="shared" si="689"/>
        <v>26.305</v>
      </c>
      <c r="CF2944" s="1">
        <f t="shared" si="690"/>
        <v>99</v>
      </c>
      <c r="CG2944" s="1">
        <f t="shared" si="691"/>
        <v>0</v>
      </c>
      <c r="CH2944" s="1">
        <f t="shared" si="687"/>
        <v>0</v>
      </c>
      <c r="CJ2944" s="1" t="e">
        <f t="shared" si="692"/>
        <v>#N/A</v>
      </c>
      <c r="CK2944" s="1" t="str">
        <f t="shared" si="693"/>
        <v/>
      </c>
    </row>
    <row r="2945" spans="73:89" ht="12" customHeight="1" x14ac:dyDescent="0.15">
      <c r="BU2945" s="1">
        <f t="shared" si="694"/>
        <v>0</v>
      </c>
      <c r="BV2945" s="1">
        <f>IF($BY$12=1,NORMDIST(BY2945,$Y$6,$Y$8,TRUE),IF($BY$12=2,IF(BY2945&lt;=$BX$31,0,IF(BY2945&gt;=$BX$32,1,(BY2945-$BX$31)*$BX$33)),SUM($BU$42:BU2945)/$BV$40))</f>
        <v>1</v>
      </c>
      <c r="BW2945" s="1">
        <f t="shared" si="696"/>
        <v>2.6019715524856047E-31</v>
      </c>
      <c r="BY2945" s="1">
        <f t="shared" si="697"/>
        <v>290.29999999999751</v>
      </c>
      <c r="BZ2945" s="1">
        <f t="shared" si="688"/>
        <v>8.9630435841737071E-34</v>
      </c>
      <c r="CA2945" s="1">
        <f t="shared" si="695"/>
        <v>26</v>
      </c>
      <c r="CE2945" s="1">
        <f t="shared" si="689"/>
        <v>26.305</v>
      </c>
      <c r="CF2945" s="1">
        <f t="shared" si="690"/>
        <v>99</v>
      </c>
      <c r="CG2945" s="1">
        <f t="shared" si="691"/>
        <v>0</v>
      </c>
      <c r="CH2945" s="1">
        <f t="shared" si="687"/>
        <v>0</v>
      </c>
      <c r="CJ2945" s="1" t="e">
        <f t="shared" si="692"/>
        <v>#N/A</v>
      </c>
      <c r="CK2945" s="1" t="str">
        <f t="shared" si="693"/>
        <v/>
      </c>
    </row>
    <row r="2946" spans="73:89" ht="12" customHeight="1" x14ac:dyDescent="0.15">
      <c r="BU2946" s="1">
        <f t="shared" si="694"/>
        <v>0</v>
      </c>
      <c r="BV2946" s="1">
        <f>IF($BY$12=1,NORMDIST(BY2946,$Y$6,$Y$8,TRUE),IF($BY$12=2,IF(BY2946&lt;=$BX$31,0,IF(BY2946&gt;=$BX$32,1,(BY2946-$BX$31)*$BX$33)),SUM($BU$42:BU2946)/$BV$40))</f>
        <v>1</v>
      </c>
      <c r="BW2946" s="1">
        <f t="shared" si="696"/>
        <v>2.4510741548102846E-31</v>
      </c>
      <c r="BY2946" s="1">
        <f t="shared" si="697"/>
        <v>290.39999999999753</v>
      </c>
      <c r="BZ2946" s="1">
        <f t="shared" si="688"/>
        <v>8.4403379986580764E-34</v>
      </c>
      <c r="CA2946" s="1">
        <f t="shared" si="695"/>
        <v>26</v>
      </c>
      <c r="CE2946" s="1">
        <f t="shared" si="689"/>
        <v>26.305</v>
      </c>
      <c r="CF2946" s="1">
        <f t="shared" si="690"/>
        <v>99</v>
      </c>
      <c r="CG2946" s="1">
        <f t="shared" si="691"/>
        <v>0</v>
      </c>
      <c r="CH2946" s="1">
        <f t="shared" si="687"/>
        <v>0</v>
      </c>
      <c r="CJ2946" s="1" t="e">
        <f t="shared" si="692"/>
        <v>#N/A</v>
      </c>
      <c r="CK2946" s="1" t="str">
        <f t="shared" si="693"/>
        <v/>
      </c>
    </row>
    <row r="2947" spans="73:89" ht="12" customHeight="1" x14ac:dyDescent="0.15">
      <c r="BU2947" s="1">
        <f t="shared" si="694"/>
        <v>0</v>
      </c>
      <c r="BV2947" s="1">
        <f>IF($BY$12=1,NORMDIST(BY2947,$Y$6,$Y$8,TRUE),IF($BY$12=2,IF(BY2947&lt;=$BX$31,0,IF(BY2947&gt;=$BX$32,1,(BY2947-$BX$31)*$BX$33)),SUM($BU$42:BU2947)/$BV$40))</f>
        <v>1</v>
      </c>
      <c r="BW2947" s="1">
        <f t="shared" si="696"/>
        <v>2.3088698268162871E-31</v>
      </c>
      <c r="BY2947" s="1">
        <f t="shared" si="697"/>
        <v>290.49999999999756</v>
      </c>
      <c r="BZ2947" s="1">
        <f t="shared" si="688"/>
        <v>7.9479167876637066E-34</v>
      </c>
      <c r="CA2947" s="1">
        <f t="shared" si="695"/>
        <v>26</v>
      </c>
      <c r="CE2947" s="1">
        <f t="shared" si="689"/>
        <v>26.305</v>
      </c>
      <c r="CF2947" s="1">
        <f t="shared" si="690"/>
        <v>99</v>
      </c>
      <c r="CG2947" s="1">
        <f t="shared" si="691"/>
        <v>0</v>
      </c>
      <c r="CH2947" s="1">
        <f t="shared" ref="CH2947:CH3010" si="698">IF(CB2947="",0,1)</f>
        <v>0</v>
      </c>
      <c r="CJ2947" s="1" t="e">
        <f t="shared" si="692"/>
        <v>#N/A</v>
      </c>
      <c r="CK2947" s="1" t="str">
        <f t="shared" si="693"/>
        <v/>
      </c>
    </row>
    <row r="2948" spans="73:89" ht="12" customHeight="1" x14ac:dyDescent="0.15">
      <c r="BU2948" s="1">
        <f t="shared" si="694"/>
        <v>0</v>
      </c>
      <c r="BV2948" s="1">
        <f>IF($BY$12=1,NORMDIST(BY2948,$Y$6,$Y$8,TRUE),IF($BY$12=2,IF(BY2948&lt;=$BX$31,0,IF(BY2948&gt;=$BX$32,1,(BY2948-$BX$31)*$BX$33)),SUM($BU$42:BU2948)/$BV$40))</f>
        <v>1</v>
      </c>
      <c r="BW2948" s="1">
        <f t="shared" si="696"/>
        <v>2.1748611582035836E-31</v>
      </c>
      <c r="BY2948" s="1">
        <f t="shared" si="697"/>
        <v>290.59999999999758</v>
      </c>
      <c r="BZ2948" s="1">
        <f t="shared" si="688"/>
        <v>7.484037020659332E-34</v>
      </c>
      <c r="CA2948" s="1">
        <f t="shared" si="695"/>
        <v>26</v>
      </c>
      <c r="CE2948" s="1">
        <f t="shared" si="689"/>
        <v>26.305</v>
      </c>
      <c r="CF2948" s="1">
        <f t="shared" si="690"/>
        <v>99</v>
      </c>
      <c r="CG2948" s="1">
        <f t="shared" si="691"/>
        <v>0</v>
      </c>
      <c r="CH2948" s="1">
        <f t="shared" si="698"/>
        <v>0</v>
      </c>
      <c r="CJ2948" s="1" t="e">
        <f t="shared" si="692"/>
        <v>#N/A</v>
      </c>
      <c r="CK2948" s="1" t="str">
        <f t="shared" si="693"/>
        <v/>
      </c>
    </row>
    <row r="2949" spans="73:89" ht="12" customHeight="1" x14ac:dyDescent="0.15">
      <c r="BU2949" s="1">
        <f t="shared" si="694"/>
        <v>0</v>
      </c>
      <c r="BV2949" s="1">
        <f>IF($BY$12=1,NORMDIST(BY2949,$Y$6,$Y$8,TRUE),IF($BY$12=2,IF(BY2949&lt;=$BX$31,0,IF(BY2949&gt;=$BX$32,1,(BY2949-$BX$31)*$BX$33)),SUM($BU$42:BU2949)/$BV$40))</f>
        <v>1</v>
      </c>
      <c r="BW2949" s="1">
        <f t="shared" si="696"/>
        <v>2.04857900319234E-31</v>
      </c>
      <c r="BY2949" s="1">
        <f t="shared" si="697"/>
        <v>290.6999999999976</v>
      </c>
      <c r="BZ2949" s="1">
        <f t="shared" si="688"/>
        <v>7.0470553945385515E-34</v>
      </c>
      <c r="CA2949" s="1">
        <f t="shared" si="695"/>
        <v>26</v>
      </c>
      <c r="CE2949" s="1">
        <f t="shared" si="689"/>
        <v>26.305</v>
      </c>
      <c r="CF2949" s="1">
        <f t="shared" si="690"/>
        <v>99</v>
      </c>
      <c r="CG2949" s="1">
        <f t="shared" si="691"/>
        <v>0</v>
      </c>
      <c r="CH2949" s="1">
        <f t="shared" si="698"/>
        <v>0</v>
      </c>
      <c r="CJ2949" s="1" t="e">
        <f t="shared" si="692"/>
        <v>#N/A</v>
      </c>
      <c r="CK2949" s="1" t="str">
        <f t="shared" si="693"/>
        <v/>
      </c>
    </row>
    <row r="2950" spans="73:89" ht="12" customHeight="1" x14ac:dyDescent="0.15">
      <c r="BU2950" s="1">
        <f t="shared" si="694"/>
        <v>0</v>
      </c>
      <c r="BV2950" s="1">
        <f>IF($BY$12=1,NORMDIST(BY2950,$Y$6,$Y$8,TRUE),IF($BY$12=2,IF(BY2950&lt;=$BX$31,0,IF(BY2950&gt;=$BX$32,1,(BY2950-$BX$31)*$BX$33)),SUM($BU$42:BU2950)/$BV$40))</f>
        <v>1</v>
      </c>
      <c r="BW2950" s="1">
        <f t="shared" si="696"/>
        <v>1.9295808857989253E-31</v>
      </c>
      <c r="BY2950" s="1">
        <f t="shared" si="697"/>
        <v>290.79999999999762</v>
      </c>
      <c r="BZ2950" s="1">
        <f t="shared" si="688"/>
        <v>6.6354225784007602E-34</v>
      </c>
      <c r="CA2950" s="1">
        <f t="shared" si="695"/>
        <v>26</v>
      </c>
      <c r="CE2950" s="1">
        <f t="shared" si="689"/>
        <v>26.305</v>
      </c>
      <c r="CF2950" s="1">
        <f t="shared" si="690"/>
        <v>99</v>
      </c>
      <c r="CG2950" s="1">
        <f t="shared" si="691"/>
        <v>0</v>
      </c>
      <c r="CH2950" s="1">
        <f t="shared" si="698"/>
        <v>0</v>
      </c>
      <c r="CJ2950" s="1" t="e">
        <f t="shared" si="692"/>
        <v>#N/A</v>
      </c>
      <c r="CK2950" s="1" t="str">
        <f t="shared" si="693"/>
        <v/>
      </c>
    </row>
    <row r="2951" spans="73:89" ht="12" customHeight="1" x14ac:dyDescent="0.15">
      <c r="BU2951" s="1">
        <f t="shared" si="694"/>
        <v>0</v>
      </c>
      <c r="BV2951" s="1">
        <f>IF($BY$12=1,NORMDIST(BY2951,$Y$6,$Y$8,TRUE),IF($BY$12=2,IF(BY2951&lt;=$BX$31,0,IF(BY2951&gt;=$BX$32,1,(BY2951-$BX$31)*$BX$33)),SUM($BU$42:BU2951)/$BV$40))</f>
        <v>1</v>
      </c>
      <c r="BW2951" s="1">
        <f t="shared" si="696"/>
        <v>1.8174494944373878E-31</v>
      </c>
      <c r="BY2951" s="1">
        <f t="shared" si="697"/>
        <v>290.89999999999765</v>
      </c>
      <c r="BZ2951" s="1">
        <f t="shared" si="688"/>
        <v>6.2476778770622292E-34</v>
      </c>
      <c r="CA2951" s="1">
        <f t="shared" si="695"/>
        <v>26</v>
      </c>
      <c r="CE2951" s="1">
        <f t="shared" si="689"/>
        <v>26.305</v>
      </c>
      <c r="CF2951" s="1">
        <f t="shared" si="690"/>
        <v>99</v>
      </c>
      <c r="CG2951" s="1">
        <f t="shared" si="691"/>
        <v>0</v>
      </c>
      <c r="CH2951" s="1">
        <f t="shared" si="698"/>
        <v>0</v>
      </c>
      <c r="CJ2951" s="1" t="e">
        <f t="shared" si="692"/>
        <v>#N/A</v>
      </c>
      <c r="CK2951" s="1" t="str">
        <f t="shared" si="693"/>
        <v/>
      </c>
    </row>
    <row r="2952" spans="73:89" ht="12" customHeight="1" x14ac:dyDescent="0.15">
      <c r="BU2952" s="1">
        <f t="shared" si="694"/>
        <v>0</v>
      </c>
      <c r="BV2952" s="1">
        <f>IF($BY$12=1,NORMDIST(BY2952,$Y$6,$Y$8,TRUE),IF($BY$12=2,IF(BY2952&lt;=$BX$31,0,IF(BY2952&gt;=$BX$32,1,(BY2952-$BX$31)*$BX$33)),SUM($BU$42:BU2952)/$BV$40))</f>
        <v>1</v>
      </c>
      <c r="BW2952" s="1">
        <f t="shared" si="696"/>
        <v>1.7117912608797754E-31</v>
      </c>
      <c r="BY2952" s="1">
        <f t="shared" si="697"/>
        <v>290.99999999999767</v>
      </c>
      <c r="BZ2952" s="1">
        <f t="shared" si="688"/>
        <v>5.882444195463193E-34</v>
      </c>
      <c r="CA2952" s="1">
        <f t="shared" si="695"/>
        <v>26</v>
      </c>
      <c r="CE2952" s="1">
        <f t="shared" si="689"/>
        <v>26.305</v>
      </c>
      <c r="CF2952" s="1">
        <f t="shared" si="690"/>
        <v>99</v>
      </c>
      <c r="CG2952" s="1">
        <f t="shared" si="691"/>
        <v>0</v>
      </c>
      <c r="CH2952" s="1">
        <f t="shared" si="698"/>
        <v>0</v>
      </c>
      <c r="CJ2952" s="1" t="e">
        <f t="shared" si="692"/>
        <v>#N/A</v>
      </c>
      <c r="CK2952" s="1" t="str">
        <f t="shared" si="693"/>
        <v/>
      </c>
    </row>
    <row r="2953" spans="73:89" ht="12" customHeight="1" x14ac:dyDescent="0.15">
      <c r="BU2953" s="1">
        <f t="shared" si="694"/>
        <v>0</v>
      </c>
      <c r="BV2953" s="1">
        <f>IF($BY$12=1,NORMDIST(BY2953,$Y$6,$Y$8,TRUE),IF($BY$12=2,IF(BY2953&lt;=$BX$31,0,IF(BY2953&gt;=$BX$32,1,(BY2953-$BX$31)*$BX$33)),SUM($BU$42:BU2953)/$BV$40))</f>
        <v>1</v>
      </c>
      <c r="BW2953" s="1">
        <f t="shared" si="696"/>
        <v>1.6122350188835779E-31</v>
      </c>
      <c r="BY2953" s="1">
        <f t="shared" si="697"/>
        <v>291.09999999999769</v>
      </c>
      <c r="BZ2953" s="1">
        <f t="shared" si="688"/>
        <v>5.5384232871301641E-34</v>
      </c>
      <c r="CA2953" s="1">
        <f t="shared" si="695"/>
        <v>26</v>
      </c>
      <c r="CE2953" s="1">
        <f t="shared" si="689"/>
        <v>26.305</v>
      </c>
      <c r="CF2953" s="1">
        <f t="shared" si="690"/>
        <v>99</v>
      </c>
      <c r="CG2953" s="1">
        <f t="shared" si="691"/>
        <v>0</v>
      </c>
      <c r="CH2953" s="1">
        <f t="shared" si="698"/>
        <v>0</v>
      </c>
      <c r="CJ2953" s="1" t="e">
        <f t="shared" si="692"/>
        <v>#N/A</v>
      </c>
      <c r="CK2953" s="1" t="str">
        <f t="shared" si="693"/>
        <v/>
      </c>
    </row>
    <row r="2954" spans="73:89" ht="12" customHeight="1" x14ac:dyDescent="0.15">
      <c r="BU2954" s="1">
        <f t="shared" si="694"/>
        <v>0</v>
      </c>
      <c r="BV2954" s="1">
        <f>IF($BY$12=1,NORMDIST(BY2954,$Y$6,$Y$8,TRUE),IF($BY$12=2,IF(BY2954&lt;=$BX$31,0,IF(BY2954&gt;=$BX$32,1,(BY2954-$BX$31)*$BX$33)),SUM($BU$42:BU2954)/$BV$40))</f>
        <v>1</v>
      </c>
      <c r="BW2954" s="1">
        <f t="shared" si="696"/>
        <v>1.5184307380523634E-31</v>
      </c>
      <c r="BY2954" s="1">
        <f t="shared" si="697"/>
        <v>291.19999999999771</v>
      </c>
      <c r="BZ2954" s="1">
        <f t="shared" si="688"/>
        <v>5.2143912707842559E-34</v>
      </c>
      <c r="CA2954" s="1">
        <f t="shared" si="695"/>
        <v>26</v>
      </c>
      <c r="CE2954" s="1">
        <f t="shared" si="689"/>
        <v>26.305</v>
      </c>
      <c r="CF2954" s="1">
        <f t="shared" si="690"/>
        <v>99</v>
      </c>
      <c r="CG2954" s="1">
        <f t="shared" si="691"/>
        <v>0</v>
      </c>
      <c r="CH2954" s="1">
        <f t="shared" si="698"/>
        <v>0</v>
      </c>
      <c r="CJ2954" s="1" t="e">
        <f t="shared" si="692"/>
        <v>#N/A</v>
      </c>
      <c r="CK2954" s="1" t="str">
        <f t="shared" si="693"/>
        <v/>
      </c>
    </row>
    <row r="2955" spans="73:89" ht="12" customHeight="1" x14ac:dyDescent="0.15">
      <c r="BU2955" s="1">
        <f t="shared" si="694"/>
        <v>0</v>
      </c>
      <c r="BV2955" s="1">
        <f>IF($BY$12=1,NORMDIST(BY2955,$Y$6,$Y$8,TRUE),IF($BY$12=2,IF(BY2955&lt;=$BX$31,0,IF(BY2955&gt;=$BX$32,1,(BY2955-$BX$31)*$BX$33)),SUM($BU$42:BU2955)/$BV$40))</f>
        <v>1</v>
      </c>
      <c r="BW2955" s="1">
        <f t="shared" si="696"/>
        <v>1.4300483287415382E-31</v>
      </c>
      <c r="BY2955" s="1">
        <f t="shared" si="697"/>
        <v>291.29999999999774</v>
      </c>
      <c r="BZ2955" s="1">
        <f t="shared" si="688"/>
        <v>4.9091944000739764E-34</v>
      </c>
      <c r="CA2955" s="1">
        <f t="shared" si="695"/>
        <v>26</v>
      </c>
      <c r="CE2955" s="1">
        <f t="shared" si="689"/>
        <v>26.305</v>
      </c>
      <c r="CF2955" s="1">
        <f t="shared" si="690"/>
        <v>99</v>
      </c>
      <c r="CG2955" s="1">
        <f t="shared" si="691"/>
        <v>0</v>
      </c>
      <c r="CH2955" s="1">
        <f t="shared" si="698"/>
        <v>0</v>
      </c>
      <c r="CJ2955" s="1" t="e">
        <f t="shared" si="692"/>
        <v>#N/A</v>
      </c>
      <c r="CK2955" s="1" t="str">
        <f t="shared" si="693"/>
        <v/>
      </c>
    </row>
    <row r="2956" spans="73:89" ht="12" customHeight="1" x14ac:dyDescent="0.15">
      <c r="BU2956" s="1">
        <f t="shared" si="694"/>
        <v>0</v>
      </c>
      <c r="BV2956" s="1">
        <f>IF($BY$12=1,NORMDIST(BY2956,$Y$6,$Y$8,TRUE),IF($BY$12=2,IF(BY2956&lt;=$BX$31,0,IF(BY2956&gt;=$BX$32,1,(BY2956-$BX$31)*$BX$33)),SUM($BU$42:BU2956)/$BV$40))</f>
        <v>1</v>
      </c>
      <c r="BW2956" s="1">
        <f t="shared" si="696"/>
        <v>1.3467765140523979E-31</v>
      </c>
      <c r="BY2956" s="1">
        <f t="shared" si="697"/>
        <v>291.39999999999776</v>
      </c>
      <c r="BZ2956" s="1">
        <f t="shared" si="688"/>
        <v>4.6217450722457383E-34</v>
      </c>
      <c r="CA2956" s="1">
        <f t="shared" si="695"/>
        <v>26</v>
      </c>
      <c r="CE2956" s="1">
        <f t="shared" si="689"/>
        <v>26.305</v>
      </c>
      <c r="CF2956" s="1">
        <f t="shared" si="690"/>
        <v>99</v>
      </c>
      <c r="CG2956" s="1">
        <f t="shared" si="691"/>
        <v>0</v>
      </c>
      <c r="CH2956" s="1">
        <f t="shared" si="698"/>
        <v>0</v>
      </c>
      <c r="CJ2956" s="1" t="e">
        <f t="shared" si="692"/>
        <v>#N/A</v>
      </c>
      <c r="CK2956" s="1" t="str">
        <f t="shared" si="693"/>
        <v/>
      </c>
    </row>
    <row r="2957" spans="73:89" ht="12" customHeight="1" x14ac:dyDescent="0.15">
      <c r="BU2957" s="1">
        <f t="shared" si="694"/>
        <v>0</v>
      </c>
      <c r="BV2957" s="1">
        <f>IF($BY$12=1,NORMDIST(BY2957,$Y$6,$Y$8,TRUE),IF($BY$12=2,IF(BY2957&lt;=$BX$31,0,IF(BY2957&gt;=$BX$32,1,(BY2957-$BX$31)*$BX$33)),SUM($BU$42:BU2957)/$BV$40))</f>
        <v>1</v>
      </c>
      <c r="BW2957" s="1">
        <f t="shared" si="696"/>
        <v>1.2683217651753442E-31</v>
      </c>
      <c r="BY2957" s="1">
        <f t="shared" si="697"/>
        <v>291.49999999999778</v>
      </c>
      <c r="BZ2957" s="1">
        <f t="shared" si="688"/>
        <v>4.351018062351128E-34</v>
      </c>
      <c r="CA2957" s="1">
        <f t="shared" si="695"/>
        <v>26</v>
      </c>
      <c r="CE2957" s="1">
        <f t="shared" si="689"/>
        <v>26.305</v>
      </c>
      <c r="CF2957" s="1">
        <f t="shared" si="690"/>
        <v>99</v>
      </c>
      <c r="CG2957" s="1">
        <f t="shared" si="691"/>
        <v>0</v>
      </c>
      <c r="CH2957" s="1">
        <f t="shared" si="698"/>
        <v>0</v>
      </c>
      <c r="CJ2957" s="1" t="e">
        <f t="shared" si="692"/>
        <v>#N/A</v>
      </c>
      <c r="CK2957" s="1" t="str">
        <f t="shared" si="693"/>
        <v/>
      </c>
    </row>
    <row r="2958" spans="73:89" ht="12" customHeight="1" x14ac:dyDescent="0.15">
      <c r="BU2958" s="1">
        <f t="shared" si="694"/>
        <v>0</v>
      </c>
      <c r="BV2958" s="1">
        <f>IF($BY$12=1,NORMDIST(BY2958,$Y$6,$Y$8,TRUE),IF($BY$12=2,IF(BY2958&lt;=$BX$31,0,IF(BY2958&gt;=$BX$32,1,(BY2958-$BX$31)*$BX$33)),SUM($BU$42:BU2958)/$BV$40))</f>
        <v>1</v>
      </c>
      <c r="BW2958" s="1">
        <f t="shared" si="696"/>
        <v>1.1944072965518565E-31</v>
      </c>
      <c r="BY2958" s="1">
        <f t="shared" si="697"/>
        <v>291.59999999999781</v>
      </c>
      <c r="BZ2958" s="1">
        <f t="shared" si="688"/>
        <v>4.0960469703424739E-34</v>
      </c>
      <c r="CA2958" s="1">
        <f t="shared" si="695"/>
        <v>26</v>
      </c>
      <c r="CE2958" s="1">
        <f t="shared" si="689"/>
        <v>26.305</v>
      </c>
      <c r="CF2958" s="1">
        <f t="shared" si="690"/>
        <v>99</v>
      </c>
      <c r="CG2958" s="1">
        <f t="shared" si="691"/>
        <v>0</v>
      </c>
      <c r="CH2958" s="1">
        <f t="shared" si="698"/>
        <v>0</v>
      </c>
      <c r="CJ2958" s="1" t="e">
        <f t="shared" si="692"/>
        <v>#N/A</v>
      </c>
      <c r="CK2958" s="1" t="str">
        <f t="shared" si="693"/>
        <v/>
      </c>
    </row>
    <row r="2959" spans="73:89" ht="12" customHeight="1" x14ac:dyDescent="0.15">
      <c r="BU2959" s="1">
        <f t="shared" si="694"/>
        <v>0</v>
      </c>
      <c r="BV2959" s="1">
        <f>IF($BY$12=1,NORMDIST(BY2959,$Y$6,$Y$8,TRUE),IF($BY$12=2,IF(BY2959&lt;=$BX$31,0,IF(BY2959&gt;=$BX$32,1,(BY2959-$BX$31)*$BX$33)),SUM($BU$42:BU2959)/$BV$40))</f>
        <v>1</v>
      </c>
      <c r="BW2959" s="1">
        <f t="shared" si="696"/>
        <v>1.1247721175180867E-31</v>
      </c>
      <c r="BY2959" s="1">
        <f t="shared" si="697"/>
        <v>291.69999999999783</v>
      </c>
      <c r="BZ2959" s="1">
        <f t="shared" si="688"/>
        <v>3.8559208691055709E-34</v>
      </c>
      <c r="CA2959" s="1">
        <f t="shared" si="695"/>
        <v>26</v>
      </c>
      <c r="CE2959" s="1">
        <f t="shared" si="689"/>
        <v>26.305</v>
      </c>
      <c r="CF2959" s="1">
        <f t="shared" si="690"/>
        <v>99</v>
      </c>
      <c r="CG2959" s="1">
        <f t="shared" si="691"/>
        <v>0</v>
      </c>
      <c r="CH2959" s="1">
        <f t="shared" si="698"/>
        <v>0</v>
      </c>
      <c r="CJ2959" s="1" t="e">
        <f t="shared" si="692"/>
        <v>#N/A</v>
      </c>
      <c r="CK2959" s="1" t="str">
        <f t="shared" si="693"/>
        <v/>
      </c>
    </row>
    <row r="2960" spans="73:89" ht="12" customHeight="1" x14ac:dyDescent="0.15">
      <c r="BU2960" s="1">
        <f t="shared" si="694"/>
        <v>0</v>
      </c>
      <c r="BV2960" s="1">
        <f>IF($BY$12=1,NORMDIST(BY2960,$Y$6,$Y$8,TRUE),IF($BY$12=2,IF(BY2960&lt;=$BX$31,0,IF(BY2960&gt;=$BX$32,1,(BY2960-$BX$31)*$BX$33)),SUM($BU$42:BU2960)/$BV$40))</f>
        <v>1</v>
      </c>
      <c r="BW2960" s="1">
        <f t="shared" si="696"/>
        <v>1.0591701372790996E-31</v>
      </c>
      <c r="BY2960" s="1">
        <f t="shared" si="697"/>
        <v>291.79999999999785</v>
      </c>
      <c r="BZ2960" s="1">
        <f t="shared" si="688"/>
        <v>3.6297811421490999E-34</v>
      </c>
      <c r="CA2960" s="1">
        <f t="shared" si="695"/>
        <v>26</v>
      </c>
      <c r="CE2960" s="1">
        <f t="shared" si="689"/>
        <v>26.305</v>
      </c>
      <c r="CF2960" s="1">
        <f t="shared" si="690"/>
        <v>99</v>
      </c>
      <c r="CG2960" s="1">
        <f t="shared" si="691"/>
        <v>0</v>
      </c>
      <c r="CH2960" s="1">
        <f t="shared" si="698"/>
        <v>0</v>
      </c>
      <c r="CJ2960" s="1" t="e">
        <f t="shared" si="692"/>
        <v>#N/A</v>
      </c>
      <c r="CK2960" s="1" t="str">
        <f t="shared" si="693"/>
        <v/>
      </c>
    </row>
    <row r="2961" spans="73:89" ht="12" customHeight="1" x14ac:dyDescent="0.15">
      <c r="BU2961" s="1">
        <f t="shared" si="694"/>
        <v>0</v>
      </c>
      <c r="BV2961" s="1">
        <f>IF($BY$12=1,NORMDIST(BY2961,$Y$6,$Y$8,TRUE),IF($BY$12=2,IF(BY2961&lt;=$BX$31,0,IF(BY2961&gt;=$BX$32,1,(BY2961-$BX$31)*$BX$33)),SUM($BU$42:BU2961)/$BV$40))</f>
        <v>1</v>
      </c>
      <c r="BW2961" s="1">
        <f t="shared" si="696"/>
        <v>9.9736932023661452E-32</v>
      </c>
      <c r="BY2961" s="1">
        <f t="shared" si="697"/>
        <v>291.89999999999787</v>
      </c>
      <c r="BZ2961" s="1">
        <f t="shared" si="688"/>
        <v>3.4168185002967519E-34</v>
      </c>
      <c r="CA2961" s="1">
        <f t="shared" si="695"/>
        <v>26</v>
      </c>
      <c r="CE2961" s="1">
        <f t="shared" si="689"/>
        <v>26.305</v>
      </c>
      <c r="CF2961" s="1">
        <f t="shared" si="690"/>
        <v>99</v>
      </c>
      <c r="CG2961" s="1">
        <f t="shared" si="691"/>
        <v>0</v>
      </c>
      <c r="CH2961" s="1">
        <f t="shared" si="698"/>
        <v>0</v>
      </c>
      <c r="CJ2961" s="1" t="e">
        <f t="shared" si="692"/>
        <v>#N/A</v>
      </c>
      <c r="CK2961" s="1" t="str">
        <f t="shared" si="693"/>
        <v/>
      </c>
    </row>
    <row r="2962" spans="73:89" ht="12" customHeight="1" x14ac:dyDescent="0.15">
      <c r="BU2962" s="1">
        <f t="shared" si="694"/>
        <v>0</v>
      </c>
      <c r="BV2962" s="1">
        <f>IF($BY$12=1,NORMDIST(BY2962,$Y$6,$Y$8,TRUE),IF($BY$12=2,IF(BY2962&lt;=$BX$31,0,IF(BY2962&gt;=$BX$32,1,(BY2962-$BX$31)*$BX$33)),SUM($BU$42:BU2962)/$BV$40))</f>
        <v>1</v>
      </c>
      <c r="BW2962" s="1">
        <f t="shared" si="696"/>
        <v>9.3915088885800023E-32</v>
      </c>
      <c r="BY2962" s="1">
        <f t="shared" si="697"/>
        <v>291.9999999999979</v>
      </c>
      <c r="BZ2962" s="1">
        <f t="shared" si="688"/>
        <v>3.2162701673219418E-34</v>
      </c>
      <c r="CA2962" s="1">
        <f t="shared" si="695"/>
        <v>26</v>
      </c>
      <c r="CE2962" s="1">
        <f t="shared" si="689"/>
        <v>26.305</v>
      </c>
      <c r="CF2962" s="1">
        <f t="shared" si="690"/>
        <v>99</v>
      </c>
      <c r="CG2962" s="1">
        <f t="shared" si="691"/>
        <v>0</v>
      </c>
      <c r="CH2962" s="1">
        <f t="shared" si="698"/>
        <v>0</v>
      </c>
      <c r="CJ2962" s="1" t="e">
        <f t="shared" si="692"/>
        <v>#N/A</v>
      </c>
      <c r="CK2962" s="1" t="str">
        <f t="shared" si="693"/>
        <v/>
      </c>
    </row>
    <row r="2963" spans="73:89" ht="12" customHeight="1" x14ac:dyDescent="0.15">
      <c r="BU2963" s="1">
        <f t="shared" si="694"/>
        <v>0</v>
      </c>
      <c r="BV2963" s="1">
        <f>IF($BY$12=1,NORMDIST(BY2963,$Y$6,$Y$8,TRUE),IF($BY$12=2,IF(BY2963&lt;=$BX$31,0,IF(BY2963&gt;=$BX$32,1,(BY2963-$BX$31)*$BX$33)),SUM($BU$42:BU2963)/$BV$40))</f>
        <v>1</v>
      </c>
      <c r="BW2963" s="1">
        <f t="shared" si="696"/>
        <v>8.8430857143069983E-32</v>
      </c>
      <c r="BY2963" s="1">
        <f t="shared" si="697"/>
        <v>292.09999999999792</v>
      </c>
      <c r="BZ2963" s="1">
        <f t="shared" si="688"/>
        <v>3.0274172250280937E-34</v>
      </c>
      <c r="CA2963" s="1">
        <f t="shared" si="695"/>
        <v>26</v>
      </c>
      <c r="CE2963" s="1">
        <f t="shared" si="689"/>
        <v>26.305</v>
      </c>
      <c r="CF2963" s="1">
        <f t="shared" si="690"/>
        <v>99</v>
      </c>
      <c r="CG2963" s="1">
        <f t="shared" si="691"/>
        <v>0</v>
      </c>
      <c r="CH2963" s="1">
        <f t="shared" si="698"/>
        <v>0</v>
      </c>
      <c r="CJ2963" s="1" t="e">
        <f t="shared" si="692"/>
        <v>#N/A</v>
      </c>
      <c r="CK2963" s="1" t="str">
        <f t="shared" si="693"/>
        <v/>
      </c>
    </row>
    <row r="2964" spans="73:89" ht="12" customHeight="1" x14ac:dyDescent="0.15">
      <c r="BU2964" s="1">
        <f t="shared" si="694"/>
        <v>0</v>
      </c>
      <c r="BV2964" s="1">
        <f>IF($BY$12=1,NORMDIST(BY2964,$Y$6,$Y$8,TRUE),IF($BY$12=2,IF(BY2964&lt;=$BX$31,0,IF(BY2964&gt;=$BX$32,1,(BY2964-$BX$31)*$BX$33)),SUM($BU$42:BU2964)/$BV$40))</f>
        <v>1</v>
      </c>
      <c r="BW2964" s="1">
        <f t="shared" si="696"/>
        <v>8.3264789219287142E-32</v>
      </c>
      <c r="BY2964" s="1">
        <f t="shared" si="697"/>
        <v>292.19999999999794</v>
      </c>
      <c r="BZ2964" s="1">
        <f t="shared" si="688"/>
        <v>2.8495821088051927E-34</v>
      </c>
      <c r="CA2964" s="1">
        <f t="shared" si="695"/>
        <v>26</v>
      </c>
      <c r="CE2964" s="1">
        <f t="shared" si="689"/>
        <v>26.305</v>
      </c>
      <c r="CF2964" s="1">
        <f t="shared" si="690"/>
        <v>99</v>
      </c>
      <c r="CG2964" s="1">
        <f t="shared" si="691"/>
        <v>0</v>
      </c>
      <c r="CH2964" s="1">
        <f t="shared" si="698"/>
        <v>0</v>
      </c>
      <c r="CJ2964" s="1" t="e">
        <f t="shared" si="692"/>
        <v>#N/A</v>
      </c>
      <c r="CK2964" s="1" t="str">
        <f t="shared" si="693"/>
        <v/>
      </c>
    </row>
    <row r="2965" spans="73:89" ht="12" customHeight="1" x14ac:dyDescent="0.15">
      <c r="BU2965" s="1">
        <f t="shared" si="694"/>
        <v>0</v>
      </c>
      <c r="BV2965" s="1">
        <f>IF($BY$12=1,NORMDIST(BY2965,$Y$6,$Y$8,TRUE),IF($BY$12=2,IF(BY2965&lt;=$BX$31,0,IF(BY2965&gt;=$BX$32,1,(BY2965-$BX$31)*$BX$33)),SUM($BU$42:BU2965)/$BV$40))</f>
        <v>1</v>
      </c>
      <c r="BW2965" s="1">
        <f t="shared" si="696"/>
        <v>7.8398550147067126E-32</v>
      </c>
      <c r="BY2965" s="1">
        <f t="shared" si="697"/>
        <v>292.29999999999797</v>
      </c>
      <c r="BZ2965" s="1">
        <f t="shared" si="688"/>
        <v>2.6821262451956099E-34</v>
      </c>
      <c r="CA2965" s="1">
        <f t="shared" si="695"/>
        <v>26</v>
      </c>
      <c r="CE2965" s="1">
        <f t="shared" si="689"/>
        <v>26.305</v>
      </c>
      <c r="CF2965" s="1">
        <f t="shared" si="690"/>
        <v>99</v>
      </c>
      <c r="CG2965" s="1">
        <f t="shared" si="691"/>
        <v>0</v>
      </c>
      <c r="CH2965" s="1">
        <f t="shared" si="698"/>
        <v>0</v>
      </c>
      <c r="CJ2965" s="1" t="e">
        <f t="shared" si="692"/>
        <v>#N/A</v>
      </c>
      <c r="CK2965" s="1" t="str">
        <f t="shared" si="693"/>
        <v/>
      </c>
    </row>
    <row r="2966" spans="73:89" ht="12" customHeight="1" x14ac:dyDescent="0.15">
      <c r="BU2966" s="1">
        <f t="shared" si="694"/>
        <v>0</v>
      </c>
      <c r="BV2966" s="1">
        <f>IF($BY$12=1,NORMDIST(BY2966,$Y$6,$Y$8,TRUE),IF($BY$12=2,IF(BY2966&lt;=$BX$31,0,IF(BY2966&gt;=$BX$32,1,(BY2966-$BX$31)*$BX$33)),SUM($BU$42:BU2966)/$BV$40))</f>
        <v>1</v>
      </c>
      <c r="BW2966" s="1">
        <f t="shared" si="696"/>
        <v>7.3814854358396634E-32</v>
      </c>
      <c r="BY2966" s="1">
        <f t="shared" si="697"/>
        <v>292.39999999999799</v>
      </c>
      <c r="BZ2966" s="1">
        <f t="shared" si="688"/>
        <v>2.5244478234745943E-34</v>
      </c>
      <c r="CA2966" s="1">
        <f t="shared" si="695"/>
        <v>26</v>
      </c>
      <c r="CE2966" s="1">
        <f t="shared" si="689"/>
        <v>26.305</v>
      </c>
      <c r="CF2966" s="1">
        <f t="shared" si="690"/>
        <v>99</v>
      </c>
      <c r="CG2966" s="1">
        <f t="shared" si="691"/>
        <v>0</v>
      </c>
      <c r="CH2966" s="1">
        <f t="shared" si="698"/>
        <v>0</v>
      </c>
      <c r="CJ2966" s="1" t="e">
        <f t="shared" si="692"/>
        <v>#N/A</v>
      </c>
      <c r="CK2966" s="1" t="str">
        <f t="shared" si="693"/>
        <v/>
      </c>
    </row>
    <row r="2967" spans="73:89" ht="12" customHeight="1" x14ac:dyDescent="0.15">
      <c r="BU2967" s="1">
        <f t="shared" si="694"/>
        <v>0</v>
      </c>
      <c r="BV2967" s="1">
        <f>IF($BY$12=1,NORMDIST(BY2967,$Y$6,$Y$8,TRUE),IF($BY$12=2,IF(BY2967&lt;=$BX$31,0,IF(BY2967&gt;=$BX$32,1,(BY2967-$BX$31)*$BX$33)),SUM($BU$42:BU2967)/$BV$40))</f>
        <v>1</v>
      </c>
      <c r="BW2967" s="1">
        <f t="shared" si="696"/>
        <v>6.9497406040639645E-32</v>
      </c>
      <c r="BY2967" s="1">
        <f t="shared" si="697"/>
        <v>292.49999999999801</v>
      </c>
      <c r="BZ2967" s="1">
        <f t="shared" si="688"/>
        <v>2.3759796936970982E-34</v>
      </c>
      <c r="CA2967" s="1">
        <f t="shared" si="695"/>
        <v>26</v>
      </c>
      <c r="CE2967" s="1">
        <f t="shared" si="689"/>
        <v>26.305</v>
      </c>
      <c r="CF2967" s="1">
        <f t="shared" si="690"/>
        <v>99</v>
      </c>
      <c r="CG2967" s="1">
        <f t="shared" si="691"/>
        <v>0</v>
      </c>
      <c r="CH2967" s="1">
        <f t="shared" si="698"/>
        <v>0</v>
      </c>
      <c r="CJ2967" s="1" t="e">
        <f t="shared" si="692"/>
        <v>#N/A</v>
      </c>
      <c r="CK2967" s="1" t="str">
        <f t="shared" si="693"/>
        <v/>
      </c>
    </row>
    <row r="2968" spans="73:89" ht="12" customHeight="1" x14ac:dyDescent="0.15">
      <c r="BU2968" s="1">
        <f t="shared" si="694"/>
        <v>0</v>
      </c>
      <c r="BV2968" s="1">
        <f>IF($BY$12=1,NORMDIST(BY2968,$Y$6,$Y$8,TRUE),IF($BY$12=2,IF(BY2968&lt;=$BX$31,0,IF(BY2968&gt;=$BX$32,1,(BY2968-$BX$31)*$BX$33)),SUM($BU$42:BU2968)/$BV$40))</f>
        <v>1</v>
      </c>
      <c r="BW2968" s="1">
        <f t="shared" si="696"/>
        <v>6.5430842858357977E-32</v>
      </c>
      <c r="BY2968" s="1">
        <f t="shared" si="697"/>
        <v>292.59999999999803</v>
      </c>
      <c r="BZ2968" s="1">
        <f t="shared" si="688"/>
        <v>2.2361873840860704E-34</v>
      </c>
      <c r="CA2968" s="1">
        <f t="shared" si="695"/>
        <v>26</v>
      </c>
      <c r="CE2968" s="1">
        <f t="shared" si="689"/>
        <v>26.305</v>
      </c>
      <c r="CF2968" s="1">
        <f t="shared" si="690"/>
        <v>99</v>
      </c>
      <c r="CG2968" s="1">
        <f t="shared" si="691"/>
        <v>0</v>
      </c>
      <c r="CH2968" s="1">
        <f t="shared" si="698"/>
        <v>0</v>
      </c>
      <c r="CJ2968" s="1" t="e">
        <f t="shared" si="692"/>
        <v>#N/A</v>
      </c>
      <c r="CK2968" s="1" t="str">
        <f t="shared" si="693"/>
        <v/>
      </c>
    </row>
    <row r="2969" spans="73:89" ht="12" customHeight="1" x14ac:dyDescent="0.15">
      <c r="BU2969" s="1">
        <f t="shared" si="694"/>
        <v>0</v>
      </c>
      <c r="BV2969" s="1">
        <f>IF($BY$12=1,NORMDIST(BY2969,$Y$6,$Y$8,TRUE),IF($BY$12=2,IF(BY2969&lt;=$BX$31,0,IF(BY2969&gt;=$BX$32,1,(BY2969-$BX$31)*$BX$33)),SUM($BU$42:BU2969)/$BV$40))</f>
        <v>1</v>
      </c>
      <c r="BW2969" s="1">
        <f t="shared" si="696"/>
        <v>6.1600682852375322E-32</v>
      </c>
      <c r="BY2969" s="1">
        <f t="shared" si="697"/>
        <v>292.69999999999806</v>
      </c>
      <c r="BZ2969" s="1">
        <f t="shared" si="688"/>
        <v>2.1045672310343605E-34</v>
      </c>
      <c r="CA2969" s="1">
        <f t="shared" si="695"/>
        <v>26</v>
      </c>
      <c r="CE2969" s="1">
        <f t="shared" si="689"/>
        <v>26.305</v>
      </c>
      <c r="CF2969" s="1">
        <f t="shared" si="690"/>
        <v>99</v>
      </c>
      <c r="CG2969" s="1">
        <f t="shared" si="691"/>
        <v>0</v>
      </c>
      <c r="CH2969" s="1">
        <f t="shared" si="698"/>
        <v>0</v>
      </c>
      <c r="CJ2969" s="1" t="e">
        <f t="shared" si="692"/>
        <v>#N/A</v>
      </c>
      <c r="CK2969" s="1" t="str">
        <f t="shared" si="693"/>
        <v/>
      </c>
    </row>
    <row r="2970" spans="73:89" ht="12" customHeight="1" x14ac:dyDescent="0.15">
      <c r="BU2970" s="1">
        <f t="shared" si="694"/>
        <v>0</v>
      </c>
      <c r="BV2970" s="1">
        <f>IF($BY$12=1,NORMDIST(BY2970,$Y$6,$Y$8,TRUE),IF($BY$12=2,IF(BY2970&lt;=$BX$31,0,IF(BY2970&gt;=$BX$32,1,(BY2970-$BX$31)*$BX$33)),SUM($BU$42:BU2970)/$BV$40))</f>
        <v>1</v>
      </c>
      <c r="BW2970" s="1">
        <f t="shared" si="696"/>
        <v>5.7993274338013584E-32</v>
      </c>
      <c r="BY2970" s="1">
        <f t="shared" si="697"/>
        <v>292.79999999999808</v>
      </c>
      <c r="BZ2970" s="1">
        <f t="shared" si="688"/>
        <v>1.9806446153693293E-34</v>
      </c>
      <c r="CA2970" s="1">
        <f t="shared" si="695"/>
        <v>26</v>
      </c>
      <c r="CE2970" s="1">
        <f t="shared" si="689"/>
        <v>26.305</v>
      </c>
      <c r="CF2970" s="1">
        <f t="shared" si="690"/>
        <v>99</v>
      </c>
      <c r="CG2970" s="1">
        <f t="shared" si="691"/>
        <v>0</v>
      </c>
      <c r="CH2970" s="1">
        <f t="shared" si="698"/>
        <v>0</v>
      </c>
      <c r="CJ2970" s="1" t="e">
        <f t="shared" si="692"/>
        <v>#N/A</v>
      </c>
      <c r="CK2970" s="1" t="str">
        <f t="shared" si="693"/>
        <v/>
      </c>
    </row>
    <row r="2971" spans="73:89" ht="12" customHeight="1" x14ac:dyDescent="0.15">
      <c r="BU2971" s="1">
        <f t="shared" si="694"/>
        <v>0</v>
      </c>
      <c r="BV2971" s="1">
        <f>IF($BY$12=1,NORMDIST(BY2971,$Y$6,$Y$8,TRUE),IF($BY$12=2,IF(BY2971&lt;=$BX$31,0,IF(BY2971&gt;=$BX$32,1,(BY2971-$BX$31)*$BX$33)),SUM($BU$42:BU2971)/$BV$40))</f>
        <v>1</v>
      </c>
      <c r="BW2971" s="1">
        <f t="shared" si="696"/>
        <v>5.4595748634355865E-32</v>
      </c>
      <c r="BY2971" s="1">
        <f t="shared" si="697"/>
        <v>292.8999999999981</v>
      </c>
      <c r="BZ2971" s="1">
        <f t="shared" si="688"/>
        <v>1.8639722988854976E-34</v>
      </c>
      <c r="CA2971" s="1">
        <f t="shared" si="695"/>
        <v>26</v>
      </c>
      <c r="CE2971" s="1">
        <f t="shared" si="689"/>
        <v>26.305</v>
      </c>
      <c r="CF2971" s="1">
        <f t="shared" si="690"/>
        <v>99</v>
      </c>
      <c r="CG2971" s="1">
        <f t="shared" si="691"/>
        <v>0</v>
      </c>
      <c r="CH2971" s="1">
        <f t="shared" si="698"/>
        <v>0</v>
      </c>
      <c r="CJ2971" s="1" t="e">
        <f t="shared" si="692"/>
        <v>#N/A</v>
      </c>
      <c r="CK2971" s="1" t="str">
        <f t="shared" si="693"/>
        <v/>
      </c>
    </row>
    <row r="2972" spans="73:89" ht="12" customHeight="1" x14ac:dyDescent="0.15">
      <c r="BU2972" s="1">
        <f t="shared" si="694"/>
        <v>0</v>
      </c>
      <c r="BV2972" s="1">
        <f>IF($BY$12=1,NORMDIST(BY2972,$Y$6,$Y$8,TRUE),IF($BY$12=2,IF(BY2972&lt;=$BX$31,0,IF(BY2972&gt;=$BX$32,1,(BY2972-$BX$31)*$BX$33)),SUM($BU$42:BU2972)/$BV$40))</f>
        <v>1</v>
      </c>
      <c r="BW2972" s="1">
        <f t="shared" si="696"/>
        <v>5.1395975465704132E-32</v>
      </c>
      <c r="BY2972" s="1">
        <f t="shared" si="697"/>
        <v>292.99999999999812</v>
      </c>
      <c r="BZ2972" s="1">
        <f t="shared" si="688"/>
        <v>1.7541288554847939E-34</v>
      </c>
      <c r="CA2972" s="1">
        <f t="shared" si="695"/>
        <v>26</v>
      </c>
      <c r="CE2972" s="1">
        <f t="shared" si="689"/>
        <v>26.305</v>
      </c>
      <c r="CF2972" s="1">
        <f t="shared" si="690"/>
        <v>99</v>
      </c>
      <c r="CG2972" s="1">
        <f t="shared" si="691"/>
        <v>0</v>
      </c>
      <c r="CH2972" s="1">
        <f t="shared" si="698"/>
        <v>0</v>
      </c>
      <c r="CJ2972" s="1" t="e">
        <f t="shared" si="692"/>
        <v>#N/A</v>
      </c>
      <c r="CK2972" s="1" t="str">
        <f t="shared" si="693"/>
        <v/>
      </c>
    </row>
    <row r="2973" spans="73:89" ht="12" customHeight="1" x14ac:dyDescent="0.15">
      <c r="BU2973" s="1">
        <f t="shared" si="694"/>
        <v>0</v>
      </c>
      <c r="BV2973" s="1">
        <f>IF($BY$12=1,NORMDIST(BY2973,$Y$6,$Y$8,TRUE),IF($BY$12=2,IF(BY2973&lt;=$BX$31,0,IF(BY2973&gt;=$BX$32,1,(BY2973-$BX$31)*$BX$33)),SUM($BU$42:BU2973)/$BV$40))</f>
        <v>1</v>
      </c>
      <c r="BW2973" s="1">
        <f t="shared" si="696"/>
        <v>4.8382520885299608E-32</v>
      </c>
      <c r="BY2973" s="1">
        <f t="shared" si="697"/>
        <v>293.09999999999815</v>
      </c>
      <c r="BZ2973" s="1">
        <f t="shared" si="688"/>
        <v>1.6507171915830745E-34</v>
      </c>
      <c r="CA2973" s="1">
        <f t="shared" si="695"/>
        <v>26</v>
      </c>
      <c r="CE2973" s="1">
        <f t="shared" si="689"/>
        <v>26.305</v>
      </c>
      <c r="CF2973" s="1">
        <f t="shared" si="690"/>
        <v>99</v>
      </c>
      <c r="CG2973" s="1">
        <f t="shared" si="691"/>
        <v>0</v>
      </c>
      <c r="CH2973" s="1">
        <f t="shared" si="698"/>
        <v>0</v>
      </c>
      <c r="CJ2973" s="1" t="e">
        <f t="shared" si="692"/>
        <v>#N/A</v>
      </c>
      <c r="CK2973" s="1" t="str">
        <f t="shared" si="693"/>
        <v/>
      </c>
    </row>
    <row r="2974" spans="73:89" ht="12" customHeight="1" x14ac:dyDescent="0.15">
      <c r="BU2974" s="1">
        <f t="shared" si="694"/>
        <v>0</v>
      </c>
      <c r="BV2974" s="1">
        <f>IF($BY$12=1,NORMDIST(BY2974,$Y$6,$Y$8,TRUE),IF($BY$12=2,IF(BY2974&lt;=$BX$31,0,IF(BY2974&gt;=$BX$32,1,(BY2974-$BX$31)*$BX$33)),SUM($BU$42:BU2974)/$BV$40))</f>
        <v>1</v>
      </c>
      <c r="BW2974" s="1">
        <f t="shared" si="696"/>
        <v>4.5544607579670933E-32</v>
      </c>
      <c r="BY2974" s="1">
        <f t="shared" si="697"/>
        <v>293.19999999999817</v>
      </c>
      <c r="BZ2974" s="1">
        <f t="shared" si="688"/>
        <v>1.5533631507391275E-34</v>
      </c>
      <c r="CA2974" s="1">
        <f t="shared" si="695"/>
        <v>26</v>
      </c>
      <c r="CE2974" s="1">
        <f t="shared" si="689"/>
        <v>26.305</v>
      </c>
      <c r="CF2974" s="1">
        <f t="shared" si="690"/>
        <v>99</v>
      </c>
      <c r="CG2974" s="1">
        <f t="shared" si="691"/>
        <v>0</v>
      </c>
      <c r="CH2974" s="1">
        <f t="shared" si="698"/>
        <v>0</v>
      </c>
      <c r="CJ2974" s="1" t="e">
        <f t="shared" si="692"/>
        <v>#N/A</v>
      </c>
      <c r="CK2974" s="1" t="str">
        <f t="shared" si="693"/>
        <v/>
      </c>
    </row>
    <row r="2975" spans="73:89" ht="12" customHeight="1" x14ac:dyDescent="0.15">
      <c r="BU2975" s="1">
        <f t="shared" si="694"/>
        <v>0</v>
      </c>
      <c r="BV2975" s="1">
        <f>IF($BY$12=1,NORMDIST(BY2975,$Y$6,$Y$8,TRUE),IF($BY$12=2,IF(BY2975&lt;=$BX$31,0,IF(BY2975&gt;=$BX$32,1,(BY2975-$BX$31)*$BX$33)),SUM($BU$42:BU2975)/$BV$40))</f>
        <v>1</v>
      </c>
      <c r="BW2975" s="1">
        <f t="shared" si="696"/>
        <v>4.2872077419904794E-32</v>
      </c>
      <c r="BY2975" s="1">
        <f t="shared" si="697"/>
        <v>293.29999999999819</v>
      </c>
      <c r="BZ2975" s="1">
        <f t="shared" si="688"/>
        <v>1.4617141977465072E-34</v>
      </c>
      <c r="CA2975" s="1">
        <f t="shared" si="695"/>
        <v>26</v>
      </c>
      <c r="CE2975" s="1">
        <f t="shared" si="689"/>
        <v>26.305</v>
      </c>
      <c r="CF2975" s="1">
        <f t="shared" si="690"/>
        <v>99</v>
      </c>
      <c r="CG2975" s="1">
        <f t="shared" si="691"/>
        <v>0</v>
      </c>
      <c r="CH2975" s="1">
        <f t="shared" si="698"/>
        <v>0</v>
      </c>
      <c r="CJ2975" s="1" t="e">
        <f t="shared" si="692"/>
        <v>#N/A</v>
      </c>
      <c r="CK2975" s="1" t="str">
        <f t="shared" si="693"/>
        <v/>
      </c>
    </row>
    <row r="2976" spans="73:89" ht="12" customHeight="1" x14ac:dyDescent="0.15">
      <c r="BU2976" s="1">
        <f t="shared" si="694"/>
        <v>0</v>
      </c>
      <c r="BV2976" s="1">
        <f>IF($BY$12=1,NORMDIST(BY2976,$Y$6,$Y$8,TRUE),IF($BY$12=2,IF(BY2976&lt;=$BX$31,0,IF(BY2976&gt;=$BX$32,1,(BY2976-$BX$31)*$BX$33)),SUM($BU$42:BU2976)/$BV$40))</f>
        <v>1</v>
      </c>
      <c r="BW2976" s="1">
        <f t="shared" si="696"/>
        <v>4.0355356133577218E-32</v>
      </c>
      <c r="BY2976" s="1">
        <f t="shared" si="697"/>
        <v>293.39999999999822</v>
      </c>
      <c r="BZ2976" s="1">
        <f t="shared" si="688"/>
        <v>1.37543817769521E-34</v>
      </c>
      <c r="CA2976" s="1">
        <f t="shared" si="695"/>
        <v>26</v>
      </c>
      <c r="CE2976" s="1">
        <f t="shared" si="689"/>
        <v>26.305</v>
      </c>
      <c r="CF2976" s="1">
        <f t="shared" si="690"/>
        <v>99</v>
      </c>
      <c r="CG2976" s="1">
        <f t="shared" si="691"/>
        <v>0</v>
      </c>
      <c r="CH2976" s="1">
        <f t="shared" si="698"/>
        <v>0</v>
      </c>
      <c r="CJ2976" s="1" t="e">
        <f t="shared" si="692"/>
        <v>#N/A</v>
      </c>
      <c r="CK2976" s="1" t="str">
        <f t="shared" si="693"/>
        <v/>
      </c>
    </row>
    <row r="2977" spans="73:89" ht="12" customHeight="1" x14ac:dyDescent="0.15">
      <c r="BU2977" s="1">
        <f t="shared" si="694"/>
        <v>0</v>
      </c>
      <c r="BV2977" s="1">
        <f>IF($BY$12=1,NORMDIST(BY2977,$Y$6,$Y$8,TRUE),IF($BY$12=2,IF(BY2977&lt;=$BX$31,0,IF(BY2977&gt;=$BX$32,1,(BY2977-$BX$31)*$BX$33)),SUM($BU$42:BU2977)/$BV$40))</f>
        <v>1</v>
      </c>
      <c r="BW2977" s="1">
        <f t="shared" si="696"/>
        <v>3.7985419978113857E-32</v>
      </c>
      <c r="BY2977" s="1">
        <f t="shared" si="697"/>
        <v>293.49999999999824</v>
      </c>
      <c r="BZ2977" s="1">
        <f t="shared" si="688"/>
        <v>1.294222145761979E-34</v>
      </c>
      <c r="CA2977" s="1">
        <f t="shared" si="695"/>
        <v>26</v>
      </c>
      <c r="CE2977" s="1">
        <f t="shared" si="689"/>
        <v>26.305</v>
      </c>
      <c r="CF2977" s="1">
        <f t="shared" si="690"/>
        <v>99</v>
      </c>
      <c r="CG2977" s="1">
        <f t="shared" si="691"/>
        <v>0</v>
      </c>
      <c r="CH2977" s="1">
        <f t="shared" si="698"/>
        <v>0</v>
      </c>
      <c r="CJ2977" s="1" t="e">
        <f t="shared" si="692"/>
        <v>#N/A</v>
      </c>
      <c r="CK2977" s="1" t="str">
        <f t="shared" si="693"/>
        <v/>
      </c>
    </row>
    <row r="2978" spans="73:89" ht="12" customHeight="1" x14ac:dyDescent="0.15">
      <c r="BU2978" s="1">
        <f t="shared" si="694"/>
        <v>0</v>
      </c>
      <c r="BV2978" s="1">
        <f>IF($BY$12=1,NORMDIST(BY2978,$Y$6,$Y$8,TRUE),IF($BY$12=2,IF(BY2978&lt;=$BX$31,0,IF(BY2978&gt;=$BX$32,1,(BY2978-$BX$31)*$BX$33)),SUM($BU$42:BU2978)/$BV$40))</f>
        <v>1</v>
      </c>
      <c r="BW2978" s="1">
        <f t="shared" si="696"/>
        <v>3.575376430302063E-32</v>
      </c>
      <c r="BY2978" s="1">
        <f t="shared" si="697"/>
        <v>293.59999999999826</v>
      </c>
      <c r="BZ2978" s="1">
        <f t="shared" si="688"/>
        <v>1.217771263726868E-34</v>
      </c>
      <c r="CA2978" s="1">
        <f t="shared" si="695"/>
        <v>26</v>
      </c>
      <c r="CE2978" s="1">
        <f t="shared" si="689"/>
        <v>26.305</v>
      </c>
      <c r="CF2978" s="1">
        <f t="shared" si="690"/>
        <v>99</v>
      </c>
      <c r="CG2978" s="1">
        <f t="shared" si="691"/>
        <v>0</v>
      </c>
      <c r="CH2978" s="1">
        <f t="shared" si="698"/>
        <v>0</v>
      </c>
      <c r="CJ2978" s="1" t="e">
        <f t="shared" si="692"/>
        <v>#N/A</v>
      </c>
      <c r="CK2978" s="1" t="str">
        <f t="shared" si="693"/>
        <v/>
      </c>
    </row>
    <row r="2979" spans="73:89" ht="12" customHeight="1" x14ac:dyDescent="0.15">
      <c r="BU2979" s="1">
        <f t="shared" si="694"/>
        <v>0</v>
      </c>
      <c r="BV2979" s="1">
        <f>IF($BY$12=1,NORMDIST(BY2979,$Y$6,$Y$8,TRUE),IF($BY$12=2,IF(BY2979&lt;=$BX$31,0,IF(BY2979&gt;=$BX$32,1,(BY2979-$BX$31)*$BX$33)),SUM($BU$42:BU2979)/$BV$40))</f>
        <v>1</v>
      </c>
      <c r="BW2979" s="1">
        <f t="shared" si="696"/>
        <v>3.3652373894706207E-32</v>
      </c>
      <c r="BY2979" s="1">
        <f t="shared" si="697"/>
        <v>293.69999999999828</v>
      </c>
      <c r="BZ2979" s="1">
        <f t="shared" si="688"/>
        <v>1.1458077594384204E-34</v>
      </c>
      <c r="CA2979" s="1">
        <f t="shared" si="695"/>
        <v>26</v>
      </c>
      <c r="CE2979" s="1">
        <f t="shared" si="689"/>
        <v>26.305</v>
      </c>
      <c r="CF2979" s="1">
        <f t="shared" si="690"/>
        <v>99</v>
      </c>
      <c r="CG2979" s="1">
        <f t="shared" si="691"/>
        <v>0</v>
      </c>
      <c r="CH2979" s="1">
        <f t="shared" si="698"/>
        <v>0</v>
      </c>
      <c r="CJ2979" s="1" t="e">
        <f t="shared" si="692"/>
        <v>#N/A</v>
      </c>
      <c r="CK2979" s="1" t="str">
        <f t="shared" si="693"/>
        <v/>
      </c>
    </row>
    <row r="2980" spans="73:89" ht="12" customHeight="1" x14ac:dyDescent="0.15">
      <c r="BU2980" s="1">
        <f t="shared" si="694"/>
        <v>0</v>
      </c>
      <c r="BV2980" s="1">
        <f>IF($BY$12=1,NORMDIST(BY2980,$Y$6,$Y$8,TRUE),IF($BY$12=2,IF(BY2980&lt;=$BX$31,0,IF(BY2980&gt;=$BX$32,1,(BY2980-$BX$31)*$BX$33)),SUM($BU$42:BU2980)/$BV$40))</f>
        <v>1</v>
      </c>
      <c r="BW2980" s="1">
        <f t="shared" si="696"/>
        <v>3.1673695003530226E-32</v>
      </c>
      <c r="BY2980" s="1">
        <f t="shared" si="697"/>
        <v>293.79999999999831</v>
      </c>
      <c r="BZ2980" s="1">
        <f t="shared" si="688"/>
        <v>1.0780699456613481E-34</v>
      </c>
      <c r="CA2980" s="1">
        <f t="shared" si="695"/>
        <v>26</v>
      </c>
      <c r="CE2980" s="1">
        <f t="shared" si="689"/>
        <v>26.305</v>
      </c>
      <c r="CF2980" s="1">
        <f t="shared" si="690"/>
        <v>99</v>
      </c>
      <c r="CG2980" s="1">
        <f t="shared" si="691"/>
        <v>0</v>
      </c>
      <c r="CH2980" s="1">
        <f t="shared" si="698"/>
        <v>0</v>
      </c>
      <c r="CJ2980" s="1" t="e">
        <f t="shared" si="692"/>
        <v>#N/A</v>
      </c>
      <c r="CK2980" s="1" t="str">
        <f t="shared" si="693"/>
        <v/>
      </c>
    </row>
    <row r="2981" spans="73:89" ht="12" customHeight="1" x14ac:dyDescent="0.15">
      <c r="BU2981" s="1">
        <f t="shared" si="694"/>
        <v>0</v>
      </c>
      <c r="BV2981" s="1">
        <f>IF($BY$12=1,NORMDIST(BY2981,$Y$6,$Y$8,TRUE),IF($BY$12=2,IF(BY2981&lt;=$BX$31,0,IF(BY2981&gt;=$BX$32,1,(BY2981-$BX$31)*$BX$33)),SUM($BU$42:BU2981)/$BV$40))</f>
        <v>1</v>
      </c>
      <c r="BW2981" s="1">
        <f t="shared" si="696"/>
        <v>2.9810608958363882E-32</v>
      </c>
      <c r="BY2981" s="1">
        <f t="shared" si="697"/>
        <v>293.89999999999833</v>
      </c>
      <c r="BZ2981" s="1">
        <f t="shared" si="688"/>
        <v>1.0143112949426354E-34</v>
      </c>
      <c r="CA2981" s="1">
        <f t="shared" si="695"/>
        <v>26</v>
      </c>
      <c r="CE2981" s="1">
        <f t="shared" si="689"/>
        <v>26.305</v>
      </c>
      <c r="CF2981" s="1">
        <f t="shared" si="690"/>
        <v>99</v>
      </c>
      <c r="CG2981" s="1">
        <f t="shared" si="691"/>
        <v>0</v>
      </c>
      <c r="CH2981" s="1">
        <f t="shared" si="698"/>
        <v>0</v>
      </c>
      <c r="CJ2981" s="1" t="e">
        <f t="shared" si="692"/>
        <v>#N/A</v>
      </c>
      <c r="CK2981" s="1" t="str">
        <f t="shared" si="693"/>
        <v/>
      </c>
    </row>
    <row r="2982" spans="73:89" ht="12" customHeight="1" x14ac:dyDescent="0.15">
      <c r="BU2982" s="1">
        <f t="shared" si="694"/>
        <v>0</v>
      </c>
      <c r="BV2982" s="1">
        <f>IF($BY$12=1,NORMDIST(BY2982,$Y$6,$Y$8,TRUE),IF($BY$12=2,IF(BY2982&lt;=$BX$31,0,IF(BY2982&gt;=$BX$32,1,(BY2982-$BX$31)*$BX$33)),SUM($BU$42:BU2982)/$BV$40))</f>
        <v>1</v>
      </c>
      <c r="BW2982" s="1">
        <f t="shared" si="696"/>
        <v>2.8056407279188954E-32</v>
      </c>
      <c r="BY2982" s="1">
        <f t="shared" si="697"/>
        <v>293.99999999999835</v>
      </c>
      <c r="BZ2982" s="1">
        <f t="shared" si="688"/>
        <v>9.5429956731935756E-35</v>
      </c>
      <c r="CA2982" s="1">
        <f t="shared" si="695"/>
        <v>26</v>
      </c>
      <c r="CE2982" s="1">
        <f t="shared" si="689"/>
        <v>26.305</v>
      </c>
      <c r="CF2982" s="1">
        <f t="shared" si="690"/>
        <v>99</v>
      </c>
      <c r="CG2982" s="1">
        <f t="shared" si="691"/>
        <v>0</v>
      </c>
      <c r="CH2982" s="1">
        <f t="shared" si="698"/>
        <v>0</v>
      </c>
      <c r="CJ2982" s="1" t="e">
        <f t="shared" si="692"/>
        <v>#N/A</v>
      </c>
      <c r="CK2982" s="1" t="str">
        <f t="shared" si="693"/>
        <v/>
      </c>
    </row>
    <row r="2983" spans="73:89" ht="12" customHeight="1" x14ac:dyDescent="0.15">
      <c r="BU2983" s="1">
        <f t="shared" si="694"/>
        <v>0</v>
      </c>
      <c r="BV2983" s="1">
        <f>IF($BY$12=1,NORMDIST(BY2983,$Y$6,$Y$8,TRUE),IF($BY$12=2,IF(BY2983&lt;=$BX$31,0,IF(BY2983&gt;=$BX$32,1,(BY2983-$BX$31)*$BX$33)),SUM($BU$42:BU2983)/$BV$40))</f>
        <v>1</v>
      </c>
      <c r="BW2983" s="1">
        <f t="shared" si="696"/>
        <v>2.6404768203322671E-32</v>
      </c>
      <c r="BY2983" s="1">
        <f t="shared" si="697"/>
        <v>294.09999999999837</v>
      </c>
      <c r="BZ2983" s="1">
        <f t="shared" si="688"/>
        <v>8.9781598787224819E-35</v>
      </c>
      <c r="CA2983" s="1">
        <f t="shared" si="695"/>
        <v>26</v>
      </c>
      <c r="CE2983" s="1">
        <f t="shared" si="689"/>
        <v>26.305</v>
      </c>
      <c r="CF2983" s="1">
        <f t="shared" si="690"/>
        <v>99</v>
      </c>
      <c r="CG2983" s="1">
        <f t="shared" si="691"/>
        <v>0</v>
      </c>
      <c r="CH2983" s="1">
        <f t="shared" si="698"/>
        <v>0</v>
      </c>
      <c r="CJ2983" s="1" t="e">
        <f t="shared" si="692"/>
        <v>#N/A</v>
      </c>
      <c r="CK2983" s="1" t="str">
        <f t="shared" si="693"/>
        <v/>
      </c>
    </row>
    <row r="2984" spans="73:89" ht="12" customHeight="1" x14ac:dyDescent="0.15">
      <c r="BU2984" s="1">
        <f t="shared" si="694"/>
        <v>0</v>
      </c>
      <c r="BV2984" s="1">
        <f>IF($BY$12=1,NORMDIST(BY2984,$Y$6,$Y$8,TRUE),IF($BY$12=2,IF(BY2984&lt;=$BX$31,0,IF(BY2984&gt;=$BX$32,1,(BY2984-$BX$31)*$BX$33)),SUM($BU$42:BU2984)/$BV$40))</f>
        <v>1</v>
      </c>
      <c r="BW2984" s="1">
        <f t="shared" si="696"/>
        <v>2.484973454553049E-32</v>
      </c>
      <c r="BY2984" s="1">
        <f t="shared" si="697"/>
        <v>294.1999999999984</v>
      </c>
      <c r="BZ2984" s="1">
        <f t="shared" si="688"/>
        <v>8.446544712960784E-35</v>
      </c>
      <c r="CA2984" s="1">
        <f t="shared" si="695"/>
        <v>26</v>
      </c>
      <c r="CE2984" s="1">
        <f t="shared" si="689"/>
        <v>26.305</v>
      </c>
      <c r="CF2984" s="1">
        <f t="shared" si="690"/>
        <v>99</v>
      </c>
      <c r="CG2984" s="1">
        <f t="shared" si="691"/>
        <v>0</v>
      </c>
      <c r="CH2984" s="1">
        <f t="shared" si="698"/>
        <v>0</v>
      </c>
      <c r="CJ2984" s="1" t="e">
        <f t="shared" si="692"/>
        <v>#N/A</v>
      </c>
      <c r="CK2984" s="1" t="str">
        <f t="shared" si="693"/>
        <v/>
      </c>
    </row>
    <row r="2985" spans="73:89" ht="12" customHeight="1" x14ac:dyDescent="0.15">
      <c r="BU2985" s="1">
        <f t="shared" si="694"/>
        <v>0</v>
      </c>
      <c r="BV2985" s="1">
        <f>IF($BY$12=1,NORMDIST(BY2985,$Y$6,$Y$8,TRUE),IF($BY$12=2,IF(BY2985&lt;=$BX$31,0,IF(BY2985&gt;=$BX$32,1,(BY2985-$BX$31)*$BX$33)),SUM($BU$42:BU2985)/$BV$40))</f>
        <v>1</v>
      </c>
      <c r="BW2985" s="1">
        <f t="shared" si="696"/>
        <v>2.3385692816783615E-32</v>
      </c>
      <c r="BY2985" s="1">
        <f t="shared" si="697"/>
        <v>294.29999999999842</v>
      </c>
      <c r="BZ2985" s="1">
        <f t="shared" si="688"/>
        <v>7.9462089081833977E-35</v>
      </c>
      <c r="CA2985" s="1">
        <f t="shared" si="695"/>
        <v>26</v>
      </c>
      <c r="CE2985" s="1">
        <f t="shared" si="689"/>
        <v>26.305</v>
      </c>
      <c r="CF2985" s="1">
        <f t="shared" si="690"/>
        <v>99</v>
      </c>
      <c r="CG2985" s="1">
        <f t="shared" si="691"/>
        <v>0</v>
      </c>
      <c r="CH2985" s="1">
        <f t="shared" si="698"/>
        <v>0</v>
      </c>
      <c r="CJ2985" s="1" t="e">
        <f t="shared" si="692"/>
        <v>#N/A</v>
      </c>
      <c r="CK2985" s="1" t="str">
        <f t="shared" si="693"/>
        <v/>
      </c>
    </row>
    <row r="2986" spans="73:89" ht="12" customHeight="1" x14ac:dyDescent="0.15">
      <c r="BU2986" s="1">
        <f t="shared" si="694"/>
        <v>0</v>
      </c>
      <c r="BV2986" s="1">
        <f>IF($BY$12=1,NORMDIST(BY2986,$Y$6,$Y$8,TRUE),IF($BY$12=2,IF(BY2986&lt;=$BX$31,0,IF(BY2986&gt;=$BX$32,1,(BY2986-$BX$31)*$BX$33)),SUM($BU$42:BU2986)/$BV$40))</f>
        <v>1</v>
      </c>
      <c r="BW2986" s="1">
        <f t="shared" si="696"/>
        <v>2.2007353530618269E-32</v>
      </c>
      <c r="BY2986" s="1">
        <f t="shared" si="697"/>
        <v>294.39999999999844</v>
      </c>
      <c r="BZ2986" s="1">
        <f t="shared" ref="BZ2986:BZ3049" si="699">IF($BZ$5,IF($BY$12=1,NORMDIST(BY2986,$Y$6,$Y$8,FALSE),IF($BY$12=2,IF(AND(BY2986&gt;=$BX$31,BY2986&lt;=$BX$32),$BX$33,0),IF(BY2986&lt;=$BX$13,0,NORMDIST(LN((BY2986-$BX$13)/$BX$12),0,$BW$8,FALSE)/((BY2986-$BX$13)/$BX$12)))),-999)</f>
        <v>7.4753238894763538E-35</v>
      </c>
      <c r="CA2986" s="1">
        <f t="shared" si="695"/>
        <v>26</v>
      </c>
      <c r="CE2986" s="1">
        <f t="shared" ref="CE2986:CE3049" si="700">IF(AND($CB$7,$CD$2,$CD$1),26+$P$23/2-CC2986*$P$23,NA())</f>
        <v>26.305</v>
      </c>
      <c r="CF2986" s="1">
        <f t="shared" ref="CF2986:CF3049" si="701">IF(ISNA(CJ2986),99,CJ2986)</f>
        <v>99</v>
      </c>
      <c r="CG2986" s="1">
        <f t="shared" ref="CG2986:CG3049" si="702">IF(ISNA(CJ2986),0,CJ2986)</f>
        <v>0</v>
      </c>
      <c r="CH2986" s="1">
        <f t="shared" si="698"/>
        <v>0</v>
      </c>
      <c r="CJ2986" s="1" t="e">
        <f t="shared" ref="CJ2986:CJ3049" si="703">IF(CH2986=1,CE2986,NA())</f>
        <v>#N/A</v>
      </c>
      <c r="CK2986" s="1" t="str">
        <f t="shared" ref="CK2986:CK3049" si="704">IF(CH2986=1,M2885,"")</f>
        <v/>
      </c>
    </row>
    <row r="2987" spans="73:89" ht="12" customHeight="1" x14ac:dyDescent="0.15">
      <c r="BU2987" s="1">
        <f t="shared" ref="BU2987:BU3050" si="705">IF($BY$12&lt;3,0,IF(BY2987&lt;=$BX$13,0,NORMDIST(LN((BY2987-$BX$13)/$BX$12),0,$BW$8,FALSE)/((BY2987-$BX$13)/$BX$12)))</f>
        <v>0</v>
      </c>
      <c r="BV2987" s="1">
        <f>IF($BY$12=1,NORMDIST(BY2987,$Y$6,$Y$8,TRUE),IF($BY$12=2,IF(BY2987&lt;=$BX$31,0,IF(BY2987&gt;=$BX$32,1,(BY2987-$BX$31)*$BX$33)),SUM($BU$42:BU2987)/$BV$40))</f>
        <v>1</v>
      </c>
      <c r="BW2987" s="1">
        <f t="shared" si="696"/>
        <v>2.0709732630032642E-32</v>
      </c>
      <c r="BY2987" s="1">
        <f t="shared" si="697"/>
        <v>294.49999999999847</v>
      </c>
      <c r="BZ2987" s="1">
        <f t="shared" si="699"/>
        <v>7.0321672767513579E-35</v>
      </c>
      <c r="CA2987" s="1">
        <f t="shared" ref="CA2987:CA3050" si="706">IF(AND($CD$1,$CD$3),26-$CD$40*NORMDIST(BY2987,$Y$6,$Y$8/SQRT($T$18),FALSE),-999)</f>
        <v>26</v>
      </c>
      <c r="CE2987" s="1">
        <f t="shared" si="700"/>
        <v>26.305</v>
      </c>
      <c r="CF2987" s="1">
        <f t="shared" si="701"/>
        <v>99</v>
      </c>
      <c r="CG2987" s="1">
        <f t="shared" si="702"/>
        <v>0</v>
      </c>
      <c r="CH2987" s="1">
        <f t="shared" si="698"/>
        <v>0</v>
      </c>
      <c r="CJ2987" s="1" t="e">
        <f t="shared" si="703"/>
        <v>#N/A</v>
      </c>
      <c r="CK2987" s="1" t="str">
        <f t="shared" si="704"/>
        <v/>
      </c>
    </row>
    <row r="2988" spans="73:89" ht="12" customHeight="1" x14ac:dyDescent="0.15">
      <c r="BU2988" s="1">
        <f t="shared" si="705"/>
        <v>0</v>
      </c>
      <c r="BV2988" s="1">
        <f>IF($BY$12=1,NORMDIST(BY2988,$Y$6,$Y$8,TRUE),IF($BY$12=2,IF(BY2988&lt;=$BX$31,0,IF(BY2988&gt;=$BX$32,1,(BY2988-$BX$31)*$BX$33)),SUM($BU$42:BU2988)/$BV$40))</f>
        <v>1</v>
      </c>
      <c r="BW2988" s="1">
        <f t="shared" si="696"/>
        <v>1.9488133971628888E-32</v>
      </c>
      <c r="BY2988" s="1">
        <f t="shared" si="697"/>
        <v>294.59999999999849</v>
      </c>
      <c r="BZ2988" s="1">
        <f t="shared" si="699"/>
        <v>6.6151167588693099E-35</v>
      </c>
      <c r="CA2988" s="1">
        <f t="shared" si="706"/>
        <v>26</v>
      </c>
      <c r="CE2988" s="1">
        <f t="shared" si="700"/>
        <v>26.305</v>
      </c>
      <c r="CF2988" s="1">
        <f t="shared" si="701"/>
        <v>99</v>
      </c>
      <c r="CG2988" s="1">
        <f t="shared" si="702"/>
        <v>0</v>
      </c>
      <c r="CH2988" s="1">
        <f t="shared" si="698"/>
        <v>0</v>
      </c>
      <c r="CJ2988" s="1" t="e">
        <f t="shared" si="703"/>
        <v>#N/A</v>
      </c>
      <c r="CK2988" s="1" t="str">
        <f t="shared" si="704"/>
        <v/>
      </c>
    </row>
    <row r="2989" spans="73:89" ht="12" customHeight="1" x14ac:dyDescent="0.15">
      <c r="BU2989" s="1">
        <f t="shared" si="705"/>
        <v>0</v>
      </c>
      <c r="BV2989" s="1">
        <f>IF($BY$12=1,NORMDIST(BY2989,$Y$6,$Y$8,TRUE),IF($BY$12=2,IF(BY2989&lt;=$BX$31,0,IF(BY2989&gt;=$BX$32,1,(BY2989-$BX$31)*$BX$33)),SUM($BU$42:BU2989)/$BV$40))</f>
        <v>1</v>
      </c>
      <c r="BW2989" s="1">
        <f t="shared" si="696"/>
        <v>1.8338132807242001E-32</v>
      </c>
      <c r="BY2989" s="1">
        <f t="shared" si="697"/>
        <v>294.69999999999851</v>
      </c>
      <c r="BZ2989" s="1">
        <f t="shared" si="699"/>
        <v>6.2226443187112639E-35</v>
      </c>
      <c r="CA2989" s="1">
        <f t="shared" si="706"/>
        <v>26</v>
      </c>
      <c r="CE2989" s="1">
        <f t="shared" si="700"/>
        <v>26.305</v>
      </c>
      <c r="CF2989" s="1">
        <f t="shared" si="701"/>
        <v>99</v>
      </c>
      <c r="CG2989" s="1">
        <f t="shared" si="702"/>
        <v>0</v>
      </c>
      <c r="CH2989" s="1">
        <f t="shared" si="698"/>
        <v>0</v>
      </c>
      <c r="CJ2989" s="1" t="e">
        <f t="shared" si="703"/>
        <v>#N/A</v>
      </c>
      <c r="CK2989" s="1" t="str">
        <f t="shared" si="704"/>
        <v/>
      </c>
    </row>
    <row r="2990" spans="73:89" ht="12" customHeight="1" x14ac:dyDescent="0.15">
      <c r="BU2990" s="1">
        <f t="shared" si="705"/>
        <v>0</v>
      </c>
      <c r="BV2990" s="1">
        <f>IF($BY$12=1,NORMDIST(BY2990,$Y$6,$Y$8,TRUE),IF($BY$12=2,IF(BY2990&lt;=$BX$31,0,IF(BY2990&gt;=$BX$32,1,(BY2990-$BX$31)*$BX$33)),SUM($BU$42:BU2990)/$BV$40))</f>
        <v>1</v>
      </c>
      <c r="BW2990" s="1">
        <f t="shared" si="696"/>
        <v>1.725556020666167E-32</v>
      </c>
      <c r="BY2990" s="1">
        <f t="shared" si="697"/>
        <v>294.79999999999853</v>
      </c>
      <c r="BZ2990" s="1">
        <f t="shared" si="699"/>
        <v>5.8533107892339737E-35</v>
      </c>
      <c r="CA2990" s="1">
        <f t="shared" si="706"/>
        <v>26</v>
      </c>
      <c r="CE2990" s="1">
        <f t="shared" si="700"/>
        <v>26.305</v>
      </c>
      <c r="CF2990" s="1">
        <f t="shared" si="701"/>
        <v>99</v>
      </c>
      <c r="CG2990" s="1">
        <f t="shared" si="702"/>
        <v>0</v>
      </c>
      <c r="CH2990" s="1">
        <f t="shared" si="698"/>
        <v>0</v>
      </c>
      <c r="CJ2990" s="1" t="e">
        <f t="shared" si="703"/>
        <v>#N/A</v>
      </c>
      <c r="CK2990" s="1" t="str">
        <f t="shared" si="704"/>
        <v/>
      </c>
    </row>
    <row r="2991" spans="73:89" ht="12" customHeight="1" x14ac:dyDescent="0.15">
      <c r="BU2991" s="1">
        <f t="shared" si="705"/>
        <v>0</v>
      </c>
      <c r="BV2991" s="1">
        <f>IF($BY$12=1,NORMDIST(BY2991,$Y$6,$Y$8,TRUE),IF($BY$12=2,IF(BY2991&lt;=$BX$31,0,IF(BY2991&gt;=$BX$32,1,(BY2991-$BX$31)*$BX$33)),SUM($BU$42:BU2991)/$BV$40))</f>
        <v>1</v>
      </c>
      <c r="BW2991" s="1">
        <f t="shared" si="696"/>
        <v>1.6236488368207718E-32</v>
      </c>
      <c r="BY2991" s="1">
        <f t="shared" si="697"/>
        <v>294.89999999999856</v>
      </c>
      <c r="BZ2991" s="1">
        <f t="shared" si="699"/>
        <v>5.5057607216710067E-35</v>
      </c>
      <c r="CA2991" s="1">
        <f t="shared" si="706"/>
        <v>26</v>
      </c>
      <c r="CE2991" s="1">
        <f t="shared" si="700"/>
        <v>26.305</v>
      </c>
      <c r="CF2991" s="1">
        <f t="shared" si="701"/>
        <v>99</v>
      </c>
      <c r="CG2991" s="1">
        <f t="shared" si="702"/>
        <v>0</v>
      </c>
      <c r="CH2991" s="1">
        <f t="shared" si="698"/>
        <v>0</v>
      </c>
      <c r="CJ2991" s="1" t="e">
        <f t="shared" si="703"/>
        <v>#N/A</v>
      </c>
      <c r="CK2991" s="1" t="str">
        <f t="shared" si="704"/>
        <v/>
      </c>
    </row>
    <row r="2992" spans="73:89" ht="12" customHeight="1" x14ac:dyDescent="0.15">
      <c r="BU2992" s="1">
        <f t="shared" si="705"/>
        <v>0</v>
      </c>
      <c r="BV2992" s="1">
        <f>IF($BY$12=1,NORMDIST(BY2992,$Y$6,$Y$8,TRUE),IF($BY$12=2,IF(BY2992&lt;=$BX$31,0,IF(BY2992&gt;=$BX$32,1,(BY2992-$BX$31)*$BX$33)),SUM($BU$42:BU2992)/$BV$40))</f>
        <v>1</v>
      </c>
      <c r="BW2992" s="1">
        <f t="shared" si="696"/>
        <v>1.5277216766920488E-32</v>
      </c>
      <c r="BY2992" s="1">
        <f t="shared" si="697"/>
        <v>294.99999999999858</v>
      </c>
      <c r="BZ2992" s="1">
        <f t="shared" si="699"/>
        <v>5.1787175481086645E-35</v>
      </c>
      <c r="CA2992" s="1">
        <f t="shared" si="706"/>
        <v>26</v>
      </c>
      <c r="CE2992" s="1">
        <f t="shared" si="700"/>
        <v>26.305</v>
      </c>
      <c r="CF2992" s="1">
        <f t="shared" si="701"/>
        <v>99</v>
      </c>
      <c r="CG2992" s="1">
        <f t="shared" si="702"/>
        <v>0</v>
      </c>
      <c r="CH2992" s="1">
        <f t="shared" si="698"/>
        <v>0</v>
      </c>
      <c r="CJ2992" s="1" t="e">
        <f t="shared" si="703"/>
        <v>#N/A</v>
      </c>
      <c r="CK2992" s="1" t="str">
        <f t="shared" si="704"/>
        <v/>
      </c>
    </row>
    <row r="2993" spans="73:89" ht="12" customHeight="1" x14ac:dyDescent="0.15">
      <c r="BU2993" s="1">
        <f t="shared" si="705"/>
        <v>0</v>
      </c>
      <c r="BV2993" s="1">
        <f>IF($BY$12=1,NORMDIST(BY2993,$Y$6,$Y$8,TRUE),IF($BY$12=2,IF(BY2993&lt;=$BX$31,0,IF(BY2993&gt;=$BX$32,1,(BY2993-$BX$31)*$BX$33)),SUM($BU$42:BU2993)/$BV$40))</f>
        <v>1</v>
      </c>
      <c r="BW2993" s="1">
        <f t="shared" si="696"/>
        <v>1.4374259092942454E-32</v>
      </c>
      <c r="BY2993" s="1">
        <f t="shared" si="697"/>
        <v>295.0999999999986</v>
      </c>
      <c r="BZ2993" s="1">
        <f t="shared" si="699"/>
        <v>4.8709790216680861E-35</v>
      </c>
      <c r="CA2993" s="1">
        <f t="shared" si="706"/>
        <v>26</v>
      </c>
      <c r="CE2993" s="1">
        <f t="shared" si="700"/>
        <v>26.305</v>
      </c>
      <c r="CF2993" s="1">
        <f t="shared" si="701"/>
        <v>99</v>
      </c>
      <c r="CG2993" s="1">
        <f t="shared" si="702"/>
        <v>0</v>
      </c>
      <c r="CH2993" s="1">
        <f t="shared" si="698"/>
        <v>0</v>
      </c>
      <c r="CJ2993" s="1" t="e">
        <f t="shared" si="703"/>
        <v>#N/A</v>
      </c>
      <c r="CK2993" s="1" t="str">
        <f t="shared" si="704"/>
        <v/>
      </c>
    </row>
    <row r="2994" spans="73:89" ht="12" customHeight="1" x14ac:dyDescent="0.15">
      <c r="BU2994" s="1">
        <f t="shared" si="705"/>
        <v>0</v>
      </c>
      <c r="BV2994" s="1">
        <f>IF($BY$12=1,NORMDIST(BY2994,$Y$6,$Y$8,TRUE),IF($BY$12=2,IF(BY2994&lt;=$BX$31,0,IF(BY2994&gt;=$BX$32,1,(BY2994-$BX$31)*$BX$33)),SUM($BU$42:BU2994)/$BV$40))</f>
        <v>1</v>
      </c>
      <c r="BW2994" s="1">
        <f t="shared" si="696"/>
        <v>1.3524330935333136E-32</v>
      </c>
      <c r="BY2994" s="1">
        <f t="shared" si="697"/>
        <v>295.19999999999862</v>
      </c>
      <c r="BZ2994" s="1">
        <f t="shared" si="699"/>
        <v>4.5814129184733062E-35</v>
      </c>
      <c r="CA2994" s="1">
        <f t="shared" si="706"/>
        <v>26</v>
      </c>
      <c r="CE2994" s="1">
        <f t="shared" si="700"/>
        <v>26.305</v>
      </c>
      <c r="CF2994" s="1">
        <f t="shared" si="701"/>
        <v>99</v>
      </c>
      <c r="CG2994" s="1">
        <f t="shared" si="702"/>
        <v>0</v>
      </c>
      <c r="CH2994" s="1">
        <f t="shared" si="698"/>
        <v>0</v>
      </c>
      <c r="CJ2994" s="1" t="e">
        <f t="shared" si="703"/>
        <v>#N/A</v>
      </c>
      <c r="CK2994" s="1" t="str">
        <f t="shared" si="704"/>
        <v/>
      </c>
    </row>
    <row r="2995" spans="73:89" ht="12" customHeight="1" x14ac:dyDescent="0.15">
      <c r="BU2995" s="1">
        <f t="shared" si="705"/>
        <v>0</v>
      </c>
      <c r="BV2995" s="1">
        <f>IF($BY$12=1,NORMDIST(BY2995,$Y$6,$Y$8,TRUE),IF($BY$12=2,IF(BY2995&lt;=$BX$31,0,IF(BY2995&gt;=$BX$32,1,(BY2995-$BX$31)*$BX$33)),SUM($BU$42:BU2995)/$BV$40))</f>
        <v>1</v>
      </c>
      <c r="BW2995" s="1">
        <f t="shared" si="696"/>
        <v>1.272433816907925E-32</v>
      </c>
      <c r="BY2995" s="1">
        <f t="shared" si="697"/>
        <v>295.29999999999865</v>
      </c>
      <c r="BZ2995" s="1">
        <f t="shared" si="699"/>
        <v>4.3089529864813101E-35</v>
      </c>
      <c r="CA2995" s="1">
        <f t="shared" si="706"/>
        <v>26</v>
      </c>
      <c r="CE2995" s="1">
        <f t="shared" si="700"/>
        <v>26.305</v>
      </c>
      <c r="CF2995" s="1">
        <f t="shared" si="701"/>
        <v>99</v>
      </c>
      <c r="CG2995" s="1">
        <f t="shared" si="702"/>
        <v>0</v>
      </c>
      <c r="CH2995" s="1">
        <f t="shared" si="698"/>
        <v>0</v>
      </c>
      <c r="CJ2995" s="1" t="e">
        <f t="shared" si="703"/>
        <v>#N/A</v>
      </c>
      <c r="CK2995" s="1" t="str">
        <f t="shared" si="704"/>
        <v/>
      </c>
    </row>
    <row r="2996" spans="73:89" ht="12" customHeight="1" x14ac:dyDescent="0.15">
      <c r="BU2996" s="1">
        <f t="shared" si="705"/>
        <v>0</v>
      </c>
      <c r="BV2996" s="1">
        <f>IF($BY$12=1,NORMDIST(BY2996,$Y$6,$Y$8,TRUE),IF($BY$12=2,IF(BY2996&lt;=$BX$31,0,IF(BY2996&gt;=$BX$32,1,(BY2996-$BX$31)*$BX$33)),SUM($BU$42:BU2996)/$BV$40))</f>
        <v>1</v>
      </c>
      <c r="BW2996" s="1">
        <f t="shared" si="696"/>
        <v>1.1971366005437126E-32</v>
      </c>
      <c r="BY2996" s="1">
        <f t="shared" si="697"/>
        <v>295.39999999999867</v>
      </c>
      <c r="BZ2996" s="1">
        <f t="shared" si="699"/>
        <v>4.0525951270945088E-35</v>
      </c>
      <c r="CA2996" s="1">
        <f t="shared" si="706"/>
        <v>26</v>
      </c>
      <c r="CE2996" s="1">
        <f t="shared" si="700"/>
        <v>26.305</v>
      </c>
      <c r="CF2996" s="1">
        <f t="shared" si="701"/>
        <v>99</v>
      </c>
      <c r="CG2996" s="1">
        <f t="shared" si="702"/>
        <v>0</v>
      </c>
      <c r="CH2996" s="1">
        <f t="shared" si="698"/>
        <v>0</v>
      </c>
      <c r="CJ2996" s="1" t="e">
        <f t="shared" si="703"/>
        <v>#N/A</v>
      </c>
      <c r="CK2996" s="1" t="str">
        <f t="shared" si="704"/>
        <v/>
      </c>
    </row>
    <row r="2997" spans="73:89" ht="12" customHeight="1" x14ac:dyDescent="0.15">
      <c r="BU2997" s="1">
        <f t="shared" si="705"/>
        <v>0</v>
      </c>
      <c r="BV2997" s="1">
        <f>IF($BY$12=1,NORMDIST(BY2997,$Y$6,$Y$8,TRUE),IF($BY$12=2,IF(BY2997&lt;=$BX$31,0,IF(BY2997&gt;=$BX$32,1,(BY2997-$BX$31)*$BX$33)),SUM($BU$42:BU2997)/$BV$40))</f>
        <v>1</v>
      </c>
      <c r="BW2997" s="1">
        <f t="shared" si="696"/>
        <v>1.1262668667982449E-32</v>
      </c>
      <c r="BY2997" s="1">
        <f t="shared" si="697"/>
        <v>295.49999999999869</v>
      </c>
      <c r="BZ2997" s="1">
        <f t="shared" si="699"/>
        <v>3.8113937962715732E-35</v>
      </c>
      <c r="CA2997" s="1">
        <f t="shared" si="706"/>
        <v>26</v>
      </c>
      <c r="CE2997" s="1">
        <f t="shared" si="700"/>
        <v>26.305</v>
      </c>
      <c r="CF2997" s="1">
        <f t="shared" si="701"/>
        <v>99</v>
      </c>
      <c r="CG2997" s="1">
        <f t="shared" si="702"/>
        <v>0</v>
      </c>
      <c r="CH2997" s="1">
        <f t="shared" si="698"/>
        <v>0</v>
      </c>
      <c r="CJ2997" s="1" t="e">
        <f t="shared" si="703"/>
        <v>#N/A</v>
      </c>
      <c r="CK2997" s="1" t="str">
        <f t="shared" si="704"/>
        <v/>
      </c>
    </row>
    <row r="2998" spans="73:89" ht="12" customHeight="1" x14ac:dyDescent="0.15">
      <c r="BU2998" s="1">
        <f t="shared" si="705"/>
        <v>0</v>
      </c>
      <c r="BV2998" s="1">
        <f>IF($BY$12=1,NORMDIST(BY2998,$Y$6,$Y$8,TRUE),IF($BY$12=2,IF(BY2998&lt;=$BX$31,0,IF(BY2998&gt;=$BX$32,1,(BY2998-$BX$31)*$BX$33)),SUM($BU$42:BU2998)/$BV$40))</f>
        <v>1</v>
      </c>
      <c r="BW2998" s="1">
        <f t="shared" si="696"/>
        <v>1.059565965887154E-32</v>
      </c>
      <c r="BY2998" s="1">
        <f t="shared" si="697"/>
        <v>295.59999999999872</v>
      </c>
      <c r="BZ2998" s="1">
        <f t="shared" si="699"/>
        <v>3.584458612608791E-35</v>
      </c>
      <c r="CA2998" s="1">
        <f t="shared" si="706"/>
        <v>26</v>
      </c>
      <c r="CE2998" s="1">
        <f t="shared" si="700"/>
        <v>26.305</v>
      </c>
      <c r="CF2998" s="1">
        <f t="shared" si="701"/>
        <v>99</v>
      </c>
      <c r="CG2998" s="1">
        <f t="shared" si="702"/>
        <v>0</v>
      </c>
      <c r="CH2998" s="1">
        <f t="shared" si="698"/>
        <v>0</v>
      </c>
      <c r="CJ2998" s="1" t="e">
        <f t="shared" si="703"/>
        <v>#N/A</v>
      </c>
      <c r="CK2998" s="1" t="str">
        <f t="shared" si="704"/>
        <v/>
      </c>
    </row>
    <row r="2999" spans="73:89" ht="12" customHeight="1" x14ac:dyDescent="0.15">
      <c r="BU2999" s="1">
        <f t="shared" si="705"/>
        <v>0</v>
      </c>
      <c r="BV2999" s="1">
        <f>IF($BY$12=1,NORMDIST(BY2999,$Y$6,$Y$8,TRUE),IF($BY$12=2,IF(BY2999&lt;=$BX$31,0,IF(BY2999&gt;=$BX$32,1,(BY2999-$BX$31)*$BX$33)),SUM($BU$42:BU2999)/$BV$40))</f>
        <v>1</v>
      </c>
      <c r="BW2999" s="1">
        <f t="shared" si="696"/>
        <v>9.9679025818061468E-33</v>
      </c>
      <c r="BY2999" s="1">
        <f t="shared" si="697"/>
        <v>295.69999999999874</v>
      </c>
      <c r="BZ2999" s="1">
        <f t="shared" si="699"/>
        <v>3.3709511605702363E-35</v>
      </c>
      <c r="CA2999" s="1">
        <f t="shared" si="706"/>
        <v>26</v>
      </c>
      <c r="CE2999" s="1">
        <f t="shared" si="700"/>
        <v>26.305</v>
      </c>
      <c r="CF2999" s="1">
        <f t="shared" si="701"/>
        <v>99</v>
      </c>
      <c r="CG2999" s="1">
        <f t="shared" si="702"/>
        <v>0</v>
      </c>
      <c r="CH2999" s="1">
        <f t="shared" si="698"/>
        <v>0</v>
      </c>
      <c r="CJ2999" s="1" t="e">
        <f t="shared" si="703"/>
        <v>#N/A</v>
      </c>
      <c r="CK2999" s="1" t="str">
        <f t="shared" si="704"/>
        <v/>
      </c>
    </row>
    <row r="3000" spans="73:89" ht="12" customHeight="1" x14ac:dyDescent="0.15">
      <c r="BU3000" s="1">
        <f t="shared" si="705"/>
        <v>0</v>
      </c>
      <c r="BV3000" s="1">
        <f>IF($BY$12=1,NORMDIST(BY3000,$Y$6,$Y$8,TRUE),IF($BY$12=2,IF(BY3000&lt;=$BX$31,0,IF(BY3000&gt;=$BX$32,1,(BY3000-$BX$31)*$BX$33)),SUM($BU$42:BU3000)/$BV$40))</f>
        <v>1</v>
      </c>
      <c r="BW3000" s="1">
        <f t="shared" si="696"/>
        <v>9.3771024900898427E-33</v>
      </c>
      <c r="BY3000" s="1">
        <f t="shared" si="697"/>
        <v>295.79999999999876</v>
      </c>
      <c r="BZ3000" s="1">
        <f t="shared" si="699"/>
        <v>3.1700819777180127E-35</v>
      </c>
      <c r="CA3000" s="1">
        <f t="shared" si="706"/>
        <v>26</v>
      </c>
      <c r="CE3000" s="1">
        <f t="shared" si="700"/>
        <v>26.305</v>
      </c>
      <c r="CF3000" s="1">
        <f t="shared" si="701"/>
        <v>99</v>
      </c>
      <c r="CG3000" s="1">
        <f t="shared" si="702"/>
        <v>0</v>
      </c>
      <c r="CH3000" s="1">
        <f t="shared" si="698"/>
        <v>0</v>
      </c>
      <c r="CJ3000" s="1" t="e">
        <f t="shared" si="703"/>
        <v>#N/A</v>
      </c>
      <c r="CK3000" s="1" t="str">
        <f t="shared" si="704"/>
        <v/>
      </c>
    </row>
    <row r="3001" spans="73:89" ht="12" customHeight="1" x14ac:dyDescent="0.15">
      <c r="BU3001" s="1">
        <f t="shared" si="705"/>
        <v>0</v>
      </c>
      <c r="BV3001" s="1">
        <f>IF($BY$12=1,NORMDIST(BY3001,$Y$6,$Y$8,TRUE),IF($BY$12=2,IF(BY3001&lt;=$BX$31,0,IF(BY3001&gt;=$BX$32,1,(BY3001-$BX$31)*$BX$33)),SUM($BU$42:BU3001)/$BV$40))</f>
        <v>1</v>
      </c>
      <c r="BW3001" s="1">
        <f t="shared" si="696"/>
        <v>8.8210977299450723E-33</v>
      </c>
      <c r="BY3001" s="1">
        <f t="shared" si="697"/>
        <v>295.89999999999878</v>
      </c>
      <c r="BZ3001" s="1">
        <f t="shared" si="699"/>
        <v>2.9811077154258564E-35</v>
      </c>
      <c r="CA3001" s="1">
        <f t="shared" si="706"/>
        <v>26</v>
      </c>
      <c r="CE3001" s="1">
        <f t="shared" si="700"/>
        <v>26.305</v>
      </c>
      <c r="CF3001" s="1">
        <f t="shared" si="701"/>
        <v>99</v>
      </c>
      <c r="CG3001" s="1">
        <f t="shared" si="702"/>
        <v>0</v>
      </c>
      <c r="CH3001" s="1">
        <f t="shared" si="698"/>
        <v>0</v>
      </c>
      <c r="CJ3001" s="1" t="e">
        <f t="shared" si="703"/>
        <v>#N/A</v>
      </c>
      <c r="CK3001" s="1" t="str">
        <f t="shared" si="704"/>
        <v/>
      </c>
    </row>
    <row r="3002" spans="73:89" ht="12" customHeight="1" x14ac:dyDescent="0.15">
      <c r="BU3002" s="1">
        <f t="shared" si="705"/>
        <v>0</v>
      </c>
      <c r="BV3002" s="1">
        <f>IF($BY$12=1,NORMDIST(BY3002,$Y$6,$Y$8,TRUE),IF($BY$12=2,IF(BY3002&lt;=$BX$31,0,IF(BY3002&gt;=$BX$32,1,(BY3002-$BX$31)*$BX$33)),SUM($BU$42:BU3002)/$BV$40))</f>
        <v>1</v>
      </c>
      <c r="BW3002" s="1">
        <f t="shared" si="696"/>
        <v>8.2978522509357713E-33</v>
      </c>
      <c r="BY3002" s="1">
        <f t="shared" si="697"/>
        <v>295.99999999999881</v>
      </c>
      <c r="BZ3002" s="1">
        <f t="shared" si="699"/>
        <v>2.8033284631539881E-35</v>
      </c>
      <c r="CA3002" s="1">
        <f t="shared" si="706"/>
        <v>26</v>
      </c>
      <c r="CE3002" s="1">
        <f t="shared" si="700"/>
        <v>26.305</v>
      </c>
      <c r="CF3002" s="1">
        <f t="shared" si="701"/>
        <v>99</v>
      </c>
      <c r="CG3002" s="1">
        <f t="shared" si="702"/>
        <v>0</v>
      </c>
      <c r="CH3002" s="1">
        <f t="shared" si="698"/>
        <v>0</v>
      </c>
      <c r="CJ3002" s="1" t="e">
        <f t="shared" si="703"/>
        <v>#N/A</v>
      </c>
      <c r="CK3002" s="1" t="str">
        <f t="shared" si="704"/>
        <v/>
      </c>
    </row>
    <row r="3003" spans="73:89" ht="12" customHeight="1" x14ac:dyDescent="0.15">
      <c r="BU3003" s="1">
        <f t="shared" si="705"/>
        <v>0</v>
      </c>
      <c r="BV3003" s="1">
        <f>IF($BY$12=1,NORMDIST(BY3003,$Y$6,$Y$8,TRUE),IF($BY$12=2,IF(BY3003&lt;=$BX$31,0,IF(BY3003&gt;=$BX$32,1,(BY3003-$BX$31)*$BX$33)),SUM($BU$42:BU3003)/$BV$40))</f>
        <v>1</v>
      </c>
      <c r="BW3003" s="1">
        <f t="shared" ref="BW3003:BW3066" si="707">BY3003*BZ3003</f>
        <v>7.8054483569418899E-33</v>
      </c>
      <c r="BY3003" s="1">
        <f t="shared" ref="BY3003:BY3066" si="708">BY3002+$BZ$1</f>
        <v>296.09999999999883</v>
      </c>
      <c r="BZ3003" s="1">
        <f t="shared" si="699"/>
        <v>2.63608522693074E-35</v>
      </c>
      <c r="CA3003" s="1">
        <f t="shared" si="706"/>
        <v>26</v>
      </c>
      <c r="CE3003" s="1">
        <f t="shared" si="700"/>
        <v>26.305</v>
      </c>
      <c r="CF3003" s="1">
        <f t="shared" si="701"/>
        <v>99</v>
      </c>
      <c r="CG3003" s="1">
        <f t="shared" si="702"/>
        <v>0</v>
      </c>
      <c r="CH3003" s="1">
        <f t="shared" si="698"/>
        <v>0</v>
      </c>
      <c r="CJ3003" s="1" t="e">
        <f t="shared" si="703"/>
        <v>#N/A</v>
      </c>
      <c r="CK3003" s="1" t="str">
        <f t="shared" si="704"/>
        <v/>
      </c>
    </row>
    <row r="3004" spans="73:89" ht="12" customHeight="1" x14ac:dyDescent="0.15">
      <c r="BU3004" s="1">
        <f t="shared" si="705"/>
        <v>0</v>
      </c>
      <c r="BV3004" s="1">
        <f>IF($BY$12=1,NORMDIST(BY3004,$Y$6,$Y$8,TRUE),IF($BY$12=2,IF(BY3004&lt;=$BX$31,0,IF(BY3004&gt;=$BX$32,1,(BY3004-$BX$31)*$BX$33)),SUM($BU$42:BU3004)/$BV$40))</f>
        <v>1</v>
      </c>
      <c r="BW3004" s="1">
        <f t="shared" si="707"/>
        <v>7.3420798726179657E-33</v>
      </c>
      <c r="BY3004" s="1">
        <f t="shared" si="708"/>
        <v>296.19999999999885</v>
      </c>
      <c r="BZ3004" s="1">
        <f t="shared" si="699"/>
        <v>2.4787575532133672E-35</v>
      </c>
      <c r="CA3004" s="1">
        <f t="shared" si="706"/>
        <v>26</v>
      </c>
      <c r="CE3004" s="1">
        <f t="shared" si="700"/>
        <v>26.305</v>
      </c>
      <c r="CF3004" s="1">
        <f t="shared" si="701"/>
        <v>99</v>
      </c>
      <c r="CG3004" s="1">
        <f t="shared" si="702"/>
        <v>0</v>
      </c>
      <c r="CH3004" s="1">
        <f t="shared" si="698"/>
        <v>0</v>
      </c>
      <c r="CJ3004" s="1" t="e">
        <f t="shared" si="703"/>
        <v>#N/A</v>
      </c>
      <c r="CK3004" s="1" t="str">
        <f t="shared" si="704"/>
        <v/>
      </c>
    </row>
    <row r="3005" spans="73:89" ht="12" customHeight="1" x14ac:dyDescent="0.15">
      <c r="BU3005" s="1">
        <f t="shared" si="705"/>
        <v>0</v>
      </c>
      <c r="BV3005" s="1">
        <f>IF($BY$12=1,NORMDIST(BY3005,$Y$6,$Y$8,TRUE),IF($BY$12=2,IF(BY3005&lt;=$BX$31,0,IF(BY3005&gt;=$BX$32,1,(BY3005-$BX$31)*$BX$33)),SUM($BU$42:BU3005)/$BV$40))</f>
        <v>1</v>
      </c>
      <c r="BW3005" s="1">
        <f t="shared" si="707"/>
        <v>6.9060457016921544E-33</v>
      </c>
      <c r="BY3005" s="1">
        <f t="shared" si="708"/>
        <v>296.29999999999887</v>
      </c>
      <c r="BZ3005" s="1">
        <f t="shared" si="699"/>
        <v>2.3307612898049882E-35</v>
      </c>
      <c r="CA3005" s="1">
        <f t="shared" si="706"/>
        <v>26</v>
      </c>
      <c r="CE3005" s="1">
        <f t="shared" si="700"/>
        <v>26.305</v>
      </c>
      <c r="CF3005" s="1">
        <f t="shared" si="701"/>
        <v>99</v>
      </c>
      <c r="CG3005" s="1">
        <f t="shared" si="702"/>
        <v>0</v>
      </c>
      <c r="CH3005" s="1">
        <f t="shared" si="698"/>
        <v>0</v>
      </c>
      <c r="CJ3005" s="1" t="e">
        <f t="shared" si="703"/>
        <v>#N/A</v>
      </c>
      <c r="CK3005" s="1" t="str">
        <f t="shared" si="704"/>
        <v/>
      </c>
    </row>
    <row r="3006" spans="73:89" ht="12" customHeight="1" x14ac:dyDescent="0.15">
      <c r="BU3006" s="1">
        <f t="shared" si="705"/>
        <v>0</v>
      </c>
      <c r="BV3006" s="1">
        <f>IF($BY$12=1,NORMDIST(BY3006,$Y$6,$Y$8,TRUE),IF($BY$12=2,IF(BY3006&lt;=$BX$31,0,IF(BY3006&gt;=$BX$32,1,(BY3006-$BX$31)*$BX$33)),SUM($BU$42:BU3006)/$BV$40))</f>
        <v>1</v>
      </c>
      <c r="BW3006" s="1">
        <f t="shared" si="707"/>
        <v>6.4957437547961278E-33</v>
      </c>
      <c r="BY3006" s="1">
        <f t="shared" si="708"/>
        <v>296.3999999999989</v>
      </c>
      <c r="BZ3006" s="1">
        <f t="shared" si="699"/>
        <v>2.1915464759771094E-35</v>
      </c>
      <c r="CA3006" s="1">
        <f t="shared" si="706"/>
        <v>26</v>
      </c>
      <c r="CE3006" s="1">
        <f t="shared" si="700"/>
        <v>26.305</v>
      </c>
      <c r="CF3006" s="1">
        <f t="shared" si="701"/>
        <v>99</v>
      </c>
      <c r="CG3006" s="1">
        <f t="shared" si="702"/>
        <v>0</v>
      </c>
      <c r="CH3006" s="1">
        <f t="shared" si="698"/>
        <v>0</v>
      </c>
      <c r="CJ3006" s="1" t="e">
        <f t="shared" si="703"/>
        <v>#N/A</v>
      </c>
      <c r="CK3006" s="1" t="str">
        <f t="shared" si="704"/>
        <v/>
      </c>
    </row>
    <row r="3007" spans="73:89" ht="12" customHeight="1" x14ac:dyDescent="0.15">
      <c r="BU3007" s="1">
        <f t="shared" si="705"/>
        <v>0</v>
      </c>
      <c r="BV3007" s="1">
        <f>IF($BY$12=1,NORMDIST(BY3007,$Y$6,$Y$8,TRUE),IF($BY$12=2,IF(BY3007&lt;=$BX$31,0,IF(BY3007&gt;=$BX$32,1,(BY3007-$BX$31)*$BX$33)),SUM($BU$42:BU3007)/$BV$40))</f>
        <v>1</v>
      </c>
      <c r="BW3007" s="1">
        <f t="shared" si="707"/>
        <v>6.1096652257733133E-33</v>
      </c>
      <c r="BY3007" s="1">
        <f t="shared" si="708"/>
        <v>296.49999999999892</v>
      </c>
      <c r="BZ3007" s="1">
        <f t="shared" si="699"/>
        <v>2.060595354392356E-35</v>
      </c>
      <c r="CA3007" s="1">
        <f t="shared" si="706"/>
        <v>26</v>
      </c>
      <c r="CE3007" s="1">
        <f t="shared" si="700"/>
        <v>26.305</v>
      </c>
      <c r="CF3007" s="1">
        <f t="shared" si="701"/>
        <v>99</v>
      </c>
      <c r="CG3007" s="1">
        <f t="shared" si="702"/>
        <v>0</v>
      </c>
      <c r="CH3007" s="1">
        <f t="shared" si="698"/>
        <v>0</v>
      </c>
      <c r="CJ3007" s="1" t="e">
        <f t="shared" si="703"/>
        <v>#N/A</v>
      </c>
      <c r="CK3007" s="1" t="str">
        <f t="shared" si="704"/>
        <v/>
      </c>
    </row>
    <row r="3008" spans="73:89" ht="12" customHeight="1" x14ac:dyDescent="0.15">
      <c r="BU3008" s="1">
        <f t="shared" si="705"/>
        <v>0</v>
      </c>
      <c r="BV3008" s="1">
        <f>IF($BY$12=1,NORMDIST(BY3008,$Y$6,$Y$8,TRUE),IF($BY$12=2,IF(BY3008&lt;=$BX$31,0,IF(BY3008&gt;=$BX$32,1,(BY3008-$BX$31)*$BX$33)),SUM($BU$42:BU3008)/$BV$40))</f>
        <v>1</v>
      </c>
      <c r="BW3008" s="1">
        <f t="shared" si="707"/>
        <v>5.7463891966107884E-33</v>
      </c>
      <c r="BY3008" s="1">
        <f t="shared" si="708"/>
        <v>296.59999999999894</v>
      </c>
      <c r="BZ3008" s="1">
        <f t="shared" si="699"/>
        <v>1.9374204978458559E-35</v>
      </c>
      <c r="CA3008" s="1">
        <f t="shared" si="706"/>
        <v>26</v>
      </c>
      <c r="CE3008" s="1">
        <f t="shared" si="700"/>
        <v>26.305</v>
      </c>
      <c r="CF3008" s="1">
        <f t="shared" si="701"/>
        <v>99</v>
      </c>
      <c r="CG3008" s="1">
        <f t="shared" si="702"/>
        <v>0</v>
      </c>
      <c r="CH3008" s="1">
        <f t="shared" si="698"/>
        <v>0</v>
      </c>
      <c r="CJ3008" s="1" t="e">
        <f t="shared" si="703"/>
        <v>#N/A</v>
      </c>
      <c r="CK3008" s="1" t="str">
        <f t="shared" si="704"/>
        <v/>
      </c>
    </row>
    <row r="3009" spans="73:89" ht="12" customHeight="1" x14ac:dyDescent="0.15">
      <c r="BU3009" s="1">
        <f t="shared" si="705"/>
        <v>0</v>
      </c>
      <c r="BV3009" s="1">
        <f>IF($BY$12=1,NORMDIST(BY3009,$Y$6,$Y$8,TRUE),IF($BY$12=2,IF(BY3009&lt;=$BX$31,0,IF(BY3009&gt;=$BX$32,1,(BY3009-$BX$31)*$BX$33)),SUM($BU$42:BU3009)/$BV$40))</f>
        <v>1</v>
      </c>
      <c r="BW3009" s="1">
        <f t="shared" si="707"/>
        <v>5.4045775522569877E-33</v>
      </c>
      <c r="BY3009" s="1">
        <f t="shared" si="708"/>
        <v>296.69999999999897</v>
      </c>
      <c r="BZ3009" s="1">
        <f t="shared" si="699"/>
        <v>1.8215630442389642E-35</v>
      </c>
      <c r="CA3009" s="1">
        <f t="shared" si="706"/>
        <v>26</v>
      </c>
      <c r="CE3009" s="1">
        <f t="shared" si="700"/>
        <v>26.305</v>
      </c>
      <c r="CF3009" s="1">
        <f t="shared" si="701"/>
        <v>99</v>
      </c>
      <c r="CG3009" s="1">
        <f t="shared" si="702"/>
        <v>0</v>
      </c>
      <c r="CH3009" s="1">
        <f t="shared" si="698"/>
        <v>0</v>
      </c>
      <c r="CJ3009" s="1" t="e">
        <f t="shared" si="703"/>
        <v>#N/A</v>
      </c>
      <c r="CK3009" s="1" t="str">
        <f t="shared" si="704"/>
        <v/>
      </c>
    </row>
    <row r="3010" spans="73:89" ht="12" customHeight="1" x14ac:dyDescent="0.15">
      <c r="BU3010" s="1">
        <f t="shared" si="705"/>
        <v>0</v>
      </c>
      <c r="BV3010" s="1">
        <f>IF($BY$12=1,NORMDIST(BY3010,$Y$6,$Y$8,TRUE),IF($BY$12=2,IF(BY3010&lt;=$BX$31,0,IF(BY3010&gt;=$BX$32,1,(BY3010-$BX$31)*$BX$33)),SUM($BU$42:BU3010)/$BV$40))</f>
        <v>1</v>
      </c>
      <c r="BW3010" s="1">
        <f t="shared" si="707"/>
        <v>5.0829701876515252E-33</v>
      </c>
      <c r="BY3010" s="1">
        <f t="shared" si="708"/>
        <v>296.79999999999899</v>
      </c>
      <c r="BZ3010" s="1">
        <f t="shared" si="699"/>
        <v>1.7125910335753176E-35</v>
      </c>
      <c r="CA3010" s="1">
        <f t="shared" si="706"/>
        <v>26</v>
      </c>
      <c r="CE3010" s="1">
        <f t="shared" si="700"/>
        <v>26.305</v>
      </c>
      <c r="CF3010" s="1">
        <f t="shared" si="701"/>
        <v>99</v>
      </c>
      <c r="CG3010" s="1">
        <f t="shared" si="702"/>
        <v>0</v>
      </c>
      <c r="CH3010" s="1">
        <f t="shared" si="698"/>
        <v>0</v>
      </c>
      <c r="CJ3010" s="1" t="e">
        <f t="shared" si="703"/>
        <v>#N/A</v>
      </c>
      <c r="CK3010" s="1" t="str">
        <f t="shared" si="704"/>
        <v/>
      </c>
    </row>
    <row r="3011" spans="73:89" ht="12" customHeight="1" x14ac:dyDescent="0.15">
      <c r="BU3011" s="1">
        <f t="shared" si="705"/>
        <v>0</v>
      </c>
      <c r="BV3011" s="1">
        <f>IF($BY$12=1,NORMDIST(BY3011,$Y$6,$Y$8,TRUE),IF($BY$12=2,IF(BY3011&lt;=$BX$31,0,IF(BY3011&gt;=$BX$32,1,(BY3011-$BX$31)*$BX$33)),SUM($BU$42:BU3011)/$BV$40))</f>
        <v>1</v>
      </c>
      <c r="BW3011" s="1">
        <f t="shared" si="707"/>
        <v>4.7803804902931553E-33</v>
      </c>
      <c r="BY3011" s="1">
        <f t="shared" si="708"/>
        <v>296.89999999999901</v>
      </c>
      <c r="BZ3011" s="1">
        <f t="shared" si="699"/>
        <v>1.6100978411226578E-35</v>
      </c>
      <c r="CA3011" s="1">
        <f t="shared" si="706"/>
        <v>26</v>
      </c>
      <c r="CE3011" s="1">
        <f t="shared" si="700"/>
        <v>26.305</v>
      </c>
      <c r="CF3011" s="1">
        <f t="shared" si="701"/>
        <v>99</v>
      </c>
      <c r="CG3011" s="1">
        <f t="shared" si="702"/>
        <v>0</v>
      </c>
      <c r="CH3011" s="1">
        <f t="shared" ref="CH3011:CH3074" si="709">IF(CB3011="",0,1)</f>
        <v>0</v>
      </c>
      <c r="CJ3011" s="1" t="e">
        <f t="shared" si="703"/>
        <v>#N/A</v>
      </c>
      <c r="CK3011" s="1" t="str">
        <f t="shared" si="704"/>
        <v/>
      </c>
    </row>
    <row r="3012" spans="73:89" ht="12" customHeight="1" x14ac:dyDescent="0.15">
      <c r="BU3012" s="1">
        <f t="shared" si="705"/>
        <v>0</v>
      </c>
      <c r="BV3012" s="1">
        <f>IF($BY$12=1,NORMDIST(BY3012,$Y$6,$Y$8,TRUE),IF($BY$12=2,IF(BY3012&lt;=$BX$31,0,IF(BY3012&gt;=$BX$32,1,(BY3012-$BX$31)*$BX$33)),SUM($BU$42:BU3012)/$BV$40))</f>
        <v>1</v>
      </c>
      <c r="BW3012" s="1">
        <f t="shared" si="707"/>
        <v>4.4956910826155651E-33</v>
      </c>
      <c r="BY3012" s="1">
        <f t="shared" si="708"/>
        <v>296.99999999999903</v>
      </c>
      <c r="BZ3012" s="1">
        <f t="shared" si="699"/>
        <v>1.5137007012173669E-35</v>
      </c>
      <c r="CA3012" s="1">
        <f t="shared" si="706"/>
        <v>26</v>
      </c>
      <c r="CE3012" s="1">
        <f t="shared" si="700"/>
        <v>26.305</v>
      </c>
      <c r="CF3012" s="1">
        <f t="shared" si="701"/>
        <v>99</v>
      </c>
      <c r="CG3012" s="1">
        <f t="shared" si="702"/>
        <v>0</v>
      </c>
      <c r="CH3012" s="1">
        <f t="shared" si="709"/>
        <v>0</v>
      </c>
      <c r="CJ3012" s="1" t="e">
        <f t="shared" si="703"/>
        <v>#N/A</v>
      </c>
      <c r="CK3012" s="1" t="str">
        <f t="shared" si="704"/>
        <v/>
      </c>
    </row>
    <row r="3013" spans="73:89" ht="12" customHeight="1" x14ac:dyDescent="0.15">
      <c r="BU3013" s="1">
        <f t="shared" si="705"/>
        <v>0</v>
      </c>
      <c r="BV3013" s="1">
        <f>IF($BY$12=1,NORMDIST(BY3013,$Y$6,$Y$8,TRUE),IF($BY$12=2,IF(BY3013&lt;=$BX$31,0,IF(BY3013&gt;=$BX$32,1,(BY3013-$BX$31)*$BX$33)),SUM($BU$42:BU3013)/$BV$40))</f>
        <v>1</v>
      </c>
      <c r="BW3013" s="1">
        <f t="shared" si="707"/>
        <v>4.2278498093350498E-33</v>
      </c>
      <c r="BY3013" s="1">
        <f t="shared" si="708"/>
        <v>297.09999999999906</v>
      </c>
      <c r="BZ3013" s="1">
        <f t="shared" si="699"/>
        <v>1.4230393165045653E-35</v>
      </c>
      <c r="CA3013" s="1">
        <f t="shared" si="706"/>
        <v>26</v>
      </c>
      <c r="CE3013" s="1">
        <f t="shared" si="700"/>
        <v>26.305</v>
      </c>
      <c r="CF3013" s="1">
        <f t="shared" si="701"/>
        <v>99</v>
      </c>
      <c r="CG3013" s="1">
        <f t="shared" si="702"/>
        <v>0</v>
      </c>
      <c r="CH3013" s="1">
        <f t="shared" si="709"/>
        <v>0</v>
      </c>
      <c r="CJ3013" s="1" t="e">
        <f t="shared" si="703"/>
        <v>#N/A</v>
      </c>
      <c r="CK3013" s="1" t="str">
        <f t="shared" si="704"/>
        <v/>
      </c>
    </row>
    <row r="3014" spans="73:89" ht="12" customHeight="1" x14ac:dyDescent="0.15">
      <c r="BU3014" s="1">
        <f t="shared" si="705"/>
        <v>0</v>
      </c>
      <c r="BV3014" s="1">
        <f>IF($BY$12=1,NORMDIST(BY3014,$Y$6,$Y$8,TRUE),IF($BY$12=2,IF(BY3014&lt;=$BX$31,0,IF(BY3014&gt;=$BX$32,1,(BY3014-$BX$31)*$BX$33)),SUM($BU$42:BU3014)/$BV$40))</f>
        <v>1</v>
      </c>
      <c r="BW3014" s="1">
        <f t="shared" si="707"/>
        <v>3.975865955772123E-33</v>
      </c>
      <c r="BY3014" s="1">
        <f t="shared" si="708"/>
        <v>297.19999999999908</v>
      </c>
      <c r="BZ3014" s="1">
        <f t="shared" si="699"/>
        <v>1.3377745477026028E-35</v>
      </c>
      <c r="CA3014" s="1">
        <f t="shared" si="706"/>
        <v>26</v>
      </c>
      <c r="CE3014" s="1">
        <f t="shared" si="700"/>
        <v>26.305</v>
      </c>
      <c r="CF3014" s="1">
        <f t="shared" si="701"/>
        <v>99</v>
      </c>
      <c r="CG3014" s="1">
        <f t="shared" si="702"/>
        <v>0</v>
      </c>
      <c r="CH3014" s="1">
        <f t="shared" si="709"/>
        <v>0</v>
      </c>
      <c r="CJ3014" s="1" t="e">
        <f t="shared" si="703"/>
        <v>#N/A</v>
      </c>
      <c r="CK3014" s="1" t="str">
        <f t="shared" si="704"/>
        <v/>
      </c>
    </row>
    <row r="3015" spans="73:89" ht="12" customHeight="1" x14ac:dyDescent="0.15">
      <c r="BU3015" s="1">
        <f t="shared" si="705"/>
        <v>0</v>
      </c>
      <c r="BV3015" s="1">
        <f>IF($BY$12=1,NORMDIST(BY3015,$Y$6,$Y$8,TRUE),IF($BY$12=2,IF(BY3015&lt;=$BX$31,0,IF(BY3015&gt;=$BX$32,1,(BY3015-$BX$31)*$BX$33)),SUM($BU$42:BU3015)/$BV$40))</f>
        <v>1</v>
      </c>
      <c r="BW3015" s="1">
        <f t="shared" si="707"/>
        <v>3.7388066839452537E-33</v>
      </c>
      <c r="BY3015" s="1">
        <f t="shared" si="708"/>
        <v>297.2999999999991</v>
      </c>
      <c r="BZ3015" s="1">
        <f t="shared" si="699"/>
        <v>1.2575871792617777E-35</v>
      </c>
      <c r="CA3015" s="1">
        <f t="shared" si="706"/>
        <v>26</v>
      </c>
      <c r="CE3015" s="1">
        <f t="shared" si="700"/>
        <v>26.305</v>
      </c>
      <c r="CF3015" s="1">
        <f t="shared" si="701"/>
        <v>99</v>
      </c>
      <c r="CG3015" s="1">
        <f t="shared" si="702"/>
        <v>0</v>
      </c>
      <c r="CH3015" s="1">
        <f t="shared" si="709"/>
        <v>0</v>
      </c>
      <c r="CJ3015" s="1" t="e">
        <f t="shared" si="703"/>
        <v>#N/A</v>
      </c>
      <c r="CK3015" s="1" t="str">
        <f t="shared" si="704"/>
        <v/>
      </c>
    </row>
    <row r="3016" spans="73:89" ht="12" customHeight="1" x14ac:dyDescent="0.15">
      <c r="BU3016" s="1">
        <f t="shared" si="705"/>
        <v>0</v>
      </c>
      <c r="BV3016" s="1">
        <f>IF($BY$12=1,NORMDIST(BY3016,$Y$6,$Y$8,TRUE),IF($BY$12=2,IF(BY3016&lt;=$BX$31,0,IF(BY3016&gt;=$BX$32,1,(BY3016-$BX$31)*$BX$33)),SUM($BU$42:BU3016)/$BV$40))</f>
        <v>1</v>
      </c>
      <c r="BW3016" s="1">
        <f t="shared" si="707"/>
        <v>3.5157936739838079E-33</v>
      </c>
      <c r="BY3016" s="1">
        <f t="shared" si="708"/>
        <v>297.39999999999912</v>
      </c>
      <c r="BZ3016" s="1">
        <f t="shared" si="699"/>
        <v>1.1821767565513848E-35</v>
      </c>
      <c r="CA3016" s="1">
        <f t="shared" si="706"/>
        <v>26</v>
      </c>
      <c r="CE3016" s="1">
        <f t="shared" si="700"/>
        <v>26.305</v>
      </c>
      <c r="CF3016" s="1">
        <f t="shared" si="701"/>
        <v>99</v>
      </c>
      <c r="CG3016" s="1">
        <f t="shared" si="702"/>
        <v>0</v>
      </c>
      <c r="CH3016" s="1">
        <f t="shared" si="709"/>
        <v>0</v>
      </c>
      <c r="CJ3016" s="1" t="e">
        <f t="shared" si="703"/>
        <v>#N/A</v>
      </c>
      <c r="CK3016" s="1" t="str">
        <f t="shared" si="704"/>
        <v/>
      </c>
    </row>
    <row r="3017" spans="73:89" ht="12" customHeight="1" x14ac:dyDescent="0.15">
      <c r="BU3017" s="1">
        <f t="shared" si="705"/>
        <v>0</v>
      </c>
      <c r="BV3017" s="1">
        <f>IF($BY$12=1,NORMDIST(BY3017,$Y$6,$Y$8,TRUE),IF($BY$12=2,IF(BY3017&lt;=$BX$31,0,IF(BY3017&gt;=$BX$32,1,(BY3017-$BX$31)*$BX$33)),SUM($BU$42:BU3017)/$BV$40))</f>
        <v>1</v>
      </c>
      <c r="BW3017" s="1">
        <f t="shared" si="707"/>
        <v>3.3059999591121156E-33</v>
      </c>
      <c r="BY3017" s="1">
        <f t="shared" si="708"/>
        <v>297.49999999999915</v>
      </c>
      <c r="BZ3017" s="1">
        <f t="shared" si="699"/>
        <v>1.1112604904578571E-35</v>
      </c>
      <c r="CA3017" s="1">
        <f t="shared" si="706"/>
        <v>26</v>
      </c>
      <c r="CE3017" s="1">
        <f t="shared" si="700"/>
        <v>26.305</v>
      </c>
      <c r="CF3017" s="1">
        <f t="shared" si="701"/>
        <v>99</v>
      </c>
      <c r="CG3017" s="1">
        <f t="shared" si="702"/>
        <v>0</v>
      </c>
      <c r="CH3017" s="1">
        <f t="shared" si="709"/>
        <v>0</v>
      </c>
      <c r="CJ3017" s="1" t="e">
        <f t="shared" si="703"/>
        <v>#N/A</v>
      </c>
      <c r="CK3017" s="1" t="str">
        <f t="shared" si="704"/>
        <v/>
      </c>
    </row>
    <row r="3018" spans="73:89" ht="12" customHeight="1" x14ac:dyDescent="0.15">
      <c r="BU3018" s="1">
        <f t="shared" si="705"/>
        <v>0</v>
      </c>
      <c r="BV3018" s="1">
        <f>IF($BY$12=1,NORMDIST(BY3018,$Y$6,$Y$8,TRUE),IF($BY$12=2,IF(BY3018&lt;=$BX$31,0,IF(BY3018&gt;=$BX$32,1,(BY3018-$BX$31)*$BX$33)),SUM($BU$42:BU3018)/$BV$40))</f>
        <v>1</v>
      </c>
      <c r="BW3018" s="1">
        <f t="shared" si="707"/>
        <v>3.108646943129163E-33</v>
      </c>
      <c r="BY3018" s="1">
        <f t="shared" si="708"/>
        <v>297.59999999999917</v>
      </c>
      <c r="BZ3018" s="1">
        <f t="shared" si="699"/>
        <v>1.0445722255138346E-35</v>
      </c>
      <c r="CA3018" s="1">
        <f t="shared" si="706"/>
        <v>26</v>
      </c>
      <c r="CE3018" s="1">
        <f t="shared" si="700"/>
        <v>26.305</v>
      </c>
      <c r="CF3018" s="1">
        <f t="shared" si="701"/>
        <v>99</v>
      </c>
      <c r="CG3018" s="1">
        <f t="shared" si="702"/>
        <v>0</v>
      </c>
      <c r="CH3018" s="1">
        <f t="shared" si="709"/>
        <v>0</v>
      </c>
      <c r="CJ3018" s="1" t="e">
        <f t="shared" si="703"/>
        <v>#N/A</v>
      </c>
      <c r="CK3018" s="1" t="str">
        <f t="shared" si="704"/>
        <v/>
      </c>
    </row>
    <row r="3019" spans="73:89" ht="12" customHeight="1" x14ac:dyDescent="0.15">
      <c r="BU3019" s="1">
        <f t="shared" si="705"/>
        <v>0</v>
      </c>
      <c r="BV3019" s="1">
        <f>IF($BY$12=1,NORMDIST(BY3019,$Y$6,$Y$8,TRUE),IF($BY$12=2,IF(BY3019&lt;=$BX$31,0,IF(BY3019&gt;=$BX$32,1,(BY3019-$BX$31)*$BX$33)),SUM($BU$42:BU3019)/$BV$40))</f>
        <v>1</v>
      </c>
      <c r="BW3019" s="1">
        <f t="shared" si="707"/>
        <v>2.9230015899311239E-33</v>
      </c>
      <c r="BY3019" s="1">
        <f t="shared" si="708"/>
        <v>297.69999999999919</v>
      </c>
      <c r="BZ3019" s="1">
        <f t="shared" si="699"/>
        <v>9.8186146789759214E-36</v>
      </c>
      <c r="CA3019" s="1">
        <f t="shared" si="706"/>
        <v>26</v>
      </c>
      <c r="CE3019" s="1">
        <f t="shared" si="700"/>
        <v>26.305</v>
      </c>
      <c r="CF3019" s="1">
        <f t="shared" si="701"/>
        <v>99</v>
      </c>
      <c r="CG3019" s="1">
        <f t="shared" si="702"/>
        <v>0</v>
      </c>
      <c r="CH3019" s="1">
        <f t="shared" si="709"/>
        <v>0</v>
      </c>
      <c r="CJ3019" s="1" t="e">
        <f t="shared" si="703"/>
        <v>#N/A</v>
      </c>
      <c r="CK3019" s="1" t="str">
        <f t="shared" si="704"/>
        <v/>
      </c>
    </row>
    <row r="3020" spans="73:89" ht="12" customHeight="1" x14ac:dyDescent="0.15">
      <c r="BU3020" s="1">
        <f t="shared" si="705"/>
        <v>0</v>
      </c>
      <c r="BV3020" s="1">
        <f>IF($BY$12=1,NORMDIST(BY3020,$Y$6,$Y$8,TRUE),IF($BY$12=2,IF(BY3020&lt;=$BX$31,0,IF(BY3020&gt;=$BX$32,1,(BY3020-$BX$31)*$BX$33)),SUM($BU$42:BU3020)/$BV$40))</f>
        <v>1</v>
      </c>
      <c r="BW3020" s="1">
        <f t="shared" si="707"/>
        <v>2.7483737752233545E-33</v>
      </c>
      <c r="BY3020" s="1">
        <f t="shared" si="708"/>
        <v>297.79999999999922</v>
      </c>
      <c r="BZ3020" s="1">
        <f t="shared" si="699"/>
        <v>9.2289246985337863E-36</v>
      </c>
      <c r="CA3020" s="1">
        <f t="shared" si="706"/>
        <v>26</v>
      </c>
      <c r="CE3020" s="1">
        <f t="shared" si="700"/>
        <v>26.305</v>
      </c>
      <c r="CF3020" s="1">
        <f t="shared" si="701"/>
        <v>99</v>
      </c>
      <c r="CG3020" s="1">
        <f t="shared" si="702"/>
        <v>0</v>
      </c>
      <c r="CH3020" s="1">
        <f t="shared" si="709"/>
        <v>0</v>
      </c>
      <c r="CJ3020" s="1" t="e">
        <f t="shared" si="703"/>
        <v>#N/A</v>
      </c>
      <c r="CK3020" s="1" t="str">
        <f t="shared" si="704"/>
        <v/>
      </c>
    </row>
    <row r="3021" spans="73:89" ht="12" customHeight="1" x14ac:dyDescent="0.15">
      <c r="BU3021" s="1">
        <f t="shared" si="705"/>
        <v>0</v>
      </c>
      <c r="BV3021" s="1">
        <f>IF($BY$12=1,NORMDIST(BY3021,$Y$6,$Y$8,TRUE),IF($BY$12=2,IF(BY3021&lt;=$BX$31,0,IF(BY3021&gt;=$BX$32,1,(BY3021-$BX$31)*$BX$33)),SUM($BU$42:BU3021)/$BV$40))</f>
        <v>1</v>
      </c>
      <c r="BW3021" s="1">
        <f t="shared" si="707"/>
        <v>2.5841137911268304E-33</v>
      </c>
      <c r="BY3021" s="1">
        <f t="shared" si="708"/>
        <v>297.89999999999924</v>
      </c>
      <c r="BZ3021" s="1">
        <f t="shared" si="699"/>
        <v>8.6744336727990497E-36</v>
      </c>
      <c r="CA3021" s="1">
        <f t="shared" si="706"/>
        <v>26</v>
      </c>
      <c r="CE3021" s="1">
        <f t="shared" si="700"/>
        <v>26.305</v>
      </c>
      <c r="CF3021" s="1">
        <f t="shared" si="701"/>
        <v>99</v>
      </c>
      <c r="CG3021" s="1">
        <f t="shared" si="702"/>
        <v>0</v>
      </c>
      <c r="CH3021" s="1">
        <f t="shared" si="709"/>
        <v>0</v>
      </c>
      <c r="CJ3021" s="1" t="e">
        <f t="shared" si="703"/>
        <v>#N/A</v>
      </c>
      <c r="CK3021" s="1" t="str">
        <f t="shared" si="704"/>
        <v/>
      </c>
    </row>
    <row r="3022" spans="73:89" ht="12" customHeight="1" x14ac:dyDescent="0.15">
      <c r="BU3022" s="1">
        <f t="shared" si="705"/>
        <v>0</v>
      </c>
      <c r="BV3022" s="1">
        <f>IF($BY$12=1,NORMDIST(BY3022,$Y$6,$Y$8,TRUE),IF($BY$12=2,IF(BY3022&lt;=$BX$31,0,IF(BY3022&gt;=$BX$32,1,(BY3022-$BX$31)*$BX$33)),SUM($BU$42:BU3022)/$BV$40))</f>
        <v>1</v>
      </c>
      <c r="BW3022" s="1">
        <f t="shared" si="707"/>
        <v>2.4296099949122048E-33</v>
      </c>
      <c r="BY3022" s="1">
        <f t="shared" si="708"/>
        <v>297.99999999999926</v>
      </c>
      <c r="BZ3022" s="1">
        <f t="shared" si="699"/>
        <v>8.1530536742020495E-36</v>
      </c>
      <c r="CA3022" s="1">
        <f t="shared" si="706"/>
        <v>26</v>
      </c>
      <c r="CE3022" s="1">
        <f t="shared" si="700"/>
        <v>26.305</v>
      </c>
      <c r="CF3022" s="1">
        <f t="shared" si="701"/>
        <v>99</v>
      </c>
      <c r="CG3022" s="1">
        <f t="shared" si="702"/>
        <v>0</v>
      </c>
      <c r="CH3022" s="1">
        <f t="shared" si="709"/>
        <v>0</v>
      </c>
      <c r="CJ3022" s="1" t="e">
        <f t="shared" si="703"/>
        <v>#N/A</v>
      </c>
      <c r="CK3022" s="1" t="str">
        <f t="shared" si="704"/>
        <v/>
      </c>
    </row>
    <row r="3023" spans="73:89" ht="12" customHeight="1" x14ac:dyDescent="0.15">
      <c r="BU3023" s="1">
        <f t="shared" si="705"/>
        <v>0</v>
      </c>
      <c r="BV3023" s="1">
        <f>IF($BY$12=1,NORMDIST(BY3023,$Y$6,$Y$8,TRUE),IF($BY$12=2,IF(BY3023&lt;=$BX$31,0,IF(BY3023&gt;=$BX$32,1,(BY3023-$BX$31)*$BX$33)),SUM($BU$42:BU3023)/$BV$40))</f>
        <v>1</v>
      </c>
      <c r="BW3023" s="1">
        <f t="shared" si="707"/>
        <v>2.2842865935960128E-33</v>
      </c>
      <c r="BY3023" s="1">
        <f t="shared" si="708"/>
        <v>298.09999999999928</v>
      </c>
      <c r="BZ3023" s="1">
        <f t="shared" si="699"/>
        <v>7.6628198376250194E-36</v>
      </c>
      <c r="CA3023" s="1">
        <f t="shared" si="706"/>
        <v>26</v>
      </c>
      <c r="CE3023" s="1">
        <f t="shared" si="700"/>
        <v>26.305</v>
      </c>
      <c r="CF3023" s="1">
        <f t="shared" si="701"/>
        <v>99</v>
      </c>
      <c r="CG3023" s="1">
        <f t="shared" si="702"/>
        <v>0</v>
      </c>
      <c r="CH3023" s="1">
        <f t="shared" si="709"/>
        <v>0</v>
      </c>
      <c r="CJ3023" s="1" t="e">
        <f t="shared" si="703"/>
        <v>#N/A</v>
      </c>
      <c r="CK3023" s="1" t="str">
        <f t="shared" si="704"/>
        <v/>
      </c>
    </row>
    <row r="3024" spans="73:89" ht="12" customHeight="1" x14ac:dyDescent="0.15">
      <c r="BU3024" s="1">
        <f t="shared" si="705"/>
        <v>0</v>
      </c>
      <c r="BV3024" s="1">
        <f>IF($BY$12=1,NORMDIST(BY3024,$Y$6,$Y$8,TRUE),IF($BY$12=2,IF(BY3024&lt;=$BX$31,0,IF(BY3024&gt;=$BX$32,1,(BY3024-$BX$31)*$BX$33)),SUM($BU$42:BU3024)/$BV$40))</f>
        <v>1</v>
      </c>
      <c r="BW3024" s="1">
        <f t="shared" si="707"/>
        <v>2.1476015566017391E-33</v>
      </c>
      <c r="BY3024" s="1">
        <f t="shared" si="708"/>
        <v>298.19999999999931</v>
      </c>
      <c r="BZ3024" s="1">
        <f t="shared" si="699"/>
        <v>7.2018831542647349E-36</v>
      </c>
      <c r="CA3024" s="1">
        <f t="shared" si="706"/>
        <v>26</v>
      </c>
      <c r="CE3024" s="1">
        <f t="shared" si="700"/>
        <v>26.305</v>
      </c>
      <c r="CF3024" s="1">
        <f t="shared" si="701"/>
        <v>99</v>
      </c>
      <c r="CG3024" s="1">
        <f t="shared" si="702"/>
        <v>0</v>
      </c>
      <c r="CH3024" s="1">
        <f t="shared" si="709"/>
        <v>0</v>
      </c>
      <c r="CJ3024" s="1" t="e">
        <f t="shared" si="703"/>
        <v>#N/A</v>
      </c>
      <c r="CK3024" s="1" t="str">
        <f t="shared" si="704"/>
        <v/>
      </c>
    </row>
    <row r="3025" spans="73:89" ht="12" customHeight="1" x14ac:dyDescent="0.15">
      <c r="BU3025" s="1">
        <f t="shared" si="705"/>
        <v>0</v>
      </c>
      <c r="BV3025" s="1">
        <f>IF($BY$12=1,NORMDIST(BY3025,$Y$6,$Y$8,TRUE),IF($BY$12=2,IF(BY3025&lt;=$BX$31,0,IF(BY3025&gt;=$BX$32,1,(BY3025-$BX$31)*$BX$33)),SUM($BU$42:BU3025)/$BV$40))</f>
        <v>1</v>
      </c>
      <c r="BW3025" s="1">
        <f t="shared" si="707"/>
        <v>2.0190446491346655E-33</v>
      </c>
      <c r="BY3025" s="1">
        <f t="shared" si="708"/>
        <v>298.29999999999933</v>
      </c>
      <c r="BZ3025" s="1">
        <f t="shared" si="699"/>
        <v>6.7685036846619848E-36</v>
      </c>
      <c r="CA3025" s="1">
        <f t="shared" si="706"/>
        <v>26</v>
      </c>
      <c r="CE3025" s="1">
        <f t="shared" si="700"/>
        <v>26.305</v>
      </c>
      <c r="CF3025" s="1">
        <f t="shared" si="701"/>
        <v>99</v>
      </c>
      <c r="CG3025" s="1">
        <f t="shared" si="702"/>
        <v>0</v>
      </c>
      <c r="CH3025" s="1">
        <f t="shared" si="709"/>
        <v>0</v>
      </c>
      <c r="CJ3025" s="1" t="e">
        <f t="shared" si="703"/>
        <v>#N/A</v>
      </c>
      <c r="CK3025" s="1" t="str">
        <f t="shared" si="704"/>
        <v/>
      </c>
    </row>
    <row r="3026" spans="73:89" ht="12" customHeight="1" x14ac:dyDescent="0.15">
      <c r="BU3026" s="1">
        <f t="shared" si="705"/>
        <v>0</v>
      </c>
      <c r="BV3026" s="1">
        <f>IF($BY$12=1,NORMDIST(BY3026,$Y$6,$Y$8,TRUE),IF($BY$12=2,IF(BY3026&lt;=$BX$31,0,IF(BY3026&gt;=$BX$32,1,(BY3026-$BX$31)*$BX$33)),SUM($BU$42:BU3026)/$BV$40))</f>
        <v>1</v>
      </c>
      <c r="BW3026" s="1">
        <f t="shared" si="707"/>
        <v>1.8981355793372918E-33</v>
      </c>
      <c r="BY3026" s="1">
        <f t="shared" si="708"/>
        <v>298.39999999999935</v>
      </c>
      <c r="BZ3026" s="1">
        <f t="shared" si="699"/>
        <v>6.3610441666799458E-36</v>
      </c>
      <c r="CA3026" s="1">
        <f t="shared" si="706"/>
        <v>26</v>
      </c>
      <c r="CE3026" s="1">
        <f t="shared" si="700"/>
        <v>26.305</v>
      </c>
      <c r="CF3026" s="1">
        <f t="shared" si="701"/>
        <v>99</v>
      </c>
      <c r="CG3026" s="1">
        <f t="shared" si="702"/>
        <v>0</v>
      </c>
      <c r="CH3026" s="1">
        <f t="shared" si="709"/>
        <v>0</v>
      </c>
      <c r="CJ3026" s="1" t="e">
        <f t="shared" si="703"/>
        <v>#N/A</v>
      </c>
      <c r="CK3026" s="1" t="str">
        <f t="shared" si="704"/>
        <v/>
      </c>
    </row>
    <row r="3027" spans="73:89" ht="12" customHeight="1" x14ac:dyDescent="0.15">
      <c r="BU3027" s="1">
        <f t="shared" si="705"/>
        <v>0</v>
      </c>
      <c r="BV3027" s="1">
        <f>IF($BY$12=1,NORMDIST(BY3027,$Y$6,$Y$8,TRUE),IF($BY$12=2,IF(BY3027&lt;=$BX$31,0,IF(BY3027&gt;=$BX$32,1,(BY3027-$BX$31)*$BX$33)),SUM($BU$42:BU3027)/$BV$40))</f>
        <v>1</v>
      </c>
      <c r="BW3027" s="1">
        <f t="shared" si="707"/>
        <v>1.7844222526879544E-33</v>
      </c>
      <c r="BY3027" s="1">
        <f t="shared" si="708"/>
        <v>298.49999999999937</v>
      </c>
      <c r="BZ3027" s="1">
        <f t="shared" si="699"/>
        <v>5.97796399560455E-36</v>
      </c>
      <c r="CA3027" s="1">
        <f t="shared" si="706"/>
        <v>26</v>
      </c>
      <c r="CE3027" s="1">
        <f t="shared" si="700"/>
        <v>26.305</v>
      </c>
      <c r="CF3027" s="1">
        <f t="shared" si="701"/>
        <v>99</v>
      </c>
      <c r="CG3027" s="1">
        <f t="shared" si="702"/>
        <v>0</v>
      </c>
      <c r="CH3027" s="1">
        <f t="shared" si="709"/>
        <v>0</v>
      </c>
      <c r="CJ3027" s="1" t="e">
        <f t="shared" si="703"/>
        <v>#N/A</v>
      </c>
      <c r="CK3027" s="1" t="str">
        <f t="shared" si="704"/>
        <v/>
      </c>
    </row>
    <row r="3028" spans="73:89" ht="12" customHeight="1" x14ac:dyDescent="0.15">
      <c r="BU3028" s="1">
        <f t="shared" si="705"/>
        <v>0</v>
      </c>
      <c r="BV3028" s="1">
        <f>IF($BY$12=1,NORMDIST(BY3028,$Y$6,$Y$8,TRUE),IF($BY$12=2,IF(BY3028&lt;=$BX$31,0,IF(BY3028&gt;=$BX$32,1,(BY3028-$BX$31)*$BX$33)),SUM($BU$42:BU3028)/$BV$40))</f>
        <v>1</v>
      </c>
      <c r="BW3028" s="1">
        <f t="shared" si="707"/>
        <v>1.6774791274781366E-33</v>
      </c>
      <c r="BY3028" s="1">
        <f t="shared" si="708"/>
        <v>298.5999999999994</v>
      </c>
      <c r="BZ3028" s="1">
        <f t="shared" si="699"/>
        <v>5.6178135548497651E-36</v>
      </c>
      <c r="CA3028" s="1">
        <f t="shared" si="706"/>
        <v>26</v>
      </c>
      <c r="CE3028" s="1">
        <f t="shared" si="700"/>
        <v>26.305</v>
      </c>
      <c r="CF3028" s="1">
        <f t="shared" si="701"/>
        <v>99</v>
      </c>
      <c r="CG3028" s="1">
        <f t="shared" si="702"/>
        <v>0</v>
      </c>
      <c r="CH3028" s="1">
        <f t="shared" si="709"/>
        <v>0</v>
      </c>
      <c r="CJ3028" s="1" t="e">
        <f t="shared" si="703"/>
        <v>#N/A</v>
      </c>
      <c r="CK3028" s="1" t="str">
        <f t="shared" si="704"/>
        <v/>
      </c>
    </row>
    <row r="3029" spans="73:89" ht="12" customHeight="1" x14ac:dyDescent="0.15">
      <c r="BU3029" s="1">
        <f t="shared" si="705"/>
        <v>0</v>
      </c>
      <c r="BV3029" s="1">
        <f>IF($BY$12=1,NORMDIST(BY3029,$Y$6,$Y$8,TRUE),IF($BY$12=2,IF(BY3029&lt;=$BX$31,0,IF(BY3029&gt;=$BX$32,1,(BY3029-$BX$31)*$BX$33)),SUM($BU$42:BU3029)/$BV$40))</f>
        <v>1</v>
      </c>
      <c r="BW3029" s="1">
        <f t="shared" si="707"/>
        <v>1.5769056655562243E-33</v>
      </c>
      <c r="BY3029" s="1">
        <f t="shared" si="708"/>
        <v>298.69999999999942</v>
      </c>
      <c r="BZ3029" s="1">
        <f t="shared" si="699"/>
        <v>5.2792288769877047E-36</v>
      </c>
      <c r="CA3029" s="1">
        <f t="shared" si="706"/>
        <v>26</v>
      </c>
      <c r="CE3029" s="1">
        <f t="shared" si="700"/>
        <v>26.305</v>
      </c>
      <c r="CF3029" s="1">
        <f t="shared" si="701"/>
        <v>99</v>
      </c>
      <c r="CG3029" s="1">
        <f t="shared" si="702"/>
        <v>0</v>
      </c>
      <c r="CH3029" s="1">
        <f t="shared" si="709"/>
        <v>0</v>
      </c>
      <c r="CJ3029" s="1" t="e">
        <f t="shared" si="703"/>
        <v>#N/A</v>
      </c>
      <c r="CK3029" s="1" t="str">
        <f t="shared" si="704"/>
        <v/>
      </c>
    </row>
    <row r="3030" spans="73:89" ht="12" customHeight="1" x14ac:dyDescent="0.15">
      <c r="BU3030" s="1">
        <f t="shared" si="705"/>
        <v>0</v>
      </c>
      <c r="BV3030" s="1">
        <f>IF($BY$12=1,NORMDIST(BY3030,$Y$6,$Y$8,TRUE),IF($BY$12=2,IF(BY3030&lt;=$BX$31,0,IF(BY3030&gt;=$BX$32,1,(BY3030-$BX$31)*$BX$33)),SUM($BU$42:BU3030)/$BV$40))</f>
        <v>1</v>
      </c>
      <c r="BW3030" s="1">
        <f t="shared" si="707"/>
        <v>1.4823248728560669E-33</v>
      </c>
      <c r="BY3030" s="1">
        <f t="shared" si="708"/>
        <v>298.79999999999944</v>
      </c>
      <c r="BZ3030" s="1">
        <f t="shared" si="699"/>
        <v>4.9609266159841689E-36</v>
      </c>
      <c r="CA3030" s="1">
        <f t="shared" si="706"/>
        <v>26</v>
      </c>
      <c r="CE3030" s="1">
        <f t="shared" si="700"/>
        <v>26.305</v>
      </c>
      <c r="CF3030" s="1">
        <f t="shared" si="701"/>
        <v>99</v>
      </c>
      <c r="CG3030" s="1">
        <f t="shared" si="702"/>
        <v>0</v>
      </c>
      <c r="CH3030" s="1">
        <f t="shared" si="709"/>
        <v>0</v>
      </c>
      <c r="CJ3030" s="1" t="e">
        <f t="shared" si="703"/>
        <v>#N/A</v>
      </c>
      <c r="CK3030" s="1" t="str">
        <f t="shared" si="704"/>
        <v/>
      </c>
    </row>
    <row r="3031" spans="73:89" ht="12" customHeight="1" x14ac:dyDescent="0.15">
      <c r="BU3031" s="1">
        <f t="shared" si="705"/>
        <v>0</v>
      </c>
      <c r="BV3031" s="1">
        <f>IF($BY$12=1,NORMDIST(BY3031,$Y$6,$Y$8,TRUE),IF($BY$12=2,IF(BY3031&lt;=$BX$31,0,IF(BY3031&gt;=$BX$32,1,(BY3031-$BX$31)*$BX$33)),SUM($BU$42:BU3031)/$BV$40))</f>
        <v>1</v>
      </c>
      <c r="BW3031" s="1">
        <f t="shared" si="707"/>
        <v>1.3933819245439262E-33</v>
      </c>
      <c r="BY3031" s="1">
        <f t="shared" si="708"/>
        <v>298.89999999999947</v>
      </c>
      <c r="BZ3031" s="1">
        <f t="shared" si="699"/>
        <v>4.6616993126260578E-36</v>
      </c>
      <c r="CA3031" s="1">
        <f t="shared" si="706"/>
        <v>26</v>
      </c>
      <c r="CE3031" s="1">
        <f t="shared" si="700"/>
        <v>26.305</v>
      </c>
      <c r="CF3031" s="1">
        <f t="shared" si="701"/>
        <v>99</v>
      </c>
      <c r="CG3031" s="1">
        <f t="shared" si="702"/>
        <v>0</v>
      </c>
      <c r="CH3031" s="1">
        <f t="shared" si="709"/>
        <v>0</v>
      </c>
      <c r="CJ3031" s="1" t="e">
        <f t="shared" si="703"/>
        <v>#N/A</v>
      </c>
      <c r="CK3031" s="1" t="str">
        <f t="shared" si="704"/>
        <v/>
      </c>
    </row>
    <row r="3032" spans="73:89" ht="12" customHeight="1" x14ac:dyDescent="0.15">
      <c r="BU3032" s="1">
        <f t="shared" si="705"/>
        <v>0</v>
      </c>
      <c r="BV3032" s="1">
        <f>IF($BY$12=1,NORMDIST(BY3032,$Y$6,$Y$8,TRUE),IF($BY$12=2,IF(BY3032&lt;=$BX$31,0,IF(BY3032&gt;=$BX$32,1,(BY3032-$BX$31)*$BX$33)),SUM($BU$42:BU3032)/$BV$40))</f>
        <v>1</v>
      </c>
      <c r="BW3032" s="1">
        <f t="shared" si="707"/>
        <v>1.3097428699102172E-33</v>
      </c>
      <c r="BY3032" s="1">
        <f t="shared" si="708"/>
        <v>298.99999999999949</v>
      </c>
      <c r="BZ3032" s="1">
        <f t="shared" si="699"/>
        <v>4.3804109361545803E-36</v>
      </c>
      <c r="CA3032" s="1">
        <f t="shared" si="706"/>
        <v>26</v>
      </c>
      <c r="CE3032" s="1">
        <f t="shared" si="700"/>
        <v>26.305</v>
      </c>
      <c r="CF3032" s="1">
        <f t="shared" si="701"/>
        <v>99</v>
      </c>
      <c r="CG3032" s="1">
        <f t="shared" si="702"/>
        <v>0</v>
      </c>
      <c r="CH3032" s="1">
        <f t="shared" si="709"/>
        <v>0</v>
      </c>
      <c r="CJ3032" s="1" t="e">
        <f t="shared" si="703"/>
        <v>#N/A</v>
      </c>
      <c r="CK3032" s="1" t="str">
        <f t="shared" si="704"/>
        <v/>
      </c>
    </row>
    <row r="3033" spans="73:89" ht="12" customHeight="1" x14ac:dyDescent="0.15">
      <c r="BU3033" s="1">
        <f t="shared" si="705"/>
        <v>0</v>
      </c>
      <c r="BV3033" s="1">
        <f>IF($BY$12=1,NORMDIST(BY3033,$Y$6,$Y$8,TRUE),IF($BY$12=2,IF(BY3033&lt;=$BX$31,0,IF(BY3033&gt;=$BX$32,1,(BY3033-$BX$31)*$BX$33)),SUM($BU$42:BU3033)/$BV$40))</f>
        <v>1</v>
      </c>
      <c r="BW3033" s="1">
        <f t="shared" si="707"/>
        <v>1.2310934124133725E-33</v>
      </c>
      <c r="BY3033" s="1">
        <f t="shared" si="708"/>
        <v>299.09999999999951</v>
      </c>
      <c r="BZ3033" s="1">
        <f t="shared" si="699"/>
        <v>4.1159926861028904E-36</v>
      </c>
      <c r="CA3033" s="1">
        <f t="shared" si="706"/>
        <v>26</v>
      </c>
      <c r="CE3033" s="1">
        <f t="shared" si="700"/>
        <v>26.305</v>
      </c>
      <c r="CF3033" s="1">
        <f t="shared" si="701"/>
        <v>99</v>
      </c>
      <c r="CG3033" s="1">
        <f t="shared" si="702"/>
        <v>0</v>
      </c>
      <c r="CH3033" s="1">
        <f t="shared" si="709"/>
        <v>0</v>
      </c>
      <c r="CJ3033" s="1" t="e">
        <f t="shared" si="703"/>
        <v>#N/A</v>
      </c>
      <c r="CK3033" s="1" t="str">
        <f t="shared" si="704"/>
        <v/>
      </c>
    </row>
    <row r="3034" spans="73:89" ht="12" customHeight="1" x14ac:dyDescent="0.15">
      <c r="BU3034" s="1">
        <f t="shared" si="705"/>
        <v>0</v>
      </c>
      <c r="BV3034" s="1">
        <f>IF($BY$12=1,NORMDIST(BY3034,$Y$6,$Y$8,TRUE),IF($BY$12=2,IF(BY3034&lt;=$BX$31,0,IF(BY3034&gt;=$BX$32,1,(BY3034-$BX$31)*$BX$33)),SUM($BU$42:BU3034)/$BV$40))</f>
        <v>1</v>
      </c>
      <c r="BW3034" s="1">
        <f t="shared" si="707"/>
        <v>1.1571377605442694E-33</v>
      </c>
      <c r="BY3034" s="1">
        <f t="shared" si="708"/>
        <v>299.19999999999953</v>
      </c>
      <c r="BZ3034" s="1">
        <f t="shared" si="699"/>
        <v>3.8674390392522431E-36</v>
      </c>
      <c r="CA3034" s="1">
        <f t="shared" si="706"/>
        <v>26</v>
      </c>
      <c r="CE3034" s="1">
        <f t="shared" si="700"/>
        <v>26.305</v>
      </c>
      <c r="CF3034" s="1">
        <f t="shared" si="701"/>
        <v>99</v>
      </c>
      <c r="CG3034" s="1">
        <f t="shared" si="702"/>
        <v>0</v>
      </c>
      <c r="CH3034" s="1">
        <f t="shared" si="709"/>
        <v>0</v>
      </c>
      <c r="CJ3034" s="1" t="e">
        <f t="shared" si="703"/>
        <v>#N/A</v>
      </c>
      <c r="CK3034" s="1" t="str">
        <f t="shared" si="704"/>
        <v/>
      </c>
    </row>
    <row r="3035" spans="73:89" ht="12" customHeight="1" x14ac:dyDescent="0.15">
      <c r="BU3035" s="1">
        <f t="shared" si="705"/>
        <v>0</v>
      </c>
      <c r="BV3035" s="1">
        <f>IF($BY$12=1,NORMDIST(BY3035,$Y$6,$Y$8,TRUE),IF($BY$12=2,IF(BY3035&lt;=$BX$31,0,IF(BY3035&gt;=$BX$32,1,(BY3035-$BX$31)*$BX$33)),SUM($BU$42:BU3035)/$BV$40))</f>
        <v>1</v>
      </c>
      <c r="BW3035" s="1">
        <f t="shared" si="707"/>
        <v>1.0875975454283306E-33</v>
      </c>
      <c r="BY3035" s="1">
        <f t="shared" si="708"/>
        <v>299.29999999999956</v>
      </c>
      <c r="BZ3035" s="1">
        <f t="shared" si="699"/>
        <v>3.6338040274919219E-36</v>
      </c>
      <c r="CA3035" s="1">
        <f t="shared" si="706"/>
        <v>26</v>
      </c>
      <c r="CE3035" s="1">
        <f t="shared" si="700"/>
        <v>26.305</v>
      </c>
      <c r="CF3035" s="1">
        <f t="shared" si="701"/>
        <v>99</v>
      </c>
      <c r="CG3035" s="1">
        <f t="shared" si="702"/>
        <v>0</v>
      </c>
      <c r="CH3035" s="1">
        <f t="shared" si="709"/>
        <v>0</v>
      </c>
      <c r="CJ3035" s="1" t="e">
        <f t="shared" si="703"/>
        <v>#N/A</v>
      </c>
      <c r="CK3035" s="1" t="str">
        <f t="shared" si="704"/>
        <v/>
      </c>
    </row>
    <row r="3036" spans="73:89" ht="12" customHeight="1" x14ac:dyDescent="0.15">
      <c r="BU3036" s="1">
        <f t="shared" si="705"/>
        <v>0</v>
      </c>
      <c r="BV3036" s="1">
        <f>IF($BY$12=1,NORMDIST(BY3036,$Y$6,$Y$8,TRUE),IF($BY$12=2,IF(BY3036&lt;=$BX$31,0,IF(BY3036&gt;=$BX$32,1,(BY3036-$BX$31)*$BX$33)),SUM($BU$42:BU3036)/$BV$40))</f>
        <v>1</v>
      </c>
      <c r="BW3036" s="1">
        <f t="shared" si="707"/>
        <v>1.022210801315915E-33</v>
      </c>
      <c r="BY3036" s="1">
        <f t="shared" si="708"/>
        <v>299.39999999999958</v>
      </c>
      <c r="BZ3036" s="1">
        <f t="shared" si="699"/>
        <v>3.4141977331860933E-36</v>
      </c>
      <c r="CA3036" s="1">
        <f t="shared" si="706"/>
        <v>26</v>
      </c>
      <c r="CE3036" s="1">
        <f t="shared" si="700"/>
        <v>26.305</v>
      </c>
      <c r="CF3036" s="1">
        <f t="shared" si="701"/>
        <v>99</v>
      </c>
      <c r="CG3036" s="1">
        <f t="shared" si="702"/>
        <v>0</v>
      </c>
      <c r="CH3036" s="1">
        <f t="shared" si="709"/>
        <v>0</v>
      </c>
      <c r="CJ3036" s="1" t="e">
        <f t="shared" si="703"/>
        <v>#N/A</v>
      </c>
      <c r="CK3036" s="1" t="str">
        <f t="shared" si="704"/>
        <v/>
      </c>
    </row>
    <row r="3037" spans="73:89" ht="12" customHeight="1" x14ac:dyDescent="0.15">
      <c r="BU3037" s="1">
        <f t="shared" si="705"/>
        <v>0</v>
      </c>
      <c r="BV3037" s="1">
        <f>IF($BY$12=1,NORMDIST(BY3037,$Y$6,$Y$8,TRUE),IF($BY$12=2,IF(BY3037&lt;=$BX$31,0,IF(BY3037&gt;=$BX$32,1,(BY3037-$BX$31)*$BX$33)),SUM($BU$42:BU3037)/$BV$40))</f>
        <v>1</v>
      </c>
      <c r="BW3037" s="1">
        <f t="shared" si="707"/>
        <v>9.6073100533189263E-34</v>
      </c>
      <c r="BY3037" s="1">
        <f t="shared" si="708"/>
        <v>299.4999999999996</v>
      </c>
      <c r="BZ3037" s="1">
        <f t="shared" si="699"/>
        <v>3.2077829894220162E-36</v>
      </c>
      <c r="CA3037" s="1">
        <f t="shared" si="706"/>
        <v>26</v>
      </c>
      <c r="CE3037" s="1">
        <f t="shared" si="700"/>
        <v>26.305</v>
      </c>
      <c r="CF3037" s="1">
        <f t="shared" si="701"/>
        <v>99</v>
      </c>
      <c r="CG3037" s="1">
        <f t="shared" si="702"/>
        <v>0</v>
      </c>
      <c r="CH3037" s="1">
        <f t="shared" si="709"/>
        <v>0</v>
      </c>
      <c r="CJ3037" s="1" t="e">
        <f t="shared" si="703"/>
        <v>#N/A</v>
      </c>
      <c r="CK3037" s="1" t="str">
        <f t="shared" si="704"/>
        <v/>
      </c>
    </row>
    <row r="3038" spans="73:89" ht="12" customHeight="1" x14ac:dyDescent="0.15">
      <c r="BU3038" s="1">
        <f t="shared" si="705"/>
        <v>0</v>
      </c>
      <c r="BV3038" s="1">
        <f>IF($BY$12=1,NORMDIST(BY3038,$Y$6,$Y$8,TRUE),IF($BY$12=2,IF(BY3038&lt;=$BX$31,0,IF(BY3038&gt;=$BX$32,1,(BY3038-$BX$31)*$BX$33)),SUM($BU$42:BU3038)/$BV$40))</f>
        <v>1</v>
      </c>
      <c r="BW3038" s="1">
        <f t="shared" si="707"/>
        <v>9.0292617306383786E-34</v>
      </c>
      <c r="BY3038" s="1">
        <f t="shared" si="708"/>
        <v>299.59999999999962</v>
      </c>
      <c r="BZ3038" s="1">
        <f t="shared" si="699"/>
        <v>3.0137722732437886E-36</v>
      </c>
      <c r="CA3038" s="1">
        <f t="shared" si="706"/>
        <v>26</v>
      </c>
      <c r="CE3038" s="1">
        <f t="shared" si="700"/>
        <v>26.305</v>
      </c>
      <c r="CF3038" s="1">
        <f t="shared" si="701"/>
        <v>99</v>
      </c>
      <c r="CG3038" s="1">
        <f t="shared" si="702"/>
        <v>0</v>
      </c>
      <c r="CH3038" s="1">
        <f t="shared" si="709"/>
        <v>0</v>
      </c>
      <c r="CJ3038" s="1" t="e">
        <f t="shared" si="703"/>
        <v>#N/A</v>
      </c>
      <c r="CK3038" s="1" t="str">
        <f t="shared" si="704"/>
        <v/>
      </c>
    </row>
    <row r="3039" spans="73:89" ht="12" customHeight="1" x14ac:dyDescent="0.15">
      <c r="BU3039" s="1">
        <f t="shared" si="705"/>
        <v>0</v>
      </c>
      <c r="BV3039" s="1">
        <f>IF($BY$12=1,NORMDIST(BY3039,$Y$6,$Y$8,TRUE),IF($BY$12=2,IF(BY3039&lt;=$BX$31,0,IF(BY3039&gt;=$BX$32,1,(BY3039-$BX$31)*$BX$33)),SUM($BU$42:BU3039)/$BV$40))</f>
        <v>1</v>
      </c>
      <c r="BW3039" s="1">
        <f t="shared" si="707"/>
        <v>8.4857800676375093E-34</v>
      </c>
      <c r="BY3039" s="1">
        <f t="shared" si="708"/>
        <v>299.69999999999965</v>
      </c>
      <c r="BZ3039" s="1">
        <f t="shared" si="699"/>
        <v>2.8314247806598331E-36</v>
      </c>
      <c r="CA3039" s="1">
        <f t="shared" si="706"/>
        <v>26</v>
      </c>
      <c r="CE3039" s="1">
        <f t="shared" si="700"/>
        <v>26.305</v>
      </c>
      <c r="CF3039" s="1">
        <f t="shared" si="701"/>
        <v>99</v>
      </c>
      <c r="CG3039" s="1">
        <f t="shared" si="702"/>
        <v>0</v>
      </c>
      <c r="CH3039" s="1">
        <f t="shared" si="709"/>
        <v>0</v>
      </c>
      <c r="CJ3039" s="1" t="e">
        <f t="shared" si="703"/>
        <v>#N/A</v>
      </c>
      <c r="CK3039" s="1" t="str">
        <f t="shared" si="704"/>
        <v/>
      </c>
    </row>
    <row r="3040" spans="73:89" ht="12" customHeight="1" x14ac:dyDescent="0.15">
      <c r="BU3040" s="1">
        <f t="shared" si="705"/>
        <v>0</v>
      </c>
      <c r="BV3040" s="1">
        <f>IF($BY$12=1,NORMDIST(BY3040,$Y$6,$Y$8,TRUE),IF($BY$12=2,IF(BY3040&lt;=$BX$31,0,IF(BY3040&gt;=$BX$32,1,(BY3040-$BX$31)*$BX$33)),SUM($BU$42:BU3040)/$BV$40))</f>
        <v>1</v>
      </c>
      <c r="BW3040" s="1">
        <f t="shared" si="707"/>
        <v>7.9748109312337067E-34</v>
      </c>
      <c r="BY3040" s="1">
        <f t="shared" si="708"/>
        <v>299.79999999999967</v>
      </c>
      <c r="BZ3040" s="1">
        <f t="shared" si="699"/>
        <v>2.6600436728598119E-36</v>
      </c>
      <c r="CA3040" s="1">
        <f t="shared" si="706"/>
        <v>26</v>
      </c>
      <c r="CE3040" s="1">
        <f t="shared" si="700"/>
        <v>26.305</v>
      </c>
      <c r="CF3040" s="1">
        <f t="shared" si="701"/>
        <v>99</v>
      </c>
      <c r="CG3040" s="1">
        <f t="shared" si="702"/>
        <v>0</v>
      </c>
      <c r="CH3040" s="1">
        <f t="shared" si="709"/>
        <v>0</v>
      </c>
      <c r="CJ3040" s="1" t="e">
        <f t="shared" si="703"/>
        <v>#N/A</v>
      </c>
      <c r="CK3040" s="1" t="str">
        <f t="shared" si="704"/>
        <v/>
      </c>
    </row>
    <row r="3041" spans="73:89" ht="12" customHeight="1" x14ac:dyDescent="0.15">
      <c r="BU3041" s="1">
        <f t="shared" si="705"/>
        <v>0</v>
      </c>
      <c r="BV3041" s="1">
        <f>IF($BY$12=1,NORMDIST(BY3041,$Y$6,$Y$8,TRUE),IF($BY$12=2,IF(BY3041&lt;=$BX$31,0,IF(BY3041&gt;=$BX$32,1,(BY3041-$BX$31)*$BX$33)),SUM($BU$42:BU3041)/$BV$40))</f>
        <v>1</v>
      </c>
      <c r="BW3041" s="1">
        <f t="shared" si="707"/>
        <v>7.4944214775784735E-34</v>
      </c>
      <c r="BY3041" s="1">
        <f t="shared" si="708"/>
        <v>299.89999999999969</v>
      </c>
      <c r="BZ3041" s="1">
        <f t="shared" si="699"/>
        <v>2.4989734836873896E-36</v>
      </c>
      <c r="CA3041" s="1">
        <f t="shared" si="706"/>
        <v>26</v>
      </c>
      <c r="CE3041" s="1">
        <f t="shared" si="700"/>
        <v>26.305</v>
      </c>
      <c r="CF3041" s="1">
        <f t="shared" si="701"/>
        <v>99</v>
      </c>
      <c r="CG3041" s="1">
        <f t="shared" si="702"/>
        <v>0</v>
      </c>
      <c r="CH3041" s="1">
        <f t="shared" si="709"/>
        <v>0</v>
      </c>
      <c r="CJ3041" s="1" t="e">
        <f t="shared" si="703"/>
        <v>#N/A</v>
      </c>
      <c r="CK3041" s="1" t="str">
        <f t="shared" si="704"/>
        <v/>
      </c>
    </row>
    <row r="3042" spans="73:89" ht="12" customHeight="1" x14ac:dyDescent="0.15">
      <c r="BU3042" s="1">
        <f t="shared" si="705"/>
        <v>0</v>
      </c>
      <c r="BV3042" s="1">
        <f>IF($BY$12=1,NORMDIST(BY3042,$Y$6,$Y$8,TRUE),IF($BY$12=2,IF(BY3042&lt;=$BX$31,0,IF(BY3042&gt;=$BX$32,1,(BY3042-$BX$31)*$BX$33)),SUM($BU$42:BU3042)/$BV$40))</f>
        <v>1</v>
      </c>
      <c r="BW3042" s="1">
        <f t="shared" si="707"/>
        <v>7.0427930369639139E-34</v>
      </c>
      <c r="BY3042" s="1">
        <f t="shared" si="708"/>
        <v>299.99999999999972</v>
      </c>
      <c r="BZ3042" s="1">
        <f t="shared" si="699"/>
        <v>2.3475976789879736E-36</v>
      </c>
      <c r="CA3042" s="1">
        <f t="shared" si="706"/>
        <v>26</v>
      </c>
      <c r="CE3042" s="1">
        <f t="shared" si="700"/>
        <v>26.305</v>
      </c>
      <c r="CF3042" s="1">
        <f t="shared" si="701"/>
        <v>99</v>
      </c>
      <c r="CG3042" s="1">
        <f t="shared" si="702"/>
        <v>0</v>
      </c>
      <c r="CH3042" s="1">
        <f t="shared" si="709"/>
        <v>0</v>
      </c>
      <c r="CJ3042" s="1" t="e">
        <f t="shared" si="703"/>
        <v>#N/A</v>
      </c>
      <c r="CK3042" s="1" t="str">
        <f t="shared" si="704"/>
        <v/>
      </c>
    </row>
    <row r="3043" spans="73:89" ht="12" customHeight="1" x14ac:dyDescent="0.15">
      <c r="BU3043" s="1">
        <f t="shared" si="705"/>
        <v>0</v>
      </c>
      <c r="BV3043" s="1">
        <f>IF($BY$12=1,NORMDIST(BY3043,$Y$6,$Y$8,TRUE),IF($BY$12=2,IF(BY3043&lt;=$BX$31,0,IF(BY3043&gt;=$BX$32,1,(BY3043-$BX$31)*$BX$33)),SUM($BU$42:BU3043)/$BV$40))</f>
        <v>1</v>
      </c>
      <c r="BW3043" s="1">
        <f t="shared" si="707"/>
        <v>6.6182144133443663E-34</v>
      </c>
      <c r="BY3043" s="1">
        <f t="shared" si="708"/>
        <v>300.09999999999974</v>
      </c>
      <c r="BZ3043" s="1">
        <f t="shared" si="699"/>
        <v>2.2053363589951256E-36</v>
      </c>
      <c r="CA3043" s="1">
        <f t="shared" si="706"/>
        <v>26</v>
      </c>
      <c r="CE3043" s="1">
        <f t="shared" si="700"/>
        <v>26.305</v>
      </c>
      <c r="CF3043" s="1">
        <f t="shared" si="701"/>
        <v>99</v>
      </c>
      <c r="CG3043" s="1">
        <f t="shared" si="702"/>
        <v>0</v>
      </c>
      <c r="CH3043" s="1">
        <f t="shared" si="709"/>
        <v>0</v>
      </c>
      <c r="CJ3043" s="1" t="e">
        <f t="shared" si="703"/>
        <v>#N/A</v>
      </c>
      <c r="CK3043" s="1" t="str">
        <f t="shared" si="704"/>
        <v/>
      </c>
    </row>
    <row r="3044" spans="73:89" ht="12" customHeight="1" x14ac:dyDescent="0.15">
      <c r="BU3044" s="1">
        <f t="shared" si="705"/>
        <v>0</v>
      </c>
      <c r="BV3044" s="1">
        <f>IF($BY$12=1,NORMDIST(BY3044,$Y$6,$Y$8,TRUE),IF($BY$12=2,IF(BY3044&lt;=$BX$31,0,IF(BY3044&gt;=$BX$32,1,(BY3044-$BX$31)*$BX$33)),SUM($BU$42:BU3044)/$BV$40))</f>
        <v>1</v>
      </c>
      <c r="BW3044" s="1">
        <f t="shared" si="707"/>
        <v>6.2190755744726578E-34</v>
      </c>
      <c r="BY3044" s="1">
        <f t="shared" si="708"/>
        <v>300.19999999999976</v>
      </c>
      <c r="BZ3044" s="1">
        <f t="shared" si="699"/>
        <v>2.0716440954272694E-36</v>
      </c>
      <c r="CA3044" s="1">
        <f t="shared" si="706"/>
        <v>26</v>
      </c>
      <c r="CE3044" s="1">
        <f t="shared" si="700"/>
        <v>26.305</v>
      </c>
      <c r="CF3044" s="1">
        <f t="shared" si="701"/>
        <v>99</v>
      </c>
      <c r="CG3044" s="1">
        <f t="shared" si="702"/>
        <v>0</v>
      </c>
      <c r="CH3044" s="1">
        <f t="shared" si="709"/>
        <v>0</v>
      </c>
      <c r="CJ3044" s="1" t="e">
        <f t="shared" si="703"/>
        <v>#N/A</v>
      </c>
      <c r="CK3044" s="1" t="str">
        <f t="shared" si="704"/>
        <v/>
      </c>
    </row>
    <row r="3045" spans="73:89" ht="12" customHeight="1" x14ac:dyDescent="0.15">
      <c r="BU3045" s="1">
        <f t="shared" si="705"/>
        <v>0</v>
      </c>
      <c r="BV3045" s="1">
        <f>IF($BY$12=1,NORMDIST(BY3045,$Y$6,$Y$8,TRUE),IF($BY$12=2,IF(BY3045&lt;=$BX$31,0,IF(BY3045&gt;=$BX$32,1,(BY3045-$BX$31)*$BX$33)),SUM($BU$42:BU3045)/$BV$40))</f>
        <v>1</v>
      </c>
      <c r="BW3045" s="1">
        <f t="shared" si="707"/>
        <v>5.8438617100375152E-34</v>
      </c>
      <c r="BY3045" s="1">
        <f t="shared" si="708"/>
        <v>300.29999999999978</v>
      </c>
      <c r="BZ3045" s="1">
        <f t="shared" si="699"/>
        <v>1.9460078954503896E-36</v>
      </c>
      <c r="CA3045" s="1">
        <f t="shared" si="706"/>
        <v>26</v>
      </c>
      <c r="CE3045" s="1">
        <f t="shared" si="700"/>
        <v>26.305</v>
      </c>
      <c r="CF3045" s="1">
        <f t="shared" si="701"/>
        <v>99</v>
      </c>
      <c r="CG3045" s="1">
        <f t="shared" si="702"/>
        <v>0</v>
      </c>
      <c r="CH3045" s="1">
        <f t="shared" si="709"/>
        <v>0</v>
      </c>
      <c r="CJ3045" s="1" t="e">
        <f t="shared" si="703"/>
        <v>#N/A</v>
      </c>
      <c r="CK3045" s="1" t="str">
        <f t="shared" si="704"/>
        <v/>
      </c>
    </row>
    <row r="3046" spans="73:89" ht="12" customHeight="1" x14ac:dyDescent="0.15">
      <c r="BU3046" s="1">
        <f t="shared" si="705"/>
        <v>0</v>
      </c>
      <c r="BV3046" s="1">
        <f>IF($BY$12=1,NORMDIST(BY3046,$Y$6,$Y$8,TRUE),IF($BY$12=2,IF(BY3046&lt;=$BX$31,0,IF(BY3046&gt;=$BX$32,1,(BY3046-$BX$31)*$BX$33)),SUM($BU$42:BU3046)/$BV$40))</f>
        <v>1</v>
      </c>
      <c r="BW3046" s="1">
        <f t="shared" si="707"/>
        <v>5.4911476364824237E-34</v>
      </c>
      <c r="BY3046" s="1">
        <f t="shared" si="708"/>
        <v>300.39999999999981</v>
      </c>
      <c r="BZ3046" s="1">
        <f t="shared" si="699"/>
        <v>1.8279452851139906E-36</v>
      </c>
      <c r="CA3046" s="1">
        <f t="shared" si="706"/>
        <v>26</v>
      </c>
      <c r="CE3046" s="1">
        <f t="shared" si="700"/>
        <v>26.305</v>
      </c>
      <c r="CF3046" s="1">
        <f t="shared" si="701"/>
        <v>99</v>
      </c>
      <c r="CG3046" s="1">
        <f t="shared" si="702"/>
        <v>0</v>
      </c>
      <c r="CH3046" s="1">
        <f t="shared" si="709"/>
        <v>0</v>
      </c>
      <c r="CJ3046" s="1" t="e">
        <f t="shared" si="703"/>
        <v>#N/A</v>
      </c>
      <c r="CK3046" s="1" t="str">
        <f t="shared" si="704"/>
        <v/>
      </c>
    </row>
    <row r="3047" spans="73:89" ht="12" customHeight="1" x14ac:dyDescent="0.15">
      <c r="BU3047" s="1">
        <f t="shared" si="705"/>
        <v>0</v>
      </c>
      <c r="BV3047" s="1">
        <f>IF($BY$12=1,NORMDIST(BY3047,$Y$6,$Y$8,TRUE),IF($BY$12=2,IF(BY3047&lt;=$BX$31,0,IF(BY3047&gt;=$BX$32,1,(BY3047-$BX$31)*$BX$33)),SUM($BU$42:BU3047)/$BV$40))</f>
        <v>1</v>
      </c>
      <c r="BW3047" s="1">
        <f t="shared" si="707"/>
        <v>5.1595925284165852E-34</v>
      </c>
      <c r="BY3047" s="1">
        <f t="shared" si="708"/>
        <v>300.49999999999983</v>
      </c>
      <c r="BZ3047" s="1">
        <f t="shared" si="699"/>
        <v>1.7170025052967015E-36</v>
      </c>
      <c r="CA3047" s="1">
        <f t="shared" si="706"/>
        <v>26</v>
      </c>
      <c r="CE3047" s="1">
        <f t="shared" si="700"/>
        <v>26.305</v>
      </c>
      <c r="CF3047" s="1">
        <f t="shared" si="701"/>
        <v>99</v>
      </c>
      <c r="CG3047" s="1">
        <f t="shared" si="702"/>
        <v>0</v>
      </c>
      <c r="CH3047" s="1">
        <f t="shared" si="709"/>
        <v>0</v>
      </c>
      <c r="CJ3047" s="1" t="e">
        <f t="shared" si="703"/>
        <v>#N/A</v>
      </c>
      <c r="CK3047" s="1" t="str">
        <f t="shared" si="704"/>
        <v/>
      </c>
    </row>
    <row r="3048" spans="73:89" ht="12" customHeight="1" x14ac:dyDescent="0.15">
      <c r="BU3048" s="1">
        <f t="shared" si="705"/>
        <v>0</v>
      </c>
      <c r="BV3048" s="1">
        <f>IF($BY$12=1,NORMDIST(BY3048,$Y$6,$Y$8,TRUE),IF($BY$12=2,IF(BY3048&lt;=$BX$31,0,IF(BY3048&gt;=$BX$32,1,(BY3048-$BX$31)*$BX$33)),SUM($BU$42:BU3048)/$BV$40))</f>
        <v>1</v>
      </c>
      <c r="BW3048" s="1">
        <f t="shared" si="707"/>
        <v>4.8479349576847518E-34</v>
      </c>
      <c r="BY3048" s="1">
        <f t="shared" si="708"/>
        <v>300.59999999999985</v>
      </c>
      <c r="BZ3048" s="1">
        <f t="shared" si="699"/>
        <v>1.6127528136010493E-36</v>
      </c>
      <c r="CA3048" s="1">
        <f t="shared" si="706"/>
        <v>26</v>
      </c>
      <c r="CE3048" s="1">
        <f t="shared" si="700"/>
        <v>26.305</v>
      </c>
      <c r="CF3048" s="1">
        <f t="shared" si="701"/>
        <v>99</v>
      </c>
      <c r="CG3048" s="1">
        <f t="shared" si="702"/>
        <v>0</v>
      </c>
      <c r="CH3048" s="1">
        <f t="shared" si="709"/>
        <v>0</v>
      </c>
      <c r="CJ3048" s="1" t="e">
        <f t="shared" si="703"/>
        <v>#N/A</v>
      </c>
      <c r="CK3048" s="1" t="str">
        <f t="shared" si="704"/>
        <v/>
      </c>
    </row>
    <row r="3049" spans="73:89" ht="12" customHeight="1" x14ac:dyDescent="0.15">
      <c r="BU3049" s="1">
        <f t="shared" si="705"/>
        <v>0</v>
      </c>
      <c r="BV3049" s="1">
        <f>IF($BY$12=1,NORMDIST(BY3049,$Y$6,$Y$8,TRUE),IF($BY$12=2,IF(BY3049&lt;=$BX$31,0,IF(BY3049&gt;=$BX$32,1,(BY3049-$BX$31)*$BX$33)),SUM($BU$42:BU3049)/$BV$40))</f>
        <v>1</v>
      </c>
      <c r="BW3049" s="1">
        <f t="shared" si="707"/>
        <v>4.5549882222498127E-34</v>
      </c>
      <c r="BY3049" s="1">
        <f t="shared" si="708"/>
        <v>300.69999999999987</v>
      </c>
      <c r="BZ3049" s="1">
        <f t="shared" si="699"/>
        <v>1.514794886015901E-36</v>
      </c>
      <c r="CA3049" s="1">
        <f t="shared" si="706"/>
        <v>26</v>
      </c>
      <c r="CE3049" s="1">
        <f t="shared" si="700"/>
        <v>26.305</v>
      </c>
      <c r="CF3049" s="1">
        <f t="shared" si="701"/>
        <v>99</v>
      </c>
      <c r="CG3049" s="1">
        <f t="shared" si="702"/>
        <v>0</v>
      </c>
      <c r="CH3049" s="1">
        <f t="shared" si="709"/>
        <v>0</v>
      </c>
      <c r="CJ3049" s="1" t="e">
        <f t="shared" si="703"/>
        <v>#N/A</v>
      </c>
      <c r="CK3049" s="1" t="str">
        <f t="shared" si="704"/>
        <v/>
      </c>
    </row>
    <row r="3050" spans="73:89" ht="12" customHeight="1" x14ac:dyDescent="0.15">
      <c r="BU3050" s="1">
        <f t="shared" si="705"/>
        <v>0</v>
      </c>
      <c r="BV3050" s="1">
        <f>IF($BY$12=1,NORMDIST(BY3050,$Y$6,$Y$8,TRUE),IF($BY$12=2,IF(BY3050&lt;=$BX$31,0,IF(BY3050&gt;=$BX$32,1,(BY3050-$BX$31)*$BX$33)),SUM($BU$42:BU3050)/$BV$40))</f>
        <v>1</v>
      </c>
      <c r="BW3050" s="1">
        <f t="shared" si="707"/>
        <v>4.2796359480733683E-34</v>
      </c>
      <c r="BY3050" s="1">
        <f t="shared" si="708"/>
        <v>300.7999999999999</v>
      </c>
      <c r="BZ3050" s="1">
        <f t="shared" ref="BZ3050:BZ3113" si="710">IF($BZ$5,IF($BY$12=1,NORMDIST(BY3050,$Y$6,$Y$8,FALSE),IF($BY$12=2,IF(AND(BY3050&gt;=$BX$31,BY3050&lt;=$BX$32),$BX$33,0),IF(BY3050&lt;=$BX$13,0,NORMDIST(LN((BY3050-$BX$13)/$BX$12),0,$BW$8,FALSE)/((BY3050-$BX$13)/$BX$12)))),-999)</f>
        <v>1.4227513125243915E-36</v>
      </c>
      <c r="CA3050" s="1">
        <f t="shared" si="706"/>
        <v>26</v>
      </c>
      <c r="CE3050" s="1">
        <f t="shared" ref="CE3050:CE3113" si="711">IF(AND($CB$7,$CD$2,$CD$1),26+$P$23/2-CC3050*$P$23,NA())</f>
        <v>26.305</v>
      </c>
      <c r="CF3050" s="1">
        <f t="shared" ref="CF3050:CF3113" si="712">IF(ISNA(CJ3050),99,CJ3050)</f>
        <v>99</v>
      </c>
      <c r="CG3050" s="1">
        <f t="shared" ref="CG3050:CG3113" si="713">IF(ISNA(CJ3050),0,CJ3050)</f>
        <v>0</v>
      </c>
      <c r="CH3050" s="1">
        <f t="shared" si="709"/>
        <v>0</v>
      </c>
      <c r="CJ3050" s="1" t="e">
        <f t="shared" ref="CJ3050:CJ3113" si="714">IF(CH3050=1,CE3050,NA())</f>
        <v>#N/A</v>
      </c>
      <c r="CK3050" s="1" t="str">
        <f t="shared" ref="CK3050:CK3113" si="715">IF(CH3050=1,M2949,"")</f>
        <v/>
      </c>
    </row>
    <row r="3051" spans="73:89" ht="12" customHeight="1" x14ac:dyDescent="0.15">
      <c r="BU3051" s="1">
        <f t="shared" ref="BU3051:BU3114" si="716">IF($BY$12&lt;3,0,IF(BY3051&lt;=$BX$13,0,NORMDIST(LN((BY3051-$BX$13)/$BX$12),0,$BW$8,FALSE)/((BY3051-$BX$13)/$BX$12)))</f>
        <v>0</v>
      </c>
      <c r="BV3051" s="1">
        <f>IF($BY$12=1,NORMDIST(BY3051,$Y$6,$Y$8,TRUE),IF($BY$12=2,IF(BY3051&lt;=$BX$31,0,IF(BY3051&gt;=$BX$32,1,(BY3051-$BX$31)*$BX$33)),SUM($BU$42:BU3051)/$BV$40))</f>
        <v>1</v>
      </c>
      <c r="BW3051" s="1">
        <f t="shared" si="707"/>
        <v>4.0208279481461385E-34</v>
      </c>
      <c r="BY3051" s="1">
        <f t="shared" si="708"/>
        <v>300.89999999999992</v>
      </c>
      <c r="BZ3051" s="1">
        <f t="shared" si="710"/>
        <v>1.3362671811718641E-36</v>
      </c>
      <c r="CA3051" s="1">
        <f t="shared" ref="CA3051:CA3114" si="717">IF(AND($CD$1,$CD$3),26-$CD$40*NORMDIST(BY3051,$Y$6,$Y$8/SQRT($T$18),FALSE),-999)</f>
        <v>26</v>
      </c>
      <c r="CE3051" s="1">
        <f t="shared" si="711"/>
        <v>26.305</v>
      </c>
      <c r="CF3051" s="1">
        <f t="shared" si="712"/>
        <v>99</v>
      </c>
      <c r="CG3051" s="1">
        <f t="shared" si="713"/>
        <v>0</v>
      </c>
      <c r="CH3051" s="1">
        <f t="shared" si="709"/>
        <v>0</v>
      </c>
      <c r="CJ3051" s="1" t="e">
        <f t="shared" si="714"/>
        <v>#N/A</v>
      </c>
      <c r="CK3051" s="1" t="str">
        <f t="shared" si="715"/>
        <v/>
      </c>
    </row>
    <row r="3052" spans="73:89" ht="12" customHeight="1" x14ac:dyDescent="0.15">
      <c r="BU3052" s="1">
        <f t="shared" si="716"/>
        <v>0</v>
      </c>
      <c r="BV3052" s="1">
        <f>IF($BY$12=1,NORMDIST(BY3052,$Y$6,$Y$8,TRUE),IF($BY$12=2,IF(BY3052&lt;=$BX$31,0,IF(BY3052&gt;=$BX$32,1,(BY3052-$BX$31)*$BX$33)),SUM($BU$42:BU3052)/$BV$40))</f>
        <v>1</v>
      </c>
      <c r="BW3052" s="1">
        <f t="shared" si="707"/>
        <v>3.7775763237345652E-34</v>
      </c>
      <c r="BY3052" s="1">
        <f t="shared" si="708"/>
        <v>300.99999999999994</v>
      </c>
      <c r="BZ3052" s="1">
        <f t="shared" si="710"/>
        <v>1.2550087454267661E-36</v>
      </c>
      <c r="CA3052" s="1">
        <f t="shared" si="717"/>
        <v>26</v>
      </c>
      <c r="CE3052" s="1">
        <f t="shared" si="711"/>
        <v>26.305</v>
      </c>
      <c r="CF3052" s="1">
        <f t="shared" si="712"/>
        <v>99</v>
      </c>
      <c r="CG3052" s="1">
        <f t="shared" si="713"/>
        <v>0</v>
      </c>
      <c r="CH3052" s="1">
        <f t="shared" si="709"/>
        <v>0</v>
      </c>
      <c r="CJ3052" s="1" t="e">
        <f t="shared" si="714"/>
        <v>#N/A</v>
      </c>
      <c r="CK3052" s="1" t="str">
        <f t="shared" si="715"/>
        <v/>
      </c>
    </row>
    <row r="3053" spans="73:89" ht="12" customHeight="1" x14ac:dyDescent="0.15">
      <c r="BU3053" s="1">
        <f t="shared" si="716"/>
        <v>0</v>
      </c>
      <c r="BV3053" s="1">
        <f>IF($BY$12=1,NORMDIST(BY3053,$Y$6,$Y$8,TRUE),IF($BY$12=2,IF(BY3053&lt;=$BX$31,0,IF(BY3053&gt;=$BX$32,1,(BY3053-$BX$31)*$BX$33)),SUM($BU$42:BU3053)/$BV$40))</f>
        <v>1</v>
      </c>
      <c r="BW3053" s="1">
        <f t="shared" si="707"/>
        <v>3.5489517937714955E-34</v>
      </c>
      <c r="BY3053" s="1">
        <f t="shared" si="708"/>
        <v>301.09999999999997</v>
      </c>
      <c r="BZ3053" s="1">
        <f t="shared" si="710"/>
        <v>1.1786621699672852E-36</v>
      </c>
      <c r="CA3053" s="1">
        <f t="shared" si="717"/>
        <v>26</v>
      </c>
      <c r="CE3053" s="1">
        <f t="shared" si="711"/>
        <v>26.305</v>
      </c>
      <c r="CF3053" s="1">
        <f t="shared" si="712"/>
        <v>99</v>
      </c>
      <c r="CG3053" s="1">
        <f t="shared" si="713"/>
        <v>0</v>
      </c>
      <c r="CH3053" s="1">
        <f t="shared" si="709"/>
        <v>0</v>
      </c>
      <c r="CJ3053" s="1" t="e">
        <f t="shared" si="714"/>
        <v>#N/A</v>
      </c>
      <c r="CK3053" s="1" t="str">
        <f t="shared" si="715"/>
        <v/>
      </c>
    </row>
    <row r="3054" spans="73:89" ht="12" customHeight="1" x14ac:dyDescent="0.15">
      <c r="BU3054" s="1">
        <f t="shared" si="716"/>
        <v>0</v>
      </c>
      <c r="BV3054" s="1">
        <f>IF($BY$12=1,NORMDIST(BY3054,$Y$6,$Y$8,TRUE),IF($BY$12=2,IF(BY3054&lt;=$BX$31,0,IF(BY3054&gt;=$BX$32,1,(BY3054-$BX$31)*$BX$33)),SUM($BU$42:BU3054)/$BV$40))</f>
        <v>1</v>
      </c>
      <c r="BW3054" s="1">
        <f t="shared" si="707"/>
        <v>3.3340802391300867E-34</v>
      </c>
      <c r="BY3054" s="1">
        <f t="shared" si="708"/>
        <v>301.2</v>
      </c>
      <c r="BZ3054" s="1">
        <f t="shared" si="710"/>
        <v>1.1069323503087938E-36</v>
      </c>
      <c r="CA3054" s="1">
        <f t="shared" si="717"/>
        <v>26</v>
      </c>
      <c r="CE3054" s="1">
        <f t="shared" si="711"/>
        <v>26.305</v>
      </c>
      <c r="CF3054" s="1">
        <f t="shared" si="712"/>
        <v>99</v>
      </c>
      <c r="CG3054" s="1">
        <f t="shared" si="713"/>
        <v>0</v>
      </c>
      <c r="CH3054" s="1">
        <f t="shared" si="709"/>
        <v>0</v>
      </c>
      <c r="CJ3054" s="1" t="e">
        <f t="shared" si="714"/>
        <v>#N/A</v>
      </c>
      <c r="CK3054" s="1" t="str">
        <f t="shared" si="715"/>
        <v/>
      </c>
    </row>
    <row r="3055" spans="73:89" ht="12" customHeight="1" x14ac:dyDescent="0.15">
      <c r="BU3055" s="1">
        <f t="shared" si="716"/>
        <v>0</v>
      </c>
      <c r="BV3055" s="1">
        <f>IF($BY$12=1,NORMDIST(BY3055,$Y$6,$Y$8,TRUE),IF($BY$12=2,IF(BY3055&lt;=$BX$31,0,IF(BY3055&gt;=$BX$32,1,(BY3055-$BX$31)*$BX$33)),SUM($BU$42:BU3055)/$BV$40))</f>
        <v>1</v>
      </c>
      <c r="BW3055" s="1">
        <f t="shared" si="707"/>
        <v>3.1321394492862153E-34</v>
      </c>
      <c r="BY3055" s="1">
        <f t="shared" si="708"/>
        <v>301.3</v>
      </c>
      <c r="BZ3055" s="1">
        <f t="shared" si="710"/>
        <v>1.0395418019536061E-36</v>
      </c>
      <c r="CA3055" s="1">
        <f t="shared" si="717"/>
        <v>26</v>
      </c>
      <c r="CE3055" s="1">
        <f t="shared" si="711"/>
        <v>26.305</v>
      </c>
      <c r="CF3055" s="1">
        <f t="shared" si="712"/>
        <v>99</v>
      </c>
      <c r="CG3055" s="1">
        <f t="shared" si="713"/>
        <v>0</v>
      </c>
      <c r="CH3055" s="1">
        <f t="shared" si="709"/>
        <v>0</v>
      </c>
      <c r="CJ3055" s="1" t="e">
        <f t="shared" si="714"/>
        <v>#N/A</v>
      </c>
      <c r="CK3055" s="1" t="str">
        <f t="shared" si="715"/>
        <v/>
      </c>
    </row>
    <row r="3056" spans="73:89" ht="12" customHeight="1" x14ac:dyDescent="0.15">
      <c r="BU3056" s="1">
        <f t="shared" si="716"/>
        <v>0</v>
      </c>
      <c r="BV3056" s="1">
        <f>IF($BY$12=1,NORMDIST(BY3056,$Y$6,$Y$8,TRUE),IF($BY$12=2,IF(BY3056&lt;=$BX$31,0,IF(BY3056&gt;=$BX$32,1,(BY3056-$BX$31)*$BX$33)),SUM($BU$42:BU3056)/$BV$40))</f>
        <v>1</v>
      </c>
      <c r="BW3056" s="1">
        <f t="shared" si="707"/>
        <v>2.9423560595955897E-34</v>
      </c>
      <c r="BY3056" s="1">
        <f t="shared" si="708"/>
        <v>301.40000000000003</v>
      </c>
      <c r="BZ3056" s="1">
        <f t="shared" si="710"/>
        <v>9.7622961499521876E-37</v>
      </c>
      <c r="CA3056" s="1">
        <f t="shared" si="717"/>
        <v>26</v>
      </c>
      <c r="CE3056" s="1">
        <f t="shared" si="711"/>
        <v>26.305</v>
      </c>
      <c r="CF3056" s="1">
        <f t="shared" si="712"/>
        <v>99</v>
      </c>
      <c r="CG3056" s="1">
        <f t="shared" si="713"/>
        <v>0</v>
      </c>
      <c r="CH3056" s="1">
        <f t="shared" si="709"/>
        <v>0</v>
      </c>
      <c r="CJ3056" s="1" t="e">
        <f t="shared" si="714"/>
        <v>#N/A</v>
      </c>
      <c r="CK3056" s="1" t="str">
        <f t="shared" si="715"/>
        <v/>
      </c>
    </row>
    <row r="3057" spans="73:89" ht="12" customHeight="1" x14ac:dyDescent="0.15">
      <c r="BU3057" s="1">
        <f t="shared" si="716"/>
        <v>0</v>
      </c>
      <c r="BV3057" s="1">
        <f>IF($BY$12=1,NORMDIST(BY3057,$Y$6,$Y$8,TRUE),IF($BY$12=2,IF(BY3057&lt;=$BX$31,0,IF(BY3057&gt;=$BX$32,1,(BY3057-$BX$31)*$BX$33)),SUM($BU$42:BU3057)/$BV$40))</f>
        <v>1</v>
      </c>
      <c r="BW3057" s="1">
        <f t="shared" si="707"/>
        <v>2.7640026680923492E-34</v>
      </c>
      <c r="BY3057" s="1">
        <f t="shared" si="708"/>
        <v>301.50000000000006</v>
      </c>
      <c r="BZ3057" s="1">
        <f t="shared" si="710"/>
        <v>9.1675047034572092E-37</v>
      </c>
      <c r="CA3057" s="1">
        <f t="shared" si="717"/>
        <v>26</v>
      </c>
      <c r="CE3057" s="1">
        <f t="shared" si="711"/>
        <v>26.305</v>
      </c>
      <c r="CF3057" s="1">
        <f t="shared" si="712"/>
        <v>99</v>
      </c>
      <c r="CG3057" s="1">
        <f t="shared" si="713"/>
        <v>0</v>
      </c>
      <c r="CH3057" s="1">
        <f t="shared" si="709"/>
        <v>0</v>
      </c>
      <c r="CJ3057" s="1" t="e">
        <f t="shared" si="714"/>
        <v>#N/A</v>
      </c>
      <c r="CK3057" s="1" t="str">
        <f t="shared" si="715"/>
        <v/>
      </c>
    </row>
    <row r="3058" spans="73:89" ht="12" customHeight="1" x14ac:dyDescent="0.15">
      <c r="BU3058" s="1">
        <f t="shared" si="716"/>
        <v>0</v>
      </c>
      <c r="BV3058" s="1">
        <f>IF($BY$12=1,NORMDIST(BY3058,$Y$6,$Y$8,TRUE),IF($BY$12=2,IF(BY3058&lt;=$BX$31,0,IF(BY3058&gt;=$BX$32,1,(BY3058-$BX$31)*$BX$33)),SUM($BU$42:BU3058)/$BV$40))</f>
        <v>1</v>
      </c>
      <c r="BW3058" s="1">
        <f t="shared" si="707"/>
        <v>2.596395121357209E-34</v>
      </c>
      <c r="BY3058" s="1">
        <f t="shared" si="708"/>
        <v>301.60000000000008</v>
      </c>
      <c r="BZ3058" s="1">
        <f t="shared" si="710"/>
        <v>8.6087371397785418E-37</v>
      </c>
      <c r="CA3058" s="1">
        <f t="shared" si="717"/>
        <v>26</v>
      </c>
      <c r="CE3058" s="1">
        <f t="shared" si="711"/>
        <v>26.305</v>
      </c>
      <c r="CF3058" s="1">
        <f t="shared" si="712"/>
        <v>99</v>
      </c>
      <c r="CG3058" s="1">
        <f t="shared" si="713"/>
        <v>0</v>
      </c>
      <c r="CH3058" s="1">
        <f t="shared" si="709"/>
        <v>0</v>
      </c>
      <c r="CJ3058" s="1" t="e">
        <f t="shared" si="714"/>
        <v>#N/A</v>
      </c>
      <c r="CK3058" s="1" t="str">
        <f t="shared" si="715"/>
        <v/>
      </c>
    </row>
    <row r="3059" spans="73:89" ht="12" customHeight="1" x14ac:dyDescent="0.15">
      <c r="BU3059" s="1">
        <f t="shared" si="716"/>
        <v>0</v>
      </c>
      <c r="BV3059" s="1">
        <f>IF($BY$12=1,NORMDIST(BY3059,$Y$6,$Y$8,TRUE),IF($BY$12=2,IF(BY3059&lt;=$BX$31,0,IF(BY3059&gt;=$BX$32,1,(BY3059-$BX$31)*$BX$33)),SUM($BU$42:BU3059)/$BV$40))</f>
        <v>1</v>
      </c>
      <c r="BW3059" s="1">
        <f t="shared" si="707"/>
        <v>2.4388899596074044E-34</v>
      </c>
      <c r="BY3059" s="1">
        <f t="shared" si="708"/>
        <v>301.7000000000001</v>
      </c>
      <c r="BZ3059" s="1">
        <f t="shared" si="710"/>
        <v>8.0838248578303066E-37</v>
      </c>
      <c r="CA3059" s="1">
        <f t="shared" si="717"/>
        <v>26</v>
      </c>
      <c r="CE3059" s="1">
        <f t="shared" si="711"/>
        <v>26.305</v>
      </c>
      <c r="CF3059" s="1">
        <f t="shared" si="712"/>
        <v>99</v>
      </c>
      <c r="CG3059" s="1">
        <f t="shared" si="713"/>
        <v>0</v>
      </c>
      <c r="CH3059" s="1">
        <f t="shared" si="709"/>
        <v>0</v>
      </c>
      <c r="CJ3059" s="1" t="e">
        <f t="shared" si="714"/>
        <v>#N/A</v>
      </c>
      <c r="CK3059" s="1" t="str">
        <f t="shared" si="715"/>
        <v/>
      </c>
    </row>
    <row r="3060" spans="73:89" ht="12" customHeight="1" x14ac:dyDescent="0.15">
      <c r="BU3060" s="1">
        <f t="shared" si="716"/>
        <v>0</v>
      </c>
      <c r="BV3060" s="1">
        <f>IF($BY$12=1,NORMDIST(BY3060,$Y$6,$Y$8,TRUE),IF($BY$12=2,IF(BY3060&lt;=$BX$31,0,IF(BY3060&gt;=$BX$32,1,(BY3060-$BX$31)*$BX$33)),SUM($BU$42:BU3060)/$BV$40))</f>
        <v>1</v>
      </c>
      <c r="BW3060" s="1">
        <f t="shared" si="707"/>
        <v>2.2908820117299703E-34</v>
      </c>
      <c r="BY3060" s="1">
        <f t="shared" si="708"/>
        <v>301.80000000000013</v>
      </c>
      <c r="BZ3060" s="1">
        <f t="shared" si="710"/>
        <v>7.5907289984425757E-37</v>
      </c>
      <c r="CA3060" s="1">
        <f t="shared" si="717"/>
        <v>26</v>
      </c>
      <c r="CE3060" s="1">
        <f t="shared" si="711"/>
        <v>26.305</v>
      </c>
      <c r="CF3060" s="1">
        <f t="shared" si="712"/>
        <v>99</v>
      </c>
      <c r="CG3060" s="1">
        <f t="shared" si="713"/>
        <v>0</v>
      </c>
      <c r="CH3060" s="1">
        <f t="shared" si="709"/>
        <v>0</v>
      </c>
      <c r="CJ3060" s="1" t="e">
        <f t="shared" si="714"/>
        <v>#N/A</v>
      </c>
      <c r="CK3060" s="1" t="str">
        <f t="shared" si="715"/>
        <v/>
      </c>
    </row>
    <row r="3061" spans="73:89" ht="12" customHeight="1" x14ac:dyDescent="0.15">
      <c r="BU3061" s="1">
        <f t="shared" si="716"/>
        <v>0</v>
      </c>
      <c r="BV3061" s="1">
        <f>IF($BY$12=1,NORMDIST(BY3061,$Y$6,$Y$8,TRUE),IF($BY$12=2,IF(BY3061&lt;=$BX$31,0,IF(BY3061&gt;=$BX$32,1,(BY3061-$BX$31)*$BX$33)),SUM($BU$42:BU3061)/$BV$40))</f>
        <v>1</v>
      </c>
      <c r="BW3061" s="1">
        <f t="shared" si="707"/>
        <v>2.1518021315179905E-34</v>
      </c>
      <c r="BY3061" s="1">
        <f t="shared" si="708"/>
        <v>301.90000000000015</v>
      </c>
      <c r="BZ3061" s="1">
        <f t="shared" si="710"/>
        <v>7.1275327310963542E-37</v>
      </c>
      <c r="CA3061" s="1">
        <f t="shared" si="717"/>
        <v>26</v>
      </c>
      <c r="CE3061" s="1">
        <f t="shared" si="711"/>
        <v>26.305</v>
      </c>
      <c r="CF3061" s="1">
        <f t="shared" si="712"/>
        <v>99</v>
      </c>
      <c r="CG3061" s="1">
        <f t="shared" si="713"/>
        <v>0</v>
      </c>
      <c r="CH3061" s="1">
        <f t="shared" si="709"/>
        <v>0</v>
      </c>
      <c r="CJ3061" s="1" t="e">
        <f t="shared" si="714"/>
        <v>#N/A</v>
      </c>
      <c r="CK3061" s="1" t="str">
        <f t="shared" si="715"/>
        <v/>
      </c>
    </row>
    <row r="3062" spans="73:89" ht="12" customHeight="1" x14ac:dyDescent="0.15">
      <c r="BU3062" s="1">
        <f t="shared" si="716"/>
        <v>0</v>
      </c>
      <c r="BV3062" s="1">
        <f>IF($BY$12=1,NORMDIST(BY3062,$Y$6,$Y$8,TRUE),IF($BY$12=2,IF(BY3062&lt;=$BX$31,0,IF(BY3062&gt;=$BX$32,1,(BY3062-$BX$31)*$BX$33)),SUM($BU$42:BU3062)/$BV$40))</f>
        <v>1</v>
      </c>
      <c r="BW3062" s="1">
        <f t="shared" si="707"/>
        <v>2.0211150668737458E-34</v>
      </c>
      <c r="BY3062" s="1">
        <f t="shared" si="708"/>
        <v>302.00000000000017</v>
      </c>
      <c r="BZ3062" s="1">
        <f t="shared" si="710"/>
        <v>6.692433996270678E-37</v>
      </c>
      <c r="CA3062" s="1">
        <f t="shared" si="717"/>
        <v>26</v>
      </c>
      <c r="CE3062" s="1">
        <f t="shared" si="711"/>
        <v>26.305</v>
      </c>
      <c r="CF3062" s="1">
        <f t="shared" si="712"/>
        <v>99</v>
      </c>
      <c r="CG3062" s="1">
        <f t="shared" si="713"/>
        <v>0</v>
      </c>
      <c r="CH3062" s="1">
        <f t="shared" si="709"/>
        <v>0</v>
      </c>
      <c r="CJ3062" s="1" t="e">
        <f t="shared" si="714"/>
        <v>#N/A</v>
      </c>
      <c r="CK3062" s="1" t="str">
        <f t="shared" si="715"/>
        <v/>
      </c>
    </row>
    <row r="3063" spans="73:89" ht="12" customHeight="1" x14ac:dyDescent="0.15">
      <c r="BU3063" s="1">
        <f t="shared" si="716"/>
        <v>0</v>
      </c>
      <c r="BV3063" s="1">
        <f>IF($BY$12=1,NORMDIST(BY3063,$Y$6,$Y$8,TRUE),IF($BY$12=2,IF(BY3063&lt;=$BX$31,0,IF(BY3063&gt;=$BX$32,1,(BY3063-$BX$31)*$BX$33)),SUM($BU$42:BU3063)/$BV$40))</f>
        <v>1</v>
      </c>
      <c r="BW3063" s="1">
        <f t="shared" si="707"/>
        <v>1.8983174542217597E-34</v>
      </c>
      <c r="BY3063" s="1">
        <f t="shared" si="708"/>
        <v>302.10000000000019</v>
      </c>
      <c r="BZ3063" s="1">
        <f t="shared" si="710"/>
        <v>6.2837386766691771E-37</v>
      </c>
      <c r="CA3063" s="1">
        <f t="shared" si="717"/>
        <v>26</v>
      </c>
      <c r="CE3063" s="1">
        <f t="shared" si="711"/>
        <v>26.305</v>
      </c>
      <c r="CF3063" s="1">
        <f t="shared" si="712"/>
        <v>99</v>
      </c>
      <c r="CG3063" s="1">
        <f t="shared" si="713"/>
        <v>0</v>
      </c>
      <c r="CH3063" s="1">
        <f t="shared" si="709"/>
        <v>0</v>
      </c>
      <c r="CJ3063" s="1" t="e">
        <f t="shared" si="714"/>
        <v>#N/A</v>
      </c>
      <c r="CK3063" s="1" t="str">
        <f t="shared" si="715"/>
        <v/>
      </c>
    </row>
    <row r="3064" spans="73:89" ht="12" customHeight="1" x14ac:dyDescent="0.15">
      <c r="BU3064" s="1">
        <f t="shared" si="716"/>
        <v>0</v>
      </c>
      <c r="BV3064" s="1">
        <f>IF($BY$12=1,NORMDIST(BY3064,$Y$6,$Y$8,TRUE),IF($BY$12=2,IF(BY3064&lt;=$BX$31,0,IF(BY3064&gt;=$BX$32,1,(BY3064-$BX$31)*$BX$33)),SUM($BU$42:BU3064)/$BV$40))</f>
        <v>1</v>
      </c>
      <c r="BW3064" s="1">
        <f t="shared" si="707"/>
        <v>1.7829359308227126E-34</v>
      </c>
      <c r="BY3064" s="1">
        <f t="shared" si="708"/>
        <v>302.20000000000022</v>
      </c>
      <c r="BZ3064" s="1">
        <f t="shared" si="710"/>
        <v>5.8998541721466289E-37</v>
      </c>
      <c r="CA3064" s="1">
        <f t="shared" si="717"/>
        <v>26</v>
      </c>
      <c r="CE3064" s="1">
        <f t="shared" si="711"/>
        <v>26.305</v>
      </c>
      <c r="CF3064" s="1">
        <f t="shared" si="712"/>
        <v>99</v>
      </c>
      <c r="CG3064" s="1">
        <f t="shared" si="713"/>
        <v>0</v>
      </c>
      <c r="CH3064" s="1">
        <f t="shared" si="709"/>
        <v>0</v>
      </c>
      <c r="CJ3064" s="1" t="e">
        <f t="shared" si="714"/>
        <v>#N/A</v>
      </c>
      <c r="CK3064" s="1" t="str">
        <f t="shared" si="715"/>
        <v/>
      </c>
    </row>
    <row r="3065" spans="73:89" ht="12" customHeight="1" x14ac:dyDescent="0.15">
      <c r="BU3065" s="1">
        <f t="shared" si="716"/>
        <v>0</v>
      </c>
      <c r="BV3065" s="1">
        <f>IF($BY$12=1,NORMDIST(BY3065,$Y$6,$Y$8,TRUE),IF($BY$12=2,IF(BY3065&lt;=$BX$31,0,IF(BY3065&gt;=$BX$32,1,(BY3065-$BX$31)*$BX$33)),SUM($BU$42:BU3065)/$BV$40))</f>
        <v>1</v>
      </c>
      <c r="BW3065" s="1">
        <f t="shared" si="707"/>
        <v>1.6745253581033553E-34</v>
      </c>
      <c r="BY3065" s="1">
        <f t="shared" si="708"/>
        <v>302.30000000000024</v>
      </c>
      <c r="BZ3065" s="1">
        <f t="shared" si="710"/>
        <v>5.5392833546257159E-37</v>
      </c>
      <c r="CA3065" s="1">
        <f t="shared" si="717"/>
        <v>26</v>
      </c>
      <c r="CE3065" s="1">
        <f t="shared" si="711"/>
        <v>26.305</v>
      </c>
      <c r="CF3065" s="1">
        <f t="shared" si="712"/>
        <v>99</v>
      </c>
      <c r="CG3065" s="1">
        <f t="shared" si="713"/>
        <v>0</v>
      </c>
      <c r="CH3065" s="1">
        <f t="shared" si="709"/>
        <v>0</v>
      </c>
      <c r="CJ3065" s="1" t="e">
        <f t="shared" si="714"/>
        <v>#N/A</v>
      </c>
      <c r="CK3065" s="1" t="str">
        <f t="shared" si="715"/>
        <v/>
      </c>
    </row>
    <row r="3066" spans="73:89" ht="12" customHeight="1" x14ac:dyDescent="0.15">
      <c r="BU3066" s="1">
        <f t="shared" si="716"/>
        <v>0</v>
      </c>
      <c r="BV3066" s="1">
        <f>IF($BY$12=1,NORMDIST(BY3066,$Y$6,$Y$8,TRUE),IF($BY$12=2,IF(BY3066&lt;=$BX$31,0,IF(BY3066&gt;=$BX$32,1,(BY3066-$BX$31)*$BX$33)),SUM($BU$42:BU3066)/$BV$40))</f>
        <v>1</v>
      </c>
      <c r="BW3066" s="1">
        <f t="shared" si="707"/>
        <v>1.57266714951744E-34</v>
      </c>
      <c r="BY3066" s="1">
        <f t="shared" si="708"/>
        <v>302.40000000000026</v>
      </c>
      <c r="BZ3066" s="1">
        <f t="shared" si="710"/>
        <v>5.2006188806793607E-37</v>
      </c>
      <c r="CA3066" s="1">
        <f t="shared" si="717"/>
        <v>26</v>
      </c>
      <c r="CE3066" s="1">
        <f t="shared" si="711"/>
        <v>26.305</v>
      </c>
      <c r="CF3066" s="1">
        <f t="shared" si="712"/>
        <v>99</v>
      </c>
      <c r="CG3066" s="1">
        <f t="shared" si="713"/>
        <v>0</v>
      </c>
      <c r="CH3066" s="1">
        <f t="shared" si="709"/>
        <v>0</v>
      </c>
      <c r="CJ3066" s="1" t="e">
        <f t="shared" si="714"/>
        <v>#N/A</v>
      </c>
      <c r="CK3066" s="1" t="str">
        <f t="shared" si="715"/>
        <v/>
      </c>
    </row>
    <row r="3067" spans="73:89" ht="12" customHeight="1" x14ac:dyDescent="0.15">
      <c r="BU3067" s="1">
        <f t="shared" si="716"/>
        <v>0</v>
      </c>
      <c r="BV3067" s="1">
        <f>IF($BY$12=1,NORMDIST(BY3067,$Y$6,$Y$8,TRUE),IF($BY$12=2,IF(BY3067&lt;=$BX$31,0,IF(BY3067&gt;=$BX$32,1,(BY3067-$BX$31)*$BX$33)),SUM($BU$42:BU3067)/$BV$40))</f>
        <v>1</v>
      </c>
      <c r="BW3067" s="1">
        <f t="shared" ref="BW3067:BW3130" si="718">BY3067*BZ3067</f>
        <v>1.4769676968277037E-34</v>
      </c>
      <c r="BY3067" s="1">
        <f t="shared" ref="BY3067:BY3130" si="719">BY3066+$BZ$1</f>
        <v>302.50000000000028</v>
      </c>
      <c r="BZ3067" s="1">
        <f t="shared" si="710"/>
        <v>4.8825378407527351E-37</v>
      </c>
      <c r="CA3067" s="1">
        <f t="shared" si="717"/>
        <v>26</v>
      </c>
      <c r="CE3067" s="1">
        <f t="shared" si="711"/>
        <v>26.305</v>
      </c>
      <c r="CF3067" s="1">
        <f t="shared" si="712"/>
        <v>99</v>
      </c>
      <c r="CG3067" s="1">
        <f t="shared" si="713"/>
        <v>0</v>
      </c>
      <c r="CH3067" s="1">
        <f t="shared" si="709"/>
        <v>0</v>
      </c>
      <c r="CJ3067" s="1" t="e">
        <f t="shared" si="714"/>
        <v>#N/A</v>
      </c>
      <c r="CK3067" s="1" t="str">
        <f t="shared" si="715"/>
        <v/>
      </c>
    </row>
    <row r="3068" spans="73:89" ht="12" customHeight="1" x14ac:dyDescent="0.15">
      <c r="BU3068" s="1">
        <f t="shared" si="716"/>
        <v>0</v>
      </c>
      <c r="BV3068" s="1">
        <f>IF($BY$12=1,NORMDIST(BY3068,$Y$6,$Y$8,TRUE),IF($BY$12=2,IF(BY3068&lt;=$BX$31,0,IF(BY3068&gt;=$BX$32,1,(BY3068-$BX$31)*$BX$33)),SUM($BU$42:BU3068)/$BV$40))</f>
        <v>1</v>
      </c>
      <c r="BW3068" s="1">
        <f t="shared" si="718"/>
        <v>1.3870568890552217E-34</v>
      </c>
      <c r="BY3068" s="1">
        <f t="shared" si="719"/>
        <v>302.60000000000031</v>
      </c>
      <c r="BZ3068" s="1">
        <f t="shared" si="710"/>
        <v>4.5837967252320566E-37</v>
      </c>
      <c r="CA3068" s="1">
        <f t="shared" si="717"/>
        <v>26</v>
      </c>
      <c r="CE3068" s="1">
        <f t="shared" si="711"/>
        <v>26.305</v>
      </c>
      <c r="CF3068" s="1">
        <f t="shared" si="712"/>
        <v>99</v>
      </c>
      <c r="CG3068" s="1">
        <f t="shared" si="713"/>
        <v>0</v>
      </c>
      <c r="CH3068" s="1">
        <f t="shared" si="709"/>
        <v>0</v>
      </c>
      <c r="CJ3068" s="1" t="e">
        <f t="shared" si="714"/>
        <v>#N/A</v>
      </c>
      <c r="CK3068" s="1" t="str">
        <f t="shared" si="715"/>
        <v/>
      </c>
    </row>
    <row r="3069" spans="73:89" ht="12" customHeight="1" x14ac:dyDescent="0.15">
      <c r="BU3069" s="1">
        <f t="shared" si="716"/>
        <v>0</v>
      </c>
      <c r="BV3069" s="1">
        <f>IF($BY$12=1,NORMDIST(BY3069,$Y$6,$Y$8,TRUE),IF($BY$12=2,IF(BY3069&lt;=$BX$31,0,IF(BY3069&gt;=$BX$32,1,(BY3069-$BX$31)*$BX$33)),SUM($BU$42:BU3069)/$BV$40))</f>
        <v>1</v>
      </c>
      <c r="BW3069" s="1">
        <f t="shared" si="718"/>
        <v>1.3025867186750029E-34</v>
      </c>
      <c r="BY3069" s="1">
        <f t="shared" si="719"/>
        <v>302.70000000000033</v>
      </c>
      <c r="BZ3069" s="1">
        <f t="shared" si="710"/>
        <v>4.3032266887182077E-37</v>
      </c>
      <c r="CA3069" s="1">
        <f t="shared" si="717"/>
        <v>26</v>
      </c>
      <c r="CE3069" s="1">
        <f t="shared" si="711"/>
        <v>26.305</v>
      </c>
      <c r="CF3069" s="1">
        <f t="shared" si="712"/>
        <v>99</v>
      </c>
      <c r="CG3069" s="1">
        <f t="shared" si="713"/>
        <v>0</v>
      </c>
      <c r="CH3069" s="1">
        <f t="shared" si="709"/>
        <v>0</v>
      </c>
      <c r="CJ3069" s="1" t="e">
        <f t="shared" si="714"/>
        <v>#N/A</v>
      </c>
      <c r="CK3069" s="1" t="str">
        <f t="shared" si="715"/>
        <v/>
      </c>
    </row>
    <row r="3070" spans="73:89" ht="12" customHeight="1" x14ac:dyDescent="0.15">
      <c r="BU3070" s="1">
        <f t="shared" si="716"/>
        <v>0</v>
      </c>
      <c r="BV3070" s="1">
        <f>IF($BY$12=1,NORMDIST(BY3070,$Y$6,$Y$8,TRUE),IF($BY$12=2,IF(BY3070&lt;=$BX$31,0,IF(BY3070&gt;=$BX$32,1,(BY3070-$BX$31)*$BX$33)),SUM($BU$42:BU3070)/$BV$40))</f>
        <v>1</v>
      </c>
      <c r="BW3070" s="1">
        <f t="shared" si="718"/>
        <v>1.2232299699527231E-34</v>
      </c>
      <c r="BY3070" s="1">
        <f t="shared" si="719"/>
        <v>302.80000000000035</v>
      </c>
      <c r="BZ3070" s="1">
        <f t="shared" si="710"/>
        <v>4.0397290949561479E-37</v>
      </c>
      <c r="CA3070" s="1">
        <f t="shared" si="717"/>
        <v>26</v>
      </c>
      <c r="CE3070" s="1">
        <f t="shared" si="711"/>
        <v>26.305</v>
      </c>
      <c r="CF3070" s="1">
        <f t="shared" si="712"/>
        <v>99</v>
      </c>
      <c r="CG3070" s="1">
        <f t="shared" si="713"/>
        <v>0</v>
      </c>
      <c r="CH3070" s="1">
        <f t="shared" si="709"/>
        <v>0</v>
      </c>
      <c r="CJ3070" s="1" t="e">
        <f t="shared" si="714"/>
        <v>#N/A</v>
      </c>
      <c r="CK3070" s="1" t="str">
        <f t="shared" si="715"/>
        <v/>
      </c>
    </row>
    <row r="3071" spans="73:89" ht="12" customHeight="1" x14ac:dyDescent="0.15">
      <c r="BU3071" s="1">
        <f t="shared" si="716"/>
        <v>0</v>
      </c>
      <c r="BV3071" s="1">
        <f>IF($BY$12=1,NORMDIST(BY3071,$Y$6,$Y$8,TRUE),IF($BY$12=2,IF(BY3071&lt;=$BX$31,0,IF(BY3071&gt;=$BX$32,1,(BY3071-$BX$31)*$BX$33)),SUM($BU$42:BU3071)/$BV$40))</f>
        <v>1</v>
      </c>
      <c r="BW3071" s="1">
        <f t="shared" si="718"/>
        <v>1.1486789846138736E-34</v>
      </c>
      <c r="BY3071" s="1">
        <f t="shared" si="719"/>
        <v>302.90000000000038</v>
      </c>
      <c r="BZ3071" s="1">
        <f t="shared" si="710"/>
        <v>3.7922713258959138E-37</v>
      </c>
      <c r="CA3071" s="1">
        <f t="shared" si="717"/>
        <v>26</v>
      </c>
      <c r="CE3071" s="1">
        <f t="shared" si="711"/>
        <v>26.305</v>
      </c>
      <c r="CF3071" s="1">
        <f t="shared" si="712"/>
        <v>99</v>
      </c>
      <c r="CG3071" s="1">
        <f t="shared" si="713"/>
        <v>0</v>
      </c>
      <c r="CH3071" s="1">
        <f t="shared" si="709"/>
        <v>0</v>
      </c>
      <c r="CJ3071" s="1" t="e">
        <f t="shared" si="714"/>
        <v>#N/A</v>
      </c>
      <c r="CK3071" s="1" t="str">
        <f t="shared" si="715"/>
        <v/>
      </c>
    </row>
    <row r="3072" spans="73:89" ht="12" customHeight="1" x14ac:dyDescent="0.15">
      <c r="BU3072" s="1">
        <f t="shared" si="716"/>
        <v>0</v>
      </c>
      <c r="BV3072" s="1">
        <f>IF($BY$12=1,NORMDIST(BY3072,$Y$6,$Y$8,TRUE),IF($BY$12=2,IF(BY3072&lt;=$BX$31,0,IF(BY3072&gt;=$BX$32,1,(BY3072-$BX$31)*$BX$33)),SUM($BU$42:BU3072)/$BV$40))</f>
        <v>1</v>
      </c>
      <c r="BW3072" s="1">
        <f t="shared" si="718"/>
        <v>1.0786445003158693E-34</v>
      </c>
      <c r="BY3072" s="1">
        <f t="shared" si="719"/>
        <v>303.0000000000004</v>
      </c>
      <c r="BZ3072" s="1">
        <f t="shared" si="710"/>
        <v>3.5598828393262967E-37</v>
      </c>
      <c r="CA3072" s="1">
        <f t="shared" si="717"/>
        <v>26</v>
      </c>
      <c r="CE3072" s="1">
        <f t="shared" si="711"/>
        <v>26.305</v>
      </c>
      <c r="CF3072" s="1">
        <f t="shared" si="712"/>
        <v>99</v>
      </c>
      <c r="CG3072" s="1">
        <f t="shared" si="713"/>
        <v>0</v>
      </c>
      <c r="CH3072" s="1">
        <f t="shared" si="709"/>
        <v>0</v>
      </c>
      <c r="CJ3072" s="1" t="e">
        <f t="shared" si="714"/>
        <v>#N/A</v>
      </c>
      <c r="CK3072" s="1" t="str">
        <f t="shared" si="715"/>
        <v/>
      </c>
    </row>
    <row r="3073" spans="73:89" ht="12" customHeight="1" x14ac:dyDescent="0.15">
      <c r="BU3073" s="1">
        <f t="shared" si="716"/>
        <v>0</v>
      </c>
      <c r="BV3073" s="1">
        <f>IF($BY$12=1,NORMDIST(BY3073,$Y$6,$Y$8,TRUE),IF($BY$12=2,IF(BY3073&lt;=$BX$31,0,IF(BY3073&gt;=$BX$32,1,(BY3073-$BX$31)*$BX$33)),SUM($BU$42:BU3073)/$BV$40))</f>
        <v>1</v>
      </c>
      <c r="BW3073" s="1">
        <f t="shared" si="718"/>
        <v>1.0128545576577045E-34</v>
      </c>
      <c r="BY3073" s="1">
        <f t="shared" si="719"/>
        <v>303.10000000000042</v>
      </c>
      <c r="BZ3073" s="1">
        <f t="shared" si="710"/>
        <v>3.3416514604345201E-37</v>
      </c>
      <c r="CA3073" s="1">
        <f t="shared" si="717"/>
        <v>26</v>
      </c>
      <c r="CE3073" s="1">
        <f t="shared" si="711"/>
        <v>26.305</v>
      </c>
      <c r="CF3073" s="1">
        <f t="shared" si="712"/>
        <v>99</v>
      </c>
      <c r="CG3073" s="1">
        <f t="shared" si="713"/>
        <v>0</v>
      </c>
      <c r="CH3073" s="1">
        <f t="shared" si="709"/>
        <v>0</v>
      </c>
      <c r="CJ3073" s="1" t="e">
        <f t="shared" si="714"/>
        <v>#N/A</v>
      </c>
      <c r="CK3073" s="1" t="str">
        <f t="shared" si="715"/>
        <v/>
      </c>
    </row>
    <row r="3074" spans="73:89" ht="12" customHeight="1" x14ac:dyDescent="0.15">
      <c r="BU3074" s="1">
        <f t="shared" si="716"/>
        <v>0</v>
      </c>
      <c r="BV3074" s="1">
        <f>IF($BY$12=1,NORMDIST(BY3074,$Y$6,$Y$8,TRUE),IF($BY$12=2,IF(BY3074&lt;=$BX$31,0,IF(BY3074&gt;=$BX$32,1,(BY3074-$BX$31)*$BX$33)),SUM($BU$42:BU3074)/$BV$40))</f>
        <v>1</v>
      </c>
      <c r="BW3074" s="1">
        <f t="shared" si="718"/>
        <v>9.5105347170986602E-35</v>
      </c>
      <c r="BY3074" s="1">
        <f t="shared" si="719"/>
        <v>303.20000000000044</v>
      </c>
      <c r="BZ3074" s="1">
        <f t="shared" si="710"/>
        <v>3.1367198935021919E-37</v>
      </c>
      <c r="CA3074" s="1">
        <f t="shared" si="717"/>
        <v>26</v>
      </c>
      <c r="CE3074" s="1">
        <f t="shared" si="711"/>
        <v>26.305</v>
      </c>
      <c r="CF3074" s="1">
        <f t="shared" si="712"/>
        <v>99</v>
      </c>
      <c r="CG3074" s="1">
        <f t="shared" si="713"/>
        <v>0</v>
      </c>
      <c r="CH3074" s="1">
        <f t="shared" si="709"/>
        <v>0</v>
      </c>
      <c r="CJ3074" s="1" t="e">
        <f t="shared" si="714"/>
        <v>#N/A</v>
      </c>
      <c r="CK3074" s="1" t="str">
        <f t="shared" si="715"/>
        <v/>
      </c>
    </row>
    <row r="3075" spans="73:89" ht="12" customHeight="1" x14ac:dyDescent="0.15">
      <c r="BU3075" s="1">
        <f t="shared" si="716"/>
        <v>0</v>
      </c>
      <c r="BV3075" s="1">
        <f>IF($BY$12=1,NORMDIST(BY3075,$Y$6,$Y$8,TRUE),IF($BY$12=2,IF(BY3075&lt;=$BX$31,0,IF(BY3075&gt;=$BX$32,1,(BY3075-$BX$31)*$BX$33)),SUM($BU$42:BU3075)/$BV$40))</f>
        <v>1</v>
      </c>
      <c r="BW3075" s="1">
        <f t="shared" si="718"/>
        <v>8.9300086428042934E-35</v>
      </c>
      <c r="BY3075" s="1">
        <f t="shared" si="719"/>
        <v>303.30000000000047</v>
      </c>
      <c r="BZ3075" s="1">
        <f t="shared" si="710"/>
        <v>2.944282440753142E-37</v>
      </c>
      <c r="CA3075" s="1">
        <f t="shared" si="717"/>
        <v>26</v>
      </c>
      <c r="CE3075" s="1">
        <f t="shared" si="711"/>
        <v>26.305</v>
      </c>
      <c r="CF3075" s="1">
        <f t="shared" si="712"/>
        <v>99</v>
      </c>
      <c r="CG3075" s="1">
        <f t="shared" si="713"/>
        <v>0</v>
      </c>
      <c r="CH3075" s="1">
        <f t="shared" ref="CH3075:CH3138" si="720">IF(CB3075="",0,1)</f>
        <v>0</v>
      </c>
      <c r="CJ3075" s="1" t="e">
        <f t="shared" si="714"/>
        <v>#N/A</v>
      </c>
      <c r="CK3075" s="1" t="str">
        <f t="shared" si="715"/>
        <v/>
      </c>
    </row>
    <row r="3076" spans="73:89" ht="12" customHeight="1" x14ac:dyDescent="0.15">
      <c r="BU3076" s="1">
        <f t="shared" si="716"/>
        <v>0</v>
      </c>
      <c r="BV3076" s="1">
        <f>IF($BY$12=1,NORMDIST(BY3076,$Y$6,$Y$8,TRUE),IF($BY$12=2,IF(BY3076&lt;=$BX$31,0,IF(BY3076&gt;=$BX$32,1,(BY3076-$BX$31)*$BX$33)),SUM($BU$42:BU3076)/$BV$40))</f>
        <v>1</v>
      </c>
      <c r="BW3076" s="1">
        <f t="shared" si="718"/>
        <v>8.3847075335494684E-35</v>
      </c>
      <c r="BY3076" s="1">
        <f t="shared" si="719"/>
        <v>303.40000000000049</v>
      </c>
      <c r="BZ3076" s="1">
        <f t="shared" si="710"/>
        <v>2.7635819161336371E-37</v>
      </c>
      <c r="CA3076" s="1">
        <f t="shared" si="717"/>
        <v>26</v>
      </c>
      <c r="CE3076" s="1">
        <f t="shared" si="711"/>
        <v>26.305</v>
      </c>
      <c r="CF3076" s="1">
        <f t="shared" si="712"/>
        <v>99</v>
      </c>
      <c r="CG3076" s="1">
        <f t="shared" si="713"/>
        <v>0</v>
      </c>
      <c r="CH3076" s="1">
        <f t="shared" si="720"/>
        <v>0</v>
      </c>
      <c r="CJ3076" s="1" t="e">
        <f t="shared" si="714"/>
        <v>#N/A</v>
      </c>
      <c r="CK3076" s="1" t="str">
        <f t="shared" si="715"/>
        <v/>
      </c>
    </row>
    <row r="3077" spans="73:89" ht="12" customHeight="1" x14ac:dyDescent="0.15">
      <c r="BU3077" s="1">
        <f t="shared" si="716"/>
        <v>0</v>
      </c>
      <c r="BV3077" s="1">
        <f>IF($BY$12=1,NORMDIST(BY3077,$Y$6,$Y$8,TRUE),IF($BY$12=2,IF(BY3077&lt;=$BX$31,0,IF(BY3077&gt;=$BX$32,1,(BY3077-$BX$31)*$BX$33)),SUM($BU$42:BU3077)/$BV$40))</f>
        <v>1</v>
      </c>
      <c r="BW3077" s="1">
        <f t="shared" si="718"/>
        <v>7.8725069635373586E-35</v>
      </c>
      <c r="BY3077" s="1">
        <f t="shared" si="719"/>
        <v>303.50000000000051</v>
      </c>
      <c r="BZ3077" s="1">
        <f t="shared" si="710"/>
        <v>2.5939067425164233E-37</v>
      </c>
      <c r="CA3077" s="1">
        <f t="shared" si="717"/>
        <v>26</v>
      </c>
      <c r="CE3077" s="1">
        <f t="shared" si="711"/>
        <v>26.305</v>
      </c>
      <c r="CF3077" s="1">
        <f t="shared" si="712"/>
        <v>99</v>
      </c>
      <c r="CG3077" s="1">
        <f t="shared" si="713"/>
        <v>0</v>
      </c>
      <c r="CH3077" s="1">
        <f t="shared" si="720"/>
        <v>0</v>
      </c>
      <c r="CJ3077" s="1" t="e">
        <f t="shared" si="714"/>
        <v>#N/A</v>
      </c>
      <c r="CK3077" s="1" t="str">
        <f t="shared" si="715"/>
        <v/>
      </c>
    </row>
    <row r="3078" spans="73:89" ht="12" customHeight="1" x14ac:dyDescent="0.15">
      <c r="BU3078" s="1">
        <f t="shared" si="716"/>
        <v>0</v>
      </c>
      <c r="BV3078" s="1">
        <f>IF($BY$12=1,NORMDIST(BY3078,$Y$6,$Y$8,TRUE),IF($BY$12=2,IF(BY3078&lt;=$BX$31,0,IF(BY3078&gt;=$BX$32,1,(BY3078-$BX$31)*$BX$33)),SUM($BU$42:BU3078)/$BV$40))</f>
        <v>1</v>
      </c>
      <c r="BW3078" s="1">
        <f t="shared" si="718"/>
        <v>7.3914098404747021E-35</v>
      </c>
      <c r="BY3078" s="1">
        <f t="shared" si="719"/>
        <v>303.60000000000053</v>
      </c>
      <c r="BZ3078" s="1">
        <f t="shared" si="710"/>
        <v>2.4345882215002269E-37</v>
      </c>
      <c r="CA3078" s="1">
        <f t="shared" si="717"/>
        <v>26</v>
      </c>
      <c r="CE3078" s="1">
        <f t="shared" si="711"/>
        <v>26.305</v>
      </c>
      <c r="CF3078" s="1">
        <f t="shared" si="712"/>
        <v>99</v>
      </c>
      <c r="CG3078" s="1">
        <f t="shared" si="713"/>
        <v>0</v>
      </c>
      <c r="CH3078" s="1">
        <f t="shared" si="720"/>
        <v>0</v>
      </c>
      <c r="CJ3078" s="1" t="e">
        <f t="shared" si="714"/>
        <v>#N/A</v>
      </c>
      <c r="CK3078" s="1" t="str">
        <f t="shared" si="715"/>
        <v/>
      </c>
    </row>
    <row r="3079" spans="73:89" ht="12" customHeight="1" x14ac:dyDescent="0.15">
      <c r="BU3079" s="1">
        <f t="shared" si="716"/>
        <v>0</v>
      </c>
      <c r="BV3079" s="1">
        <f>IF($BY$12=1,NORMDIST(BY3079,$Y$6,$Y$8,TRUE),IF($BY$12=2,IF(BY3079&lt;=$BX$31,0,IF(BY3079&gt;=$BX$32,1,(BY3079-$BX$31)*$BX$33)),SUM($BU$42:BU3079)/$BV$40))</f>
        <v>1</v>
      </c>
      <c r="BW3079" s="1">
        <f t="shared" si="718"/>
        <v>6.9395388215489413E-35</v>
      </c>
      <c r="BY3079" s="1">
        <f t="shared" si="719"/>
        <v>303.70000000000056</v>
      </c>
      <c r="BZ3079" s="1">
        <f t="shared" si="710"/>
        <v>2.2849979656071545E-37</v>
      </c>
      <c r="CA3079" s="1">
        <f t="shared" si="717"/>
        <v>26</v>
      </c>
      <c r="CE3079" s="1">
        <f t="shared" si="711"/>
        <v>26.305</v>
      </c>
      <c r="CF3079" s="1">
        <f t="shared" si="712"/>
        <v>99</v>
      </c>
      <c r="CG3079" s="1">
        <f t="shared" si="713"/>
        <v>0</v>
      </c>
      <c r="CH3079" s="1">
        <f t="shared" si="720"/>
        <v>0</v>
      </c>
      <c r="CJ3079" s="1" t="e">
        <f t="shared" si="714"/>
        <v>#N/A</v>
      </c>
      <c r="CK3079" s="1" t="str">
        <f t="shared" si="715"/>
        <v/>
      </c>
    </row>
    <row r="3080" spans="73:89" ht="12" customHeight="1" x14ac:dyDescent="0.15">
      <c r="BU3080" s="1">
        <f t="shared" si="716"/>
        <v>0</v>
      </c>
      <c r="BV3080" s="1">
        <f>IF($BY$12=1,NORMDIST(BY3080,$Y$6,$Y$8,TRUE),IF($BY$12=2,IF(BY3080&lt;=$BX$31,0,IF(BY3080&gt;=$BX$32,1,(BY3080-$BX$31)*$BX$33)),SUM($BU$42:BU3080)/$BV$40))</f>
        <v>1</v>
      </c>
      <c r="BW3080" s="1">
        <f t="shared" si="718"/>
        <v>6.5151291782081962E-35</v>
      </c>
      <c r="BY3080" s="1">
        <f t="shared" si="719"/>
        <v>303.80000000000058</v>
      </c>
      <c r="BZ3080" s="1">
        <f t="shared" si="710"/>
        <v>2.1445454832811666E-37</v>
      </c>
      <c r="CA3080" s="1">
        <f t="shared" si="717"/>
        <v>26</v>
      </c>
      <c r="CE3080" s="1">
        <f t="shared" si="711"/>
        <v>26.305</v>
      </c>
      <c r="CF3080" s="1">
        <f t="shared" si="712"/>
        <v>99</v>
      </c>
      <c r="CG3080" s="1">
        <f t="shared" si="713"/>
        <v>0</v>
      </c>
      <c r="CH3080" s="1">
        <f t="shared" si="720"/>
        <v>0</v>
      </c>
      <c r="CJ3080" s="1" t="e">
        <f t="shared" si="714"/>
        <v>#N/A</v>
      </c>
      <c r="CK3080" s="1" t="str">
        <f t="shared" si="715"/>
        <v/>
      </c>
    </row>
    <row r="3081" spans="73:89" ht="12" customHeight="1" x14ac:dyDescent="0.15">
      <c r="BU3081" s="1">
        <f t="shared" si="716"/>
        <v>0</v>
      </c>
      <c r="BV3081" s="1">
        <f>IF($BY$12=1,NORMDIST(BY3081,$Y$6,$Y$8,TRUE),IF($BY$12=2,IF(BY3081&lt;=$BX$31,0,IF(BY3081&gt;=$BX$32,1,(BY3081-$BX$31)*$BX$33)),SUM($BU$42:BU3081)/$BV$40))</f>
        <v>1</v>
      </c>
      <c r="BW3081" s="1">
        <f t="shared" si="718"/>
        <v>6.1165220833601327E-35</v>
      </c>
      <c r="BY3081" s="1">
        <f t="shared" si="719"/>
        <v>303.9000000000006</v>
      </c>
      <c r="BZ3081" s="1">
        <f t="shared" si="710"/>
        <v>2.0126759076538733E-37</v>
      </c>
      <c r="CA3081" s="1">
        <f t="shared" si="717"/>
        <v>26</v>
      </c>
      <c r="CE3081" s="1">
        <f t="shared" si="711"/>
        <v>26.305</v>
      </c>
      <c r="CF3081" s="1">
        <f t="shared" si="712"/>
        <v>99</v>
      </c>
      <c r="CG3081" s="1">
        <f t="shared" si="713"/>
        <v>0</v>
      </c>
      <c r="CH3081" s="1">
        <f t="shared" si="720"/>
        <v>0</v>
      </c>
      <c r="CJ3081" s="1" t="e">
        <f t="shared" si="714"/>
        <v>#N/A</v>
      </c>
      <c r="CK3081" s="1" t="str">
        <f t="shared" si="715"/>
        <v/>
      </c>
    </row>
    <row r="3082" spans="73:89" ht="12" customHeight="1" x14ac:dyDescent="0.15">
      <c r="BU3082" s="1">
        <f t="shared" si="716"/>
        <v>0</v>
      </c>
      <c r="BV3082" s="1">
        <f>IF($BY$12=1,NORMDIST(BY3082,$Y$6,$Y$8,TRUE),IF($BY$12=2,IF(BY3082&lt;=$BX$31,0,IF(BY3082&gt;=$BX$32,1,(BY3082-$BX$31)*$BX$33)),SUM($BU$42:BU3082)/$BV$40))</f>
        <v>1</v>
      </c>
      <c r="BW3082" s="1">
        <f t="shared" si="718"/>
        <v>5.7421582961443875E-35</v>
      </c>
      <c r="BY3082" s="1">
        <f t="shared" si="719"/>
        <v>304.00000000000063</v>
      </c>
      <c r="BZ3082" s="1">
        <f t="shared" si="710"/>
        <v>1.888867860573808E-37</v>
      </c>
      <c r="CA3082" s="1">
        <f t="shared" si="717"/>
        <v>26</v>
      </c>
      <c r="CE3082" s="1">
        <f t="shared" si="711"/>
        <v>26.305</v>
      </c>
      <c r="CF3082" s="1">
        <f t="shared" si="712"/>
        <v>99</v>
      </c>
      <c r="CG3082" s="1">
        <f t="shared" si="713"/>
        <v>0</v>
      </c>
      <c r="CH3082" s="1">
        <f t="shared" si="720"/>
        <v>0</v>
      </c>
      <c r="CJ3082" s="1" t="e">
        <f t="shared" si="714"/>
        <v>#N/A</v>
      </c>
      <c r="CK3082" s="1" t="str">
        <f t="shared" si="715"/>
        <v/>
      </c>
    </row>
    <row r="3083" spans="73:89" ht="12" customHeight="1" x14ac:dyDescent="0.15">
      <c r="BU3083" s="1">
        <f t="shared" si="716"/>
        <v>0</v>
      </c>
      <c r="BV3083" s="1">
        <f>IF($BY$12=1,NORMDIST(BY3083,$Y$6,$Y$8,TRUE),IF($BY$12=2,IF(BY3083&lt;=$BX$31,0,IF(BY3083&gt;=$BX$32,1,(BY3083-$BX$31)*$BX$33)),SUM($BU$42:BU3083)/$BV$40))</f>
        <v>1</v>
      </c>
      <c r="BW3083" s="1">
        <f t="shared" si="718"/>
        <v>5.3905722208870475E-35</v>
      </c>
      <c r="BY3083" s="1">
        <f t="shared" si="719"/>
        <v>304.10000000000065</v>
      </c>
      <c r="BZ3083" s="1">
        <f t="shared" si="710"/>
        <v>1.7726314438957698E-37</v>
      </c>
      <c r="CA3083" s="1">
        <f t="shared" si="717"/>
        <v>26</v>
      </c>
      <c r="CE3083" s="1">
        <f t="shared" si="711"/>
        <v>26.305</v>
      </c>
      <c r="CF3083" s="1">
        <f t="shared" si="712"/>
        <v>99</v>
      </c>
      <c r="CG3083" s="1">
        <f t="shared" si="713"/>
        <v>0</v>
      </c>
      <c r="CH3083" s="1">
        <f t="shared" si="720"/>
        <v>0</v>
      </c>
      <c r="CJ3083" s="1" t="e">
        <f t="shared" si="714"/>
        <v>#N/A</v>
      </c>
      <c r="CK3083" s="1" t="str">
        <f t="shared" si="715"/>
        <v/>
      </c>
    </row>
    <row r="3084" spans="73:89" ht="12" customHeight="1" x14ac:dyDescent="0.15">
      <c r="BU3084" s="1">
        <f t="shared" si="716"/>
        <v>0</v>
      </c>
      <c r="BV3084" s="1">
        <f>IF($BY$12=1,NORMDIST(BY3084,$Y$6,$Y$8,TRUE),IF($BY$12=2,IF(BY3084&lt;=$BX$31,0,IF(BY3084&gt;=$BX$32,1,(BY3084-$BX$31)*$BX$33)),SUM($BU$42:BU3084)/$BV$40))</f>
        <v>1</v>
      </c>
      <c r="BW3084" s="1">
        <f t="shared" si="718"/>
        <v>5.0603863182116418E-35</v>
      </c>
      <c r="BY3084" s="1">
        <f t="shared" si="719"/>
        <v>304.20000000000067</v>
      </c>
      <c r="BZ3084" s="1">
        <f t="shared" si="710"/>
        <v>1.66350635049692E-37</v>
      </c>
      <c r="CA3084" s="1">
        <f t="shared" si="717"/>
        <v>26</v>
      </c>
      <c r="CE3084" s="1">
        <f t="shared" si="711"/>
        <v>26.305</v>
      </c>
      <c r="CF3084" s="1">
        <f t="shared" si="712"/>
        <v>99</v>
      </c>
      <c r="CG3084" s="1">
        <f t="shared" si="713"/>
        <v>0</v>
      </c>
      <c r="CH3084" s="1">
        <f t="shared" si="720"/>
        <v>0</v>
      </c>
      <c r="CJ3084" s="1" t="e">
        <f t="shared" si="714"/>
        <v>#N/A</v>
      </c>
      <c r="CK3084" s="1" t="str">
        <f t="shared" si="715"/>
        <v/>
      </c>
    </row>
    <row r="3085" spans="73:89" ht="12" customHeight="1" x14ac:dyDescent="0.15">
      <c r="BU3085" s="1">
        <f t="shared" si="716"/>
        <v>0</v>
      </c>
      <c r="BV3085" s="1">
        <f>IF($BY$12=1,NORMDIST(BY3085,$Y$6,$Y$8,TRUE),IF($BY$12=2,IF(BY3085&lt;=$BX$31,0,IF(BY3085&gt;=$BX$32,1,(BY3085-$BX$31)*$BX$33)),SUM($BU$42:BU3085)/$BV$40))</f>
        <v>1</v>
      </c>
      <c r="BW3085" s="1">
        <f t="shared" si="718"/>
        <v>4.7503058475682758E-35</v>
      </c>
      <c r="BY3085" s="1">
        <f t="shared" si="719"/>
        <v>304.30000000000069</v>
      </c>
      <c r="BZ3085" s="1">
        <f t="shared" si="710"/>
        <v>1.5610600879291045E-37</v>
      </c>
      <c r="CA3085" s="1">
        <f t="shared" si="717"/>
        <v>26</v>
      </c>
      <c r="CE3085" s="1">
        <f t="shared" si="711"/>
        <v>26.305</v>
      </c>
      <c r="CF3085" s="1">
        <f t="shared" si="712"/>
        <v>99</v>
      </c>
      <c r="CG3085" s="1">
        <f t="shared" si="713"/>
        <v>0</v>
      </c>
      <c r="CH3085" s="1">
        <f t="shared" si="720"/>
        <v>0</v>
      </c>
      <c r="CJ3085" s="1" t="e">
        <f t="shared" si="714"/>
        <v>#N/A</v>
      </c>
      <c r="CK3085" s="1" t="str">
        <f t="shared" si="715"/>
        <v/>
      </c>
    </row>
    <row r="3086" spans="73:89" ht="12" customHeight="1" x14ac:dyDescent="0.15">
      <c r="BU3086" s="1">
        <f t="shared" si="716"/>
        <v>0</v>
      </c>
      <c r="BV3086" s="1">
        <f>IF($BY$12=1,NORMDIST(BY3086,$Y$6,$Y$8,TRUE),IF($BY$12=2,IF(BY3086&lt;=$BX$31,0,IF(BY3086&gt;=$BX$32,1,(BY3086-$BX$31)*$BX$33)),SUM($BU$42:BU3086)/$BV$40))</f>
        <v>1</v>
      </c>
      <c r="BW3086" s="1">
        <f t="shared" si="718"/>
        <v>4.4591139216578883E-35</v>
      </c>
      <c r="BY3086" s="1">
        <f t="shared" si="719"/>
        <v>304.40000000000072</v>
      </c>
      <c r="BZ3086" s="1">
        <f t="shared" si="710"/>
        <v>1.4648863080347825E-37</v>
      </c>
      <c r="CA3086" s="1">
        <f t="shared" si="717"/>
        <v>26</v>
      </c>
      <c r="CE3086" s="1">
        <f t="shared" si="711"/>
        <v>26.305</v>
      </c>
      <c r="CF3086" s="1">
        <f t="shared" si="712"/>
        <v>99</v>
      </c>
      <c r="CG3086" s="1">
        <f t="shared" si="713"/>
        <v>0</v>
      </c>
      <c r="CH3086" s="1">
        <f t="shared" si="720"/>
        <v>0</v>
      </c>
      <c r="CJ3086" s="1" t="e">
        <f t="shared" si="714"/>
        <v>#N/A</v>
      </c>
      <c r="CK3086" s="1" t="str">
        <f t="shared" si="715"/>
        <v/>
      </c>
    </row>
    <row r="3087" spans="73:89" ht="12" customHeight="1" x14ac:dyDescent="0.15">
      <c r="BU3087" s="1">
        <f t="shared" si="716"/>
        <v>0</v>
      </c>
      <c r="BV3087" s="1">
        <f>IF($BY$12=1,NORMDIST(BY3087,$Y$6,$Y$8,TRUE),IF($BY$12=2,IF(BY3087&lt;=$BX$31,0,IF(BY3087&gt;=$BX$32,1,(BY3087-$BX$31)*$BX$33)),SUM($BU$42:BU3087)/$BV$40))</f>
        <v>1</v>
      </c>
      <c r="BW3087" s="1">
        <f t="shared" si="718"/>
        <v>4.1856668543674723E-35</v>
      </c>
      <c r="BY3087" s="1">
        <f t="shared" si="719"/>
        <v>304.50000000000074</v>
      </c>
      <c r="BZ3087" s="1">
        <f t="shared" si="710"/>
        <v>1.374603236245472E-37</v>
      </c>
      <c r="CA3087" s="1">
        <f t="shared" si="717"/>
        <v>26</v>
      </c>
      <c r="CE3087" s="1">
        <f t="shared" si="711"/>
        <v>26.305</v>
      </c>
      <c r="CF3087" s="1">
        <f t="shared" si="712"/>
        <v>99</v>
      </c>
      <c r="CG3087" s="1">
        <f t="shared" si="713"/>
        <v>0</v>
      </c>
      <c r="CH3087" s="1">
        <f t="shared" si="720"/>
        <v>0</v>
      </c>
      <c r="CJ3087" s="1" t="e">
        <f t="shared" si="714"/>
        <v>#N/A</v>
      </c>
      <c r="CK3087" s="1" t="str">
        <f t="shared" si="715"/>
        <v/>
      </c>
    </row>
    <row r="3088" spans="73:89" ht="12" customHeight="1" x14ac:dyDescent="0.15">
      <c r="BU3088" s="1">
        <f t="shared" si="716"/>
        <v>0</v>
      </c>
      <c r="BV3088" s="1">
        <f>IF($BY$12=1,NORMDIST(BY3088,$Y$6,$Y$8,TRUE),IF($BY$12=2,IF(BY3088&lt;=$BX$31,0,IF(BY3088&gt;=$BX$32,1,(BY3088-$BX$31)*$BX$33)),SUM($BU$42:BU3088)/$BV$40))</f>
        <v>1</v>
      </c>
      <c r="BW3088" s="1">
        <f t="shared" si="718"/>
        <v>3.9288897849125526E-35</v>
      </c>
      <c r="BY3088" s="1">
        <f t="shared" si="719"/>
        <v>304.60000000000076</v>
      </c>
      <c r="BZ3088" s="1">
        <f t="shared" si="710"/>
        <v>1.2898521946528375E-37</v>
      </c>
      <c r="CA3088" s="1">
        <f t="shared" si="717"/>
        <v>26</v>
      </c>
      <c r="CE3088" s="1">
        <f t="shared" si="711"/>
        <v>26.305</v>
      </c>
      <c r="CF3088" s="1">
        <f t="shared" si="712"/>
        <v>99</v>
      </c>
      <c r="CG3088" s="1">
        <f t="shared" si="713"/>
        <v>0</v>
      </c>
      <c r="CH3088" s="1">
        <f t="shared" si="720"/>
        <v>0</v>
      </c>
      <c r="CJ3088" s="1" t="e">
        <f t="shared" si="714"/>
        <v>#N/A</v>
      </c>
      <c r="CK3088" s="1" t="str">
        <f t="shared" si="715"/>
        <v/>
      </c>
    </row>
    <row r="3089" spans="73:89" ht="12" customHeight="1" x14ac:dyDescent="0.15">
      <c r="BU3089" s="1">
        <f t="shared" si="716"/>
        <v>0</v>
      </c>
      <c r="BV3089" s="1">
        <f>IF($BY$12=1,NORMDIST(BY3089,$Y$6,$Y$8,TRUE),IF($BY$12=2,IF(BY3089&lt;=$BX$31,0,IF(BY3089&gt;=$BX$32,1,(BY3089-$BX$31)*$BX$33)),SUM($BU$42:BU3089)/$BV$40))</f>
        <v>1</v>
      </c>
      <c r="BW3089" s="1">
        <f t="shared" si="718"/>
        <v>3.6877725618934969E-35</v>
      </c>
      <c r="BY3089" s="1">
        <f t="shared" si="719"/>
        <v>304.70000000000078</v>
      </c>
      <c r="BZ3089" s="1">
        <f t="shared" si="710"/>
        <v>1.210296213289625E-37</v>
      </c>
      <c r="CA3089" s="1">
        <f t="shared" si="717"/>
        <v>26</v>
      </c>
      <c r="CE3089" s="1">
        <f t="shared" si="711"/>
        <v>26.305</v>
      </c>
      <c r="CF3089" s="1">
        <f t="shared" si="712"/>
        <v>99</v>
      </c>
      <c r="CG3089" s="1">
        <f t="shared" si="713"/>
        <v>0</v>
      </c>
      <c r="CH3089" s="1">
        <f t="shared" si="720"/>
        <v>0</v>
      </c>
      <c r="CJ3089" s="1" t="e">
        <f t="shared" si="714"/>
        <v>#N/A</v>
      </c>
      <c r="CK3089" s="1" t="str">
        <f t="shared" si="715"/>
        <v/>
      </c>
    </row>
    <row r="3090" spans="73:89" ht="12" customHeight="1" x14ac:dyDescent="0.15">
      <c r="BU3090" s="1">
        <f t="shared" si="716"/>
        <v>0</v>
      </c>
      <c r="BV3090" s="1">
        <f>IF($BY$12=1,NORMDIST(BY3090,$Y$6,$Y$8,TRUE),IF($BY$12=2,IF(BY3090&lt;=$BX$31,0,IF(BY3090&gt;=$BX$32,1,(BY3090-$BX$31)*$BX$33)),SUM($BU$42:BU3090)/$BV$40))</f>
        <v>1</v>
      </c>
      <c r="BW3090" s="1">
        <f t="shared" si="718"/>
        <v>3.4613658719277525E-35</v>
      </c>
      <c r="BY3090" s="1">
        <f t="shared" si="719"/>
        <v>304.80000000000081</v>
      </c>
      <c r="BZ3090" s="1">
        <f t="shared" si="710"/>
        <v>1.1356187243857426E-37</v>
      </c>
      <c r="CA3090" s="1">
        <f t="shared" si="717"/>
        <v>26</v>
      </c>
      <c r="CE3090" s="1">
        <f t="shared" si="711"/>
        <v>26.305</v>
      </c>
      <c r="CF3090" s="1">
        <f t="shared" si="712"/>
        <v>99</v>
      </c>
      <c r="CG3090" s="1">
        <f t="shared" si="713"/>
        <v>0</v>
      </c>
      <c r="CH3090" s="1">
        <f t="shared" si="720"/>
        <v>0</v>
      </c>
      <c r="CJ3090" s="1" t="e">
        <f t="shared" si="714"/>
        <v>#N/A</v>
      </c>
      <c r="CK3090" s="1" t="str">
        <f t="shared" si="715"/>
        <v/>
      </c>
    </row>
    <row r="3091" spans="73:89" ht="12" customHeight="1" x14ac:dyDescent="0.15">
      <c r="BU3091" s="1">
        <f t="shared" si="716"/>
        <v>0</v>
      </c>
      <c r="BV3091" s="1">
        <f>IF($BY$12=1,NORMDIST(BY3091,$Y$6,$Y$8,TRUE),IF($BY$12=2,IF(BY3091&lt;=$BX$31,0,IF(BY3091&gt;=$BX$32,1,(BY3091-$BX$31)*$BX$33)),SUM($BU$42:BU3091)/$BV$40))</f>
        <v>1</v>
      </c>
      <c r="BW3091" s="1">
        <f t="shared" si="718"/>
        <v>3.2487775984208086E-35</v>
      </c>
      <c r="BY3091" s="1">
        <f t="shared" si="719"/>
        <v>304.90000000000083</v>
      </c>
      <c r="BZ3091" s="1">
        <f t="shared" si="710"/>
        <v>1.0655223346739258E-37</v>
      </c>
      <c r="CA3091" s="1">
        <f t="shared" si="717"/>
        <v>26</v>
      </c>
      <c r="CE3091" s="1">
        <f t="shared" si="711"/>
        <v>26.305</v>
      </c>
      <c r="CF3091" s="1">
        <f t="shared" si="712"/>
        <v>99</v>
      </c>
      <c r="CG3091" s="1">
        <f t="shared" si="713"/>
        <v>0</v>
      </c>
      <c r="CH3091" s="1">
        <f t="shared" si="720"/>
        <v>0</v>
      </c>
      <c r="CJ3091" s="1" t="e">
        <f t="shared" si="714"/>
        <v>#N/A</v>
      </c>
      <c r="CK3091" s="1" t="str">
        <f t="shared" si="715"/>
        <v/>
      </c>
    </row>
    <row r="3092" spans="73:89" ht="12" customHeight="1" x14ac:dyDescent="0.15">
      <c r="BU3092" s="1">
        <f t="shared" si="716"/>
        <v>0</v>
      </c>
      <c r="BV3092" s="1">
        <f>IF($BY$12=1,NORMDIST(BY3092,$Y$6,$Y$8,TRUE),IF($BY$12=2,IF(BY3092&lt;=$BX$31,0,IF(BY3092&gt;=$BX$32,1,(BY3092-$BX$31)*$BX$33)),SUM($BU$42:BU3092)/$BV$40))</f>
        <v>1</v>
      </c>
      <c r="BW3092" s="1">
        <f t="shared" si="718"/>
        <v>3.0491693968816431E-35</v>
      </c>
      <c r="BY3092" s="1">
        <f t="shared" si="719"/>
        <v>305.00000000000085</v>
      </c>
      <c r="BZ3092" s="1">
        <f t="shared" si="710"/>
        <v>9.9972767110873272E-38</v>
      </c>
      <c r="CA3092" s="1">
        <f t="shared" si="717"/>
        <v>26</v>
      </c>
      <c r="CE3092" s="1">
        <f t="shared" si="711"/>
        <v>26.305</v>
      </c>
      <c r="CF3092" s="1">
        <f t="shared" si="712"/>
        <v>99</v>
      </c>
      <c r="CG3092" s="1">
        <f t="shared" si="713"/>
        <v>0</v>
      </c>
      <c r="CH3092" s="1">
        <f t="shared" si="720"/>
        <v>0</v>
      </c>
      <c r="CJ3092" s="1" t="e">
        <f t="shared" si="714"/>
        <v>#N/A</v>
      </c>
      <c r="CK3092" s="1" t="str">
        <f t="shared" si="715"/>
        <v/>
      </c>
    </row>
    <row r="3093" spans="73:89" ht="12" customHeight="1" x14ac:dyDescent="0.15">
      <c r="BU3093" s="1">
        <f t="shared" si="716"/>
        <v>0</v>
      </c>
      <c r="BV3093" s="1">
        <f>IF($BY$12=1,NORMDIST(BY3093,$Y$6,$Y$8,TRUE),IF($BY$12=2,IF(BY3093&lt;=$BX$31,0,IF(BY3093&gt;=$BX$32,1,(BY3093-$BX$31)*$BX$33)),SUM($BU$42:BU3093)/$BV$40))</f>
        <v>1</v>
      </c>
      <c r="BW3093" s="1">
        <f t="shared" si="718"/>
        <v>2.8617534739907927E-35</v>
      </c>
      <c r="BY3093" s="1">
        <f t="shared" si="719"/>
        <v>305.10000000000088</v>
      </c>
      <c r="BZ3093" s="1">
        <f t="shared" si="710"/>
        <v>9.3797229563775305E-38</v>
      </c>
      <c r="CA3093" s="1">
        <f t="shared" si="717"/>
        <v>26</v>
      </c>
      <c r="CE3093" s="1">
        <f t="shared" si="711"/>
        <v>26.305</v>
      </c>
      <c r="CF3093" s="1">
        <f t="shared" si="712"/>
        <v>99</v>
      </c>
      <c r="CG3093" s="1">
        <f t="shared" si="713"/>
        <v>0</v>
      </c>
      <c r="CH3093" s="1">
        <f t="shared" si="720"/>
        <v>0</v>
      </c>
      <c r="CJ3093" s="1" t="e">
        <f t="shared" si="714"/>
        <v>#N/A</v>
      </c>
      <c r="CK3093" s="1" t="str">
        <f t="shared" si="715"/>
        <v/>
      </c>
    </row>
    <row r="3094" spans="73:89" ht="12" customHeight="1" x14ac:dyDescent="0.15">
      <c r="BU3094" s="1">
        <f t="shared" si="716"/>
        <v>0</v>
      </c>
      <c r="BV3094" s="1">
        <f>IF($BY$12=1,NORMDIST(BY3094,$Y$6,$Y$8,TRUE),IF($BY$12=2,IF(BY3094&lt;=$BX$31,0,IF(BY3094&gt;=$BX$32,1,(BY3094-$BX$31)*$BX$33)),SUM($BU$42:BU3094)/$BV$40))</f>
        <v>1</v>
      </c>
      <c r="BW3094" s="1">
        <f t="shared" si="718"/>
        <v>2.6857895583758363E-35</v>
      </c>
      <c r="BY3094" s="1">
        <f t="shared" si="719"/>
        <v>305.2000000000009</v>
      </c>
      <c r="BZ3094" s="1">
        <f t="shared" si="710"/>
        <v>8.8000968491999614E-38</v>
      </c>
      <c r="CA3094" s="1">
        <f t="shared" si="717"/>
        <v>26</v>
      </c>
      <c r="CE3094" s="1">
        <f t="shared" si="711"/>
        <v>26.305</v>
      </c>
      <c r="CF3094" s="1">
        <f t="shared" si="712"/>
        <v>99</v>
      </c>
      <c r="CG3094" s="1">
        <f t="shared" si="713"/>
        <v>0</v>
      </c>
      <c r="CH3094" s="1">
        <f t="shared" si="720"/>
        <v>0</v>
      </c>
      <c r="CJ3094" s="1" t="e">
        <f t="shared" si="714"/>
        <v>#N/A</v>
      </c>
      <c r="CK3094" s="1" t="str">
        <f t="shared" si="715"/>
        <v/>
      </c>
    </row>
    <row r="3095" spans="73:89" ht="12" customHeight="1" x14ac:dyDescent="0.15">
      <c r="BU3095" s="1">
        <f t="shared" si="716"/>
        <v>0</v>
      </c>
      <c r="BV3095" s="1">
        <f>IF($BY$12=1,NORMDIST(BY3095,$Y$6,$Y$8,TRUE),IF($BY$12=2,IF(BY3095&lt;=$BX$31,0,IF(BY3095&gt;=$BX$32,1,(BY3095-$BX$31)*$BX$33)),SUM($BU$42:BU3095)/$BV$40))</f>
        <v>1</v>
      </c>
      <c r="BW3095" s="1">
        <f t="shared" si="718"/>
        <v>2.5205820517583572E-35</v>
      </c>
      <c r="BY3095" s="1">
        <f t="shared" si="719"/>
        <v>305.30000000000092</v>
      </c>
      <c r="BZ3095" s="1">
        <f t="shared" si="710"/>
        <v>8.2560827112949554E-38</v>
      </c>
      <c r="CA3095" s="1">
        <f t="shared" si="717"/>
        <v>26</v>
      </c>
      <c r="CE3095" s="1">
        <f t="shared" si="711"/>
        <v>26.305</v>
      </c>
      <c r="CF3095" s="1">
        <f t="shared" si="712"/>
        <v>99</v>
      </c>
      <c r="CG3095" s="1">
        <f t="shared" si="713"/>
        <v>0</v>
      </c>
      <c r="CH3095" s="1">
        <f t="shared" si="720"/>
        <v>0</v>
      </c>
      <c r="CJ3095" s="1" t="e">
        <f t="shared" si="714"/>
        <v>#N/A</v>
      </c>
      <c r="CK3095" s="1" t="str">
        <f t="shared" si="715"/>
        <v/>
      </c>
    </row>
    <row r="3096" spans="73:89" ht="12" customHeight="1" x14ac:dyDescent="0.15">
      <c r="BU3096" s="1">
        <f t="shared" si="716"/>
        <v>0</v>
      </c>
      <c r="BV3096" s="1">
        <f>IF($BY$12=1,NORMDIST(BY3096,$Y$6,$Y$8,TRUE),IF($BY$12=2,IF(BY3096&lt;=$BX$31,0,IF(BY3096&gt;=$BX$32,1,(BY3096-$BX$31)*$BX$33)),SUM($BU$42:BU3096)/$BV$40))</f>
        <v>1</v>
      </c>
      <c r="BW3096" s="1">
        <f t="shared" si="718"/>
        <v>2.365477349802032E-35</v>
      </c>
      <c r="BY3096" s="1">
        <f t="shared" si="719"/>
        <v>305.40000000000094</v>
      </c>
      <c r="BZ3096" s="1">
        <f t="shared" si="710"/>
        <v>7.7455054021022419E-38</v>
      </c>
      <c r="CA3096" s="1">
        <f t="shared" si="717"/>
        <v>26</v>
      </c>
      <c r="CE3096" s="1">
        <f t="shared" si="711"/>
        <v>26.305</v>
      </c>
      <c r="CF3096" s="1">
        <f t="shared" si="712"/>
        <v>99</v>
      </c>
      <c r="CG3096" s="1">
        <f t="shared" si="713"/>
        <v>0</v>
      </c>
      <c r="CH3096" s="1">
        <f t="shared" si="720"/>
        <v>0</v>
      </c>
      <c r="CJ3096" s="1" t="e">
        <f t="shared" si="714"/>
        <v>#N/A</v>
      </c>
      <c r="CK3096" s="1" t="str">
        <f t="shared" si="715"/>
        <v/>
      </c>
    </row>
    <row r="3097" spans="73:89" ht="12" customHeight="1" x14ac:dyDescent="0.15">
      <c r="BU3097" s="1">
        <f t="shared" si="716"/>
        <v>0</v>
      </c>
      <c r="BV3097" s="1">
        <f>IF($BY$12=1,NORMDIST(BY3097,$Y$6,$Y$8,TRUE),IF($BY$12=2,IF(BY3097&lt;=$BX$31,0,IF(BY3097&gt;=$BX$32,1,(BY3097-$BX$31)*$BX$33)),SUM($BU$42:BU3097)/$BV$40))</f>
        <v>1</v>
      </c>
      <c r="BW3097" s="1">
        <f t="shared" si="718"/>
        <v>2.2198613226183101E-35</v>
      </c>
      <c r="BY3097" s="1">
        <f t="shared" si="719"/>
        <v>305.50000000000097</v>
      </c>
      <c r="BZ3097" s="1">
        <f t="shared" si="710"/>
        <v>7.2663218416311069E-38</v>
      </c>
      <c r="CA3097" s="1">
        <f t="shared" si="717"/>
        <v>26</v>
      </c>
      <c r="CE3097" s="1">
        <f t="shared" si="711"/>
        <v>26.305</v>
      </c>
      <c r="CF3097" s="1">
        <f t="shared" si="712"/>
        <v>99</v>
      </c>
      <c r="CG3097" s="1">
        <f t="shared" si="713"/>
        <v>0</v>
      </c>
      <c r="CH3097" s="1">
        <f t="shared" si="720"/>
        <v>0</v>
      </c>
      <c r="CJ3097" s="1" t="e">
        <f t="shared" si="714"/>
        <v>#N/A</v>
      </c>
      <c r="CK3097" s="1" t="str">
        <f t="shared" si="715"/>
        <v/>
      </c>
    </row>
    <row r="3098" spans="73:89" ht="12" customHeight="1" x14ac:dyDescent="0.15">
      <c r="BU3098" s="1">
        <f t="shared" si="716"/>
        <v>0</v>
      </c>
      <c r="BV3098" s="1">
        <f>IF($BY$12=1,NORMDIST(BY3098,$Y$6,$Y$8,TRUE),IF($BY$12=2,IF(BY3098&lt;=$BX$31,0,IF(BY3098&gt;=$BX$32,1,(BY3098-$BX$31)*$BX$33)),SUM($BU$42:BU3098)/$BV$40))</f>
        <v>1</v>
      </c>
      <c r="BW3098" s="1">
        <f t="shared" si="718"/>
        <v>2.0831569454767764E-35</v>
      </c>
      <c r="BY3098" s="1">
        <f t="shared" si="719"/>
        <v>305.60000000000099</v>
      </c>
      <c r="BZ3098" s="1">
        <f t="shared" si="710"/>
        <v>6.8166130414815758E-38</v>
      </c>
      <c r="CA3098" s="1">
        <f t="shared" si="717"/>
        <v>26</v>
      </c>
      <c r="CE3098" s="1">
        <f t="shared" si="711"/>
        <v>26.305</v>
      </c>
      <c r="CF3098" s="1">
        <f t="shared" si="712"/>
        <v>99</v>
      </c>
      <c r="CG3098" s="1">
        <f t="shared" si="713"/>
        <v>0</v>
      </c>
      <c r="CH3098" s="1">
        <f t="shared" si="720"/>
        <v>0</v>
      </c>
      <c r="CJ3098" s="1" t="e">
        <f t="shared" si="714"/>
        <v>#N/A</v>
      </c>
      <c r="CK3098" s="1" t="str">
        <f t="shared" si="715"/>
        <v/>
      </c>
    </row>
    <row r="3099" spans="73:89" ht="12" customHeight="1" x14ac:dyDescent="0.15">
      <c r="BU3099" s="1">
        <f t="shared" si="716"/>
        <v>0</v>
      </c>
      <c r="BV3099" s="1">
        <f>IF($BY$12=1,NORMDIST(BY3099,$Y$6,$Y$8,TRUE),IF($BY$12=2,IF(BY3099&lt;=$BX$31,0,IF(BY3099&gt;=$BX$32,1,(BY3099-$BX$31)*$BX$33)),SUM($BU$42:BU3099)/$BV$40))</f>
        <v>1</v>
      </c>
      <c r="BW3099" s="1">
        <f t="shared" si="718"/>
        <v>1.9548220708237682E-35</v>
      </c>
      <c r="BY3099" s="1">
        <f t="shared" si="719"/>
        <v>305.70000000000101</v>
      </c>
      <c r="BZ3099" s="1">
        <f t="shared" si="710"/>
        <v>6.3945766137512649E-38</v>
      </c>
      <c r="CA3099" s="1">
        <f t="shared" si="717"/>
        <v>26</v>
      </c>
      <c r="CE3099" s="1">
        <f t="shared" si="711"/>
        <v>26.305</v>
      </c>
      <c r="CF3099" s="1">
        <f t="shared" si="712"/>
        <v>99</v>
      </c>
      <c r="CG3099" s="1">
        <f t="shared" si="713"/>
        <v>0</v>
      </c>
      <c r="CH3099" s="1">
        <f t="shared" si="720"/>
        <v>0</v>
      </c>
      <c r="CJ3099" s="1" t="e">
        <f t="shared" si="714"/>
        <v>#N/A</v>
      </c>
      <c r="CK3099" s="1" t="str">
        <f t="shared" si="715"/>
        <v/>
      </c>
    </row>
    <row r="3100" spans="73:89" ht="12" customHeight="1" x14ac:dyDescent="0.15">
      <c r="BU3100" s="1">
        <f t="shared" si="716"/>
        <v>0</v>
      </c>
      <c r="BV3100" s="1">
        <f>IF($BY$12=1,NORMDIST(BY3100,$Y$6,$Y$8,TRUE),IF($BY$12=2,IF(BY3100&lt;=$BX$31,0,IF(BY3100&gt;=$BX$32,1,(BY3100-$BX$31)*$BX$33)),SUM($BU$42:BU3100)/$BV$40))</f>
        <v>1</v>
      </c>
      <c r="BW3100" s="1">
        <f t="shared" si="718"/>
        <v>1.8343473332346907E-35</v>
      </c>
      <c r="BY3100" s="1">
        <f t="shared" si="719"/>
        <v>305.80000000000103</v>
      </c>
      <c r="BZ3100" s="1">
        <f t="shared" si="710"/>
        <v>5.9985197293482163E-38</v>
      </c>
      <c r="CA3100" s="1">
        <f t="shared" si="717"/>
        <v>26</v>
      </c>
      <c r="CE3100" s="1">
        <f t="shared" si="711"/>
        <v>26.305</v>
      </c>
      <c r="CF3100" s="1">
        <f t="shared" si="712"/>
        <v>99</v>
      </c>
      <c r="CG3100" s="1">
        <f t="shared" si="713"/>
        <v>0</v>
      </c>
      <c r="CH3100" s="1">
        <f t="shared" si="720"/>
        <v>0</v>
      </c>
      <c r="CJ3100" s="1" t="e">
        <f t="shared" si="714"/>
        <v>#N/A</v>
      </c>
      <c r="CK3100" s="1" t="str">
        <f t="shared" si="715"/>
        <v/>
      </c>
    </row>
    <row r="3101" spans="73:89" ht="12" customHeight="1" x14ac:dyDescent="0.15">
      <c r="BU3101" s="1">
        <f t="shared" si="716"/>
        <v>0</v>
      </c>
      <c r="BV3101" s="1">
        <f>IF($BY$12=1,NORMDIST(BY3101,$Y$6,$Y$8,TRUE),IF($BY$12=2,IF(BY3101&lt;=$BX$31,0,IF(BY3101&gt;=$BX$32,1,(BY3101-$BX$31)*$BX$33)),SUM($BU$42:BU3101)/$BV$40))</f>
        <v>1</v>
      </c>
      <c r="BW3101" s="1">
        <f t="shared" si="718"/>
        <v>1.7212541794210502E-35</v>
      </c>
      <c r="BY3101" s="1">
        <f t="shared" si="719"/>
        <v>305.90000000000106</v>
      </c>
      <c r="BZ3101" s="1">
        <f t="shared" si="710"/>
        <v>5.6268524989246295E-38</v>
      </c>
      <c r="CA3101" s="1">
        <f t="shared" si="717"/>
        <v>26</v>
      </c>
      <c r="CE3101" s="1">
        <f t="shared" si="711"/>
        <v>26.305</v>
      </c>
      <c r="CF3101" s="1">
        <f t="shared" si="712"/>
        <v>99</v>
      </c>
      <c r="CG3101" s="1">
        <f t="shared" si="713"/>
        <v>0</v>
      </c>
      <c r="CH3101" s="1">
        <f t="shared" si="720"/>
        <v>0</v>
      </c>
      <c r="CJ3101" s="1" t="e">
        <f t="shared" si="714"/>
        <v>#N/A</v>
      </c>
      <c r="CK3101" s="1" t="str">
        <f t="shared" si="715"/>
        <v/>
      </c>
    </row>
    <row r="3102" spans="73:89" ht="12" customHeight="1" x14ac:dyDescent="0.15">
      <c r="BU3102" s="1">
        <f t="shared" si="716"/>
        <v>0</v>
      </c>
      <c r="BV3102" s="1">
        <f>IF($BY$12=1,NORMDIST(BY3102,$Y$6,$Y$8,TRUE),IF($BY$12=2,IF(BY3102&lt;=$BX$31,0,IF(BY3102&gt;=$BX$32,1,(BY3102-$BX$31)*$BX$33)),SUM($BU$42:BU3102)/$BV$40))</f>
        <v>1</v>
      </c>
      <c r="BW3102" s="1">
        <f t="shared" si="718"/>
        <v>1.615093015874173E-35</v>
      </c>
      <c r="BY3102" s="1">
        <f t="shared" si="719"/>
        <v>306.00000000000108</v>
      </c>
      <c r="BZ3102" s="1">
        <f t="shared" si="710"/>
        <v>5.278081751222769E-38</v>
      </c>
      <c r="CA3102" s="1">
        <f t="shared" si="717"/>
        <v>26</v>
      </c>
      <c r="CE3102" s="1">
        <f t="shared" si="711"/>
        <v>26.305</v>
      </c>
      <c r="CF3102" s="1">
        <f t="shared" si="712"/>
        <v>99</v>
      </c>
      <c r="CG3102" s="1">
        <f t="shared" si="713"/>
        <v>0</v>
      </c>
      <c r="CH3102" s="1">
        <f t="shared" si="720"/>
        <v>0</v>
      </c>
      <c r="CJ3102" s="1" t="e">
        <f t="shared" si="714"/>
        <v>#N/A</v>
      </c>
      <c r="CK3102" s="1" t="str">
        <f t="shared" si="715"/>
        <v/>
      </c>
    </row>
    <row r="3103" spans="73:89" ht="12" customHeight="1" x14ac:dyDescent="0.15">
      <c r="BU3103" s="1">
        <f t="shared" si="716"/>
        <v>0</v>
      </c>
      <c r="BV3103" s="1">
        <f>IF($BY$12=1,NORMDIST(BY3103,$Y$6,$Y$8,TRUE),IF($BY$12=2,IF(BY3103&lt;=$BX$31,0,IF(BY3103&gt;=$BX$32,1,(BY3103-$BX$31)*$BX$33)),SUM($BU$42:BU3103)/$BV$40))</f>
        <v>1</v>
      </c>
      <c r="BW3103" s="1">
        <f t="shared" si="718"/>
        <v>1.5154414671674563E-35</v>
      </c>
      <c r="BY3103" s="1">
        <f t="shared" si="719"/>
        <v>306.1000000000011</v>
      </c>
      <c r="BZ3103" s="1">
        <f t="shared" si="710"/>
        <v>4.950805185127249E-38</v>
      </c>
      <c r="CA3103" s="1">
        <f t="shared" si="717"/>
        <v>26</v>
      </c>
      <c r="CE3103" s="1">
        <f t="shared" si="711"/>
        <v>26.305</v>
      </c>
      <c r="CF3103" s="1">
        <f t="shared" si="712"/>
        <v>99</v>
      </c>
      <c r="CG3103" s="1">
        <f t="shared" si="713"/>
        <v>0</v>
      </c>
      <c r="CH3103" s="1">
        <f t="shared" si="720"/>
        <v>0</v>
      </c>
      <c r="CJ3103" s="1" t="e">
        <f t="shared" si="714"/>
        <v>#N/A</v>
      </c>
      <c r="CK3103" s="1" t="str">
        <f t="shared" si="715"/>
        <v/>
      </c>
    </row>
    <row r="3104" spans="73:89" ht="12" customHeight="1" x14ac:dyDescent="0.15">
      <c r="BU3104" s="1">
        <f t="shared" si="716"/>
        <v>0</v>
      </c>
      <c r="BV3104" s="1">
        <f>IF($BY$12=1,NORMDIST(BY3104,$Y$6,$Y$8,TRUE),IF($BY$12=2,IF(BY3104&lt;=$BX$31,0,IF(BY3104&gt;=$BX$32,1,(BY3104-$BX$31)*$BX$33)),SUM($BU$42:BU3104)/$BV$40))</f>
        <v>1</v>
      </c>
      <c r="BW3104" s="1">
        <f t="shared" si="718"/>
        <v>1.4219027383482999E-35</v>
      </c>
      <c r="BY3104" s="1">
        <f t="shared" si="719"/>
        <v>306.20000000000113</v>
      </c>
      <c r="BZ3104" s="1">
        <f t="shared" si="710"/>
        <v>4.6437058731165735E-38</v>
      </c>
      <c r="CA3104" s="1">
        <f t="shared" si="717"/>
        <v>26</v>
      </c>
      <c r="CE3104" s="1">
        <f t="shared" si="711"/>
        <v>26.305</v>
      </c>
      <c r="CF3104" s="1">
        <f t="shared" si="712"/>
        <v>99</v>
      </c>
      <c r="CG3104" s="1">
        <f t="shared" si="713"/>
        <v>0</v>
      </c>
      <c r="CH3104" s="1">
        <f t="shared" si="720"/>
        <v>0</v>
      </c>
      <c r="CJ3104" s="1" t="e">
        <f t="shared" si="714"/>
        <v>#N/A</v>
      </c>
      <c r="CK3104" s="1" t="str">
        <f t="shared" si="715"/>
        <v/>
      </c>
    </row>
    <row r="3105" spans="73:89" ht="12" customHeight="1" x14ac:dyDescent="0.15">
      <c r="BU3105" s="1">
        <f t="shared" si="716"/>
        <v>0</v>
      </c>
      <c r="BV3105" s="1">
        <f>IF($BY$12=1,NORMDIST(BY3105,$Y$6,$Y$8,TRUE),IF($BY$12=2,IF(BY3105&lt;=$BX$31,0,IF(BY3105&gt;=$BX$32,1,(BY3105-$BX$31)*$BX$33)),SUM($BU$42:BU3105)/$BV$40))</f>
        <v>1</v>
      </c>
      <c r="BW3105" s="1">
        <f t="shared" si="718"/>
        <v>1.3341040752391991E-35</v>
      </c>
      <c r="BY3105" s="1">
        <f t="shared" si="719"/>
        <v>306.30000000000115</v>
      </c>
      <c r="BZ3105" s="1">
        <f t="shared" si="710"/>
        <v>4.3555470951328573E-38</v>
      </c>
      <c r="CA3105" s="1">
        <f t="shared" si="717"/>
        <v>26</v>
      </c>
      <c r="CE3105" s="1">
        <f t="shared" si="711"/>
        <v>26.305</v>
      </c>
      <c r="CF3105" s="1">
        <f t="shared" si="712"/>
        <v>99</v>
      </c>
      <c r="CG3105" s="1">
        <f t="shared" si="713"/>
        <v>0</v>
      </c>
      <c r="CH3105" s="1">
        <f t="shared" si="720"/>
        <v>0</v>
      </c>
      <c r="CJ3105" s="1" t="e">
        <f t="shared" si="714"/>
        <v>#N/A</v>
      </c>
      <c r="CK3105" s="1" t="str">
        <f t="shared" si="715"/>
        <v/>
      </c>
    </row>
    <row r="3106" spans="73:89" ht="12" customHeight="1" x14ac:dyDescent="0.15">
      <c r="BU3106" s="1">
        <f t="shared" si="716"/>
        <v>0</v>
      </c>
      <c r="BV3106" s="1">
        <f>IF($BY$12=1,NORMDIST(BY3106,$Y$6,$Y$8,TRUE),IF($BY$12=2,IF(BY3106&lt;=$BX$31,0,IF(BY3106&gt;=$BX$32,1,(BY3106-$BX$31)*$BX$33)),SUM($BU$42:BU3106)/$BV$40))</f>
        <v>1</v>
      </c>
      <c r="BW3106" s="1">
        <f t="shared" si="718"/>
        <v>1.2516953168317566E-35</v>
      </c>
      <c r="BY3106" s="1">
        <f t="shared" si="719"/>
        <v>306.40000000000117</v>
      </c>
      <c r="BZ3106" s="1">
        <f t="shared" si="710"/>
        <v>4.0851674831323496E-38</v>
      </c>
      <c r="CA3106" s="1">
        <f t="shared" si="717"/>
        <v>26</v>
      </c>
      <c r="CE3106" s="1">
        <f t="shared" si="711"/>
        <v>26.305</v>
      </c>
      <c r="CF3106" s="1">
        <f t="shared" si="712"/>
        <v>99</v>
      </c>
      <c r="CG3106" s="1">
        <f t="shared" si="713"/>
        <v>0</v>
      </c>
      <c r="CH3106" s="1">
        <f t="shared" si="720"/>
        <v>0</v>
      </c>
      <c r="CJ3106" s="1" t="e">
        <f t="shared" si="714"/>
        <v>#N/A</v>
      </c>
      <c r="CK3106" s="1" t="str">
        <f t="shared" si="715"/>
        <v/>
      </c>
    </row>
    <row r="3107" spans="73:89" ht="12" customHeight="1" x14ac:dyDescent="0.15">
      <c r="BU3107" s="1">
        <f t="shared" si="716"/>
        <v>0</v>
      </c>
      <c r="BV3107" s="1">
        <f>IF($BY$12=1,NORMDIST(BY3107,$Y$6,$Y$8,TRUE),IF($BY$12=2,IF(BY3107&lt;=$BX$31,0,IF(BY3107&gt;=$BX$32,1,(BY3107-$BX$31)*$BX$33)),SUM($BU$42:BU3107)/$BV$40))</f>
        <v>1</v>
      </c>
      <c r="BW3107" s="1">
        <f t="shared" si="718"/>
        <v>1.1743475343003839E-35</v>
      </c>
      <c r="BY3107" s="1">
        <f t="shared" si="719"/>
        <v>306.50000000000119</v>
      </c>
      <c r="BZ3107" s="1">
        <f t="shared" si="710"/>
        <v>3.8314764577500142E-38</v>
      </c>
      <c r="CA3107" s="1">
        <f t="shared" si="717"/>
        <v>26</v>
      </c>
      <c r="CE3107" s="1">
        <f t="shared" si="711"/>
        <v>26.305</v>
      </c>
      <c r="CF3107" s="1">
        <f t="shared" si="712"/>
        <v>99</v>
      </c>
      <c r="CG3107" s="1">
        <f t="shared" si="713"/>
        <v>0</v>
      </c>
      <c r="CH3107" s="1">
        <f t="shared" si="720"/>
        <v>0</v>
      </c>
      <c r="CJ3107" s="1" t="e">
        <f t="shared" si="714"/>
        <v>#N/A</v>
      </c>
      <c r="CK3107" s="1" t="str">
        <f t="shared" si="715"/>
        <v/>
      </c>
    </row>
    <row r="3108" spans="73:89" ht="12" customHeight="1" x14ac:dyDescent="0.15">
      <c r="BU3108" s="1">
        <f t="shared" si="716"/>
        <v>0</v>
      </c>
      <c r="BV3108" s="1">
        <f>IF($BY$12=1,NORMDIST(BY3108,$Y$6,$Y$8,TRUE),IF($BY$12=2,IF(BY3108&lt;=$BX$31,0,IF(BY3108&gt;=$BX$32,1,(BY3108-$BX$31)*$BX$33)),SUM($BU$42:BU3108)/$BV$40))</f>
        <v>1</v>
      </c>
      <c r="BW3108" s="1">
        <f t="shared" si="718"/>
        <v>1.1017517514863355E-35</v>
      </c>
      <c r="BY3108" s="1">
        <f t="shared" si="719"/>
        <v>306.60000000000122</v>
      </c>
      <c r="BZ3108" s="1">
        <f t="shared" si="710"/>
        <v>3.5934499396162135E-38</v>
      </c>
      <c r="CA3108" s="1">
        <f t="shared" si="717"/>
        <v>26</v>
      </c>
      <c r="CE3108" s="1">
        <f t="shared" si="711"/>
        <v>26.305</v>
      </c>
      <c r="CF3108" s="1">
        <f t="shared" si="712"/>
        <v>99</v>
      </c>
      <c r="CG3108" s="1">
        <f t="shared" si="713"/>
        <v>0</v>
      </c>
      <c r="CH3108" s="1">
        <f t="shared" si="720"/>
        <v>0</v>
      </c>
      <c r="CJ3108" s="1" t="e">
        <f t="shared" si="714"/>
        <v>#N/A</v>
      </c>
      <c r="CK3108" s="1" t="str">
        <f t="shared" si="715"/>
        <v/>
      </c>
    </row>
    <row r="3109" spans="73:89" ht="12" customHeight="1" x14ac:dyDescent="0.15">
      <c r="BU3109" s="1">
        <f t="shared" si="716"/>
        <v>0</v>
      </c>
      <c r="BV3109" s="1">
        <f>IF($BY$12=1,NORMDIST(BY3109,$Y$6,$Y$8,TRUE),IF($BY$12=2,IF(BY3109&lt;=$BX$31,0,IF(BY3109&gt;=$BX$32,1,(BY3109-$BX$31)*$BX$33)),SUM($BU$42:BU3109)/$BV$40))</f>
        <v>1</v>
      </c>
      <c r="BW3109" s="1">
        <f t="shared" si="718"/>
        <v>1.0336177420060042E-35</v>
      </c>
      <c r="BY3109" s="1">
        <f t="shared" si="719"/>
        <v>306.70000000000124</v>
      </c>
      <c r="BZ3109" s="1">
        <f t="shared" si="710"/>
        <v>3.3701263188979457E-38</v>
      </c>
      <c r="CA3109" s="1">
        <f t="shared" si="717"/>
        <v>26</v>
      </c>
      <c r="CE3109" s="1">
        <f t="shared" si="711"/>
        <v>26.305</v>
      </c>
      <c r="CF3109" s="1">
        <f t="shared" si="712"/>
        <v>99</v>
      </c>
      <c r="CG3109" s="1">
        <f t="shared" si="713"/>
        <v>0</v>
      </c>
      <c r="CH3109" s="1">
        <f t="shared" si="720"/>
        <v>0</v>
      </c>
      <c r="CJ3109" s="1" t="e">
        <f t="shared" si="714"/>
        <v>#N/A</v>
      </c>
      <c r="CK3109" s="1" t="str">
        <f t="shared" si="715"/>
        <v/>
      </c>
    </row>
    <row r="3110" spans="73:89" ht="12" customHeight="1" x14ac:dyDescent="0.15">
      <c r="BU3110" s="1">
        <f t="shared" si="716"/>
        <v>0</v>
      </c>
      <c r="BV3110" s="1">
        <f>IF($BY$12=1,NORMDIST(BY3110,$Y$6,$Y$8,TRUE),IF($BY$12=2,IF(BY3110&lt;=$BX$31,0,IF(BY3110&gt;=$BX$32,1,(BY3110-$BX$31)*$BX$33)),SUM($BU$42:BU3110)/$BV$40))</f>
        <v>1</v>
      </c>
      <c r="BW3110" s="1">
        <f t="shared" si="718"/>
        <v>9.696728984243178E-36</v>
      </c>
      <c r="BY3110" s="1">
        <f t="shared" si="719"/>
        <v>306.80000000000126</v>
      </c>
      <c r="BZ3110" s="1">
        <f t="shared" si="710"/>
        <v>3.1606026676151035E-38</v>
      </c>
      <c r="CA3110" s="1">
        <f t="shared" si="717"/>
        <v>26</v>
      </c>
      <c r="CE3110" s="1">
        <f t="shared" si="711"/>
        <v>26.305</v>
      </c>
      <c r="CF3110" s="1">
        <f t="shared" si="712"/>
        <v>99</v>
      </c>
      <c r="CG3110" s="1">
        <f t="shared" si="713"/>
        <v>0</v>
      </c>
      <c r="CH3110" s="1">
        <f t="shared" si="720"/>
        <v>0</v>
      </c>
      <c r="CJ3110" s="1" t="e">
        <f t="shared" si="714"/>
        <v>#N/A</v>
      </c>
      <c r="CK3110" s="1" t="str">
        <f t="shared" si="715"/>
        <v/>
      </c>
    </row>
    <row r="3111" spans="73:89" ht="12" customHeight="1" x14ac:dyDescent="0.15">
      <c r="BU3111" s="1">
        <f t="shared" si="716"/>
        <v>0</v>
      </c>
      <c r="BV3111" s="1">
        <f>IF($BY$12=1,NORMDIST(BY3111,$Y$6,$Y$8,TRUE),IF($BY$12=2,IF(BY3111&lt;=$BX$31,0,IF(BY3111&gt;=$BX$32,1,(BY3111-$BX$31)*$BX$33)),SUM($BU$42:BU3111)/$BV$40))</f>
        <v>1</v>
      </c>
      <c r="BW3111" s="1">
        <f t="shared" si="718"/>
        <v>9.0966116920347489E-36</v>
      </c>
      <c r="BY3111" s="1">
        <f t="shared" si="719"/>
        <v>306.90000000000128</v>
      </c>
      <c r="BZ3111" s="1">
        <f t="shared" si="710"/>
        <v>2.9640311802002968E-38</v>
      </c>
      <c r="CA3111" s="1">
        <f t="shared" si="717"/>
        <v>26</v>
      </c>
      <c r="CE3111" s="1">
        <f t="shared" si="711"/>
        <v>26.305</v>
      </c>
      <c r="CF3111" s="1">
        <f t="shared" si="712"/>
        <v>99</v>
      </c>
      <c r="CG3111" s="1">
        <f t="shared" si="713"/>
        <v>0</v>
      </c>
      <c r="CH3111" s="1">
        <f t="shared" si="720"/>
        <v>0</v>
      </c>
      <c r="CJ3111" s="1" t="e">
        <f t="shared" si="714"/>
        <v>#N/A</v>
      </c>
      <c r="CK3111" s="1" t="str">
        <f t="shared" si="715"/>
        <v/>
      </c>
    </row>
    <row r="3112" spans="73:89" ht="12" customHeight="1" x14ac:dyDescent="0.15">
      <c r="BU3112" s="1">
        <f t="shared" si="716"/>
        <v>0</v>
      </c>
      <c r="BV3112" s="1">
        <f>IF($BY$12=1,NORMDIST(BY3112,$Y$6,$Y$8,TRUE),IF($BY$12=2,IF(BY3112&lt;=$BX$31,0,IF(BY3112&gt;=$BX$32,1,(BY3112-$BX$31)*$BX$33)),SUM($BU$42:BU3112)/$BV$40))</f>
        <v>1</v>
      </c>
      <c r="BW3112" s="1">
        <f t="shared" si="718"/>
        <v>8.5334205939048054E-36</v>
      </c>
      <c r="BY3112" s="1">
        <f t="shared" si="719"/>
        <v>307.00000000000131</v>
      </c>
      <c r="BZ3112" s="1">
        <f t="shared" si="710"/>
        <v>2.7796158286334751E-38</v>
      </c>
      <c r="CA3112" s="1">
        <f t="shared" si="717"/>
        <v>26</v>
      </c>
      <c r="CE3112" s="1">
        <f t="shared" si="711"/>
        <v>26.305</v>
      </c>
      <c r="CF3112" s="1">
        <f t="shared" si="712"/>
        <v>99</v>
      </c>
      <c r="CG3112" s="1">
        <f t="shared" si="713"/>
        <v>0</v>
      </c>
      <c r="CH3112" s="1">
        <f t="shared" si="720"/>
        <v>0</v>
      </c>
      <c r="CJ3112" s="1" t="e">
        <f t="shared" si="714"/>
        <v>#N/A</v>
      </c>
      <c r="CK3112" s="1" t="str">
        <f t="shared" si="715"/>
        <v/>
      </c>
    </row>
    <row r="3113" spans="73:89" ht="12" customHeight="1" x14ac:dyDescent="0.15">
      <c r="BU3113" s="1">
        <f t="shared" si="716"/>
        <v>0</v>
      </c>
      <c r="BV3113" s="1">
        <f>IF($BY$12=1,NORMDIST(BY3113,$Y$6,$Y$8,TRUE),IF($BY$12=2,IF(BY3113&lt;=$BX$31,0,IF(BY3113&gt;=$BX$32,1,(BY3113-$BX$31)*$BX$33)),SUM($BU$42:BU3113)/$BV$40))</f>
        <v>1</v>
      </c>
      <c r="BW3113" s="1">
        <f t="shared" si="718"/>
        <v>8.00489691246776E-36</v>
      </c>
      <c r="BY3113" s="1">
        <f t="shared" si="719"/>
        <v>307.10000000000133</v>
      </c>
      <c r="BZ3113" s="1">
        <f t="shared" si="710"/>
        <v>2.6066092192991615E-38</v>
      </c>
      <c r="CA3113" s="1">
        <f t="shared" si="717"/>
        <v>26</v>
      </c>
      <c r="CE3113" s="1">
        <f t="shared" si="711"/>
        <v>26.305</v>
      </c>
      <c r="CF3113" s="1">
        <f t="shared" si="712"/>
        <v>99</v>
      </c>
      <c r="CG3113" s="1">
        <f t="shared" si="713"/>
        <v>0</v>
      </c>
      <c r="CH3113" s="1">
        <f t="shared" si="720"/>
        <v>0</v>
      </c>
      <c r="CJ3113" s="1" t="e">
        <f t="shared" si="714"/>
        <v>#N/A</v>
      </c>
      <c r="CK3113" s="1" t="str">
        <f t="shared" si="715"/>
        <v/>
      </c>
    </row>
    <row r="3114" spans="73:89" ht="12" customHeight="1" x14ac:dyDescent="0.15">
      <c r="BU3114" s="1">
        <f t="shared" si="716"/>
        <v>0</v>
      </c>
      <c r="BV3114" s="1">
        <f>IF($BY$12=1,NORMDIST(BY3114,$Y$6,$Y$8,TRUE),IF($BY$12=2,IF(BY3114&lt;=$BX$31,0,IF(BY3114&gt;=$BX$32,1,(BY3114-$BX$31)*$BX$33)),SUM($BU$42:BU3114)/$BV$40))</f>
        <v>1</v>
      </c>
      <c r="BW3114" s="1">
        <f t="shared" si="718"/>
        <v>7.5089192124694586E-36</v>
      </c>
      <c r="BY3114" s="1">
        <f t="shared" si="719"/>
        <v>307.20000000000135</v>
      </c>
      <c r="BZ3114" s="1">
        <f t="shared" ref="BZ3114:BZ3177" si="721">IF($BZ$5,IF($BY$12=1,NORMDIST(BY3114,$Y$6,$Y$8,FALSE),IF($BY$12=2,IF(AND(BY3114&gt;=$BX$31,BY3114&lt;=$BX$32),$BX$33,0),IF(BY3114&lt;=$BX$13,0,NORMDIST(LN((BY3114-$BX$13)/$BX$12),0,$BW$8,FALSE)/((BY3114-$BX$13)/$BX$12)))),-999)</f>
        <v>2.4443096394757244E-38</v>
      </c>
      <c r="CA3114" s="1">
        <f t="shared" si="717"/>
        <v>26</v>
      </c>
      <c r="CE3114" s="1">
        <f t="shared" ref="CE3114:CE3177" si="722">IF(AND($CB$7,$CD$2,$CD$1),26+$P$23/2-CC3114*$P$23,NA())</f>
        <v>26.305</v>
      </c>
      <c r="CF3114" s="1">
        <f t="shared" ref="CF3114:CF3177" si="723">IF(ISNA(CJ3114),99,CJ3114)</f>
        <v>99</v>
      </c>
      <c r="CG3114" s="1">
        <f t="shared" ref="CG3114:CG3177" si="724">IF(ISNA(CJ3114),0,CJ3114)</f>
        <v>0</v>
      </c>
      <c r="CH3114" s="1">
        <f t="shared" si="720"/>
        <v>0</v>
      </c>
      <c r="CJ3114" s="1" t="e">
        <f t="shared" ref="CJ3114:CJ3177" si="725">IF(CH3114=1,CE3114,NA())</f>
        <v>#N/A</v>
      </c>
      <c r="CK3114" s="1" t="str">
        <f t="shared" ref="CK3114:CK3177" si="726">IF(CH3114=1,M3013,"")</f>
        <v/>
      </c>
    </row>
    <row r="3115" spans="73:89" ht="12" customHeight="1" x14ac:dyDescent="0.15">
      <c r="BU3115" s="1">
        <f t="shared" ref="BU3115:BU3178" si="727">IF($BY$12&lt;3,0,IF(BY3115&lt;=$BX$13,0,NORMDIST(LN((BY3115-$BX$13)/$BX$12),0,$BW$8,FALSE)/((BY3115-$BX$13)/$BX$12)))</f>
        <v>0</v>
      </c>
      <c r="BV3115" s="1">
        <f>IF($BY$12=1,NORMDIST(BY3115,$Y$6,$Y$8,TRUE),IF($BY$12=2,IF(BY3115&lt;=$BX$31,0,IF(BY3115&gt;=$BX$32,1,(BY3115-$BX$31)*$BX$33)),SUM($BU$42:BU3115)/$BV$40))</f>
        <v>1</v>
      </c>
      <c r="BW3115" s="1">
        <f t="shared" si="718"/>
        <v>7.0434951008551268E-36</v>
      </c>
      <c r="BY3115" s="1">
        <f t="shared" si="719"/>
        <v>307.30000000000138</v>
      </c>
      <c r="BZ3115" s="1">
        <f t="shared" si="721"/>
        <v>2.2920582820875678E-38</v>
      </c>
      <c r="CA3115" s="1">
        <f t="shared" ref="CA3115:CA3178" si="728">IF(AND($CD$1,$CD$3),26-$CD$40*NORMDIST(BY3115,$Y$6,$Y$8/SQRT($T$18),FALSE),-999)</f>
        <v>26</v>
      </c>
      <c r="CE3115" s="1">
        <f t="shared" si="722"/>
        <v>26.305</v>
      </c>
      <c r="CF3115" s="1">
        <f t="shared" si="723"/>
        <v>99</v>
      </c>
      <c r="CG3115" s="1">
        <f t="shared" si="724"/>
        <v>0</v>
      </c>
      <c r="CH3115" s="1">
        <f t="shared" si="720"/>
        <v>0</v>
      </c>
      <c r="CJ3115" s="1" t="e">
        <f t="shared" si="725"/>
        <v>#N/A</v>
      </c>
      <c r="CK3115" s="1" t="str">
        <f t="shared" si="726"/>
        <v/>
      </c>
    </row>
    <row r="3116" spans="73:89" ht="12" customHeight="1" x14ac:dyDescent="0.15">
      <c r="BU3116" s="1">
        <f t="shared" si="727"/>
        <v>0</v>
      </c>
      <c r="BV3116" s="1">
        <f>IF($BY$12=1,NORMDIST(BY3116,$Y$6,$Y$8,TRUE),IF($BY$12=2,IF(BY3116&lt;=$BX$31,0,IF(BY3116&gt;=$BX$32,1,(BY3116-$BX$31)*$BX$33)),SUM($BU$42:BU3116)/$BV$40))</f>
        <v>1</v>
      </c>
      <c r="BW3116" s="1">
        <f t="shared" si="718"/>
        <v>6.6067534253014451E-36</v>
      </c>
      <c r="BY3116" s="1">
        <f t="shared" si="719"/>
        <v>307.4000000000014</v>
      </c>
      <c r="BZ3116" s="1">
        <f t="shared" si="721"/>
        <v>2.1492366380290873E-38</v>
      </c>
      <c r="CA3116" s="1">
        <f t="shared" si="728"/>
        <v>26</v>
      </c>
      <c r="CE3116" s="1">
        <f t="shared" si="722"/>
        <v>26.305</v>
      </c>
      <c r="CF3116" s="1">
        <f t="shared" si="723"/>
        <v>99</v>
      </c>
      <c r="CG3116" s="1">
        <f t="shared" si="724"/>
        <v>0</v>
      </c>
      <c r="CH3116" s="1">
        <f t="shared" si="720"/>
        <v>0</v>
      </c>
      <c r="CJ3116" s="1" t="e">
        <f t="shared" si="725"/>
        <v>#N/A</v>
      </c>
      <c r="CK3116" s="1" t="str">
        <f t="shared" si="726"/>
        <v/>
      </c>
    </row>
    <row r="3117" spans="73:89" ht="12" customHeight="1" x14ac:dyDescent="0.15">
      <c r="BU3117" s="1">
        <f t="shared" si="727"/>
        <v>0</v>
      </c>
      <c r="BV3117" s="1">
        <f>IF($BY$12=1,NORMDIST(BY3117,$Y$6,$Y$8,TRUE),IF($BY$12=2,IF(BY3117&lt;=$BX$31,0,IF(BY3117&gt;=$BX$32,1,(BY3117-$BX$31)*$BX$33)),SUM($BU$42:BU3117)/$BV$40))</f>
        <v>1</v>
      </c>
      <c r="BW3117" s="1">
        <f t="shared" si="718"/>
        <v>6.196936941462561E-36</v>
      </c>
      <c r="BY3117" s="1">
        <f t="shared" si="719"/>
        <v>307.50000000000142</v>
      </c>
      <c r="BZ3117" s="1">
        <f t="shared" si="721"/>
        <v>2.0152640460040755E-38</v>
      </c>
      <c r="CA3117" s="1">
        <f t="shared" si="728"/>
        <v>26</v>
      </c>
      <c r="CE3117" s="1">
        <f t="shared" si="722"/>
        <v>26.305</v>
      </c>
      <c r="CF3117" s="1">
        <f t="shared" si="723"/>
        <v>99</v>
      </c>
      <c r="CG3117" s="1">
        <f t="shared" si="724"/>
        <v>0</v>
      </c>
      <c r="CH3117" s="1">
        <f t="shared" si="720"/>
        <v>0</v>
      </c>
      <c r="CJ3117" s="1" t="e">
        <f t="shared" si="725"/>
        <v>#N/A</v>
      </c>
      <c r="CK3117" s="1" t="str">
        <f t="shared" si="726"/>
        <v/>
      </c>
    </row>
    <row r="3118" spans="73:89" ht="12" customHeight="1" x14ac:dyDescent="0.15">
      <c r="BU3118" s="1">
        <f t="shared" si="727"/>
        <v>0</v>
      </c>
      <c r="BV3118" s="1">
        <f>IF($BY$12=1,NORMDIST(BY3118,$Y$6,$Y$8,TRUE),IF($BY$12=2,IF(BY3118&lt;=$BX$31,0,IF(BY3118&gt;=$BX$32,1,(BY3118-$BX$31)*$BX$33)),SUM($BU$42:BU3118)/$BV$40))</f>
        <v>1</v>
      </c>
      <c r="BW3118" s="1">
        <f t="shared" si="718"/>
        <v>5.8123954209532799E-36</v>
      </c>
      <c r="BY3118" s="1">
        <f t="shared" si="719"/>
        <v>307.60000000000144</v>
      </c>
      <c r="BZ3118" s="1">
        <f t="shared" si="721"/>
        <v>1.8895953904269351E-38</v>
      </c>
      <c r="CA3118" s="1">
        <f t="shared" si="728"/>
        <v>26</v>
      </c>
      <c r="CE3118" s="1">
        <f t="shared" si="722"/>
        <v>26.305</v>
      </c>
      <c r="CF3118" s="1">
        <f t="shared" si="723"/>
        <v>99</v>
      </c>
      <c r="CG3118" s="1">
        <f t="shared" si="724"/>
        <v>0</v>
      </c>
      <c r="CH3118" s="1">
        <f t="shared" si="720"/>
        <v>0</v>
      </c>
      <c r="CJ3118" s="1" t="e">
        <f t="shared" si="725"/>
        <v>#N/A</v>
      </c>
      <c r="CK3118" s="1" t="str">
        <f t="shared" si="726"/>
        <v/>
      </c>
    </row>
    <row r="3119" spans="73:89" ht="12" customHeight="1" x14ac:dyDescent="0.15">
      <c r="BU3119" s="1">
        <f t="shared" si="727"/>
        <v>0</v>
      </c>
      <c r="BV3119" s="1">
        <f>IF($BY$12=1,NORMDIST(BY3119,$Y$6,$Y$8,TRUE),IF($BY$12=2,IF(BY3119&lt;=$BX$31,0,IF(BY3119&gt;=$BX$32,1,(BY3119-$BX$31)*$BX$33)),SUM($BU$42:BU3119)/$BV$40))</f>
        <v>1</v>
      </c>
      <c r="BW3119" s="1">
        <f t="shared" si="718"/>
        <v>5.4515791737438278E-36</v>
      </c>
      <c r="BY3119" s="1">
        <f t="shared" si="719"/>
        <v>307.70000000000147</v>
      </c>
      <c r="BZ3119" s="1">
        <f t="shared" si="721"/>
        <v>1.7717189384932732E-38</v>
      </c>
      <c r="CA3119" s="1">
        <f t="shared" si="728"/>
        <v>26</v>
      </c>
      <c r="CE3119" s="1">
        <f t="shared" si="722"/>
        <v>26.305</v>
      </c>
      <c r="CF3119" s="1">
        <f t="shared" si="723"/>
        <v>99</v>
      </c>
      <c r="CG3119" s="1">
        <f t="shared" si="724"/>
        <v>0</v>
      </c>
      <c r="CH3119" s="1">
        <f t="shared" si="720"/>
        <v>0</v>
      </c>
      <c r="CJ3119" s="1" t="e">
        <f t="shared" si="725"/>
        <v>#N/A</v>
      </c>
      <c r="CK3119" s="1" t="str">
        <f t="shared" si="726"/>
        <v/>
      </c>
    </row>
    <row r="3120" spans="73:89" ht="12" customHeight="1" x14ac:dyDescent="0.15">
      <c r="BU3120" s="1">
        <f t="shared" si="727"/>
        <v>0</v>
      </c>
      <c r="BV3120" s="1">
        <f>IF($BY$12=1,NORMDIST(BY3120,$Y$6,$Y$8,TRUE),IF($BY$12=2,IF(BY3120&lt;=$BX$31,0,IF(BY3120&gt;=$BX$32,1,(BY3120-$BX$31)*$BX$33)),SUM($BU$42:BU3120)/$BV$40))</f>
        <v>1</v>
      </c>
      <c r="BW3120" s="1">
        <f t="shared" si="718"/>
        <v>5.1130329602064911E-36</v>
      </c>
      <c r="BY3120" s="1">
        <f t="shared" si="719"/>
        <v>307.80000000000149</v>
      </c>
      <c r="BZ3120" s="1">
        <f t="shared" si="721"/>
        <v>1.6611543080592807E-38</v>
      </c>
      <c r="CA3120" s="1">
        <f t="shared" si="728"/>
        <v>26</v>
      </c>
      <c r="CE3120" s="1">
        <f t="shared" si="722"/>
        <v>26.305</v>
      </c>
      <c r="CF3120" s="1">
        <f t="shared" si="723"/>
        <v>99</v>
      </c>
      <c r="CG3120" s="1">
        <f t="shared" si="724"/>
        <v>0</v>
      </c>
      <c r="CH3120" s="1">
        <f t="shared" si="720"/>
        <v>0</v>
      </c>
      <c r="CJ3120" s="1" t="e">
        <f t="shared" si="725"/>
        <v>#N/A</v>
      </c>
      <c r="CK3120" s="1" t="str">
        <f t="shared" si="726"/>
        <v/>
      </c>
    </row>
    <row r="3121" spans="73:89" ht="12" customHeight="1" x14ac:dyDescent="0.15">
      <c r="BU3121" s="1">
        <f t="shared" si="727"/>
        <v>0</v>
      </c>
      <c r="BV3121" s="1">
        <f>IF($BY$12=1,NORMDIST(BY3121,$Y$6,$Y$8,TRUE),IF($BY$12=2,IF(BY3121&lt;=$BX$31,0,IF(BY3121&gt;=$BX$32,1,(BY3121-$BX$31)*$BX$33)),SUM($BU$42:BU3121)/$BV$40))</f>
        <v>1</v>
      </c>
      <c r="BW3121" s="1">
        <f t="shared" si="718"/>
        <v>4.7953902695243147E-36</v>
      </c>
      <c r="BY3121" s="1">
        <f t="shared" si="719"/>
        <v>307.90000000000151</v>
      </c>
      <c r="BZ3121" s="1">
        <f t="shared" si="721"/>
        <v>1.5574505584684284E-38</v>
      </c>
      <c r="CA3121" s="1">
        <f t="shared" si="728"/>
        <v>26</v>
      </c>
      <c r="CE3121" s="1">
        <f t="shared" si="722"/>
        <v>26.305</v>
      </c>
      <c r="CF3121" s="1">
        <f t="shared" si="723"/>
        <v>99</v>
      </c>
      <c r="CG3121" s="1">
        <f t="shared" si="724"/>
        <v>0</v>
      </c>
      <c r="CH3121" s="1">
        <f t="shared" si="720"/>
        <v>0</v>
      </c>
      <c r="CJ3121" s="1" t="e">
        <f t="shared" si="725"/>
        <v>#N/A</v>
      </c>
      <c r="CK3121" s="1" t="str">
        <f t="shared" si="726"/>
        <v/>
      </c>
    </row>
    <row r="3122" spans="73:89" ht="12" customHeight="1" x14ac:dyDescent="0.15">
      <c r="BU3122" s="1">
        <f t="shared" si="727"/>
        <v>0</v>
      </c>
      <c r="BV3122" s="1">
        <f>IF($BY$12=1,NORMDIST(BY3122,$Y$6,$Y$8,TRUE),IF($BY$12=2,IF(BY3122&lt;=$BX$31,0,IF(BY3122&gt;=$BX$32,1,(BY3122-$BX$31)*$BX$33)),SUM($BU$42:BU3122)/$BV$40))</f>
        <v>1</v>
      </c>
      <c r="BW3122" s="1">
        <f t="shared" si="718"/>
        <v>4.4973679425524815E-36</v>
      </c>
      <c r="BY3122" s="1">
        <f t="shared" si="719"/>
        <v>308.00000000000153</v>
      </c>
      <c r="BZ3122" s="1">
        <f t="shared" si="721"/>
        <v>1.4601843969326166E-38</v>
      </c>
      <c r="CA3122" s="1">
        <f t="shared" si="728"/>
        <v>26</v>
      </c>
      <c r="CE3122" s="1">
        <f t="shared" si="722"/>
        <v>26.305</v>
      </c>
      <c r="CF3122" s="1">
        <f t="shared" si="723"/>
        <v>99</v>
      </c>
      <c r="CG3122" s="1">
        <f t="shared" si="724"/>
        <v>0</v>
      </c>
      <c r="CH3122" s="1">
        <f t="shared" si="720"/>
        <v>0</v>
      </c>
      <c r="CJ3122" s="1" t="e">
        <f t="shared" si="725"/>
        <v>#N/A</v>
      </c>
      <c r="CK3122" s="1" t="str">
        <f t="shared" si="726"/>
        <v/>
      </c>
    </row>
    <row r="3123" spans="73:89" ht="12" customHeight="1" x14ac:dyDescent="0.15">
      <c r="BU3123" s="1">
        <f t="shared" si="727"/>
        <v>0</v>
      </c>
      <c r="BV3123" s="1">
        <f>IF($BY$12=1,NORMDIST(BY3123,$Y$6,$Y$8,TRUE),IF($BY$12=2,IF(BY3123&lt;=$BX$31,0,IF(BY3123&gt;=$BX$32,1,(BY3123-$BX$31)*$BX$33)),SUM($BU$42:BU3123)/$BV$40))</f>
        <v>1</v>
      </c>
      <c r="BW3123" s="1">
        <f t="shared" si="718"/>
        <v>4.2177611185294463E-36</v>
      </c>
      <c r="BY3123" s="1">
        <f t="shared" si="719"/>
        <v>308.10000000000156</v>
      </c>
      <c r="BZ3123" s="1">
        <f t="shared" si="721"/>
        <v>1.3689584935181515E-38</v>
      </c>
      <c r="CA3123" s="1">
        <f t="shared" si="728"/>
        <v>26</v>
      </c>
      <c r="CE3123" s="1">
        <f t="shared" si="722"/>
        <v>26.305</v>
      </c>
      <c r="CF3123" s="1">
        <f t="shared" si="723"/>
        <v>99</v>
      </c>
      <c r="CG3123" s="1">
        <f t="shared" si="724"/>
        <v>0</v>
      </c>
      <c r="CH3123" s="1">
        <f t="shared" si="720"/>
        <v>0</v>
      </c>
      <c r="CJ3123" s="1" t="e">
        <f t="shared" si="725"/>
        <v>#N/A</v>
      </c>
      <c r="CK3123" s="1" t="str">
        <f t="shared" si="726"/>
        <v/>
      </c>
    </row>
    <row r="3124" spans="73:89" ht="12" customHeight="1" x14ac:dyDescent="0.15">
      <c r="BU3124" s="1">
        <f t="shared" si="727"/>
        <v>0</v>
      </c>
      <c r="BV3124" s="1">
        <f>IF($BY$12=1,NORMDIST(BY3124,$Y$6,$Y$8,TRUE),IF($BY$12=2,IF(BY3124&lt;=$BX$31,0,IF(BY3124&gt;=$BX$32,1,(BY3124-$BX$31)*$BX$33)),SUM($BU$42:BU3124)/$BV$40))</f>
        <v>1</v>
      </c>
      <c r="BW3124" s="1">
        <f t="shared" si="718"/>
        <v>3.9554384862537598E-36</v>
      </c>
      <c r="BY3124" s="1">
        <f t="shared" si="719"/>
        <v>308.20000000000158</v>
      </c>
      <c r="BZ3124" s="1">
        <f t="shared" si="721"/>
        <v>1.2833998982004345E-38</v>
      </c>
      <c r="CA3124" s="1">
        <f t="shared" si="728"/>
        <v>26</v>
      </c>
      <c r="CE3124" s="1">
        <f t="shared" si="722"/>
        <v>26.305</v>
      </c>
      <c r="CF3124" s="1">
        <f t="shared" si="723"/>
        <v>99</v>
      </c>
      <c r="CG3124" s="1">
        <f t="shared" si="724"/>
        <v>0</v>
      </c>
      <c r="CH3124" s="1">
        <f t="shared" si="720"/>
        <v>0</v>
      </c>
      <c r="CJ3124" s="1" t="e">
        <f t="shared" si="725"/>
        <v>#N/A</v>
      </c>
      <c r="CK3124" s="1" t="str">
        <f t="shared" si="726"/>
        <v/>
      </c>
    </row>
    <row r="3125" spans="73:89" ht="12" customHeight="1" x14ac:dyDescent="0.15">
      <c r="BU3125" s="1">
        <f t="shared" si="727"/>
        <v>0</v>
      </c>
      <c r="BV3125" s="1">
        <f>IF($BY$12=1,NORMDIST(BY3125,$Y$6,$Y$8,TRUE),IF($BY$12=2,IF(BY3125&lt;=$BX$31,0,IF(BY3125&gt;=$BX$32,1,(BY3125-$BX$31)*$BX$33)),SUM($BU$42:BU3125)/$BV$40))</f>
        <v>1</v>
      </c>
      <c r="BW3125" s="1">
        <f t="shared" si="718"/>
        <v>3.7093378214995863E-36</v>
      </c>
      <c r="BY3125" s="1">
        <f t="shared" si="719"/>
        <v>308.3000000000016</v>
      </c>
      <c r="BZ3125" s="1">
        <f t="shared" si="721"/>
        <v>1.2031585538435183E-38</v>
      </c>
      <c r="CA3125" s="1">
        <f t="shared" si="728"/>
        <v>26</v>
      </c>
      <c r="CE3125" s="1">
        <f t="shared" si="722"/>
        <v>26.305</v>
      </c>
      <c r="CF3125" s="1">
        <f t="shared" si="723"/>
        <v>99</v>
      </c>
      <c r="CG3125" s="1">
        <f t="shared" si="724"/>
        <v>0</v>
      </c>
      <c r="CH3125" s="1">
        <f t="shared" si="720"/>
        <v>0</v>
      </c>
      <c r="CJ3125" s="1" t="e">
        <f t="shared" si="725"/>
        <v>#N/A</v>
      </c>
      <c r="CK3125" s="1" t="str">
        <f t="shared" si="726"/>
        <v/>
      </c>
    </row>
    <row r="3126" spans="73:89" ht="12" customHeight="1" x14ac:dyDescent="0.15">
      <c r="BU3126" s="1">
        <f t="shared" si="727"/>
        <v>0</v>
      </c>
      <c r="BV3126" s="1">
        <f>IF($BY$12=1,NORMDIST(BY3126,$Y$6,$Y$8,TRUE),IF($BY$12=2,IF(BY3126&lt;=$BX$31,0,IF(BY3126&gt;=$BX$32,1,(BY3126-$BX$31)*$BX$33)),SUM($BU$42:BU3126)/$BV$40))</f>
        <v>1</v>
      </c>
      <c r="BW3126" s="1">
        <f t="shared" si="718"/>
        <v>3.4784617935260763E-36</v>
      </c>
      <c r="BY3126" s="1">
        <f t="shared" si="719"/>
        <v>308.40000000000163</v>
      </c>
      <c r="BZ3126" s="1">
        <f t="shared" si="721"/>
        <v>1.1279058993275155E-38</v>
      </c>
      <c r="CA3126" s="1">
        <f t="shared" si="728"/>
        <v>26</v>
      </c>
      <c r="CE3126" s="1">
        <f t="shared" si="722"/>
        <v>26.305</v>
      </c>
      <c r="CF3126" s="1">
        <f t="shared" si="723"/>
        <v>99</v>
      </c>
      <c r="CG3126" s="1">
        <f t="shared" si="724"/>
        <v>0</v>
      </c>
      <c r="CH3126" s="1">
        <f t="shared" si="720"/>
        <v>0</v>
      </c>
      <c r="CJ3126" s="1" t="e">
        <f t="shared" si="725"/>
        <v>#N/A</v>
      </c>
      <c r="CK3126" s="1" t="str">
        <f t="shared" si="726"/>
        <v/>
      </c>
    </row>
    <row r="3127" spans="73:89" ht="12" customHeight="1" x14ac:dyDescent="0.15">
      <c r="BU3127" s="1">
        <f t="shared" si="727"/>
        <v>0</v>
      </c>
      <c r="BV3127" s="1">
        <f>IF($BY$12=1,NORMDIST(BY3127,$Y$6,$Y$8,TRUE),IF($BY$12=2,IF(BY3127&lt;=$BX$31,0,IF(BY3127&gt;=$BX$32,1,(BY3127-$BX$31)*$BX$33)),SUM($BU$42:BU3127)/$BV$40))</f>
        <v>1</v>
      </c>
      <c r="BW3127" s="1">
        <f t="shared" si="718"/>
        <v>3.2618740245554317E-36</v>
      </c>
      <c r="BY3127" s="1">
        <f t="shared" si="719"/>
        <v>308.50000000000165</v>
      </c>
      <c r="BZ3127" s="1">
        <f t="shared" si="721"/>
        <v>1.0573335573923547E-38</v>
      </c>
      <c r="CA3127" s="1">
        <f t="shared" si="728"/>
        <v>26</v>
      </c>
      <c r="CE3127" s="1">
        <f t="shared" si="722"/>
        <v>26.305</v>
      </c>
      <c r="CF3127" s="1">
        <f t="shared" si="723"/>
        <v>99</v>
      </c>
      <c r="CG3127" s="1">
        <f t="shared" si="724"/>
        <v>0</v>
      </c>
      <c r="CH3127" s="1">
        <f t="shared" si="720"/>
        <v>0</v>
      </c>
      <c r="CJ3127" s="1" t="e">
        <f t="shared" si="725"/>
        <v>#N/A</v>
      </c>
      <c r="CK3127" s="1" t="str">
        <f t="shared" si="726"/>
        <v/>
      </c>
    </row>
    <row r="3128" spans="73:89" ht="12" customHeight="1" x14ac:dyDescent="0.15">
      <c r="BU3128" s="1">
        <f t="shared" si="727"/>
        <v>0</v>
      </c>
      <c r="BV3128" s="1">
        <f>IF($BY$12=1,NORMDIST(BY3128,$Y$6,$Y$8,TRUE),IF($BY$12=2,IF(BY3128&lt;=$BX$31,0,IF(BY3128&gt;=$BX$32,1,(BY3128-$BX$31)*$BX$33)),SUM($BU$42:BU3128)/$BV$40))</f>
        <v>1</v>
      </c>
      <c r="BW3128" s="1">
        <f t="shared" si="718"/>
        <v>3.0586953870575605E-36</v>
      </c>
      <c r="BY3128" s="1">
        <f t="shared" si="719"/>
        <v>308.60000000000167</v>
      </c>
      <c r="BZ3128" s="1">
        <f t="shared" si="721"/>
        <v>9.9115210209252879E-39</v>
      </c>
      <c r="CA3128" s="1">
        <f t="shared" si="728"/>
        <v>26</v>
      </c>
      <c r="CE3128" s="1">
        <f t="shared" si="722"/>
        <v>26.305</v>
      </c>
      <c r="CF3128" s="1">
        <f t="shared" si="723"/>
        <v>99</v>
      </c>
      <c r="CG3128" s="1">
        <f t="shared" si="724"/>
        <v>0</v>
      </c>
      <c r="CH3128" s="1">
        <f t="shared" si="720"/>
        <v>0</v>
      </c>
      <c r="CJ3128" s="1" t="e">
        <f t="shared" si="725"/>
        <v>#N/A</v>
      </c>
      <c r="CK3128" s="1" t="str">
        <f t="shared" si="726"/>
        <v/>
      </c>
    </row>
    <row r="3129" spans="73:89" ht="12" customHeight="1" x14ac:dyDescent="0.15">
      <c r="BU3129" s="1">
        <f t="shared" si="727"/>
        <v>0</v>
      </c>
      <c r="BV3129" s="1">
        <f>IF($BY$12=1,NORMDIST(BY3129,$Y$6,$Y$8,TRUE),IF($BY$12=2,IF(BY3129&lt;=$BX$31,0,IF(BY3129&gt;=$BX$32,1,(BY3129-$BX$31)*$BX$33)),SUM($BU$42:BU3129)/$BV$40))</f>
        <v>1</v>
      </c>
      <c r="BW3129" s="1">
        <f t="shared" si="718"/>
        <v>2.8681005245784224E-36</v>
      </c>
      <c r="BY3129" s="1">
        <f t="shared" si="719"/>
        <v>308.70000000000169</v>
      </c>
      <c r="BZ3129" s="1">
        <f t="shared" si="721"/>
        <v>9.2908990106200414E-39</v>
      </c>
      <c r="CA3129" s="1">
        <f t="shared" si="728"/>
        <v>26</v>
      </c>
      <c r="CE3129" s="1">
        <f t="shared" si="722"/>
        <v>26.305</v>
      </c>
      <c r="CF3129" s="1">
        <f t="shared" si="723"/>
        <v>99</v>
      </c>
      <c r="CG3129" s="1">
        <f t="shared" si="724"/>
        <v>0</v>
      </c>
      <c r="CH3129" s="1">
        <f t="shared" si="720"/>
        <v>0</v>
      </c>
      <c r="CJ3129" s="1" t="e">
        <f t="shared" si="725"/>
        <v>#N/A</v>
      </c>
      <c r="CK3129" s="1" t="str">
        <f t="shared" si="726"/>
        <v/>
      </c>
    </row>
    <row r="3130" spans="73:89" ht="12" customHeight="1" x14ac:dyDescent="0.15">
      <c r="BU3130" s="1">
        <f t="shared" si="727"/>
        <v>0</v>
      </c>
      <c r="BV3130" s="1">
        <f>IF($BY$12=1,NORMDIST(BY3130,$Y$6,$Y$8,TRUE),IF($BY$12=2,IF(BY3130&lt;=$BX$31,0,IF(BY3130&gt;=$BX$32,1,(BY3130-$BX$31)*$BX$33)),SUM($BU$42:BU3130)/$BV$40))</f>
        <v>1</v>
      </c>
      <c r="BW3130" s="1">
        <f t="shared" si="718"/>
        <v>2.6893145827014335E-36</v>
      </c>
      <c r="BY3130" s="1">
        <f t="shared" si="719"/>
        <v>308.80000000000172</v>
      </c>
      <c r="BZ3130" s="1">
        <f t="shared" si="721"/>
        <v>8.7089202807688425E-39</v>
      </c>
      <c r="CA3130" s="1">
        <f t="shared" si="728"/>
        <v>26</v>
      </c>
      <c r="CE3130" s="1">
        <f t="shared" si="722"/>
        <v>26.305</v>
      </c>
      <c r="CF3130" s="1">
        <f t="shared" si="723"/>
        <v>99</v>
      </c>
      <c r="CG3130" s="1">
        <f t="shared" si="724"/>
        <v>0</v>
      </c>
      <c r="CH3130" s="1">
        <f t="shared" si="720"/>
        <v>0</v>
      </c>
      <c r="CJ3130" s="1" t="e">
        <f t="shared" si="725"/>
        <v>#N/A</v>
      </c>
      <c r="CK3130" s="1" t="str">
        <f t="shared" si="726"/>
        <v/>
      </c>
    </row>
    <row r="3131" spans="73:89" ht="12" customHeight="1" x14ac:dyDescent="0.15">
      <c r="BU3131" s="1">
        <f t="shared" si="727"/>
        <v>0</v>
      </c>
      <c r="BV3131" s="1">
        <f>IF($BY$12=1,NORMDIST(BY3131,$Y$6,$Y$8,TRUE),IF($BY$12=2,IF(BY3131&lt;=$BX$31,0,IF(BY3131&gt;=$BX$32,1,(BY3131-$BX$31)*$BX$33)),SUM($BU$42:BU3131)/$BV$40))</f>
        <v>1</v>
      </c>
      <c r="BW3131" s="1">
        <f t="shared" ref="BW3131:BW3194" si="729">BY3131*BZ3131</f>
        <v>2.5216101375305934E-36</v>
      </c>
      <c r="BY3131" s="1">
        <f t="shared" ref="BY3131:BY3194" si="730">BY3130+$BZ$1</f>
        <v>308.90000000000174</v>
      </c>
      <c r="BZ3131" s="1">
        <f t="shared" si="721"/>
        <v>8.1631924167386827E-39</v>
      </c>
      <c r="CA3131" s="1">
        <f t="shared" si="728"/>
        <v>26</v>
      </c>
      <c r="CE3131" s="1">
        <f t="shared" si="722"/>
        <v>26.305</v>
      </c>
      <c r="CF3131" s="1">
        <f t="shared" si="723"/>
        <v>99</v>
      </c>
      <c r="CG3131" s="1">
        <f t="shared" si="724"/>
        <v>0</v>
      </c>
      <c r="CH3131" s="1">
        <f t="shared" si="720"/>
        <v>0</v>
      </c>
      <c r="CJ3131" s="1" t="e">
        <f t="shared" si="725"/>
        <v>#N/A</v>
      </c>
      <c r="CK3131" s="1" t="str">
        <f t="shared" si="726"/>
        <v/>
      </c>
    </row>
    <row r="3132" spans="73:89" ht="12" customHeight="1" x14ac:dyDescent="0.15">
      <c r="BU3132" s="1">
        <f t="shared" si="727"/>
        <v>0</v>
      </c>
      <c r="BV3132" s="1">
        <f>IF($BY$12=1,NORMDIST(BY3132,$Y$6,$Y$8,TRUE),IF($BY$12=2,IF(BY3132&lt;=$BX$31,0,IF(BY3132&gt;=$BX$32,1,(BY3132-$BX$31)*$BX$33)),SUM($BU$42:BU3132)/$BV$40))</f>
        <v>1</v>
      </c>
      <c r="BW3132" s="1">
        <f t="shared" si="729"/>
        <v>2.3643043098344103E-36</v>
      </c>
      <c r="BY3132" s="1">
        <f t="shared" si="730"/>
        <v>309.00000000000176</v>
      </c>
      <c r="BZ3132" s="1">
        <f t="shared" si="721"/>
        <v>7.6514702583637439E-39</v>
      </c>
      <c r="CA3132" s="1">
        <f t="shared" si="728"/>
        <v>26</v>
      </c>
      <c r="CE3132" s="1">
        <f t="shared" si="722"/>
        <v>26.305</v>
      </c>
      <c r="CF3132" s="1">
        <f t="shared" si="723"/>
        <v>99</v>
      </c>
      <c r="CG3132" s="1">
        <f t="shared" si="724"/>
        <v>0</v>
      </c>
      <c r="CH3132" s="1">
        <f t="shared" si="720"/>
        <v>0</v>
      </c>
      <c r="CJ3132" s="1" t="e">
        <f t="shared" si="725"/>
        <v>#N/A</v>
      </c>
      <c r="CK3132" s="1" t="str">
        <f t="shared" si="726"/>
        <v/>
      </c>
    </row>
    <row r="3133" spans="73:89" ht="12" customHeight="1" x14ac:dyDescent="0.15">
      <c r="BU3133" s="1">
        <f t="shared" si="727"/>
        <v>0</v>
      </c>
      <c r="BV3133" s="1">
        <f>IF($BY$12=1,NORMDIST(BY3133,$Y$6,$Y$8,TRUE),IF($BY$12=2,IF(BY3133&lt;=$BX$31,0,IF(BY3133&gt;=$BX$32,1,(BY3133-$BX$31)*$BX$33)),SUM($BU$42:BU3133)/$BV$40))</f>
        <v>1</v>
      </c>
      <c r="BW3133" s="1">
        <f t="shared" si="729"/>
        <v>2.2167560536996584E-36</v>
      </c>
      <c r="BY3133" s="1">
        <f t="shared" si="730"/>
        <v>309.10000000000178</v>
      </c>
      <c r="BZ3133" s="1">
        <f t="shared" si="721"/>
        <v>7.1716468900020883E-39</v>
      </c>
      <c r="CA3133" s="1">
        <f t="shared" si="728"/>
        <v>26</v>
      </c>
      <c r="CE3133" s="1">
        <f t="shared" si="722"/>
        <v>26.305</v>
      </c>
      <c r="CF3133" s="1">
        <f t="shared" si="723"/>
        <v>99</v>
      </c>
      <c r="CG3133" s="1">
        <f t="shared" si="724"/>
        <v>0</v>
      </c>
      <c r="CH3133" s="1">
        <f t="shared" si="720"/>
        <v>0</v>
      </c>
      <c r="CJ3133" s="1" t="e">
        <f t="shared" si="725"/>
        <v>#N/A</v>
      </c>
      <c r="CK3133" s="1" t="str">
        <f t="shared" si="726"/>
        <v/>
      </c>
    </row>
    <row r="3134" spans="73:89" ht="12" customHeight="1" x14ac:dyDescent="0.15">
      <c r="BU3134" s="1">
        <f t="shared" si="727"/>
        <v>0</v>
      </c>
      <c r="BV3134" s="1">
        <f>IF($BY$12=1,NORMDIST(BY3134,$Y$6,$Y$8,TRUE),IF($BY$12=2,IF(BY3134&lt;=$BX$31,0,IF(BY3134&gt;=$BX$32,1,(BY3134-$BX$31)*$BX$33)),SUM($BU$42:BU3134)/$BV$40))</f>
        <v>1</v>
      </c>
      <c r="BW3134" s="1">
        <f t="shared" si="729"/>
        <v>2.0783636092074672E-36</v>
      </c>
      <c r="BY3134" s="1">
        <f t="shared" si="730"/>
        <v>309.20000000000181</v>
      </c>
      <c r="BZ3134" s="1">
        <f t="shared" si="721"/>
        <v>6.7217451785493377E-39</v>
      </c>
      <c r="CA3134" s="1">
        <f t="shared" si="728"/>
        <v>26</v>
      </c>
      <c r="CE3134" s="1">
        <f t="shared" si="722"/>
        <v>26.305</v>
      </c>
      <c r="CF3134" s="1">
        <f t="shared" si="723"/>
        <v>99</v>
      </c>
      <c r="CG3134" s="1">
        <f t="shared" si="724"/>
        <v>0</v>
      </c>
      <c r="CH3134" s="1">
        <f t="shared" si="720"/>
        <v>0</v>
      </c>
      <c r="CJ3134" s="1" t="e">
        <f t="shared" si="725"/>
        <v>#N/A</v>
      </c>
      <c r="CK3134" s="1" t="str">
        <f t="shared" si="726"/>
        <v/>
      </c>
    </row>
    <row r="3135" spans="73:89" ht="12" customHeight="1" x14ac:dyDescent="0.15">
      <c r="BU3135" s="1">
        <f t="shared" si="727"/>
        <v>0</v>
      </c>
      <c r="BV3135" s="1">
        <f>IF($BY$12=1,NORMDIST(BY3135,$Y$6,$Y$8,TRUE),IF($BY$12=2,IF(BY3135&lt;=$BX$31,0,IF(BY3135&gt;=$BX$32,1,(BY3135-$BX$31)*$BX$33)),SUM($BU$42:BU3135)/$BV$40))</f>
        <v>1</v>
      </c>
      <c r="BW3135" s="1">
        <f t="shared" si="729"/>
        <v>1.9485621092718407E-36</v>
      </c>
      <c r="BY3135" s="1">
        <f t="shared" si="730"/>
        <v>309.30000000000183</v>
      </c>
      <c r="BZ3135" s="1">
        <f t="shared" si="721"/>
        <v>6.2999098262910744E-39</v>
      </c>
      <c r="CA3135" s="1">
        <f t="shared" si="728"/>
        <v>26</v>
      </c>
      <c r="CE3135" s="1">
        <f t="shared" si="722"/>
        <v>26.305</v>
      </c>
      <c r="CF3135" s="1">
        <f t="shared" si="723"/>
        <v>99</v>
      </c>
      <c r="CG3135" s="1">
        <f t="shared" si="724"/>
        <v>0</v>
      </c>
      <c r="CH3135" s="1">
        <f t="shared" si="720"/>
        <v>0</v>
      </c>
      <c r="CJ3135" s="1" t="e">
        <f t="shared" si="725"/>
        <v>#N/A</v>
      </c>
      <c r="CK3135" s="1" t="str">
        <f t="shared" si="726"/>
        <v/>
      </c>
    </row>
    <row r="3136" spans="73:89" ht="12" customHeight="1" x14ac:dyDescent="0.15">
      <c r="BU3136" s="1">
        <f t="shared" si="727"/>
        <v>0</v>
      </c>
      <c r="BV3136" s="1">
        <f>IF($BY$12=1,NORMDIST(BY3136,$Y$6,$Y$8,TRUE),IF($BY$12=2,IF(BY3136&lt;=$BX$31,0,IF(BY3136&gt;=$BX$32,1,(BY3136-$BX$31)*$BX$33)),SUM($BU$42:BU3136)/$BV$40))</f>
        <v>1</v>
      </c>
      <c r="BW3136" s="1">
        <f t="shared" si="729"/>
        <v>1.8268213313686148E-36</v>
      </c>
      <c r="BY3136" s="1">
        <f t="shared" si="730"/>
        <v>309.40000000000185</v>
      </c>
      <c r="BZ3136" s="1">
        <f t="shared" si="721"/>
        <v>5.9043999074615512E-39</v>
      </c>
      <c r="CA3136" s="1">
        <f t="shared" si="728"/>
        <v>26</v>
      </c>
      <c r="CE3136" s="1">
        <f t="shared" si="722"/>
        <v>26.305</v>
      </c>
      <c r="CF3136" s="1">
        <f t="shared" si="723"/>
        <v>99</v>
      </c>
      <c r="CG3136" s="1">
        <f t="shared" si="724"/>
        <v>0</v>
      </c>
      <c r="CH3136" s="1">
        <f t="shared" si="720"/>
        <v>0</v>
      </c>
      <c r="CJ3136" s="1" t="e">
        <f t="shared" si="725"/>
        <v>#N/A</v>
      </c>
      <c r="CK3136" s="1" t="str">
        <f t="shared" si="726"/>
        <v/>
      </c>
    </row>
    <row r="3137" spans="73:89" ht="12" customHeight="1" x14ac:dyDescent="0.15">
      <c r="BU3137" s="1">
        <f t="shared" si="727"/>
        <v>0</v>
      </c>
      <c r="BV3137" s="1">
        <f>IF($BY$12=1,NORMDIST(BY3137,$Y$6,$Y$8,TRUE),IF($BY$12=2,IF(BY3137&lt;=$BX$31,0,IF(BY3137&gt;=$BX$32,1,(BY3137-$BX$31)*$BX$33)),SUM($BU$42:BU3137)/$BV$40))</f>
        <v>1</v>
      </c>
      <c r="BW3137" s="1">
        <f t="shared" si="729"/>
        <v>1.7126435854376232E-36</v>
      </c>
      <c r="BY3137" s="1">
        <f t="shared" si="730"/>
        <v>309.50000000000188</v>
      </c>
      <c r="BZ3137" s="1">
        <f t="shared" si="721"/>
        <v>5.5335818592491533E-39</v>
      </c>
      <c r="CA3137" s="1">
        <f t="shared" si="728"/>
        <v>26</v>
      </c>
      <c r="CE3137" s="1">
        <f t="shared" si="722"/>
        <v>26.305</v>
      </c>
      <c r="CF3137" s="1">
        <f t="shared" si="723"/>
        <v>99</v>
      </c>
      <c r="CG3137" s="1">
        <f t="shared" si="724"/>
        <v>0</v>
      </c>
      <c r="CH3137" s="1">
        <f t="shared" si="720"/>
        <v>0</v>
      </c>
      <c r="CJ3137" s="1" t="e">
        <f t="shared" si="725"/>
        <v>#N/A</v>
      </c>
      <c r="CK3137" s="1" t="str">
        <f t="shared" si="726"/>
        <v/>
      </c>
    </row>
    <row r="3138" spans="73:89" ht="12" customHeight="1" x14ac:dyDescent="0.15">
      <c r="BU3138" s="1">
        <f t="shared" si="727"/>
        <v>0</v>
      </c>
      <c r="BV3138" s="1">
        <f>IF($BY$12=1,NORMDIST(BY3138,$Y$6,$Y$8,TRUE),IF($BY$12=2,IF(BY3138&lt;=$BX$31,0,IF(BY3138&gt;=$BX$32,1,(BY3138-$BX$31)*$BX$33)),SUM($BU$42:BU3138)/$BV$40))</f>
        <v>1</v>
      </c>
      <c r="BW3138" s="1">
        <f t="shared" si="729"/>
        <v>1.6055617297620039E-36</v>
      </c>
      <c r="BY3138" s="1">
        <f t="shared" si="730"/>
        <v>309.6000000000019</v>
      </c>
      <c r="BZ3138" s="1">
        <f t="shared" si="721"/>
        <v>5.1859228997480424E-39</v>
      </c>
      <c r="CA3138" s="1">
        <f t="shared" si="728"/>
        <v>26</v>
      </c>
      <c r="CE3138" s="1">
        <f t="shared" si="722"/>
        <v>26.305</v>
      </c>
      <c r="CF3138" s="1">
        <f t="shared" si="723"/>
        <v>99</v>
      </c>
      <c r="CG3138" s="1">
        <f t="shared" si="724"/>
        <v>0</v>
      </c>
      <c r="CH3138" s="1">
        <f t="shared" si="720"/>
        <v>0</v>
      </c>
      <c r="CJ3138" s="1" t="e">
        <f t="shared" si="725"/>
        <v>#N/A</v>
      </c>
      <c r="CK3138" s="1" t="str">
        <f t="shared" si="726"/>
        <v/>
      </c>
    </row>
    <row r="3139" spans="73:89" ht="12" customHeight="1" x14ac:dyDescent="0.15">
      <c r="BU3139" s="1">
        <f t="shared" si="727"/>
        <v>0</v>
      </c>
      <c r="BV3139" s="1">
        <f>IF($BY$12=1,NORMDIST(BY3139,$Y$6,$Y$8,TRUE),IF($BY$12=2,IF(BY3139&lt;=$BX$31,0,IF(BY3139&gt;=$BX$32,1,(BY3139-$BX$31)*$BX$33)),SUM($BU$42:BU3139)/$BV$40))</f>
        <v>1</v>
      </c>
      <c r="BW3139" s="1">
        <f t="shared" si="729"/>
        <v>1.5051373071182684E-36</v>
      </c>
      <c r="BY3139" s="1">
        <f t="shared" si="730"/>
        <v>309.70000000000192</v>
      </c>
      <c r="BZ3139" s="1">
        <f t="shared" si="721"/>
        <v>4.8599848470076176E-39</v>
      </c>
      <c r="CA3139" s="1">
        <f t="shared" si="728"/>
        <v>26</v>
      </c>
      <c r="CE3139" s="1">
        <f t="shared" si="722"/>
        <v>26.305</v>
      </c>
      <c r="CF3139" s="1">
        <f t="shared" si="723"/>
        <v>99</v>
      </c>
      <c r="CG3139" s="1">
        <f t="shared" si="724"/>
        <v>0</v>
      </c>
      <c r="CH3139" s="1">
        <f t="shared" ref="CH3139:CH3202" si="731">IF(CB3139="",0,1)</f>
        <v>0</v>
      </c>
      <c r="CJ3139" s="1" t="e">
        <f t="shared" si="725"/>
        <v>#N/A</v>
      </c>
      <c r="CK3139" s="1" t="str">
        <f t="shared" si="726"/>
        <v/>
      </c>
    </row>
    <row r="3140" spans="73:89" ht="12" customHeight="1" x14ac:dyDescent="0.15">
      <c r="BU3140" s="1">
        <f t="shared" si="727"/>
        <v>0</v>
      </c>
      <c r="BV3140" s="1">
        <f>IF($BY$12=1,NORMDIST(BY3140,$Y$6,$Y$8,TRUE),IF($BY$12=2,IF(BY3140&lt;=$BX$31,0,IF(BY3140&gt;=$BX$32,1,(BY3140-$BX$31)*$BX$33)),SUM($BU$42:BU3140)/$BV$40))</f>
        <v>1</v>
      </c>
      <c r="BW3140" s="1">
        <f t="shared" si="729"/>
        <v>1.4109587939521372E-36</v>
      </c>
      <c r="BY3140" s="1">
        <f t="shared" si="730"/>
        <v>309.80000000000194</v>
      </c>
      <c r="BZ3140" s="1">
        <f t="shared" si="721"/>
        <v>4.5544183148874384E-39</v>
      </c>
      <c r="CA3140" s="1">
        <f t="shared" si="728"/>
        <v>26</v>
      </c>
      <c r="CE3140" s="1">
        <f t="shared" si="722"/>
        <v>26.305</v>
      </c>
      <c r="CF3140" s="1">
        <f t="shared" si="723"/>
        <v>99</v>
      </c>
      <c r="CG3140" s="1">
        <f t="shared" si="724"/>
        <v>0</v>
      </c>
      <c r="CH3140" s="1">
        <f t="shared" si="731"/>
        <v>0</v>
      </c>
      <c r="CJ3140" s="1" t="e">
        <f t="shared" si="725"/>
        <v>#N/A</v>
      </c>
      <c r="CK3140" s="1" t="str">
        <f t="shared" si="726"/>
        <v/>
      </c>
    </row>
    <row r="3141" spans="73:89" ht="12" customHeight="1" x14ac:dyDescent="0.15">
      <c r="BU3141" s="1">
        <f t="shared" si="727"/>
        <v>0</v>
      </c>
      <c r="BV3141" s="1">
        <f>IF($BY$12=1,NORMDIST(BY3141,$Y$6,$Y$8,TRUE),IF($BY$12=2,IF(BY3141&lt;=$BX$31,0,IF(BY3141&gt;=$BX$32,1,(BY3141-$BX$31)*$BX$33)),SUM($BU$42:BU3141)/$BV$40))</f>
        <v>1</v>
      </c>
      <c r="BW3141" s="1">
        <f t="shared" si="729"/>
        <v>1.3226399557688811E-36</v>
      </c>
      <c r="BY3141" s="1">
        <f t="shared" si="730"/>
        <v>309.90000000000197</v>
      </c>
      <c r="BZ3141" s="1">
        <f t="shared" si="721"/>
        <v>4.2679572628876175E-39</v>
      </c>
      <c r="CA3141" s="1">
        <f t="shared" si="728"/>
        <v>26</v>
      </c>
      <c r="CE3141" s="1">
        <f t="shared" si="722"/>
        <v>26.305</v>
      </c>
      <c r="CF3141" s="1">
        <f t="shared" si="723"/>
        <v>99</v>
      </c>
      <c r="CG3141" s="1">
        <f t="shared" si="724"/>
        <v>0</v>
      </c>
      <c r="CH3141" s="1">
        <f t="shared" si="731"/>
        <v>0</v>
      </c>
      <c r="CJ3141" s="1" t="e">
        <f t="shared" si="725"/>
        <v>#N/A</v>
      </c>
      <c r="CK3141" s="1" t="str">
        <f t="shared" si="726"/>
        <v/>
      </c>
    </row>
    <row r="3142" spans="73:89" ht="12" customHeight="1" x14ac:dyDescent="0.15">
      <c r="BU3142" s="1">
        <f t="shared" si="727"/>
        <v>0</v>
      </c>
      <c r="BV3142" s="1">
        <f>IF($BY$12=1,NORMDIST(BY3142,$Y$6,$Y$8,TRUE),IF($BY$12=2,IF(BY3142&lt;=$BX$31,0,IF(BY3142&gt;=$BX$32,1,(BY3142-$BX$31)*$BX$33)),SUM($BU$42:BU3142)/$BV$40))</f>
        <v>1</v>
      </c>
      <c r="BW3142" s="1">
        <f t="shared" si="729"/>
        <v>1.2398183023344604E-36</v>
      </c>
      <c r="BY3142" s="1">
        <f t="shared" si="730"/>
        <v>310.00000000000199</v>
      </c>
      <c r="BZ3142" s="1">
        <f t="shared" si="721"/>
        <v>3.9994138784982337E-39</v>
      </c>
      <c r="CA3142" s="1">
        <f t="shared" si="728"/>
        <v>26</v>
      </c>
      <c r="CE3142" s="1">
        <f t="shared" si="722"/>
        <v>26.305</v>
      </c>
      <c r="CF3142" s="1">
        <f t="shared" si="723"/>
        <v>99</v>
      </c>
      <c r="CG3142" s="1">
        <f t="shared" si="724"/>
        <v>0</v>
      </c>
      <c r="CH3142" s="1">
        <f t="shared" si="731"/>
        <v>0</v>
      </c>
      <c r="CJ3142" s="1" t="e">
        <f t="shared" si="725"/>
        <v>#N/A</v>
      </c>
      <c r="CK3142" s="1" t="str">
        <f t="shared" si="726"/>
        <v/>
      </c>
    </row>
    <row r="3143" spans="73:89" ht="12" customHeight="1" x14ac:dyDescent="0.15">
      <c r="BU3143" s="1">
        <f t="shared" si="727"/>
        <v>0</v>
      </c>
      <c r="BV3143" s="1">
        <f>IF($BY$12=1,NORMDIST(BY3143,$Y$6,$Y$8,TRUE),IF($BY$12=2,IF(BY3143&lt;=$BX$31,0,IF(BY3143&gt;=$BX$32,1,(BY3143-$BX$31)*$BX$33)),SUM($BU$42:BU3143)/$BV$40))</f>
        <v>1</v>
      </c>
      <c r="BW3143" s="1">
        <f t="shared" si="729"/>
        <v>1.1621536366679814E-36</v>
      </c>
      <c r="BY3143" s="1">
        <f t="shared" si="730"/>
        <v>310.10000000000201</v>
      </c>
      <c r="BZ3143" s="1">
        <f t="shared" si="721"/>
        <v>3.7476737719057525E-39</v>
      </c>
      <c r="CA3143" s="1">
        <f t="shared" si="728"/>
        <v>26</v>
      </c>
      <c r="CE3143" s="1">
        <f t="shared" si="722"/>
        <v>26.305</v>
      </c>
      <c r="CF3143" s="1">
        <f t="shared" si="723"/>
        <v>99</v>
      </c>
      <c r="CG3143" s="1">
        <f t="shared" si="724"/>
        <v>0</v>
      </c>
      <c r="CH3143" s="1">
        <f t="shared" si="731"/>
        <v>0</v>
      </c>
      <c r="CJ3143" s="1" t="e">
        <f t="shared" si="725"/>
        <v>#N/A</v>
      </c>
      <c r="CK3143" s="1" t="str">
        <f t="shared" si="726"/>
        <v/>
      </c>
    </row>
    <row r="3144" spans="73:89" ht="12" customHeight="1" x14ac:dyDescent="0.15">
      <c r="BU3144" s="1">
        <f t="shared" si="727"/>
        <v>0</v>
      </c>
      <c r="BV3144" s="1">
        <f>IF($BY$12=1,NORMDIST(BY3144,$Y$6,$Y$8,TRUE),IF($BY$12=2,IF(BY3144&lt;=$BX$31,0,IF(BY3144&gt;=$BX$32,1,(BY3144-$BX$31)*$BX$33)),SUM($BU$42:BU3144)/$BV$40))</f>
        <v>1</v>
      </c>
      <c r="BW3144" s="1">
        <f t="shared" si="729"/>
        <v>1.0893266921658736E-36</v>
      </c>
      <c r="BY3144" s="1">
        <f t="shared" si="730"/>
        <v>310.20000000000203</v>
      </c>
      <c r="BZ3144" s="1">
        <f t="shared" si="721"/>
        <v>3.5116914641065973E-39</v>
      </c>
      <c r="CA3144" s="1">
        <f t="shared" si="728"/>
        <v>26</v>
      </c>
      <c r="CE3144" s="1">
        <f t="shared" si="722"/>
        <v>26.305</v>
      </c>
      <c r="CF3144" s="1">
        <f t="shared" si="723"/>
        <v>99</v>
      </c>
      <c r="CG3144" s="1">
        <f t="shared" si="724"/>
        <v>0</v>
      </c>
      <c r="CH3144" s="1">
        <f t="shared" si="731"/>
        <v>0</v>
      </c>
      <c r="CJ3144" s="1" t="e">
        <f t="shared" si="725"/>
        <v>#N/A</v>
      </c>
      <c r="CK3144" s="1" t="str">
        <f t="shared" si="726"/>
        <v/>
      </c>
    </row>
    <row r="3145" spans="73:89" ht="12" customHeight="1" x14ac:dyDescent="0.15">
      <c r="BU3145" s="1">
        <f t="shared" si="727"/>
        <v>0</v>
      </c>
      <c r="BV3145" s="1">
        <f>IF($BY$12=1,NORMDIST(BY3145,$Y$6,$Y$8,TRUE),IF($BY$12=2,IF(BY3145&lt;=$BX$31,0,IF(BY3145&gt;=$BX$32,1,(BY3145-$BX$31)*$BX$33)),SUM($BU$42:BU3145)/$BV$40))</f>
        <v>1</v>
      </c>
      <c r="BW3145" s="1">
        <f t="shared" si="729"/>
        <v>1.0210378525383516E-36</v>
      </c>
      <c r="BY3145" s="1">
        <f t="shared" si="730"/>
        <v>310.30000000000206</v>
      </c>
      <c r="BZ3145" s="1">
        <f t="shared" si="721"/>
        <v>3.29048615062309E-39</v>
      </c>
      <c r="CA3145" s="1">
        <f t="shared" si="728"/>
        <v>26</v>
      </c>
      <c r="CE3145" s="1">
        <f t="shared" si="722"/>
        <v>26.305</v>
      </c>
      <c r="CF3145" s="1">
        <f t="shared" si="723"/>
        <v>99</v>
      </c>
      <c r="CG3145" s="1">
        <f t="shared" si="724"/>
        <v>0</v>
      </c>
      <c r="CH3145" s="1">
        <f t="shared" si="731"/>
        <v>0</v>
      </c>
      <c r="CJ3145" s="1" t="e">
        <f t="shared" si="725"/>
        <v>#N/A</v>
      </c>
      <c r="CK3145" s="1" t="str">
        <f t="shared" si="726"/>
        <v/>
      </c>
    </row>
    <row r="3146" spans="73:89" ht="12" customHeight="1" x14ac:dyDescent="0.15">
      <c r="BU3146" s="1">
        <f t="shared" si="727"/>
        <v>0</v>
      </c>
      <c r="BV3146" s="1">
        <f>IF($BY$12=1,NORMDIST(BY3146,$Y$6,$Y$8,TRUE),IF($BY$12=2,IF(BY3146&lt;=$BX$31,0,IF(BY3146&gt;=$BX$32,1,(BY3146-$BX$31)*$BX$33)),SUM($BU$42:BU3146)/$BV$40))</f>
        <v>1</v>
      </c>
      <c r="BW3146" s="1">
        <f t="shared" si="729"/>
        <v>9.5700594955721947E-37</v>
      </c>
      <c r="BY3146" s="1">
        <f t="shared" si="730"/>
        <v>310.40000000000208</v>
      </c>
      <c r="BZ3146" s="1">
        <f t="shared" si="721"/>
        <v>3.0831377240889598E-39</v>
      </c>
      <c r="CA3146" s="1">
        <f t="shared" si="728"/>
        <v>26</v>
      </c>
      <c r="CE3146" s="1">
        <f t="shared" si="722"/>
        <v>26.305</v>
      </c>
      <c r="CF3146" s="1">
        <f t="shared" si="723"/>
        <v>99</v>
      </c>
      <c r="CG3146" s="1">
        <f t="shared" si="724"/>
        <v>0</v>
      </c>
      <c r="CH3146" s="1">
        <f t="shared" si="731"/>
        <v>0</v>
      </c>
      <c r="CJ3146" s="1" t="e">
        <f t="shared" si="725"/>
        <v>#N/A</v>
      </c>
      <c r="CK3146" s="1" t="str">
        <f t="shared" si="726"/>
        <v/>
      </c>
    </row>
    <row r="3147" spans="73:89" ht="12" customHeight="1" x14ac:dyDescent="0.15">
      <c r="BU3147" s="1">
        <f t="shared" si="727"/>
        <v>0</v>
      </c>
      <c r="BV3147" s="1">
        <f>IF($BY$12=1,NORMDIST(BY3147,$Y$6,$Y$8,TRUE),IF($BY$12=2,IF(BY3147&lt;=$BX$31,0,IF(BY3147&gt;=$BX$32,1,(BY3147-$BX$31)*$BX$33)),SUM($BU$42:BU3147)/$BV$40))</f>
        <v>1</v>
      </c>
      <c r="BW3147" s="1">
        <f t="shared" si="729"/>
        <v>8.969671339143933E-37</v>
      </c>
      <c r="BY3147" s="1">
        <f t="shared" si="730"/>
        <v>310.5000000000021</v>
      </c>
      <c r="BZ3147" s="1">
        <f t="shared" si="721"/>
        <v>2.8887830399819235E-39</v>
      </c>
      <c r="CA3147" s="1">
        <f t="shared" si="728"/>
        <v>26</v>
      </c>
      <c r="CE3147" s="1">
        <f t="shared" si="722"/>
        <v>26.305</v>
      </c>
      <c r="CF3147" s="1">
        <f t="shared" si="723"/>
        <v>99</v>
      </c>
      <c r="CG3147" s="1">
        <f t="shared" si="724"/>
        <v>0</v>
      </c>
      <c r="CH3147" s="1">
        <f t="shared" si="731"/>
        <v>0</v>
      </c>
      <c r="CJ3147" s="1" t="e">
        <f t="shared" si="725"/>
        <v>#N/A</v>
      </c>
      <c r="CK3147" s="1" t="str">
        <f t="shared" si="726"/>
        <v/>
      </c>
    </row>
    <row r="3148" spans="73:89" ht="12" customHeight="1" x14ac:dyDescent="0.15">
      <c r="BU3148" s="1">
        <f t="shared" si="727"/>
        <v>0</v>
      </c>
      <c r="BV3148" s="1">
        <f>IF($BY$12=1,NORMDIST(BY3148,$Y$6,$Y$8,TRUE),IF($BY$12=2,IF(BY3148&lt;=$BX$31,0,IF(BY3148&gt;=$BX$32,1,(BY3148-$BX$31)*$BX$33)),SUM($BU$42:BU3148)/$BV$40))</f>
        <v>1</v>
      </c>
      <c r="BW3148" s="1">
        <f t="shared" si="729"/>
        <v>8.406738147727176E-37</v>
      </c>
      <c r="BY3148" s="1">
        <f t="shared" si="730"/>
        <v>310.60000000000213</v>
      </c>
      <c r="BZ3148" s="1">
        <f t="shared" si="721"/>
        <v>2.706612410729916E-39</v>
      </c>
      <c r="CA3148" s="1">
        <f t="shared" si="728"/>
        <v>26</v>
      </c>
      <c r="CE3148" s="1">
        <f t="shared" si="722"/>
        <v>26.305</v>
      </c>
      <c r="CF3148" s="1">
        <f t="shared" si="723"/>
        <v>99</v>
      </c>
      <c r="CG3148" s="1">
        <f t="shared" si="724"/>
        <v>0</v>
      </c>
      <c r="CH3148" s="1">
        <f t="shared" si="731"/>
        <v>0</v>
      </c>
      <c r="CJ3148" s="1" t="e">
        <f t="shared" si="725"/>
        <v>#N/A</v>
      </c>
      <c r="CK3148" s="1" t="str">
        <f t="shared" si="726"/>
        <v/>
      </c>
    </row>
    <row r="3149" spans="73:89" ht="12" customHeight="1" x14ac:dyDescent="0.15">
      <c r="BU3149" s="1">
        <f t="shared" si="727"/>
        <v>0</v>
      </c>
      <c r="BV3149" s="1">
        <f>IF($BY$12=1,NORMDIST(BY3149,$Y$6,$Y$8,TRUE),IF($BY$12=2,IF(BY3149&lt;=$BX$31,0,IF(BY3149&gt;=$BX$32,1,(BY3149-$BX$31)*$BX$33)),SUM($BU$42:BU3149)/$BV$40))</f>
        <v>1</v>
      </c>
      <c r="BW3149" s="1">
        <f t="shared" si="729"/>
        <v>7.8789366385587317E-37</v>
      </c>
      <c r="BY3149" s="1">
        <f t="shared" si="730"/>
        <v>310.70000000000215</v>
      </c>
      <c r="BZ3149" s="1">
        <f t="shared" si="721"/>
        <v>2.5358663143091977E-39</v>
      </c>
      <c r="CA3149" s="1">
        <f t="shared" si="728"/>
        <v>26</v>
      </c>
      <c r="CE3149" s="1">
        <f t="shared" si="722"/>
        <v>26.305</v>
      </c>
      <c r="CF3149" s="1">
        <f t="shared" si="723"/>
        <v>99</v>
      </c>
      <c r="CG3149" s="1">
        <f t="shared" si="724"/>
        <v>0</v>
      </c>
      <c r="CH3149" s="1">
        <f t="shared" si="731"/>
        <v>0</v>
      </c>
      <c r="CJ3149" s="1" t="e">
        <f t="shared" si="725"/>
        <v>#N/A</v>
      </c>
      <c r="CK3149" s="1" t="str">
        <f t="shared" si="726"/>
        <v/>
      </c>
    </row>
    <row r="3150" spans="73:89" ht="12" customHeight="1" x14ac:dyDescent="0.15">
      <c r="BU3150" s="1">
        <f t="shared" si="727"/>
        <v>0</v>
      </c>
      <c r="BV3150" s="1">
        <f>IF($BY$12=1,NORMDIST(BY3150,$Y$6,$Y$8,TRUE),IF($BY$12=2,IF(BY3150&lt;=$BX$31,0,IF(BY3150&gt;=$BX$32,1,(BY3150-$BX$31)*$BX$33)),SUM($BU$42:BU3150)/$BV$40))</f>
        <v>1</v>
      </c>
      <c r="BW3150" s="1">
        <f t="shared" si="729"/>
        <v>7.384086801738026E-37</v>
      </c>
      <c r="BY3150" s="1">
        <f t="shared" si="730"/>
        <v>310.80000000000217</v>
      </c>
      <c r="BZ3150" s="1">
        <f t="shared" si="721"/>
        <v>2.3758323042914975E-39</v>
      </c>
      <c r="CA3150" s="1">
        <f t="shared" si="728"/>
        <v>26</v>
      </c>
      <c r="CE3150" s="1">
        <f t="shared" si="722"/>
        <v>26.305</v>
      </c>
      <c r="CF3150" s="1">
        <f t="shared" si="723"/>
        <v>99</v>
      </c>
      <c r="CG3150" s="1">
        <f t="shared" si="724"/>
        <v>0</v>
      </c>
      <c r="CH3150" s="1">
        <f t="shared" si="731"/>
        <v>0</v>
      </c>
      <c r="CJ3150" s="1" t="e">
        <f t="shared" si="725"/>
        <v>#N/A</v>
      </c>
      <c r="CK3150" s="1" t="str">
        <f t="shared" si="726"/>
        <v/>
      </c>
    </row>
    <row r="3151" spans="73:89" ht="12" customHeight="1" x14ac:dyDescent="0.15">
      <c r="BU3151" s="1">
        <f t="shared" si="727"/>
        <v>0</v>
      </c>
      <c r="BV3151" s="1">
        <f>IF($BY$12=1,NORMDIST(BY3151,$Y$6,$Y$8,TRUE),IF($BY$12=2,IF(BY3151&lt;=$BX$31,0,IF(BY3151&gt;=$BX$32,1,(BY3151-$BX$31)*$BX$33)),SUM($BU$42:BU3151)/$BV$40))</f>
        <v>1</v>
      </c>
      <c r="BW3151" s="1">
        <f t="shared" si="729"/>
        <v>6.9201431171466811E-37</v>
      </c>
      <c r="BY3151" s="1">
        <f t="shared" si="730"/>
        <v>310.90000000000219</v>
      </c>
      <c r="BZ3151" s="1">
        <f t="shared" si="721"/>
        <v>2.2258421090854399E-39</v>
      </c>
      <c r="CA3151" s="1">
        <f t="shared" si="728"/>
        <v>26</v>
      </c>
      <c r="CE3151" s="1">
        <f t="shared" si="722"/>
        <v>26.305</v>
      </c>
      <c r="CF3151" s="1">
        <f t="shared" si="723"/>
        <v>99</v>
      </c>
      <c r="CG3151" s="1">
        <f t="shared" si="724"/>
        <v>0</v>
      </c>
      <c r="CH3151" s="1">
        <f t="shared" si="731"/>
        <v>0</v>
      </c>
      <c r="CJ3151" s="1" t="e">
        <f t="shared" si="725"/>
        <v>#N/A</v>
      </c>
      <c r="CK3151" s="1" t="str">
        <f t="shared" si="726"/>
        <v/>
      </c>
    </row>
    <row r="3152" spans="73:89" ht="12" customHeight="1" x14ac:dyDescent="0.15">
      <c r="BU3152" s="1">
        <f t="shared" si="727"/>
        <v>0</v>
      </c>
      <c r="BV3152" s="1">
        <f>IF($BY$12=1,NORMDIST(BY3152,$Y$6,$Y$8,TRUE),IF($BY$12=2,IF(BY3152&lt;=$BX$31,0,IF(BY3152&gt;=$BX$32,1,(BY3152-$BX$31)*$BX$33)),SUM($BU$42:BU3152)/$BV$40))</f>
        <v>1</v>
      </c>
      <c r="BW3152" s="1">
        <f t="shared" si="729"/>
        <v>6.4851863065474131E-37</v>
      </c>
      <c r="BY3152" s="1">
        <f t="shared" si="730"/>
        <v>311.00000000000222</v>
      </c>
      <c r="BZ3152" s="1">
        <f t="shared" si="721"/>
        <v>2.0852689088576743E-39</v>
      </c>
      <c r="CA3152" s="1">
        <f t="shared" si="728"/>
        <v>26</v>
      </c>
      <c r="CE3152" s="1">
        <f t="shared" si="722"/>
        <v>26.305</v>
      </c>
      <c r="CF3152" s="1">
        <f t="shared" si="723"/>
        <v>99</v>
      </c>
      <c r="CG3152" s="1">
        <f t="shared" si="724"/>
        <v>0</v>
      </c>
      <c r="CH3152" s="1">
        <f t="shared" si="731"/>
        <v>0</v>
      </c>
      <c r="CJ3152" s="1" t="e">
        <f t="shared" si="725"/>
        <v>#N/A</v>
      </c>
      <c r="CK3152" s="1" t="str">
        <f t="shared" si="726"/>
        <v/>
      </c>
    </row>
    <row r="3153" spans="73:89" ht="12" customHeight="1" x14ac:dyDescent="0.15">
      <c r="BU3153" s="1">
        <f t="shared" si="727"/>
        <v>0</v>
      </c>
      <c r="BV3153" s="1">
        <f>IF($BY$12=1,NORMDIST(BY3153,$Y$6,$Y$8,TRUE),IF($BY$12=2,IF(BY3153&lt;=$BX$31,0,IF(BY3153&gt;=$BX$32,1,(BY3153-$BX$31)*$BX$33)),SUM($BU$42:BU3153)/$BV$40))</f>
        <v>1</v>
      </c>
      <c r="BW3153" s="1">
        <f t="shared" si="729"/>
        <v>6.0774155884567856E-37</v>
      </c>
      <c r="BY3153" s="1">
        <f t="shared" si="730"/>
        <v>311.10000000000224</v>
      </c>
      <c r="BZ3153" s="1">
        <f t="shared" si="721"/>
        <v>1.9535247793174998E-39</v>
      </c>
      <c r="CA3153" s="1">
        <f t="shared" si="728"/>
        <v>26</v>
      </c>
      <c r="CE3153" s="1">
        <f t="shared" si="722"/>
        <v>26.305</v>
      </c>
      <c r="CF3153" s="1">
        <f t="shared" si="723"/>
        <v>99</v>
      </c>
      <c r="CG3153" s="1">
        <f t="shared" si="724"/>
        <v>0</v>
      </c>
      <c r="CH3153" s="1">
        <f t="shared" si="731"/>
        <v>0</v>
      </c>
      <c r="CJ3153" s="1" t="e">
        <f t="shared" si="725"/>
        <v>#N/A</v>
      </c>
      <c r="CK3153" s="1" t="str">
        <f t="shared" si="726"/>
        <v/>
      </c>
    </row>
    <row r="3154" spans="73:89" ht="12" customHeight="1" x14ac:dyDescent="0.15">
      <c r="BU3154" s="1">
        <f t="shared" si="727"/>
        <v>0</v>
      </c>
      <c r="BV3154" s="1">
        <f>IF($BY$12=1,NORMDIST(BY3154,$Y$6,$Y$8,TRUE),IF($BY$12=2,IF(BY3154&lt;=$BX$31,0,IF(BY3154&gt;=$BX$32,1,(BY3154-$BX$31)*$BX$33)),SUM($BU$42:BU3154)/$BV$40))</f>
        <v>1</v>
      </c>
      <c r="BW3154" s="1">
        <f t="shared" si="729"/>
        <v>5.6951414053289224E-37</v>
      </c>
      <c r="BY3154" s="1">
        <f t="shared" si="730"/>
        <v>311.20000000000226</v>
      </c>
      <c r="BZ3154" s="1">
        <f t="shared" si="721"/>
        <v>1.8300582922007971E-39</v>
      </c>
      <c r="CA3154" s="1">
        <f t="shared" si="728"/>
        <v>26</v>
      </c>
      <c r="CE3154" s="1">
        <f t="shared" si="722"/>
        <v>26.305</v>
      </c>
      <c r="CF3154" s="1">
        <f t="shared" si="723"/>
        <v>99</v>
      </c>
      <c r="CG3154" s="1">
        <f t="shared" si="724"/>
        <v>0</v>
      </c>
      <c r="CH3154" s="1">
        <f t="shared" si="731"/>
        <v>0</v>
      </c>
      <c r="CJ3154" s="1" t="e">
        <f t="shared" si="725"/>
        <v>#N/A</v>
      </c>
      <c r="CK3154" s="1" t="str">
        <f t="shared" si="726"/>
        <v/>
      </c>
    </row>
    <row r="3155" spans="73:89" ht="12" customHeight="1" x14ac:dyDescent="0.15">
      <c r="BU3155" s="1">
        <f t="shared" si="727"/>
        <v>0</v>
      </c>
      <c r="BV3155" s="1">
        <f>IF($BY$12=1,NORMDIST(BY3155,$Y$6,$Y$8,TRUE),IF($BY$12=2,IF(BY3155&lt;=$BX$31,0,IF(BY3155&gt;=$BX$32,1,(BY3155-$BX$31)*$BX$33)),SUM($BU$42:BU3155)/$BV$40))</f>
        <v>1</v>
      </c>
      <c r="BW3155" s="1">
        <f t="shared" si="729"/>
        <v>5.3367785944259271E-37</v>
      </c>
      <c r="BY3155" s="1">
        <f t="shared" si="730"/>
        <v>311.30000000000229</v>
      </c>
      <c r="BZ3155" s="1">
        <f t="shared" si="721"/>
        <v>1.7143522629058424E-39</v>
      </c>
      <c r="CA3155" s="1">
        <f t="shared" si="728"/>
        <v>26</v>
      </c>
      <c r="CE3155" s="1">
        <f t="shared" si="722"/>
        <v>26.305</v>
      </c>
      <c r="CF3155" s="1">
        <f t="shared" si="723"/>
        <v>99</v>
      </c>
      <c r="CG3155" s="1">
        <f t="shared" si="724"/>
        <v>0</v>
      </c>
      <c r="CH3155" s="1">
        <f t="shared" si="731"/>
        <v>0</v>
      </c>
      <c r="CJ3155" s="1" t="e">
        <f t="shared" si="725"/>
        <v>#N/A</v>
      </c>
      <c r="CK3155" s="1" t="str">
        <f t="shared" si="726"/>
        <v/>
      </c>
    </row>
    <row r="3156" spans="73:89" ht="12" customHeight="1" x14ac:dyDescent="0.15">
      <c r="BU3156" s="1">
        <f t="shared" si="727"/>
        <v>0</v>
      </c>
      <c r="BV3156" s="1">
        <f>IF($BY$12=1,NORMDIST(BY3156,$Y$6,$Y$8,TRUE),IF($BY$12=2,IF(BY3156&lt;=$BX$31,0,IF(BY3156&gt;=$BX$32,1,(BY3156-$BX$31)*$BX$33)),SUM($BU$42:BU3156)/$BV$40))</f>
        <v>1</v>
      </c>
      <c r="BW3156" s="1">
        <f t="shared" si="729"/>
        <v>5.0008399754745702E-37</v>
      </c>
      <c r="BY3156" s="1">
        <f t="shared" si="730"/>
        <v>311.40000000000231</v>
      </c>
      <c r="BZ3156" s="1">
        <f t="shared" si="721"/>
        <v>1.6059216363116677E-39</v>
      </c>
      <c r="CA3156" s="1">
        <f t="shared" si="728"/>
        <v>26</v>
      </c>
      <c r="CE3156" s="1">
        <f t="shared" si="722"/>
        <v>26.305</v>
      </c>
      <c r="CF3156" s="1">
        <f t="shared" si="723"/>
        <v>99</v>
      </c>
      <c r="CG3156" s="1">
        <f t="shared" si="724"/>
        <v>0</v>
      </c>
      <c r="CH3156" s="1">
        <f t="shared" si="731"/>
        <v>0</v>
      </c>
      <c r="CJ3156" s="1" t="e">
        <f t="shared" si="725"/>
        <v>#N/A</v>
      </c>
      <c r="CK3156" s="1" t="str">
        <f t="shared" si="726"/>
        <v/>
      </c>
    </row>
    <row r="3157" spans="73:89" ht="12" customHeight="1" x14ac:dyDescent="0.15">
      <c r="BU3157" s="1">
        <f t="shared" si="727"/>
        <v>0</v>
      </c>
      <c r="BV3157" s="1">
        <f>IF($BY$12=1,NORMDIST(BY3157,$Y$6,$Y$8,TRUE),IF($BY$12=2,IF(BY3157&lt;=$BX$31,0,IF(BY3157&gt;=$BX$32,1,(BY3157-$BX$31)*$BX$33)),SUM($BU$42:BU3157)/$BV$40))</f>
        <v>1</v>
      </c>
      <c r="BW3157" s="1">
        <f t="shared" si="729"/>
        <v>4.6859303298263308E-37</v>
      </c>
      <c r="BY3157" s="1">
        <f t="shared" si="730"/>
        <v>311.50000000000233</v>
      </c>
      <c r="BZ3157" s="1">
        <f t="shared" si="721"/>
        <v>1.5043115023519409E-39</v>
      </c>
      <c r="CA3157" s="1">
        <f t="shared" si="728"/>
        <v>26</v>
      </c>
      <c r="CE3157" s="1">
        <f t="shared" si="722"/>
        <v>26.305</v>
      </c>
      <c r="CF3157" s="1">
        <f t="shared" si="723"/>
        <v>99</v>
      </c>
      <c r="CG3157" s="1">
        <f t="shared" si="724"/>
        <v>0</v>
      </c>
      <c r="CH3157" s="1">
        <f t="shared" si="731"/>
        <v>0</v>
      </c>
      <c r="CJ3157" s="1" t="e">
        <f t="shared" si="725"/>
        <v>#N/A</v>
      </c>
      <c r="CK3157" s="1" t="str">
        <f t="shared" si="726"/>
        <v/>
      </c>
    </row>
    <row r="3158" spans="73:89" ht="12" customHeight="1" x14ac:dyDescent="0.15">
      <c r="BU3158" s="1">
        <f t="shared" si="727"/>
        <v>0</v>
      </c>
      <c r="BV3158" s="1">
        <f>IF($BY$12=1,NORMDIST(BY3158,$Y$6,$Y$8,TRUE),IF($BY$12=2,IF(BY3158&lt;=$BX$31,0,IF(BY3158&gt;=$BX$32,1,(BY3158-$BX$31)*$BX$33)),SUM($BU$42:BU3158)/$BV$40))</f>
        <v>1</v>
      </c>
      <c r="BW3158" s="1">
        <f t="shared" si="729"/>
        <v>4.3907407473664061E-37</v>
      </c>
      <c r="BY3158" s="1">
        <f t="shared" si="730"/>
        <v>311.60000000000235</v>
      </c>
      <c r="BZ3158" s="1">
        <f t="shared" si="721"/>
        <v>1.4090952334295163E-39</v>
      </c>
      <c r="CA3158" s="1">
        <f t="shared" si="728"/>
        <v>26</v>
      </c>
      <c r="CE3158" s="1">
        <f t="shared" si="722"/>
        <v>26.305</v>
      </c>
      <c r="CF3158" s="1">
        <f t="shared" si="723"/>
        <v>99</v>
      </c>
      <c r="CG3158" s="1">
        <f t="shared" si="724"/>
        <v>0</v>
      </c>
      <c r="CH3158" s="1">
        <f t="shared" si="731"/>
        <v>0</v>
      </c>
      <c r="CJ3158" s="1" t="e">
        <f t="shared" si="725"/>
        <v>#N/A</v>
      </c>
      <c r="CK3158" s="1" t="str">
        <f t="shared" si="726"/>
        <v/>
      </c>
    </row>
    <row r="3159" spans="73:89" ht="12" customHeight="1" x14ac:dyDescent="0.15">
      <c r="BU3159" s="1">
        <f t="shared" si="727"/>
        <v>0</v>
      </c>
      <c r="BV3159" s="1">
        <f>IF($BY$12=1,NORMDIST(BY3159,$Y$6,$Y$8,TRUE),IF($BY$12=2,IF(BY3159&lt;=$BX$31,0,IF(BY3159&gt;=$BX$32,1,(BY3159-$BX$31)*$BX$33)),SUM($BU$42:BU3159)/$BV$40))</f>
        <v>1</v>
      </c>
      <c r="BW3159" s="1">
        <f t="shared" si="729"/>
        <v>4.1140433188462092E-37</v>
      </c>
      <c r="BY3159" s="1">
        <f t="shared" si="730"/>
        <v>311.70000000000238</v>
      </c>
      <c r="BZ3159" s="1">
        <f t="shared" si="721"/>
        <v>1.3198727362355398E-39</v>
      </c>
      <c r="CA3159" s="1">
        <f t="shared" si="728"/>
        <v>26</v>
      </c>
      <c r="CE3159" s="1">
        <f t="shared" si="722"/>
        <v>26.305</v>
      </c>
      <c r="CF3159" s="1">
        <f t="shared" si="723"/>
        <v>99</v>
      </c>
      <c r="CG3159" s="1">
        <f t="shared" si="724"/>
        <v>0</v>
      </c>
      <c r="CH3159" s="1">
        <f t="shared" si="731"/>
        <v>0</v>
      </c>
      <c r="CJ3159" s="1" t="e">
        <f t="shared" si="725"/>
        <v>#N/A</v>
      </c>
      <c r="CK3159" s="1" t="str">
        <f t="shared" si="726"/>
        <v/>
      </c>
    </row>
    <row r="3160" spans="73:89" ht="12" customHeight="1" x14ac:dyDescent="0.15">
      <c r="BU3160" s="1">
        <f t="shared" si="727"/>
        <v>0</v>
      </c>
      <c r="BV3160" s="1">
        <f>IF($BY$12=1,NORMDIST(BY3160,$Y$6,$Y$8,TRUE),IF($BY$12=2,IF(BY3160&lt;=$BX$31,0,IF(BY3160&gt;=$BX$32,1,(BY3160-$BX$31)*$BX$33)),SUM($BU$42:BU3160)/$BV$40))</f>
        <v>1</v>
      </c>
      <c r="BW3160" s="1">
        <f t="shared" si="729"/>
        <v>3.8546861526616207E-37</v>
      </c>
      <c r="BY3160" s="1">
        <f t="shared" si="730"/>
        <v>311.8000000000024</v>
      </c>
      <c r="BZ3160" s="1">
        <f t="shared" si="721"/>
        <v>1.2362688109883231E-39</v>
      </c>
      <c r="CA3160" s="1">
        <f t="shared" si="728"/>
        <v>26</v>
      </c>
      <c r="CE3160" s="1">
        <f t="shared" si="722"/>
        <v>26.305</v>
      </c>
      <c r="CF3160" s="1">
        <f t="shared" si="723"/>
        <v>99</v>
      </c>
      <c r="CG3160" s="1">
        <f t="shared" si="724"/>
        <v>0</v>
      </c>
      <c r="CH3160" s="1">
        <f t="shared" si="731"/>
        <v>0</v>
      </c>
      <c r="CJ3160" s="1" t="e">
        <f t="shared" si="725"/>
        <v>#N/A</v>
      </c>
      <c r="CK3160" s="1" t="str">
        <f t="shared" si="726"/>
        <v/>
      </c>
    </row>
    <row r="3161" spans="73:89" ht="12" customHeight="1" x14ac:dyDescent="0.15">
      <c r="BU3161" s="1">
        <f t="shared" si="727"/>
        <v>0</v>
      </c>
      <c r="BV3161" s="1">
        <f>IF($BY$12=1,NORMDIST(BY3161,$Y$6,$Y$8,TRUE),IF($BY$12=2,IF(BY3161&lt;=$BX$31,0,IF(BY3161&gt;=$BX$32,1,(BY3161-$BX$31)*$BX$33)),SUM($BU$42:BU3161)/$BV$40))</f>
        <v>1</v>
      </c>
      <c r="BW3161" s="1">
        <f t="shared" si="729"/>
        <v>3.6115886963670355E-37</v>
      </c>
      <c r="BY3161" s="1">
        <f t="shared" si="730"/>
        <v>311.90000000000242</v>
      </c>
      <c r="BZ3161" s="1">
        <f t="shared" si="721"/>
        <v>1.1579316115315831E-39</v>
      </c>
      <c r="CA3161" s="1">
        <f t="shared" si="728"/>
        <v>26</v>
      </c>
      <c r="CE3161" s="1">
        <f t="shared" si="722"/>
        <v>26.305</v>
      </c>
      <c r="CF3161" s="1">
        <f t="shared" si="723"/>
        <v>99</v>
      </c>
      <c r="CG3161" s="1">
        <f t="shared" si="724"/>
        <v>0</v>
      </c>
      <c r="CH3161" s="1">
        <f t="shared" si="731"/>
        <v>0</v>
      </c>
      <c r="CJ3161" s="1" t="e">
        <f t="shared" si="725"/>
        <v>#N/A</v>
      </c>
      <c r="CK3161" s="1" t="str">
        <f t="shared" si="726"/>
        <v/>
      </c>
    </row>
    <row r="3162" spans="73:89" ht="12" customHeight="1" x14ac:dyDescent="0.15">
      <c r="BU3162" s="1">
        <f t="shared" si="727"/>
        <v>0</v>
      </c>
      <c r="BV3162" s="1">
        <f>IF($BY$12=1,NORMDIST(BY3162,$Y$6,$Y$8,TRUE),IF($BY$12=2,IF(BY3162&lt;=$BX$31,0,IF(BY3162&gt;=$BX$32,1,(BY3162-$BX$31)*$BX$33)),SUM($BU$42:BU3162)/$BV$40))</f>
        <v>1</v>
      </c>
      <c r="BW3162" s="1">
        <f t="shared" si="729"/>
        <v>3.3837373444012271E-37</v>
      </c>
      <c r="BY3162" s="1">
        <f t="shared" si="730"/>
        <v>312.00000000000244</v>
      </c>
      <c r="BZ3162" s="1">
        <f t="shared" si="721"/>
        <v>1.0845312001285899E-39</v>
      </c>
      <c r="CA3162" s="1">
        <f t="shared" si="728"/>
        <v>26</v>
      </c>
      <c r="CE3162" s="1">
        <f t="shared" si="722"/>
        <v>26.305</v>
      </c>
      <c r="CF3162" s="1">
        <f t="shared" si="723"/>
        <v>99</v>
      </c>
      <c r="CG3162" s="1">
        <f t="shared" si="724"/>
        <v>0</v>
      </c>
      <c r="CH3162" s="1">
        <f t="shared" si="731"/>
        <v>0</v>
      </c>
      <c r="CJ3162" s="1" t="e">
        <f t="shared" si="725"/>
        <v>#N/A</v>
      </c>
      <c r="CK3162" s="1" t="str">
        <f t="shared" si="726"/>
        <v/>
      </c>
    </row>
    <row r="3163" spans="73:89" ht="12" customHeight="1" x14ac:dyDescent="0.15">
      <c r="BU3163" s="1">
        <f t="shared" si="727"/>
        <v>0</v>
      </c>
      <c r="BV3163" s="1">
        <f>IF($BY$12=1,NORMDIST(BY3163,$Y$6,$Y$8,TRUE),IF($BY$12=2,IF(BY3163&lt;=$BX$31,0,IF(BY3163&gt;=$BX$32,1,(BY3163-$BX$31)*$BX$33)),SUM($BU$42:BU3163)/$BV$40))</f>
        <v>1</v>
      </c>
      <c r="BW3163" s="1">
        <f t="shared" si="729"/>
        <v>3.1701813146252258E-37</v>
      </c>
      <c r="BY3163" s="1">
        <f t="shared" si="730"/>
        <v>312.10000000000247</v>
      </c>
      <c r="BZ3163" s="1">
        <f t="shared" si="721"/>
        <v>1.0157581911647551E-39</v>
      </c>
      <c r="CA3163" s="1">
        <f t="shared" si="728"/>
        <v>26</v>
      </c>
      <c r="CE3163" s="1">
        <f t="shared" si="722"/>
        <v>26.305</v>
      </c>
      <c r="CF3163" s="1">
        <f t="shared" si="723"/>
        <v>99</v>
      </c>
      <c r="CG3163" s="1">
        <f t="shared" si="724"/>
        <v>0</v>
      </c>
      <c r="CH3163" s="1">
        <f t="shared" si="731"/>
        <v>0</v>
      </c>
      <c r="CJ3163" s="1" t="e">
        <f t="shared" si="725"/>
        <v>#N/A</v>
      </c>
      <c r="CK3163" s="1" t="str">
        <f t="shared" si="726"/>
        <v/>
      </c>
    </row>
    <row r="3164" spans="73:89" ht="12" customHeight="1" x14ac:dyDescent="0.15">
      <c r="BU3164" s="1">
        <f t="shared" si="727"/>
        <v>0</v>
      </c>
      <c r="BV3164" s="1">
        <f>IF($BY$12=1,NORMDIST(BY3164,$Y$6,$Y$8,TRUE),IF($BY$12=2,IF(BY3164&lt;=$BX$31,0,IF(BY3164&gt;=$BX$32,1,(BY3164-$BX$31)*$BX$33)),SUM($BU$42:BU3164)/$BV$40))</f>
        <v>1</v>
      </c>
      <c r="BW3164" s="1">
        <f t="shared" si="729"/>
        <v>2.9700287773192192E-37</v>
      </c>
      <c r="BY3164" s="1">
        <f t="shared" si="730"/>
        <v>312.20000000000249</v>
      </c>
      <c r="BZ3164" s="1">
        <f t="shared" si="721"/>
        <v>9.5132247832133101E-40</v>
      </c>
      <c r="CA3164" s="1">
        <f t="shared" si="728"/>
        <v>26</v>
      </c>
      <c r="CE3164" s="1">
        <f t="shared" si="722"/>
        <v>26.305</v>
      </c>
      <c r="CF3164" s="1">
        <f t="shared" si="723"/>
        <v>99</v>
      </c>
      <c r="CG3164" s="1">
        <f t="shared" si="724"/>
        <v>0</v>
      </c>
      <c r="CH3164" s="1">
        <f t="shared" si="731"/>
        <v>0</v>
      </c>
      <c r="CJ3164" s="1" t="e">
        <f t="shared" si="725"/>
        <v>#N/A</v>
      </c>
      <c r="CK3164" s="1" t="str">
        <f t="shared" si="726"/>
        <v/>
      </c>
    </row>
    <row r="3165" spans="73:89" ht="12" customHeight="1" x14ac:dyDescent="0.15">
      <c r="BU3165" s="1">
        <f t="shared" si="727"/>
        <v>0</v>
      </c>
      <c r="BV3165" s="1">
        <f>IF($BY$12=1,NORMDIST(BY3165,$Y$6,$Y$8,TRUE),IF($BY$12=2,IF(BY3165&lt;=$BX$31,0,IF(BY3165&gt;=$BX$32,1,(BY3165-$BX$31)*$BX$33)),SUM($BU$42:BU3165)/$BV$40))</f>
        <v>1</v>
      </c>
      <c r="BW3165" s="1">
        <f t="shared" si="729"/>
        <v>2.7824432212762235E-37</v>
      </c>
      <c r="BY3165" s="1">
        <f t="shared" si="730"/>
        <v>312.30000000000251</v>
      </c>
      <c r="BZ3165" s="1">
        <f t="shared" si="721"/>
        <v>8.909520401140574E-40</v>
      </c>
      <c r="CA3165" s="1">
        <f t="shared" si="728"/>
        <v>26</v>
      </c>
      <c r="CE3165" s="1">
        <f t="shared" si="722"/>
        <v>26.305</v>
      </c>
      <c r="CF3165" s="1">
        <f t="shared" si="723"/>
        <v>99</v>
      </c>
      <c r="CG3165" s="1">
        <f t="shared" si="724"/>
        <v>0</v>
      </c>
      <c r="CH3165" s="1">
        <f t="shared" si="731"/>
        <v>0</v>
      </c>
      <c r="CJ3165" s="1" t="e">
        <f t="shared" si="725"/>
        <v>#N/A</v>
      </c>
      <c r="CK3165" s="1" t="str">
        <f t="shared" si="726"/>
        <v/>
      </c>
    </row>
    <row r="3166" spans="73:89" ht="12" customHeight="1" x14ac:dyDescent="0.15">
      <c r="BU3166" s="1">
        <f t="shared" si="727"/>
        <v>0</v>
      </c>
      <c r="BV3166" s="1">
        <f>IF($BY$12=1,NORMDIST(BY3166,$Y$6,$Y$8,TRUE),IF($BY$12=2,IF(BY3166&lt;=$BX$31,0,IF(BY3166&gt;=$BX$32,1,(BY3166-$BX$31)*$BX$33)),SUM($BU$42:BU3166)/$BV$40))</f>
        <v>1</v>
      </c>
      <c r="BW3166" s="1">
        <f t="shared" si="729"/>
        <v>2.6066400425590029E-37</v>
      </c>
      <c r="BY3166" s="1">
        <f t="shared" si="730"/>
        <v>312.40000000000254</v>
      </c>
      <c r="BZ3166" s="1">
        <f t="shared" si="721"/>
        <v>8.3439181900095443E-40</v>
      </c>
      <c r="CA3166" s="1">
        <f t="shared" si="728"/>
        <v>26</v>
      </c>
      <c r="CE3166" s="1">
        <f t="shared" si="722"/>
        <v>26.305</v>
      </c>
      <c r="CF3166" s="1">
        <f t="shared" si="723"/>
        <v>99</v>
      </c>
      <c r="CG3166" s="1">
        <f t="shared" si="724"/>
        <v>0</v>
      </c>
      <c r="CH3166" s="1">
        <f t="shared" si="731"/>
        <v>0</v>
      </c>
      <c r="CJ3166" s="1" t="e">
        <f t="shared" si="725"/>
        <v>#N/A</v>
      </c>
      <c r="CK3166" s="1" t="str">
        <f t="shared" si="726"/>
        <v/>
      </c>
    </row>
    <row r="3167" spans="73:89" ht="12" customHeight="1" x14ac:dyDescent="0.15">
      <c r="BU3167" s="1">
        <f t="shared" si="727"/>
        <v>0</v>
      </c>
      <c r="BV3167" s="1">
        <f>IF($BY$12=1,NORMDIST(BY3167,$Y$6,$Y$8,TRUE),IF($BY$12=2,IF(BY3167&lt;=$BX$31,0,IF(BY3167&gt;=$BX$32,1,(BY3167-$BX$31)*$BX$33)),SUM($BU$42:BU3167)/$BV$40))</f>
        <v>1</v>
      </c>
      <c r="BW3167" s="1">
        <f t="shared" si="729"/>
        <v>2.4418833423593648E-37</v>
      </c>
      <c r="BY3167" s="1">
        <f t="shared" si="730"/>
        <v>312.50000000000256</v>
      </c>
      <c r="BZ3167" s="1">
        <f t="shared" si="721"/>
        <v>7.8140266955499028E-40</v>
      </c>
      <c r="CA3167" s="1">
        <f t="shared" si="728"/>
        <v>26</v>
      </c>
      <c r="CE3167" s="1">
        <f t="shared" si="722"/>
        <v>26.305</v>
      </c>
      <c r="CF3167" s="1">
        <f t="shared" si="723"/>
        <v>99</v>
      </c>
      <c r="CG3167" s="1">
        <f t="shared" si="724"/>
        <v>0</v>
      </c>
      <c r="CH3167" s="1">
        <f t="shared" si="731"/>
        <v>0</v>
      </c>
      <c r="CJ3167" s="1" t="e">
        <f t="shared" si="725"/>
        <v>#N/A</v>
      </c>
      <c r="CK3167" s="1" t="str">
        <f t="shared" si="726"/>
        <v/>
      </c>
    </row>
    <row r="3168" spans="73:89" ht="12" customHeight="1" x14ac:dyDescent="0.15">
      <c r="BU3168" s="1">
        <f t="shared" si="727"/>
        <v>0</v>
      </c>
      <c r="BV3168" s="1">
        <f>IF($BY$12=1,NORMDIST(BY3168,$Y$6,$Y$8,TRUE),IF($BY$12=2,IF(BY3168&lt;=$BX$31,0,IF(BY3168&gt;=$BX$32,1,(BY3168-$BX$31)*$BX$33)),SUM($BU$42:BU3168)/$BV$40))</f>
        <v>1</v>
      </c>
      <c r="BW3168" s="1">
        <f t="shared" si="729"/>
        <v>2.2874829212208962E-37</v>
      </c>
      <c r="BY3168" s="1">
        <f t="shared" si="730"/>
        <v>312.60000000000258</v>
      </c>
      <c r="BZ3168" s="1">
        <f t="shared" si="721"/>
        <v>7.3176037147180978E-40</v>
      </c>
      <c r="CA3168" s="1">
        <f t="shared" si="728"/>
        <v>26</v>
      </c>
      <c r="CE3168" s="1">
        <f t="shared" si="722"/>
        <v>26.305</v>
      </c>
      <c r="CF3168" s="1">
        <f t="shared" si="723"/>
        <v>99</v>
      </c>
      <c r="CG3168" s="1">
        <f t="shared" si="724"/>
        <v>0</v>
      </c>
      <c r="CH3168" s="1">
        <f t="shared" si="731"/>
        <v>0</v>
      </c>
      <c r="CJ3168" s="1" t="e">
        <f t="shared" si="725"/>
        <v>#N/A</v>
      </c>
      <c r="CK3168" s="1" t="str">
        <f t="shared" si="726"/>
        <v/>
      </c>
    </row>
    <row r="3169" spans="73:89" ht="12" customHeight="1" x14ac:dyDescent="0.15">
      <c r="BU3169" s="1">
        <f t="shared" si="727"/>
        <v>0</v>
      </c>
      <c r="BV3169" s="1">
        <f>IF($BY$12=1,NORMDIST(BY3169,$Y$6,$Y$8,TRUE),IF($BY$12=2,IF(BY3169&lt;=$BX$31,0,IF(BY3169&gt;=$BX$32,1,(BY3169-$BX$31)*$BX$33)),SUM($BU$42:BU3169)/$BV$40))</f>
        <v>1</v>
      </c>
      <c r="BW3169" s="1">
        <f t="shared" si="729"/>
        <v>2.1427914576558176E-37</v>
      </c>
      <c r="BY3169" s="1">
        <f t="shared" si="730"/>
        <v>312.7000000000026</v>
      </c>
      <c r="BZ3169" s="1">
        <f t="shared" si="721"/>
        <v>6.852547034396546E-40</v>
      </c>
      <c r="CA3169" s="1">
        <f t="shared" si="728"/>
        <v>26</v>
      </c>
      <c r="CE3169" s="1">
        <f t="shared" si="722"/>
        <v>26.305</v>
      </c>
      <c r="CF3169" s="1">
        <f t="shared" si="723"/>
        <v>99</v>
      </c>
      <c r="CG3169" s="1">
        <f t="shared" si="724"/>
        <v>0</v>
      </c>
      <c r="CH3169" s="1">
        <f t="shared" si="731"/>
        <v>0</v>
      </c>
      <c r="CJ3169" s="1" t="e">
        <f t="shared" si="725"/>
        <v>#N/A</v>
      </c>
      <c r="CK3169" s="1" t="str">
        <f t="shared" si="726"/>
        <v/>
      </c>
    </row>
    <row r="3170" spans="73:89" ht="12" customHeight="1" x14ac:dyDescent="0.15">
      <c r="BU3170" s="1">
        <f t="shared" si="727"/>
        <v>0</v>
      </c>
      <c r="BV3170" s="1">
        <f>IF($BY$12=1,NORMDIST(BY3170,$Y$6,$Y$8,TRUE),IF($BY$12=2,IF(BY3170&lt;=$BX$31,0,IF(BY3170&gt;=$BX$32,1,(BY3170-$BX$31)*$BX$33)),SUM($BU$42:BU3170)/$BV$40))</f>
        <v>1</v>
      </c>
      <c r="BW3170" s="1">
        <f t="shared" si="729"/>
        <v>2.0072018599132802E-37</v>
      </c>
      <c r="BY3170" s="1">
        <f t="shared" si="730"/>
        <v>312.80000000000263</v>
      </c>
      <c r="BZ3170" s="1">
        <f t="shared" si="721"/>
        <v>6.4168857414106888E-40</v>
      </c>
      <c r="CA3170" s="1">
        <f t="shared" si="728"/>
        <v>26</v>
      </c>
      <c r="CE3170" s="1">
        <f t="shared" si="722"/>
        <v>26.305</v>
      </c>
      <c r="CF3170" s="1">
        <f t="shared" si="723"/>
        <v>99</v>
      </c>
      <c r="CG3170" s="1">
        <f t="shared" si="724"/>
        <v>0</v>
      </c>
      <c r="CH3170" s="1">
        <f t="shared" si="731"/>
        <v>0</v>
      </c>
      <c r="CJ3170" s="1" t="e">
        <f t="shared" si="725"/>
        <v>#N/A</v>
      </c>
      <c r="CK3170" s="1" t="str">
        <f t="shared" si="726"/>
        <v/>
      </c>
    </row>
    <row r="3171" spans="73:89" ht="12" customHeight="1" x14ac:dyDescent="0.15">
      <c r="BU3171" s="1">
        <f t="shared" si="727"/>
        <v>0</v>
      </c>
      <c r="BV3171" s="1">
        <f>IF($BY$12=1,NORMDIST(BY3171,$Y$6,$Y$8,TRUE),IF($BY$12=2,IF(BY3171&lt;=$BX$31,0,IF(BY3171&gt;=$BX$32,1,(BY3171-$BX$31)*$BX$33)),SUM($BU$42:BU3171)/$BV$40))</f>
        <v>1</v>
      </c>
      <c r="BW3171" s="1">
        <f t="shared" si="729"/>
        <v>1.8801447803368085E-37</v>
      </c>
      <c r="BY3171" s="1">
        <f t="shared" si="730"/>
        <v>312.90000000000265</v>
      </c>
      <c r="BZ3171" s="1">
        <f t="shared" si="721"/>
        <v>6.0087720688296342E-40</v>
      </c>
      <c r="CA3171" s="1">
        <f t="shared" si="728"/>
        <v>26</v>
      </c>
      <c r="CE3171" s="1">
        <f t="shared" si="722"/>
        <v>26.305</v>
      </c>
      <c r="CF3171" s="1">
        <f t="shared" si="723"/>
        <v>99</v>
      </c>
      <c r="CG3171" s="1">
        <f t="shared" si="724"/>
        <v>0</v>
      </c>
      <c r="CH3171" s="1">
        <f t="shared" si="731"/>
        <v>0</v>
      </c>
      <c r="CJ3171" s="1" t="e">
        <f t="shared" si="725"/>
        <v>#N/A</v>
      </c>
      <c r="CK3171" s="1" t="str">
        <f t="shared" si="726"/>
        <v/>
      </c>
    </row>
    <row r="3172" spans="73:89" ht="12" customHeight="1" x14ac:dyDescent="0.15">
      <c r="BU3172" s="1">
        <f t="shared" si="727"/>
        <v>0</v>
      </c>
      <c r="BV3172" s="1">
        <f>IF($BY$12=1,NORMDIST(BY3172,$Y$6,$Y$8,TRUE),IF($BY$12=2,IF(BY3172&lt;=$BX$31,0,IF(BY3172&gt;=$BX$32,1,(BY3172-$BX$31)*$BX$33)),SUM($BU$42:BU3172)/$BV$40))</f>
        <v>1</v>
      </c>
      <c r="BW3172" s="1">
        <f t="shared" si="729"/>
        <v>1.7610862823885745E-37</v>
      </c>
      <c r="BY3172" s="1">
        <f t="shared" si="730"/>
        <v>313.00000000000267</v>
      </c>
      <c r="BZ3172" s="1">
        <f t="shared" si="721"/>
        <v>5.6264737456503497E-40</v>
      </c>
      <c r="CA3172" s="1">
        <f t="shared" si="728"/>
        <v>26</v>
      </c>
      <c r="CE3172" s="1">
        <f t="shared" si="722"/>
        <v>26.305</v>
      </c>
      <c r="CF3172" s="1">
        <f t="shared" si="723"/>
        <v>99</v>
      </c>
      <c r="CG3172" s="1">
        <f t="shared" si="724"/>
        <v>0</v>
      </c>
      <c r="CH3172" s="1">
        <f t="shared" si="731"/>
        <v>0</v>
      </c>
      <c r="CJ3172" s="1" t="e">
        <f t="shared" si="725"/>
        <v>#N/A</v>
      </c>
      <c r="CK3172" s="1" t="str">
        <f t="shared" si="726"/>
        <v/>
      </c>
    </row>
    <row r="3173" spans="73:89" ht="12" customHeight="1" x14ac:dyDescent="0.15">
      <c r="BU3173" s="1">
        <f t="shared" si="727"/>
        <v>0</v>
      </c>
      <c r="BV3173" s="1">
        <f>IF($BY$12=1,NORMDIST(BY3173,$Y$6,$Y$8,TRUE),IF($BY$12=2,IF(BY3173&lt;=$BX$31,0,IF(BY3173&gt;=$BX$32,1,(BY3173-$BX$31)*$BX$33)),SUM($BU$42:BU3173)/$BV$40))</f>
        <v>1</v>
      </c>
      <c r="BW3173" s="1">
        <f t="shared" si="729"/>
        <v>1.6495256510215635E-37</v>
      </c>
      <c r="BY3173" s="1">
        <f t="shared" si="730"/>
        <v>313.10000000000269</v>
      </c>
      <c r="BZ3173" s="1">
        <f t="shared" si="721"/>
        <v>5.2683668189765228E-40</v>
      </c>
      <c r="CA3173" s="1">
        <f t="shared" si="728"/>
        <v>26</v>
      </c>
      <c r="CE3173" s="1">
        <f t="shared" si="722"/>
        <v>26.305</v>
      </c>
      <c r="CF3173" s="1">
        <f t="shared" si="723"/>
        <v>99</v>
      </c>
      <c r="CG3173" s="1">
        <f t="shared" si="724"/>
        <v>0</v>
      </c>
      <c r="CH3173" s="1">
        <f t="shared" si="731"/>
        <v>0</v>
      </c>
      <c r="CJ3173" s="1" t="e">
        <f t="shared" si="725"/>
        <v>#N/A</v>
      </c>
      <c r="CK3173" s="1" t="str">
        <f t="shared" si="726"/>
        <v/>
      </c>
    </row>
    <row r="3174" spans="73:89" ht="12" customHeight="1" x14ac:dyDescent="0.15">
      <c r="BU3174" s="1">
        <f t="shared" si="727"/>
        <v>0</v>
      </c>
      <c r="BV3174" s="1">
        <f>IF($BY$12=1,NORMDIST(BY3174,$Y$6,$Y$8,TRUE),IF($BY$12=2,IF(BY3174&lt;=$BX$31,0,IF(BY3174&gt;=$BX$32,1,(BY3174-$BX$31)*$BX$33)),SUM($BU$42:BU3174)/$BV$40))</f>
        <v>1</v>
      </c>
      <c r="BW3174" s="1">
        <f t="shared" si="729"/>
        <v>1.5449933376440459E-37</v>
      </c>
      <c r="BY3174" s="1">
        <f t="shared" si="730"/>
        <v>313.20000000000272</v>
      </c>
      <c r="BZ3174" s="1">
        <f t="shared" si="721"/>
        <v>4.9329289196808188E-40</v>
      </c>
      <c r="CA3174" s="1">
        <f t="shared" si="728"/>
        <v>26</v>
      </c>
      <c r="CE3174" s="1">
        <f t="shared" si="722"/>
        <v>26.305</v>
      </c>
      <c r="CF3174" s="1">
        <f t="shared" si="723"/>
        <v>99</v>
      </c>
      <c r="CG3174" s="1">
        <f t="shared" si="724"/>
        <v>0</v>
      </c>
      <c r="CH3174" s="1">
        <f t="shared" si="731"/>
        <v>0</v>
      </c>
      <c r="CJ3174" s="1" t="e">
        <f t="shared" si="725"/>
        <v>#N/A</v>
      </c>
      <c r="CK3174" s="1" t="str">
        <f t="shared" si="726"/>
        <v/>
      </c>
    </row>
    <row r="3175" spans="73:89" ht="12" customHeight="1" x14ac:dyDescent="0.15">
      <c r="BU3175" s="1">
        <f t="shared" si="727"/>
        <v>0</v>
      </c>
      <c r="BV3175" s="1">
        <f>IF($BY$12=1,NORMDIST(BY3175,$Y$6,$Y$8,TRUE),IF($BY$12=2,IF(BY3175&lt;=$BX$31,0,IF(BY3175&gt;=$BX$32,1,(BY3175-$BX$31)*$BX$33)),SUM($BU$42:BU3175)/$BV$40))</f>
        <v>1</v>
      </c>
      <c r="BW3175" s="1">
        <f t="shared" si="729"/>
        <v>1.4470490314533479E-37</v>
      </c>
      <c r="BY3175" s="1">
        <f t="shared" si="730"/>
        <v>313.30000000000274</v>
      </c>
      <c r="BZ3175" s="1">
        <f t="shared" si="721"/>
        <v>4.6187329443132307E-40</v>
      </c>
      <c r="CA3175" s="1">
        <f t="shared" si="728"/>
        <v>26</v>
      </c>
      <c r="CE3175" s="1">
        <f t="shared" si="722"/>
        <v>26.305</v>
      </c>
      <c r="CF3175" s="1">
        <f t="shared" si="723"/>
        <v>99</v>
      </c>
      <c r="CG3175" s="1">
        <f t="shared" si="724"/>
        <v>0</v>
      </c>
      <c r="CH3175" s="1">
        <f t="shared" si="731"/>
        <v>0</v>
      </c>
      <c r="CJ3175" s="1" t="e">
        <f t="shared" si="725"/>
        <v>#N/A</v>
      </c>
      <c r="CK3175" s="1" t="str">
        <f t="shared" si="726"/>
        <v/>
      </c>
    </row>
    <row r="3176" spans="73:89" ht="12" customHeight="1" x14ac:dyDescent="0.15">
      <c r="BU3176" s="1">
        <f t="shared" si="727"/>
        <v>0</v>
      </c>
      <c r="BV3176" s="1">
        <f>IF($BY$12=1,NORMDIST(BY3176,$Y$6,$Y$8,TRUE),IF($BY$12=2,IF(BY3176&lt;=$BX$31,0,IF(BY3176&gt;=$BX$32,1,(BY3176-$BX$31)*$BX$33)),SUM($BU$42:BU3176)/$BV$40))</f>
        <v>1</v>
      </c>
      <c r="BW3176" s="1">
        <f t="shared" si="729"/>
        <v>1.3552798494156315E-37</v>
      </c>
      <c r="BY3176" s="1">
        <f t="shared" si="730"/>
        <v>313.40000000000276</v>
      </c>
      <c r="BZ3176" s="1">
        <f t="shared" si="721"/>
        <v>4.324441127682258E-40</v>
      </c>
      <c r="CA3176" s="1">
        <f t="shared" si="728"/>
        <v>26</v>
      </c>
      <c r="CE3176" s="1">
        <f t="shared" si="722"/>
        <v>26.305</v>
      </c>
      <c r="CF3176" s="1">
        <f t="shared" si="723"/>
        <v>99</v>
      </c>
      <c r="CG3176" s="1">
        <f t="shared" si="724"/>
        <v>0</v>
      </c>
      <c r="CH3176" s="1">
        <f t="shared" si="731"/>
        <v>0</v>
      </c>
      <c r="CJ3176" s="1" t="e">
        <f t="shared" si="725"/>
        <v>#N/A</v>
      </c>
      <c r="CK3176" s="1" t="str">
        <f t="shared" si="726"/>
        <v/>
      </c>
    </row>
    <row r="3177" spans="73:89" ht="12" customHeight="1" x14ac:dyDescent="0.15">
      <c r="BU3177" s="1">
        <f t="shared" si="727"/>
        <v>0</v>
      </c>
      <c r="BV3177" s="1">
        <f>IF($BY$12=1,NORMDIST(BY3177,$Y$6,$Y$8,TRUE),IF($BY$12=2,IF(BY3177&lt;=$BX$31,0,IF(BY3177&gt;=$BX$32,1,(BY3177-$BX$31)*$BX$33)),SUM($BU$42:BU3177)/$BV$40))</f>
        <v>1</v>
      </c>
      <c r="BW3177" s="1">
        <f t="shared" si="729"/>
        <v>1.2692986376358894E-37</v>
      </c>
      <c r="BY3177" s="1">
        <f t="shared" si="730"/>
        <v>313.50000000000279</v>
      </c>
      <c r="BZ3177" s="1">
        <f t="shared" si="721"/>
        <v>4.0487994820921149E-40</v>
      </c>
      <c r="CA3177" s="1">
        <f t="shared" si="728"/>
        <v>26</v>
      </c>
      <c r="CE3177" s="1">
        <f t="shared" si="722"/>
        <v>26.305</v>
      </c>
      <c r="CF3177" s="1">
        <f t="shared" si="723"/>
        <v>99</v>
      </c>
      <c r="CG3177" s="1">
        <f t="shared" si="724"/>
        <v>0</v>
      </c>
      <c r="CH3177" s="1">
        <f t="shared" si="731"/>
        <v>0</v>
      </c>
      <c r="CJ3177" s="1" t="e">
        <f t="shared" si="725"/>
        <v>#N/A</v>
      </c>
      <c r="CK3177" s="1" t="str">
        <f t="shared" si="726"/>
        <v/>
      </c>
    </row>
    <row r="3178" spans="73:89" ht="12" customHeight="1" x14ac:dyDescent="0.15">
      <c r="BU3178" s="1">
        <f t="shared" si="727"/>
        <v>0</v>
      </c>
      <c r="BV3178" s="1">
        <f>IF($BY$12=1,NORMDIST(BY3178,$Y$6,$Y$8,TRUE),IF($BY$12=2,IF(BY3178&lt;=$BX$31,0,IF(BY3178&gt;=$BX$32,1,(BY3178-$BX$31)*$BX$33)),SUM($BU$42:BU3178)/$BV$40))</f>
        <v>1</v>
      </c>
      <c r="BW3178" s="1">
        <f t="shared" si="729"/>
        <v>1.1887423773053099E-37</v>
      </c>
      <c r="BY3178" s="1">
        <f t="shared" si="730"/>
        <v>313.60000000000281</v>
      </c>
      <c r="BZ3178" s="1">
        <f t="shared" ref="BZ3178:BZ3241" si="732">IF($BZ$5,IF($BY$12=1,NORMDIST(BY3178,$Y$6,$Y$8,FALSE),IF($BY$12=2,IF(AND(BY3178&gt;=$BX$31,BY3178&lt;=$BX$32),$BX$33,0),IF(BY3178&lt;=$BX$13,0,NORMDIST(LN((BY3178-$BX$13)/$BX$12),0,$BW$8,FALSE)/((BY3178-$BX$13)/$BX$12)))),-999)</f>
        <v>3.7906325806929182E-40</v>
      </c>
      <c r="CA3178" s="1">
        <f t="shared" si="728"/>
        <v>26</v>
      </c>
      <c r="CE3178" s="1">
        <f t="shared" ref="CE3178:CE3241" si="733">IF(AND($CB$7,$CD$2,$CD$1),26+$P$23/2-CC3178*$P$23,NA())</f>
        <v>26.305</v>
      </c>
      <c r="CF3178" s="1">
        <f t="shared" ref="CF3178:CF3241" si="734">IF(ISNA(CJ3178),99,CJ3178)</f>
        <v>99</v>
      </c>
      <c r="CG3178" s="1">
        <f t="shared" ref="CG3178:CG3241" si="735">IF(ISNA(CJ3178),0,CJ3178)</f>
        <v>0</v>
      </c>
      <c r="CH3178" s="1">
        <f t="shared" si="731"/>
        <v>0</v>
      </c>
      <c r="CJ3178" s="1" t="e">
        <f t="shared" ref="CJ3178:CJ3241" si="736">IF(CH3178=1,CE3178,NA())</f>
        <v>#N/A</v>
      </c>
      <c r="CK3178" s="1" t="str">
        <f t="shared" ref="CK3178:CK3241" si="737">IF(CH3178=1,M3077,"")</f>
        <v/>
      </c>
    </row>
    <row r="3179" spans="73:89" ht="12" customHeight="1" x14ac:dyDescent="0.15">
      <c r="BU3179" s="1">
        <f t="shared" ref="BU3179:BU3242" si="738">IF($BY$12&lt;3,0,IF(BY3179&lt;=$BX$13,0,NORMDIST(LN((BY3179-$BX$13)/$BX$12),0,$BW$8,FALSE)/((BY3179-$BX$13)/$BX$12)))</f>
        <v>0</v>
      </c>
      <c r="BV3179" s="1">
        <f>IF($BY$12=1,NORMDIST(BY3179,$Y$6,$Y$8,TRUE),IF($BY$12=2,IF(BY3179&lt;=$BX$31,0,IF(BY3179&gt;=$BX$32,1,(BY3179-$BX$31)*$BX$33)),SUM($BU$42:BU3179)/$BV$40))</f>
        <v>1</v>
      </c>
      <c r="BW3179" s="1">
        <f t="shared" si="729"/>
        <v>1.1132706888259369E-37</v>
      </c>
      <c r="BY3179" s="1">
        <f t="shared" si="730"/>
        <v>313.70000000000283</v>
      </c>
      <c r="BZ3179" s="1">
        <f t="shared" si="732"/>
        <v>3.5488386637740734E-40</v>
      </c>
      <c r="CA3179" s="1">
        <f t="shared" ref="CA3179:CA3242" si="739">IF(AND($CD$1,$CD$3),26-$CD$40*NORMDIST(BY3179,$Y$6,$Y$8/SQRT($T$18),FALSE),-999)</f>
        <v>26</v>
      </c>
      <c r="CE3179" s="1">
        <f t="shared" si="733"/>
        <v>26.305</v>
      </c>
      <c r="CF3179" s="1">
        <f t="shared" si="734"/>
        <v>99</v>
      </c>
      <c r="CG3179" s="1">
        <f t="shared" si="735"/>
        <v>0</v>
      </c>
      <c r="CH3179" s="1">
        <f t="shared" si="731"/>
        <v>0</v>
      </c>
      <c r="CJ3179" s="1" t="e">
        <f t="shared" si="736"/>
        <v>#N/A</v>
      </c>
      <c r="CK3179" s="1" t="str">
        <f t="shared" si="737"/>
        <v/>
      </c>
    </row>
    <row r="3180" spans="73:89" ht="12" customHeight="1" x14ac:dyDescent="0.15">
      <c r="BU3180" s="1">
        <f t="shared" si="738"/>
        <v>0</v>
      </c>
      <c r="BV3180" s="1">
        <f>IF($BY$12=1,NORMDIST(BY3180,$Y$6,$Y$8,TRUE),IF($BY$12=2,IF(BY3180&lt;=$BX$31,0,IF(BY3180&gt;=$BX$32,1,(BY3180-$BX$31)*$BX$33)),SUM($BU$42:BU3180)/$BV$40))</f>
        <v>1</v>
      </c>
      <c r="BW3180" s="1">
        <f t="shared" si="729"/>
        <v>1.0425644281022116E-37</v>
      </c>
      <c r="BY3180" s="1">
        <f t="shared" si="730"/>
        <v>313.80000000000285</v>
      </c>
      <c r="BZ3180" s="1">
        <f t="shared" si="732"/>
        <v>3.3223850481268391E-40</v>
      </c>
      <c r="CA3180" s="1">
        <f t="shared" si="739"/>
        <v>26</v>
      </c>
      <c r="CE3180" s="1">
        <f t="shared" si="733"/>
        <v>26.305</v>
      </c>
      <c r="CF3180" s="1">
        <f t="shared" si="734"/>
        <v>99</v>
      </c>
      <c r="CG3180" s="1">
        <f t="shared" si="735"/>
        <v>0</v>
      </c>
      <c r="CH3180" s="1">
        <f t="shared" si="731"/>
        <v>0</v>
      </c>
      <c r="CJ3180" s="1" t="e">
        <f t="shared" si="736"/>
        <v>#N/A</v>
      </c>
      <c r="CK3180" s="1" t="str">
        <f t="shared" si="737"/>
        <v/>
      </c>
    </row>
    <row r="3181" spans="73:89" ht="12" customHeight="1" x14ac:dyDescent="0.15">
      <c r="BU3181" s="1">
        <f t="shared" si="738"/>
        <v>0</v>
      </c>
      <c r="BV3181" s="1">
        <f>IF($BY$12=1,NORMDIST(BY3181,$Y$6,$Y$8,TRUE),IF($BY$12=2,IF(BY3181&lt;=$BX$31,0,IF(BY3181&gt;=$BX$32,1,(BY3181-$BX$31)*$BX$33)),SUM($BU$42:BU3181)/$BV$40))</f>
        <v>1</v>
      </c>
      <c r="BW3181" s="1">
        <f t="shared" si="729"/>
        <v>9.7632436935505167E-38</v>
      </c>
      <c r="BY3181" s="1">
        <f t="shared" si="730"/>
        <v>313.90000000000288</v>
      </c>
      <c r="BZ3181" s="1">
        <f t="shared" si="732"/>
        <v>3.1103038208188685E-40</v>
      </c>
      <c r="CA3181" s="1">
        <f t="shared" si="739"/>
        <v>26</v>
      </c>
      <c r="CE3181" s="1">
        <f t="shared" si="733"/>
        <v>26.305</v>
      </c>
      <c r="CF3181" s="1">
        <f t="shared" si="734"/>
        <v>99</v>
      </c>
      <c r="CG3181" s="1">
        <f t="shared" si="735"/>
        <v>0</v>
      </c>
      <c r="CH3181" s="1">
        <f t="shared" si="731"/>
        <v>0</v>
      </c>
      <c r="CJ3181" s="1" t="e">
        <f t="shared" si="736"/>
        <v>#N/A</v>
      </c>
      <c r="CK3181" s="1" t="str">
        <f t="shared" si="737"/>
        <v/>
      </c>
    </row>
    <row r="3182" spans="73:89" ht="12" customHeight="1" x14ac:dyDescent="0.15">
      <c r="BU3182" s="1">
        <f t="shared" si="738"/>
        <v>0</v>
      </c>
      <c r="BV3182" s="1">
        <f>IF($BY$12=1,NORMDIST(BY3182,$Y$6,$Y$8,TRUE),IF($BY$12=2,IF(BY3182&lt;=$BX$31,0,IF(BY3182&gt;=$BX$32,1,(BY3182-$BX$31)*$BX$33)),SUM($BU$42:BU3182)/$BV$40))</f>
        <v>1</v>
      </c>
      <c r="BW3182" s="1">
        <f t="shared" si="729"/>
        <v>9.1426996915689575E-38</v>
      </c>
      <c r="BY3182" s="1">
        <f t="shared" si="730"/>
        <v>314.0000000000029</v>
      </c>
      <c r="BZ3182" s="1">
        <f t="shared" si="732"/>
        <v>2.9116877998626986E-40</v>
      </c>
      <c r="CA3182" s="1">
        <f t="shared" si="739"/>
        <v>26</v>
      </c>
      <c r="CE3182" s="1">
        <f t="shared" si="733"/>
        <v>26.305</v>
      </c>
      <c r="CF3182" s="1">
        <f t="shared" si="734"/>
        <v>99</v>
      </c>
      <c r="CG3182" s="1">
        <f t="shared" si="735"/>
        <v>0</v>
      </c>
      <c r="CH3182" s="1">
        <f t="shared" si="731"/>
        <v>0</v>
      </c>
      <c r="CJ3182" s="1" t="e">
        <f t="shared" si="736"/>
        <v>#N/A</v>
      </c>
      <c r="CK3182" s="1" t="str">
        <f t="shared" si="737"/>
        <v/>
      </c>
    </row>
    <row r="3183" spans="73:89" ht="12" customHeight="1" x14ac:dyDescent="0.15">
      <c r="BU3183" s="1">
        <f t="shared" si="738"/>
        <v>0</v>
      </c>
      <c r="BV3183" s="1">
        <f>IF($BY$12=1,NORMDIST(BY3183,$Y$6,$Y$8,TRUE),IF($BY$12=2,IF(BY3183&lt;=$BX$31,0,IF(BY3183&gt;=$BX$32,1,(BY3183-$BX$31)*$BX$33)),SUM($BU$42:BU3183)/$BV$40))</f>
        <v>1</v>
      </c>
      <c r="BW3183" s="1">
        <f t="shared" si="729"/>
        <v>8.561382067098982E-38</v>
      </c>
      <c r="BY3183" s="1">
        <f t="shared" si="730"/>
        <v>314.10000000000292</v>
      </c>
      <c r="BZ3183" s="1">
        <f t="shared" si="732"/>
        <v>2.7256867453355309E-40</v>
      </c>
      <c r="CA3183" s="1">
        <f t="shared" si="739"/>
        <v>26</v>
      </c>
      <c r="CE3183" s="1">
        <f t="shared" si="733"/>
        <v>26.305</v>
      </c>
      <c r="CF3183" s="1">
        <f t="shared" si="734"/>
        <v>99</v>
      </c>
      <c r="CG3183" s="1">
        <f t="shared" si="735"/>
        <v>0</v>
      </c>
      <c r="CH3183" s="1">
        <f t="shared" si="731"/>
        <v>0</v>
      </c>
      <c r="CJ3183" s="1" t="e">
        <f t="shared" si="736"/>
        <v>#N/A</v>
      </c>
      <c r="CK3183" s="1" t="str">
        <f t="shared" si="737"/>
        <v/>
      </c>
    </row>
    <row r="3184" spans="73:89" ht="12" customHeight="1" x14ac:dyDescent="0.15">
      <c r="BU3184" s="1">
        <f t="shared" si="738"/>
        <v>0</v>
      </c>
      <c r="BV3184" s="1">
        <f>IF($BY$12=1,NORMDIST(BY3184,$Y$6,$Y$8,TRUE),IF($BY$12=2,IF(BY3184&lt;=$BX$31,0,IF(BY3184&gt;=$BX$32,1,(BY3184-$BX$31)*$BX$33)),SUM($BU$42:BU3184)/$BV$40))</f>
        <v>1</v>
      </c>
      <c r="BW3184" s="1">
        <f t="shared" si="729"/>
        <v>8.016824956919993E-38</v>
      </c>
      <c r="BY3184" s="1">
        <f t="shared" si="730"/>
        <v>314.20000000000294</v>
      </c>
      <c r="BZ3184" s="1">
        <f t="shared" si="732"/>
        <v>2.5515038055123863E-40</v>
      </c>
      <c r="CA3184" s="1">
        <f t="shared" si="739"/>
        <v>26</v>
      </c>
      <c r="CE3184" s="1">
        <f t="shared" si="733"/>
        <v>26.305</v>
      </c>
      <c r="CF3184" s="1">
        <f t="shared" si="734"/>
        <v>99</v>
      </c>
      <c r="CG3184" s="1">
        <f t="shared" si="735"/>
        <v>0</v>
      </c>
      <c r="CH3184" s="1">
        <f t="shared" si="731"/>
        <v>0</v>
      </c>
      <c r="CJ3184" s="1" t="e">
        <f t="shared" si="736"/>
        <v>#N/A</v>
      </c>
      <c r="CK3184" s="1" t="str">
        <f t="shared" si="737"/>
        <v/>
      </c>
    </row>
    <row r="3185" spans="73:89" ht="12" customHeight="1" x14ac:dyDescent="0.15">
      <c r="BU3185" s="1">
        <f t="shared" si="738"/>
        <v>0</v>
      </c>
      <c r="BV3185" s="1">
        <f>IF($BY$12=1,NORMDIST(BY3185,$Y$6,$Y$8,TRUE),IF($BY$12=2,IF(BY3185&lt;=$BX$31,0,IF(BY3185&gt;=$BX$32,1,(BY3185-$BX$31)*$BX$33)),SUM($BU$42:BU3185)/$BV$40))</f>
        <v>1</v>
      </c>
      <c r="BW3185" s="1">
        <f t="shared" si="729"/>
        <v>7.5067166328070922E-38</v>
      </c>
      <c r="BY3185" s="1">
        <f t="shared" si="730"/>
        <v>314.30000000000297</v>
      </c>
      <c r="BZ3185" s="1">
        <f t="shared" si="732"/>
        <v>2.3883921835211648E-40</v>
      </c>
      <c r="CA3185" s="1">
        <f t="shared" si="739"/>
        <v>26</v>
      </c>
      <c r="CE3185" s="1">
        <f t="shared" si="733"/>
        <v>26.305</v>
      </c>
      <c r="CF3185" s="1">
        <f t="shared" si="734"/>
        <v>99</v>
      </c>
      <c r="CG3185" s="1">
        <f t="shared" si="735"/>
        <v>0</v>
      </c>
      <c r="CH3185" s="1">
        <f t="shared" si="731"/>
        <v>0</v>
      </c>
      <c r="CJ3185" s="1" t="e">
        <f t="shared" si="736"/>
        <v>#N/A</v>
      </c>
      <c r="CK3185" s="1" t="str">
        <f t="shared" si="737"/>
        <v/>
      </c>
    </row>
    <row r="3186" spans="73:89" ht="12" customHeight="1" x14ac:dyDescent="0.15">
      <c r="BU3186" s="1">
        <f t="shared" si="738"/>
        <v>0</v>
      </c>
      <c r="BV3186" s="1">
        <f>IF($BY$12=1,NORMDIST(BY3186,$Y$6,$Y$8,TRUE),IF($BY$12=2,IF(BY3186&lt;=$BX$31,0,IF(BY3186&gt;=$BX$32,1,(BY3186-$BX$31)*$BX$33)),SUM($BU$42:BU3186)/$BV$40))</f>
        <v>1</v>
      </c>
      <c r="BW3186" s="1">
        <f t="shared" si="729"/>
        <v>7.0288899223244822E-38</v>
      </c>
      <c r="BY3186" s="1">
        <f t="shared" si="730"/>
        <v>314.40000000000299</v>
      </c>
      <c r="BZ3186" s="1">
        <f t="shared" si="732"/>
        <v>2.2356520109174348E-40</v>
      </c>
      <c r="CA3186" s="1">
        <f t="shared" si="739"/>
        <v>26</v>
      </c>
      <c r="CE3186" s="1">
        <f t="shared" si="733"/>
        <v>26.305</v>
      </c>
      <c r="CF3186" s="1">
        <f t="shared" si="734"/>
        <v>99</v>
      </c>
      <c r="CG3186" s="1">
        <f t="shared" si="735"/>
        <v>0</v>
      </c>
      <c r="CH3186" s="1">
        <f t="shared" si="731"/>
        <v>0</v>
      </c>
      <c r="CJ3186" s="1" t="e">
        <f t="shared" si="736"/>
        <v>#N/A</v>
      </c>
      <c r="CK3186" s="1" t="str">
        <f t="shared" si="737"/>
        <v/>
      </c>
    </row>
    <row r="3187" spans="73:89" ht="12" customHeight="1" x14ac:dyDescent="0.15">
      <c r="BU3187" s="1">
        <f t="shared" si="738"/>
        <v>0</v>
      </c>
      <c r="BV3187" s="1">
        <f>IF($BY$12=1,NORMDIST(BY3187,$Y$6,$Y$8,TRUE),IF($BY$12=2,IF(BY3187&lt;=$BX$31,0,IF(BY3187&gt;=$BX$32,1,(BY3187-$BX$31)*$BX$33)),SUM($BU$42:BU3187)/$BV$40))</f>
        <v>1</v>
      </c>
      <c r="BW3187" s="1">
        <f t="shared" si="729"/>
        <v>6.5813132214590426E-38</v>
      </c>
      <c r="BY3187" s="1">
        <f t="shared" si="730"/>
        <v>314.50000000000301</v>
      </c>
      <c r="BZ3187" s="1">
        <f t="shared" si="732"/>
        <v>2.0926274154082606E-40</v>
      </c>
      <c r="CA3187" s="1">
        <f t="shared" si="739"/>
        <v>26</v>
      </c>
      <c r="CE3187" s="1">
        <f t="shared" si="733"/>
        <v>26.305</v>
      </c>
      <c r="CF3187" s="1">
        <f t="shared" si="734"/>
        <v>99</v>
      </c>
      <c r="CG3187" s="1">
        <f t="shared" si="735"/>
        <v>0</v>
      </c>
      <c r="CH3187" s="1">
        <f t="shared" si="731"/>
        <v>0</v>
      </c>
      <c r="CJ3187" s="1" t="e">
        <f t="shared" si="736"/>
        <v>#N/A</v>
      </c>
      <c r="CK3187" s="1" t="str">
        <f t="shared" si="737"/>
        <v/>
      </c>
    </row>
    <row r="3188" spans="73:89" ht="12" customHeight="1" x14ac:dyDescent="0.15">
      <c r="BU3188" s="1">
        <f t="shared" si="738"/>
        <v>0</v>
      </c>
      <c r="BV3188" s="1">
        <f>IF($BY$12=1,NORMDIST(BY3188,$Y$6,$Y$8,TRUE),IF($BY$12=2,IF(BY3188&lt;=$BX$31,0,IF(BY3188&gt;=$BX$32,1,(BY3188-$BX$31)*$BX$33)),SUM($BU$42:BU3188)/$BV$40))</f>
        <v>1</v>
      </c>
      <c r="BW3188" s="1">
        <f t="shared" si="729"/>
        <v>6.1620820627520429E-38</v>
      </c>
      <c r="BY3188" s="1">
        <f t="shared" si="730"/>
        <v>314.60000000000304</v>
      </c>
      <c r="BZ3188" s="1">
        <f t="shared" si="732"/>
        <v>1.9587037707412534E-40</v>
      </c>
      <c r="CA3188" s="1">
        <f t="shared" si="739"/>
        <v>26</v>
      </c>
      <c r="CE3188" s="1">
        <f t="shared" si="733"/>
        <v>26.305</v>
      </c>
      <c r="CF3188" s="1">
        <f t="shared" si="734"/>
        <v>99</v>
      </c>
      <c r="CG3188" s="1">
        <f t="shared" si="735"/>
        <v>0</v>
      </c>
      <c r="CH3188" s="1">
        <f t="shared" si="731"/>
        <v>0</v>
      </c>
      <c r="CJ3188" s="1" t="e">
        <f t="shared" si="736"/>
        <v>#N/A</v>
      </c>
      <c r="CK3188" s="1" t="str">
        <f t="shared" si="737"/>
        <v/>
      </c>
    </row>
    <row r="3189" spans="73:89" ht="12" customHeight="1" x14ac:dyDescent="0.15">
      <c r="BU3189" s="1">
        <f t="shared" si="738"/>
        <v>0</v>
      </c>
      <c r="BV3189" s="1">
        <f>IF($BY$12=1,NORMDIST(BY3189,$Y$6,$Y$8,TRUE),IF($BY$12=2,IF(BY3189&lt;=$BX$31,0,IF(BY3189&gt;=$BX$32,1,(BY3189-$BX$31)*$BX$33)),SUM($BU$42:BU3189)/$BV$40))</f>
        <v>1</v>
      </c>
      <c r="BW3189" s="1">
        <f t="shared" si="729"/>
        <v>5.7694112047945598E-38</v>
      </c>
      <c r="BY3189" s="1">
        <f t="shared" si="730"/>
        <v>314.70000000000306</v>
      </c>
      <c r="BZ3189" s="1">
        <f t="shared" si="732"/>
        <v>1.8333051175069918E-40</v>
      </c>
      <c r="CA3189" s="1">
        <f t="shared" si="739"/>
        <v>26</v>
      </c>
      <c r="CE3189" s="1">
        <f t="shared" si="733"/>
        <v>26.305</v>
      </c>
      <c r="CF3189" s="1">
        <f t="shared" si="734"/>
        <v>99</v>
      </c>
      <c r="CG3189" s="1">
        <f t="shared" si="735"/>
        <v>0</v>
      </c>
      <c r="CH3189" s="1">
        <f t="shared" si="731"/>
        <v>0</v>
      </c>
      <c r="CJ3189" s="1" t="e">
        <f t="shared" si="736"/>
        <v>#N/A</v>
      </c>
      <c r="CK3189" s="1" t="str">
        <f t="shared" si="737"/>
        <v/>
      </c>
    </row>
    <row r="3190" spans="73:89" ht="12" customHeight="1" x14ac:dyDescent="0.15">
      <c r="BU3190" s="1">
        <f t="shared" si="738"/>
        <v>0</v>
      </c>
      <c r="BV3190" s="1">
        <f>IF($BY$12=1,NORMDIST(BY3190,$Y$6,$Y$8,TRUE),IF($BY$12=2,IF(BY3190&lt;=$BX$31,0,IF(BY3190&gt;=$BX$32,1,(BY3190-$BX$31)*$BX$33)),SUM($BU$42:BU3190)/$BV$40))</f>
        <v>1</v>
      </c>
      <c r="BW3190" s="1">
        <f t="shared" si="729"/>
        <v>5.4016272110435386E-38</v>
      </c>
      <c r="BY3190" s="1">
        <f t="shared" si="730"/>
        <v>314.80000000000308</v>
      </c>
      <c r="BZ3190" s="1">
        <f t="shared" si="732"/>
        <v>1.7158917442958978E-40</v>
      </c>
      <c r="CA3190" s="1">
        <f t="shared" si="739"/>
        <v>26</v>
      </c>
      <c r="CE3190" s="1">
        <f t="shared" si="733"/>
        <v>26.305</v>
      </c>
      <c r="CF3190" s="1">
        <f t="shared" si="734"/>
        <v>99</v>
      </c>
      <c r="CG3190" s="1">
        <f t="shared" si="735"/>
        <v>0</v>
      </c>
      <c r="CH3190" s="1">
        <f t="shared" si="731"/>
        <v>0</v>
      </c>
      <c r="CJ3190" s="1" t="e">
        <f t="shared" si="736"/>
        <v>#N/A</v>
      </c>
      <c r="CK3190" s="1" t="str">
        <f t="shared" si="737"/>
        <v/>
      </c>
    </row>
    <row r="3191" spans="73:89" ht="12" customHeight="1" x14ac:dyDescent="0.15">
      <c r="BU3191" s="1">
        <f t="shared" si="738"/>
        <v>0</v>
      </c>
      <c r="BV3191" s="1">
        <f>IF($BY$12=1,NORMDIST(BY3191,$Y$6,$Y$8,TRUE),IF($BY$12=2,IF(BY3191&lt;=$BX$31,0,IF(BY3191&gt;=$BX$32,1,(BY3191-$BX$31)*$BX$33)),SUM($BU$42:BU3191)/$BV$40))</f>
        <v>1</v>
      </c>
      <c r="BW3191" s="1">
        <f t="shared" si="729"/>
        <v>5.0571614878714185E-38</v>
      </c>
      <c r="BY3191" s="1">
        <f t="shared" si="730"/>
        <v>314.9000000000031</v>
      </c>
      <c r="BZ3191" s="1">
        <f t="shared" si="732"/>
        <v>1.6059579192986246E-40</v>
      </c>
      <c r="CA3191" s="1">
        <f t="shared" si="739"/>
        <v>26</v>
      </c>
      <c r="CE3191" s="1">
        <f t="shared" si="733"/>
        <v>26.305</v>
      </c>
      <c r="CF3191" s="1">
        <f t="shared" si="734"/>
        <v>99</v>
      </c>
      <c r="CG3191" s="1">
        <f t="shared" si="735"/>
        <v>0</v>
      </c>
      <c r="CH3191" s="1">
        <f t="shared" si="731"/>
        <v>0</v>
      </c>
      <c r="CJ3191" s="1" t="e">
        <f t="shared" si="736"/>
        <v>#N/A</v>
      </c>
      <c r="CK3191" s="1" t="str">
        <f t="shared" si="737"/>
        <v/>
      </c>
    </row>
    <row r="3192" spans="73:89" ht="12" customHeight="1" x14ac:dyDescent="0.15">
      <c r="BU3192" s="1">
        <f t="shared" si="738"/>
        <v>0</v>
      </c>
      <c r="BV3192" s="1">
        <f>IF($BY$12=1,NORMDIST(BY3192,$Y$6,$Y$8,TRUE),IF($BY$12=2,IF(BY3192&lt;=$BX$31,0,IF(BY3192&gt;=$BX$32,1,(BY3192-$BX$31)*$BX$33)),SUM($BU$42:BU3192)/$BV$40))</f>
        <v>1</v>
      </c>
      <c r="BW3192" s="1">
        <f t="shared" si="729"/>
        <v>4.7345437535973223E-38</v>
      </c>
      <c r="BY3192" s="1">
        <f t="shared" si="730"/>
        <v>315.00000000000313</v>
      </c>
      <c r="BZ3192" s="1">
        <f t="shared" si="732"/>
        <v>1.5030297630467542E-40</v>
      </c>
      <c r="CA3192" s="1">
        <f t="shared" si="739"/>
        <v>26</v>
      </c>
      <c r="CE3192" s="1">
        <f t="shared" si="733"/>
        <v>26.305</v>
      </c>
      <c r="CF3192" s="1">
        <f t="shared" si="734"/>
        <v>99</v>
      </c>
      <c r="CG3192" s="1">
        <f t="shared" si="735"/>
        <v>0</v>
      </c>
      <c r="CH3192" s="1">
        <f t="shared" si="731"/>
        <v>0</v>
      </c>
      <c r="CJ3192" s="1" t="e">
        <f t="shared" si="736"/>
        <v>#N/A</v>
      </c>
      <c r="CK3192" s="1" t="str">
        <f t="shared" si="737"/>
        <v/>
      </c>
    </row>
    <row r="3193" spans="73:89" ht="12" customHeight="1" x14ac:dyDescent="0.15">
      <c r="BU3193" s="1">
        <f t="shared" si="738"/>
        <v>0</v>
      </c>
      <c r="BV3193" s="1">
        <f>IF($BY$12=1,NORMDIST(BY3193,$Y$6,$Y$8,TRUE),IF($BY$12=2,IF(BY3193&lt;=$BX$31,0,IF(BY3193&gt;=$BX$32,1,(BY3193-$BX$31)*$BX$33)),SUM($BU$42:BU3193)/$BV$40))</f>
        <v>1</v>
      </c>
      <c r="BW3193" s="1">
        <f t="shared" si="729"/>
        <v>4.4323959119825015E-38</v>
      </c>
      <c r="BY3193" s="1">
        <f t="shared" si="730"/>
        <v>315.10000000000315</v>
      </c>
      <c r="BZ3193" s="1">
        <f t="shared" si="732"/>
        <v>1.4066632535647278E-40</v>
      </c>
      <c r="CA3193" s="1">
        <f t="shared" si="739"/>
        <v>26</v>
      </c>
      <c r="CE3193" s="1">
        <f t="shared" si="733"/>
        <v>26.305</v>
      </c>
      <c r="CF3193" s="1">
        <f t="shared" si="734"/>
        <v>99</v>
      </c>
      <c r="CG3193" s="1">
        <f t="shared" si="735"/>
        <v>0</v>
      </c>
      <c r="CH3193" s="1">
        <f t="shared" si="731"/>
        <v>0</v>
      </c>
      <c r="CJ3193" s="1" t="e">
        <f t="shared" si="736"/>
        <v>#N/A</v>
      </c>
      <c r="CK3193" s="1" t="str">
        <f t="shared" si="737"/>
        <v/>
      </c>
    </row>
    <row r="3194" spans="73:89" ht="12" customHeight="1" x14ac:dyDescent="0.15">
      <c r="BU3194" s="1">
        <f t="shared" si="738"/>
        <v>0</v>
      </c>
      <c r="BV3194" s="1">
        <f>IF($BY$12=1,NORMDIST(BY3194,$Y$6,$Y$8,TRUE),IF($BY$12=2,IF(BY3194&lt;=$BX$31,0,IF(BY3194&gt;=$BX$32,1,(BY3194-$BX$31)*$BX$33)),SUM($BU$42:BU3194)/$BV$40))</f>
        <v>1</v>
      </c>
      <c r="BW3194" s="1">
        <f t="shared" si="729"/>
        <v>4.1494263052868654E-38</v>
      </c>
      <c r="BY3194" s="1">
        <f t="shared" si="730"/>
        <v>315.20000000000317</v>
      </c>
      <c r="BZ3194" s="1">
        <f t="shared" si="732"/>
        <v>1.3164423557382054E-40</v>
      </c>
      <c r="CA3194" s="1">
        <f t="shared" si="739"/>
        <v>26</v>
      </c>
      <c r="CE3194" s="1">
        <f t="shared" si="733"/>
        <v>26.305</v>
      </c>
      <c r="CF3194" s="1">
        <f t="shared" si="734"/>
        <v>99</v>
      </c>
      <c r="CG3194" s="1">
        <f t="shared" si="735"/>
        <v>0</v>
      </c>
      <c r="CH3194" s="1">
        <f t="shared" si="731"/>
        <v>0</v>
      </c>
      <c r="CJ3194" s="1" t="e">
        <f t="shared" si="736"/>
        <v>#N/A</v>
      </c>
      <c r="CK3194" s="1" t="str">
        <f t="shared" si="737"/>
        <v/>
      </c>
    </row>
    <row r="3195" spans="73:89" ht="12" customHeight="1" x14ac:dyDescent="0.15">
      <c r="BU3195" s="1">
        <f t="shared" si="738"/>
        <v>0</v>
      </c>
      <c r="BV3195" s="1">
        <f>IF($BY$12=1,NORMDIST(BY3195,$Y$6,$Y$8,TRUE),IF($BY$12=2,IF(BY3195&lt;=$BX$31,0,IF(BY3195&gt;=$BX$32,1,(BY3195-$BX$31)*$BX$33)),SUM($BU$42:BU3195)/$BV$40))</f>
        <v>1</v>
      </c>
      <c r="BW3195" s="1">
        <f t="shared" ref="BW3195:BW3258" si="740">BY3195*BZ3195</f>
        <v>3.884424323512735E-38</v>
      </c>
      <c r="BY3195" s="1">
        <f t="shared" ref="BY3195:BY3258" si="741">BY3194+$BZ$1</f>
        <v>315.30000000000319</v>
      </c>
      <c r="BZ3195" s="1">
        <f t="shared" si="732"/>
        <v>1.2319772672098622E-40</v>
      </c>
      <c r="CA3195" s="1">
        <f t="shared" si="739"/>
        <v>26</v>
      </c>
      <c r="CE3195" s="1">
        <f t="shared" si="733"/>
        <v>26.305</v>
      </c>
      <c r="CF3195" s="1">
        <f t="shared" si="734"/>
        <v>99</v>
      </c>
      <c r="CG3195" s="1">
        <f t="shared" si="735"/>
        <v>0</v>
      </c>
      <c r="CH3195" s="1">
        <f t="shared" si="731"/>
        <v>0</v>
      </c>
      <c r="CJ3195" s="1" t="e">
        <f t="shared" si="736"/>
        <v>#N/A</v>
      </c>
      <c r="CK3195" s="1" t="str">
        <f t="shared" si="737"/>
        <v/>
      </c>
    </row>
    <row r="3196" spans="73:89" ht="12" customHeight="1" x14ac:dyDescent="0.15">
      <c r="BU3196" s="1">
        <f t="shared" si="738"/>
        <v>0</v>
      </c>
      <c r="BV3196" s="1">
        <f>IF($BY$12=1,NORMDIST(BY3196,$Y$6,$Y$8,TRUE),IF($BY$12=2,IF(BY3196&lt;=$BX$31,0,IF(BY3196&gt;=$BX$32,1,(BY3196-$BX$31)*$BX$33)),SUM($BU$42:BU3196)/$BV$40))</f>
        <v>1</v>
      </c>
      <c r="BW3196" s="1">
        <f t="shared" si="740"/>
        <v>3.6362553478899238E-38</v>
      </c>
      <c r="BY3196" s="1">
        <f t="shared" si="741"/>
        <v>315.40000000000322</v>
      </c>
      <c r="BZ3196" s="1">
        <f t="shared" si="732"/>
        <v>1.1529027735858867E-40</v>
      </c>
      <c r="CA3196" s="1">
        <f t="shared" si="739"/>
        <v>26</v>
      </c>
      <c r="CE3196" s="1">
        <f t="shared" si="733"/>
        <v>26.305</v>
      </c>
      <c r="CF3196" s="1">
        <f t="shared" si="734"/>
        <v>99</v>
      </c>
      <c r="CG3196" s="1">
        <f t="shared" si="735"/>
        <v>0</v>
      </c>
      <c r="CH3196" s="1">
        <f t="shared" si="731"/>
        <v>0</v>
      </c>
      <c r="CJ3196" s="1" t="e">
        <f t="shared" si="736"/>
        <v>#N/A</v>
      </c>
      <c r="CK3196" s="1" t="str">
        <f t="shared" si="737"/>
        <v/>
      </c>
    </row>
    <row r="3197" spans="73:89" ht="12" customHeight="1" x14ac:dyDescent="0.15">
      <c r="BU3197" s="1">
        <f t="shared" si="738"/>
        <v>0</v>
      </c>
      <c r="BV3197" s="1">
        <f>IF($BY$12=1,NORMDIST(BY3197,$Y$6,$Y$8,TRUE),IF($BY$12=2,IF(BY3197&lt;=$BX$31,0,IF(BY3197&gt;=$BX$32,1,(BY3197-$BX$31)*$BX$33)),SUM($BU$42:BU3197)/$BV$40))</f>
        <v>1</v>
      </c>
      <c r="BW3197" s="1">
        <f t="shared" si="740"/>
        <v>3.4038560080011559E-38</v>
      </c>
      <c r="BY3197" s="1">
        <f t="shared" si="741"/>
        <v>315.50000000000324</v>
      </c>
      <c r="BZ3197" s="1">
        <f t="shared" si="732"/>
        <v>1.0788767061810208E-40</v>
      </c>
      <c r="CA3197" s="1">
        <f t="shared" si="739"/>
        <v>26</v>
      </c>
      <c r="CE3197" s="1">
        <f t="shared" si="733"/>
        <v>26.305</v>
      </c>
      <c r="CF3197" s="1">
        <f t="shared" si="734"/>
        <v>99</v>
      </c>
      <c r="CG3197" s="1">
        <f t="shared" si="735"/>
        <v>0</v>
      </c>
      <c r="CH3197" s="1">
        <f t="shared" si="731"/>
        <v>0</v>
      </c>
      <c r="CJ3197" s="1" t="e">
        <f t="shared" si="736"/>
        <v>#N/A</v>
      </c>
      <c r="CK3197" s="1" t="str">
        <f t="shared" si="737"/>
        <v/>
      </c>
    </row>
    <row r="3198" spans="73:89" ht="12" customHeight="1" x14ac:dyDescent="0.15">
      <c r="BU3198" s="1">
        <f t="shared" si="738"/>
        <v>0</v>
      </c>
      <c r="BV3198" s="1">
        <f>IF($BY$12=1,NORMDIST(BY3198,$Y$6,$Y$8,TRUE),IF($BY$12=2,IF(BY3198&lt;=$BX$31,0,IF(BY3198&gt;=$BX$32,1,(BY3198-$BX$31)*$BX$33)),SUM($BU$42:BU3198)/$BV$40))</f>
        <v>1</v>
      </c>
      <c r="BW3198" s="1">
        <f t="shared" si="740"/>
        <v>3.1862297332090282E-38</v>
      </c>
      <c r="BY3198" s="1">
        <f t="shared" si="741"/>
        <v>315.60000000000326</v>
      </c>
      <c r="BZ3198" s="1">
        <f t="shared" si="732"/>
        <v>1.0095784959470835E-40</v>
      </c>
      <c r="CA3198" s="1">
        <f t="shared" si="739"/>
        <v>26</v>
      </c>
      <c r="CE3198" s="1">
        <f t="shared" si="733"/>
        <v>26.305</v>
      </c>
      <c r="CF3198" s="1">
        <f t="shared" si="734"/>
        <v>99</v>
      </c>
      <c r="CG3198" s="1">
        <f t="shared" si="735"/>
        <v>0</v>
      </c>
      <c r="CH3198" s="1">
        <f t="shared" si="731"/>
        <v>0</v>
      </c>
      <c r="CJ3198" s="1" t="e">
        <f t="shared" si="736"/>
        <v>#N/A</v>
      </c>
      <c r="CK3198" s="1" t="str">
        <f t="shared" si="737"/>
        <v/>
      </c>
    </row>
    <row r="3199" spans="73:89" ht="12" customHeight="1" x14ac:dyDescent="0.15">
      <c r="BU3199" s="1">
        <f t="shared" si="738"/>
        <v>0</v>
      </c>
      <c r="BV3199" s="1">
        <f>IF($BY$12=1,NORMDIST(BY3199,$Y$6,$Y$8,TRUE),IF($BY$12=2,IF(BY3199&lt;=$BX$31,0,IF(BY3199&gt;=$BX$32,1,(BY3199-$BX$31)*$BX$33)),SUM($BU$42:BU3199)/$BV$40))</f>
        <v>1</v>
      </c>
      <c r="BW3199" s="1">
        <f t="shared" si="740"/>
        <v>2.9824425802307472E-38</v>
      </c>
      <c r="BY3199" s="1">
        <f t="shared" si="741"/>
        <v>315.70000000000329</v>
      </c>
      <c r="BZ3199" s="1">
        <f t="shared" si="732"/>
        <v>9.4470781762138617E-41</v>
      </c>
      <c r="CA3199" s="1">
        <f t="shared" si="739"/>
        <v>26</v>
      </c>
      <c r="CE3199" s="1">
        <f t="shared" si="733"/>
        <v>26.305</v>
      </c>
      <c r="CF3199" s="1">
        <f t="shared" si="734"/>
        <v>99</v>
      </c>
      <c r="CG3199" s="1">
        <f t="shared" si="735"/>
        <v>0</v>
      </c>
      <c r="CH3199" s="1">
        <f t="shared" si="731"/>
        <v>0</v>
      </c>
      <c r="CJ3199" s="1" t="e">
        <f t="shared" si="736"/>
        <v>#N/A</v>
      </c>
      <c r="CK3199" s="1" t="str">
        <f t="shared" si="737"/>
        <v/>
      </c>
    </row>
    <row r="3200" spans="73:89" ht="12" customHeight="1" x14ac:dyDescent="0.15">
      <c r="BU3200" s="1">
        <f t="shared" si="738"/>
        <v>0</v>
      </c>
      <c r="BV3200" s="1">
        <f>IF($BY$12=1,NORMDIST(BY3200,$Y$6,$Y$8,TRUE),IF($BY$12=2,IF(BY3200&lt;=$BX$31,0,IF(BY3200&gt;=$BX$32,1,(BY3200-$BX$31)*$BX$33)),SUM($BU$42:BU3200)/$BV$40))</f>
        <v>1</v>
      </c>
      <c r="BW3200" s="1">
        <f t="shared" si="740"/>
        <v>2.7916193198191718E-38</v>
      </c>
      <c r="BY3200" s="1">
        <f t="shared" si="741"/>
        <v>315.80000000000331</v>
      </c>
      <c r="BZ3200" s="1">
        <f t="shared" si="732"/>
        <v>8.8398331849877843E-41</v>
      </c>
      <c r="CA3200" s="1">
        <f t="shared" si="739"/>
        <v>26</v>
      </c>
      <c r="CE3200" s="1">
        <f t="shared" si="733"/>
        <v>26.305</v>
      </c>
      <c r="CF3200" s="1">
        <f t="shared" si="734"/>
        <v>99</v>
      </c>
      <c r="CG3200" s="1">
        <f t="shared" si="735"/>
        <v>0</v>
      </c>
      <c r="CH3200" s="1">
        <f t="shared" si="731"/>
        <v>0</v>
      </c>
      <c r="CJ3200" s="1" t="e">
        <f t="shared" si="736"/>
        <v>#N/A</v>
      </c>
      <c r="CK3200" s="1" t="str">
        <f t="shared" si="737"/>
        <v/>
      </c>
    </row>
    <row r="3201" spans="73:89" ht="12" customHeight="1" x14ac:dyDescent="0.15">
      <c r="BU3201" s="1">
        <f t="shared" si="738"/>
        <v>0</v>
      </c>
      <c r="BV3201" s="1">
        <f>IF($BY$12=1,NORMDIST(BY3201,$Y$6,$Y$8,TRUE),IF($BY$12=2,IF(BY3201&lt;=$BX$31,0,IF(BY3201&gt;=$BX$32,1,(BY3201-$BX$31)*$BX$33)),SUM($BU$42:BU3201)/$BV$40))</f>
        <v>1</v>
      </c>
      <c r="BW3201" s="1">
        <f t="shared" si="740"/>
        <v>2.6129397665562364E-38</v>
      </c>
      <c r="BY3201" s="1">
        <f t="shared" si="741"/>
        <v>315.90000000000333</v>
      </c>
      <c r="BZ3201" s="1">
        <f t="shared" si="732"/>
        <v>8.2714142657683095E-41</v>
      </c>
      <c r="CA3201" s="1">
        <f t="shared" si="739"/>
        <v>26</v>
      </c>
      <c r="CE3201" s="1">
        <f t="shared" si="733"/>
        <v>26.305</v>
      </c>
      <c r="CF3201" s="1">
        <f t="shared" si="734"/>
        <v>99</v>
      </c>
      <c r="CG3201" s="1">
        <f t="shared" si="735"/>
        <v>0</v>
      </c>
      <c r="CH3201" s="1">
        <f t="shared" si="731"/>
        <v>0</v>
      </c>
      <c r="CJ3201" s="1" t="e">
        <f t="shared" si="736"/>
        <v>#N/A</v>
      </c>
      <c r="CK3201" s="1" t="str">
        <f t="shared" si="737"/>
        <v/>
      </c>
    </row>
    <row r="3202" spans="73:89" ht="12" customHeight="1" x14ac:dyDescent="0.15">
      <c r="BU3202" s="1">
        <f t="shared" si="738"/>
        <v>0</v>
      </c>
      <c r="BV3202" s="1">
        <f>IF($BY$12=1,NORMDIST(BY3202,$Y$6,$Y$8,TRUE),IF($BY$12=2,IF(BY3202&lt;=$BX$31,0,IF(BY3202&gt;=$BX$32,1,(BY3202-$BX$31)*$BX$33)),SUM($BU$42:BU3202)/$BV$40))</f>
        <v>1</v>
      </c>
      <c r="BW3202" s="1">
        <f t="shared" si="740"/>
        <v>2.4456353367426098E-38</v>
      </c>
      <c r="BY3202" s="1">
        <f t="shared" si="741"/>
        <v>316.00000000000335</v>
      </c>
      <c r="BZ3202" s="1">
        <f t="shared" si="732"/>
        <v>7.7393523314638732E-41</v>
      </c>
      <c r="CA3202" s="1">
        <f t="shared" si="739"/>
        <v>26</v>
      </c>
      <c r="CE3202" s="1">
        <f t="shared" si="733"/>
        <v>26.305</v>
      </c>
      <c r="CF3202" s="1">
        <f t="shared" si="734"/>
        <v>99</v>
      </c>
      <c r="CG3202" s="1">
        <f t="shared" si="735"/>
        <v>0</v>
      </c>
      <c r="CH3202" s="1">
        <f t="shared" si="731"/>
        <v>0</v>
      </c>
      <c r="CJ3202" s="1" t="e">
        <f t="shared" si="736"/>
        <v>#N/A</v>
      </c>
      <c r="CK3202" s="1" t="str">
        <f t="shared" si="737"/>
        <v/>
      </c>
    </row>
    <row r="3203" spans="73:89" ht="12" customHeight="1" x14ac:dyDescent="0.15">
      <c r="BU3203" s="1">
        <f t="shared" si="738"/>
        <v>0</v>
      </c>
      <c r="BV3203" s="1">
        <f>IF($BY$12=1,NORMDIST(BY3203,$Y$6,$Y$8,TRUE),IF($BY$12=2,IF(BY3203&lt;=$BX$31,0,IF(BY3203&gt;=$BX$32,1,(BY3203-$BX$31)*$BX$33)),SUM($BU$42:BU3203)/$BV$40))</f>
        <v>1</v>
      </c>
      <c r="BW3203" s="1">
        <f t="shared" si="740"/>
        <v>2.2889858202931819E-38</v>
      </c>
      <c r="BY3203" s="1">
        <f t="shared" si="741"/>
        <v>316.10000000000338</v>
      </c>
      <c r="BZ3203" s="1">
        <f t="shared" si="732"/>
        <v>7.2413344520504821E-41</v>
      </c>
      <c r="CA3203" s="1">
        <f t="shared" si="739"/>
        <v>26</v>
      </c>
      <c r="CE3203" s="1">
        <f t="shared" si="733"/>
        <v>26.305</v>
      </c>
      <c r="CF3203" s="1">
        <f t="shared" si="734"/>
        <v>99</v>
      </c>
      <c r="CG3203" s="1">
        <f t="shared" si="735"/>
        <v>0</v>
      </c>
      <c r="CH3203" s="1">
        <f t="shared" ref="CH3203:CH3266" si="742">IF(CB3203="",0,1)</f>
        <v>0</v>
      </c>
      <c r="CJ3203" s="1" t="e">
        <f t="shared" si="736"/>
        <v>#N/A</v>
      </c>
      <c r="CK3203" s="1" t="str">
        <f t="shared" si="737"/>
        <v/>
      </c>
    </row>
    <row r="3204" spans="73:89" ht="12" customHeight="1" x14ac:dyDescent="0.15">
      <c r="BU3204" s="1">
        <f t="shared" si="738"/>
        <v>0</v>
      </c>
      <c r="BV3204" s="1">
        <f>IF($BY$12=1,NORMDIST(BY3204,$Y$6,$Y$8,TRUE),IF($BY$12=2,IF(BY3204&lt;=$BX$31,0,IF(BY3204&gt;=$BX$32,1,(BY3204-$BX$31)*$BX$33)),SUM($BU$42:BU3204)/$BV$40))</f>
        <v>1</v>
      </c>
      <c r="BW3204" s="1">
        <f t="shared" si="740"/>
        <v>2.1423163534105151E-38</v>
      </c>
      <c r="BY3204" s="1">
        <f t="shared" si="741"/>
        <v>316.2000000000034</v>
      </c>
      <c r="BZ3204" s="1">
        <f t="shared" si="732"/>
        <v>6.7751940335562681E-41</v>
      </c>
      <c r="CA3204" s="1">
        <f t="shared" si="739"/>
        <v>26</v>
      </c>
      <c r="CE3204" s="1">
        <f t="shared" si="733"/>
        <v>26.305</v>
      </c>
      <c r="CF3204" s="1">
        <f t="shared" si="734"/>
        <v>99</v>
      </c>
      <c r="CG3204" s="1">
        <f t="shared" si="735"/>
        <v>0</v>
      </c>
      <c r="CH3204" s="1">
        <f t="shared" si="742"/>
        <v>0</v>
      </c>
      <c r="CJ3204" s="1" t="e">
        <f t="shared" si="736"/>
        <v>#N/A</v>
      </c>
      <c r="CK3204" s="1" t="str">
        <f t="shared" si="737"/>
        <v/>
      </c>
    </row>
    <row r="3205" spans="73:89" ht="12" customHeight="1" x14ac:dyDescent="0.15">
      <c r="BU3205" s="1">
        <f t="shared" si="738"/>
        <v>0</v>
      </c>
      <c r="BV3205" s="1">
        <f>IF($BY$12=1,NORMDIST(BY3205,$Y$6,$Y$8,TRUE),IF($BY$12=2,IF(BY3205&lt;=$BX$31,0,IF(BY3205&gt;=$BX$32,1,(BY3205-$BX$31)*$BX$33)),SUM($BU$42:BU3205)/$BV$40))</f>
        <v>1</v>
      </c>
      <c r="BW3205" s="1">
        <f t="shared" si="740"/>
        <v>2.0049945796219001E-38</v>
      </c>
      <c r="BY3205" s="1">
        <f t="shared" si="741"/>
        <v>316.30000000000342</v>
      </c>
      <c r="BZ3205" s="1">
        <f t="shared" si="732"/>
        <v>6.3389016111978447E-41</v>
      </c>
      <c r="CA3205" s="1">
        <f t="shared" si="739"/>
        <v>26</v>
      </c>
      <c r="CE3205" s="1">
        <f t="shared" si="733"/>
        <v>26.305</v>
      </c>
      <c r="CF3205" s="1">
        <f t="shared" si="734"/>
        <v>99</v>
      </c>
      <c r="CG3205" s="1">
        <f t="shared" si="735"/>
        <v>0</v>
      </c>
      <c r="CH3205" s="1">
        <f t="shared" si="742"/>
        <v>0</v>
      </c>
      <c r="CJ3205" s="1" t="e">
        <f t="shared" si="736"/>
        <v>#N/A</v>
      </c>
      <c r="CK3205" s="1" t="str">
        <f t="shared" si="737"/>
        <v/>
      </c>
    </row>
    <row r="3206" spans="73:89" ht="12" customHeight="1" x14ac:dyDescent="0.15">
      <c r="BU3206" s="1">
        <f t="shared" si="738"/>
        <v>0</v>
      </c>
      <c r="BV3206" s="1">
        <f>IF($BY$12=1,NORMDIST(BY3206,$Y$6,$Y$8,TRUE),IF($BY$12=2,IF(BY3206&lt;=$BX$31,0,IF(BY3206&gt;=$BX$32,1,(BY3206-$BX$31)*$BX$33)),SUM($BU$42:BU3206)/$BV$40))</f>
        <v>1</v>
      </c>
      <c r="BW3206" s="1">
        <f t="shared" si="740"/>
        <v>1.876427987529311E-38</v>
      </c>
      <c r="BY3206" s="1">
        <f t="shared" si="741"/>
        <v>316.40000000000344</v>
      </c>
      <c r="BZ3206" s="1">
        <f t="shared" si="732"/>
        <v>5.930556218487012E-41</v>
      </c>
      <c r="CA3206" s="1">
        <f t="shared" si="739"/>
        <v>26</v>
      </c>
      <c r="CE3206" s="1">
        <f t="shared" si="733"/>
        <v>26.305</v>
      </c>
      <c r="CF3206" s="1">
        <f t="shared" si="734"/>
        <v>99</v>
      </c>
      <c r="CG3206" s="1">
        <f t="shared" si="735"/>
        <v>0</v>
      </c>
      <c r="CH3206" s="1">
        <f t="shared" si="742"/>
        <v>0</v>
      </c>
      <c r="CJ3206" s="1" t="e">
        <f t="shared" si="736"/>
        <v>#N/A</v>
      </c>
      <c r="CK3206" s="1" t="str">
        <f t="shared" si="737"/>
        <v/>
      </c>
    </row>
    <row r="3207" spans="73:89" ht="12" customHeight="1" x14ac:dyDescent="0.15">
      <c r="BU3207" s="1">
        <f t="shared" si="738"/>
        <v>0</v>
      </c>
      <c r="BV3207" s="1">
        <f>IF($BY$12=1,NORMDIST(BY3207,$Y$6,$Y$8,TRUE),IF($BY$12=2,IF(BY3207&lt;=$BX$31,0,IF(BY3207&gt;=$BX$32,1,(BY3207-$BX$31)*$BX$33)),SUM($BU$42:BU3207)/$BV$40))</f>
        <v>1</v>
      </c>
      <c r="BW3207" s="1">
        <f t="shared" si="740"/>
        <v>1.7560614143363662E-38</v>
      </c>
      <c r="BY3207" s="1">
        <f t="shared" si="741"/>
        <v>316.50000000000347</v>
      </c>
      <c r="BZ3207" s="1">
        <f t="shared" si="732"/>
        <v>5.548377296481349E-41</v>
      </c>
      <c r="CA3207" s="1">
        <f t="shared" si="739"/>
        <v>26</v>
      </c>
      <c r="CE3207" s="1">
        <f t="shared" si="733"/>
        <v>26.305</v>
      </c>
      <c r="CF3207" s="1">
        <f t="shared" si="734"/>
        <v>99</v>
      </c>
      <c r="CG3207" s="1">
        <f t="shared" si="735"/>
        <v>0</v>
      </c>
      <c r="CH3207" s="1">
        <f t="shared" si="742"/>
        <v>0</v>
      </c>
      <c r="CJ3207" s="1" t="e">
        <f t="shared" si="736"/>
        <v>#N/A</v>
      </c>
      <c r="CK3207" s="1" t="str">
        <f t="shared" si="737"/>
        <v/>
      </c>
    </row>
    <row r="3208" spans="73:89" ht="12" customHeight="1" x14ac:dyDescent="0.15">
      <c r="BU3208" s="1">
        <f t="shared" si="738"/>
        <v>0</v>
      </c>
      <c r="BV3208" s="1">
        <f>IF($BY$12=1,NORMDIST(BY3208,$Y$6,$Y$8,TRUE),IF($BY$12=2,IF(BY3208&lt;=$BX$31,0,IF(BY3208&gt;=$BX$32,1,(BY3208-$BX$31)*$BX$33)),SUM($BU$42:BU3208)/$BV$40))</f>
        <v>1</v>
      </c>
      <c r="BW3208" s="1">
        <f t="shared" si="740"/>
        <v>1.6433747048910241E-38</v>
      </c>
      <c r="BY3208" s="1">
        <f t="shared" si="741"/>
        <v>316.60000000000349</v>
      </c>
      <c r="BZ3208" s="1">
        <f t="shared" si="732"/>
        <v>5.1906971095736132E-41</v>
      </c>
      <c r="CA3208" s="1">
        <f t="shared" si="739"/>
        <v>26</v>
      </c>
      <c r="CE3208" s="1">
        <f t="shared" si="733"/>
        <v>26.305</v>
      </c>
      <c r="CF3208" s="1">
        <f t="shared" si="734"/>
        <v>99</v>
      </c>
      <c r="CG3208" s="1">
        <f t="shared" si="735"/>
        <v>0</v>
      </c>
      <c r="CH3208" s="1">
        <f t="shared" si="742"/>
        <v>0</v>
      </c>
      <c r="CJ3208" s="1" t="e">
        <f t="shared" si="736"/>
        <v>#N/A</v>
      </c>
      <c r="CK3208" s="1" t="str">
        <f t="shared" si="737"/>
        <v/>
      </c>
    </row>
    <row r="3209" spans="73:89" ht="12" customHeight="1" x14ac:dyDescent="0.15">
      <c r="BU3209" s="1">
        <f t="shared" si="738"/>
        <v>0</v>
      </c>
      <c r="BV3209" s="1">
        <f>IF($BY$12=1,NORMDIST(BY3209,$Y$6,$Y$8,TRUE),IF($BY$12=2,IF(BY3209&lt;=$BX$31,0,IF(BY3209&gt;=$BX$32,1,(BY3209-$BX$31)*$BX$33)),SUM($BU$42:BU3209)/$BV$40))</f>
        <v>1</v>
      </c>
      <c r="BW3209" s="1">
        <f t="shared" si="740"/>
        <v>1.5378805166122712E-38</v>
      </c>
      <c r="BY3209" s="1">
        <f t="shared" si="741"/>
        <v>316.70000000000351</v>
      </c>
      <c r="BZ3209" s="1">
        <f t="shared" si="732"/>
        <v>4.8559536362875093E-41</v>
      </c>
      <c r="CA3209" s="1">
        <f t="shared" si="739"/>
        <v>26</v>
      </c>
      <c r="CE3209" s="1">
        <f t="shared" si="733"/>
        <v>26.305</v>
      </c>
      <c r="CF3209" s="1">
        <f t="shared" si="734"/>
        <v>99</v>
      </c>
      <c r="CG3209" s="1">
        <f t="shared" si="735"/>
        <v>0</v>
      </c>
      <c r="CH3209" s="1">
        <f t="shared" si="742"/>
        <v>0</v>
      </c>
      <c r="CJ3209" s="1" t="e">
        <f t="shared" si="736"/>
        <v>#N/A</v>
      </c>
      <c r="CK3209" s="1" t="str">
        <f t="shared" si="737"/>
        <v/>
      </c>
    </row>
    <row r="3210" spans="73:89" ht="12" customHeight="1" x14ac:dyDescent="0.15">
      <c r="BU3210" s="1">
        <f t="shared" si="738"/>
        <v>0</v>
      </c>
      <c r="BV3210" s="1">
        <f>IF($BY$12=1,NORMDIST(BY3210,$Y$6,$Y$8,TRUE),IF($BY$12=2,IF(BY3210&lt;=$BX$31,0,IF(BY3210&gt;=$BX$32,1,(BY3210-$BX$31)*$BX$33)),SUM($BU$42:BU3210)/$BV$40))</f>
        <v>1</v>
      </c>
      <c r="BW3210" s="1">
        <f t="shared" si="740"/>
        <v>1.439122261263257E-38</v>
      </c>
      <c r="BY3210" s="1">
        <f t="shared" si="741"/>
        <v>316.80000000000354</v>
      </c>
      <c r="BZ3210" s="1">
        <f t="shared" si="732"/>
        <v>4.5426839055026543E-41</v>
      </c>
      <c r="CA3210" s="1">
        <f t="shared" si="739"/>
        <v>26</v>
      </c>
      <c r="CE3210" s="1">
        <f t="shared" si="733"/>
        <v>26.305</v>
      </c>
      <c r="CF3210" s="1">
        <f t="shared" si="734"/>
        <v>99</v>
      </c>
      <c r="CG3210" s="1">
        <f t="shared" si="735"/>
        <v>0</v>
      </c>
      <c r="CH3210" s="1">
        <f t="shared" si="742"/>
        <v>0</v>
      </c>
      <c r="CJ3210" s="1" t="e">
        <f t="shared" si="736"/>
        <v>#N/A</v>
      </c>
      <c r="CK3210" s="1" t="str">
        <f t="shared" si="737"/>
        <v/>
      </c>
    </row>
    <row r="3211" spans="73:89" ht="12" customHeight="1" x14ac:dyDescent="0.15">
      <c r="BU3211" s="1">
        <f t="shared" si="738"/>
        <v>0</v>
      </c>
      <c r="BV3211" s="1">
        <f>IF($BY$12=1,NORMDIST(BY3211,$Y$6,$Y$8,TRUE),IF($BY$12=2,IF(BY3211&lt;=$BX$31,0,IF(BY3211&gt;=$BX$32,1,(BY3211-$BX$31)*$BX$33)),SUM($BU$42:BU3211)/$BV$40))</f>
        <v>1</v>
      </c>
      <c r="BW3211" s="1">
        <f t="shared" si="740"/>
        <v>1.3466721750894956E-38</v>
      </c>
      <c r="BY3211" s="1">
        <f t="shared" si="741"/>
        <v>316.90000000000356</v>
      </c>
      <c r="BZ3211" s="1">
        <f t="shared" si="732"/>
        <v>4.2495177503612512E-41</v>
      </c>
      <c r="CA3211" s="1">
        <f t="shared" si="739"/>
        <v>26</v>
      </c>
      <c r="CE3211" s="1">
        <f t="shared" si="733"/>
        <v>26.305</v>
      </c>
      <c r="CF3211" s="1">
        <f t="shared" si="734"/>
        <v>99</v>
      </c>
      <c r="CG3211" s="1">
        <f t="shared" si="735"/>
        <v>0</v>
      </c>
      <c r="CH3211" s="1">
        <f t="shared" si="742"/>
        <v>0</v>
      </c>
      <c r="CJ3211" s="1" t="e">
        <f t="shared" si="736"/>
        <v>#N/A</v>
      </c>
      <c r="CK3211" s="1" t="str">
        <f t="shared" si="737"/>
        <v/>
      </c>
    </row>
    <row r="3212" spans="73:89" ht="12" customHeight="1" x14ac:dyDescent="0.15">
      <c r="BU3212" s="1">
        <f t="shared" si="738"/>
        <v>0</v>
      </c>
      <c r="BV3212" s="1">
        <f>IF($BY$12=1,NORMDIST(BY3212,$Y$6,$Y$8,TRUE),IF($BY$12=2,IF(BY3212&lt;=$BX$31,0,IF(BY3212&gt;=$BX$32,1,(BY3212-$BX$31)*$BX$33)),SUM($BU$42:BU3212)/$BV$40))</f>
        <v>1</v>
      </c>
      <c r="BW3212" s="1">
        <f t="shared" si="740"/>
        <v>1.2601295093628733E-38</v>
      </c>
      <c r="BY3212" s="1">
        <f t="shared" si="741"/>
        <v>317.00000000000358</v>
      </c>
      <c r="BZ3212" s="1">
        <f t="shared" si="732"/>
        <v>3.9751719538260537E-41</v>
      </c>
      <c r="CA3212" s="1">
        <f t="shared" si="739"/>
        <v>26</v>
      </c>
      <c r="CE3212" s="1">
        <f t="shared" si="733"/>
        <v>26.305</v>
      </c>
      <c r="CF3212" s="1">
        <f t="shared" si="734"/>
        <v>99</v>
      </c>
      <c r="CG3212" s="1">
        <f t="shared" si="735"/>
        <v>0</v>
      </c>
      <c r="CH3212" s="1">
        <f t="shared" si="742"/>
        <v>0</v>
      </c>
      <c r="CJ3212" s="1" t="e">
        <f t="shared" si="736"/>
        <v>#N/A</v>
      </c>
      <c r="CK3212" s="1" t="str">
        <f t="shared" si="737"/>
        <v/>
      </c>
    </row>
    <row r="3213" spans="73:89" ht="12" customHeight="1" x14ac:dyDescent="0.15">
      <c r="BU3213" s="1">
        <f t="shared" si="738"/>
        <v>0</v>
      </c>
      <c r="BV3213" s="1">
        <f>IF($BY$12=1,NORMDIST(BY3213,$Y$6,$Y$8,TRUE),IF($BY$12=2,IF(BY3213&lt;=$BX$31,0,IF(BY3213&gt;=$BX$32,1,(BY3213-$BX$31)*$BX$33)),SUM($BU$42:BU3213)/$BV$40))</f>
        <v>1</v>
      </c>
      <c r="BW3213" s="1">
        <f t="shared" si="740"/>
        <v>1.1791188338634239E-38</v>
      </c>
      <c r="BY3213" s="1">
        <f t="shared" si="741"/>
        <v>317.1000000000036</v>
      </c>
      <c r="BZ3213" s="1">
        <f t="shared" si="732"/>
        <v>3.7184447614740159E-41</v>
      </c>
      <c r="CA3213" s="1">
        <f t="shared" si="739"/>
        <v>26</v>
      </c>
      <c r="CE3213" s="1">
        <f t="shared" si="733"/>
        <v>26.305</v>
      </c>
      <c r="CF3213" s="1">
        <f t="shared" si="734"/>
        <v>99</v>
      </c>
      <c r="CG3213" s="1">
        <f t="shared" si="735"/>
        <v>0</v>
      </c>
      <c r="CH3213" s="1">
        <f t="shared" si="742"/>
        <v>0</v>
      </c>
      <c r="CJ3213" s="1" t="e">
        <f t="shared" si="736"/>
        <v>#N/A</v>
      </c>
      <c r="CK3213" s="1" t="str">
        <f t="shared" si="737"/>
        <v/>
      </c>
    </row>
    <row r="3214" spans="73:89" ht="12" customHeight="1" x14ac:dyDescent="0.15">
      <c r="BU3214" s="1">
        <f t="shared" si="738"/>
        <v>0</v>
      </c>
      <c r="BV3214" s="1">
        <f>IF($BY$12=1,NORMDIST(BY3214,$Y$6,$Y$8,TRUE),IF($BY$12=2,IF(BY3214&lt;=$BX$31,0,IF(BY3214&gt;=$BX$32,1,(BY3214-$BX$31)*$BX$33)),SUM($BU$42:BU3214)/$BV$40))</f>
        <v>1</v>
      </c>
      <c r="BW3214" s="1">
        <f t="shared" si="740"/>
        <v>1.1032884462910235E-38</v>
      </c>
      <c r="BY3214" s="1">
        <f t="shared" si="741"/>
        <v>317.20000000000363</v>
      </c>
      <c r="BZ3214" s="1">
        <f t="shared" si="732"/>
        <v>3.4782107386223544E-41</v>
      </c>
      <c r="CA3214" s="1">
        <f t="shared" si="739"/>
        <v>26</v>
      </c>
      <c r="CE3214" s="1">
        <f t="shared" si="733"/>
        <v>26.305</v>
      </c>
      <c r="CF3214" s="1">
        <f t="shared" si="734"/>
        <v>99</v>
      </c>
      <c r="CG3214" s="1">
        <f t="shared" si="735"/>
        <v>0</v>
      </c>
      <c r="CH3214" s="1">
        <f t="shared" si="742"/>
        <v>0</v>
      </c>
      <c r="CJ3214" s="1" t="e">
        <f t="shared" si="736"/>
        <v>#N/A</v>
      </c>
      <c r="CK3214" s="1" t="str">
        <f t="shared" si="737"/>
        <v/>
      </c>
    </row>
    <row r="3215" spans="73:89" ht="12" customHeight="1" x14ac:dyDescent="0.15">
      <c r="BU3215" s="1">
        <f t="shared" si="738"/>
        <v>0</v>
      </c>
      <c r="BV3215" s="1">
        <f>IF($BY$12=1,NORMDIST(BY3215,$Y$6,$Y$8,TRUE),IF($BY$12=2,IF(BY3215&lt;=$BX$31,0,IF(BY3215&gt;=$BX$32,1,(BY3215-$BX$31)*$BX$33)),SUM($BU$42:BU3215)/$BV$40))</f>
        <v>1</v>
      </c>
      <c r="BW3215" s="1">
        <f t="shared" si="740"/>
        <v>1.0323088810311042E-38</v>
      </c>
      <c r="BY3215" s="1">
        <f t="shared" si="741"/>
        <v>317.30000000000365</v>
      </c>
      <c r="BZ3215" s="1">
        <f t="shared" si="732"/>
        <v>3.2534159503028438E-41</v>
      </c>
      <c r="CA3215" s="1">
        <f t="shared" si="739"/>
        <v>26</v>
      </c>
      <c r="CE3215" s="1">
        <f t="shared" si="733"/>
        <v>26.305</v>
      </c>
      <c r="CF3215" s="1">
        <f t="shared" si="734"/>
        <v>99</v>
      </c>
      <c r="CG3215" s="1">
        <f t="shared" si="735"/>
        <v>0</v>
      </c>
      <c r="CH3215" s="1">
        <f t="shared" si="742"/>
        <v>0</v>
      </c>
      <c r="CJ3215" s="1" t="e">
        <f t="shared" si="736"/>
        <v>#N/A</v>
      </c>
      <c r="CK3215" s="1" t="str">
        <f t="shared" si="737"/>
        <v/>
      </c>
    </row>
    <row r="3216" spans="73:89" ht="12" customHeight="1" x14ac:dyDescent="0.15">
      <c r="BU3216" s="1">
        <f t="shared" si="738"/>
        <v>0</v>
      </c>
      <c r="BV3216" s="1">
        <f>IF($BY$12=1,NORMDIST(BY3216,$Y$6,$Y$8,TRUE),IF($BY$12=2,IF(BY3216&lt;=$BX$31,0,IF(BY3216&gt;=$BX$32,1,(BY3216-$BX$31)*$BX$33)),SUM($BU$42:BU3216)/$BV$40))</f>
        <v>1</v>
      </c>
      <c r="BW3216" s="1">
        <f t="shared" si="740"/>
        <v>9.6587151110481132E-39</v>
      </c>
      <c r="BY3216" s="1">
        <f t="shared" si="741"/>
        <v>317.40000000000367</v>
      </c>
      <c r="BZ3216" s="1">
        <f t="shared" si="732"/>
        <v>3.0430734439344681E-41</v>
      </c>
      <c r="CA3216" s="1">
        <f t="shared" si="739"/>
        <v>26</v>
      </c>
      <c r="CE3216" s="1">
        <f t="shared" si="733"/>
        <v>26.305</v>
      </c>
      <c r="CF3216" s="1">
        <f t="shared" si="734"/>
        <v>99</v>
      </c>
      <c r="CG3216" s="1">
        <f t="shared" si="735"/>
        <v>0</v>
      </c>
      <c r="CH3216" s="1">
        <f t="shared" si="742"/>
        <v>0</v>
      </c>
      <c r="CJ3216" s="1" t="e">
        <f t="shared" si="736"/>
        <v>#N/A</v>
      </c>
      <c r="CK3216" s="1" t="str">
        <f t="shared" si="737"/>
        <v/>
      </c>
    </row>
    <row r="3217" spans="73:89" ht="12" customHeight="1" x14ac:dyDescent="0.15">
      <c r="BU3217" s="1">
        <f t="shared" si="738"/>
        <v>0</v>
      </c>
      <c r="BV3217" s="1">
        <f>IF($BY$12=1,NORMDIST(BY3217,$Y$6,$Y$8,TRUE),IF($BY$12=2,IF(BY3217&lt;=$BX$31,0,IF(BY3217&gt;=$BX$32,1,(BY3217-$BX$31)*$BX$33)),SUM($BU$42:BU3217)/$BV$40))</f>
        <v>1</v>
      </c>
      <c r="BW3217" s="1">
        <f t="shared" si="740"/>
        <v>9.0368723751419837E-39</v>
      </c>
      <c r="BY3217" s="1">
        <f t="shared" si="741"/>
        <v>317.50000000000369</v>
      </c>
      <c r="BZ3217" s="1">
        <f t="shared" si="732"/>
        <v>2.8462590157927177E-41</v>
      </c>
      <c r="CA3217" s="1">
        <f t="shared" si="739"/>
        <v>26</v>
      </c>
      <c r="CE3217" s="1">
        <f t="shared" si="733"/>
        <v>26.305</v>
      </c>
      <c r="CF3217" s="1">
        <f t="shared" si="734"/>
        <v>99</v>
      </c>
      <c r="CG3217" s="1">
        <f t="shared" si="735"/>
        <v>0</v>
      </c>
      <c r="CH3217" s="1">
        <f t="shared" si="742"/>
        <v>0</v>
      </c>
      <c r="CJ3217" s="1" t="e">
        <f t="shared" si="736"/>
        <v>#N/A</v>
      </c>
      <c r="CK3217" s="1" t="str">
        <f t="shared" si="737"/>
        <v/>
      </c>
    </row>
    <row r="3218" spans="73:89" ht="12" customHeight="1" x14ac:dyDescent="0.15">
      <c r="BU3218" s="1">
        <f t="shared" si="738"/>
        <v>0</v>
      </c>
      <c r="BV3218" s="1">
        <f>IF($BY$12=1,NORMDIST(BY3218,$Y$6,$Y$8,TRUE),IF($BY$12=2,IF(BY3218&lt;=$BX$31,0,IF(BY3218&gt;=$BX$32,1,(BY3218-$BX$31)*$BX$33)),SUM($BU$42:BU3218)/$BV$40))</f>
        <v>1</v>
      </c>
      <c r="BW3218" s="1">
        <f t="shared" si="740"/>
        <v>8.4548526055156959E-39</v>
      </c>
      <c r="BY3218" s="1">
        <f t="shared" si="741"/>
        <v>317.60000000000372</v>
      </c>
      <c r="BZ3218" s="1">
        <f t="shared" si="732"/>
        <v>2.6621072435502508E-41</v>
      </c>
      <c r="CA3218" s="1">
        <f t="shared" si="739"/>
        <v>26</v>
      </c>
      <c r="CE3218" s="1">
        <f t="shared" si="733"/>
        <v>26.305</v>
      </c>
      <c r="CF3218" s="1">
        <f t="shared" si="734"/>
        <v>99</v>
      </c>
      <c r="CG3218" s="1">
        <f t="shared" si="735"/>
        <v>0</v>
      </c>
      <c r="CH3218" s="1">
        <f t="shared" si="742"/>
        <v>0</v>
      </c>
      <c r="CJ3218" s="1" t="e">
        <f t="shared" si="736"/>
        <v>#N/A</v>
      </c>
      <c r="CK3218" s="1" t="str">
        <f t="shared" si="737"/>
        <v/>
      </c>
    </row>
    <row r="3219" spans="73:89" ht="12" customHeight="1" x14ac:dyDescent="0.15">
      <c r="BU3219" s="1">
        <f t="shared" si="738"/>
        <v>0</v>
      </c>
      <c r="BV3219" s="1">
        <f>IF($BY$12=1,NORMDIST(BY3219,$Y$6,$Y$8,TRUE),IF($BY$12=2,IF(BY3219&lt;=$BX$31,0,IF(BY3219&gt;=$BX$32,1,(BY3219-$BX$31)*$BX$33)),SUM($BU$42:BU3219)/$BV$40))</f>
        <v>1</v>
      </c>
      <c r="BW3219" s="1">
        <f t="shared" si="740"/>
        <v>7.9101192797644526E-39</v>
      </c>
      <c r="BY3219" s="1">
        <f t="shared" si="741"/>
        <v>317.70000000000374</v>
      </c>
      <c r="BZ3219" s="1">
        <f t="shared" si="732"/>
        <v>2.4898077682607364E-41</v>
      </c>
      <c r="CA3219" s="1">
        <f t="shared" si="739"/>
        <v>26</v>
      </c>
      <c r="CE3219" s="1">
        <f t="shared" si="733"/>
        <v>26.305</v>
      </c>
      <c r="CF3219" s="1">
        <f t="shared" si="734"/>
        <v>99</v>
      </c>
      <c r="CG3219" s="1">
        <f t="shared" si="735"/>
        <v>0</v>
      </c>
      <c r="CH3219" s="1">
        <f t="shared" si="742"/>
        <v>0</v>
      </c>
      <c r="CJ3219" s="1" t="e">
        <f t="shared" si="736"/>
        <v>#N/A</v>
      </c>
      <c r="CK3219" s="1" t="str">
        <f t="shared" si="737"/>
        <v/>
      </c>
    </row>
    <row r="3220" spans="73:89" ht="12" customHeight="1" x14ac:dyDescent="0.15">
      <c r="BU3220" s="1">
        <f t="shared" si="738"/>
        <v>0</v>
      </c>
      <c r="BV3220" s="1">
        <f>IF($BY$12=1,NORMDIST(BY3220,$Y$6,$Y$8,TRUE),IF($BY$12=2,IF(BY3220&lt;=$BX$31,0,IF(BY3220&gt;=$BX$32,1,(BY3220-$BX$31)*$BX$33)),SUM($BU$42:BU3220)/$BV$40))</f>
        <v>1</v>
      </c>
      <c r="BW3220" s="1">
        <f t="shared" si="740"/>
        <v>7.4002965527952347E-39</v>
      </c>
      <c r="BY3220" s="1">
        <f t="shared" si="741"/>
        <v>317.80000000000376</v>
      </c>
      <c r="BZ3220" s="1">
        <f t="shared" si="732"/>
        <v>2.3286018101935643E-41</v>
      </c>
      <c r="CA3220" s="1">
        <f t="shared" si="739"/>
        <v>26</v>
      </c>
      <c r="CE3220" s="1">
        <f t="shared" si="733"/>
        <v>26.305</v>
      </c>
      <c r="CF3220" s="1">
        <f t="shared" si="734"/>
        <v>99</v>
      </c>
      <c r="CG3220" s="1">
        <f t="shared" si="735"/>
        <v>0</v>
      </c>
      <c r="CH3220" s="1">
        <f t="shared" si="742"/>
        <v>0</v>
      </c>
      <c r="CJ3220" s="1" t="e">
        <f t="shared" si="736"/>
        <v>#N/A</v>
      </c>
      <c r="CK3220" s="1" t="str">
        <f t="shared" si="737"/>
        <v/>
      </c>
    </row>
    <row r="3221" spans="73:89" ht="12" customHeight="1" x14ac:dyDescent="0.15">
      <c r="BU3221" s="1">
        <f t="shared" si="738"/>
        <v>0</v>
      </c>
      <c r="BV3221" s="1">
        <f>IF($BY$12=1,NORMDIST(BY3221,$Y$6,$Y$8,TRUE),IF($BY$12=2,IF(BY3221&lt;=$BX$31,0,IF(BY3221&gt;=$BX$32,1,(BY3221-$BX$31)*$BX$33)),SUM($BU$42:BU3221)/$BV$40))</f>
        <v>1</v>
      </c>
      <c r="BW3221" s="1">
        <f t="shared" si="740"/>
        <v>6.9231591354816874E-39</v>
      </c>
      <c r="BY3221" s="1">
        <f t="shared" si="741"/>
        <v>317.90000000000379</v>
      </c>
      <c r="BZ3221" s="1">
        <f t="shared" si="732"/>
        <v>2.1777789038948114E-41</v>
      </c>
      <c r="CA3221" s="1">
        <f t="shared" si="739"/>
        <v>26</v>
      </c>
      <c r="CE3221" s="1">
        <f t="shared" si="733"/>
        <v>26.305</v>
      </c>
      <c r="CF3221" s="1">
        <f t="shared" si="734"/>
        <v>99</v>
      </c>
      <c r="CG3221" s="1">
        <f t="shared" si="735"/>
        <v>0</v>
      </c>
      <c r="CH3221" s="1">
        <f t="shared" si="742"/>
        <v>0</v>
      </c>
      <c r="CJ3221" s="1" t="e">
        <f t="shared" si="736"/>
        <v>#N/A</v>
      </c>
      <c r="CK3221" s="1" t="str">
        <f t="shared" si="737"/>
        <v/>
      </c>
    </row>
    <row r="3222" spans="73:89" ht="12" customHeight="1" x14ac:dyDescent="0.15">
      <c r="BU3222" s="1">
        <f t="shared" si="738"/>
        <v>0</v>
      </c>
      <c r="BV3222" s="1">
        <f>IF($BY$12=1,NORMDIST(BY3222,$Y$6,$Y$8,TRUE),IF($BY$12=2,IF(BY3222&lt;=$BX$31,0,IF(BY3222&gt;=$BX$32,1,(BY3222-$BX$31)*$BX$33)),SUM($BU$42:BU3222)/$BV$40))</f>
        <v>1</v>
      </c>
      <c r="BW3222" s="1">
        <f t="shared" si="740"/>
        <v>6.4766228072528775E-39</v>
      </c>
      <c r="BY3222" s="1">
        <f t="shared" si="741"/>
        <v>318.00000000000381</v>
      </c>
      <c r="BZ3222" s="1">
        <f t="shared" si="732"/>
        <v>2.036673838758742E-41</v>
      </c>
      <c r="CA3222" s="1">
        <f t="shared" si="739"/>
        <v>26</v>
      </c>
      <c r="CE3222" s="1">
        <f t="shared" si="733"/>
        <v>26.305</v>
      </c>
      <c r="CF3222" s="1">
        <f t="shared" si="734"/>
        <v>99</v>
      </c>
      <c r="CG3222" s="1">
        <f t="shared" si="735"/>
        <v>0</v>
      </c>
      <c r="CH3222" s="1">
        <f t="shared" si="742"/>
        <v>0</v>
      </c>
      <c r="CJ3222" s="1" t="e">
        <f t="shared" si="736"/>
        <v>#N/A</v>
      </c>
      <c r="CK3222" s="1" t="str">
        <f t="shared" si="737"/>
        <v/>
      </c>
    </row>
    <row r="3223" spans="73:89" ht="12" customHeight="1" x14ac:dyDescent="0.15">
      <c r="BU3223" s="1">
        <f t="shared" si="738"/>
        <v>0</v>
      </c>
      <c r="BV3223" s="1">
        <f>IF($BY$12=1,NORMDIST(BY3223,$Y$6,$Y$8,TRUE),IF($BY$12=2,IF(BY3223&lt;=$BX$31,0,IF(BY3223&gt;=$BX$32,1,(BY3223-$BX$31)*$BX$33)),SUM($BU$42:BU3223)/$BV$40))</f>
        <v>1</v>
      </c>
      <c r="BW3223" s="1">
        <f t="shared" si="740"/>
        <v>6.0587355231444174E-39</v>
      </c>
      <c r="BY3223" s="1">
        <f t="shared" si="741"/>
        <v>318.10000000000383</v>
      </c>
      <c r="BZ3223" s="1">
        <f t="shared" si="732"/>
        <v>1.9046637922490867E-41</v>
      </c>
      <c r="CA3223" s="1">
        <f t="shared" si="739"/>
        <v>26</v>
      </c>
      <c r="CE3223" s="1">
        <f t="shared" si="733"/>
        <v>26.305</v>
      </c>
      <c r="CF3223" s="1">
        <f t="shared" si="734"/>
        <v>99</v>
      </c>
      <c r="CG3223" s="1">
        <f t="shared" si="735"/>
        <v>0</v>
      </c>
      <c r="CH3223" s="1">
        <f t="shared" si="742"/>
        <v>0</v>
      </c>
      <c r="CJ3223" s="1" t="e">
        <f t="shared" si="736"/>
        <v>#N/A</v>
      </c>
      <c r="CK3223" s="1" t="str">
        <f t="shared" si="737"/>
        <v/>
      </c>
    </row>
    <row r="3224" spans="73:89" ht="12" customHeight="1" x14ac:dyDescent="0.15">
      <c r="BU3224" s="1">
        <f t="shared" si="738"/>
        <v>0</v>
      </c>
      <c r="BV3224" s="1">
        <f>IF($BY$12=1,NORMDIST(BY3224,$Y$6,$Y$8,TRUE),IF($BY$12=2,IF(BY3224&lt;=$BX$31,0,IF(BY3224&gt;=$BX$32,1,(BY3224-$BX$31)*$BX$33)),SUM($BU$42:BU3224)/$BV$40))</f>
        <v>1</v>
      </c>
      <c r="BW3224" s="1">
        <f t="shared" si="740"/>
        <v>5.6676690782763625E-39</v>
      </c>
      <c r="BY3224" s="1">
        <f t="shared" si="741"/>
        <v>318.20000000000385</v>
      </c>
      <c r="BZ3224" s="1">
        <f t="shared" si="732"/>
        <v>1.7811656437071947E-41</v>
      </c>
      <c r="CA3224" s="1">
        <f t="shared" si="739"/>
        <v>26</v>
      </c>
      <c r="CE3224" s="1">
        <f t="shared" si="733"/>
        <v>26.305</v>
      </c>
      <c r="CF3224" s="1">
        <f t="shared" si="734"/>
        <v>99</v>
      </c>
      <c r="CG3224" s="1">
        <f t="shared" si="735"/>
        <v>0</v>
      </c>
      <c r="CH3224" s="1">
        <f t="shared" si="742"/>
        <v>0</v>
      </c>
      <c r="CJ3224" s="1" t="e">
        <f t="shared" si="736"/>
        <v>#N/A</v>
      </c>
      <c r="CK3224" s="1" t="str">
        <f t="shared" si="737"/>
        <v/>
      </c>
    </row>
    <row r="3225" spans="73:89" ht="12" customHeight="1" x14ac:dyDescent="0.15">
      <c r="BU3225" s="1">
        <f t="shared" si="738"/>
        <v>0</v>
      </c>
      <c r="BV3225" s="1">
        <f>IF($BY$12=1,NORMDIST(BY3225,$Y$6,$Y$8,TRUE),IF($BY$12=2,IF(BY3225&lt;=$BX$31,0,IF(BY3225&gt;=$BX$32,1,(BY3225-$BX$31)*$BX$33)),SUM($BU$42:BU3225)/$BV$40))</f>
        <v>1</v>
      </c>
      <c r="BW3225" s="1">
        <f t="shared" si="740"/>
        <v>5.3017112950204261E-39</v>
      </c>
      <c r="BY3225" s="1">
        <f t="shared" si="741"/>
        <v>318.30000000000388</v>
      </c>
      <c r="BZ3225" s="1">
        <f t="shared" si="732"/>
        <v>1.6656334574364944E-41</v>
      </c>
      <c r="CA3225" s="1">
        <f t="shared" si="739"/>
        <v>26</v>
      </c>
      <c r="CE3225" s="1">
        <f t="shared" si="733"/>
        <v>26.305</v>
      </c>
      <c r="CF3225" s="1">
        <f t="shared" si="734"/>
        <v>99</v>
      </c>
      <c r="CG3225" s="1">
        <f t="shared" si="735"/>
        <v>0</v>
      </c>
      <c r="CH3225" s="1">
        <f t="shared" si="742"/>
        <v>0</v>
      </c>
      <c r="CJ3225" s="1" t="e">
        <f t="shared" si="736"/>
        <v>#N/A</v>
      </c>
      <c r="CK3225" s="1" t="str">
        <f t="shared" si="737"/>
        <v/>
      </c>
    </row>
    <row r="3226" spans="73:89" ht="12" customHeight="1" x14ac:dyDescent="0.15">
      <c r="BU3226" s="1">
        <f t="shared" si="738"/>
        <v>0</v>
      </c>
      <c r="BV3226" s="1">
        <f>IF($BY$12=1,NORMDIST(BY3226,$Y$6,$Y$8,TRUE),IF($BY$12=2,IF(BY3226&lt;=$BX$31,0,IF(BY3226&gt;=$BX$32,1,(BY3226-$BX$31)*$BX$33)),SUM($BU$42:BU3226)/$BV$40))</f>
        <v>1</v>
      </c>
      <c r="BW3226" s="1">
        <f t="shared" si="740"/>
        <v>4.9592587002711128E-39</v>
      </c>
      <c r="BY3226" s="1">
        <f t="shared" si="741"/>
        <v>318.4000000000039</v>
      </c>
      <c r="BZ3226" s="1">
        <f t="shared" si="732"/>
        <v>1.5575561244569887E-41</v>
      </c>
      <c r="CA3226" s="1">
        <f t="shared" si="739"/>
        <v>26</v>
      </c>
      <c r="CE3226" s="1">
        <f t="shared" si="733"/>
        <v>26.305</v>
      </c>
      <c r="CF3226" s="1">
        <f t="shared" si="734"/>
        <v>99</v>
      </c>
      <c r="CG3226" s="1">
        <f t="shared" si="735"/>
        <v>0</v>
      </c>
      <c r="CH3226" s="1">
        <f t="shared" si="742"/>
        <v>0</v>
      </c>
      <c r="CJ3226" s="1" t="e">
        <f t="shared" si="736"/>
        <v>#N/A</v>
      </c>
      <c r="CK3226" s="1" t="str">
        <f t="shared" si="737"/>
        <v/>
      </c>
    </row>
    <row r="3227" spans="73:89" ht="12" customHeight="1" x14ac:dyDescent="0.15">
      <c r="BU3227" s="1">
        <f t="shared" si="738"/>
        <v>0</v>
      </c>
      <c r="BV3227" s="1">
        <f>IF($BY$12=1,NORMDIST(BY3227,$Y$6,$Y$8,TRUE),IF($BY$12=2,IF(BY3227&lt;=$BX$31,0,IF(BY3227&gt;=$BX$32,1,(BY3227-$BX$31)*$BX$33)),SUM($BU$42:BU3227)/$BV$40))</f>
        <v>1</v>
      </c>
      <c r="BW3227" s="1">
        <f t="shared" si="740"/>
        <v>4.6388096622515028E-39</v>
      </c>
      <c r="BY3227" s="1">
        <f t="shared" si="741"/>
        <v>318.50000000000392</v>
      </c>
      <c r="BZ3227" s="1">
        <f t="shared" si="732"/>
        <v>1.4564551529831855E-41</v>
      </c>
      <c r="CA3227" s="1">
        <f t="shared" si="739"/>
        <v>26</v>
      </c>
      <c r="CE3227" s="1">
        <f t="shared" si="733"/>
        <v>26.305</v>
      </c>
      <c r="CF3227" s="1">
        <f t="shared" si="734"/>
        <v>99</v>
      </c>
      <c r="CG3227" s="1">
        <f t="shared" si="735"/>
        <v>0</v>
      </c>
      <c r="CH3227" s="1">
        <f t="shared" si="742"/>
        <v>0</v>
      </c>
      <c r="CJ3227" s="1" t="e">
        <f t="shared" si="736"/>
        <v>#N/A</v>
      </c>
      <c r="CK3227" s="1" t="str">
        <f t="shared" si="737"/>
        <v/>
      </c>
    </row>
    <row r="3228" spans="73:89" ht="12" customHeight="1" x14ac:dyDescent="0.15">
      <c r="BU3228" s="1">
        <f t="shared" si="738"/>
        <v>0</v>
      </c>
      <c r="BV3228" s="1">
        <f>IF($BY$12=1,NORMDIST(BY3228,$Y$6,$Y$8,TRUE),IF($BY$12=2,IF(BY3228&lt;=$BX$31,0,IF(BY3228&gt;=$BX$32,1,(BY3228-$BX$31)*$BX$33)),SUM($BU$42:BU3228)/$BV$40))</f>
        <v>1</v>
      </c>
      <c r="BW3228" s="1">
        <f t="shared" si="740"/>
        <v>4.3389579581844021E-39</v>
      </c>
      <c r="BY3228" s="1">
        <f t="shared" si="741"/>
        <v>318.60000000000394</v>
      </c>
      <c r="BZ3228" s="1">
        <f t="shared" si="732"/>
        <v>1.3618825983001722E-41</v>
      </c>
      <c r="CA3228" s="1">
        <f t="shared" si="739"/>
        <v>26</v>
      </c>
      <c r="CE3228" s="1">
        <f t="shared" si="733"/>
        <v>26.305</v>
      </c>
      <c r="CF3228" s="1">
        <f t="shared" si="734"/>
        <v>99</v>
      </c>
      <c r="CG3228" s="1">
        <f t="shared" si="735"/>
        <v>0</v>
      </c>
      <c r="CH3228" s="1">
        <f t="shared" si="742"/>
        <v>0</v>
      </c>
      <c r="CJ3228" s="1" t="e">
        <f t="shared" si="736"/>
        <v>#N/A</v>
      </c>
      <c r="CK3228" s="1" t="str">
        <f t="shared" si="737"/>
        <v/>
      </c>
    </row>
    <row r="3229" spans="73:89" ht="12" customHeight="1" x14ac:dyDescent="0.15">
      <c r="BU3229" s="1">
        <f t="shared" si="738"/>
        <v>0</v>
      </c>
      <c r="BV3229" s="1">
        <f>IF($BY$12=1,NORMDIST(BY3229,$Y$6,$Y$8,TRUE),IF($BY$12=2,IF(BY3229&lt;=$BX$31,0,IF(BY3229&gt;=$BX$32,1,(BY3229-$BX$31)*$BX$33)),SUM($BU$42:BU3229)/$BV$40))</f>
        <v>1</v>
      </c>
      <c r="BW3229" s="1">
        <f t="shared" si="740"/>
        <v>4.058386745934244E-39</v>
      </c>
      <c r="BY3229" s="1">
        <f t="shared" si="741"/>
        <v>318.70000000000397</v>
      </c>
      <c r="BZ3229" s="1">
        <f t="shared" si="732"/>
        <v>1.2734191232928125E-41</v>
      </c>
      <c r="CA3229" s="1">
        <f t="shared" si="739"/>
        <v>26</v>
      </c>
      <c r="CE3229" s="1">
        <f t="shared" si="733"/>
        <v>26.305</v>
      </c>
      <c r="CF3229" s="1">
        <f t="shared" si="734"/>
        <v>99</v>
      </c>
      <c r="CG3229" s="1">
        <f t="shared" si="735"/>
        <v>0</v>
      </c>
      <c r="CH3229" s="1">
        <f t="shared" si="742"/>
        <v>0</v>
      </c>
      <c r="CJ3229" s="1" t="e">
        <f t="shared" si="736"/>
        <v>#N/A</v>
      </c>
      <c r="CK3229" s="1" t="str">
        <f t="shared" si="737"/>
        <v/>
      </c>
    </row>
    <row r="3230" spans="73:89" ht="12" customHeight="1" x14ac:dyDescent="0.15">
      <c r="BU3230" s="1">
        <f t="shared" si="738"/>
        <v>0</v>
      </c>
      <c r="BV3230" s="1">
        <f>IF($BY$12=1,NORMDIST(BY3230,$Y$6,$Y$8,TRUE),IF($BY$12=2,IF(BY3230&lt;=$BX$31,0,IF(BY3230&gt;=$BX$32,1,(BY3230-$BX$31)*$BX$33)),SUM($BU$42:BU3230)/$BV$40))</f>
        <v>1</v>
      </c>
      <c r="BW3230" s="1">
        <f t="shared" si="740"/>
        <v>3.7958629143949839E-39</v>
      </c>
      <c r="BY3230" s="1">
        <f t="shared" si="741"/>
        <v>318.80000000000399</v>
      </c>
      <c r="BZ3230" s="1">
        <f t="shared" si="732"/>
        <v>1.1906721814287755E-41</v>
      </c>
      <c r="CA3230" s="1">
        <f t="shared" si="739"/>
        <v>26</v>
      </c>
      <c r="CE3230" s="1">
        <f t="shared" si="733"/>
        <v>26.305</v>
      </c>
      <c r="CF3230" s="1">
        <f t="shared" si="734"/>
        <v>99</v>
      </c>
      <c r="CG3230" s="1">
        <f t="shared" si="735"/>
        <v>0</v>
      </c>
      <c r="CH3230" s="1">
        <f t="shared" si="742"/>
        <v>0</v>
      </c>
      <c r="CJ3230" s="1" t="e">
        <f t="shared" si="736"/>
        <v>#N/A</v>
      </c>
      <c r="CK3230" s="1" t="str">
        <f t="shared" si="737"/>
        <v/>
      </c>
    </row>
    <row r="3231" spans="73:89" ht="12" customHeight="1" x14ac:dyDescent="0.15">
      <c r="BU3231" s="1">
        <f t="shared" si="738"/>
        <v>0</v>
      </c>
      <c r="BV3231" s="1">
        <f>IF($BY$12=1,NORMDIST(BY3231,$Y$6,$Y$8,TRUE),IF($BY$12=2,IF(BY3231&lt;=$BX$31,0,IF(BY3231&gt;=$BX$32,1,(BY3231-$BX$31)*$BX$33)),SUM($BU$42:BU3231)/$BV$40))</f>
        <v>1</v>
      </c>
      <c r="BW3231" s="1">
        <f t="shared" si="740"/>
        <v>3.5502317889664096E-39</v>
      </c>
      <c r="BY3231" s="1">
        <f t="shared" si="741"/>
        <v>318.90000000000401</v>
      </c>
      <c r="BZ3231" s="1">
        <f t="shared" si="732"/>
        <v>1.1132743145081106E-41</v>
      </c>
      <c r="CA3231" s="1">
        <f t="shared" si="739"/>
        <v>26</v>
      </c>
      <c r="CE3231" s="1">
        <f t="shared" si="733"/>
        <v>26.305</v>
      </c>
      <c r="CF3231" s="1">
        <f t="shared" si="734"/>
        <v>99</v>
      </c>
      <c r="CG3231" s="1">
        <f t="shared" si="735"/>
        <v>0</v>
      </c>
      <c r="CH3231" s="1">
        <f t="shared" si="742"/>
        <v>0</v>
      </c>
      <c r="CJ3231" s="1" t="e">
        <f t="shared" si="736"/>
        <v>#N/A</v>
      </c>
      <c r="CK3231" s="1" t="str">
        <f t="shared" si="737"/>
        <v/>
      </c>
    </row>
    <row r="3232" spans="73:89" ht="12" customHeight="1" x14ac:dyDescent="0.15">
      <c r="BU3232" s="1">
        <f t="shared" si="738"/>
        <v>0</v>
      </c>
      <c r="BV3232" s="1">
        <f>IF($BY$12=1,NORMDIST(BY3232,$Y$6,$Y$8,TRUE),IF($BY$12=2,IF(BY3232&lt;=$BX$31,0,IF(BY3232&gt;=$BX$32,1,(BY3232-$BX$31)*$BX$33)),SUM($BU$42:BU3232)/$BV$40))</f>
        <v>1</v>
      </c>
      <c r="BW3232" s="1">
        <f t="shared" si="740"/>
        <v>3.3204121699275321E-39</v>
      </c>
      <c r="BY3232" s="1">
        <f t="shared" si="741"/>
        <v>319.00000000000404</v>
      </c>
      <c r="BZ3232" s="1">
        <f t="shared" si="732"/>
        <v>1.040881557971E-41</v>
      </c>
      <c r="CA3232" s="1">
        <f t="shared" si="739"/>
        <v>26</v>
      </c>
      <c r="CE3232" s="1">
        <f t="shared" si="733"/>
        <v>26.305</v>
      </c>
      <c r="CF3232" s="1">
        <f t="shared" si="734"/>
        <v>99</v>
      </c>
      <c r="CG3232" s="1">
        <f t="shared" si="735"/>
        <v>0</v>
      </c>
      <c r="CH3232" s="1">
        <f t="shared" si="742"/>
        <v>0</v>
      </c>
      <c r="CJ3232" s="1" t="e">
        <f t="shared" si="736"/>
        <v>#N/A</v>
      </c>
      <c r="CK3232" s="1" t="str">
        <f t="shared" si="737"/>
        <v/>
      </c>
    </row>
    <row r="3233" spans="73:89" ht="12" customHeight="1" x14ac:dyDescent="0.15">
      <c r="BU3233" s="1">
        <f t="shared" si="738"/>
        <v>0</v>
      </c>
      <c r="BV3233" s="1">
        <f>IF($BY$12=1,NORMDIST(BY3233,$Y$6,$Y$8,TRUE),IF($BY$12=2,IF(BY3233&lt;=$BX$31,0,IF(BY3233&gt;=$BX$32,1,(BY3233-$BX$31)*$BX$33)),SUM($BU$42:BU3233)/$BV$40))</f>
        <v>1</v>
      </c>
      <c r="BW3233" s="1">
        <f t="shared" si="740"/>
        <v>3.1053916828980272E-39</v>
      </c>
      <c r="BY3233" s="1">
        <f t="shared" si="741"/>
        <v>319.10000000000406</v>
      </c>
      <c r="BZ3233" s="1">
        <f t="shared" si="732"/>
        <v>9.7317194700657709E-42</v>
      </c>
      <c r="CA3233" s="1">
        <f t="shared" si="739"/>
        <v>26</v>
      </c>
      <c r="CE3233" s="1">
        <f t="shared" si="733"/>
        <v>26.305</v>
      </c>
      <c r="CF3233" s="1">
        <f t="shared" si="734"/>
        <v>99</v>
      </c>
      <c r="CG3233" s="1">
        <f t="shared" si="735"/>
        <v>0</v>
      </c>
      <c r="CH3233" s="1">
        <f t="shared" si="742"/>
        <v>0</v>
      </c>
      <c r="CJ3233" s="1" t="e">
        <f t="shared" si="736"/>
        <v>#N/A</v>
      </c>
      <c r="CK3233" s="1" t="str">
        <f t="shared" si="737"/>
        <v/>
      </c>
    </row>
    <row r="3234" spans="73:89" ht="12" customHeight="1" x14ac:dyDescent="0.15">
      <c r="BU3234" s="1">
        <f t="shared" si="738"/>
        <v>0</v>
      </c>
      <c r="BV3234" s="1">
        <f>IF($BY$12=1,NORMDIST(BY3234,$Y$6,$Y$8,TRUE),IF($BY$12=2,IF(BY3234&lt;=$BX$31,0,IF(BY3234&gt;=$BX$32,1,(BY3234-$BX$31)*$BX$33)),SUM($BU$42:BU3234)/$BV$40))</f>
        <v>1</v>
      </c>
      <c r="BW3234" s="1">
        <f t="shared" si="740"/>
        <v>2.9042224218684115E-39</v>
      </c>
      <c r="BY3234" s="1">
        <f t="shared" si="741"/>
        <v>319.20000000000408</v>
      </c>
      <c r="BZ3234" s="1">
        <f t="shared" si="732"/>
        <v>9.0984411712668372E-42</v>
      </c>
      <c r="CA3234" s="1">
        <f t="shared" si="739"/>
        <v>26</v>
      </c>
      <c r="CE3234" s="1">
        <f t="shared" si="733"/>
        <v>26.305</v>
      </c>
      <c r="CF3234" s="1">
        <f t="shared" si="734"/>
        <v>99</v>
      </c>
      <c r="CG3234" s="1">
        <f t="shared" si="735"/>
        <v>0</v>
      </c>
      <c r="CH3234" s="1">
        <f t="shared" si="742"/>
        <v>0</v>
      </c>
      <c r="CJ3234" s="1" t="e">
        <f t="shared" si="736"/>
        <v>#N/A</v>
      </c>
      <c r="CK3234" s="1" t="str">
        <f t="shared" si="737"/>
        <v/>
      </c>
    </row>
    <row r="3235" spans="73:89" ht="12" customHeight="1" x14ac:dyDescent="0.15">
      <c r="BU3235" s="1">
        <f t="shared" si="738"/>
        <v>0</v>
      </c>
      <c r="BV3235" s="1">
        <f>IF($BY$12=1,NORMDIST(BY3235,$Y$6,$Y$8,TRUE),IF($BY$12=2,IF(BY3235&lt;=$BX$31,0,IF(BY3235&gt;=$BX$32,1,(BY3235-$BX$31)*$BX$33)),SUM($BU$42:BU3235)/$BV$40))</f>
        <v>1</v>
      </c>
      <c r="BW3235" s="1">
        <f t="shared" si="740"/>
        <v>2.7160168664955898E-39</v>
      </c>
      <c r="BY3235" s="1">
        <f t="shared" si="741"/>
        <v>319.3000000000041</v>
      </c>
      <c r="BZ3235" s="1">
        <f t="shared" si="732"/>
        <v>8.5061599326512836E-42</v>
      </c>
      <c r="CA3235" s="1">
        <f t="shared" si="739"/>
        <v>26</v>
      </c>
      <c r="CE3235" s="1">
        <f t="shared" si="733"/>
        <v>26.305</v>
      </c>
      <c r="CF3235" s="1">
        <f t="shared" si="734"/>
        <v>99</v>
      </c>
      <c r="CG3235" s="1">
        <f t="shared" si="735"/>
        <v>0</v>
      </c>
      <c r="CH3235" s="1">
        <f t="shared" si="742"/>
        <v>0</v>
      </c>
      <c r="CJ3235" s="1" t="e">
        <f t="shared" si="736"/>
        <v>#N/A</v>
      </c>
      <c r="CK3235" s="1" t="str">
        <f t="shared" si="737"/>
        <v/>
      </c>
    </row>
    <row r="3236" spans="73:89" ht="12" customHeight="1" x14ac:dyDescent="0.15">
      <c r="BU3236" s="1">
        <f t="shared" si="738"/>
        <v>0</v>
      </c>
      <c r="BV3236" s="1">
        <f>IF($BY$12=1,NORMDIST(BY3236,$Y$6,$Y$8,TRUE),IF($BY$12=2,IF(BY3236&lt;=$BX$31,0,IF(BY3236&gt;=$BX$32,1,(BY3236-$BX$31)*$BX$33)),SUM($BU$42:BU3236)/$BV$40))</f>
        <v>1</v>
      </c>
      <c r="BW3236" s="1">
        <f t="shared" si="740"/>
        <v>2.539944056498391E-39</v>
      </c>
      <c r="BY3236" s="1">
        <f t="shared" si="741"/>
        <v>319.40000000000413</v>
      </c>
      <c r="BZ3236" s="1">
        <f t="shared" si="732"/>
        <v>7.9522356183417606E-42</v>
      </c>
      <c r="CA3236" s="1">
        <f t="shared" si="739"/>
        <v>26</v>
      </c>
      <c r="CE3236" s="1">
        <f t="shared" si="733"/>
        <v>26.305</v>
      </c>
      <c r="CF3236" s="1">
        <f t="shared" si="734"/>
        <v>99</v>
      </c>
      <c r="CG3236" s="1">
        <f t="shared" si="735"/>
        <v>0</v>
      </c>
      <c r="CH3236" s="1">
        <f t="shared" si="742"/>
        <v>0</v>
      </c>
      <c r="CJ3236" s="1" t="e">
        <f t="shared" si="736"/>
        <v>#N/A</v>
      </c>
      <c r="CK3236" s="1" t="str">
        <f t="shared" si="737"/>
        <v/>
      </c>
    </row>
    <row r="3237" spans="73:89" ht="12" customHeight="1" x14ac:dyDescent="0.15">
      <c r="BU3237" s="1">
        <f t="shared" si="738"/>
        <v>0</v>
      </c>
      <c r="BV3237" s="1">
        <f>IF($BY$12=1,NORMDIST(BY3237,$Y$6,$Y$8,TRUE),IF($BY$12=2,IF(BY3237&lt;=$BX$31,0,IF(BY3237&gt;=$BX$32,1,(BY3237-$BX$31)*$BX$33)),SUM($BU$42:BU3237)/$BV$40))</f>
        <v>1</v>
      </c>
      <c r="BW3237" s="1">
        <f t="shared" si="740"/>
        <v>2.3752260070539551E-39</v>
      </c>
      <c r="BY3237" s="1">
        <f t="shared" si="741"/>
        <v>319.50000000000415</v>
      </c>
      <c r="BZ3237" s="1">
        <f t="shared" si="732"/>
        <v>7.4341972051766013E-42</v>
      </c>
      <c r="CA3237" s="1">
        <f t="shared" si="739"/>
        <v>26</v>
      </c>
      <c r="CE3237" s="1">
        <f t="shared" si="733"/>
        <v>26.305</v>
      </c>
      <c r="CF3237" s="1">
        <f t="shared" si="734"/>
        <v>99</v>
      </c>
      <c r="CG3237" s="1">
        <f t="shared" si="735"/>
        <v>0</v>
      </c>
      <c r="CH3237" s="1">
        <f t="shared" si="742"/>
        <v>0</v>
      </c>
      <c r="CJ3237" s="1" t="e">
        <f t="shared" si="736"/>
        <v>#N/A</v>
      </c>
      <c r="CK3237" s="1" t="str">
        <f t="shared" si="737"/>
        <v/>
      </c>
    </row>
    <row r="3238" spans="73:89" ht="12" customHeight="1" x14ac:dyDescent="0.15">
      <c r="BU3238" s="1">
        <f t="shared" si="738"/>
        <v>0</v>
      </c>
      <c r="BV3238" s="1">
        <f>IF($BY$12=1,NORMDIST(BY3238,$Y$6,$Y$8,TRUE),IF($BY$12=2,IF(BY3238&lt;=$BX$31,0,IF(BY3238&gt;=$BX$32,1,(BY3238-$BX$31)*$BX$33)),SUM($BU$42:BU3238)/$BV$40))</f>
        <v>1</v>
      </c>
      <c r="BW3238" s="1">
        <f t="shared" si="740"/>
        <v>2.2211343501015491E-39</v>
      </c>
      <c r="BY3238" s="1">
        <f t="shared" si="741"/>
        <v>319.60000000000417</v>
      </c>
      <c r="BZ3238" s="1">
        <f t="shared" si="732"/>
        <v>6.9497320090785982E-42</v>
      </c>
      <c r="CA3238" s="1">
        <f t="shared" si="739"/>
        <v>26</v>
      </c>
      <c r="CE3238" s="1">
        <f t="shared" si="733"/>
        <v>26.305</v>
      </c>
      <c r="CF3238" s="1">
        <f t="shared" si="734"/>
        <v>99</v>
      </c>
      <c r="CG3238" s="1">
        <f t="shared" si="735"/>
        <v>0</v>
      </c>
      <c r="CH3238" s="1">
        <f t="shared" si="742"/>
        <v>0</v>
      </c>
      <c r="CJ3238" s="1" t="e">
        <f t="shared" si="736"/>
        <v>#N/A</v>
      </c>
      <c r="CK3238" s="1" t="str">
        <f t="shared" si="737"/>
        <v/>
      </c>
    </row>
    <row r="3239" spans="73:89" ht="12" customHeight="1" x14ac:dyDescent="0.15">
      <c r="BU3239" s="1">
        <f t="shared" si="738"/>
        <v>0</v>
      </c>
      <c r="BV3239" s="1">
        <f>IF($BY$12=1,NORMDIST(BY3239,$Y$6,$Y$8,TRUE),IF($BY$12=2,IF(BY3239&lt;=$BX$31,0,IF(BY3239&gt;=$BX$32,1,(BY3239-$BX$31)*$BX$33)),SUM($BU$42:BU3239)/$BV$40))</f>
        <v>1</v>
      </c>
      <c r="BW3239" s="1">
        <f t="shared" si="740"/>
        <v>2.0769871873965124E-39</v>
      </c>
      <c r="BY3239" s="1">
        <f t="shared" si="741"/>
        <v>319.7000000000042</v>
      </c>
      <c r="BZ3239" s="1">
        <f t="shared" si="732"/>
        <v>6.4966755939833759E-42</v>
      </c>
      <c r="CA3239" s="1">
        <f t="shared" si="739"/>
        <v>26</v>
      </c>
      <c r="CE3239" s="1">
        <f t="shared" si="733"/>
        <v>26.305</v>
      </c>
      <c r="CF3239" s="1">
        <f t="shared" si="734"/>
        <v>99</v>
      </c>
      <c r="CG3239" s="1">
        <f t="shared" si="735"/>
        <v>0</v>
      </c>
      <c r="CH3239" s="1">
        <f t="shared" si="742"/>
        <v>0</v>
      </c>
      <c r="CJ3239" s="1" t="e">
        <f t="shared" si="736"/>
        <v>#N/A</v>
      </c>
      <c r="CK3239" s="1" t="str">
        <f t="shared" si="737"/>
        <v/>
      </c>
    </row>
    <row r="3240" spans="73:89" ht="12" customHeight="1" x14ac:dyDescent="0.15">
      <c r="BU3240" s="1">
        <f t="shared" si="738"/>
        <v>0</v>
      </c>
      <c r="BV3240" s="1">
        <f>IF($BY$12=1,NORMDIST(BY3240,$Y$6,$Y$8,TRUE),IF($BY$12=2,IF(BY3240&lt;=$BX$31,0,IF(BY3240&gt;=$BX$32,1,(BY3240-$BX$31)*$BX$33)),SUM($BU$42:BU3240)/$BV$40))</f>
        <v>1</v>
      </c>
      <c r="BW3240" s="1">
        <f t="shared" si="740"/>
        <v>1.9421461420414165E-39</v>
      </c>
      <c r="BY3240" s="1">
        <f t="shared" si="741"/>
        <v>319.80000000000422</v>
      </c>
      <c r="BZ3240" s="1">
        <f t="shared" si="732"/>
        <v>6.073002320329553E-42</v>
      </c>
      <c r="CA3240" s="1">
        <f t="shared" si="739"/>
        <v>26</v>
      </c>
      <c r="CE3240" s="1">
        <f t="shared" si="733"/>
        <v>26.305</v>
      </c>
      <c r="CF3240" s="1">
        <f t="shared" si="734"/>
        <v>99</v>
      </c>
      <c r="CG3240" s="1">
        <f t="shared" si="735"/>
        <v>0</v>
      </c>
      <c r="CH3240" s="1">
        <f t="shared" si="742"/>
        <v>0</v>
      </c>
      <c r="CJ3240" s="1" t="e">
        <f t="shared" si="736"/>
        <v>#N/A</v>
      </c>
      <c r="CK3240" s="1" t="str">
        <f t="shared" si="737"/>
        <v/>
      </c>
    </row>
    <row r="3241" spans="73:89" ht="12" customHeight="1" x14ac:dyDescent="0.15">
      <c r="BU3241" s="1">
        <f t="shared" si="738"/>
        <v>0</v>
      </c>
      <c r="BV3241" s="1">
        <f>IF($BY$12=1,NORMDIST(BY3241,$Y$6,$Y$8,TRUE),IF($BY$12=2,IF(BY3241&lt;=$BX$31,0,IF(BY3241&gt;=$BX$32,1,(BY3241-$BX$31)*$BX$33)),SUM($BU$42:BU3241)/$BV$40))</f>
        <v>1</v>
      </c>
      <c r="BW3241" s="1">
        <f t="shared" si="740"/>
        <v>1.8160135960481517E-39</v>
      </c>
      <c r="BY3241" s="1">
        <f t="shared" si="741"/>
        <v>319.90000000000424</v>
      </c>
      <c r="BZ3241" s="1">
        <f t="shared" si="732"/>
        <v>5.6768164928043997E-42</v>
      </c>
      <c r="CA3241" s="1">
        <f t="shared" si="739"/>
        <v>26</v>
      </c>
      <c r="CE3241" s="1">
        <f t="shared" si="733"/>
        <v>26.305</v>
      </c>
      <c r="CF3241" s="1">
        <f t="shared" si="734"/>
        <v>99</v>
      </c>
      <c r="CG3241" s="1">
        <f t="shared" si="735"/>
        <v>0</v>
      </c>
      <c r="CH3241" s="1">
        <f t="shared" si="742"/>
        <v>0</v>
      </c>
      <c r="CJ3241" s="1" t="e">
        <f t="shared" si="736"/>
        <v>#N/A</v>
      </c>
      <c r="CK3241" s="1" t="str">
        <f t="shared" si="737"/>
        <v/>
      </c>
    </row>
    <row r="3242" spans="73:89" ht="12" customHeight="1" x14ac:dyDescent="0.15">
      <c r="BU3242" s="1">
        <f t="shared" si="738"/>
        <v>0</v>
      </c>
      <c r="BV3242" s="1">
        <f>IF($BY$12=1,NORMDIST(BY3242,$Y$6,$Y$8,TRUE),IF($BY$12=2,IF(BY3242&lt;=$BX$31,0,IF(BY3242&gt;=$BX$32,1,(BY3242-$BX$31)*$BX$33)),SUM($BU$42:BU3242)/$BV$40))</f>
        <v>1</v>
      </c>
      <c r="BW3242" s="1">
        <f t="shared" si="740"/>
        <v>1.6980301022594941E-39</v>
      </c>
      <c r="BY3242" s="1">
        <f t="shared" si="741"/>
        <v>320.00000000000426</v>
      </c>
      <c r="BZ3242" s="1">
        <f t="shared" ref="BZ3242:BZ3305" si="743">IF($BZ$5,IF($BY$12=1,NORMDIST(BY3242,$Y$6,$Y$8,FALSE),IF($BY$12=2,IF(AND(BY3242&gt;=$BX$31,BY3242&lt;=$BX$32),$BX$33,0),IF(BY3242&lt;=$BX$13,0,NORMDIST(LN((BY3242-$BX$13)/$BX$12),0,$BW$8,FALSE)/((BY3242-$BX$13)/$BX$12)))),-999)</f>
        <v>5.3063440695608485E-42</v>
      </c>
      <c r="CA3242" s="1">
        <f t="shared" si="739"/>
        <v>26</v>
      </c>
      <c r="CE3242" s="1">
        <f t="shared" ref="CE3242:CE3305" si="744">IF(AND($CB$7,$CD$2,$CD$1),26+$P$23/2-CC3242*$P$23,NA())</f>
        <v>26.305</v>
      </c>
      <c r="CF3242" s="1">
        <f t="shared" ref="CF3242:CF3305" si="745">IF(ISNA(CJ3242),99,CJ3242)</f>
        <v>99</v>
      </c>
      <c r="CG3242" s="1">
        <f t="shared" ref="CG3242:CG3305" si="746">IF(ISNA(CJ3242),0,CJ3242)</f>
        <v>0</v>
      </c>
      <c r="CH3242" s="1">
        <f t="shared" si="742"/>
        <v>0</v>
      </c>
      <c r="CJ3242" s="1" t="e">
        <f t="shared" ref="CJ3242:CJ3305" si="747">IF(CH3242=1,CE3242,NA())</f>
        <v>#N/A</v>
      </c>
      <c r="CK3242" s="1" t="str">
        <f t="shared" ref="CK3242:CK3305" si="748">IF(CH3242=1,M3141,"")</f>
        <v/>
      </c>
    </row>
    <row r="3243" spans="73:89" ht="12" customHeight="1" x14ac:dyDescent="0.15">
      <c r="BU3243" s="1">
        <f t="shared" ref="BU3243:BU3306" si="749">IF($BY$12&lt;3,0,IF(BY3243&lt;=$BX$13,0,NORMDIST(LN((BY3243-$BX$13)/$BX$12),0,$BW$8,FALSE)/((BY3243-$BX$13)/$BX$12)))</f>
        <v>0</v>
      </c>
      <c r="BV3243" s="1">
        <f>IF($BY$12=1,NORMDIST(BY3243,$Y$6,$Y$8,TRUE),IF($BY$12=2,IF(BY3243&lt;=$BX$31,0,IF(BY3243&gt;=$BX$32,1,(BY3243-$BX$31)*$BX$33)),SUM($BU$42:BU3243)/$BV$40))</f>
        <v>1</v>
      </c>
      <c r="BW3243" s="1">
        <f t="shared" si="740"/>
        <v>1.5876719596885454E-39</v>
      </c>
      <c r="BY3243" s="1">
        <f t="shared" si="741"/>
        <v>320.10000000000429</v>
      </c>
      <c r="BZ3243" s="1">
        <f t="shared" si="743"/>
        <v>4.9599248974961698E-42</v>
      </c>
      <c r="CA3243" s="1">
        <f t="shared" ref="CA3243:CA3306" si="750">IF(AND($CD$1,$CD$3),26-$CD$40*NORMDIST(BY3243,$Y$6,$Y$8/SQRT($T$18),FALSE),-999)</f>
        <v>26</v>
      </c>
      <c r="CE3243" s="1">
        <f t="shared" si="744"/>
        <v>26.305</v>
      </c>
      <c r="CF3243" s="1">
        <f t="shared" si="745"/>
        <v>99</v>
      </c>
      <c r="CG3243" s="1">
        <f t="shared" si="746"/>
        <v>0</v>
      </c>
      <c r="CH3243" s="1">
        <f t="shared" si="742"/>
        <v>0</v>
      </c>
      <c r="CJ3243" s="1" t="e">
        <f t="shared" si="747"/>
        <v>#N/A</v>
      </c>
      <c r="CK3243" s="1" t="str">
        <f t="shared" si="748"/>
        <v/>
      </c>
    </row>
    <row r="3244" spans="73:89" ht="12" customHeight="1" x14ac:dyDescent="0.15">
      <c r="BU3244" s="1">
        <f t="shared" si="749"/>
        <v>0</v>
      </c>
      <c r="BV3244" s="1">
        <f>IF($BY$12=1,NORMDIST(BY3244,$Y$6,$Y$8,TRUE),IF($BY$12=2,IF(BY3244&lt;=$BX$31,0,IF(BY3244&gt;=$BX$32,1,(BY3244-$BX$31)*$BX$33)),SUM($BU$42:BU3244)/$BV$40))</f>
        <v>1</v>
      </c>
      <c r="BW3244" s="1">
        <f t="shared" si="740"/>
        <v>1.4844489420159286E-39</v>
      </c>
      <c r="BY3244" s="1">
        <f t="shared" si="741"/>
        <v>320.20000000000431</v>
      </c>
      <c r="BZ3244" s="1">
        <f t="shared" si="743"/>
        <v>4.6360054403994652E-42</v>
      </c>
      <c r="CA3244" s="1">
        <f t="shared" si="750"/>
        <v>26</v>
      </c>
      <c r="CE3244" s="1">
        <f t="shared" si="744"/>
        <v>26.305</v>
      </c>
      <c r="CF3244" s="1">
        <f t="shared" si="745"/>
        <v>99</v>
      </c>
      <c r="CG3244" s="1">
        <f t="shared" si="746"/>
        <v>0</v>
      </c>
      <c r="CH3244" s="1">
        <f t="shared" si="742"/>
        <v>0</v>
      </c>
      <c r="CJ3244" s="1" t="e">
        <f t="shared" si="747"/>
        <v>#N/A</v>
      </c>
      <c r="CK3244" s="1" t="str">
        <f t="shared" si="748"/>
        <v/>
      </c>
    </row>
    <row r="3245" spans="73:89" ht="12" customHeight="1" x14ac:dyDescent="0.15">
      <c r="BU3245" s="1">
        <f t="shared" si="749"/>
        <v>0</v>
      </c>
      <c r="BV3245" s="1">
        <f>IF($BY$12=1,NORMDIST(BY3245,$Y$6,$Y$8,TRUE),IF($BY$12=2,IF(BY3245&lt;=$BX$31,0,IF(BY3245&gt;=$BX$32,1,(BY3245-$BX$31)*$BX$33)),SUM($BU$42:BU3245)/$BV$40))</f>
        <v>1</v>
      </c>
      <c r="BW3245" s="1">
        <f t="shared" si="740"/>
        <v>1.3879021696247742E-39</v>
      </c>
      <c r="BY3245" s="1">
        <f t="shared" si="741"/>
        <v>320.30000000000433</v>
      </c>
      <c r="BZ3245" s="1">
        <f t="shared" si="743"/>
        <v>4.3331319688565578E-42</v>
      </c>
      <c r="CA3245" s="1">
        <f t="shared" si="750"/>
        <v>26</v>
      </c>
      <c r="CE3245" s="1">
        <f t="shared" si="744"/>
        <v>26.305</v>
      </c>
      <c r="CF3245" s="1">
        <f t="shared" si="745"/>
        <v>99</v>
      </c>
      <c r="CG3245" s="1">
        <f t="shared" si="746"/>
        <v>0</v>
      </c>
      <c r="CH3245" s="1">
        <f t="shared" si="742"/>
        <v>0</v>
      </c>
      <c r="CJ3245" s="1" t="e">
        <f t="shared" si="747"/>
        <v>#N/A</v>
      </c>
      <c r="CK3245" s="1" t="str">
        <f t="shared" si="748"/>
        <v/>
      </c>
    </row>
    <row r="3246" spans="73:89" ht="12" customHeight="1" x14ac:dyDescent="0.15">
      <c r="BU3246" s="1">
        <f t="shared" si="749"/>
        <v>0</v>
      </c>
      <c r="BV3246" s="1">
        <f>IF($BY$12=1,NORMDIST(BY3246,$Y$6,$Y$8,TRUE),IF($BY$12=2,IF(BY3246&lt;=$BX$31,0,IF(BY3246&gt;=$BX$32,1,(BY3246-$BX$31)*$BX$33)),SUM($BU$42:BU3246)/$BV$40))</f>
        <v>1</v>
      </c>
      <c r="BW3246" s="1">
        <f t="shared" si="740"/>
        <v>1.2976021161555482E-39</v>
      </c>
      <c r="BY3246" s="1">
        <f t="shared" si="741"/>
        <v>320.40000000000435</v>
      </c>
      <c r="BZ3246" s="1">
        <f t="shared" si="743"/>
        <v>4.0499441827575861E-42</v>
      </c>
      <c r="CA3246" s="1">
        <f t="shared" si="750"/>
        <v>26</v>
      </c>
      <c r="CE3246" s="1">
        <f t="shared" si="744"/>
        <v>26.305</v>
      </c>
      <c r="CF3246" s="1">
        <f t="shared" si="745"/>
        <v>99</v>
      </c>
      <c r="CG3246" s="1">
        <f t="shared" si="746"/>
        <v>0</v>
      </c>
      <c r="CH3246" s="1">
        <f t="shared" si="742"/>
        <v>0</v>
      </c>
      <c r="CJ3246" s="1" t="e">
        <f t="shared" si="747"/>
        <v>#N/A</v>
      </c>
      <c r="CK3246" s="1" t="str">
        <f t="shared" si="748"/>
        <v/>
      </c>
    </row>
    <row r="3247" spans="73:89" ht="12" customHeight="1" x14ac:dyDescent="0.15">
      <c r="BU3247" s="1">
        <f t="shared" si="749"/>
        <v>0</v>
      </c>
      <c r="BV3247" s="1">
        <f>IF($BY$12=1,NORMDIST(BY3247,$Y$6,$Y$8,TRUE),IF($BY$12=2,IF(BY3247&lt;=$BX$31,0,IF(BY3247&gt;=$BX$32,1,(BY3247-$BX$31)*$BX$33)),SUM($BU$42:BU3247)/$BV$40))</f>
        <v>1</v>
      </c>
      <c r="BW3247" s="1">
        <f t="shared" si="740"/>
        <v>1.2131467411244461E-39</v>
      </c>
      <c r="BY3247" s="1">
        <f t="shared" si="741"/>
        <v>320.50000000000438</v>
      </c>
      <c r="BZ3247" s="1">
        <f t="shared" si="743"/>
        <v>3.7851692390777834E-42</v>
      </c>
      <c r="CA3247" s="1">
        <f t="shared" si="750"/>
        <v>26</v>
      </c>
      <c r="CE3247" s="1">
        <f t="shared" si="744"/>
        <v>26.305</v>
      </c>
      <c r="CF3247" s="1">
        <f t="shared" si="745"/>
        <v>99</v>
      </c>
      <c r="CG3247" s="1">
        <f t="shared" si="746"/>
        <v>0</v>
      </c>
      <c r="CH3247" s="1">
        <f t="shared" si="742"/>
        <v>0</v>
      </c>
      <c r="CJ3247" s="1" t="e">
        <f t="shared" si="747"/>
        <v>#N/A</v>
      </c>
      <c r="CK3247" s="1" t="str">
        <f t="shared" si="748"/>
        <v/>
      </c>
    </row>
    <row r="3248" spans="73:89" ht="12" customHeight="1" x14ac:dyDescent="0.15">
      <c r="BU3248" s="1">
        <f t="shared" si="749"/>
        <v>0</v>
      </c>
      <c r="BV3248" s="1">
        <f>IF($BY$12=1,NORMDIST(BY3248,$Y$6,$Y$8,TRUE),IF($BY$12=2,IF(BY3248&lt;=$BX$31,0,IF(BY3248&gt;=$BX$32,1,(BY3248-$BX$31)*$BX$33)),SUM($BU$42:BU3248)/$BV$40))</f>
        <v>1</v>
      </c>
      <c r="BW3248" s="1">
        <f t="shared" si="740"/>
        <v>1.1341597406793056E-39</v>
      </c>
      <c r="BY3248" s="1">
        <f t="shared" si="741"/>
        <v>320.6000000000044</v>
      </c>
      <c r="BZ3248" s="1">
        <f t="shared" si="743"/>
        <v>3.5376161593240489E-42</v>
      </c>
      <c r="CA3248" s="1">
        <f t="shared" si="750"/>
        <v>26</v>
      </c>
      <c r="CE3248" s="1">
        <f t="shared" si="744"/>
        <v>26.305</v>
      </c>
      <c r="CF3248" s="1">
        <f t="shared" si="745"/>
        <v>99</v>
      </c>
      <c r="CG3248" s="1">
        <f t="shared" si="746"/>
        <v>0</v>
      </c>
      <c r="CH3248" s="1">
        <f t="shared" si="742"/>
        <v>0</v>
      </c>
      <c r="CJ3248" s="1" t="e">
        <f t="shared" si="747"/>
        <v>#N/A</v>
      </c>
      <c r="CK3248" s="1" t="str">
        <f t="shared" si="748"/>
        <v/>
      </c>
    </row>
    <row r="3249" spans="73:89" ht="12" customHeight="1" x14ac:dyDescent="0.15">
      <c r="BU3249" s="1">
        <f t="shared" si="749"/>
        <v>0</v>
      </c>
      <c r="BV3249" s="1">
        <f>IF($BY$12=1,NORMDIST(BY3249,$Y$6,$Y$8,TRUE),IF($BY$12=2,IF(BY3249&lt;=$BX$31,0,IF(BY3249&gt;=$BX$32,1,(BY3249-$BX$31)*$BX$33)),SUM($BU$42:BU3249)/$BV$40))</f>
        <v>1</v>
      </c>
      <c r="BW3249" s="1">
        <f t="shared" si="740"/>
        <v>1.0602889090609144E-39</v>
      </c>
      <c r="BY3249" s="1">
        <f t="shared" si="741"/>
        <v>320.70000000000442</v>
      </c>
      <c r="BZ3249" s="1">
        <f t="shared" si="743"/>
        <v>3.3061705926439033E-42</v>
      </c>
      <c r="CA3249" s="1">
        <f t="shared" si="750"/>
        <v>26</v>
      </c>
      <c r="CE3249" s="1">
        <f t="shared" si="744"/>
        <v>26.305</v>
      </c>
      <c r="CF3249" s="1">
        <f t="shared" si="745"/>
        <v>99</v>
      </c>
      <c r="CG3249" s="1">
        <f t="shared" si="746"/>
        <v>0</v>
      </c>
      <c r="CH3249" s="1">
        <f t="shared" si="742"/>
        <v>0</v>
      </c>
      <c r="CJ3249" s="1" t="e">
        <f t="shared" si="747"/>
        <v>#N/A</v>
      </c>
      <c r="CK3249" s="1" t="str">
        <f t="shared" si="748"/>
        <v/>
      </c>
    </row>
    <row r="3250" spans="73:89" ht="12" customHeight="1" x14ac:dyDescent="0.15">
      <c r="BU3250" s="1">
        <f t="shared" si="749"/>
        <v>0</v>
      </c>
      <c r="BV3250" s="1">
        <f>IF($BY$12=1,NORMDIST(BY3250,$Y$6,$Y$8,TRUE),IF($BY$12=2,IF(BY3250&lt;=$BX$31,0,IF(BY3250&gt;=$BX$32,1,(BY3250-$BX$31)*$BX$33)),SUM($BU$42:BU3250)/$BV$40))</f>
        <v>1</v>
      </c>
      <c r="BW3250" s="1">
        <f t="shared" si="740"/>
        <v>9.9120460380331203E-40</v>
      </c>
      <c r="BY3250" s="1">
        <f t="shared" si="741"/>
        <v>320.80000000000445</v>
      </c>
      <c r="BZ3250" s="1">
        <f t="shared" si="743"/>
        <v>3.0897899121050447E-42</v>
      </c>
      <c r="CA3250" s="1">
        <f t="shared" si="750"/>
        <v>26</v>
      </c>
      <c r="CE3250" s="1">
        <f t="shared" si="744"/>
        <v>26.305</v>
      </c>
      <c r="CF3250" s="1">
        <f t="shared" si="745"/>
        <v>99</v>
      </c>
      <c r="CG3250" s="1">
        <f t="shared" si="746"/>
        <v>0</v>
      </c>
      <c r="CH3250" s="1">
        <f t="shared" si="742"/>
        <v>0</v>
      </c>
      <c r="CJ3250" s="1" t="e">
        <f t="shared" si="747"/>
        <v>#N/A</v>
      </c>
      <c r="CK3250" s="1" t="str">
        <f t="shared" si="748"/>
        <v/>
      </c>
    </row>
    <row r="3251" spans="73:89" ht="12" customHeight="1" x14ac:dyDescent="0.15">
      <c r="BU3251" s="1">
        <f t="shared" si="749"/>
        <v>0</v>
      </c>
      <c r="BV3251" s="1">
        <f>IF($BY$12=1,NORMDIST(BY3251,$Y$6,$Y$8,TRUE),IF($BY$12=2,IF(BY3251&lt;=$BX$31,0,IF(BY3251&gt;=$BX$32,1,(BY3251-$BX$31)*$BX$33)),SUM($BU$42:BU3251)/$BV$40))</f>
        <v>1</v>
      </c>
      <c r="BW3251" s="1">
        <f t="shared" si="740"/>
        <v>9.2659830814252833E-40</v>
      </c>
      <c r="BY3251" s="1">
        <f t="shared" si="741"/>
        <v>320.90000000000447</v>
      </c>
      <c r="BZ3251" s="1">
        <f t="shared" si="743"/>
        <v>2.8874986230679818E-42</v>
      </c>
      <c r="CA3251" s="1">
        <f t="shared" si="750"/>
        <v>26</v>
      </c>
      <c r="CE3251" s="1">
        <f t="shared" si="744"/>
        <v>26.305</v>
      </c>
      <c r="CF3251" s="1">
        <f t="shared" si="745"/>
        <v>99</v>
      </c>
      <c r="CG3251" s="1">
        <f t="shared" si="746"/>
        <v>0</v>
      </c>
      <c r="CH3251" s="1">
        <f t="shared" si="742"/>
        <v>0</v>
      </c>
      <c r="CJ3251" s="1" t="e">
        <f t="shared" si="747"/>
        <v>#N/A</v>
      </c>
      <c r="CK3251" s="1" t="str">
        <f t="shared" si="748"/>
        <v/>
      </c>
    </row>
    <row r="3252" spans="73:89" ht="12" customHeight="1" x14ac:dyDescent="0.15">
      <c r="BU3252" s="1">
        <f t="shared" si="749"/>
        <v>0</v>
      </c>
      <c r="BV3252" s="1">
        <f>IF($BY$12=1,NORMDIST(BY3252,$Y$6,$Y$8,TRUE),IF($BY$12=2,IF(BY3252&lt;=$BX$31,0,IF(BY3252&gt;=$BX$32,1,(BY3252-$BX$31)*$BX$33)),SUM($BU$42:BU3252)/$BV$40))</f>
        <v>1</v>
      </c>
      <c r="BW3252" s="1">
        <f t="shared" si="740"/>
        <v>8.661812845113246E-40</v>
      </c>
      <c r="BY3252" s="1">
        <f t="shared" si="741"/>
        <v>321.00000000000449</v>
      </c>
      <c r="BZ3252" s="1">
        <f t="shared" si="743"/>
        <v>2.6983840638981698E-42</v>
      </c>
      <c r="CA3252" s="1">
        <f t="shared" si="750"/>
        <v>26</v>
      </c>
      <c r="CE3252" s="1">
        <f t="shared" si="744"/>
        <v>26.305</v>
      </c>
      <c r="CF3252" s="1">
        <f t="shared" si="745"/>
        <v>99</v>
      </c>
      <c r="CG3252" s="1">
        <f t="shared" si="746"/>
        <v>0</v>
      </c>
      <c r="CH3252" s="1">
        <f t="shared" si="742"/>
        <v>0</v>
      </c>
      <c r="CJ3252" s="1" t="e">
        <f t="shared" si="747"/>
        <v>#N/A</v>
      </c>
      <c r="CK3252" s="1" t="str">
        <f t="shared" si="748"/>
        <v/>
      </c>
    </row>
    <row r="3253" spans="73:89" ht="12" customHeight="1" x14ac:dyDescent="0.15">
      <c r="BU3253" s="1">
        <f t="shared" si="749"/>
        <v>0</v>
      </c>
      <c r="BV3253" s="1">
        <f>IF($BY$12=1,NORMDIST(BY3253,$Y$6,$Y$8,TRUE),IF($BY$12=2,IF(BY3253&lt;=$BX$31,0,IF(BY3253&gt;=$BX$32,1,(BY3253-$BX$31)*$BX$33)),SUM($BU$42:BU3253)/$BV$40))</f>
        <v>1</v>
      </c>
      <c r="BW3253" s="1">
        <f t="shared" si="740"/>
        <v>8.0968331338173665E-40</v>
      </c>
      <c r="BY3253" s="1">
        <f t="shared" si="741"/>
        <v>321.10000000000451</v>
      </c>
      <c r="BZ3253" s="1">
        <f t="shared" si="743"/>
        <v>2.5215923805098887E-42</v>
      </c>
      <c r="CA3253" s="1">
        <f t="shared" si="750"/>
        <v>26</v>
      </c>
      <c r="CE3253" s="1">
        <f t="shared" si="744"/>
        <v>26.305</v>
      </c>
      <c r="CF3253" s="1">
        <f t="shared" si="745"/>
        <v>99</v>
      </c>
      <c r="CG3253" s="1">
        <f t="shared" si="746"/>
        <v>0</v>
      </c>
      <c r="CH3253" s="1">
        <f t="shared" si="742"/>
        <v>0</v>
      </c>
      <c r="CJ3253" s="1" t="e">
        <f t="shared" si="747"/>
        <v>#N/A</v>
      </c>
      <c r="CK3253" s="1" t="str">
        <f t="shared" si="748"/>
        <v/>
      </c>
    </row>
    <row r="3254" spans="73:89" ht="12" customHeight="1" x14ac:dyDescent="0.15">
      <c r="BU3254" s="1">
        <f t="shared" si="749"/>
        <v>0</v>
      </c>
      <c r="BV3254" s="1">
        <f>IF($BY$12=1,NORMDIST(BY3254,$Y$6,$Y$8,TRUE),IF($BY$12=2,IF(BY3254&lt;=$BX$31,0,IF(BY3254&gt;=$BX$32,1,(BY3254-$BX$31)*$BX$33)),SUM($BU$42:BU3254)/$BV$40))</f>
        <v>1</v>
      </c>
      <c r="BW3254" s="1">
        <f t="shared" si="740"/>
        <v>7.5685151207597916E-40</v>
      </c>
      <c r="BY3254" s="1">
        <f t="shared" si="741"/>
        <v>321.20000000000454</v>
      </c>
      <c r="BZ3254" s="1">
        <f t="shared" si="743"/>
        <v>2.3563247573971621E-42</v>
      </c>
      <c r="CA3254" s="1">
        <f t="shared" si="750"/>
        <v>26</v>
      </c>
      <c r="CE3254" s="1">
        <f t="shared" si="744"/>
        <v>26.305</v>
      </c>
      <c r="CF3254" s="1">
        <f t="shared" si="745"/>
        <v>99</v>
      </c>
      <c r="CG3254" s="1">
        <f t="shared" si="746"/>
        <v>0</v>
      </c>
      <c r="CH3254" s="1">
        <f t="shared" si="742"/>
        <v>0</v>
      </c>
      <c r="CJ3254" s="1" t="e">
        <f t="shared" si="747"/>
        <v>#N/A</v>
      </c>
      <c r="CK3254" s="1" t="str">
        <f t="shared" si="748"/>
        <v/>
      </c>
    </row>
    <row r="3255" spans="73:89" ht="12" customHeight="1" x14ac:dyDescent="0.15">
      <c r="BU3255" s="1">
        <f t="shared" si="749"/>
        <v>0</v>
      </c>
      <c r="BV3255" s="1">
        <f>IF($BY$12=1,NORMDIST(BY3255,$Y$6,$Y$8,TRUE),IF($BY$12=2,IF(BY3255&lt;=$BX$31,0,IF(BY3255&gt;=$BX$32,1,(BY3255-$BX$31)*$BX$33)),SUM($BU$42:BU3255)/$BV$40))</f>
        <v>1</v>
      </c>
      <c r="BW3255" s="1">
        <f t="shared" si="740"/>
        <v>7.0744922850356809E-40</v>
      </c>
      <c r="BY3255" s="1">
        <f t="shared" si="741"/>
        <v>321.30000000000456</v>
      </c>
      <c r="BZ3255" s="1">
        <f t="shared" si="743"/>
        <v>2.2018338888999627E-42</v>
      </c>
      <c r="CA3255" s="1">
        <f t="shared" si="750"/>
        <v>26</v>
      </c>
      <c r="CE3255" s="1">
        <f t="shared" si="744"/>
        <v>26.305</v>
      </c>
      <c r="CF3255" s="1">
        <f t="shared" si="745"/>
        <v>99</v>
      </c>
      <c r="CG3255" s="1">
        <f t="shared" si="746"/>
        <v>0</v>
      </c>
      <c r="CH3255" s="1">
        <f t="shared" si="742"/>
        <v>0</v>
      </c>
      <c r="CJ3255" s="1" t="e">
        <f t="shared" si="747"/>
        <v>#N/A</v>
      </c>
      <c r="CK3255" s="1" t="str">
        <f t="shared" si="748"/>
        <v/>
      </c>
    </row>
    <row r="3256" spans="73:89" ht="12" customHeight="1" x14ac:dyDescent="0.15">
      <c r="BU3256" s="1">
        <f t="shared" si="749"/>
        <v>0</v>
      </c>
      <c r="BV3256" s="1">
        <f>IF($BY$12=1,NORMDIST(BY3256,$Y$6,$Y$8,TRUE),IF($BY$12=2,IF(BY3256&lt;=$BX$31,0,IF(BY3256&gt;=$BX$32,1,(BY3256-$BX$31)*$BX$33)),SUM($BU$42:BU3256)/$BV$40))</f>
        <v>1</v>
      </c>
      <c r="BW3256" s="1">
        <f t="shared" si="740"/>
        <v>6.6125500509891837E-40</v>
      </c>
      <c r="BY3256" s="1">
        <f t="shared" si="741"/>
        <v>321.40000000000458</v>
      </c>
      <c r="BZ3256" s="1">
        <f t="shared" si="743"/>
        <v>2.0574206754788703E-42</v>
      </c>
      <c r="CA3256" s="1">
        <f t="shared" si="750"/>
        <v>26</v>
      </c>
      <c r="CE3256" s="1">
        <f t="shared" si="744"/>
        <v>26.305</v>
      </c>
      <c r="CF3256" s="1">
        <f t="shared" si="745"/>
        <v>99</v>
      </c>
      <c r="CG3256" s="1">
        <f t="shared" si="746"/>
        <v>0</v>
      </c>
      <c r="CH3256" s="1">
        <f t="shared" si="742"/>
        <v>0</v>
      </c>
      <c r="CJ3256" s="1" t="e">
        <f t="shared" si="747"/>
        <v>#N/A</v>
      </c>
      <c r="CK3256" s="1" t="str">
        <f t="shared" si="748"/>
        <v/>
      </c>
    </row>
    <row r="3257" spans="73:89" ht="12" customHeight="1" x14ac:dyDescent="0.15">
      <c r="BU3257" s="1">
        <f t="shared" si="749"/>
        <v>0</v>
      </c>
      <c r="BV3257" s="1">
        <f>IF($BY$12=1,NORMDIST(BY3257,$Y$6,$Y$8,TRUE),IF($BY$12=2,IF(BY3257&lt;=$BX$31,0,IF(BY3257&gt;=$BX$32,1,(BY3257-$BX$31)*$BX$33)),SUM($BU$42:BU3257)/$BV$40))</f>
        <v>1</v>
      </c>
      <c r="BW3257" s="1">
        <f t="shared" si="740"/>
        <v>6.1806160852930473E-40</v>
      </c>
      <c r="BY3257" s="1">
        <f t="shared" si="741"/>
        <v>321.5000000000046</v>
      </c>
      <c r="BZ3257" s="1">
        <f t="shared" si="743"/>
        <v>1.9224311307287587E-42</v>
      </c>
      <c r="CA3257" s="1">
        <f t="shared" si="750"/>
        <v>26</v>
      </c>
      <c r="CE3257" s="1">
        <f t="shared" si="744"/>
        <v>26.305</v>
      </c>
      <c r="CF3257" s="1">
        <f t="shared" si="745"/>
        <v>99</v>
      </c>
      <c r="CG3257" s="1">
        <f t="shared" si="746"/>
        <v>0</v>
      </c>
      <c r="CH3257" s="1">
        <f t="shared" si="742"/>
        <v>0</v>
      </c>
      <c r="CJ3257" s="1" t="e">
        <f t="shared" si="747"/>
        <v>#N/A</v>
      </c>
      <c r="CK3257" s="1" t="str">
        <f t="shared" si="748"/>
        <v/>
      </c>
    </row>
    <row r="3258" spans="73:89" ht="12" customHeight="1" x14ac:dyDescent="0.15">
      <c r="BU3258" s="1">
        <f t="shared" si="749"/>
        <v>0</v>
      </c>
      <c r="BV3258" s="1">
        <f>IF($BY$12=1,NORMDIST(BY3258,$Y$6,$Y$8,TRUE),IF($BY$12=2,IF(BY3258&lt;=$BX$31,0,IF(BY3258&gt;=$BX$32,1,(BY3258-$BX$31)*$BX$33)),SUM($BU$42:BU3258)/$BV$40))</f>
        <v>1</v>
      </c>
      <c r="BW3258" s="1">
        <f t="shared" si="740"/>
        <v>5.7767512102198894E-40</v>
      </c>
      <c r="BY3258" s="1">
        <f t="shared" si="741"/>
        <v>321.60000000000463</v>
      </c>
      <c r="BZ3258" s="1">
        <f t="shared" si="743"/>
        <v>1.7962534857648652E-42</v>
      </c>
      <c r="CA3258" s="1">
        <f t="shared" si="750"/>
        <v>26</v>
      </c>
      <c r="CE3258" s="1">
        <f t="shared" si="744"/>
        <v>26.305</v>
      </c>
      <c r="CF3258" s="1">
        <f t="shared" si="745"/>
        <v>99</v>
      </c>
      <c r="CG3258" s="1">
        <f t="shared" si="746"/>
        <v>0</v>
      </c>
      <c r="CH3258" s="1">
        <f t="shared" si="742"/>
        <v>0</v>
      </c>
      <c r="CJ3258" s="1" t="e">
        <f t="shared" si="747"/>
        <v>#N/A</v>
      </c>
      <c r="CK3258" s="1" t="str">
        <f t="shared" si="748"/>
        <v/>
      </c>
    </row>
    <row r="3259" spans="73:89" ht="12" customHeight="1" x14ac:dyDescent="0.15">
      <c r="BU3259" s="1">
        <f t="shared" si="749"/>
        <v>0</v>
      </c>
      <c r="BV3259" s="1">
        <f>IF($BY$12=1,NORMDIST(BY3259,$Y$6,$Y$8,TRUE),IF($BY$12=2,IF(BY3259&lt;=$BX$31,0,IF(BY3259&gt;=$BX$32,1,(BY3259-$BX$31)*$BX$33)),SUM($BU$42:BU3259)/$BV$40))</f>
        <v>1</v>
      </c>
      <c r="BW3259" s="1">
        <f t="shared" ref="BW3259:BW3322" si="751">BY3259*BZ3259</f>
        <v>5.3991408941902029E-40</v>
      </c>
      <c r="BY3259" s="1">
        <f t="shared" ref="BY3259:BY3322" si="752">BY3258+$BZ$1</f>
        <v>321.70000000000465</v>
      </c>
      <c r="BZ3259" s="1">
        <f t="shared" si="743"/>
        <v>1.6783154784551211E-42</v>
      </c>
      <c r="CA3259" s="1">
        <f t="shared" si="750"/>
        <v>26</v>
      </c>
      <c r="CE3259" s="1">
        <f t="shared" si="744"/>
        <v>26.305</v>
      </c>
      <c r="CF3259" s="1">
        <f t="shared" si="745"/>
        <v>99</v>
      </c>
      <c r="CG3259" s="1">
        <f t="shared" si="746"/>
        <v>0</v>
      </c>
      <c r="CH3259" s="1">
        <f t="shared" si="742"/>
        <v>0</v>
      </c>
      <c r="CJ3259" s="1" t="e">
        <f t="shared" si="747"/>
        <v>#N/A</v>
      </c>
      <c r="CK3259" s="1" t="str">
        <f t="shared" si="748"/>
        <v/>
      </c>
    </row>
    <row r="3260" spans="73:89" ht="12" customHeight="1" x14ac:dyDescent="0.15">
      <c r="BU3260" s="1">
        <f t="shared" si="749"/>
        <v>0</v>
      </c>
      <c r="BV3260" s="1">
        <f>IF($BY$12=1,NORMDIST(BY3260,$Y$6,$Y$8,TRUE),IF($BY$12=2,IF(BY3260&lt;=$BX$31,0,IF(BY3260&gt;=$BX$32,1,(BY3260-$BX$31)*$BX$33)),SUM($BU$42:BU3260)/$BV$40))</f>
        <v>1</v>
      </c>
      <c r="BW3260" s="1">
        <f t="shared" si="751"/>
        <v>5.0460872831295739E-40</v>
      </c>
      <c r="BY3260" s="1">
        <f t="shared" si="752"/>
        <v>321.80000000000467</v>
      </c>
      <c r="BZ3260" s="1">
        <f t="shared" si="743"/>
        <v>1.5680818157642947E-42</v>
      </c>
      <c r="CA3260" s="1">
        <f t="shared" si="750"/>
        <v>26</v>
      </c>
      <c r="CE3260" s="1">
        <f t="shared" si="744"/>
        <v>26.305</v>
      </c>
      <c r="CF3260" s="1">
        <f t="shared" si="745"/>
        <v>99</v>
      </c>
      <c r="CG3260" s="1">
        <f t="shared" si="746"/>
        <v>0</v>
      </c>
      <c r="CH3260" s="1">
        <f t="shared" si="742"/>
        <v>0</v>
      </c>
      <c r="CJ3260" s="1" t="e">
        <f t="shared" si="747"/>
        <v>#N/A</v>
      </c>
      <c r="CK3260" s="1" t="str">
        <f t="shared" si="748"/>
        <v/>
      </c>
    </row>
    <row r="3261" spans="73:89" ht="12" customHeight="1" x14ac:dyDescent="0.15">
      <c r="BU3261" s="1">
        <f t="shared" si="749"/>
        <v>0</v>
      </c>
      <c r="BV3261" s="1">
        <f>IF($BY$12=1,NORMDIST(BY3261,$Y$6,$Y$8,TRUE),IF($BY$12=2,IF(BY3261&lt;=$BX$31,0,IF(BY3261&gt;=$BX$32,1,(BY3261-$BX$31)*$BX$33)),SUM($BU$42:BU3261)/$BV$40))</f>
        <v>1</v>
      </c>
      <c r="BW3261" s="1">
        <f t="shared" si="751"/>
        <v>4.716001738457589E-40</v>
      </c>
      <c r="BY3261" s="1">
        <f t="shared" si="752"/>
        <v>321.9000000000047</v>
      </c>
      <c r="BZ3261" s="1">
        <f t="shared" si="743"/>
        <v>1.4650517982160671E-42</v>
      </c>
      <c r="CA3261" s="1">
        <f t="shared" si="750"/>
        <v>26</v>
      </c>
      <c r="CE3261" s="1">
        <f t="shared" si="744"/>
        <v>26.305</v>
      </c>
      <c r="CF3261" s="1">
        <f t="shared" si="745"/>
        <v>99</v>
      </c>
      <c r="CG3261" s="1">
        <f t="shared" si="746"/>
        <v>0</v>
      </c>
      <c r="CH3261" s="1">
        <f t="shared" si="742"/>
        <v>0</v>
      </c>
      <c r="CJ3261" s="1" t="e">
        <f t="shared" si="747"/>
        <v>#N/A</v>
      </c>
      <c r="CK3261" s="1" t="str">
        <f t="shared" si="748"/>
        <v/>
      </c>
    </row>
    <row r="3262" spans="73:89" ht="12" customHeight="1" x14ac:dyDescent="0.15">
      <c r="BU3262" s="1">
        <f t="shared" si="749"/>
        <v>0</v>
      </c>
      <c r="BV3262" s="1">
        <f>IF($BY$12=1,NORMDIST(BY3262,$Y$6,$Y$8,TRUE),IF($BY$12=2,IF(BY3262&lt;=$BX$31,0,IF(BY3262&gt;=$BX$32,1,(BY3262-$BX$31)*$BX$33)),SUM($BU$42:BU3262)/$BV$40))</f>
        <v>1</v>
      </c>
      <c r="BW3262" s="1">
        <f t="shared" si="751"/>
        <v>4.4073978496779554E-40</v>
      </c>
      <c r="BY3262" s="1">
        <f t="shared" si="752"/>
        <v>322.00000000000472</v>
      </c>
      <c r="BZ3262" s="1">
        <f t="shared" si="743"/>
        <v>1.368757096173258E-42</v>
      </c>
      <c r="CA3262" s="1">
        <f t="shared" si="750"/>
        <v>26</v>
      </c>
      <c r="CE3262" s="1">
        <f t="shared" si="744"/>
        <v>26.305</v>
      </c>
      <c r="CF3262" s="1">
        <f t="shared" si="745"/>
        <v>99</v>
      </c>
      <c r="CG3262" s="1">
        <f t="shared" si="746"/>
        <v>0</v>
      </c>
      <c r="CH3262" s="1">
        <f t="shared" si="742"/>
        <v>0</v>
      </c>
      <c r="CJ3262" s="1" t="e">
        <f t="shared" si="747"/>
        <v>#N/A</v>
      </c>
      <c r="CK3262" s="1" t="str">
        <f t="shared" si="748"/>
        <v/>
      </c>
    </row>
    <row r="3263" spans="73:89" ht="12" customHeight="1" x14ac:dyDescent="0.15">
      <c r="BU3263" s="1">
        <f t="shared" si="749"/>
        <v>0</v>
      </c>
      <c r="BV3263" s="1">
        <f>IF($BY$12=1,NORMDIST(BY3263,$Y$6,$Y$8,TRUE),IF($BY$12=2,IF(BY3263&lt;=$BX$31,0,IF(BY3263&gt;=$BX$32,1,(BY3263-$BX$31)*$BX$33)),SUM($BU$42:BU3263)/$BV$40))</f>
        <v>1</v>
      </c>
      <c r="BW3263" s="1">
        <f t="shared" si="751"/>
        <v>4.1188848915531744E-40</v>
      </c>
      <c r="BY3263" s="1">
        <f t="shared" si="752"/>
        <v>322.10000000000474</v>
      </c>
      <c r="BZ3263" s="1">
        <f t="shared" si="743"/>
        <v>1.2787596682872132E-42</v>
      </c>
      <c r="CA3263" s="1">
        <f t="shared" si="750"/>
        <v>26</v>
      </c>
      <c r="CE3263" s="1">
        <f t="shared" si="744"/>
        <v>26.305</v>
      </c>
      <c r="CF3263" s="1">
        <f t="shared" si="745"/>
        <v>99</v>
      </c>
      <c r="CG3263" s="1">
        <f t="shared" si="746"/>
        <v>0</v>
      </c>
      <c r="CH3263" s="1">
        <f t="shared" si="742"/>
        <v>0</v>
      </c>
      <c r="CJ3263" s="1" t="e">
        <f t="shared" si="747"/>
        <v>#N/A</v>
      </c>
      <c r="CK3263" s="1" t="str">
        <f t="shared" si="748"/>
        <v/>
      </c>
    </row>
    <row r="3264" spans="73:89" ht="12" customHeight="1" x14ac:dyDescent="0.15">
      <c r="BU3264" s="1">
        <f t="shared" si="749"/>
        <v>0</v>
      </c>
      <c r="BV3264" s="1">
        <f>IF($BY$12=1,NORMDIST(BY3264,$Y$6,$Y$8,TRUE),IF($BY$12=2,IF(BY3264&lt;=$BX$31,0,IF(BY3264&gt;=$BX$32,1,(BY3264-$BX$31)*$BX$33)),SUM($BU$42:BU3264)/$BV$40))</f>
        <v>1</v>
      </c>
      <c r="BW3264" s="1">
        <f t="shared" si="751"/>
        <v>3.8491616977356334E-40</v>
      </c>
      <c r="BY3264" s="1">
        <f t="shared" si="752"/>
        <v>322.20000000000476</v>
      </c>
      <c r="BZ3264" s="1">
        <f t="shared" si="743"/>
        <v>1.19464981307746E-42</v>
      </c>
      <c r="CA3264" s="1">
        <f t="shared" si="750"/>
        <v>26</v>
      </c>
      <c r="CE3264" s="1">
        <f t="shared" si="744"/>
        <v>26.305</v>
      </c>
      <c r="CF3264" s="1">
        <f t="shared" si="745"/>
        <v>99</v>
      </c>
      <c r="CG3264" s="1">
        <f t="shared" si="746"/>
        <v>0</v>
      </c>
      <c r="CH3264" s="1">
        <f t="shared" si="742"/>
        <v>0</v>
      </c>
      <c r="CJ3264" s="1" t="e">
        <f t="shared" si="747"/>
        <v>#N/A</v>
      </c>
      <c r="CK3264" s="1" t="str">
        <f t="shared" si="748"/>
        <v/>
      </c>
    </row>
    <row r="3265" spans="73:89" ht="12" customHeight="1" x14ac:dyDescent="0.15">
      <c r="BU3265" s="1">
        <f t="shared" si="749"/>
        <v>0</v>
      </c>
      <c r="BV3265" s="1">
        <f>IF($BY$12=1,NORMDIST(BY3265,$Y$6,$Y$8,TRUE),IF($BY$12=2,IF(BY3265&lt;=$BX$31,0,IF(BY3265&gt;=$BX$32,1,(BY3265-$BX$31)*$BX$33)),SUM($BU$42:BU3265)/$BV$40))</f>
        <v>1</v>
      </c>
      <c r="BW3265" s="1">
        <f t="shared" si="751"/>
        <v>3.5970109244934093E-40</v>
      </c>
      <c r="BY3265" s="1">
        <f t="shared" si="752"/>
        <v>322.30000000000479</v>
      </c>
      <c r="BZ3265" s="1">
        <f t="shared" si="743"/>
        <v>1.116044345173241E-42</v>
      </c>
      <c r="CA3265" s="1">
        <f t="shared" si="750"/>
        <v>26</v>
      </c>
      <c r="CE3265" s="1">
        <f t="shared" si="744"/>
        <v>26.305</v>
      </c>
      <c r="CF3265" s="1">
        <f t="shared" si="745"/>
        <v>99</v>
      </c>
      <c r="CG3265" s="1">
        <f t="shared" si="746"/>
        <v>0</v>
      </c>
      <c r="CH3265" s="1">
        <f t="shared" si="742"/>
        <v>0</v>
      </c>
      <c r="CJ3265" s="1" t="e">
        <f t="shared" si="747"/>
        <v>#N/A</v>
      </c>
      <c r="CK3265" s="1" t="str">
        <f t="shared" si="748"/>
        <v/>
      </c>
    </row>
    <row r="3266" spans="73:89" ht="12" customHeight="1" x14ac:dyDescent="0.15">
      <c r="BU3266" s="1">
        <f t="shared" si="749"/>
        <v>0</v>
      </c>
      <c r="BV3266" s="1">
        <f>IF($BY$12=1,NORMDIST(BY3266,$Y$6,$Y$8,TRUE),IF($BY$12=2,IF(BY3266&lt;=$BX$31,0,IF(BY3266&gt;=$BX$32,1,(BY3266-$BX$31)*$BX$33)),SUM($BU$42:BU3266)/$BV$40))</f>
        <v>1</v>
      </c>
      <c r="BW3266" s="1">
        <f t="shared" si="751"/>
        <v>3.3612936798332029E-40</v>
      </c>
      <c r="BY3266" s="1">
        <f t="shared" si="752"/>
        <v>322.40000000000481</v>
      </c>
      <c r="BZ3266" s="1">
        <f t="shared" si="743"/>
        <v>1.0425848882857173E-42</v>
      </c>
      <c r="CA3266" s="1">
        <f t="shared" si="750"/>
        <v>26</v>
      </c>
      <c r="CE3266" s="1">
        <f t="shared" si="744"/>
        <v>26.305</v>
      </c>
      <c r="CF3266" s="1">
        <f t="shared" si="745"/>
        <v>99</v>
      </c>
      <c r="CG3266" s="1">
        <f t="shared" si="746"/>
        <v>0</v>
      </c>
      <c r="CH3266" s="1">
        <f t="shared" si="742"/>
        <v>0</v>
      </c>
      <c r="CJ3266" s="1" t="e">
        <f t="shared" si="747"/>
        <v>#N/A</v>
      </c>
      <c r="CK3266" s="1" t="str">
        <f t="shared" si="748"/>
        <v/>
      </c>
    </row>
    <row r="3267" spans="73:89" ht="12" customHeight="1" x14ac:dyDescent="0.15">
      <c r="BU3267" s="1">
        <f t="shared" si="749"/>
        <v>0</v>
      </c>
      <c r="BV3267" s="1">
        <f>IF($BY$12=1,NORMDIST(BY3267,$Y$6,$Y$8,TRUE),IF($BY$12=2,IF(BY3267&lt;=$BX$31,0,IF(BY3267&gt;=$BX$32,1,(BY3267-$BX$31)*$BX$33)),SUM($BU$42:BU3267)/$BV$40))</f>
        <v>1</v>
      </c>
      <c r="BW3267" s="1">
        <f t="shared" si="751"/>
        <v>3.1409444948717909E-40</v>
      </c>
      <c r="BY3267" s="1">
        <f t="shared" si="752"/>
        <v>322.50000000000483</v>
      </c>
      <c r="BZ3267" s="1">
        <f t="shared" si="743"/>
        <v>9.7393627747961051E-43</v>
      </c>
      <c r="CA3267" s="1">
        <f t="shared" si="750"/>
        <v>26</v>
      </c>
      <c r="CE3267" s="1">
        <f t="shared" si="744"/>
        <v>26.305</v>
      </c>
      <c r="CF3267" s="1">
        <f t="shared" si="745"/>
        <v>99</v>
      </c>
      <c r="CG3267" s="1">
        <f t="shared" si="746"/>
        <v>0</v>
      </c>
      <c r="CH3267" s="1">
        <f t="shared" ref="CH3267:CH3330" si="753">IF(CB3267="",0,1)</f>
        <v>0</v>
      </c>
      <c r="CJ3267" s="1" t="e">
        <f t="shared" si="747"/>
        <v>#N/A</v>
      </c>
      <c r="CK3267" s="1" t="str">
        <f t="shared" si="748"/>
        <v/>
      </c>
    </row>
    <row r="3268" spans="73:89" ht="12" customHeight="1" x14ac:dyDescent="0.15">
      <c r="BU3268" s="1">
        <f t="shared" si="749"/>
        <v>0</v>
      </c>
      <c r="BV3268" s="1">
        <f>IF($BY$12=1,NORMDIST(BY3268,$Y$6,$Y$8,TRUE),IF($BY$12=2,IF(BY3268&lt;=$BX$31,0,IF(BY3268&gt;=$BX$32,1,(BY3268-$BX$31)*$BX$33)),SUM($BU$42:BU3268)/$BV$40))</f>
        <v>1</v>
      </c>
      <c r="BW3268" s="1">
        <f t="shared" si="751"/>
        <v>2.93496661577093E-40</v>
      </c>
      <c r="BY3268" s="1">
        <f t="shared" si="752"/>
        <v>322.60000000000485</v>
      </c>
      <c r="BZ3268" s="1">
        <f t="shared" si="743"/>
        <v>9.0978506378514743E-43</v>
      </c>
      <c r="CA3268" s="1">
        <f t="shared" si="750"/>
        <v>26</v>
      </c>
      <c r="CE3268" s="1">
        <f t="shared" si="744"/>
        <v>26.305</v>
      </c>
      <c r="CF3268" s="1">
        <f t="shared" si="745"/>
        <v>99</v>
      </c>
      <c r="CG3268" s="1">
        <f t="shared" si="746"/>
        <v>0</v>
      </c>
      <c r="CH3268" s="1">
        <f t="shared" si="753"/>
        <v>0</v>
      </c>
      <c r="CJ3268" s="1" t="e">
        <f t="shared" si="747"/>
        <v>#N/A</v>
      </c>
      <c r="CK3268" s="1" t="str">
        <f t="shared" si="748"/>
        <v/>
      </c>
    </row>
    <row r="3269" spans="73:89" ht="12" customHeight="1" x14ac:dyDescent="0.15">
      <c r="BU3269" s="1">
        <f t="shared" si="749"/>
        <v>0</v>
      </c>
      <c r="BV3269" s="1">
        <f>IF($BY$12=1,NORMDIST(BY3269,$Y$6,$Y$8,TRUE),IF($BY$12=2,IF(BY3269&lt;=$BX$31,0,IF(BY3269&gt;=$BX$32,1,(BY3269-$BX$31)*$BX$33)),SUM($BU$42:BU3269)/$BV$40))</f>
        <v>1</v>
      </c>
      <c r="BW3269" s="1">
        <f t="shared" si="751"/>
        <v>2.7424275959130569E-40</v>
      </c>
      <c r="BY3269" s="1">
        <f t="shared" si="752"/>
        <v>322.70000000000488</v>
      </c>
      <c r="BZ3269" s="1">
        <f t="shared" si="743"/>
        <v>8.4983811463062148E-43</v>
      </c>
      <c r="CA3269" s="1">
        <f t="shared" si="750"/>
        <v>26</v>
      </c>
      <c r="CE3269" s="1">
        <f t="shared" si="744"/>
        <v>26.305</v>
      </c>
      <c r="CF3269" s="1">
        <f t="shared" si="745"/>
        <v>99</v>
      </c>
      <c r="CG3269" s="1">
        <f t="shared" si="746"/>
        <v>0</v>
      </c>
      <c r="CH3269" s="1">
        <f t="shared" si="753"/>
        <v>0</v>
      </c>
      <c r="CJ3269" s="1" t="e">
        <f t="shared" si="747"/>
        <v>#N/A</v>
      </c>
      <c r="CK3269" s="1" t="str">
        <f t="shared" si="748"/>
        <v/>
      </c>
    </row>
    <row r="3270" spans="73:89" ht="12" customHeight="1" x14ac:dyDescent="0.15">
      <c r="BU3270" s="1">
        <f t="shared" si="749"/>
        <v>0</v>
      </c>
      <c r="BV3270" s="1">
        <f>IF($BY$12=1,NORMDIST(BY3270,$Y$6,$Y$8,TRUE),IF($BY$12=2,IF(BY3270&lt;=$BX$31,0,IF(BY3270&gt;=$BX$32,1,(BY3270-$BX$31)*$BX$33)),SUM($BU$42:BU3270)/$BV$40))</f>
        <v>1</v>
      </c>
      <c r="BW3270" s="1">
        <f t="shared" si="751"/>
        <v>2.5624551692780855E-40</v>
      </c>
      <c r="BY3270" s="1">
        <f t="shared" si="752"/>
        <v>322.8000000000049</v>
      </c>
      <c r="BZ3270" s="1">
        <f t="shared" si="743"/>
        <v>7.9382130398948163E-43</v>
      </c>
      <c r="CA3270" s="1">
        <f t="shared" si="750"/>
        <v>26</v>
      </c>
      <c r="CE3270" s="1">
        <f t="shared" si="744"/>
        <v>26.305</v>
      </c>
      <c r="CF3270" s="1">
        <f t="shared" si="745"/>
        <v>99</v>
      </c>
      <c r="CG3270" s="1">
        <f t="shared" si="746"/>
        <v>0</v>
      </c>
      <c r="CH3270" s="1">
        <f t="shared" si="753"/>
        <v>0</v>
      </c>
      <c r="CJ3270" s="1" t="e">
        <f t="shared" si="747"/>
        <v>#N/A</v>
      </c>
      <c r="CK3270" s="1" t="str">
        <f t="shared" si="748"/>
        <v/>
      </c>
    </row>
    <row r="3271" spans="73:89" ht="12" customHeight="1" x14ac:dyDescent="0.15">
      <c r="BU3271" s="1">
        <f t="shared" si="749"/>
        <v>0</v>
      </c>
      <c r="BV3271" s="1">
        <f>IF($BY$12=1,NORMDIST(BY3271,$Y$6,$Y$8,TRUE),IF($BY$12=2,IF(BY3271&lt;=$BX$31,0,IF(BY3271&gt;=$BX$32,1,(BY3271-$BX$31)*$BX$33)),SUM($BU$42:BU3271)/$BV$40))</f>
        <v>1</v>
      </c>
      <c r="BW3271" s="1">
        <f t="shared" si="751"/>
        <v>2.3942333871815815E-40</v>
      </c>
      <c r="BY3271" s="1">
        <f t="shared" si="752"/>
        <v>322.90000000000492</v>
      </c>
      <c r="BZ3271" s="1">
        <f t="shared" si="743"/>
        <v>7.4147828652262151E-43</v>
      </c>
      <c r="CA3271" s="1">
        <f t="shared" si="750"/>
        <v>26</v>
      </c>
      <c r="CE3271" s="1">
        <f t="shared" si="744"/>
        <v>26.305</v>
      </c>
      <c r="CF3271" s="1">
        <f t="shared" si="745"/>
        <v>99</v>
      </c>
      <c r="CG3271" s="1">
        <f t="shared" si="746"/>
        <v>0</v>
      </c>
      <c r="CH3271" s="1">
        <f t="shared" si="753"/>
        <v>0</v>
      </c>
      <c r="CJ3271" s="1" t="e">
        <f t="shared" si="747"/>
        <v>#N/A</v>
      </c>
      <c r="CK3271" s="1" t="str">
        <f t="shared" si="748"/>
        <v/>
      </c>
    </row>
    <row r="3272" spans="73:89" ht="12" customHeight="1" x14ac:dyDescent="0.15">
      <c r="BU3272" s="1">
        <f t="shared" si="749"/>
        <v>0</v>
      </c>
      <c r="BV3272" s="1">
        <f>IF($BY$12=1,NORMDIST(BY3272,$Y$6,$Y$8,TRUE),IF($BY$12=2,IF(BY3272&lt;=$BX$31,0,IF(BY3272&gt;=$BX$32,1,(BY3272-$BX$31)*$BX$33)),SUM($BU$42:BU3272)/$BV$40))</f>
        <v>1</v>
      </c>
      <c r="BW3272" s="1">
        <f t="shared" si="751"/>
        <v>2.236999001659482E-40</v>
      </c>
      <c r="BY3272" s="1">
        <f t="shared" si="752"/>
        <v>323.00000000000495</v>
      </c>
      <c r="BZ3272" s="1">
        <f t="shared" si="743"/>
        <v>6.9256935035896216E-43</v>
      </c>
      <c r="CA3272" s="1">
        <f t="shared" si="750"/>
        <v>26</v>
      </c>
      <c r="CE3272" s="1">
        <f t="shared" si="744"/>
        <v>26.305</v>
      </c>
      <c r="CF3272" s="1">
        <f t="shared" si="745"/>
        <v>99</v>
      </c>
      <c r="CG3272" s="1">
        <f t="shared" si="746"/>
        <v>0</v>
      </c>
      <c r="CH3272" s="1">
        <f t="shared" si="753"/>
        <v>0</v>
      </c>
      <c r="CJ3272" s="1" t="e">
        <f t="shared" si="747"/>
        <v>#N/A</v>
      </c>
      <c r="CK3272" s="1" t="str">
        <f t="shared" si="748"/>
        <v/>
      </c>
    </row>
    <row r="3273" spans="73:89" ht="12" customHeight="1" x14ac:dyDescent="0.15">
      <c r="BU3273" s="1">
        <f t="shared" si="749"/>
        <v>0</v>
      </c>
      <c r="BV3273" s="1">
        <f>IF($BY$12=1,NORMDIST(BY3273,$Y$6,$Y$8,TRUE),IF($BY$12=2,IF(BY3273&lt;=$BX$31,0,IF(BY3273&gt;=$BX$32,1,(BY3273-$BX$31)*$BX$33)),SUM($BU$42:BU3273)/$BV$40))</f>
        <v>1</v>
      </c>
      <c r="BW3273" s="1">
        <f t="shared" si="751"/>
        <v>2.0900380798407837E-40</v>
      </c>
      <c r="BY3273" s="1">
        <f t="shared" si="752"/>
        <v>323.10000000000497</v>
      </c>
      <c r="BZ3273" s="1">
        <f t="shared" si="743"/>
        <v>6.4687034349760187E-43</v>
      </c>
      <c r="CA3273" s="1">
        <f t="shared" si="750"/>
        <v>26</v>
      </c>
      <c r="CE3273" s="1">
        <f t="shared" si="744"/>
        <v>26.305</v>
      </c>
      <c r="CF3273" s="1">
        <f t="shared" si="745"/>
        <v>99</v>
      </c>
      <c r="CG3273" s="1">
        <f t="shared" si="746"/>
        <v>0</v>
      </c>
      <c r="CH3273" s="1">
        <f t="shared" si="753"/>
        <v>0</v>
      </c>
      <c r="CJ3273" s="1" t="e">
        <f t="shared" si="747"/>
        <v>#N/A</v>
      </c>
      <c r="CK3273" s="1" t="str">
        <f t="shared" si="748"/>
        <v/>
      </c>
    </row>
    <row r="3274" spans="73:89" ht="12" customHeight="1" x14ac:dyDescent="0.15">
      <c r="BU3274" s="1">
        <f t="shared" si="749"/>
        <v>0</v>
      </c>
      <c r="BV3274" s="1">
        <f>IF($BY$12=1,NORMDIST(BY3274,$Y$6,$Y$8,TRUE),IF($BY$12=2,IF(BY3274&lt;=$BX$31,0,IF(BY3274&gt;=$BX$32,1,(BY3274-$BX$31)*$BX$33)),SUM($BU$42:BU3274)/$BV$40))</f>
        <v>1</v>
      </c>
      <c r="BW3274" s="1">
        <f t="shared" si="751"/>
        <v>1.9526828346364583E-40</v>
      </c>
      <c r="BY3274" s="1">
        <f t="shared" si="752"/>
        <v>323.20000000000499</v>
      </c>
      <c r="BZ3274" s="1">
        <f t="shared" si="743"/>
        <v>6.0417166913255827E-43</v>
      </c>
      <c r="CA3274" s="1">
        <f t="shared" si="750"/>
        <v>26</v>
      </c>
      <c r="CE3274" s="1">
        <f t="shared" si="744"/>
        <v>26.305</v>
      </c>
      <c r="CF3274" s="1">
        <f t="shared" si="745"/>
        <v>99</v>
      </c>
      <c r="CG3274" s="1">
        <f t="shared" si="746"/>
        <v>0</v>
      </c>
      <c r="CH3274" s="1">
        <f t="shared" si="753"/>
        <v>0</v>
      </c>
      <c r="CJ3274" s="1" t="e">
        <f t="shared" si="747"/>
        <v>#N/A</v>
      </c>
      <c r="CK3274" s="1" t="str">
        <f t="shared" si="748"/>
        <v/>
      </c>
    </row>
    <row r="3275" spans="73:89" ht="12" customHeight="1" x14ac:dyDescent="0.15">
      <c r="BU3275" s="1">
        <f t="shared" si="749"/>
        <v>0</v>
      </c>
      <c r="BV3275" s="1">
        <f>IF($BY$12=1,NORMDIST(BY3275,$Y$6,$Y$8,TRUE),IF($BY$12=2,IF(BY3275&lt;=$BX$31,0,IF(BY3275&gt;=$BX$32,1,(BY3275-$BX$31)*$BX$33)),SUM($BU$42:BU3275)/$BV$40))</f>
        <v>1</v>
      </c>
      <c r="BW3275" s="1">
        <f t="shared" si="751"/>
        <v>1.8243086580007428E-40</v>
      </c>
      <c r="BY3275" s="1">
        <f t="shared" si="752"/>
        <v>323.30000000000501</v>
      </c>
      <c r="BZ3275" s="1">
        <f t="shared" si="743"/>
        <v>5.6427734549975703E-43</v>
      </c>
      <c r="CA3275" s="1">
        <f t="shared" si="750"/>
        <v>26</v>
      </c>
      <c r="CE3275" s="1">
        <f t="shared" si="744"/>
        <v>26.305</v>
      </c>
      <c r="CF3275" s="1">
        <f t="shared" si="745"/>
        <v>99</v>
      </c>
      <c r="CG3275" s="1">
        <f t="shared" si="746"/>
        <v>0</v>
      </c>
      <c r="CH3275" s="1">
        <f t="shared" si="753"/>
        <v>0</v>
      </c>
      <c r="CJ3275" s="1" t="e">
        <f t="shared" si="747"/>
        <v>#N/A</v>
      </c>
      <c r="CK3275" s="1" t="str">
        <f t="shared" si="748"/>
        <v/>
      </c>
    </row>
    <row r="3276" spans="73:89" ht="12" customHeight="1" x14ac:dyDescent="0.15">
      <c r="BU3276" s="1">
        <f t="shared" si="749"/>
        <v>0</v>
      </c>
      <c r="BV3276" s="1">
        <f>IF($BY$12=1,NORMDIST(BY3276,$Y$6,$Y$8,TRUE),IF($BY$12=2,IF(BY3276&lt;=$BX$31,0,IF(BY3276&gt;=$BX$32,1,(BY3276-$BX$31)*$BX$33)),SUM($BU$42:BU3276)/$BV$40))</f>
        <v>1</v>
      </c>
      <c r="BW3276" s="1">
        <f t="shared" si="751"/>
        <v>1.7043313438883198E-40</v>
      </c>
      <c r="BY3276" s="1">
        <f t="shared" si="752"/>
        <v>323.40000000000504</v>
      </c>
      <c r="BZ3276" s="1">
        <f t="shared" si="743"/>
        <v>5.2700412612501335E-43</v>
      </c>
      <c r="CA3276" s="1">
        <f t="shared" si="750"/>
        <v>26</v>
      </c>
      <c r="CE3276" s="1">
        <f t="shared" si="744"/>
        <v>26.305</v>
      </c>
      <c r="CF3276" s="1">
        <f t="shared" si="745"/>
        <v>99</v>
      </c>
      <c r="CG3276" s="1">
        <f t="shared" si="746"/>
        <v>0</v>
      </c>
      <c r="CH3276" s="1">
        <f t="shared" si="753"/>
        <v>0</v>
      </c>
      <c r="CJ3276" s="1" t="e">
        <f t="shared" si="747"/>
        <v>#N/A</v>
      </c>
      <c r="CK3276" s="1" t="str">
        <f t="shared" si="748"/>
        <v/>
      </c>
    </row>
    <row r="3277" spans="73:89" ht="12" customHeight="1" x14ac:dyDescent="0.15">
      <c r="BU3277" s="1">
        <f t="shared" si="749"/>
        <v>0</v>
      </c>
      <c r="BV3277" s="1">
        <f>IF($BY$12=1,NORMDIST(BY3277,$Y$6,$Y$8,TRUE),IF($BY$12=2,IF(BY3277&lt;=$BX$31,0,IF(BY3277&gt;=$BX$32,1,(BY3277-$BX$31)*$BX$33)),SUM($BU$42:BU3277)/$BV$40))</f>
        <v>1</v>
      </c>
      <c r="BW3277" s="1">
        <f t="shared" si="751"/>
        <v>1.5922044888453726E-40</v>
      </c>
      <c r="BY3277" s="1">
        <f t="shared" si="752"/>
        <v>323.50000000000506</v>
      </c>
      <c r="BZ3277" s="1">
        <f t="shared" si="743"/>
        <v>4.9218067661370868E-43</v>
      </c>
      <c r="CA3277" s="1">
        <f t="shared" si="750"/>
        <v>26</v>
      </c>
      <c r="CE3277" s="1">
        <f t="shared" si="744"/>
        <v>26.305</v>
      </c>
      <c r="CF3277" s="1">
        <f t="shared" si="745"/>
        <v>99</v>
      </c>
      <c r="CG3277" s="1">
        <f t="shared" si="746"/>
        <v>0</v>
      </c>
      <c r="CH3277" s="1">
        <f t="shared" si="753"/>
        <v>0</v>
      </c>
      <c r="CJ3277" s="1" t="e">
        <f t="shared" si="747"/>
        <v>#N/A</v>
      </c>
      <c r="CK3277" s="1" t="str">
        <f t="shared" si="748"/>
        <v/>
      </c>
    </row>
    <row r="3278" spans="73:89" ht="12" customHeight="1" x14ac:dyDescent="0.15">
      <c r="BU3278" s="1">
        <f t="shared" si="749"/>
        <v>0</v>
      </c>
      <c r="BV3278" s="1">
        <f>IF($BY$12=1,NORMDIST(BY3278,$Y$6,$Y$8,TRUE),IF($BY$12=2,IF(BY3278&lt;=$BX$31,0,IF(BY3278&gt;=$BX$32,1,(BY3278-$BX$31)*$BX$33)),SUM($BU$42:BU3278)/$BV$40))</f>
        <v>1</v>
      </c>
      <c r="BW3278" s="1">
        <f t="shared" si="751"/>
        <v>1.4874170589351933E-40</v>
      </c>
      <c r="BY3278" s="1">
        <f t="shared" si="752"/>
        <v>323.60000000000508</v>
      </c>
      <c r="BZ3278" s="1">
        <f t="shared" si="743"/>
        <v>4.596468043680995E-43</v>
      </c>
      <c r="CA3278" s="1">
        <f t="shared" si="750"/>
        <v>26</v>
      </c>
      <c r="CE3278" s="1">
        <f t="shared" si="744"/>
        <v>26.305</v>
      </c>
      <c r="CF3278" s="1">
        <f t="shared" si="745"/>
        <v>99</v>
      </c>
      <c r="CG3278" s="1">
        <f t="shared" si="746"/>
        <v>0</v>
      </c>
      <c r="CH3278" s="1">
        <f t="shared" si="753"/>
        <v>0</v>
      </c>
      <c r="CJ3278" s="1" t="e">
        <f t="shared" si="747"/>
        <v>#N/A</v>
      </c>
      <c r="CK3278" s="1" t="str">
        <f t="shared" si="748"/>
        <v/>
      </c>
    </row>
    <row r="3279" spans="73:89" ht="12" customHeight="1" x14ac:dyDescent="0.15">
      <c r="BU3279" s="1">
        <f t="shared" si="749"/>
        <v>0</v>
      </c>
      <c r="BV3279" s="1">
        <f>IF($BY$12=1,NORMDIST(BY3279,$Y$6,$Y$8,TRUE),IF($BY$12=2,IF(BY3279&lt;=$BX$31,0,IF(BY3279&gt;=$BX$32,1,(BY3279-$BX$31)*$BX$33)),SUM($BU$42:BU3279)/$BV$40))</f>
        <v>1</v>
      </c>
      <c r="BW3279" s="1">
        <f t="shared" si="751"/>
        <v>1.3894911124133107E-40</v>
      </c>
      <c r="BY3279" s="1">
        <f t="shared" si="752"/>
        <v>323.7000000000051</v>
      </c>
      <c r="BZ3279" s="1">
        <f t="shared" si="743"/>
        <v>4.2925273784778768E-43</v>
      </c>
      <c r="CA3279" s="1">
        <f t="shared" si="750"/>
        <v>26</v>
      </c>
      <c r="CE3279" s="1">
        <f t="shared" si="744"/>
        <v>26.305</v>
      </c>
      <c r="CF3279" s="1">
        <f t="shared" si="745"/>
        <v>99</v>
      </c>
      <c r="CG3279" s="1">
        <f t="shared" si="746"/>
        <v>0</v>
      </c>
      <c r="CH3279" s="1">
        <f t="shared" si="753"/>
        <v>0</v>
      </c>
      <c r="CJ3279" s="1" t="e">
        <f t="shared" si="747"/>
        <v>#N/A</v>
      </c>
      <c r="CK3279" s="1" t="str">
        <f t="shared" si="748"/>
        <v/>
      </c>
    </row>
    <row r="3280" spans="73:89" ht="12" customHeight="1" x14ac:dyDescent="0.15">
      <c r="BU3280" s="1">
        <f t="shared" si="749"/>
        <v>0</v>
      </c>
      <c r="BV3280" s="1">
        <f>IF($BY$12=1,NORMDIST(BY3280,$Y$6,$Y$8,TRUE),IF($BY$12=2,IF(BY3280&lt;=$BX$31,0,IF(BY3280&gt;=$BX$32,1,(BY3280-$BX$31)*$BX$33)),SUM($BU$42:BU3280)/$BV$40))</f>
        <v>1</v>
      </c>
      <c r="BW3280" s="1">
        <f t="shared" si="751"/>
        <v>1.2979796682369956E-40</v>
      </c>
      <c r="BY3280" s="1">
        <f t="shared" si="752"/>
        <v>323.80000000000513</v>
      </c>
      <c r="BZ3280" s="1">
        <f t="shared" si="743"/>
        <v>4.0085845220413068E-43</v>
      </c>
      <c r="CA3280" s="1">
        <f t="shared" si="750"/>
        <v>26</v>
      </c>
      <c r="CE3280" s="1">
        <f t="shared" si="744"/>
        <v>26.305</v>
      </c>
      <c r="CF3280" s="1">
        <f t="shared" si="745"/>
        <v>99</v>
      </c>
      <c r="CG3280" s="1">
        <f t="shared" si="746"/>
        <v>0</v>
      </c>
      <c r="CH3280" s="1">
        <f t="shared" si="753"/>
        <v>0</v>
      </c>
      <c r="CJ3280" s="1" t="e">
        <f t="shared" si="747"/>
        <v>#N/A</v>
      </c>
      <c r="CK3280" s="1" t="str">
        <f t="shared" si="748"/>
        <v/>
      </c>
    </row>
    <row r="3281" spans="73:89" ht="12" customHeight="1" x14ac:dyDescent="0.15">
      <c r="BU3281" s="1">
        <f t="shared" si="749"/>
        <v>0</v>
      </c>
      <c r="BV3281" s="1">
        <f>IF($BY$12=1,NORMDIST(BY3281,$Y$6,$Y$8,TRUE),IF($BY$12=2,IF(BY3281&lt;=$BX$31,0,IF(BY3281&gt;=$BX$32,1,(BY3281-$BX$31)*$BX$33)),SUM($BU$42:BU3281)/$BV$40))</f>
        <v>1</v>
      </c>
      <c r="BW3281" s="1">
        <f t="shared" si="751"/>
        <v>1.2124647111222941E-40</v>
      </c>
      <c r="BY3281" s="1">
        <f t="shared" si="752"/>
        <v>323.90000000000515</v>
      </c>
      <c r="BZ3281" s="1">
        <f t="shared" si="743"/>
        <v>3.7433303832117158E-43</v>
      </c>
      <c r="CA3281" s="1">
        <f t="shared" si="750"/>
        <v>26</v>
      </c>
      <c r="CE3281" s="1">
        <f t="shared" si="744"/>
        <v>26.305</v>
      </c>
      <c r="CF3281" s="1">
        <f t="shared" si="745"/>
        <v>99</v>
      </c>
      <c r="CG3281" s="1">
        <f t="shared" si="746"/>
        <v>0</v>
      </c>
      <c r="CH3281" s="1">
        <f t="shared" si="753"/>
        <v>0</v>
      </c>
      <c r="CJ3281" s="1" t="e">
        <f t="shared" si="747"/>
        <v>#N/A</v>
      </c>
      <c r="CK3281" s="1" t="str">
        <f t="shared" si="748"/>
        <v/>
      </c>
    </row>
    <row r="3282" spans="73:89" ht="12" customHeight="1" x14ac:dyDescent="0.15">
      <c r="BU3282" s="1">
        <f t="shared" si="749"/>
        <v>0</v>
      </c>
      <c r="BV3282" s="1">
        <f>IF($BY$12=1,NORMDIST(BY3282,$Y$6,$Y$8,TRUE),IF($BY$12=2,IF(BY3282&lt;=$BX$31,0,IF(BY3282&gt;=$BX$32,1,(BY3282-$BX$31)*$BX$33)),SUM($BU$42:BU3282)/$BV$40))</f>
        <v>1</v>
      </c>
      <c r="BW3282" s="1">
        <f t="shared" si="751"/>
        <v>1.1325553244484617E-40</v>
      </c>
      <c r="BY3282" s="1">
        <f t="shared" si="752"/>
        <v>324.00000000000517</v>
      </c>
      <c r="BZ3282" s="1">
        <f t="shared" si="743"/>
        <v>3.4955411248408755E-43</v>
      </c>
      <c r="CA3282" s="1">
        <f t="shared" si="750"/>
        <v>26</v>
      </c>
      <c r="CE3282" s="1">
        <f t="shared" si="744"/>
        <v>26.305</v>
      </c>
      <c r="CF3282" s="1">
        <f t="shared" si="745"/>
        <v>99</v>
      </c>
      <c r="CG3282" s="1">
        <f t="shared" si="746"/>
        <v>0</v>
      </c>
      <c r="CH3282" s="1">
        <f t="shared" si="753"/>
        <v>0</v>
      </c>
      <c r="CJ3282" s="1" t="e">
        <f t="shared" si="747"/>
        <v>#N/A</v>
      </c>
      <c r="CK3282" s="1" t="str">
        <f t="shared" si="748"/>
        <v/>
      </c>
    </row>
    <row r="3283" spans="73:89" ht="12" customHeight="1" x14ac:dyDescent="0.15">
      <c r="BU3283" s="1">
        <f t="shared" si="749"/>
        <v>0</v>
      </c>
      <c r="BV3283" s="1">
        <f>IF($BY$12=1,NORMDIST(BY3283,$Y$6,$Y$8,TRUE),IF($BY$12=2,IF(BY3283&lt;=$BX$31,0,IF(BY3283&gt;=$BX$32,1,(BY3283-$BX$31)*$BX$33)),SUM($BU$42:BU3283)/$BV$40))</f>
        <v>1</v>
      </c>
      <c r="BW3283" s="1">
        <f t="shared" si="751"/>
        <v>1.0578859428626416E-40</v>
      </c>
      <c r="BY3283" s="1">
        <f t="shared" si="752"/>
        <v>324.1000000000052</v>
      </c>
      <c r="BZ3283" s="1">
        <f t="shared" si="743"/>
        <v>3.2640726407362686E-43</v>
      </c>
      <c r="CA3283" s="1">
        <f t="shared" si="750"/>
        <v>26</v>
      </c>
      <c r="CE3283" s="1">
        <f t="shared" si="744"/>
        <v>26.305</v>
      </c>
      <c r="CF3283" s="1">
        <f t="shared" si="745"/>
        <v>99</v>
      </c>
      <c r="CG3283" s="1">
        <f t="shared" si="746"/>
        <v>0</v>
      </c>
      <c r="CH3283" s="1">
        <f t="shared" si="753"/>
        <v>0</v>
      </c>
      <c r="CJ3283" s="1" t="e">
        <f t="shared" si="747"/>
        <v>#N/A</v>
      </c>
      <c r="CK3283" s="1" t="str">
        <f t="shared" si="748"/>
        <v/>
      </c>
    </row>
    <row r="3284" spans="73:89" ht="12" customHeight="1" x14ac:dyDescent="0.15">
      <c r="BU3284" s="1">
        <f t="shared" si="749"/>
        <v>0</v>
      </c>
      <c r="BV3284" s="1">
        <f>IF($BY$12=1,NORMDIST(BY3284,$Y$6,$Y$8,TRUE),IF($BY$12=2,IF(BY3284&lt;=$BX$31,0,IF(BY3284&gt;=$BX$32,1,(BY3284-$BX$31)*$BX$33)),SUM($BU$42:BU3284)/$BV$40))</f>
        <v>1</v>
      </c>
      <c r="BW3284" s="1">
        <f t="shared" si="751"/>
        <v>9.881147169524242E-41</v>
      </c>
      <c r="BY3284" s="1">
        <f t="shared" si="752"/>
        <v>324.20000000000522</v>
      </c>
      <c r="BZ3284" s="1">
        <f t="shared" si="743"/>
        <v>3.0478553885021848E-43</v>
      </c>
      <c r="CA3284" s="1">
        <f t="shared" si="750"/>
        <v>26</v>
      </c>
      <c r="CE3284" s="1">
        <f t="shared" si="744"/>
        <v>26.305</v>
      </c>
      <c r="CF3284" s="1">
        <f t="shared" si="745"/>
        <v>99</v>
      </c>
      <c r="CG3284" s="1">
        <f t="shared" si="746"/>
        <v>0</v>
      </c>
      <c r="CH3284" s="1">
        <f t="shared" si="753"/>
        <v>0</v>
      </c>
      <c r="CJ3284" s="1" t="e">
        <f t="shared" si="747"/>
        <v>#N/A</v>
      </c>
      <c r="CK3284" s="1" t="str">
        <f t="shared" si="748"/>
        <v/>
      </c>
    </row>
    <row r="3285" spans="73:89" ht="12" customHeight="1" x14ac:dyDescent="0.15">
      <c r="BU3285" s="1">
        <f t="shared" si="749"/>
        <v>0</v>
      </c>
      <c r="BV3285" s="1">
        <f>IF($BY$12=1,NORMDIST(BY3285,$Y$6,$Y$8,TRUE),IF($BY$12=2,IF(BY3285&lt;=$BX$31,0,IF(BY3285&gt;=$BX$32,1,(BY3285-$BX$31)*$BX$33)),SUM($BU$42:BU3285)/$BV$40))</f>
        <v>1</v>
      </c>
      <c r="BW3285" s="1">
        <f t="shared" si="751"/>
        <v>9.2292198283854484E-41</v>
      </c>
      <c r="BY3285" s="1">
        <f t="shared" si="752"/>
        <v>324.30000000000524</v>
      </c>
      <c r="BZ3285" s="1">
        <f t="shared" si="743"/>
        <v>2.8458895554687938E-43</v>
      </c>
      <c r="CA3285" s="1">
        <f t="shared" si="750"/>
        <v>26</v>
      </c>
      <c r="CE3285" s="1">
        <f t="shared" si="744"/>
        <v>26.305</v>
      </c>
      <c r="CF3285" s="1">
        <f t="shared" si="745"/>
        <v>99</v>
      </c>
      <c r="CG3285" s="1">
        <f t="shared" si="746"/>
        <v>0</v>
      </c>
      <c r="CH3285" s="1">
        <f t="shared" si="753"/>
        <v>0</v>
      </c>
      <c r="CJ3285" s="1" t="e">
        <f t="shared" si="747"/>
        <v>#N/A</v>
      </c>
      <c r="CK3285" s="1" t="str">
        <f t="shared" si="748"/>
        <v/>
      </c>
    </row>
    <row r="3286" spans="73:89" ht="12" customHeight="1" x14ac:dyDescent="0.15">
      <c r="BU3286" s="1">
        <f t="shared" si="749"/>
        <v>0</v>
      </c>
      <c r="BV3286" s="1">
        <f>IF($BY$12=1,NORMDIST(BY3286,$Y$6,$Y$8,TRUE),IF($BY$12=2,IF(BY3286&lt;=$BX$31,0,IF(BY3286&gt;=$BX$32,1,(BY3286-$BX$31)*$BX$33)),SUM($BU$42:BU3286)/$BV$40))</f>
        <v>1</v>
      </c>
      <c r="BW3286" s="1">
        <f t="shared" si="751"/>
        <v>8.6200882999331227E-41</v>
      </c>
      <c r="BY3286" s="1">
        <f t="shared" si="752"/>
        <v>324.40000000000526</v>
      </c>
      <c r="BZ3286" s="1">
        <f t="shared" si="743"/>
        <v>2.6572405363541871E-43</v>
      </c>
      <c r="CA3286" s="1">
        <f t="shared" si="750"/>
        <v>26</v>
      </c>
      <c r="CE3286" s="1">
        <f t="shared" si="744"/>
        <v>26.305</v>
      </c>
      <c r="CF3286" s="1">
        <f t="shared" si="745"/>
        <v>99</v>
      </c>
      <c r="CG3286" s="1">
        <f t="shared" si="746"/>
        <v>0</v>
      </c>
      <c r="CH3286" s="1">
        <f t="shared" si="753"/>
        <v>0</v>
      </c>
      <c r="CJ3286" s="1" t="e">
        <f t="shared" si="747"/>
        <v>#N/A</v>
      </c>
      <c r="CK3286" s="1" t="str">
        <f t="shared" si="748"/>
        <v/>
      </c>
    </row>
    <row r="3287" spans="73:89" ht="12" customHeight="1" x14ac:dyDescent="0.15">
      <c r="BU3287" s="1">
        <f t="shared" si="749"/>
        <v>0</v>
      </c>
      <c r="BV3287" s="1">
        <f>IF($BY$12=1,NORMDIST(BY3287,$Y$6,$Y$8,TRUE),IF($BY$12=2,IF(BY3287&lt;=$BX$31,0,IF(BY3287&gt;=$BX$32,1,(BY3287-$BX$31)*$BX$33)),SUM($BU$42:BU3287)/$BV$40))</f>
        <v>1</v>
      </c>
      <c r="BW3287" s="1">
        <f t="shared" si="751"/>
        <v>8.0509576101465766E-41</v>
      </c>
      <c r="BY3287" s="1">
        <f t="shared" si="752"/>
        <v>324.50000000000529</v>
      </c>
      <c r="BZ3287" s="1">
        <f t="shared" si="743"/>
        <v>2.4810347026645441E-43</v>
      </c>
      <c r="CA3287" s="1">
        <f t="shared" si="750"/>
        <v>26</v>
      </c>
      <c r="CE3287" s="1">
        <f t="shared" si="744"/>
        <v>26.305</v>
      </c>
      <c r="CF3287" s="1">
        <f t="shared" si="745"/>
        <v>99</v>
      </c>
      <c r="CG3287" s="1">
        <f t="shared" si="746"/>
        <v>0</v>
      </c>
      <c r="CH3287" s="1">
        <f t="shared" si="753"/>
        <v>0</v>
      </c>
      <c r="CJ3287" s="1" t="e">
        <f t="shared" si="747"/>
        <v>#N/A</v>
      </c>
      <c r="CK3287" s="1" t="str">
        <f t="shared" si="748"/>
        <v/>
      </c>
    </row>
    <row r="3288" spans="73:89" ht="12" customHeight="1" x14ac:dyDescent="0.15">
      <c r="BU3288" s="1">
        <f t="shared" si="749"/>
        <v>0</v>
      </c>
      <c r="BV3288" s="1">
        <f>IF($BY$12=1,NORMDIST(BY3288,$Y$6,$Y$8,TRUE),IF($BY$12=2,IF(BY3288&lt;=$BX$31,0,IF(BY3288&gt;=$BX$32,1,(BY3288-$BX$31)*$BX$33)),SUM($BU$42:BU3288)/$BV$40))</f>
        <v>1</v>
      </c>
      <c r="BW3288" s="1">
        <f t="shared" si="751"/>
        <v>7.5192143748452672E-41</v>
      </c>
      <c r="BY3288" s="1">
        <f t="shared" si="752"/>
        <v>324.60000000000531</v>
      </c>
      <c r="BZ3288" s="1">
        <f t="shared" si="743"/>
        <v>2.3164554451155711E-43</v>
      </c>
      <c r="CA3288" s="1">
        <f t="shared" si="750"/>
        <v>26</v>
      </c>
      <c r="CE3288" s="1">
        <f t="shared" si="744"/>
        <v>26.305</v>
      </c>
      <c r="CF3288" s="1">
        <f t="shared" si="745"/>
        <v>99</v>
      </c>
      <c r="CG3288" s="1">
        <f t="shared" si="746"/>
        <v>0</v>
      </c>
      <c r="CH3288" s="1">
        <f t="shared" si="753"/>
        <v>0</v>
      </c>
      <c r="CJ3288" s="1" t="e">
        <f t="shared" si="747"/>
        <v>#N/A</v>
      </c>
      <c r="CK3288" s="1" t="str">
        <f t="shared" si="748"/>
        <v/>
      </c>
    </row>
    <row r="3289" spans="73:89" ht="12" customHeight="1" x14ac:dyDescent="0.15">
      <c r="BU3289" s="1">
        <f t="shared" si="749"/>
        <v>0</v>
      </c>
      <c r="BV3289" s="1">
        <f>IF($BY$12=1,NORMDIST(BY3289,$Y$6,$Y$8,TRUE),IF($BY$12=2,IF(BY3289&lt;=$BX$31,0,IF(BY3289&gt;=$BX$32,1,(BY3289-$BX$31)*$BX$33)),SUM($BU$42:BU3289)/$BV$40))</f>
        <v>1</v>
      </c>
      <c r="BW3289" s="1">
        <f t="shared" si="751"/>
        <v>7.0224150641212981E-41</v>
      </c>
      <c r="BY3289" s="1">
        <f t="shared" si="752"/>
        <v>324.70000000000533</v>
      </c>
      <c r="BZ3289" s="1">
        <f t="shared" si="743"/>
        <v>2.1627394715494866E-43</v>
      </c>
      <c r="CA3289" s="1">
        <f t="shared" si="750"/>
        <v>26</v>
      </c>
      <c r="CE3289" s="1">
        <f t="shared" si="744"/>
        <v>26.305</v>
      </c>
      <c r="CF3289" s="1">
        <f t="shared" si="745"/>
        <v>99</v>
      </c>
      <c r="CG3289" s="1">
        <f t="shared" si="746"/>
        <v>0</v>
      </c>
      <c r="CH3289" s="1">
        <f t="shared" si="753"/>
        <v>0</v>
      </c>
      <c r="CJ3289" s="1" t="e">
        <f t="shared" si="747"/>
        <v>#N/A</v>
      </c>
      <c r="CK3289" s="1" t="str">
        <f t="shared" si="748"/>
        <v/>
      </c>
    </row>
    <row r="3290" spans="73:89" ht="12" customHeight="1" x14ac:dyDescent="0.15">
      <c r="BU3290" s="1">
        <f t="shared" si="749"/>
        <v>0</v>
      </c>
      <c r="BV3290" s="1">
        <f>IF($BY$12=1,NORMDIST(BY3290,$Y$6,$Y$8,TRUE),IF($BY$12=2,IF(BY3290&lt;=$BX$31,0,IF(BY3290&gt;=$BX$32,1,(BY3290-$BX$31)*$BX$33)),SUM($BU$42:BU3290)/$BV$40))</f>
        <v>1</v>
      </c>
      <c r="BW3290" s="1">
        <f t="shared" si="751"/>
        <v>6.5582750211272731E-41</v>
      </c>
      <c r="BY3290" s="1">
        <f t="shared" si="752"/>
        <v>324.80000000000535</v>
      </c>
      <c r="BZ3290" s="1">
        <f t="shared" si="743"/>
        <v>2.0191733439430928E-43</v>
      </c>
      <c r="CA3290" s="1">
        <f t="shared" si="750"/>
        <v>26</v>
      </c>
      <c r="CE3290" s="1">
        <f t="shared" si="744"/>
        <v>26.305</v>
      </c>
      <c r="CF3290" s="1">
        <f t="shared" si="745"/>
        <v>99</v>
      </c>
      <c r="CG3290" s="1">
        <f t="shared" si="746"/>
        <v>0</v>
      </c>
      <c r="CH3290" s="1">
        <f t="shared" si="753"/>
        <v>0</v>
      </c>
      <c r="CJ3290" s="1" t="e">
        <f t="shared" si="747"/>
        <v>#N/A</v>
      </c>
      <c r="CK3290" s="1" t="str">
        <f t="shared" si="748"/>
        <v/>
      </c>
    </row>
    <row r="3291" spans="73:89" ht="12" customHeight="1" x14ac:dyDescent="0.15">
      <c r="BU3291" s="1">
        <f t="shared" si="749"/>
        <v>0</v>
      </c>
      <c r="BV3291" s="1">
        <f>IF($BY$12=1,NORMDIST(BY3291,$Y$6,$Y$8,TRUE),IF($BY$12=2,IF(BY3291&lt;=$BX$31,0,IF(BY3291&gt;=$BX$32,1,(BY3291-$BX$31)*$BX$33)),SUM($BU$42:BU3291)/$BV$40))</f>
        <v>1</v>
      </c>
      <c r="BW3291" s="1">
        <f t="shared" si="751"/>
        <v>6.124658186994477E-41</v>
      </c>
      <c r="BY3291" s="1">
        <f t="shared" si="752"/>
        <v>324.90000000000538</v>
      </c>
      <c r="BZ3291" s="1">
        <f t="shared" si="743"/>
        <v>1.8850902391487768E-43</v>
      </c>
      <c r="CA3291" s="1">
        <f t="shared" si="750"/>
        <v>26</v>
      </c>
      <c r="CE3291" s="1">
        <f t="shared" si="744"/>
        <v>26.305</v>
      </c>
      <c r="CF3291" s="1">
        <f t="shared" si="745"/>
        <v>99</v>
      </c>
      <c r="CG3291" s="1">
        <f t="shared" si="746"/>
        <v>0</v>
      </c>
      <c r="CH3291" s="1">
        <f t="shared" si="753"/>
        <v>0</v>
      </c>
      <c r="CJ3291" s="1" t="e">
        <f t="shared" si="747"/>
        <v>#N/A</v>
      </c>
      <c r="CK3291" s="1" t="str">
        <f t="shared" si="748"/>
        <v/>
      </c>
    </row>
    <row r="3292" spans="73:89" ht="12" customHeight="1" x14ac:dyDescent="0.15">
      <c r="BU3292" s="1">
        <f t="shared" si="749"/>
        <v>0</v>
      </c>
      <c r="BV3292" s="1">
        <f>IF($BY$12=1,NORMDIST(BY3292,$Y$6,$Y$8,TRUE),IF($BY$12=2,IF(BY3292&lt;=$BX$31,0,IF(BY3292&gt;=$BX$32,1,(BY3292-$BX$31)*$BX$33)),SUM($BU$42:BU3292)/$BV$40))</f>
        <v>1</v>
      </c>
      <c r="BW3292" s="1">
        <f t="shared" si="751"/>
        <v>5.7195674867213528E-41</v>
      </c>
      <c r="BY3292" s="1">
        <f t="shared" si="752"/>
        <v>325.0000000000054</v>
      </c>
      <c r="BZ3292" s="1">
        <f t="shared" si="743"/>
        <v>1.7598669189911564E-43</v>
      </c>
      <c r="CA3292" s="1">
        <f t="shared" si="750"/>
        <v>26</v>
      </c>
      <c r="CE3292" s="1">
        <f t="shared" si="744"/>
        <v>26.305</v>
      </c>
      <c r="CF3292" s="1">
        <f t="shared" si="745"/>
        <v>99</v>
      </c>
      <c r="CG3292" s="1">
        <f t="shared" si="746"/>
        <v>0</v>
      </c>
      <c r="CH3292" s="1">
        <f t="shared" si="753"/>
        <v>0</v>
      </c>
      <c r="CJ3292" s="1" t="e">
        <f t="shared" si="747"/>
        <v>#N/A</v>
      </c>
      <c r="CK3292" s="1" t="str">
        <f t="shared" si="748"/>
        <v/>
      </c>
    </row>
    <row r="3293" spans="73:89" ht="12" customHeight="1" x14ac:dyDescent="0.15">
      <c r="BU3293" s="1">
        <f t="shared" si="749"/>
        <v>0</v>
      </c>
      <c r="BV3293" s="1">
        <f>IF($BY$12=1,NORMDIST(BY3293,$Y$6,$Y$8,TRUE),IF($BY$12=2,IF(BY3293&lt;=$BX$31,0,IF(BY3293&gt;=$BX$32,1,(BY3293-$BX$31)*$BX$33)),SUM($BU$42:BU3293)/$BV$40))</f>
        <v>1</v>
      </c>
      <c r="BW3293" s="1">
        <f t="shared" si="751"/>
        <v>5.3411358337493614E-41</v>
      </c>
      <c r="BY3293" s="1">
        <f t="shared" si="752"/>
        <v>325.10000000000542</v>
      </c>
      <c r="BZ3293" s="1">
        <f t="shared" si="743"/>
        <v>1.6429208962624646E-43</v>
      </c>
      <c r="CA3293" s="1">
        <f t="shared" si="750"/>
        <v>26</v>
      </c>
      <c r="CE3293" s="1">
        <f t="shared" si="744"/>
        <v>26.305</v>
      </c>
      <c r="CF3293" s="1">
        <f t="shared" si="745"/>
        <v>99</v>
      </c>
      <c r="CG3293" s="1">
        <f t="shared" si="746"/>
        <v>0</v>
      </c>
      <c r="CH3293" s="1">
        <f t="shared" si="753"/>
        <v>0</v>
      </c>
      <c r="CJ3293" s="1" t="e">
        <f t="shared" si="747"/>
        <v>#N/A</v>
      </c>
      <c r="CK3293" s="1" t="str">
        <f t="shared" si="748"/>
        <v/>
      </c>
    </row>
    <row r="3294" spans="73:89" ht="12" customHeight="1" x14ac:dyDescent="0.15">
      <c r="BU3294" s="1">
        <f t="shared" si="749"/>
        <v>0</v>
      </c>
      <c r="BV3294" s="1">
        <f>IF($BY$12=1,NORMDIST(BY3294,$Y$6,$Y$8,TRUE),IF($BY$12=2,IF(BY3294&lt;=$BX$31,0,IF(BY3294&gt;=$BX$32,1,(BY3294-$BX$31)*$BX$33)),SUM($BU$42:BU3294)/$BV$40))</f>
        <v>1</v>
      </c>
      <c r="BW3294" s="1">
        <f t="shared" si="751"/>
        <v>4.9876177136267499E-41</v>
      </c>
      <c r="BY3294" s="1">
        <f t="shared" si="752"/>
        <v>325.20000000000545</v>
      </c>
      <c r="BZ3294" s="1">
        <f t="shared" si="743"/>
        <v>1.5337077840180401E-43</v>
      </c>
      <c r="CA3294" s="1">
        <f t="shared" si="750"/>
        <v>26</v>
      </c>
      <c r="CE3294" s="1">
        <f t="shared" si="744"/>
        <v>26.305</v>
      </c>
      <c r="CF3294" s="1">
        <f t="shared" si="745"/>
        <v>99</v>
      </c>
      <c r="CG3294" s="1">
        <f t="shared" si="746"/>
        <v>0</v>
      </c>
      <c r="CH3294" s="1">
        <f t="shared" si="753"/>
        <v>0</v>
      </c>
      <c r="CJ3294" s="1" t="e">
        <f t="shared" si="747"/>
        <v>#N/A</v>
      </c>
      <c r="CK3294" s="1" t="str">
        <f t="shared" si="748"/>
        <v/>
      </c>
    </row>
    <row r="3295" spans="73:89" ht="12" customHeight="1" x14ac:dyDescent="0.15">
      <c r="BU3295" s="1">
        <f t="shared" si="749"/>
        <v>0</v>
      </c>
      <c r="BV3295" s="1">
        <f>IF($BY$12=1,NORMDIST(BY3295,$Y$6,$Y$8,TRUE),IF($BY$12=2,IF(BY3295&lt;=$BX$31,0,IF(BY3295&gt;=$BX$32,1,(BY3295-$BX$31)*$BX$33)),SUM($BU$42:BU3295)/$BV$40))</f>
        <v>1</v>
      </c>
      <c r="BW3295" s="1">
        <f t="shared" si="751"/>
        <v>4.6573813096852423E-41</v>
      </c>
      <c r="BY3295" s="1">
        <f t="shared" si="752"/>
        <v>325.30000000000547</v>
      </c>
      <c r="BZ3295" s="1">
        <f t="shared" si="743"/>
        <v>1.4317188163803146E-43</v>
      </c>
      <c r="CA3295" s="1">
        <f t="shared" si="750"/>
        <v>26</v>
      </c>
      <c r="CE3295" s="1">
        <f t="shared" si="744"/>
        <v>26.305</v>
      </c>
      <c r="CF3295" s="1">
        <f t="shared" si="745"/>
        <v>99</v>
      </c>
      <c r="CG3295" s="1">
        <f t="shared" si="746"/>
        <v>0</v>
      </c>
      <c r="CH3295" s="1">
        <f t="shared" si="753"/>
        <v>0</v>
      </c>
      <c r="CJ3295" s="1" t="e">
        <f t="shared" si="747"/>
        <v>#N/A</v>
      </c>
      <c r="CK3295" s="1" t="str">
        <f t="shared" si="748"/>
        <v/>
      </c>
    </row>
    <row r="3296" spans="73:89" ht="12" customHeight="1" x14ac:dyDescent="0.15">
      <c r="BU3296" s="1">
        <f t="shared" si="749"/>
        <v>0</v>
      </c>
      <c r="BV3296" s="1">
        <f>IF($BY$12=1,NORMDIST(BY3296,$Y$6,$Y$8,TRUE),IF($BY$12=2,IF(BY3296&lt;=$BX$31,0,IF(BY3296&gt;=$BX$32,1,(BY3296-$BX$31)*$BX$33)),SUM($BU$42:BU3296)/$BV$40))</f>
        <v>1</v>
      </c>
      <c r="BW3296" s="1">
        <f t="shared" si="751"/>
        <v>4.3489011360150551E-41</v>
      </c>
      <c r="BY3296" s="1">
        <f t="shared" si="752"/>
        <v>325.40000000000549</v>
      </c>
      <c r="BZ3296" s="1">
        <f t="shared" si="743"/>
        <v>1.3364785298140694E-43</v>
      </c>
      <c r="CA3296" s="1">
        <f t="shared" si="750"/>
        <v>26</v>
      </c>
      <c r="CE3296" s="1">
        <f t="shared" si="744"/>
        <v>26.305</v>
      </c>
      <c r="CF3296" s="1">
        <f t="shared" si="745"/>
        <v>99</v>
      </c>
      <c r="CG3296" s="1">
        <f t="shared" si="746"/>
        <v>0</v>
      </c>
      <c r="CH3296" s="1">
        <f t="shared" si="753"/>
        <v>0</v>
      </c>
      <c r="CJ3296" s="1" t="e">
        <f t="shared" si="747"/>
        <v>#N/A</v>
      </c>
      <c r="CK3296" s="1" t="str">
        <f t="shared" si="748"/>
        <v/>
      </c>
    </row>
    <row r="3297" spans="73:89" ht="12" customHeight="1" x14ac:dyDescent="0.15">
      <c r="BU3297" s="1">
        <f t="shared" si="749"/>
        <v>0</v>
      </c>
      <c r="BV3297" s="1">
        <f>IF($BY$12=1,NORMDIST(BY3297,$Y$6,$Y$8,TRUE),IF($BY$12=2,IF(BY3297&lt;=$BX$31,0,IF(BY3297&gt;=$BX$32,1,(BY3297-$BX$31)*$BX$33)),SUM($BU$42:BU3297)/$BV$40))</f>
        <v>1</v>
      </c>
      <c r="BW3297" s="1">
        <f t="shared" si="751"/>
        <v>4.0607511452318853E-41</v>
      </c>
      <c r="BY3297" s="1">
        <f t="shared" si="752"/>
        <v>325.50000000000551</v>
      </c>
      <c r="BZ3297" s="1">
        <f t="shared" si="743"/>
        <v>1.2475425945412647E-43</v>
      </c>
      <c r="CA3297" s="1">
        <f t="shared" si="750"/>
        <v>26</v>
      </c>
      <c r="CE3297" s="1">
        <f t="shared" si="744"/>
        <v>26.305</v>
      </c>
      <c r="CF3297" s="1">
        <f t="shared" si="745"/>
        <v>99</v>
      </c>
      <c r="CG3297" s="1">
        <f t="shared" si="746"/>
        <v>0</v>
      </c>
      <c r="CH3297" s="1">
        <f t="shared" si="753"/>
        <v>0</v>
      </c>
      <c r="CJ3297" s="1" t="e">
        <f t="shared" si="747"/>
        <v>#N/A</v>
      </c>
      <c r="CK3297" s="1" t="str">
        <f t="shared" si="748"/>
        <v/>
      </c>
    </row>
    <row r="3298" spans="73:89" ht="12" customHeight="1" x14ac:dyDescent="0.15">
      <c r="BU3298" s="1">
        <f t="shared" si="749"/>
        <v>0</v>
      </c>
      <c r="BV3298" s="1">
        <f>IF($BY$12=1,NORMDIST(BY3298,$Y$6,$Y$8,TRUE),IF($BY$12=2,IF(BY3298&lt;=$BX$31,0,IF(BY3298&gt;=$BX$32,1,(BY3298-$BX$31)*$BX$33)),SUM($BU$42:BU3298)/$BV$40))</f>
        <v>1</v>
      </c>
      <c r="BW3298" s="1">
        <f t="shared" si="751"/>
        <v>3.7915982806048021E-41</v>
      </c>
      <c r="BY3298" s="1">
        <f t="shared" si="752"/>
        <v>325.60000000000554</v>
      </c>
      <c r="BZ3298" s="1">
        <f t="shared" si="743"/>
        <v>1.1644957864265164E-43</v>
      </c>
      <c r="CA3298" s="1">
        <f t="shared" si="750"/>
        <v>26</v>
      </c>
      <c r="CE3298" s="1">
        <f t="shared" si="744"/>
        <v>26.305</v>
      </c>
      <c r="CF3298" s="1">
        <f t="shared" si="745"/>
        <v>99</v>
      </c>
      <c r="CG3298" s="1">
        <f t="shared" si="746"/>
        <v>0</v>
      </c>
      <c r="CH3298" s="1">
        <f t="shared" si="753"/>
        <v>0</v>
      </c>
      <c r="CJ3298" s="1" t="e">
        <f t="shared" si="747"/>
        <v>#N/A</v>
      </c>
      <c r="CK3298" s="1" t="str">
        <f t="shared" si="748"/>
        <v/>
      </c>
    </row>
    <row r="3299" spans="73:89" ht="12" customHeight="1" x14ac:dyDescent="0.15">
      <c r="BU3299" s="1">
        <f t="shared" si="749"/>
        <v>0</v>
      </c>
      <c r="BV3299" s="1">
        <f>IF($BY$12=1,NORMDIST(BY3299,$Y$6,$Y$8,TRUE),IF($BY$12=2,IF(BY3299&lt;=$BX$31,0,IF(BY3299&gt;=$BX$32,1,(BY3299-$BX$31)*$BX$33)),SUM($BU$42:BU3299)/$BV$40))</f>
        <v>1</v>
      </c>
      <c r="BW3299" s="1">
        <f t="shared" si="751"/>
        <v>3.5401964440502577E-41</v>
      </c>
      <c r="BY3299" s="1">
        <f t="shared" si="752"/>
        <v>325.70000000000556</v>
      </c>
      <c r="BZ3299" s="1">
        <f t="shared" si="743"/>
        <v>1.0869500902825291E-43</v>
      </c>
      <c r="CA3299" s="1">
        <f t="shared" si="750"/>
        <v>26</v>
      </c>
      <c r="CE3299" s="1">
        <f t="shared" si="744"/>
        <v>26.305</v>
      </c>
      <c r="CF3299" s="1">
        <f t="shared" si="745"/>
        <v>99</v>
      </c>
      <c r="CG3299" s="1">
        <f t="shared" si="746"/>
        <v>0</v>
      </c>
      <c r="CH3299" s="1">
        <f t="shared" si="753"/>
        <v>0</v>
      </c>
      <c r="CJ3299" s="1" t="e">
        <f t="shared" si="747"/>
        <v>#N/A</v>
      </c>
      <c r="CK3299" s="1" t="str">
        <f t="shared" si="748"/>
        <v/>
      </c>
    </row>
    <row r="3300" spans="73:89" ht="12" customHeight="1" x14ac:dyDescent="0.15">
      <c r="BU3300" s="1">
        <f t="shared" si="749"/>
        <v>0</v>
      </c>
      <c r="BV3300" s="1">
        <f>IF($BY$12=1,NORMDIST(BY3300,$Y$6,$Y$8,TRUE),IF($BY$12=2,IF(BY3300&lt;=$BX$31,0,IF(BY3300&gt;=$BX$32,1,(BY3300-$BX$31)*$BX$33)),SUM($BU$42:BU3300)/$BV$40))</f>
        <v>1</v>
      </c>
      <c r="BW3300" s="1">
        <f t="shared" si="751"/>
        <v>3.305380853316795E-41</v>
      </c>
      <c r="BY3300" s="1">
        <f t="shared" si="752"/>
        <v>325.80000000000558</v>
      </c>
      <c r="BZ3300" s="1">
        <f t="shared" si="743"/>
        <v>1.0145429261254568E-43</v>
      </c>
      <c r="CA3300" s="1">
        <f t="shared" si="750"/>
        <v>26</v>
      </c>
      <c r="CE3300" s="1">
        <f t="shared" si="744"/>
        <v>26.305</v>
      </c>
      <c r="CF3300" s="1">
        <f t="shared" si="745"/>
        <v>99</v>
      </c>
      <c r="CG3300" s="1">
        <f t="shared" si="746"/>
        <v>0</v>
      </c>
      <c r="CH3300" s="1">
        <f t="shared" si="753"/>
        <v>0</v>
      </c>
      <c r="CJ3300" s="1" t="e">
        <f t="shared" si="747"/>
        <v>#N/A</v>
      </c>
      <c r="CK3300" s="1" t="str">
        <f t="shared" si="748"/>
        <v/>
      </c>
    </row>
    <row r="3301" spans="73:89" ht="12" customHeight="1" x14ac:dyDescent="0.15">
      <c r="BU3301" s="1">
        <f t="shared" si="749"/>
        <v>0</v>
      </c>
      <c r="BV3301" s="1">
        <f>IF($BY$12=1,NORMDIST(BY3301,$Y$6,$Y$8,TRUE),IF($BY$12=2,IF(BY3301&lt;=$BX$31,0,IF(BY3301&gt;=$BX$32,1,(BY3301-$BX$31)*$BX$33)),SUM($BU$42:BU3301)/$BV$40))</f>
        <v>1</v>
      </c>
      <c r="BW3301" s="1">
        <f t="shared" si="751"/>
        <v>3.0860627633849851E-41</v>
      </c>
      <c r="BY3301" s="1">
        <f t="shared" si="752"/>
        <v>325.9000000000056</v>
      </c>
      <c r="BZ3301" s="1">
        <f t="shared" si="743"/>
        <v>9.4693549045257202E-44</v>
      </c>
      <c r="CA3301" s="1">
        <f t="shared" si="750"/>
        <v>26</v>
      </c>
      <c r="CE3301" s="1">
        <f t="shared" si="744"/>
        <v>26.305</v>
      </c>
      <c r="CF3301" s="1">
        <f t="shared" si="745"/>
        <v>99</v>
      </c>
      <c r="CG3301" s="1">
        <f t="shared" si="746"/>
        <v>0</v>
      </c>
      <c r="CH3301" s="1">
        <f t="shared" si="753"/>
        <v>0</v>
      </c>
      <c r="CJ3301" s="1" t="e">
        <f t="shared" si="747"/>
        <v>#N/A</v>
      </c>
      <c r="CK3301" s="1" t="str">
        <f t="shared" si="748"/>
        <v/>
      </c>
    </row>
    <row r="3302" spans="73:89" ht="12" customHeight="1" x14ac:dyDescent="0.15">
      <c r="BU3302" s="1">
        <f t="shared" si="749"/>
        <v>0</v>
      </c>
      <c r="BV3302" s="1">
        <f>IF($BY$12=1,NORMDIST(BY3302,$Y$6,$Y$8,TRUE),IF($BY$12=2,IF(BY3302&lt;=$BX$31,0,IF(BY3302&gt;=$BX$32,1,(BY3302-$BX$31)*$BX$33)),SUM($BU$42:BU3302)/$BV$40))</f>
        <v>1</v>
      </c>
      <c r="BW3302" s="1">
        <f t="shared" si="751"/>
        <v>2.88122452870212E-41</v>
      </c>
      <c r="BY3302" s="1">
        <f t="shared" si="752"/>
        <v>326.00000000000563</v>
      </c>
      <c r="BZ3302" s="1">
        <f t="shared" si="743"/>
        <v>8.8381120512333443E-44</v>
      </c>
      <c r="CA3302" s="1">
        <f t="shared" si="750"/>
        <v>26</v>
      </c>
      <c r="CE3302" s="1">
        <f t="shared" si="744"/>
        <v>26.305</v>
      </c>
      <c r="CF3302" s="1">
        <f t="shared" si="745"/>
        <v>99</v>
      </c>
      <c r="CG3302" s="1">
        <f t="shared" si="746"/>
        <v>0</v>
      </c>
      <c r="CH3302" s="1">
        <f t="shared" si="753"/>
        <v>0</v>
      </c>
      <c r="CJ3302" s="1" t="e">
        <f t="shared" si="747"/>
        <v>#N/A</v>
      </c>
      <c r="CK3302" s="1" t="str">
        <f t="shared" si="748"/>
        <v/>
      </c>
    </row>
    <row r="3303" spans="73:89" ht="12" customHeight="1" x14ac:dyDescent="0.15">
      <c r="BU3303" s="1">
        <f t="shared" si="749"/>
        <v>0</v>
      </c>
      <c r="BV3303" s="1">
        <f>IF($BY$12=1,NORMDIST(BY3303,$Y$6,$Y$8,TRUE),IF($BY$12=2,IF(BY3303&lt;=$BX$31,0,IF(BY3303&gt;=$BX$32,1,(BY3303-$BX$31)*$BX$33)),SUM($BU$42:BU3303)/$BV$40))</f>
        <v>1</v>
      </c>
      <c r="BW3303" s="1">
        <f t="shared" si="751"/>
        <v>2.6899149843638333E-41</v>
      </c>
      <c r="BY3303" s="1">
        <f t="shared" si="752"/>
        <v>326.10000000000565</v>
      </c>
      <c r="BZ3303" s="1">
        <f t="shared" si="743"/>
        <v>8.2487426690088529E-44</v>
      </c>
      <c r="CA3303" s="1">
        <f t="shared" si="750"/>
        <v>26</v>
      </c>
      <c r="CE3303" s="1">
        <f t="shared" si="744"/>
        <v>26.305</v>
      </c>
      <c r="CF3303" s="1">
        <f t="shared" si="745"/>
        <v>99</v>
      </c>
      <c r="CG3303" s="1">
        <f t="shared" si="746"/>
        <v>0</v>
      </c>
      <c r="CH3303" s="1">
        <f t="shared" si="753"/>
        <v>0</v>
      </c>
      <c r="CJ3303" s="1" t="e">
        <f t="shared" si="747"/>
        <v>#N/A</v>
      </c>
      <c r="CK3303" s="1" t="str">
        <f t="shared" si="748"/>
        <v/>
      </c>
    </row>
    <row r="3304" spans="73:89" ht="12" customHeight="1" x14ac:dyDescent="0.15">
      <c r="BU3304" s="1">
        <f t="shared" si="749"/>
        <v>0</v>
      </c>
      <c r="BV3304" s="1">
        <f>IF($BY$12=1,NORMDIST(BY3304,$Y$6,$Y$8,TRUE),IF($BY$12=2,IF(BY3304&lt;=$BX$31,0,IF(BY3304&gt;=$BX$32,1,(BY3304-$BX$31)*$BX$33)),SUM($BU$42:BU3304)/$BV$40))</f>
        <v>1</v>
      </c>
      <c r="BW3304" s="1">
        <f t="shared" si="751"/>
        <v>2.5112451257519026E-41</v>
      </c>
      <c r="BY3304" s="1">
        <f t="shared" si="752"/>
        <v>326.20000000000567</v>
      </c>
      <c r="BZ3304" s="1">
        <f t="shared" si="743"/>
        <v>7.6984829115630256E-44</v>
      </c>
      <c r="CA3304" s="1">
        <f t="shared" si="750"/>
        <v>26</v>
      </c>
      <c r="CE3304" s="1">
        <f t="shared" si="744"/>
        <v>26.305</v>
      </c>
      <c r="CF3304" s="1">
        <f t="shared" si="745"/>
        <v>99</v>
      </c>
      <c r="CG3304" s="1">
        <f t="shared" si="746"/>
        <v>0</v>
      </c>
      <c r="CH3304" s="1">
        <f t="shared" si="753"/>
        <v>0</v>
      </c>
      <c r="CJ3304" s="1" t="e">
        <f t="shared" si="747"/>
        <v>#N/A</v>
      </c>
      <c r="CK3304" s="1" t="str">
        <f t="shared" si="748"/>
        <v/>
      </c>
    </row>
    <row r="3305" spans="73:89" ht="12" customHeight="1" x14ac:dyDescent="0.15">
      <c r="BU3305" s="1">
        <f t="shared" si="749"/>
        <v>0</v>
      </c>
      <c r="BV3305" s="1">
        <f>IF($BY$12=1,NORMDIST(BY3305,$Y$6,$Y$8,TRUE),IF($BY$12=2,IF(BY3305&lt;=$BX$31,0,IF(BY3305&gt;=$BX$32,1,(BY3305-$BX$31)*$BX$33)),SUM($BU$42:BU3305)/$BV$40))</f>
        <v>1</v>
      </c>
      <c r="BW3305" s="1">
        <f t="shared" si="751"/>
        <v>2.344384067447084E-41</v>
      </c>
      <c r="BY3305" s="1">
        <f t="shared" si="752"/>
        <v>326.3000000000057</v>
      </c>
      <c r="BZ3305" s="1">
        <f t="shared" si="743"/>
        <v>7.1847504365523839E-44</v>
      </c>
      <c r="CA3305" s="1">
        <f t="shared" si="750"/>
        <v>26</v>
      </c>
      <c r="CE3305" s="1">
        <f t="shared" si="744"/>
        <v>26.305</v>
      </c>
      <c r="CF3305" s="1">
        <f t="shared" si="745"/>
        <v>99</v>
      </c>
      <c r="CG3305" s="1">
        <f t="shared" si="746"/>
        <v>0</v>
      </c>
      <c r="CH3305" s="1">
        <f t="shared" si="753"/>
        <v>0</v>
      </c>
      <c r="CJ3305" s="1" t="e">
        <f t="shared" si="747"/>
        <v>#N/A</v>
      </c>
      <c r="CK3305" s="1" t="str">
        <f t="shared" si="748"/>
        <v/>
      </c>
    </row>
    <row r="3306" spans="73:89" ht="12" customHeight="1" x14ac:dyDescent="0.15">
      <c r="BU3306" s="1">
        <f t="shared" si="749"/>
        <v>0</v>
      </c>
      <c r="BV3306" s="1">
        <f>IF($BY$12=1,NORMDIST(BY3306,$Y$6,$Y$8,TRUE),IF($BY$12=2,IF(BY3306&lt;=$BX$31,0,IF(BY3306&gt;=$BX$32,1,(BY3306-$BX$31)*$BX$33)),SUM($BU$42:BU3306)/$BV$40))</f>
        <v>1</v>
      </c>
      <c r="BW3306" s="1">
        <f t="shared" si="751"/>
        <v>2.1885552634619518E-41</v>
      </c>
      <c r="BY3306" s="1">
        <f t="shared" si="752"/>
        <v>326.40000000000572</v>
      </c>
      <c r="BZ3306" s="1">
        <f t="shared" ref="BZ3306:BZ3369" si="754">IF($BZ$5,IF($BY$12=1,NORMDIST(BY3306,$Y$6,$Y$8,FALSE),IF($BY$12=2,IF(AND(BY3306&gt;=$BX$31,BY3306&lt;=$BX$32),$BX$33,0),IF(BY3306&lt;=$BX$13,0,NORMDIST(LN((BY3306-$BX$13)/$BX$12),0,$BW$8,FALSE)/((BY3306-$BX$13)/$BX$12)))),-999)</f>
        <v>6.7051325473710586E-44</v>
      </c>
      <c r="CA3306" s="1">
        <f t="shared" si="750"/>
        <v>26</v>
      </c>
      <c r="CE3306" s="1">
        <f t="shared" ref="CE3306:CE3369" si="755">IF(AND($CB$7,$CD$2,$CD$1),26+$P$23/2-CC3306*$P$23,NA())</f>
        <v>26.305</v>
      </c>
      <c r="CF3306" s="1">
        <f t="shared" ref="CF3306:CF3369" si="756">IF(ISNA(CJ3306),99,CJ3306)</f>
        <v>99</v>
      </c>
      <c r="CG3306" s="1">
        <f t="shared" ref="CG3306:CG3369" si="757">IF(ISNA(CJ3306),0,CJ3306)</f>
        <v>0</v>
      </c>
      <c r="CH3306" s="1">
        <f t="shared" si="753"/>
        <v>0</v>
      </c>
      <c r="CJ3306" s="1" t="e">
        <f t="shared" ref="CJ3306:CJ3369" si="758">IF(CH3306=1,CE3306,NA())</f>
        <v>#N/A</v>
      </c>
      <c r="CK3306" s="1" t="str">
        <f t="shared" ref="CK3306:CK3369" si="759">IF(CH3306=1,M3205,"")</f>
        <v/>
      </c>
    </row>
    <row r="3307" spans="73:89" ht="12" customHeight="1" x14ac:dyDescent="0.15">
      <c r="BU3307" s="1">
        <f t="shared" ref="BU3307:BU3370" si="760">IF($BY$12&lt;3,0,IF(BY3307&lt;=$BX$13,0,NORMDIST(LN((BY3307-$BX$13)/$BX$12),0,$BW$8,FALSE)/((BY3307-$BX$13)/$BX$12)))</f>
        <v>0</v>
      </c>
      <c r="BV3307" s="1">
        <f>IF($BY$12=1,NORMDIST(BY3307,$Y$6,$Y$8,TRUE),IF($BY$12=2,IF(BY3307&lt;=$BX$31,0,IF(BY3307&gt;=$BX$32,1,(BY3307-$BX$31)*$BX$33)),SUM($BU$42:BU3307)/$BV$40))</f>
        <v>1</v>
      </c>
      <c r="BW3307" s="1">
        <f t="shared" si="751"/>
        <v>2.043032971986174E-41</v>
      </c>
      <c r="BY3307" s="1">
        <f t="shared" si="752"/>
        <v>326.50000000000574</v>
      </c>
      <c r="BZ3307" s="1">
        <f t="shared" si="754"/>
        <v>6.2573751056237003E-44</v>
      </c>
      <c r="CA3307" s="1">
        <f t="shared" ref="CA3307:CA3370" si="761">IF(AND($CD$1,$CD$3),26-$CD$40*NORMDIST(BY3307,$Y$6,$Y$8/SQRT($T$18),FALSE),-999)</f>
        <v>26</v>
      </c>
      <c r="CE3307" s="1">
        <f t="shared" si="755"/>
        <v>26.305</v>
      </c>
      <c r="CF3307" s="1">
        <f t="shared" si="756"/>
        <v>99</v>
      </c>
      <c r="CG3307" s="1">
        <f t="shared" si="757"/>
        <v>0</v>
      </c>
      <c r="CH3307" s="1">
        <f t="shared" si="753"/>
        <v>0</v>
      </c>
      <c r="CJ3307" s="1" t="e">
        <f t="shared" si="758"/>
        <v>#N/A</v>
      </c>
      <c r="CK3307" s="1" t="str">
        <f t="shared" si="759"/>
        <v/>
      </c>
    </row>
    <row r="3308" spans="73:89" ht="12" customHeight="1" x14ac:dyDescent="0.15">
      <c r="BU3308" s="1">
        <f t="shared" si="760"/>
        <v>0</v>
      </c>
      <c r="BV3308" s="1">
        <f>IF($BY$12=1,NORMDIST(BY3308,$Y$6,$Y$8,TRUE),IF($BY$12=2,IF(BY3308&lt;=$BX$31,0,IF(BY3308&gt;=$BX$32,1,(BY3308-$BX$31)*$BX$33)),SUM($BU$42:BU3308)/$BV$40))</f>
        <v>1</v>
      </c>
      <c r="BW3308" s="1">
        <f t="shared" si="751"/>
        <v>1.9071389489127467E-41</v>
      </c>
      <c r="BY3308" s="1">
        <f t="shared" si="752"/>
        <v>326.60000000000576</v>
      </c>
      <c r="BZ3308" s="1">
        <f t="shared" si="754"/>
        <v>5.8393721644602359E-44</v>
      </c>
      <c r="CA3308" s="1">
        <f t="shared" si="761"/>
        <v>26</v>
      </c>
      <c r="CE3308" s="1">
        <f t="shared" si="755"/>
        <v>26.305</v>
      </c>
      <c r="CF3308" s="1">
        <f t="shared" si="756"/>
        <v>99</v>
      </c>
      <c r="CG3308" s="1">
        <f t="shared" si="757"/>
        <v>0</v>
      </c>
      <c r="CH3308" s="1">
        <f t="shared" si="753"/>
        <v>0</v>
      </c>
      <c r="CJ3308" s="1" t="e">
        <f t="shared" si="758"/>
        <v>#N/A</v>
      </c>
      <c r="CK3308" s="1" t="str">
        <f t="shared" si="759"/>
        <v/>
      </c>
    </row>
    <row r="3309" spans="73:89" ht="12" customHeight="1" x14ac:dyDescent="0.15">
      <c r="BU3309" s="1">
        <f t="shared" si="760"/>
        <v>0</v>
      </c>
      <c r="BV3309" s="1">
        <f>IF($BY$12=1,NORMDIST(BY3309,$Y$6,$Y$8,TRUE),IF($BY$12=2,IF(BY3309&lt;=$BX$31,0,IF(BY3309&gt;=$BX$32,1,(BY3309-$BX$31)*$BX$33)),SUM($BU$42:BU3309)/$BV$40))</f>
        <v>1</v>
      </c>
      <c r="BW3309" s="1">
        <f t="shared" si="751"/>
        <v>1.7802393554188806E-41</v>
      </c>
      <c r="BY3309" s="1">
        <f t="shared" si="752"/>
        <v>326.70000000000579</v>
      </c>
      <c r="BZ3309" s="1">
        <f t="shared" si="754"/>
        <v>5.4491562761519714E-44</v>
      </c>
      <c r="CA3309" s="1">
        <f t="shared" si="761"/>
        <v>26</v>
      </c>
      <c r="CE3309" s="1">
        <f t="shared" si="755"/>
        <v>26.305</v>
      </c>
      <c r="CF3309" s="1">
        <f t="shared" si="756"/>
        <v>99</v>
      </c>
      <c r="CG3309" s="1">
        <f t="shared" si="757"/>
        <v>0</v>
      </c>
      <c r="CH3309" s="1">
        <f t="shared" si="753"/>
        <v>0</v>
      </c>
      <c r="CJ3309" s="1" t="e">
        <f t="shared" si="758"/>
        <v>#N/A</v>
      </c>
      <c r="CK3309" s="1" t="str">
        <f t="shared" si="759"/>
        <v/>
      </c>
    </row>
    <row r="3310" spans="73:89" ht="12" customHeight="1" x14ac:dyDescent="0.15">
      <c r="BU3310" s="1">
        <f t="shared" si="760"/>
        <v>0</v>
      </c>
      <c r="BV3310" s="1">
        <f>IF($BY$12=1,NORMDIST(BY3310,$Y$6,$Y$8,TRUE),IF($BY$12=2,IF(BY3310&lt;=$BX$31,0,IF(BY3310&gt;=$BX$32,1,(BY3310-$BX$31)*$BX$33)),SUM($BU$42:BU3310)/$BV$40))</f>
        <v>1</v>
      </c>
      <c r="BW3310" s="1">
        <f t="shared" si="751"/>
        <v>1.6617418658192895E-41</v>
      </c>
      <c r="BY3310" s="1">
        <f t="shared" si="752"/>
        <v>326.80000000000581</v>
      </c>
      <c r="BZ3310" s="1">
        <f t="shared" si="754"/>
        <v>5.0848894302914936E-44</v>
      </c>
      <c r="CA3310" s="1">
        <f t="shared" si="761"/>
        <v>26</v>
      </c>
      <c r="CE3310" s="1">
        <f t="shared" si="755"/>
        <v>26.305</v>
      </c>
      <c r="CF3310" s="1">
        <f t="shared" si="756"/>
        <v>99</v>
      </c>
      <c r="CG3310" s="1">
        <f t="shared" si="757"/>
        <v>0</v>
      </c>
      <c r="CH3310" s="1">
        <f t="shared" si="753"/>
        <v>0</v>
      </c>
      <c r="CJ3310" s="1" t="e">
        <f t="shared" si="758"/>
        <v>#N/A</v>
      </c>
      <c r="CK3310" s="1" t="str">
        <f t="shared" si="759"/>
        <v/>
      </c>
    </row>
    <row r="3311" spans="73:89" ht="12" customHeight="1" x14ac:dyDescent="0.15">
      <c r="BU3311" s="1">
        <f t="shared" si="760"/>
        <v>0</v>
      </c>
      <c r="BV3311" s="1">
        <f>IF($BY$12=1,NORMDIST(BY3311,$Y$6,$Y$8,TRUE),IF($BY$12=2,IF(BY3311&lt;=$BX$31,0,IF(BY3311&gt;=$BX$32,1,(BY3311-$BX$31)*$BX$33)),SUM($BU$42:BU3311)/$BV$40))</f>
        <v>1</v>
      </c>
      <c r="BW3311" s="1">
        <f t="shared" si="751"/>
        <v>1.5510929627912524E-41</v>
      </c>
      <c r="BY3311" s="1">
        <f t="shared" si="752"/>
        <v>326.90000000000583</v>
      </c>
      <c r="BZ3311" s="1">
        <f t="shared" si="754"/>
        <v>4.7448545818024616E-44</v>
      </c>
      <c r="CA3311" s="1">
        <f t="shared" si="761"/>
        <v>26</v>
      </c>
      <c r="CE3311" s="1">
        <f t="shared" si="755"/>
        <v>26.305</v>
      </c>
      <c r="CF3311" s="1">
        <f t="shared" si="756"/>
        <v>99</v>
      </c>
      <c r="CG3311" s="1">
        <f t="shared" si="757"/>
        <v>0</v>
      </c>
      <c r="CH3311" s="1">
        <f t="shared" si="753"/>
        <v>0</v>
      </c>
      <c r="CJ3311" s="1" t="e">
        <f t="shared" si="758"/>
        <v>#N/A</v>
      </c>
      <c r="CK3311" s="1" t="str">
        <f t="shared" si="759"/>
        <v/>
      </c>
    </row>
    <row r="3312" spans="73:89" ht="12" customHeight="1" x14ac:dyDescent="0.15">
      <c r="BU3312" s="1">
        <f t="shared" si="760"/>
        <v>0</v>
      </c>
      <c r="BV3312" s="1">
        <f>IF($BY$12=1,NORMDIST(BY3312,$Y$6,$Y$8,TRUE),IF($BY$12=2,IF(BY3312&lt;=$BX$31,0,IF(BY3312&gt;=$BX$32,1,(BY3312-$BX$31)*$BX$33)),SUM($BU$42:BU3312)/$BV$40))</f>
        <v>1</v>
      </c>
      <c r="BW3312" s="1">
        <f t="shared" si="751"/>
        <v>1.447775407897631E-41</v>
      </c>
      <c r="BY3312" s="1">
        <f t="shared" si="752"/>
        <v>327.00000000000585</v>
      </c>
      <c r="BZ3312" s="1">
        <f t="shared" si="754"/>
        <v>4.4274477305737159E-44</v>
      </c>
      <c r="CA3312" s="1">
        <f t="shared" si="761"/>
        <v>26</v>
      </c>
      <c r="CE3312" s="1">
        <f t="shared" si="755"/>
        <v>26.305</v>
      </c>
      <c r="CF3312" s="1">
        <f t="shared" si="756"/>
        <v>99</v>
      </c>
      <c r="CG3312" s="1">
        <f t="shared" si="757"/>
        <v>0</v>
      </c>
      <c r="CH3312" s="1">
        <f t="shared" si="753"/>
        <v>0</v>
      </c>
      <c r="CJ3312" s="1" t="e">
        <f t="shared" si="758"/>
        <v>#N/A</v>
      </c>
      <c r="CK3312" s="1" t="str">
        <f t="shared" si="759"/>
        <v/>
      </c>
    </row>
    <row r="3313" spans="73:89" ht="12" customHeight="1" x14ac:dyDescent="0.15">
      <c r="BU3313" s="1">
        <f t="shared" si="760"/>
        <v>0</v>
      </c>
      <c r="BV3313" s="1">
        <f>IF($BY$12=1,NORMDIST(BY3313,$Y$6,$Y$8,TRUE),IF($BY$12=2,IF(BY3313&lt;=$BX$31,0,IF(BY3313&gt;=$BX$32,1,(BY3313-$BX$31)*$BX$33)),SUM($BU$42:BU3313)/$BV$40))</f>
        <v>1</v>
      </c>
      <c r="BW3313" s="1">
        <f t="shared" si="751"/>
        <v>1.3513058761078473E-41</v>
      </c>
      <c r="BY3313" s="1">
        <f t="shared" si="752"/>
        <v>327.10000000000588</v>
      </c>
      <c r="BZ3313" s="1">
        <f t="shared" si="754"/>
        <v>4.1311705169912046E-44</v>
      </c>
      <c r="CA3313" s="1">
        <f t="shared" si="761"/>
        <v>26</v>
      </c>
      <c r="CE3313" s="1">
        <f t="shared" si="755"/>
        <v>26.305</v>
      </c>
      <c r="CF3313" s="1">
        <f t="shared" si="756"/>
        <v>99</v>
      </c>
      <c r="CG3313" s="1">
        <f t="shared" si="757"/>
        <v>0</v>
      </c>
      <c r="CH3313" s="1">
        <f t="shared" si="753"/>
        <v>0</v>
      </c>
      <c r="CJ3313" s="1" t="e">
        <f t="shared" si="758"/>
        <v>#N/A</v>
      </c>
      <c r="CK3313" s="1" t="str">
        <f t="shared" si="759"/>
        <v/>
      </c>
    </row>
    <row r="3314" spans="73:89" ht="12" customHeight="1" x14ac:dyDescent="0.15">
      <c r="BU3314" s="1">
        <f t="shared" si="760"/>
        <v>0</v>
      </c>
      <c r="BV3314" s="1">
        <f>IF($BY$12=1,NORMDIST(BY3314,$Y$6,$Y$8,TRUE),IF($BY$12=2,IF(BY3314&lt;=$BX$31,0,IF(BY3314&gt;=$BX$32,1,(BY3314-$BX$31)*$BX$33)),SUM($BU$42:BU3314)/$BV$40))</f>
        <v>1</v>
      </c>
      <c r="BW3314" s="1">
        <f t="shared" si="751"/>
        <v>1.2612327437410237E-41</v>
      </c>
      <c r="BY3314" s="1">
        <f t="shared" si="752"/>
        <v>327.2000000000059</v>
      </c>
      <c r="BZ3314" s="1">
        <f t="shared" si="754"/>
        <v>3.8546232999419343E-44</v>
      </c>
      <c r="CA3314" s="1">
        <f t="shared" si="761"/>
        <v>26</v>
      </c>
      <c r="CE3314" s="1">
        <f t="shared" si="755"/>
        <v>26.305</v>
      </c>
      <c r="CF3314" s="1">
        <f t="shared" si="756"/>
        <v>99</v>
      </c>
      <c r="CG3314" s="1">
        <f t="shared" si="757"/>
        <v>0</v>
      </c>
      <c r="CH3314" s="1">
        <f t="shared" si="753"/>
        <v>0</v>
      </c>
      <c r="CJ3314" s="1" t="e">
        <f t="shared" si="758"/>
        <v>#N/A</v>
      </c>
      <c r="CK3314" s="1" t="str">
        <f t="shared" si="759"/>
        <v/>
      </c>
    </row>
    <row r="3315" spans="73:89" ht="12" customHeight="1" x14ac:dyDescent="0.15">
      <c r="BU3315" s="1">
        <f t="shared" si="760"/>
        <v>0</v>
      </c>
      <c r="BV3315" s="1">
        <f>IF($BY$12=1,NORMDIST(BY3315,$Y$6,$Y$8,TRUE),IF($BY$12=2,IF(BY3315&lt;=$BX$31,0,IF(BY3315&gt;=$BX$32,1,(BY3315-$BX$31)*$BX$33)),SUM($BU$42:BU3315)/$BV$40))</f>
        <v>1</v>
      </c>
      <c r="BW3315" s="1">
        <f t="shared" si="751"/>
        <v>1.1771340199339715E-41</v>
      </c>
      <c r="BY3315" s="1">
        <f t="shared" si="752"/>
        <v>327.30000000000592</v>
      </c>
      <c r="BZ3315" s="1">
        <f t="shared" si="754"/>
        <v>3.5964986860187903E-44</v>
      </c>
      <c r="CA3315" s="1">
        <f t="shared" si="761"/>
        <v>26</v>
      </c>
      <c r="CE3315" s="1">
        <f t="shared" si="755"/>
        <v>26.305</v>
      </c>
      <c r="CF3315" s="1">
        <f t="shared" si="756"/>
        <v>99</v>
      </c>
      <c r="CG3315" s="1">
        <f t="shared" si="757"/>
        <v>0</v>
      </c>
      <c r="CH3315" s="1">
        <f t="shared" si="753"/>
        <v>0</v>
      </c>
      <c r="CJ3315" s="1" t="e">
        <f t="shared" si="758"/>
        <v>#N/A</v>
      </c>
      <c r="CK3315" s="1" t="str">
        <f t="shared" si="759"/>
        <v/>
      </c>
    </row>
    <row r="3316" spans="73:89" ht="12" customHeight="1" x14ac:dyDescent="0.15">
      <c r="BU3316" s="1">
        <f t="shared" si="760"/>
        <v>0</v>
      </c>
      <c r="BV3316" s="1">
        <f>IF($BY$12=1,NORMDIST(BY3316,$Y$6,$Y$8,TRUE),IF($BY$12=2,IF(BY3316&lt;=$BX$31,0,IF(BY3316&gt;=$BX$32,1,(BY3316-$BX$31)*$BX$33)),SUM($BU$42:BU3316)/$BV$40))</f>
        <v>1</v>
      </c>
      <c r="BW3316" s="1">
        <f t="shared" si="751"/>
        <v>1.0986154123716349E-41</v>
      </c>
      <c r="BY3316" s="1">
        <f t="shared" si="752"/>
        <v>327.40000000000595</v>
      </c>
      <c r="BZ3316" s="1">
        <f t="shared" si="754"/>
        <v>3.3555754806707847E-44</v>
      </c>
      <c r="CA3316" s="1">
        <f t="shared" si="761"/>
        <v>26</v>
      </c>
      <c r="CE3316" s="1">
        <f t="shared" si="755"/>
        <v>26.305</v>
      </c>
      <c r="CF3316" s="1">
        <f t="shared" si="756"/>
        <v>99</v>
      </c>
      <c r="CG3316" s="1">
        <f t="shared" si="757"/>
        <v>0</v>
      </c>
      <c r="CH3316" s="1">
        <f t="shared" si="753"/>
        <v>0</v>
      </c>
      <c r="CJ3316" s="1" t="e">
        <f t="shared" si="758"/>
        <v>#N/A</v>
      </c>
      <c r="CK3316" s="1" t="str">
        <f t="shared" si="759"/>
        <v/>
      </c>
    </row>
    <row r="3317" spans="73:89" ht="12" customHeight="1" x14ac:dyDescent="0.15">
      <c r="BU3317" s="1">
        <f t="shared" si="760"/>
        <v>0</v>
      </c>
      <c r="BV3317" s="1">
        <f>IF($BY$12=1,NORMDIST(BY3317,$Y$6,$Y$8,TRUE),IF($BY$12=2,IF(BY3317&lt;=$BX$31,0,IF(BY3317&gt;=$BX$32,1,(BY3317-$BX$31)*$BX$33)),SUM($BU$42:BU3317)/$BV$40))</f>
        <v>1</v>
      </c>
      <c r="BW3317" s="1">
        <f t="shared" si="751"/>
        <v>1.0253085186117527E-41</v>
      </c>
      <c r="BY3317" s="1">
        <f t="shared" si="752"/>
        <v>327.50000000000597</v>
      </c>
      <c r="BZ3317" s="1">
        <f t="shared" si="754"/>
        <v>3.130713033928959E-44</v>
      </c>
      <c r="CA3317" s="1">
        <f t="shared" si="761"/>
        <v>26</v>
      </c>
      <c r="CE3317" s="1">
        <f t="shared" si="755"/>
        <v>26.305</v>
      </c>
      <c r="CF3317" s="1">
        <f t="shared" si="756"/>
        <v>99</v>
      </c>
      <c r="CG3317" s="1">
        <f t="shared" si="757"/>
        <v>0</v>
      </c>
      <c r="CH3317" s="1">
        <f t="shared" si="753"/>
        <v>0</v>
      </c>
      <c r="CJ3317" s="1" t="e">
        <f t="shared" si="758"/>
        <v>#N/A</v>
      </c>
      <c r="CK3317" s="1" t="str">
        <f t="shared" si="759"/>
        <v/>
      </c>
    </row>
    <row r="3318" spans="73:89" ht="12" customHeight="1" x14ac:dyDescent="0.15">
      <c r="BU3318" s="1">
        <f t="shared" si="760"/>
        <v>0</v>
      </c>
      <c r="BV3318" s="1">
        <f>IF($BY$12=1,NORMDIST(BY3318,$Y$6,$Y$8,TRUE),IF($BY$12=2,IF(BY3318&lt;=$BX$31,0,IF(BY3318&gt;=$BX$32,1,(BY3318-$BX$31)*$BX$33)),SUM($BU$42:BU3318)/$BV$40))</f>
        <v>1</v>
      </c>
      <c r="BW3318" s="1">
        <f t="shared" si="751"/>
        <v>9.5686913489302029E-42</v>
      </c>
      <c r="BY3318" s="1">
        <f t="shared" si="752"/>
        <v>327.60000000000599</v>
      </c>
      <c r="BZ3318" s="1">
        <f t="shared" si="754"/>
        <v>2.920845955106846E-44</v>
      </c>
      <c r="CA3318" s="1">
        <f t="shared" si="761"/>
        <v>26</v>
      </c>
      <c r="CE3318" s="1">
        <f t="shared" si="755"/>
        <v>26.305</v>
      </c>
      <c r="CF3318" s="1">
        <f t="shared" si="756"/>
        <v>99</v>
      </c>
      <c r="CG3318" s="1">
        <f t="shared" si="757"/>
        <v>0</v>
      </c>
      <c r="CH3318" s="1">
        <f t="shared" si="753"/>
        <v>0</v>
      </c>
      <c r="CJ3318" s="1" t="e">
        <f t="shared" si="758"/>
        <v>#N/A</v>
      </c>
      <c r="CK3318" s="1" t="str">
        <f t="shared" si="759"/>
        <v/>
      </c>
    </row>
    <row r="3319" spans="73:89" ht="12" customHeight="1" x14ac:dyDescent="0.15">
      <c r="BU3319" s="1">
        <f t="shared" si="760"/>
        <v>0</v>
      </c>
      <c r="BV3319" s="1">
        <f>IF($BY$12=1,NORMDIST(BY3319,$Y$6,$Y$8,TRUE),IF($BY$12=2,IF(BY3319&lt;=$BX$31,0,IF(BY3319&gt;=$BX$32,1,(BY3319-$BX$31)*$BX$33)),SUM($BU$42:BU3319)/$BV$40))</f>
        <v>1</v>
      </c>
      <c r="BW3319" s="1">
        <f t="shared" si="751"/>
        <v>8.9297567483580896E-42</v>
      </c>
      <c r="BY3319" s="1">
        <f t="shared" si="752"/>
        <v>327.70000000000601</v>
      </c>
      <c r="BZ3319" s="1">
        <f t="shared" si="754"/>
        <v>2.7249791725230169E-44</v>
      </c>
      <c r="CA3319" s="1">
        <f t="shared" si="761"/>
        <v>26</v>
      </c>
      <c r="CE3319" s="1">
        <f t="shared" si="755"/>
        <v>26.305</v>
      </c>
      <c r="CF3319" s="1">
        <f t="shared" si="756"/>
        <v>99</v>
      </c>
      <c r="CG3319" s="1">
        <f t="shared" si="757"/>
        <v>0</v>
      </c>
      <c r="CH3319" s="1">
        <f t="shared" si="753"/>
        <v>0</v>
      </c>
      <c r="CJ3319" s="1" t="e">
        <f t="shared" si="758"/>
        <v>#N/A</v>
      </c>
      <c r="CK3319" s="1" t="str">
        <f t="shared" si="759"/>
        <v/>
      </c>
    </row>
    <row r="3320" spans="73:89" ht="12" customHeight="1" x14ac:dyDescent="0.15">
      <c r="BU3320" s="1">
        <f t="shared" si="760"/>
        <v>0</v>
      </c>
      <c r="BV3320" s="1">
        <f>IF($BY$12=1,NORMDIST(BY3320,$Y$6,$Y$8,TRUE),IF($BY$12=2,IF(BY3320&lt;=$BX$31,0,IF(BY3320&gt;=$BX$32,1,(BY3320-$BX$31)*$BX$33)),SUM($BU$42:BU3320)/$BV$40))</f>
        <v>1</v>
      </c>
      <c r="BW3320" s="1">
        <f t="shared" si="751"/>
        <v>8.3332769093302685E-42</v>
      </c>
      <c r="BY3320" s="1">
        <f t="shared" si="752"/>
        <v>327.80000000000604</v>
      </c>
      <c r="BZ3320" s="1">
        <f t="shared" si="754"/>
        <v>2.5421833158420119E-44</v>
      </c>
      <c r="CA3320" s="1">
        <f t="shared" si="761"/>
        <v>26</v>
      </c>
      <c r="CE3320" s="1">
        <f t="shared" si="755"/>
        <v>26.305</v>
      </c>
      <c r="CF3320" s="1">
        <f t="shared" si="756"/>
        <v>99</v>
      </c>
      <c r="CG3320" s="1">
        <f t="shared" si="757"/>
        <v>0</v>
      </c>
      <c r="CH3320" s="1">
        <f t="shared" si="753"/>
        <v>0</v>
      </c>
      <c r="CJ3320" s="1" t="e">
        <f t="shared" si="758"/>
        <v>#N/A</v>
      </c>
      <c r="CK3320" s="1" t="str">
        <f t="shared" si="759"/>
        <v/>
      </c>
    </row>
    <row r="3321" spans="73:89" ht="12" customHeight="1" x14ac:dyDescent="0.15">
      <c r="BU3321" s="1">
        <f t="shared" si="760"/>
        <v>0</v>
      </c>
      <c r="BV3321" s="1">
        <f>IF($BY$12=1,NORMDIST(BY3321,$Y$6,$Y$8,TRUE),IF($BY$12=2,IF(BY3321&lt;=$BX$31,0,IF(BY3321&gt;=$BX$32,1,(BY3321-$BX$31)*$BX$33)),SUM($BU$42:BU3321)/$BV$40))</f>
        <v>1</v>
      </c>
      <c r="BW3321" s="1">
        <f t="shared" si="751"/>
        <v>7.7764449218520927E-42</v>
      </c>
      <c r="BY3321" s="1">
        <f t="shared" si="752"/>
        <v>327.90000000000606</v>
      </c>
      <c r="BZ3321" s="1">
        <f t="shared" si="754"/>
        <v>2.371590400076837E-44</v>
      </c>
      <c r="CA3321" s="1">
        <f t="shared" si="761"/>
        <v>26</v>
      </c>
      <c r="CE3321" s="1">
        <f t="shared" si="755"/>
        <v>26.305</v>
      </c>
      <c r="CF3321" s="1">
        <f t="shared" si="756"/>
        <v>99</v>
      </c>
      <c r="CG3321" s="1">
        <f t="shared" si="757"/>
        <v>0</v>
      </c>
      <c r="CH3321" s="1">
        <f t="shared" si="753"/>
        <v>0</v>
      </c>
      <c r="CJ3321" s="1" t="e">
        <f t="shared" si="758"/>
        <v>#N/A</v>
      </c>
      <c r="CK3321" s="1" t="str">
        <f t="shared" si="759"/>
        <v/>
      </c>
    </row>
    <row r="3322" spans="73:89" ht="12" customHeight="1" x14ac:dyDescent="0.15">
      <c r="BU3322" s="1">
        <f t="shared" si="760"/>
        <v>0</v>
      </c>
      <c r="BV3322" s="1">
        <f>IF($BY$12=1,NORMDIST(BY3322,$Y$6,$Y$8,TRUE),IF($BY$12=2,IF(BY3322&lt;=$BX$31,0,IF(BY3322&gt;=$BX$32,1,(BY3322-$BX$31)*$BX$33)),SUM($BU$42:BU3322)/$BV$40))</f>
        <v>1</v>
      </c>
      <c r="BW3322" s="1">
        <f t="shared" si="751"/>
        <v>7.2566385166080227E-42</v>
      </c>
      <c r="BY3322" s="1">
        <f t="shared" si="752"/>
        <v>328.00000000000608</v>
      </c>
      <c r="BZ3322" s="1">
        <f t="shared" si="754"/>
        <v>2.2123897916487462E-44</v>
      </c>
      <c r="CA3322" s="1">
        <f t="shared" si="761"/>
        <v>26</v>
      </c>
      <c r="CE3322" s="1">
        <f t="shared" si="755"/>
        <v>26.305</v>
      </c>
      <c r="CF3322" s="1">
        <f t="shared" si="756"/>
        <v>99</v>
      </c>
      <c r="CG3322" s="1">
        <f t="shared" si="757"/>
        <v>0</v>
      </c>
      <c r="CH3322" s="1">
        <f t="shared" si="753"/>
        <v>0</v>
      </c>
      <c r="CJ3322" s="1" t="e">
        <f t="shared" si="758"/>
        <v>#N/A</v>
      </c>
      <c r="CK3322" s="1" t="str">
        <f t="shared" si="759"/>
        <v/>
      </c>
    </row>
    <row r="3323" spans="73:89" ht="12" customHeight="1" x14ac:dyDescent="0.15">
      <c r="BU3323" s="1">
        <f t="shared" si="760"/>
        <v>0</v>
      </c>
      <c r="BV3323" s="1">
        <f>IF($BY$12=1,NORMDIST(BY3323,$Y$6,$Y$8,TRUE),IF($BY$12=2,IF(BY3323&lt;=$BX$31,0,IF(BY3323&gt;=$BX$32,1,(BY3323-$BX$31)*$BX$33)),SUM($BU$42:BU3323)/$BV$40))</f>
        <v>1</v>
      </c>
      <c r="BW3323" s="1">
        <f t="shared" ref="BW3323:BW3386" si="762">BY3323*BZ3323</f>
        <v>6.7714079816337052E-42</v>
      </c>
      <c r="BY3323" s="1">
        <f t="shared" ref="BY3323:BY3386" si="763">BY3322+$BZ$1</f>
        <v>328.1000000000061</v>
      </c>
      <c r="BZ3323" s="1">
        <f t="shared" si="754"/>
        <v>2.0638244381693321E-44</v>
      </c>
      <c r="CA3323" s="1">
        <f t="shared" si="761"/>
        <v>26</v>
      </c>
      <c r="CE3323" s="1">
        <f t="shared" si="755"/>
        <v>26.305</v>
      </c>
      <c r="CF3323" s="1">
        <f t="shared" si="756"/>
        <v>99</v>
      </c>
      <c r="CG3323" s="1">
        <f t="shared" si="757"/>
        <v>0</v>
      </c>
      <c r="CH3323" s="1">
        <f t="shared" si="753"/>
        <v>0</v>
      </c>
      <c r="CJ3323" s="1" t="e">
        <f t="shared" si="758"/>
        <v>#N/A</v>
      </c>
      <c r="CK3323" s="1" t="str">
        <f t="shared" si="759"/>
        <v/>
      </c>
    </row>
    <row r="3324" spans="73:89" ht="12" customHeight="1" x14ac:dyDescent="0.15">
      <c r="BU3324" s="1">
        <f t="shared" si="760"/>
        <v>0</v>
      </c>
      <c r="BV3324" s="1">
        <f>IF($BY$12=1,NORMDIST(BY3324,$Y$6,$Y$8,TRUE),IF($BY$12=2,IF(BY3324&lt;=$BX$31,0,IF(BY3324&gt;=$BX$32,1,(BY3324-$BX$31)*$BX$33)),SUM($BU$42:BU3324)/$BV$40))</f>
        <v>1</v>
      </c>
      <c r="BW3324" s="1">
        <f t="shared" si="762"/>
        <v>6.3184648656134899E-42</v>
      </c>
      <c r="BY3324" s="1">
        <f t="shared" si="763"/>
        <v>328.20000000000613</v>
      </c>
      <c r="BZ3324" s="1">
        <f t="shared" si="754"/>
        <v>1.9251873447938365E-44</v>
      </c>
      <c r="CA3324" s="1">
        <f t="shared" si="761"/>
        <v>26</v>
      </c>
      <c r="CE3324" s="1">
        <f t="shared" si="755"/>
        <v>26.305</v>
      </c>
      <c r="CF3324" s="1">
        <f t="shared" si="756"/>
        <v>99</v>
      </c>
      <c r="CG3324" s="1">
        <f t="shared" si="757"/>
        <v>0</v>
      </c>
      <c r="CH3324" s="1">
        <f t="shared" si="753"/>
        <v>0</v>
      </c>
      <c r="CJ3324" s="1" t="e">
        <f t="shared" si="758"/>
        <v>#N/A</v>
      </c>
      <c r="CK3324" s="1" t="str">
        <f t="shared" si="759"/>
        <v/>
      </c>
    </row>
    <row r="3325" spans="73:89" ht="12" customHeight="1" x14ac:dyDescent="0.15">
      <c r="BU3325" s="1">
        <f t="shared" si="760"/>
        <v>0</v>
      </c>
      <c r="BV3325" s="1">
        <f>IF($BY$12=1,NORMDIST(BY3325,$Y$6,$Y$8,TRUE),IF($BY$12=2,IF(BY3325&lt;=$BX$31,0,IF(BY3325&gt;=$BX$32,1,(BY3325-$BX$31)*$BX$33)),SUM($BU$42:BU3325)/$BV$40))</f>
        <v>1</v>
      </c>
      <c r="BW3325" s="1">
        <f t="shared" si="762"/>
        <v>5.8956714168661205E-42</v>
      </c>
      <c r="BY3325" s="1">
        <f t="shared" si="763"/>
        <v>328.30000000000615</v>
      </c>
      <c r="BZ3325" s="1">
        <f t="shared" si="754"/>
        <v>1.7958182811044805E-44</v>
      </c>
      <c r="CA3325" s="1">
        <f t="shared" si="761"/>
        <v>26</v>
      </c>
      <c r="CE3325" s="1">
        <f t="shared" si="755"/>
        <v>26.305</v>
      </c>
      <c r="CF3325" s="1">
        <f t="shared" si="756"/>
        <v>99</v>
      </c>
      <c r="CG3325" s="1">
        <f t="shared" si="757"/>
        <v>0</v>
      </c>
      <c r="CH3325" s="1">
        <f t="shared" si="753"/>
        <v>0</v>
      </c>
      <c r="CJ3325" s="1" t="e">
        <f t="shared" si="758"/>
        <v>#N/A</v>
      </c>
      <c r="CK3325" s="1" t="str">
        <f t="shared" si="759"/>
        <v/>
      </c>
    </row>
    <row r="3326" spans="73:89" ht="12" customHeight="1" x14ac:dyDescent="0.15">
      <c r="BU3326" s="1">
        <f t="shared" si="760"/>
        <v>0</v>
      </c>
      <c r="BV3326" s="1">
        <f>IF($BY$12=1,NORMDIST(BY3326,$Y$6,$Y$8,TRUE),IF($BY$12=2,IF(BY3326&lt;=$BX$31,0,IF(BY3326&gt;=$BX$32,1,(BY3326-$BX$31)*$BX$33)),SUM($BU$42:BU3326)/$BV$40))</f>
        <v>1</v>
      </c>
      <c r="BW3326" s="1">
        <f t="shared" si="762"/>
        <v>5.501030710363943E-42</v>
      </c>
      <c r="BY3326" s="1">
        <f t="shared" si="763"/>
        <v>328.40000000000617</v>
      </c>
      <c r="BZ3326" s="1">
        <f t="shared" si="754"/>
        <v>1.6751007035212666E-44</v>
      </c>
      <c r="CA3326" s="1">
        <f t="shared" si="761"/>
        <v>26</v>
      </c>
      <c r="CE3326" s="1">
        <f t="shared" si="755"/>
        <v>26.305</v>
      </c>
      <c r="CF3326" s="1">
        <f t="shared" si="756"/>
        <v>99</v>
      </c>
      <c r="CG3326" s="1">
        <f t="shared" si="757"/>
        <v>0</v>
      </c>
      <c r="CH3326" s="1">
        <f t="shared" si="753"/>
        <v>0</v>
      </c>
      <c r="CJ3326" s="1" t="e">
        <f t="shared" si="758"/>
        <v>#N/A</v>
      </c>
      <c r="CK3326" s="1" t="str">
        <f t="shared" si="759"/>
        <v/>
      </c>
    </row>
    <row r="3327" spans="73:89" ht="12" customHeight="1" x14ac:dyDescent="0.15">
      <c r="BU3327" s="1">
        <f t="shared" si="760"/>
        <v>0</v>
      </c>
      <c r="BV3327" s="1">
        <f>IF($BY$12=1,NORMDIST(BY3327,$Y$6,$Y$8,TRUE),IF($BY$12=2,IF(BY3327&lt;=$BX$31,0,IF(BY3327&gt;=$BX$32,1,(BY3327-$BX$31)*$BX$33)),SUM($BU$42:BU3327)/$BV$40))</f>
        <v>1</v>
      </c>
      <c r="BW3327" s="1">
        <f t="shared" si="762"/>
        <v>5.1326774181973503E-42</v>
      </c>
      <c r="BY3327" s="1">
        <f t="shared" si="763"/>
        <v>328.5000000000062</v>
      </c>
      <c r="BZ3327" s="1">
        <f t="shared" si="754"/>
        <v>1.5624588792076875E-44</v>
      </c>
      <c r="CA3327" s="1">
        <f t="shared" si="761"/>
        <v>26</v>
      </c>
      <c r="CE3327" s="1">
        <f t="shared" si="755"/>
        <v>26.305</v>
      </c>
      <c r="CF3327" s="1">
        <f t="shared" si="756"/>
        <v>99</v>
      </c>
      <c r="CG3327" s="1">
        <f t="shared" si="757"/>
        <v>0</v>
      </c>
      <c r="CH3327" s="1">
        <f t="shared" si="753"/>
        <v>0</v>
      </c>
      <c r="CJ3327" s="1" t="e">
        <f t="shared" si="758"/>
        <v>#N/A</v>
      </c>
      <c r="CK3327" s="1" t="str">
        <f t="shared" si="759"/>
        <v/>
      </c>
    </row>
    <row r="3328" spans="73:89" ht="12" customHeight="1" x14ac:dyDescent="0.15">
      <c r="BU3328" s="1">
        <f t="shared" si="760"/>
        <v>0</v>
      </c>
      <c r="BV3328" s="1">
        <f>IF($BY$12=1,NORMDIST(BY3328,$Y$6,$Y$8,TRUE),IF($BY$12=2,IF(BY3328&lt;=$BX$31,0,IF(BY3328&gt;=$BX$32,1,(BY3328-$BX$31)*$BX$33)),SUM($BU$42:BU3328)/$BV$40))</f>
        <v>1</v>
      </c>
      <c r="BW3328" s="1">
        <f t="shared" si="762"/>
        <v>4.7888691817735346E-42</v>
      </c>
      <c r="BY3328" s="1">
        <f t="shared" si="763"/>
        <v>328.60000000000622</v>
      </c>
      <c r="BZ3328" s="1">
        <f t="shared" si="754"/>
        <v>1.457355198348583E-44</v>
      </c>
      <c r="CA3328" s="1">
        <f t="shared" si="761"/>
        <v>26</v>
      </c>
      <c r="CE3328" s="1">
        <f t="shared" si="755"/>
        <v>26.305</v>
      </c>
      <c r="CF3328" s="1">
        <f t="shared" si="756"/>
        <v>99</v>
      </c>
      <c r="CG3328" s="1">
        <f t="shared" si="757"/>
        <v>0</v>
      </c>
      <c r="CH3328" s="1">
        <f t="shared" si="753"/>
        <v>0</v>
      </c>
      <c r="CJ3328" s="1" t="e">
        <f t="shared" si="758"/>
        <v>#N/A</v>
      </c>
      <c r="CK3328" s="1" t="str">
        <f t="shared" si="759"/>
        <v/>
      </c>
    </row>
    <row r="3329" spans="73:89" ht="12" customHeight="1" x14ac:dyDescent="0.15">
      <c r="BU3329" s="1">
        <f t="shared" si="760"/>
        <v>0</v>
      </c>
      <c r="BV3329" s="1">
        <f>IF($BY$12=1,NORMDIST(BY3329,$Y$6,$Y$8,TRUE),IF($BY$12=2,IF(BY3329&lt;=$BX$31,0,IF(BY3329&gt;=$BX$32,1,(BY3329-$BX$31)*$BX$33)),SUM($BU$42:BU3329)/$BV$40))</f>
        <v>1</v>
      </c>
      <c r="BW3329" s="1">
        <f t="shared" si="762"/>
        <v>4.4679785467268204E-42</v>
      </c>
      <c r="BY3329" s="1">
        <f t="shared" si="763"/>
        <v>328.70000000000624</v>
      </c>
      <c r="BZ3329" s="1">
        <f t="shared" si="754"/>
        <v>1.359287662527148E-44</v>
      </c>
      <c r="CA3329" s="1">
        <f t="shared" si="761"/>
        <v>26</v>
      </c>
      <c r="CE3329" s="1">
        <f t="shared" si="755"/>
        <v>26.305</v>
      </c>
      <c r="CF3329" s="1">
        <f t="shared" si="756"/>
        <v>99</v>
      </c>
      <c r="CG3329" s="1">
        <f t="shared" si="757"/>
        <v>0</v>
      </c>
      <c r="CH3329" s="1">
        <f t="shared" si="753"/>
        <v>0</v>
      </c>
      <c r="CJ3329" s="1" t="e">
        <f t="shared" si="758"/>
        <v>#N/A</v>
      </c>
      <c r="CK3329" s="1" t="str">
        <f t="shared" si="759"/>
        <v/>
      </c>
    </row>
    <row r="3330" spans="73:89" ht="12" customHeight="1" x14ac:dyDescent="0.15">
      <c r="BU3330" s="1">
        <f t="shared" si="760"/>
        <v>0</v>
      </c>
      <c r="BV3330" s="1">
        <f>IF($BY$12=1,NORMDIST(BY3330,$Y$6,$Y$8,TRUE),IF($BY$12=2,IF(BY3330&lt;=$BX$31,0,IF(BY3330&gt;=$BX$32,1,(BY3330-$BX$31)*$BX$33)),SUM($BU$42:BU3330)/$BV$40))</f>
        <v>1</v>
      </c>
      <c r="BW3330" s="1">
        <f t="shared" si="762"/>
        <v>4.1684854240331657E-42</v>
      </c>
      <c r="BY3330" s="1">
        <f t="shared" si="763"/>
        <v>328.80000000000626</v>
      </c>
      <c r="BZ3330" s="1">
        <f t="shared" si="754"/>
        <v>1.2677875377229581E-44</v>
      </c>
      <c r="CA3330" s="1">
        <f t="shared" si="761"/>
        <v>26</v>
      </c>
      <c r="CE3330" s="1">
        <f t="shared" si="755"/>
        <v>26.305</v>
      </c>
      <c r="CF3330" s="1">
        <f t="shared" si="756"/>
        <v>99</v>
      </c>
      <c r="CG3330" s="1">
        <f t="shared" si="757"/>
        <v>0</v>
      </c>
      <c r="CH3330" s="1">
        <f t="shared" si="753"/>
        <v>0</v>
      </c>
      <c r="CJ3330" s="1" t="e">
        <f t="shared" si="758"/>
        <v>#N/A</v>
      </c>
      <c r="CK3330" s="1" t="str">
        <f t="shared" si="759"/>
        <v/>
      </c>
    </row>
    <row r="3331" spans="73:89" ht="12" customHeight="1" x14ac:dyDescent="0.15">
      <c r="BU3331" s="1">
        <f t="shared" si="760"/>
        <v>0</v>
      </c>
      <c r="BV3331" s="1">
        <f>IF($BY$12=1,NORMDIST(BY3331,$Y$6,$Y$8,TRUE),IF($BY$12=2,IF(BY3331&lt;=$BX$31,0,IF(BY3331&gt;=$BX$32,1,(BY3331-$BX$31)*$BX$33)),SUM($BU$42:BU3331)/$BV$40))</f>
        <v>1</v>
      </c>
      <c r="BW3331" s="1">
        <f t="shared" si="762"/>
        <v>3.8889700431806193E-42</v>
      </c>
      <c r="BY3331" s="1">
        <f t="shared" si="763"/>
        <v>328.90000000000629</v>
      </c>
      <c r="BZ3331" s="1">
        <f t="shared" si="754"/>
        <v>1.1824171611980982E-44</v>
      </c>
      <c r="CA3331" s="1">
        <f t="shared" si="761"/>
        <v>26</v>
      </c>
      <c r="CE3331" s="1">
        <f t="shared" si="755"/>
        <v>26.305</v>
      </c>
      <c r="CF3331" s="1">
        <f t="shared" si="756"/>
        <v>99</v>
      </c>
      <c r="CG3331" s="1">
        <f t="shared" si="757"/>
        <v>0</v>
      </c>
      <c r="CH3331" s="1">
        <f t="shared" ref="CH3331:CH3394" si="764">IF(CB3331="",0,1)</f>
        <v>0</v>
      </c>
      <c r="CJ3331" s="1" t="e">
        <f t="shared" si="758"/>
        <v>#N/A</v>
      </c>
      <c r="CK3331" s="1" t="str">
        <f t="shared" si="759"/>
        <v/>
      </c>
    </row>
    <row r="3332" spans="73:89" ht="12" customHeight="1" x14ac:dyDescent="0.15">
      <c r="BU3332" s="1">
        <f t="shared" si="760"/>
        <v>0</v>
      </c>
      <c r="BV3332" s="1">
        <f>IF($BY$12=1,NORMDIST(BY3332,$Y$6,$Y$8,TRUE),IF($BY$12=2,IF(BY3332&lt;=$BX$31,0,IF(BY3332&gt;=$BX$32,1,(BY3332-$BX$31)*$BX$33)),SUM($BU$42:BU3332)/$BV$40))</f>
        <v>1</v>
      </c>
      <c r="BW3332" s="1">
        <f t="shared" si="762"/>
        <v>3.6281063654468352E-42</v>
      </c>
      <c r="BY3332" s="1">
        <f t="shared" si="763"/>
        <v>329.00000000000631</v>
      </c>
      <c r="BZ3332" s="1">
        <f t="shared" si="754"/>
        <v>1.1027678922330594E-44</v>
      </c>
      <c r="CA3332" s="1">
        <f t="shared" si="761"/>
        <v>26</v>
      </c>
      <c r="CE3332" s="1">
        <f t="shared" si="755"/>
        <v>26.305</v>
      </c>
      <c r="CF3332" s="1">
        <f t="shared" si="756"/>
        <v>99</v>
      </c>
      <c r="CG3332" s="1">
        <f t="shared" si="757"/>
        <v>0</v>
      </c>
      <c r="CH3332" s="1">
        <f t="shared" si="764"/>
        <v>0</v>
      </c>
      <c r="CJ3332" s="1" t="e">
        <f t="shared" si="758"/>
        <v>#N/A</v>
      </c>
      <c r="CK3332" s="1" t="str">
        <f t="shared" si="759"/>
        <v/>
      </c>
    </row>
    <row r="3333" spans="73:89" ht="12" customHeight="1" x14ac:dyDescent="0.15">
      <c r="BU3333" s="1">
        <f t="shared" si="760"/>
        <v>0</v>
      </c>
      <c r="BV3333" s="1">
        <f>IF($BY$12=1,NORMDIST(BY3333,$Y$6,$Y$8,TRUE),IF($BY$12=2,IF(BY3333&lt;=$BX$31,0,IF(BY3333&gt;=$BX$32,1,(BY3333-$BX$31)*$BX$33)),SUM($BU$42:BU3333)/$BV$40))</f>
        <v>1</v>
      </c>
      <c r="BW3333" s="1">
        <f t="shared" si="762"/>
        <v>3.3846559274039765E-42</v>
      </c>
      <c r="BY3333" s="1">
        <f t="shared" si="763"/>
        <v>329.10000000000633</v>
      </c>
      <c r="BZ3333" s="1">
        <f t="shared" si="754"/>
        <v>1.0284581973272292E-44</v>
      </c>
      <c r="CA3333" s="1">
        <f t="shared" si="761"/>
        <v>26</v>
      </c>
      <c r="CE3333" s="1">
        <f t="shared" si="755"/>
        <v>26.305</v>
      </c>
      <c r="CF3333" s="1">
        <f t="shared" si="756"/>
        <v>99</v>
      </c>
      <c r="CG3333" s="1">
        <f t="shared" si="757"/>
        <v>0</v>
      </c>
      <c r="CH3333" s="1">
        <f t="shared" si="764"/>
        <v>0</v>
      </c>
      <c r="CJ3333" s="1" t="e">
        <f t="shared" si="758"/>
        <v>#N/A</v>
      </c>
      <c r="CK3333" s="1" t="str">
        <f t="shared" si="759"/>
        <v/>
      </c>
    </row>
    <row r="3334" spans="73:89" ht="12" customHeight="1" x14ac:dyDescent="0.15">
      <c r="BU3334" s="1">
        <f t="shared" si="760"/>
        <v>0</v>
      </c>
      <c r="BV3334" s="1">
        <f>IF($BY$12=1,NORMDIST(BY3334,$Y$6,$Y$8,TRUE),IF($BY$12=2,IF(BY3334&lt;=$BX$31,0,IF(BY3334&gt;=$BX$32,1,(BY3334-$BX$31)*$BX$33)),SUM($BU$42:BU3334)/$BV$40))</f>
        <v>1</v>
      </c>
      <c r="BW3334" s="1">
        <f t="shared" si="762"/>
        <v>3.1574620866955642E-42</v>
      </c>
      <c r="BY3334" s="1">
        <f t="shared" si="763"/>
        <v>329.20000000000636</v>
      </c>
      <c r="BZ3334" s="1">
        <f t="shared" si="754"/>
        <v>9.5913186108611887E-45</v>
      </c>
      <c r="CA3334" s="1">
        <f t="shared" si="761"/>
        <v>26</v>
      </c>
      <c r="CE3334" s="1">
        <f t="shared" si="755"/>
        <v>26.305</v>
      </c>
      <c r="CF3334" s="1">
        <f t="shared" si="756"/>
        <v>99</v>
      </c>
      <c r="CG3334" s="1">
        <f t="shared" si="757"/>
        <v>0</v>
      </c>
      <c r="CH3334" s="1">
        <f t="shared" si="764"/>
        <v>0</v>
      </c>
      <c r="CJ3334" s="1" t="e">
        <f t="shared" si="758"/>
        <v>#N/A</v>
      </c>
      <c r="CK3334" s="1" t="str">
        <f t="shared" si="759"/>
        <v/>
      </c>
    </row>
    <row r="3335" spans="73:89" ht="12" customHeight="1" x14ac:dyDescent="0.15">
      <c r="BU3335" s="1">
        <f t="shared" si="760"/>
        <v>0</v>
      </c>
      <c r="BV3335" s="1">
        <f>IF($BY$12=1,NORMDIST(BY3335,$Y$6,$Y$8,TRUE),IF($BY$12=2,IF(BY3335&lt;=$BX$31,0,IF(BY3335&gt;=$BX$32,1,(BY3335-$BX$31)*$BX$33)),SUM($BU$42:BU3335)/$BV$40))</f>
        <v>1</v>
      </c>
      <c r="BW3335" s="1">
        <f t="shared" si="762"/>
        <v>2.9454446439404974E-42</v>
      </c>
      <c r="BY3335" s="1">
        <f t="shared" si="763"/>
        <v>329.30000000000638</v>
      </c>
      <c r="BZ3335" s="1">
        <f t="shared" si="754"/>
        <v>8.9445631458865486E-45</v>
      </c>
      <c r="CA3335" s="1">
        <f t="shared" si="761"/>
        <v>26</v>
      </c>
      <c r="CE3335" s="1">
        <f t="shared" si="755"/>
        <v>26.305</v>
      </c>
      <c r="CF3335" s="1">
        <f t="shared" si="756"/>
        <v>99</v>
      </c>
      <c r="CG3335" s="1">
        <f t="shared" si="757"/>
        <v>0</v>
      </c>
      <c r="CH3335" s="1">
        <f t="shared" si="764"/>
        <v>0</v>
      </c>
      <c r="CJ3335" s="1" t="e">
        <f t="shared" si="758"/>
        <v>#N/A</v>
      </c>
      <c r="CK3335" s="1" t="str">
        <f t="shared" si="759"/>
        <v/>
      </c>
    </row>
    <row r="3336" spans="73:89" ht="12" customHeight="1" x14ac:dyDescent="0.15">
      <c r="BU3336" s="1">
        <f t="shared" si="760"/>
        <v>0</v>
      </c>
      <c r="BV3336" s="1">
        <f>IF($BY$12=1,NORMDIST(BY3336,$Y$6,$Y$8,TRUE),IF($BY$12=2,IF(BY3336&lt;=$BX$31,0,IF(BY3336&gt;=$BX$32,1,(BY3336-$BX$31)*$BX$33)),SUM($BU$42:BU3336)/$BV$40))</f>
        <v>1</v>
      </c>
      <c r="BW3336" s="1">
        <f t="shared" si="762"/>
        <v>2.7475948163078564E-42</v>
      </c>
      <c r="BY3336" s="1">
        <f t="shared" si="763"/>
        <v>329.4000000000064</v>
      </c>
      <c r="BZ3336" s="1">
        <f t="shared" si="754"/>
        <v>8.3412107356035312E-45</v>
      </c>
      <c r="CA3336" s="1">
        <f t="shared" si="761"/>
        <v>26</v>
      </c>
      <c r="CE3336" s="1">
        <f t="shared" si="755"/>
        <v>26.305</v>
      </c>
      <c r="CF3336" s="1">
        <f t="shared" si="756"/>
        <v>99</v>
      </c>
      <c r="CG3336" s="1">
        <f t="shared" si="757"/>
        <v>0</v>
      </c>
      <c r="CH3336" s="1">
        <f t="shared" si="764"/>
        <v>0</v>
      </c>
      <c r="CJ3336" s="1" t="e">
        <f t="shared" si="758"/>
        <v>#N/A</v>
      </c>
      <c r="CK3336" s="1" t="str">
        <f t="shared" si="759"/>
        <v/>
      </c>
    </row>
    <row r="3337" spans="73:89" ht="12" customHeight="1" x14ac:dyDescent="0.15">
      <c r="BU3337" s="1">
        <f t="shared" si="760"/>
        <v>0</v>
      </c>
      <c r="BV3337" s="1">
        <f>IF($BY$12=1,NORMDIST(BY3337,$Y$6,$Y$8,TRUE),IF($BY$12=2,IF(BY3337&lt;=$BX$31,0,IF(BY3337&gt;=$BX$32,1,(BY3337-$BX$31)*$BX$33)),SUM($BU$42:BU3337)/$BV$40))</f>
        <v>1</v>
      </c>
      <c r="BW3337" s="1">
        <f t="shared" si="762"/>
        <v>2.5629705398873349E-42</v>
      </c>
      <c r="BY3337" s="1">
        <f t="shared" si="763"/>
        <v>329.50000000000642</v>
      </c>
      <c r="BZ3337" s="1">
        <f t="shared" si="754"/>
        <v>7.7783627917671776E-45</v>
      </c>
      <c r="CA3337" s="1">
        <f t="shared" si="761"/>
        <v>26</v>
      </c>
      <c r="CE3337" s="1">
        <f t="shared" si="755"/>
        <v>26.305</v>
      </c>
      <c r="CF3337" s="1">
        <f t="shared" si="756"/>
        <v>99</v>
      </c>
      <c r="CG3337" s="1">
        <f t="shared" si="757"/>
        <v>0</v>
      </c>
      <c r="CH3337" s="1">
        <f t="shared" si="764"/>
        <v>0</v>
      </c>
      <c r="CJ3337" s="1" t="e">
        <f t="shared" si="758"/>
        <v>#N/A</v>
      </c>
      <c r="CK3337" s="1" t="str">
        <f t="shared" si="759"/>
        <v/>
      </c>
    </row>
    <row r="3338" spans="73:89" ht="12" customHeight="1" x14ac:dyDescent="0.15">
      <c r="BU3338" s="1">
        <f t="shared" si="760"/>
        <v>0</v>
      </c>
      <c r="BV3338" s="1">
        <f>IF($BY$12=1,NORMDIST(BY3338,$Y$6,$Y$8,TRUE),IF($BY$12=2,IF(BY3338&lt;=$BX$31,0,IF(BY3338&gt;=$BX$32,1,(BY3338-$BX$31)*$BX$33)),SUM($BU$42:BU3338)/$BV$40))</f>
        <v>1</v>
      </c>
      <c r="BW3338" s="1">
        <f t="shared" si="762"/>
        <v>2.3906920794624571E-42</v>
      </c>
      <c r="BY3338" s="1">
        <f t="shared" si="763"/>
        <v>329.60000000000645</v>
      </c>
      <c r="BZ3338" s="1">
        <f t="shared" si="754"/>
        <v>7.253313347883527E-45</v>
      </c>
      <c r="CA3338" s="1">
        <f t="shared" si="761"/>
        <v>26</v>
      </c>
      <c r="CE3338" s="1">
        <f t="shared" si="755"/>
        <v>26.305</v>
      </c>
      <c r="CF3338" s="1">
        <f t="shared" si="756"/>
        <v>99</v>
      </c>
      <c r="CG3338" s="1">
        <f t="shared" si="757"/>
        <v>0</v>
      </c>
      <c r="CH3338" s="1">
        <f t="shared" si="764"/>
        <v>0</v>
      </c>
      <c r="CJ3338" s="1" t="e">
        <f t="shared" si="758"/>
        <v>#N/A</v>
      </c>
      <c r="CK3338" s="1" t="str">
        <f t="shared" si="759"/>
        <v/>
      </c>
    </row>
    <row r="3339" spans="73:89" ht="12" customHeight="1" x14ac:dyDescent="0.15">
      <c r="BU3339" s="1">
        <f t="shared" si="760"/>
        <v>0</v>
      </c>
      <c r="BV3339" s="1">
        <f>IF($BY$12=1,NORMDIST(BY3339,$Y$6,$Y$8,TRUE),IF($BY$12=2,IF(BY3339&lt;=$BX$31,0,IF(BY3339&gt;=$BX$32,1,(BY3339-$BX$31)*$BX$33)),SUM($BU$42:BU3339)/$BV$40))</f>
        <v>1</v>
      </c>
      <c r="BW3339" s="1">
        <f t="shared" si="762"/>
        <v>2.2299379256750666E-42</v>
      </c>
      <c r="BY3339" s="1">
        <f t="shared" si="763"/>
        <v>329.70000000000647</v>
      </c>
      <c r="BZ3339" s="1">
        <f t="shared" si="754"/>
        <v>6.7635363229451713E-45</v>
      </c>
      <c r="CA3339" s="1">
        <f t="shared" si="761"/>
        <v>26</v>
      </c>
      <c r="CE3339" s="1">
        <f t="shared" si="755"/>
        <v>26.305</v>
      </c>
      <c r="CF3339" s="1">
        <f t="shared" si="756"/>
        <v>99</v>
      </c>
      <c r="CG3339" s="1">
        <f t="shared" si="757"/>
        <v>0</v>
      </c>
      <c r="CH3339" s="1">
        <f t="shared" si="764"/>
        <v>0</v>
      </c>
      <c r="CJ3339" s="1" t="e">
        <f t="shared" si="758"/>
        <v>#N/A</v>
      </c>
      <c r="CK3339" s="1" t="str">
        <f t="shared" si="759"/>
        <v/>
      </c>
    </row>
    <row r="3340" spans="73:89" ht="12" customHeight="1" x14ac:dyDescent="0.15">
      <c r="BU3340" s="1">
        <f t="shared" si="760"/>
        <v>0</v>
      </c>
      <c r="BV3340" s="1">
        <f>IF($BY$12=1,NORMDIST(BY3340,$Y$6,$Y$8,TRUE),IF($BY$12=2,IF(BY3340&lt;=$BX$31,0,IF(BY3340&gt;=$BX$32,1,(BY3340-$BX$31)*$BX$33)),SUM($BU$42:BU3340)/$BV$40))</f>
        <v>1</v>
      </c>
      <c r="BW3340" s="1">
        <f t="shared" si="762"/>
        <v>2.0799409608678211E-42</v>
      </c>
      <c r="BY3340" s="1">
        <f t="shared" si="763"/>
        <v>329.80000000000649</v>
      </c>
      <c r="BZ3340" s="1">
        <f t="shared" si="754"/>
        <v>6.3066736230072171E-45</v>
      </c>
      <c r="CA3340" s="1">
        <f t="shared" si="761"/>
        <v>26</v>
      </c>
      <c r="CE3340" s="1">
        <f t="shared" si="755"/>
        <v>26.305</v>
      </c>
      <c r="CF3340" s="1">
        <f t="shared" si="756"/>
        <v>99</v>
      </c>
      <c r="CG3340" s="1">
        <f t="shared" si="757"/>
        <v>0</v>
      </c>
      <c r="CH3340" s="1">
        <f t="shared" si="764"/>
        <v>0</v>
      </c>
      <c r="CJ3340" s="1" t="e">
        <f t="shared" si="758"/>
        <v>#N/A</v>
      </c>
      <c r="CK3340" s="1" t="str">
        <f t="shared" si="759"/>
        <v/>
      </c>
    </row>
    <row r="3341" spans="73:89" ht="12" customHeight="1" x14ac:dyDescent="0.15">
      <c r="BU3341" s="1">
        <f t="shared" si="760"/>
        <v>0</v>
      </c>
      <c r="BV3341" s="1">
        <f>IF($BY$12=1,NORMDIST(BY3341,$Y$6,$Y$8,TRUE),IF($BY$12=2,IF(BY3341&lt;=$BX$31,0,IF(BY3341&gt;=$BX$32,1,(BY3341-$BX$31)*$BX$33)),SUM($BU$42:BU3341)/$BV$40))</f>
        <v>1</v>
      </c>
      <c r="BW3341" s="1">
        <f t="shared" si="762"/>
        <v>1.9399848761022079E-42</v>
      </c>
      <c r="BY3341" s="1">
        <f t="shared" si="763"/>
        <v>329.90000000000651</v>
      </c>
      <c r="BZ3341" s="1">
        <f t="shared" si="754"/>
        <v>5.8805240257719603E-45</v>
      </c>
      <c r="CA3341" s="1">
        <f t="shared" si="761"/>
        <v>26</v>
      </c>
      <c r="CE3341" s="1">
        <f t="shared" si="755"/>
        <v>26.305</v>
      </c>
      <c r="CF3341" s="1">
        <f t="shared" si="756"/>
        <v>99</v>
      </c>
      <c r="CG3341" s="1">
        <f t="shared" si="757"/>
        <v>0</v>
      </c>
      <c r="CH3341" s="1">
        <f t="shared" si="764"/>
        <v>0</v>
      </c>
      <c r="CJ3341" s="1" t="e">
        <f t="shared" si="758"/>
        <v>#N/A</v>
      </c>
      <c r="CK3341" s="1" t="str">
        <f t="shared" si="759"/>
        <v/>
      </c>
    </row>
    <row r="3342" spans="73:89" ht="12" customHeight="1" x14ac:dyDescent="0.15">
      <c r="BU3342" s="1">
        <f t="shared" si="760"/>
        <v>0</v>
      </c>
      <c r="BV3342" s="1">
        <f>IF($BY$12=1,NORMDIST(BY3342,$Y$6,$Y$8,TRUE),IF($BY$12=2,IF(BY3342&lt;=$BX$31,0,IF(BY3342&gt;=$BX$32,1,(BY3342-$BX$31)*$BX$33)),SUM($BU$42:BU3342)/$BV$40))</f>
        <v>1</v>
      </c>
      <c r="BW3342" s="1">
        <f t="shared" si="762"/>
        <v>1.8094008229835589E-42</v>
      </c>
      <c r="BY3342" s="1">
        <f t="shared" si="763"/>
        <v>330.00000000000654</v>
      </c>
      <c r="BZ3342" s="1">
        <f t="shared" si="754"/>
        <v>5.4830327969197671E-45</v>
      </c>
      <c r="CA3342" s="1">
        <f t="shared" si="761"/>
        <v>26</v>
      </c>
      <c r="CE3342" s="1">
        <f t="shared" si="755"/>
        <v>26.305</v>
      </c>
      <c r="CF3342" s="1">
        <f t="shared" si="756"/>
        <v>99</v>
      </c>
      <c r="CG3342" s="1">
        <f t="shared" si="757"/>
        <v>0</v>
      </c>
      <c r="CH3342" s="1">
        <f t="shared" si="764"/>
        <v>0</v>
      </c>
      <c r="CJ3342" s="1" t="e">
        <f t="shared" si="758"/>
        <v>#N/A</v>
      </c>
      <c r="CK3342" s="1" t="str">
        <f t="shared" si="759"/>
        <v/>
      </c>
    </row>
    <row r="3343" spans="73:89" ht="12" customHeight="1" x14ac:dyDescent="0.15">
      <c r="BU3343" s="1">
        <f t="shared" si="760"/>
        <v>0</v>
      </c>
      <c r="BV3343" s="1">
        <f>IF($BY$12=1,NORMDIST(BY3343,$Y$6,$Y$8,TRUE),IF($BY$12=2,IF(BY3343&lt;=$BX$31,0,IF(BY3343&gt;=$BX$32,1,(BY3343-$BX$31)*$BX$33)),SUM($BU$42:BU3343)/$BV$40))</f>
        <v>1</v>
      </c>
      <c r="BW3343" s="1">
        <f t="shared" si="762"/>
        <v>1.6875642849865911E-42</v>
      </c>
      <c r="BY3343" s="1">
        <f t="shared" si="763"/>
        <v>330.10000000000656</v>
      </c>
      <c r="BZ3343" s="1">
        <f t="shared" si="754"/>
        <v>5.1122819902652455E-45</v>
      </c>
      <c r="CA3343" s="1">
        <f t="shared" si="761"/>
        <v>26</v>
      </c>
      <c r="CE3343" s="1">
        <f t="shared" si="755"/>
        <v>26.305</v>
      </c>
      <c r="CF3343" s="1">
        <f t="shared" si="756"/>
        <v>99</v>
      </c>
      <c r="CG3343" s="1">
        <f t="shared" si="757"/>
        <v>0</v>
      </c>
      <c r="CH3343" s="1">
        <f t="shared" si="764"/>
        <v>0</v>
      </c>
      <c r="CJ3343" s="1" t="e">
        <f t="shared" si="758"/>
        <v>#N/A</v>
      </c>
      <c r="CK3343" s="1" t="str">
        <f t="shared" si="759"/>
        <v/>
      </c>
    </row>
    <row r="3344" spans="73:89" ht="12" customHeight="1" x14ac:dyDescent="0.15">
      <c r="BU3344" s="1">
        <f t="shared" si="760"/>
        <v>0</v>
      </c>
      <c r="BV3344" s="1">
        <f>IF($BY$12=1,NORMDIST(BY3344,$Y$6,$Y$8,TRUE),IF($BY$12=2,IF(BY3344&lt;=$BX$31,0,IF(BY3344&gt;=$BX$32,1,(BY3344-$BX$31)*$BX$33)),SUM($BU$42:BU3344)/$BV$40))</f>
        <v>1</v>
      </c>
      <c r="BW3344" s="1">
        <f t="shared" si="762"/>
        <v>1.5738921539663824E-42</v>
      </c>
      <c r="BY3344" s="1">
        <f t="shared" si="763"/>
        <v>330.20000000000658</v>
      </c>
      <c r="BZ3344" s="1">
        <f t="shared" si="754"/>
        <v>4.7664813869362543E-45</v>
      </c>
      <c r="CA3344" s="1">
        <f t="shared" si="761"/>
        <v>26</v>
      </c>
      <c r="CE3344" s="1">
        <f t="shared" si="755"/>
        <v>26.305</v>
      </c>
      <c r="CF3344" s="1">
        <f t="shared" si="756"/>
        <v>99</v>
      </c>
      <c r="CG3344" s="1">
        <f t="shared" si="757"/>
        <v>0</v>
      </c>
      <c r="CH3344" s="1">
        <f t="shared" si="764"/>
        <v>0</v>
      </c>
      <c r="CJ3344" s="1" t="e">
        <f t="shared" si="758"/>
        <v>#N/A</v>
      </c>
      <c r="CK3344" s="1" t="str">
        <f t="shared" si="759"/>
        <v/>
      </c>
    </row>
    <row r="3345" spans="73:89" ht="12" customHeight="1" x14ac:dyDescent="0.15">
      <c r="BU3345" s="1">
        <f t="shared" si="760"/>
        <v>0</v>
      </c>
      <c r="BV3345" s="1">
        <f>IF($BY$12=1,NORMDIST(BY3345,$Y$6,$Y$8,TRUE),IF($BY$12=2,IF(BY3345&lt;=$BX$31,0,IF(BY3345&gt;=$BX$32,1,(BY3345-$BX$31)*$BX$33)),SUM($BU$42:BU3345)/$BV$40))</f>
        <v>1</v>
      </c>
      <c r="BW3345" s="1">
        <f t="shared" si="762"/>
        <v>1.4678399984686147E-42</v>
      </c>
      <c r="BY3345" s="1">
        <f t="shared" si="763"/>
        <v>330.30000000000661</v>
      </c>
      <c r="BZ3345" s="1">
        <f t="shared" si="754"/>
        <v>4.4439600316941725E-45</v>
      </c>
      <c r="CA3345" s="1">
        <f t="shared" si="761"/>
        <v>26</v>
      </c>
      <c r="CE3345" s="1">
        <f t="shared" si="755"/>
        <v>26.305</v>
      </c>
      <c r="CF3345" s="1">
        <f t="shared" si="756"/>
        <v>99</v>
      </c>
      <c r="CG3345" s="1">
        <f t="shared" si="757"/>
        <v>0</v>
      </c>
      <c r="CH3345" s="1">
        <f t="shared" si="764"/>
        <v>0</v>
      </c>
      <c r="CJ3345" s="1" t="e">
        <f t="shared" si="758"/>
        <v>#N/A</v>
      </c>
      <c r="CK3345" s="1" t="str">
        <f t="shared" si="759"/>
        <v/>
      </c>
    </row>
    <row r="3346" spans="73:89" ht="12" customHeight="1" x14ac:dyDescent="0.15">
      <c r="BU3346" s="1">
        <f t="shared" si="760"/>
        <v>0</v>
      </c>
      <c r="BV3346" s="1">
        <f>IF($BY$12=1,NORMDIST(BY3346,$Y$6,$Y$8,TRUE),IF($BY$12=2,IF(BY3346&lt;=$BX$31,0,IF(BY3346&gt;=$BX$32,1,(BY3346-$BX$31)*$BX$33)),SUM($BU$42:BU3346)/$BV$40))</f>
        <v>1</v>
      </c>
      <c r="BW3346" s="1">
        <f t="shared" si="762"/>
        <v>1.3688995113221078E-42</v>
      </c>
      <c r="BY3346" s="1">
        <f t="shared" si="763"/>
        <v>330.40000000000663</v>
      </c>
      <c r="BZ3346" s="1">
        <f t="shared" si="754"/>
        <v>4.1431583272460057E-45</v>
      </c>
      <c r="CA3346" s="1">
        <f t="shared" si="761"/>
        <v>26</v>
      </c>
      <c r="CE3346" s="1">
        <f t="shared" si="755"/>
        <v>26.305</v>
      </c>
      <c r="CF3346" s="1">
        <f t="shared" si="756"/>
        <v>99</v>
      </c>
      <c r="CG3346" s="1">
        <f t="shared" si="757"/>
        <v>0</v>
      </c>
      <c r="CH3346" s="1">
        <f t="shared" si="764"/>
        <v>0</v>
      </c>
      <c r="CJ3346" s="1" t="e">
        <f t="shared" si="758"/>
        <v>#N/A</v>
      </c>
      <c r="CK3346" s="1" t="str">
        <f t="shared" si="759"/>
        <v/>
      </c>
    </row>
    <row r="3347" spans="73:89" ht="12" customHeight="1" x14ac:dyDescent="0.15">
      <c r="BU3347" s="1">
        <f t="shared" si="760"/>
        <v>0</v>
      </c>
      <c r="BV3347" s="1">
        <f>IF($BY$12=1,NORMDIST(BY3347,$Y$6,$Y$8,TRUE),IF($BY$12=2,IF(BY3347&lt;=$BX$31,0,IF(BY3347&gt;=$BX$32,1,(BY3347-$BX$31)*$BX$33)),SUM($BU$42:BU3347)/$BV$40))</f>
        <v>1</v>
      </c>
      <c r="BW3347" s="1">
        <f t="shared" si="762"/>
        <v>1.276596124808114E-42</v>
      </c>
      <c r="BY3347" s="1">
        <f t="shared" si="763"/>
        <v>330.50000000000665</v>
      </c>
      <c r="BZ3347" s="1">
        <f t="shared" si="754"/>
        <v>3.8626206499488301E-45</v>
      </c>
      <c r="CA3347" s="1">
        <f t="shared" si="761"/>
        <v>26</v>
      </c>
      <c r="CE3347" s="1">
        <f t="shared" si="755"/>
        <v>26.305</v>
      </c>
      <c r="CF3347" s="1">
        <f t="shared" si="756"/>
        <v>99</v>
      </c>
      <c r="CG3347" s="1">
        <f t="shared" si="757"/>
        <v>0</v>
      </c>
      <c r="CH3347" s="1">
        <f t="shared" si="764"/>
        <v>0</v>
      </c>
      <c r="CJ3347" s="1" t="e">
        <f t="shared" si="758"/>
        <v>#N/A</v>
      </c>
      <c r="CK3347" s="1" t="str">
        <f t="shared" si="759"/>
        <v/>
      </c>
    </row>
    <row r="3348" spans="73:89" ht="12" customHeight="1" x14ac:dyDescent="0.15">
      <c r="BU3348" s="1">
        <f t="shared" si="760"/>
        <v>0</v>
      </c>
      <c r="BV3348" s="1">
        <f>IF($BY$12=1,NORMDIST(BY3348,$Y$6,$Y$8,TRUE),IF($BY$12=2,IF(BY3348&lt;=$BX$31,0,IF(BY3348&gt;=$BX$32,1,(BY3348-$BX$31)*$BX$33)),SUM($BU$42:BU3348)/$BV$40))</f>
        <v>1</v>
      </c>
      <c r="BW3348" s="1">
        <f t="shared" si="762"/>
        <v>1.1904867824622904E-42</v>
      </c>
      <c r="BY3348" s="1">
        <f t="shared" si="763"/>
        <v>330.60000000000667</v>
      </c>
      <c r="BZ3348" s="1">
        <f t="shared" si="754"/>
        <v>3.6009884526989306E-45</v>
      </c>
      <c r="CA3348" s="1">
        <f t="shared" si="761"/>
        <v>26</v>
      </c>
      <c r="CE3348" s="1">
        <f t="shared" si="755"/>
        <v>26.305</v>
      </c>
      <c r="CF3348" s="1">
        <f t="shared" si="756"/>
        <v>99</v>
      </c>
      <c r="CG3348" s="1">
        <f t="shared" si="757"/>
        <v>0</v>
      </c>
      <c r="CH3348" s="1">
        <f t="shared" si="764"/>
        <v>0</v>
      </c>
      <c r="CJ3348" s="1" t="e">
        <f t="shared" si="758"/>
        <v>#N/A</v>
      </c>
      <c r="CK3348" s="1" t="str">
        <f t="shared" si="759"/>
        <v/>
      </c>
    </row>
    <row r="3349" spans="73:89" ht="12" customHeight="1" x14ac:dyDescent="0.15">
      <c r="BU3349" s="1">
        <f t="shared" si="760"/>
        <v>0</v>
      </c>
      <c r="BV3349" s="1">
        <f>IF($BY$12=1,NORMDIST(BY3349,$Y$6,$Y$8,TRUE),IF($BY$12=2,IF(BY3349&lt;=$BX$31,0,IF(BY3349&gt;=$BX$32,1,(BY3349-$BX$31)*$BX$33)),SUM($BU$42:BU3349)/$BV$40))</f>
        <v>1</v>
      </c>
      <c r="BW3349" s="1">
        <f t="shared" si="762"/>
        <v>1.1101578572752771E-42</v>
      </c>
      <c r="BY3349" s="1">
        <f t="shared" si="763"/>
        <v>330.7000000000067</v>
      </c>
      <c r="BZ3349" s="1">
        <f t="shared" si="754"/>
        <v>3.3569938230276825E-45</v>
      </c>
      <c r="CA3349" s="1">
        <f t="shared" si="761"/>
        <v>26</v>
      </c>
      <c r="CE3349" s="1">
        <f t="shared" si="755"/>
        <v>26.305</v>
      </c>
      <c r="CF3349" s="1">
        <f t="shared" si="756"/>
        <v>99</v>
      </c>
      <c r="CG3349" s="1">
        <f t="shared" si="757"/>
        <v>0</v>
      </c>
      <c r="CH3349" s="1">
        <f t="shared" si="764"/>
        <v>0</v>
      </c>
      <c r="CJ3349" s="1" t="e">
        <f t="shared" si="758"/>
        <v>#N/A</v>
      </c>
      <c r="CK3349" s="1" t="str">
        <f t="shared" si="759"/>
        <v/>
      </c>
    </row>
    <row r="3350" spans="73:89" ht="12" customHeight="1" x14ac:dyDescent="0.15">
      <c r="BU3350" s="1">
        <f t="shared" si="760"/>
        <v>0</v>
      </c>
      <c r="BV3350" s="1">
        <f>IF($BY$12=1,NORMDIST(BY3350,$Y$6,$Y$8,TRUE),IF($BY$12=2,IF(BY3350&lt;=$BX$31,0,IF(BY3350&gt;=$BX$32,1,(BY3350-$BX$31)*$BX$33)),SUM($BU$42:BU3350)/$BV$40))</f>
        <v>1</v>
      </c>
      <c r="BW3350" s="1">
        <f t="shared" si="762"/>
        <v>1.0352232067231754E-42</v>
      </c>
      <c r="BY3350" s="1">
        <f t="shared" si="763"/>
        <v>330.80000000000672</v>
      </c>
      <c r="BZ3350" s="1">
        <f t="shared" si="754"/>
        <v>3.1294534665149772E-45</v>
      </c>
      <c r="CA3350" s="1">
        <f t="shared" si="761"/>
        <v>26</v>
      </c>
      <c r="CE3350" s="1">
        <f t="shared" si="755"/>
        <v>26.305</v>
      </c>
      <c r="CF3350" s="1">
        <f t="shared" si="756"/>
        <v>99</v>
      </c>
      <c r="CG3350" s="1">
        <f t="shared" si="757"/>
        <v>0</v>
      </c>
      <c r="CH3350" s="1">
        <f t="shared" si="764"/>
        <v>0</v>
      </c>
      <c r="CJ3350" s="1" t="e">
        <f t="shared" si="758"/>
        <v>#N/A</v>
      </c>
      <c r="CK3350" s="1" t="str">
        <f t="shared" si="759"/>
        <v/>
      </c>
    </row>
    <row r="3351" spans="73:89" ht="12" customHeight="1" x14ac:dyDescent="0.15">
      <c r="BU3351" s="1">
        <f t="shared" si="760"/>
        <v>0</v>
      </c>
      <c r="BV3351" s="1">
        <f>IF($BY$12=1,NORMDIST(BY3351,$Y$6,$Y$8,TRUE),IF($BY$12=2,IF(BY3351&lt;=$BX$31,0,IF(BY3351&gt;=$BX$32,1,(BY3351-$BX$31)*$BX$33)),SUM($BU$42:BU3351)/$BV$40))</f>
        <v>1</v>
      </c>
      <c r="BW3351" s="1">
        <f t="shared" si="762"/>
        <v>9.6532235568178734E-43</v>
      </c>
      <c r="BY3351" s="1">
        <f t="shared" si="763"/>
        <v>330.90000000000674</v>
      </c>
      <c r="BZ3351" s="1">
        <f t="shared" si="754"/>
        <v>2.9172630875846712E-45</v>
      </c>
      <c r="CA3351" s="1">
        <f t="shared" si="761"/>
        <v>26</v>
      </c>
      <c r="CE3351" s="1">
        <f t="shared" si="755"/>
        <v>26.305</v>
      </c>
      <c r="CF3351" s="1">
        <f t="shared" si="756"/>
        <v>99</v>
      </c>
      <c r="CG3351" s="1">
        <f t="shared" si="757"/>
        <v>0</v>
      </c>
      <c r="CH3351" s="1">
        <f t="shared" si="764"/>
        <v>0</v>
      </c>
      <c r="CJ3351" s="1" t="e">
        <f t="shared" si="758"/>
        <v>#N/A</v>
      </c>
      <c r="CK3351" s="1" t="str">
        <f t="shared" si="759"/>
        <v/>
      </c>
    </row>
    <row r="3352" spans="73:89" ht="12" customHeight="1" x14ac:dyDescent="0.15">
      <c r="BU3352" s="1">
        <f t="shared" si="760"/>
        <v>0</v>
      </c>
      <c r="BV3352" s="1">
        <f>IF($BY$12=1,NORMDIST(BY3352,$Y$6,$Y$8,TRUE),IF($BY$12=2,IF(BY3352&lt;=$BX$31,0,IF(BY3352&gt;=$BX$32,1,(BY3352-$BX$31)*$BX$33)),SUM($BU$42:BU3352)/$BV$40))</f>
        <v>1</v>
      </c>
      <c r="BW3352" s="1">
        <f t="shared" si="762"/>
        <v>9.0011879885923442E-43</v>
      </c>
      <c r="BY3352" s="1">
        <f t="shared" si="763"/>
        <v>331.00000000000676</v>
      </c>
      <c r="BZ3352" s="1">
        <f t="shared" si="754"/>
        <v>2.7193921415686284E-45</v>
      </c>
      <c r="CA3352" s="1">
        <f t="shared" si="761"/>
        <v>26</v>
      </c>
      <c r="CE3352" s="1">
        <f t="shared" si="755"/>
        <v>26.305</v>
      </c>
      <c r="CF3352" s="1">
        <f t="shared" si="756"/>
        <v>99</v>
      </c>
      <c r="CG3352" s="1">
        <f t="shared" si="757"/>
        <v>0</v>
      </c>
      <c r="CH3352" s="1">
        <f t="shared" si="764"/>
        <v>0</v>
      </c>
      <c r="CJ3352" s="1" t="e">
        <f t="shared" si="758"/>
        <v>#N/A</v>
      </c>
      <c r="CK3352" s="1" t="str">
        <f t="shared" si="759"/>
        <v/>
      </c>
    </row>
    <row r="3353" spans="73:89" ht="12" customHeight="1" x14ac:dyDescent="0.15">
      <c r="BU3353" s="1">
        <f t="shared" si="760"/>
        <v>0</v>
      </c>
      <c r="BV3353" s="1">
        <f>IF($BY$12=1,NORMDIST(BY3353,$Y$6,$Y$8,TRUE),IF($BY$12=2,IF(BY3353&lt;=$BX$31,0,IF(BY3353&gt;=$BX$32,1,(BY3353-$BX$31)*$BX$33)),SUM($BU$42:BU3353)/$BV$40))</f>
        <v>1</v>
      </c>
      <c r="BW3353" s="1">
        <f t="shared" si="762"/>
        <v>8.3929841492727287E-43</v>
      </c>
      <c r="BY3353" s="1">
        <f t="shared" si="763"/>
        <v>331.10000000000679</v>
      </c>
      <c r="BZ3353" s="1">
        <f t="shared" si="754"/>
        <v>2.5348789336371359E-45</v>
      </c>
      <c r="CA3353" s="1">
        <f t="shared" si="761"/>
        <v>26</v>
      </c>
      <c r="CE3353" s="1">
        <f t="shared" si="755"/>
        <v>26.305</v>
      </c>
      <c r="CF3353" s="1">
        <f t="shared" si="756"/>
        <v>99</v>
      </c>
      <c r="CG3353" s="1">
        <f t="shared" si="757"/>
        <v>0</v>
      </c>
      <c r="CH3353" s="1">
        <f t="shared" si="764"/>
        <v>0</v>
      </c>
      <c r="CJ3353" s="1" t="e">
        <f t="shared" si="758"/>
        <v>#N/A</v>
      </c>
      <c r="CK3353" s="1" t="str">
        <f t="shared" si="759"/>
        <v/>
      </c>
    </row>
    <row r="3354" spans="73:89" ht="12" customHeight="1" x14ac:dyDescent="0.15">
      <c r="BU3354" s="1">
        <f t="shared" si="760"/>
        <v>0</v>
      </c>
      <c r="BV3354" s="1">
        <f>IF($BY$12=1,NORMDIST(BY3354,$Y$6,$Y$8,TRUE),IF($BY$12=2,IF(BY3354&lt;=$BX$31,0,IF(BY3354&gt;=$BX$32,1,(BY3354-$BX$31)*$BX$33)),SUM($BU$42:BU3354)/$BV$40))</f>
        <v>1</v>
      </c>
      <c r="BW3354" s="1">
        <f t="shared" si="762"/>
        <v>7.8256798503935878E-43</v>
      </c>
      <c r="BY3354" s="1">
        <f t="shared" si="763"/>
        <v>331.20000000000681</v>
      </c>
      <c r="BZ3354" s="1">
        <f t="shared" si="754"/>
        <v>2.3628260417854551E-45</v>
      </c>
      <c r="CA3354" s="1">
        <f t="shared" si="761"/>
        <v>26</v>
      </c>
      <c r="CE3354" s="1">
        <f t="shared" si="755"/>
        <v>26.305</v>
      </c>
      <c r="CF3354" s="1">
        <f t="shared" si="756"/>
        <v>99</v>
      </c>
      <c r="CG3354" s="1">
        <f t="shared" si="757"/>
        <v>0</v>
      </c>
      <c r="CH3354" s="1">
        <f t="shared" si="764"/>
        <v>0</v>
      </c>
      <c r="CJ3354" s="1" t="e">
        <f t="shared" si="758"/>
        <v>#N/A</v>
      </c>
      <c r="CK3354" s="1" t="str">
        <f t="shared" si="759"/>
        <v/>
      </c>
    </row>
    <row r="3355" spans="73:89" ht="12" customHeight="1" x14ac:dyDescent="0.15">
      <c r="BU3355" s="1">
        <f t="shared" si="760"/>
        <v>0</v>
      </c>
      <c r="BV3355" s="1">
        <f>IF($BY$12=1,NORMDIST(BY3355,$Y$6,$Y$8,TRUE),IF($BY$12=2,IF(BY3355&lt;=$BX$31,0,IF(BY3355&gt;=$BX$32,1,(BY3355-$BX$31)*$BX$33)),SUM($BU$42:BU3355)/$BV$40))</f>
        <v>1</v>
      </c>
      <c r="BW3355" s="1">
        <f t="shared" si="762"/>
        <v>7.2965380890019507E-43</v>
      </c>
      <c r="BY3355" s="1">
        <f t="shared" si="763"/>
        <v>331.30000000000683</v>
      </c>
      <c r="BZ3355" s="1">
        <f t="shared" si="754"/>
        <v>2.2023960425601572E-45</v>
      </c>
      <c r="CA3355" s="1">
        <f t="shared" si="761"/>
        <v>26</v>
      </c>
      <c r="CE3355" s="1">
        <f t="shared" si="755"/>
        <v>26.305</v>
      </c>
      <c r="CF3355" s="1">
        <f t="shared" si="756"/>
        <v>99</v>
      </c>
      <c r="CG3355" s="1">
        <f t="shared" si="757"/>
        <v>0</v>
      </c>
      <c r="CH3355" s="1">
        <f t="shared" si="764"/>
        <v>0</v>
      </c>
      <c r="CJ3355" s="1" t="e">
        <f t="shared" si="758"/>
        <v>#N/A</v>
      </c>
      <c r="CK3355" s="1" t="str">
        <f t="shared" si="759"/>
        <v/>
      </c>
    </row>
    <row r="3356" spans="73:89" ht="12" customHeight="1" x14ac:dyDescent="0.15">
      <c r="BU3356" s="1">
        <f t="shared" si="760"/>
        <v>0</v>
      </c>
      <c r="BV3356" s="1">
        <f>IF($BY$12=1,NORMDIST(BY3356,$Y$6,$Y$8,TRUE),IF($BY$12=2,IF(BY3356&lt;=$BX$31,0,IF(BY3356&gt;=$BX$32,1,(BY3356-$BX$31)*$BX$33)),SUM($BU$42:BU3356)/$BV$40))</f>
        <v>1</v>
      </c>
      <c r="BW3356" s="1">
        <f t="shared" si="762"/>
        <v>6.8030041199662704E-43</v>
      </c>
      <c r="BY3356" s="1">
        <f t="shared" si="763"/>
        <v>331.40000000000686</v>
      </c>
      <c r="BZ3356" s="1">
        <f t="shared" si="754"/>
        <v>2.0528075196035394E-45</v>
      </c>
      <c r="CA3356" s="1">
        <f t="shared" si="761"/>
        <v>26</v>
      </c>
      <c r="CE3356" s="1">
        <f t="shared" si="755"/>
        <v>26.305</v>
      </c>
      <c r="CF3356" s="1">
        <f t="shared" si="756"/>
        <v>99</v>
      </c>
      <c r="CG3356" s="1">
        <f t="shared" si="757"/>
        <v>0</v>
      </c>
      <c r="CH3356" s="1">
        <f t="shared" si="764"/>
        <v>0</v>
      </c>
      <c r="CJ3356" s="1" t="e">
        <f t="shared" si="758"/>
        <v>#N/A</v>
      </c>
      <c r="CK3356" s="1" t="str">
        <f t="shared" si="759"/>
        <v/>
      </c>
    </row>
    <row r="3357" spans="73:89" ht="12" customHeight="1" x14ac:dyDescent="0.15">
      <c r="BU3357" s="1">
        <f t="shared" si="760"/>
        <v>0</v>
      </c>
      <c r="BV3357" s="1">
        <f>IF($BY$12=1,NORMDIST(BY3357,$Y$6,$Y$8,TRUE),IF($BY$12=2,IF(BY3357&lt;=$BX$31,0,IF(BY3357&gt;=$BX$32,1,(BY3357-$BX$31)*$BX$33)),SUM($BU$42:BU3357)/$BV$40))</f>
        <v>1</v>
      </c>
      <c r="BW3357" s="1">
        <f t="shared" si="762"/>
        <v>6.3426933801605364E-43</v>
      </c>
      <c r="BY3357" s="1">
        <f t="shared" si="763"/>
        <v>331.50000000000688</v>
      </c>
      <c r="BZ3357" s="1">
        <f t="shared" si="754"/>
        <v>1.9133313363983122E-45</v>
      </c>
      <c r="CA3357" s="1">
        <f t="shared" si="761"/>
        <v>26</v>
      </c>
      <c r="CE3357" s="1">
        <f t="shared" si="755"/>
        <v>26.305</v>
      </c>
      <c r="CF3357" s="1">
        <f t="shared" si="756"/>
        <v>99</v>
      </c>
      <c r="CG3357" s="1">
        <f t="shared" si="757"/>
        <v>0</v>
      </c>
      <c r="CH3357" s="1">
        <f t="shared" si="764"/>
        <v>0</v>
      </c>
      <c r="CJ3357" s="1" t="e">
        <f t="shared" si="758"/>
        <v>#N/A</v>
      </c>
      <c r="CK3357" s="1" t="str">
        <f t="shared" si="759"/>
        <v/>
      </c>
    </row>
    <row r="3358" spans="73:89" ht="12" customHeight="1" x14ac:dyDescent="0.15">
      <c r="BU3358" s="1">
        <f t="shared" si="760"/>
        <v>0</v>
      </c>
      <c r="BV3358" s="1">
        <f>IF($BY$12=1,NORMDIST(BY3358,$Y$6,$Y$8,TRUE),IF($BY$12=2,IF(BY3358&lt;=$BX$31,0,IF(BY3358&gt;=$BX$32,1,(BY3358-$BX$31)*$BX$33)),SUM($BU$42:BU3358)/$BV$40))</f>
        <v>1</v>
      </c>
      <c r="BW3358" s="1">
        <f t="shared" si="762"/>
        <v>5.9133802086796885E-43</v>
      </c>
      <c r="BY3358" s="1">
        <f t="shared" si="763"/>
        <v>331.6000000000069</v>
      </c>
      <c r="BZ3358" s="1">
        <f t="shared" si="754"/>
        <v>1.783287155814103E-45</v>
      </c>
      <c r="CA3358" s="1">
        <f t="shared" si="761"/>
        <v>26</v>
      </c>
      <c r="CE3358" s="1">
        <f t="shared" si="755"/>
        <v>26.305</v>
      </c>
      <c r="CF3358" s="1">
        <f t="shared" si="756"/>
        <v>99</v>
      </c>
      <c r="CG3358" s="1">
        <f t="shared" si="757"/>
        <v>0</v>
      </c>
      <c r="CH3358" s="1">
        <f t="shared" si="764"/>
        <v>0</v>
      </c>
      <c r="CJ3358" s="1" t="e">
        <f t="shared" si="758"/>
        <v>#N/A</v>
      </c>
      <c r="CK3358" s="1" t="str">
        <f t="shared" si="759"/>
        <v/>
      </c>
    </row>
    <row r="3359" spans="73:89" ht="12" customHeight="1" x14ac:dyDescent="0.15">
      <c r="BU3359" s="1">
        <f t="shared" si="760"/>
        <v>0</v>
      </c>
      <c r="BV3359" s="1">
        <f>IF($BY$12=1,NORMDIST(BY3359,$Y$6,$Y$8,TRUE),IF($BY$12=2,IF(BY3359&lt;=$BX$31,0,IF(BY3359&gt;=$BX$32,1,(BY3359-$BX$31)*$BX$33)),SUM($BU$42:BU3359)/$BV$40))</f>
        <v>1</v>
      </c>
      <c r="BW3359" s="1">
        <f t="shared" si="762"/>
        <v>5.5129873108854064E-43</v>
      </c>
      <c r="BY3359" s="1">
        <f t="shared" si="763"/>
        <v>331.70000000000692</v>
      </c>
      <c r="BZ3359" s="1">
        <f t="shared" si="754"/>
        <v>1.6620401901975555E-45</v>
      </c>
      <c r="CA3359" s="1">
        <f t="shared" si="761"/>
        <v>26</v>
      </c>
      <c r="CE3359" s="1">
        <f t="shared" si="755"/>
        <v>26.305</v>
      </c>
      <c r="CF3359" s="1">
        <f t="shared" si="756"/>
        <v>99</v>
      </c>
      <c r="CG3359" s="1">
        <f t="shared" si="757"/>
        <v>0</v>
      </c>
      <c r="CH3359" s="1">
        <f t="shared" si="764"/>
        <v>0</v>
      </c>
      <c r="CJ3359" s="1" t="e">
        <f t="shared" si="758"/>
        <v>#N/A</v>
      </c>
      <c r="CK3359" s="1" t="str">
        <f t="shared" si="759"/>
        <v/>
      </c>
    </row>
    <row r="3360" spans="73:89" ht="12" customHeight="1" x14ac:dyDescent="0.15">
      <c r="BU3360" s="1">
        <f t="shared" si="760"/>
        <v>0</v>
      </c>
      <c r="BV3360" s="1">
        <f>IF($BY$12=1,NORMDIST(BY3360,$Y$6,$Y$8,TRUE),IF($BY$12=2,IF(BY3360&lt;=$BX$31,0,IF(BY3360&gt;=$BX$32,1,(BY3360-$BX$31)*$BX$33)),SUM($BU$42:BU3360)/$BV$40))</f>
        <v>1</v>
      </c>
      <c r="BW3360" s="1">
        <f t="shared" si="762"/>
        <v>5.1395759174819245E-43</v>
      </c>
      <c r="BY3360" s="1">
        <f t="shared" si="763"/>
        <v>331.80000000000695</v>
      </c>
      <c r="BZ3360" s="1">
        <f t="shared" si="754"/>
        <v>1.5489981668118796E-45</v>
      </c>
      <c r="CA3360" s="1">
        <f t="shared" si="761"/>
        <v>26</v>
      </c>
      <c r="CE3360" s="1">
        <f t="shared" si="755"/>
        <v>26.305</v>
      </c>
      <c r="CF3360" s="1">
        <f t="shared" si="756"/>
        <v>99</v>
      </c>
      <c r="CG3360" s="1">
        <f t="shared" si="757"/>
        <v>0</v>
      </c>
      <c r="CH3360" s="1">
        <f t="shared" si="764"/>
        <v>0</v>
      </c>
      <c r="CJ3360" s="1" t="e">
        <f t="shared" si="758"/>
        <v>#N/A</v>
      </c>
      <c r="CK3360" s="1" t="str">
        <f t="shared" si="759"/>
        <v/>
      </c>
    </row>
    <row r="3361" spans="73:89" ht="12" customHeight="1" x14ac:dyDescent="0.15">
      <c r="BU3361" s="1">
        <f t="shared" si="760"/>
        <v>0</v>
      </c>
      <c r="BV3361" s="1">
        <f>IF($BY$12=1,NORMDIST(BY3361,$Y$6,$Y$8,TRUE),IF($BY$12=2,IF(BY3361&lt;=$BX$31,0,IF(BY3361&gt;=$BX$32,1,(BY3361-$BX$31)*$BX$33)),SUM($BU$42:BU3361)/$BV$40))</f>
        <v>1</v>
      </c>
      <c r="BW3361" s="1">
        <f t="shared" si="762"/>
        <v>4.7913365930135769E-43</v>
      </c>
      <c r="BY3361" s="1">
        <f t="shared" si="763"/>
        <v>331.90000000000697</v>
      </c>
      <c r="BZ3361" s="1">
        <f t="shared" si="754"/>
        <v>1.4436084944300923E-45</v>
      </c>
      <c r="CA3361" s="1">
        <f t="shared" si="761"/>
        <v>26</v>
      </c>
      <c r="CE3361" s="1">
        <f t="shared" si="755"/>
        <v>26.305</v>
      </c>
      <c r="CF3361" s="1">
        <f t="shared" si="756"/>
        <v>99</v>
      </c>
      <c r="CG3361" s="1">
        <f t="shared" si="757"/>
        <v>0</v>
      </c>
      <c r="CH3361" s="1">
        <f t="shared" si="764"/>
        <v>0</v>
      </c>
      <c r="CJ3361" s="1" t="e">
        <f t="shared" si="758"/>
        <v>#N/A</v>
      </c>
      <c r="CK3361" s="1" t="str">
        <f t="shared" si="759"/>
        <v/>
      </c>
    </row>
    <row r="3362" spans="73:89" ht="12" customHeight="1" x14ac:dyDescent="0.15">
      <c r="BU3362" s="1">
        <f t="shared" si="760"/>
        <v>0</v>
      </c>
      <c r="BV3362" s="1">
        <f>IF($BY$12=1,NORMDIST(BY3362,$Y$6,$Y$8,TRUE),IF($BY$12=2,IF(BY3362&lt;=$BX$31,0,IF(BY3362&gt;=$BX$32,1,(BY3362-$BX$31)*$BX$33)),SUM($BU$42:BU3362)/$BV$40))</f>
        <v>1</v>
      </c>
      <c r="BW3362" s="1">
        <f t="shared" si="762"/>
        <v>4.4665806511444982E-43</v>
      </c>
      <c r="BY3362" s="1">
        <f t="shared" si="763"/>
        <v>332.00000000000699</v>
      </c>
      <c r="BZ3362" s="1">
        <f t="shared" si="754"/>
        <v>1.3453556178145795E-45</v>
      </c>
      <c r="CA3362" s="1">
        <f t="shared" si="761"/>
        <v>26</v>
      </c>
      <c r="CE3362" s="1">
        <f t="shared" si="755"/>
        <v>26.305</v>
      </c>
      <c r="CF3362" s="1">
        <f t="shared" si="756"/>
        <v>99</v>
      </c>
      <c r="CG3362" s="1">
        <f t="shared" si="757"/>
        <v>0</v>
      </c>
      <c r="CH3362" s="1">
        <f t="shared" si="764"/>
        <v>0</v>
      </c>
      <c r="CJ3362" s="1" t="e">
        <f t="shared" si="758"/>
        <v>#N/A</v>
      </c>
      <c r="CK3362" s="1" t="str">
        <f t="shared" si="759"/>
        <v/>
      </c>
    </row>
    <row r="3363" spans="73:89" ht="12" customHeight="1" x14ac:dyDescent="0.15">
      <c r="BU3363" s="1">
        <f t="shared" si="760"/>
        <v>0</v>
      </c>
      <c r="BV3363" s="1">
        <f>IF($BY$12=1,NORMDIST(BY3363,$Y$6,$Y$8,TRUE),IF($BY$12=2,IF(BY3363&lt;=$BX$31,0,IF(BY3363&gt;=$BX$32,1,(BY3363-$BX$31)*$BX$33)),SUM($BU$42:BU3363)/$BV$40))</f>
        <v>1</v>
      </c>
      <c r="BW3363" s="1">
        <f t="shared" si="762"/>
        <v>4.1637321368735065E-43</v>
      </c>
      <c r="BY3363" s="1">
        <f t="shared" si="763"/>
        <v>332.10000000000701</v>
      </c>
      <c r="BZ3363" s="1">
        <f t="shared" si="754"/>
        <v>1.2537585476884728E-45</v>
      </c>
      <c r="CA3363" s="1">
        <f t="shared" si="761"/>
        <v>26</v>
      </c>
      <c r="CE3363" s="1">
        <f t="shared" si="755"/>
        <v>26.305</v>
      </c>
      <c r="CF3363" s="1">
        <f t="shared" si="756"/>
        <v>99</v>
      </c>
      <c r="CG3363" s="1">
        <f t="shared" si="757"/>
        <v>0</v>
      </c>
      <c r="CH3363" s="1">
        <f t="shared" si="764"/>
        <v>0</v>
      </c>
      <c r="CJ3363" s="1" t="e">
        <f t="shared" si="758"/>
        <v>#N/A</v>
      </c>
      <c r="CK3363" s="1" t="str">
        <f t="shared" si="759"/>
        <v/>
      </c>
    </row>
    <row r="3364" spans="73:89" ht="12" customHeight="1" x14ac:dyDescent="0.15">
      <c r="BU3364" s="1">
        <f t="shared" si="760"/>
        <v>0</v>
      </c>
      <c r="BV3364" s="1">
        <f>IF($BY$12=1,NORMDIST(BY3364,$Y$6,$Y$8,TRUE),IF($BY$12=2,IF(BY3364&lt;=$BX$31,0,IF(BY3364&gt;=$BX$32,1,(BY3364-$BX$31)*$BX$33)),SUM($BU$42:BU3364)/$BV$40))</f>
        <v>1</v>
      </c>
      <c r="BW3364" s="1">
        <f t="shared" si="762"/>
        <v>3.8813203384348809E-43</v>
      </c>
      <c r="BY3364" s="1">
        <f t="shared" si="763"/>
        <v>332.20000000000704</v>
      </c>
      <c r="BZ3364" s="1">
        <f t="shared" si="754"/>
        <v>1.1683685546161345E-45</v>
      </c>
      <c r="CA3364" s="1">
        <f t="shared" si="761"/>
        <v>26</v>
      </c>
      <c r="CE3364" s="1">
        <f t="shared" si="755"/>
        <v>26.305</v>
      </c>
      <c r="CF3364" s="1">
        <f t="shared" si="756"/>
        <v>99</v>
      </c>
      <c r="CG3364" s="1">
        <f t="shared" si="757"/>
        <v>0</v>
      </c>
      <c r="CH3364" s="1">
        <f t="shared" si="764"/>
        <v>0</v>
      </c>
      <c r="CJ3364" s="1" t="e">
        <f t="shared" si="758"/>
        <v>#N/A</v>
      </c>
      <c r="CK3364" s="1" t="str">
        <f t="shared" si="759"/>
        <v/>
      </c>
    </row>
    <row r="3365" spans="73:89" ht="12" customHeight="1" x14ac:dyDescent="0.15">
      <c r="BU3365" s="1">
        <f t="shared" si="760"/>
        <v>0</v>
      </c>
      <c r="BV3365" s="1">
        <f>IF($BY$12=1,NORMDIST(BY3365,$Y$6,$Y$8,TRUE),IF($BY$12=2,IF(BY3365&lt;=$BX$31,0,IF(BY3365&gt;=$BX$32,1,(BY3365-$BX$31)*$BX$33)),SUM($BU$42:BU3365)/$BV$40))</f>
        <v>1</v>
      </c>
      <c r="BW3365" s="1">
        <f t="shared" si="762"/>
        <v>3.6179727940729066E-43</v>
      </c>
      <c r="BY3365" s="1">
        <f t="shared" si="763"/>
        <v>332.30000000000706</v>
      </c>
      <c r="BZ3365" s="1">
        <f t="shared" si="754"/>
        <v>1.0887670159713601E-45</v>
      </c>
      <c r="CA3365" s="1">
        <f t="shared" si="761"/>
        <v>26</v>
      </c>
      <c r="CE3365" s="1">
        <f t="shared" si="755"/>
        <v>26.305</v>
      </c>
      <c r="CF3365" s="1">
        <f t="shared" si="756"/>
        <v>99</v>
      </c>
      <c r="CG3365" s="1">
        <f t="shared" si="757"/>
        <v>0</v>
      </c>
      <c r="CH3365" s="1">
        <f t="shared" si="764"/>
        <v>0</v>
      </c>
      <c r="CJ3365" s="1" t="e">
        <f t="shared" si="758"/>
        <v>#N/A</v>
      </c>
      <c r="CK3365" s="1" t="str">
        <f t="shared" si="759"/>
        <v/>
      </c>
    </row>
    <row r="3366" spans="73:89" ht="12" customHeight="1" x14ac:dyDescent="0.15">
      <c r="BU3366" s="1">
        <f t="shared" si="760"/>
        <v>0</v>
      </c>
      <c r="BV3366" s="1">
        <f>IF($BY$12=1,NORMDIST(BY3366,$Y$6,$Y$8,TRUE),IF($BY$12=2,IF(BY3366&lt;=$BX$31,0,IF(BY3366&gt;=$BX$32,1,(BY3366-$BX$31)*$BX$33)),SUM($BU$42:BU3366)/$BV$40))</f>
        <v>1</v>
      </c>
      <c r="BW3366" s="1">
        <f t="shared" si="762"/>
        <v>3.3724087611532378E-43</v>
      </c>
      <c r="BY3366" s="1">
        <f t="shared" si="763"/>
        <v>332.40000000000708</v>
      </c>
      <c r="BZ3366" s="1">
        <f t="shared" si="754"/>
        <v>1.0145634058824205E-45</v>
      </c>
      <c r="CA3366" s="1">
        <f t="shared" si="761"/>
        <v>26</v>
      </c>
      <c r="CE3366" s="1">
        <f t="shared" si="755"/>
        <v>26.305</v>
      </c>
      <c r="CF3366" s="1">
        <f t="shared" si="756"/>
        <v>99</v>
      </c>
      <c r="CG3366" s="1">
        <f t="shared" si="757"/>
        <v>0</v>
      </c>
      <c r="CH3366" s="1">
        <f t="shared" si="764"/>
        <v>0</v>
      </c>
      <c r="CJ3366" s="1" t="e">
        <f t="shared" si="758"/>
        <v>#N/A</v>
      </c>
      <c r="CK3366" s="1" t="str">
        <f t="shared" si="759"/>
        <v/>
      </c>
    </row>
    <row r="3367" spans="73:89" ht="12" customHeight="1" x14ac:dyDescent="0.15">
      <c r="BU3367" s="1">
        <f t="shared" si="760"/>
        <v>0</v>
      </c>
      <c r="BV3367" s="1">
        <f>IF($BY$12=1,NORMDIST(BY3367,$Y$6,$Y$8,TRUE),IF($BY$12=2,IF(BY3367&lt;=$BX$31,0,IF(BY3367&gt;=$BX$32,1,(BY3367-$BX$31)*$BX$33)),SUM($BU$42:BU3367)/$BV$40))</f>
        <v>1</v>
      </c>
      <c r="BW3367" s="1">
        <f t="shared" si="762"/>
        <v>3.1434331172014906E-43</v>
      </c>
      <c r="BY3367" s="1">
        <f t="shared" si="763"/>
        <v>332.50000000000711</v>
      </c>
      <c r="BZ3367" s="1">
        <f t="shared" si="754"/>
        <v>9.4539341870719507E-46</v>
      </c>
      <c r="CA3367" s="1">
        <f t="shared" si="761"/>
        <v>26</v>
      </c>
      <c r="CE3367" s="1">
        <f t="shared" si="755"/>
        <v>26.305</v>
      </c>
      <c r="CF3367" s="1">
        <f t="shared" si="756"/>
        <v>99</v>
      </c>
      <c r="CG3367" s="1">
        <f t="shared" si="757"/>
        <v>0</v>
      </c>
      <c r="CH3367" s="1">
        <f t="shared" si="764"/>
        <v>0</v>
      </c>
      <c r="CJ3367" s="1" t="e">
        <f t="shared" si="758"/>
        <v>#N/A</v>
      </c>
      <c r="CK3367" s="1" t="str">
        <f t="shared" si="759"/>
        <v/>
      </c>
    </row>
    <row r="3368" spans="73:89" ht="12" customHeight="1" x14ac:dyDescent="0.15">
      <c r="BU3368" s="1">
        <f t="shared" si="760"/>
        <v>0</v>
      </c>
      <c r="BV3368" s="1">
        <f>IF($BY$12=1,NORMDIST(BY3368,$Y$6,$Y$8,TRUE),IF($BY$12=2,IF(BY3368&lt;=$BX$31,0,IF(BY3368&gt;=$BX$32,1,(BY3368-$BX$31)*$BX$33)),SUM($BU$42:BU3368)/$BV$40))</f>
        <v>1</v>
      </c>
      <c r="BW3368" s="1">
        <f t="shared" si="762"/>
        <v>2.9299306644510991E-43</v>
      </c>
      <c r="BY3368" s="1">
        <f t="shared" si="763"/>
        <v>332.60000000000713</v>
      </c>
      <c r="BZ3368" s="1">
        <f t="shared" si="754"/>
        <v>8.8091721721317994E-46</v>
      </c>
      <c r="CA3368" s="1">
        <f t="shared" si="761"/>
        <v>26</v>
      </c>
      <c r="CE3368" s="1">
        <f t="shared" si="755"/>
        <v>26.305</v>
      </c>
      <c r="CF3368" s="1">
        <f t="shared" si="756"/>
        <v>99</v>
      </c>
      <c r="CG3368" s="1">
        <f t="shared" si="757"/>
        <v>0</v>
      </c>
      <c r="CH3368" s="1">
        <f t="shared" si="764"/>
        <v>0</v>
      </c>
      <c r="CJ3368" s="1" t="e">
        <f t="shared" si="758"/>
        <v>#N/A</v>
      </c>
      <c r="CK3368" s="1" t="str">
        <f t="shared" si="759"/>
        <v/>
      </c>
    </row>
    <row r="3369" spans="73:89" ht="12" customHeight="1" x14ac:dyDescent="0.15">
      <c r="BU3369" s="1">
        <f t="shared" si="760"/>
        <v>0</v>
      </c>
      <c r="BV3369" s="1">
        <f>IF($BY$12=1,NORMDIST(BY3369,$Y$6,$Y$8,TRUE),IF($BY$12=2,IF(BY3369&lt;=$BX$31,0,IF(BY3369&gt;=$BX$32,1,(BY3369-$BX$31)*$BX$33)),SUM($BU$42:BU3369)/$BV$40))</f>
        <v>1</v>
      </c>
      <c r="BW3369" s="1">
        <f t="shared" si="762"/>
        <v>2.7308608113404619E-43</v>
      </c>
      <c r="BY3369" s="1">
        <f t="shared" si="763"/>
        <v>332.70000000000715</v>
      </c>
      <c r="BZ3369" s="1">
        <f t="shared" si="754"/>
        <v>8.2081779721683294E-46</v>
      </c>
      <c r="CA3369" s="1">
        <f t="shared" si="761"/>
        <v>26</v>
      </c>
      <c r="CE3369" s="1">
        <f t="shared" si="755"/>
        <v>26.305</v>
      </c>
      <c r="CF3369" s="1">
        <f t="shared" si="756"/>
        <v>99</v>
      </c>
      <c r="CG3369" s="1">
        <f t="shared" si="757"/>
        <v>0</v>
      </c>
      <c r="CH3369" s="1">
        <f t="shared" si="764"/>
        <v>0</v>
      </c>
      <c r="CJ3369" s="1" t="e">
        <f t="shared" si="758"/>
        <v>#N/A</v>
      </c>
      <c r="CK3369" s="1" t="str">
        <f t="shared" si="759"/>
        <v/>
      </c>
    </row>
    <row r="3370" spans="73:89" ht="12" customHeight="1" x14ac:dyDescent="0.15">
      <c r="BU3370" s="1">
        <f t="shared" si="760"/>
        <v>0</v>
      </c>
      <c r="BV3370" s="1">
        <f>IF($BY$12=1,NORMDIST(BY3370,$Y$6,$Y$8,TRUE),IF($BY$12=2,IF(BY3370&lt;=$BX$31,0,IF(BY3370&gt;=$BX$32,1,(BY3370-$BX$31)*$BX$33)),SUM($BU$42:BU3370)/$BV$40))</f>
        <v>1</v>
      </c>
      <c r="BW3370" s="1">
        <f t="shared" si="762"/>
        <v>2.5452526061391308E-43</v>
      </c>
      <c r="BY3370" s="1">
        <f t="shared" si="763"/>
        <v>332.80000000000717</v>
      </c>
      <c r="BZ3370" s="1">
        <f t="shared" ref="BZ3370:BZ3433" si="765">IF($BZ$5,IF($BY$12=1,NORMDIST(BY3370,$Y$6,$Y$8,FALSE),IF($BY$12=2,IF(AND(BY3370&gt;=$BX$31,BY3370&lt;=$BX$32),$BX$33,0),IF(BY3370&lt;=$BX$13,0,NORMDIST(LN((BY3370-$BX$13)/$BX$12),0,$BW$8,FALSE)/((BY3370-$BX$13)/$BX$12)))),-999)</f>
        <v>7.6479946097928971E-46</v>
      </c>
      <c r="CA3370" s="1">
        <f t="shared" si="761"/>
        <v>26</v>
      </c>
      <c r="CE3370" s="1">
        <f t="shared" ref="CE3370:CE3433" si="766">IF(AND($CB$7,$CD$2,$CD$1),26+$P$23/2-CC3370*$P$23,NA())</f>
        <v>26.305</v>
      </c>
      <c r="CF3370" s="1">
        <f t="shared" ref="CF3370:CF3433" si="767">IF(ISNA(CJ3370),99,CJ3370)</f>
        <v>99</v>
      </c>
      <c r="CG3370" s="1">
        <f t="shared" ref="CG3370:CG3433" si="768">IF(ISNA(CJ3370),0,CJ3370)</f>
        <v>0</v>
      </c>
      <c r="CH3370" s="1">
        <f t="shared" si="764"/>
        <v>0</v>
      </c>
      <c r="CJ3370" s="1" t="e">
        <f t="shared" ref="CJ3370:CJ3433" si="769">IF(CH3370=1,CE3370,NA())</f>
        <v>#N/A</v>
      </c>
      <c r="CK3370" s="1" t="str">
        <f t="shared" ref="CK3370:CK3433" si="770">IF(CH3370=1,M3269,"")</f>
        <v/>
      </c>
    </row>
    <row r="3371" spans="73:89" ht="12" customHeight="1" x14ac:dyDescent="0.15">
      <c r="BU3371" s="1">
        <f t="shared" ref="BU3371:BU3434" si="771">IF($BY$12&lt;3,0,IF(BY3371&lt;=$BX$13,0,NORMDIST(LN((BY3371-$BX$13)/$BX$12),0,$BW$8,FALSE)/((BY3371-$BX$13)/$BX$12)))</f>
        <v>0</v>
      </c>
      <c r="BV3371" s="1">
        <f>IF($BY$12=1,NORMDIST(BY3371,$Y$6,$Y$8,TRUE),IF($BY$12=2,IF(BY3371&lt;=$BX$31,0,IF(BY3371&gt;=$BX$32,1,(BY3371-$BX$31)*$BX$33)),SUM($BU$42:BU3371)/$BV$40))</f>
        <v>1</v>
      </c>
      <c r="BW3371" s="1">
        <f t="shared" si="762"/>
        <v>2.3722000995094515E-43</v>
      </c>
      <c r="BY3371" s="1">
        <f t="shared" si="763"/>
        <v>332.9000000000072</v>
      </c>
      <c r="BZ3371" s="1">
        <f t="shared" si="765"/>
        <v>7.1258639216263154E-46</v>
      </c>
      <c r="CA3371" s="1">
        <f t="shared" ref="CA3371:CA3434" si="772">IF(AND($CD$1,$CD$3),26-$CD$40*NORMDIST(BY3371,$Y$6,$Y$8/SQRT($T$18),FALSE),-999)</f>
        <v>26</v>
      </c>
      <c r="CE3371" s="1">
        <f t="shared" si="766"/>
        <v>26.305</v>
      </c>
      <c r="CF3371" s="1">
        <f t="shared" si="767"/>
        <v>99</v>
      </c>
      <c r="CG3371" s="1">
        <f t="shared" si="768"/>
        <v>0</v>
      </c>
      <c r="CH3371" s="1">
        <f t="shared" si="764"/>
        <v>0</v>
      </c>
      <c r="CJ3371" s="1" t="e">
        <f t="shared" si="769"/>
        <v>#N/A</v>
      </c>
      <c r="CK3371" s="1" t="str">
        <f t="shared" si="770"/>
        <v/>
      </c>
    </row>
    <row r="3372" spans="73:89" ht="12" customHeight="1" x14ac:dyDescent="0.15">
      <c r="BU3372" s="1">
        <f t="shared" si="771"/>
        <v>0</v>
      </c>
      <c r="BV3372" s="1">
        <f>IF($BY$12=1,NORMDIST(BY3372,$Y$6,$Y$8,TRUE),IF($BY$12=2,IF(BY3372&lt;=$BX$31,0,IF(BY3372&gt;=$BX$32,1,(BY3372-$BX$31)*$BX$33)),SUM($BU$42:BU3372)/$BV$40))</f>
        <v>1</v>
      </c>
      <c r="BW3372" s="1">
        <f t="shared" si="762"/>
        <v>2.2108580143278957E-43</v>
      </c>
      <c r="BY3372" s="1">
        <f t="shared" si="763"/>
        <v>333.00000000000722</v>
      </c>
      <c r="BZ3372" s="1">
        <f t="shared" si="765"/>
        <v>6.6392132562397834E-46</v>
      </c>
      <c r="CA3372" s="1">
        <f t="shared" si="772"/>
        <v>26</v>
      </c>
      <c r="CE3372" s="1">
        <f t="shared" si="766"/>
        <v>26.305</v>
      </c>
      <c r="CF3372" s="1">
        <f t="shared" si="767"/>
        <v>99</v>
      </c>
      <c r="CG3372" s="1">
        <f t="shared" si="768"/>
        <v>0</v>
      </c>
      <c r="CH3372" s="1">
        <f t="shared" si="764"/>
        <v>0</v>
      </c>
      <c r="CJ3372" s="1" t="e">
        <f t="shared" si="769"/>
        <v>#N/A</v>
      </c>
      <c r="CK3372" s="1" t="str">
        <f t="shared" si="770"/>
        <v/>
      </c>
    </row>
    <row r="3373" spans="73:89" ht="12" customHeight="1" x14ac:dyDescent="0.15">
      <c r="BU3373" s="1">
        <f t="shared" si="771"/>
        <v>0</v>
      </c>
      <c r="BV3373" s="1">
        <f>IF($BY$12=1,NORMDIST(BY3373,$Y$6,$Y$8,TRUE),IF($BY$12=2,IF(BY3373&lt;=$BX$31,0,IF(BY3373&gt;=$BX$32,1,(BY3373-$BX$31)*$BX$33)),SUM($BU$42:BU3373)/$BV$40))</f>
        <v>1</v>
      </c>
      <c r="BW3373" s="1">
        <f t="shared" si="762"/>
        <v>2.0604377025136659E-43</v>
      </c>
      <c r="BY3373" s="1">
        <f t="shared" si="763"/>
        <v>333.10000000000724</v>
      </c>
      <c r="BZ3373" s="1">
        <f t="shared" si="765"/>
        <v>6.1856430576812401E-46</v>
      </c>
      <c r="CA3373" s="1">
        <f t="shared" si="772"/>
        <v>26</v>
      </c>
      <c r="CE3373" s="1">
        <f t="shared" si="766"/>
        <v>26.305</v>
      </c>
      <c r="CF3373" s="1">
        <f t="shared" si="767"/>
        <v>99</v>
      </c>
      <c r="CG3373" s="1">
        <f t="shared" si="768"/>
        <v>0</v>
      </c>
      <c r="CH3373" s="1">
        <f t="shared" si="764"/>
        <v>0</v>
      </c>
      <c r="CJ3373" s="1" t="e">
        <f t="shared" si="769"/>
        <v>#N/A</v>
      </c>
      <c r="CK3373" s="1" t="str">
        <f t="shared" si="770"/>
        <v/>
      </c>
    </row>
    <row r="3374" spans="73:89" ht="12" customHeight="1" x14ac:dyDescent="0.15">
      <c r="BU3374" s="1">
        <f t="shared" si="771"/>
        <v>0</v>
      </c>
      <c r="BV3374" s="1">
        <f>IF($BY$12=1,NORMDIST(BY3374,$Y$6,$Y$8,TRUE),IF($BY$12=2,IF(BY3374&lt;=$BX$31,0,IF(BY3374&gt;=$BX$32,1,(BY3374-$BX$31)*$BX$33)),SUM($BU$42:BU3374)/$BV$40))</f>
        <v>1</v>
      </c>
      <c r="BW3374" s="1">
        <f t="shared" si="762"/>
        <v>1.9202033699376089E-43</v>
      </c>
      <c r="BY3374" s="1">
        <f t="shared" si="763"/>
        <v>333.20000000000726</v>
      </c>
      <c r="BZ3374" s="1">
        <f t="shared" si="765"/>
        <v>5.7629152759230701E-46</v>
      </c>
      <c r="CA3374" s="1">
        <f t="shared" si="772"/>
        <v>26</v>
      </c>
      <c r="CE3374" s="1">
        <f t="shared" si="766"/>
        <v>26.305</v>
      </c>
      <c r="CF3374" s="1">
        <f t="shared" si="767"/>
        <v>99</v>
      </c>
      <c r="CG3374" s="1">
        <f t="shared" si="768"/>
        <v>0</v>
      </c>
      <c r="CH3374" s="1">
        <f t="shared" si="764"/>
        <v>0</v>
      </c>
      <c r="CJ3374" s="1" t="e">
        <f t="shared" si="769"/>
        <v>#N/A</v>
      </c>
      <c r="CK3374" s="1" t="str">
        <f t="shared" si="770"/>
        <v/>
      </c>
    </row>
    <row r="3375" spans="73:89" ht="12" customHeight="1" x14ac:dyDescent="0.15">
      <c r="BU3375" s="1">
        <f t="shared" si="771"/>
        <v>0</v>
      </c>
      <c r="BV3375" s="1">
        <f>IF($BY$12=1,NORMDIST(BY3375,$Y$6,$Y$8,TRUE),IF($BY$12=2,IF(BY3375&lt;=$BX$31,0,IF(BY3375&gt;=$BX$32,1,(BY3375-$BX$31)*$BX$33)),SUM($BU$42:BU3375)/$BV$40))</f>
        <v>1</v>
      </c>
      <c r="BW3375" s="1">
        <f t="shared" si="762"/>
        <v>1.7894685517284299E-43</v>
      </c>
      <c r="BY3375" s="1">
        <f t="shared" si="763"/>
        <v>333.30000000000729</v>
      </c>
      <c r="BZ3375" s="1">
        <f t="shared" si="765"/>
        <v>5.3689425494401162E-46</v>
      </c>
      <c r="CA3375" s="1">
        <f t="shared" si="772"/>
        <v>26</v>
      </c>
      <c r="CE3375" s="1">
        <f t="shared" si="766"/>
        <v>26.305</v>
      </c>
      <c r="CF3375" s="1">
        <f t="shared" si="767"/>
        <v>99</v>
      </c>
      <c r="CG3375" s="1">
        <f t="shared" si="768"/>
        <v>0</v>
      </c>
      <c r="CH3375" s="1">
        <f t="shared" si="764"/>
        <v>0</v>
      </c>
      <c r="CJ3375" s="1" t="e">
        <f t="shared" si="769"/>
        <v>#N/A</v>
      </c>
      <c r="CK3375" s="1" t="str">
        <f t="shared" si="770"/>
        <v/>
      </c>
    </row>
    <row r="3376" spans="73:89" ht="12" customHeight="1" x14ac:dyDescent="0.15">
      <c r="BU3376" s="1">
        <f t="shared" si="771"/>
        <v>0</v>
      </c>
      <c r="BV3376" s="1">
        <f>IF($BY$12=1,NORMDIST(BY3376,$Y$6,$Y$8,TRUE),IF($BY$12=2,IF(BY3376&lt;=$BX$31,0,IF(BY3376&gt;=$BX$32,1,(BY3376-$BX$31)*$BX$33)),SUM($BU$42:BU3376)/$BV$40))</f>
        <v>1</v>
      </c>
      <c r="BW3376" s="1">
        <f t="shared" si="762"/>
        <v>1.6675928214515927E-43</v>
      </c>
      <c r="BY3376" s="1">
        <f t="shared" si="763"/>
        <v>333.40000000000731</v>
      </c>
      <c r="BZ3376" s="1">
        <f t="shared" si="765"/>
        <v>5.0017781087329218E-46</v>
      </c>
      <c r="CA3376" s="1">
        <f t="shared" si="772"/>
        <v>26</v>
      </c>
      <c r="CE3376" s="1">
        <f t="shared" si="766"/>
        <v>26.305</v>
      </c>
      <c r="CF3376" s="1">
        <f t="shared" si="767"/>
        <v>99</v>
      </c>
      <c r="CG3376" s="1">
        <f t="shared" si="768"/>
        <v>0</v>
      </c>
      <c r="CH3376" s="1">
        <f t="shared" si="764"/>
        <v>0</v>
      </c>
      <c r="CJ3376" s="1" t="e">
        <f t="shared" si="769"/>
        <v>#N/A</v>
      </c>
      <c r="CK3376" s="1" t="str">
        <f t="shared" si="770"/>
        <v/>
      </c>
    </row>
    <row r="3377" spans="73:89" ht="12" customHeight="1" x14ac:dyDescent="0.15">
      <c r="BU3377" s="1">
        <f t="shared" si="771"/>
        <v>0</v>
      </c>
      <c r="BV3377" s="1">
        <f>IF($BY$12=1,NORMDIST(BY3377,$Y$6,$Y$8,TRUE),IF($BY$12=2,IF(BY3377&lt;=$BX$31,0,IF(BY3377&gt;=$BX$32,1,(BY3377-$BX$31)*$BX$33)),SUM($BU$42:BU3377)/$BV$40))</f>
        <v>1</v>
      </c>
      <c r="BW3377" s="1">
        <f t="shared" si="762"/>
        <v>1.5539787187223209E-43</v>
      </c>
      <c r="BY3377" s="1">
        <f t="shared" si="763"/>
        <v>333.50000000000733</v>
      </c>
      <c r="BZ3377" s="1">
        <f t="shared" si="765"/>
        <v>4.6596063529903652E-46</v>
      </c>
      <c r="CA3377" s="1">
        <f t="shared" si="772"/>
        <v>26</v>
      </c>
      <c r="CE3377" s="1">
        <f t="shared" si="766"/>
        <v>26.305</v>
      </c>
      <c r="CF3377" s="1">
        <f t="shared" si="767"/>
        <v>99</v>
      </c>
      <c r="CG3377" s="1">
        <f t="shared" si="768"/>
        <v>0</v>
      </c>
      <c r="CH3377" s="1">
        <f t="shared" si="764"/>
        <v>0</v>
      </c>
      <c r="CJ3377" s="1" t="e">
        <f t="shared" si="769"/>
        <v>#N/A</v>
      </c>
      <c r="CK3377" s="1" t="str">
        <f t="shared" si="770"/>
        <v/>
      </c>
    </row>
    <row r="3378" spans="73:89" ht="12" customHeight="1" x14ac:dyDescent="0.15">
      <c r="BU3378" s="1">
        <f t="shared" si="771"/>
        <v>0</v>
      </c>
      <c r="BV3378" s="1">
        <f>IF($BY$12=1,NORMDIST(BY3378,$Y$6,$Y$8,TRUE),IF($BY$12=2,IF(BY3378&lt;=$BX$31,0,IF(BY3378&gt;=$BX$32,1,(BY3378-$BX$31)*$BX$33)),SUM($BU$42:BU3378)/$BV$40))</f>
        <v>1</v>
      </c>
      <c r="BW3378" s="1">
        <f t="shared" si="762"/>
        <v>1.4480688808279755E-43</v>
      </c>
      <c r="BY3378" s="1">
        <f t="shared" si="763"/>
        <v>333.60000000000736</v>
      </c>
      <c r="BZ3378" s="1">
        <f t="shared" si="765"/>
        <v>4.3407340552396389E-46</v>
      </c>
      <c r="CA3378" s="1">
        <f t="shared" si="772"/>
        <v>26</v>
      </c>
      <c r="CE3378" s="1">
        <f t="shared" si="766"/>
        <v>26.305</v>
      </c>
      <c r="CF3378" s="1">
        <f t="shared" si="767"/>
        <v>99</v>
      </c>
      <c r="CG3378" s="1">
        <f t="shared" si="768"/>
        <v>0</v>
      </c>
      <c r="CH3378" s="1">
        <f t="shared" si="764"/>
        <v>0</v>
      </c>
      <c r="CJ3378" s="1" t="e">
        <f t="shared" si="769"/>
        <v>#N/A</v>
      </c>
      <c r="CK3378" s="1" t="str">
        <f t="shared" si="770"/>
        <v/>
      </c>
    </row>
    <row r="3379" spans="73:89" ht="12" customHeight="1" x14ac:dyDescent="0.15">
      <c r="BU3379" s="1">
        <f t="shared" si="771"/>
        <v>0</v>
      </c>
      <c r="BV3379" s="1">
        <f>IF($BY$12=1,NORMDIST(BY3379,$Y$6,$Y$8,TRUE),IF($BY$12=2,IF(BY3379&lt;=$BX$31,0,IF(BY3379&gt;=$BX$32,1,(BY3379-$BX$31)*$BX$33)),SUM($BU$42:BU3379)/$BV$40))</f>
        <v>1</v>
      </c>
      <c r="BW3379" s="1">
        <f t="shared" si="762"/>
        <v>1.3493433648818382E-43</v>
      </c>
      <c r="BY3379" s="1">
        <f t="shared" si="763"/>
        <v>333.70000000000738</v>
      </c>
      <c r="BZ3379" s="1">
        <f t="shared" si="765"/>
        <v>4.0435821542757222E-46</v>
      </c>
      <c r="CA3379" s="1">
        <f t="shared" si="772"/>
        <v>26</v>
      </c>
      <c r="CE3379" s="1">
        <f t="shared" si="766"/>
        <v>26.305</v>
      </c>
      <c r="CF3379" s="1">
        <f t="shared" si="767"/>
        <v>99</v>
      </c>
      <c r="CG3379" s="1">
        <f t="shared" si="768"/>
        <v>0</v>
      </c>
      <c r="CH3379" s="1">
        <f t="shared" si="764"/>
        <v>0</v>
      </c>
      <c r="CJ3379" s="1" t="e">
        <f t="shared" si="769"/>
        <v>#N/A</v>
      </c>
      <c r="CK3379" s="1" t="str">
        <f t="shared" si="770"/>
        <v/>
      </c>
    </row>
    <row r="3380" spans="73:89" ht="12" customHeight="1" x14ac:dyDescent="0.15">
      <c r="BU3380" s="1">
        <f t="shared" si="771"/>
        <v>0</v>
      </c>
      <c r="BV3380" s="1">
        <f>IF($BY$12=1,NORMDIST(BY3380,$Y$6,$Y$8,TRUE),IF($BY$12=2,IF(BY3380&lt;=$BX$31,0,IF(BY3380&gt;=$BX$32,1,(BY3380-$BX$31)*$BX$33)),SUM($BU$42:BU3380)/$BV$40))</f>
        <v>1</v>
      </c>
      <c r="BW3380" s="1">
        <f t="shared" si="762"/>
        <v>1.2573171479171519E-43</v>
      </c>
      <c r="BY3380" s="1">
        <f t="shared" si="763"/>
        <v>333.8000000000074</v>
      </c>
      <c r="BZ3380" s="1">
        <f t="shared" si="765"/>
        <v>3.7666780944191855E-46</v>
      </c>
      <c r="CA3380" s="1">
        <f t="shared" si="772"/>
        <v>26</v>
      </c>
      <c r="CE3380" s="1">
        <f t="shared" si="766"/>
        <v>26.305</v>
      </c>
      <c r="CF3380" s="1">
        <f t="shared" si="767"/>
        <v>99</v>
      </c>
      <c r="CG3380" s="1">
        <f t="shared" si="768"/>
        <v>0</v>
      </c>
      <c r="CH3380" s="1">
        <f t="shared" si="764"/>
        <v>0</v>
      </c>
      <c r="CJ3380" s="1" t="e">
        <f t="shared" si="769"/>
        <v>#N/A</v>
      </c>
      <c r="CK3380" s="1" t="str">
        <f t="shared" si="770"/>
        <v/>
      </c>
    </row>
    <row r="3381" spans="73:89" ht="12" customHeight="1" x14ac:dyDescent="0.15">
      <c r="BU3381" s="1">
        <f t="shared" si="771"/>
        <v>0</v>
      </c>
      <c r="BV3381" s="1">
        <f>IF($BY$12=1,NORMDIST(BY3381,$Y$6,$Y$8,TRUE),IF($BY$12=2,IF(BY3381&lt;=$BX$31,0,IF(BY3381&gt;=$BX$32,1,(BY3381-$BX$31)*$BX$33)),SUM($BU$42:BU3381)/$BV$40))</f>
        <v>1</v>
      </c>
      <c r="BW3381" s="1">
        <f t="shared" si="762"/>
        <v>1.1715377931573553E-43</v>
      </c>
      <c r="BY3381" s="1">
        <f t="shared" si="763"/>
        <v>333.90000000000742</v>
      </c>
      <c r="BZ3381" s="1">
        <f t="shared" si="765"/>
        <v>3.5086486767215613E-46</v>
      </c>
      <c r="CA3381" s="1">
        <f t="shared" si="772"/>
        <v>26</v>
      </c>
      <c r="CE3381" s="1">
        <f t="shared" si="766"/>
        <v>26.305</v>
      </c>
      <c r="CF3381" s="1">
        <f t="shared" si="767"/>
        <v>99</v>
      </c>
      <c r="CG3381" s="1">
        <f t="shared" si="768"/>
        <v>0</v>
      </c>
      <c r="CH3381" s="1">
        <f t="shared" si="764"/>
        <v>0</v>
      </c>
      <c r="CJ3381" s="1" t="e">
        <f t="shared" si="769"/>
        <v>#N/A</v>
      </c>
      <c r="CK3381" s="1" t="str">
        <f t="shared" si="770"/>
        <v/>
      </c>
    </row>
    <row r="3382" spans="73:89" ht="12" customHeight="1" x14ac:dyDescent="0.15">
      <c r="BU3382" s="1">
        <f t="shared" si="771"/>
        <v>0</v>
      </c>
      <c r="BV3382" s="1">
        <f>IF($BY$12=1,NORMDIST(BY3382,$Y$6,$Y$8,TRUE),IF($BY$12=2,IF(BY3382&lt;=$BX$31,0,IF(BY3382&gt;=$BX$32,1,(BY3382-$BX$31)*$BX$33)),SUM($BU$42:BU3382)/$BV$40))</f>
        <v>1</v>
      </c>
      <c r="BW3382" s="1">
        <f t="shared" si="762"/>
        <v>1.091583271472454E-43</v>
      </c>
      <c r="BY3382" s="1">
        <f t="shared" si="763"/>
        <v>334.00000000000745</v>
      </c>
      <c r="BZ3382" s="1">
        <f t="shared" si="765"/>
        <v>3.2682133876420052E-46</v>
      </c>
      <c r="CA3382" s="1">
        <f t="shared" si="772"/>
        <v>26</v>
      </c>
      <c r="CE3382" s="1">
        <f t="shared" si="766"/>
        <v>26.305</v>
      </c>
      <c r="CF3382" s="1">
        <f t="shared" si="767"/>
        <v>99</v>
      </c>
      <c r="CG3382" s="1">
        <f t="shared" si="768"/>
        <v>0</v>
      </c>
      <c r="CH3382" s="1">
        <f t="shared" si="764"/>
        <v>0</v>
      </c>
      <c r="CJ3382" s="1" t="e">
        <f t="shared" si="769"/>
        <v>#N/A</v>
      </c>
      <c r="CK3382" s="1" t="str">
        <f t="shared" si="770"/>
        <v/>
      </c>
    </row>
    <row r="3383" spans="73:89" ht="12" customHeight="1" x14ac:dyDescent="0.15">
      <c r="BU3383" s="1">
        <f t="shared" si="771"/>
        <v>0</v>
      </c>
      <c r="BV3383" s="1">
        <f>IF($BY$12=1,NORMDIST(BY3383,$Y$6,$Y$8,TRUE),IF($BY$12=2,IF(BY3383&lt;=$BX$31,0,IF(BY3383&gt;=$BX$32,1,(BY3383-$BX$31)*$BX$33)),SUM($BU$42:BU3383)/$BV$40))</f>
        <v>1</v>
      </c>
      <c r="BW3383" s="1">
        <f t="shared" si="762"/>
        <v>1.017059927754588E-43</v>
      </c>
      <c r="BY3383" s="1">
        <f t="shared" si="763"/>
        <v>334.10000000000747</v>
      </c>
      <c r="BZ3383" s="1">
        <f t="shared" si="765"/>
        <v>3.0441781734647267E-46</v>
      </c>
      <c r="CA3383" s="1">
        <f t="shared" si="772"/>
        <v>26</v>
      </c>
      <c r="CE3383" s="1">
        <f t="shared" si="766"/>
        <v>26.305</v>
      </c>
      <c r="CF3383" s="1">
        <f t="shared" si="767"/>
        <v>99</v>
      </c>
      <c r="CG3383" s="1">
        <f t="shared" si="768"/>
        <v>0</v>
      </c>
      <c r="CH3383" s="1">
        <f t="shared" si="764"/>
        <v>0</v>
      </c>
      <c r="CJ3383" s="1" t="e">
        <f t="shared" si="769"/>
        <v>#N/A</v>
      </c>
      <c r="CK3383" s="1" t="str">
        <f t="shared" si="770"/>
        <v/>
      </c>
    </row>
    <row r="3384" spans="73:89" ht="12" customHeight="1" x14ac:dyDescent="0.15">
      <c r="BU3384" s="1">
        <f t="shared" si="771"/>
        <v>0</v>
      </c>
      <c r="BV3384" s="1">
        <f>IF($BY$12=1,NORMDIST(BY3384,$Y$6,$Y$8,TRUE),IF($BY$12=2,IF(BY3384&lt;=$BX$31,0,IF(BY3384&gt;=$BX$32,1,(BY3384-$BX$31)*$BX$33)),SUM($BU$42:BU3384)/$BV$40))</f>
        <v>1</v>
      </c>
      <c r="BW3384" s="1">
        <f t="shared" si="762"/>
        <v>9.4760058262142912E-44</v>
      </c>
      <c r="BY3384" s="1">
        <f t="shared" si="763"/>
        <v>334.20000000000749</v>
      </c>
      <c r="BZ3384" s="1">
        <f t="shared" si="765"/>
        <v>2.8354296308240809E-46</v>
      </c>
      <c r="CA3384" s="1">
        <f t="shared" si="772"/>
        <v>26</v>
      </c>
      <c r="CE3384" s="1">
        <f t="shared" si="766"/>
        <v>26.305</v>
      </c>
      <c r="CF3384" s="1">
        <f t="shared" si="767"/>
        <v>99</v>
      </c>
      <c r="CG3384" s="1">
        <f t="shared" si="768"/>
        <v>0</v>
      </c>
      <c r="CH3384" s="1">
        <f t="shared" si="764"/>
        <v>0</v>
      </c>
      <c r="CJ3384" s="1" t="e">
        <f t="shared" si="769"/>
        <v>#N/A</v>
      </c>
      <c r="CK3384" s="1" t="str">
        <f t="shared" si="770"/>
        <v/>
      </c>
    </row>
    <row r="3385" spans="73:89" ht="12" customHeight="1" x14ac:dyDescent="0.15">
      <c r="BU3385" s="1">
        <f t="shared" si="771"/>
        <v>0</v>
      </c>
      <c r="BV3385" s="1">
        <f>IF($BY$12=1,NORMDIST(BY3385,$Y$6,$Y$8,TRUE),IF($BY$12=2,IF(BY3385&lt;=$BX$31,0,IF(BY3385&gt;=$BX$32,1,(BY3385-$BX$31)*$BX$33)),SUM($BU$42:BU3385)/$BV$40))</f>
        <v>1</v>
      </c>
      <c r="BW3385" s="1">
        <f t="shared" si="762"/>
        <v>8.8286276048772763E-44</v>
      </c>
      <c r="BY3385" s="1">
        <f t="shared" si="763"/>
        <v>334.30000000000751</v>
      </c>
      <c r="BZ3385" s="1">
        <f t="shared" si="765"/>
        <v>2.6409295856646959E-46</v>
      </c>
      <c r="CA3385" s="1">
        <f t="shared" si="772"/>
        <v>26</v>
      </c>
      <c r="CE3385" s="1">
        <f t="shared" si="766"/>
        <v>26.305</v>
      </c>
      <c r="CF3385" s="1">
        <f t="shared" si="767"/>
        <v>99</v>
      </c>
      <c r="CG3385" s="1">
        <f t="shared" si="768"/>
        <v>0</v>
      </c>
      <c r="CH3385" s="1">
        <f t="shared" si="764"/>
        <v>0</v>
      </c>
      <c r="CJ3385" s="1" t="e">
        <f t="shared" si="769"/>
        <v>#N/A</v>
      </c>
      <c r="CK3385" s="1" t="str">
        <f t="shared" si="770"/>
        <v/>
      </c>
    </row>
    <row r="3386" spans="73:89" ht="12" customHeight="1" x14ac:dyDescent="0.15">
      <c r="BU3386" s="1">
        <f t="shared" si="771"/>
        <v>0</v>
      </c>
      <c r="BV3386" s="1">
        <f>IF($BY$12=1,NORMDIST(BY3386,$Y$6,$Y$8,TRUE),IF($BY$12=2,IF(BY3386&lt;=$BX$31,0,IF(BY3386&gt;=$BX$32,1,(BY3386-$BX$31)*$BX$33)),SUM($BU$42:BU3386)/$BV$40))</f>
        <v>1</v>
      </c>
      <c r="BW3386" s="1">
        <f t="shared" si="762"/>
        <v>8.2252703563531024E-44</v>
      </c>
      <c r="BY3386" s="1">
        <f t="shared" si="763"/>
        <v>334.40000000000754</v>
      </c>
      <c r="BZ3386" s="1">
        <f t="shared" si="765"/>
        <v>2.4597100347945327E-46</v>
      </c>
      <c r="CA3386" s="1">
        <f t="shared" si="772"/>
        <v>26</v>
      </c>
      <c r="CE3386" s="1">
        <f t="shared" si="766"/>
        <v>26.305</v>
      </c>
      <c r="CF3386" s="1">
        <f t="shared" si="767"/>
        <v>99</v>
      </c>
      <c r="CG3386" s="1">
        <f t="shared" si="768"/>
        <v>0</v>
      </c>
      <c r="CH3386" s="1">
        <f t="shared" si="764"/>
        <v>0</v>
      </c>
      <c r="CJ3386" s="1" t="e">
        <f t="shared" si="769"/>
        <v>#N/A</v>
      </c>
      <c r="CK3386" s="1" t="str">
        <f t="shared" si="770"/>
        <v/>
      </c>
    </row>
    <row r="3387" spans="73:89" ht="12" customHeight="1" x14ac:dyDescent="0.15">
      <c r="BU3387" s="1">
        <f t="shared" si="771"/>
        <v>0</v>
      </c>
      <c r="BV3387" s="1">
        <f>IF($BY$12=1,NORMDIST(BY3387,$Y$6,$Y$8,TRUE),IF($BY$12=2,IF(BY3387&lt;=$BX$31,0,IF(BY3387&gt;=$BX$32,1,(BY3387-$BX$31)*$BX$33)),SUM($BU$42:BU3387)/$BV$40))</f>
        <v>1</v>
      </c>
      <c r="BW3387" s="1">
        <f t="shared" ref="BW3387:BW3450" si="773">BY3387*BZ3387</f>
        <v>7.6629548846341805E-44</v>
      </c>
      <c r="BY3387" s="1">
        <f t="shared" ref="BY3387:BY3450" si="774">BY3386+$BZ$1</f>
        <v>334.50000000000756</v>
      </c>
      <c r="BZ3387" s="1">
        <f t="shared" si="765"/>
        <v>2.2908684258995538E-46</v>
      </c>
      <c r="CA3387" s="1">
        <f t="shared" si="772"/>
        <v>26</v>
      </c>
      <c r="CE3387" s="1">
        <f t="shared" si="766"/>
        <v>26.305</v>
      </c>
      <c r="CF3387" s="1">
        <f t="shared" si="767"/>
        <v>99</v>
      </c>
      <c r="CG3387" s="1">
        <f t="shared" si="768"/>
        <v>0</v>
      </c>
      <c r="CH3387" s="1">
        <f t="shared" si="764"/>
        <v>0</v>
      </c>
      <c r="CJ3387" s="1" t="e">
        <f t="shared" si="769"/>
        <v>#N/A</v>
      </c>
      <c r="CK3387" s="1" t="str">
        <f t="shared" si="770"/>
        <v/>
      </c>
    </row>
    <row r="3388" spans="73:89" ht="12" customHeight="1" x14ac:dyDescent="0.15">
      <c r="BU3388" s="1">
        <f t="shared" si="771"/>
        <v>0</v>
      </c>
      <c r="BV3388" s="1">
        <f>IF($BY$12=1,NORMDIST(BY3388,$Y$6,$Y$8,TRUE),IF($BY$12=2,IF(BY3388&lt;=$BX$31,0,IF(BY3388&gt;=$BX$32,1,(BY3388-$BX$31)*$BX$33)),SUM($BU$42:BU3388)/$BV$40))</f>
        <v>1</v>
      </c>
      <c r="BW3388" s="1">
        <f t="shared" si="773"/>
        <v>7.1389026461663081E-44</v>
      </c>
      <c r="BY3388" s="1">
        <f t="shared" si="774"/>
        <v>334.60000000000758</v>
      </c>
      <c r="BZ3388" s="1">
        <f t="shared" si="765"/>
        <v>2.1335632534865947E-46</v>
      </c>
      <c r="CA3388" s="1">
        <f t="shared" si="772"/>
        <v>26</v>
      </c>
      <c r="CE3388" s="1">
        <f t="shared" si="766"/>
        <v>26.305</v>
      </c>
      <c r="CF3388" s="1">
        <f t="shared" si="767"/>
        <v>99</v>
      </c>
      <c r="CG3388" s="1">
        <f t="shared" si="768"/>
        <v>0</v>
      </c>
      <c r="CH3388" s="1">
        <f t="shared" si="764"/>
        <v>0</v>
      </c>
      <c r="CJ3388" s="1" t="e">
        <f t="shared" si="769"/>
        <v>#N/A</v>
      </c>
      <c r="CK3388" s="1" t="str">
        <f t="shared" si="770"/>
        <v/>
      </c>
    </row>
    <row r="3389" spans="73:89" ht="12" customHeight="1" x14ac:dyDescent="0.15">
      <c r="BU3389" s="1">
        <f t="shared" si="771"/>
        <v>0</v>
      </c>
      <c r="BV3389" s="1">
        <f>IF($BY$12=1,NORMDIST(BY3389,$Y$6,$Y$8,TRUE),IF($BY$12=2,IF(BY3389&lt;=$BX$31,0,IF(BY3389&gt;=$BX$32,1,(BY3389-$BX$31)*$BX$33)),SUM($BU$42:BU3389)/$BV$40))</f>
        <v>1</v>
      </c>
      <c r="BW3389" s="1">
        <f t="shared" si="773"/>
        <v>6.6505223016912581E-44</v>
      </c>
      <c r="BY3389" s="1">
        <f t="shared" si="774"/>
        <v>334.70000000000761</v>
      </c>
      <c r="BZ3389" s="1">
        <f t="shared" si="765"/>
        <v>1.9870099497135066E-46</v>
      </c>
      <c r="CA3389" s="1">
        <f t="shared" si="772"/>
        <v>26</v>
      </c>
      <c r="CE3389" s="1">
        <f t="shared" si="766"/>
        <v>26.305</v>
      </c>
      <c r="CF3389" s="1">
        <f t="shared" si="767"/>
        <v>99</v>
      </c>
      <c r="CG3389" s="1">
        <f t="shared" si="768"/>
        <v>0</v>
      </c>
      <c r="CH3389" s="1">
        <f t="shared" si="764"/>
        <v>0</v>
      </c>
      <c r="CJ3389" s="1" t="e">
        <f t="shared" si="769"/>
        <v>#N/A</v>
      </c>
      <c r="CK3389" s="1" t="str">
        <f t="shared" si="770"/>
        <v/>
      </c>
    </row>
    <row r="3390" spans="73:89" ht="12" customHeight="1" x14ac:dyDescent="0.15">
      <c r="BU3390" s="1">
        <f t="shared" si="771"/>
        <v>0</v>
      </c>
      <c r="BV3390" s="1">
        <f>IF($BY$12=1,NORMDIST(BY3390,$Y$6,$Y$8,TRUE),IF($BY$12=2,IF(BY3390&lt;=$BX$31,0,IF(BY3390&gt;=$BX$32,1,(BY3390-$BX$31)*$BX$33)),SUM($BU$42:BU3390)/$BV$40))</f>
        <v>1</v>
      </c>
      <c r="BW3390" s="1">
        <f t="shared" si="773"/>
        <v>6.1953971649386017E-44</v>
      </c>
      <c r="BY3390" s="1">
        <f t="shared" si="774"/>
        <v>334.80000000000763</v>
      </c>
      <c r="BZ3390" s="1">
        <f t="shared" si="765"/>
        <v>1.8504770504595163E-46</v>
      </c>
      <c r="CA3390" s="1">
        <f t="shared" si="772"/>
        <v>26</v>
      </c>
      <c r="CE3390" s="1">
        <f t="shared" si="766"/>
        <v>26.305</v>
      </c>
      <c r="CF3390" s="1">
        <f t="shared" si="767"/>
        <v>99</v>
      </c>
      <c r="CG3390" s="1">
        <f t="shared" si="768"/>
        <v>0</v>
      </c>
      <c r="CH3390" s="1">
        <f t="shared" si="764"/>
        <v>0</v>
      </c>
      <c r="CJ3390" s="1" t="e">
        <f t="shared" si="769"/>
        <v>#N/A</v>
      </c>
      <c r="CK3390" s="1" t="str">
        <f t="shared" si="770"/>
        <v/>
      </c>
    </row>
    <row r="3391" spans="73:89" ht="12" customHeight="1" x14ac:dyDescent="0.15">
      <c r="BU3391" s="1">
        <f t="shared" si="771"/>
        <v>0</v>
      </c>
      <c r="BV3391" s="1">
        <f>IF($BY$12=1,NORMDIST(BY3391,$Y$6,$Y$8,TRUE),IF($BY$12=2,IF(BY3391&lt;=$BX$31,0,IF(BY3391&gt;=$BX$32,1,(BY3391-$BX$31)*$BX$33)),SUM($BU$42:BU3391)/$BV$40))</f>
        <v>1</v>
      </c>
      <c r="BW3391" s="1">
        <f t="shared" si="773"/>
        <v>5.7712734886602771E-44</v>
      </c>
      <c r="BY3391" s="1">
        <f t="shared" si="774"/>
        <v>334.90000000000765</v>
      </c>
      <c r="BZ3391" s="1">
        <f t="shared" si="765"/>
        <v>1.7232826182920707E-46</v>
      </c>
      <c r="CA3391" s="1">
        <f t="shared" si="772"/>
        <v>26</v>
      </c>
      <c r="CE3391" s="1">
        <f t="shared" si="766"/>
        <v>26.305</v>
      </c>
      <c r="CF3391" s="1">
        <f t="shared" si="767"/>
        <v>99</v>
      </c>
      <c r="CG3391" s="1">
        <f t="shared" si="768"/>
        <v>0</v>
      </c>
      <c r="CH3391" s="1">
        <f t="shared" si="764"/>
        <v>0</v>
      </c>
      <c r="CJ3391" s="1" t="e">
        <f t="shared" si="769"/>
        <v>#N/A</v>
      </c>
      <c r="CK3391" s="1" t="str">
        <f t="shared" si="770"/>
        <v/>
      </c>
    </row>
    <row r="3392" spans="73:89" ht="12" customHeight="1" x14ac:dyDescent="0.15">
      <c r="BU3392" s="1">
        <f t="shared" si="771"/>
        <v>0</v>
      </c>
      <c r="BV3392" s="1">
        <f>IF($BY$12=1,NORMDIST(BY3392,$Y$6,$Y$8,TRUE),IF($BY$12=2,IF(BY3392&lt;=$BX$31,0,IF(BY3392&gt;=$BX$32,1,(BY3392-$BX$31)*$BX$33)),SUM($BU$42:BU3392)/$BV$40))</f>
        <v>1</v>
      </c>
      <c r="BW3392" s="1">
        <f t="shared" si="773"/>
        <v>5.3760495324241373E-44</v>
      </c>
      <c r="BY3392" s="1">
        <f t="shared" si="774"/>
        <v>335.00000000000767</v>
      </c>
      <c r="BZ3392" s="1">
        <f t="shared" si="765"/>
        <v>1.6047909052011982E-46</v>
      </c>
      <c r="CA3392" s="1">
        <f t="shared" si="772"/>
        <v>26</v>
      </c>
      <c r="CE3392" s="1">
        <f t="shared" si="766"/>
        <v>26.305</v>
      </c>
      <c r="CF3392" s="1">
        <f t="shared" si="767"/>
        <v>99</v>
      </c>
      <c r="CG3392" s="1">
        <f t="shared" si="768"/>
        <v>0</v>
      </c>
      <c r="CH3392" s="1">
        <f t="shared" si="764"/>
        <v>0</v>
      </c>
      <c r="CJ3392" s="1" t="e">
        <f t="shared" si="769"/>
        <v>#N/A</v>
      </c>
      <c r="CK3392" s="1" t="str">
        <f t="shared" si="770"/>
        <v/>
      </c>
    </row>
    <row r="3393" spans="73:89" ht="12" customHeight="1" x14ac:dyDescent="0.15">
      <c r="BU3393" s="1">
        <f t="shared" si="771"/>
        <v>0</v>
      </c>
      <c r="BV3393" s="1">
        <f>IF($BY$12=1,NORMDIST(BY3393,$Y$6,$Y$8,TRUE),IF($BY$12=2,IF(BY3393&lt;=$BX$31,0,IF(BY3393&gt;=$BX$32,1,(BY3393-$BX$31)*$BX$33)),SUM($BU$42:BU3393)/$BV$40))</f>
        <v>1</v>
      </c>
      <c r="BW3393" s="1">
        <f t="shared" si="773"/>
        <v>5.0077653602611257E-44</v>
      </c>
      <c r="BY3393" s="1">
        <f t="shared" si="774"/>
        <v>335.1000000000077</v>
      </c>
      <c r="BZ3393" s="1">
        <f t="shared" si="765"/>
        <v>1.4944092391110147E-46</v>
      </c>
      <c r="CA3393" s="1">
        <f t="shared" si="772"/>
        <v>26</v>
      </c>
      <c r="CE3393" s="1">
        <f t="shared" si="766"/>
        <v>26.305</v>
      </c>
      <c r="CF3393" s="1">
        <f t="shared" si="767"/>
        <v>99</v>
      </c>
      <c r="CG3393" s="1">
        <f t="shared" si="768"/>
        <v>0</v>
      </c>
      <c r="CH3393" s="1">
        <f t="shared" si="764"/>
        <v>0</v>
      </c>
      <c r="CJ3393" s="1" t="e">
        <f t="shared" si="769"/>
        <v>#N/A</v>
      </c>
      <c r="CK3393" s="1" t="str">
        <f t="shared" si="770"/>
        <v/>
      </c>
    </row>
    <row r="3394" spans="73:89" ht="12" customHeight="1" x14ac:dyDescent="0.15">
      <c r="BU3394" s="1">
        <f t="shared" si="771"/>
        <v>0</v>
      </c>
      <c r="BV3394" s="1">
        <f>IF($BY$12=1,NORMDIST(BY3394,$Y$6,$Y$8,TRUE),IF($BY$12=2,IF(BY3394&lt;=$BX$31,0,IF(BY3394&gt;=$BX$32,1,(BY3394-$BX$31)*$BX$33)),SUM($BU$42:BU3394)/$BV$40))</f>
        <v>1</v>
      </c>
      <c r="BW3394" s="1">
        <f t="shared" si="773"/>
        <v>4.6645933196804188E-44</v>
      </c>
      <c r="BY3394" s="1">
        <f t="shared" si="774"/>
        <v>335.20000000000772</v>
      </c>
      <c r="BZ3394" s="1">
        <f t="shared" si="765"/>
        <v>1.3915851192363696E-46</v>
      </c>
      <c r="CA3394" s="1">
        <f t="shared" si="772"/>
        <v>26</v>
      </c>
      <c r="CE3394" s="1">
        <f t="shared" si="766"/>
        <v>26.305</v>
      </c>
      <c r="CF3394" s="1">
        <f t="shared" si="767"/>
        <v>99</v>
      </c>
      <c r="CG3394" s="1">
        <f t="shared" si="768"/>
        <v>0</v>
      </c>
      <c r="CH3394" s="1">
        <f t="shared" si="764"/>
        <v>0</v>
      </c>
      <c r="CJ3394" s="1" t="e">
        <f t="shared" si="769"/>
        <v>#N/A</v>
      </c>
      <c r="CK3394" s="1" t="str">
        <f t="shared" si="770"/>
        <v/>
      </c>
    </row>
    <row r="3395" spans="73:89" ht="12" customHeight="1" x14ac:dyDescent="0.15">
      <c r="BU3395" s="1">
        <f t="shared" si="771"/>
        <v>0</v>
      </c>
      <c r="BV3395" s="1">
        <f>IF($BY$12=1,NORMDIST(BY3395,$Y$6,$Y$8,TRUE),IF($BY$12=2,IF(BY3395&lt;=$BX$31,0,IF(BY3395&gt;=$BX$32,1,(BY3395-$BX$31)*$BX$33)),SUM($BU$42:BU3395)/$BV$40))</f>
        <v>1</v>
      </c>
      <c r="BW3395" s="1">
        <f t="shared" si="773"/>
        <v>4.3448291567798692E-44</v>
      </c>
      <c r="BY3395" s="1">
        <f t="shared" si="774"/>
        <v>335.30000000000774</v>
      </c>
      <c r="BZ3395" s="1">
        <f t="shared" si="765"/>
        <v>1.2958035063464864E-46</v>
      </c>
      <c r="CA3395" s="1">
        <f t="shared" si="772"/>
        <v>26</v>
      </c>
      <c r="CE3395" s="1">
        <f t="shared" si="766"/>
        <v>26.305</v>
      </c>
      <c r="CF3395" s="1">
        <f t="shared" si="767"/>
        <v>99</v>
      </c>
      <c r="CG3395" s="1">
        <f t="shared" si="768"/>
        <v>0</v>
      </c>
      <c r="CH3395" s="1">
        <f t="shared" ref="CH3395:CH3458" si="775">IF(CB3395="",0,1)</f>
        <v>0</v>
      </c>
      <c r="CJ3395" s="1" t="e">
        <f t="shared" si="769"/>
        <v>#N/A</v>
      </c>
      <c r="CK3395" s="1" t="str">
        <f t="shared" si="770"/>
        <v/>
      </c>
    </row>
    <row r="3396" spans="73:89" ht="12" customHeight="1" x14ac:dyDescent="0.15">
      <c r="BU3396" s="1">
        <f t="shared" si="771"/>
        <v>0</v>
      </c>
      <c r="BV3396" s="1">
        <f>IF($BY$12=1,NORMDIST(BY3396,$Y$6,$Y$8,TRUE),IF($BY$12=2,IF(BY3396&lt;=$BX$31,0,IF(BY3396&gt;=$BX$32,1,(BY3396-$BX$31)*$BX$33)),SUM($BU$42:BU3396)/$BV$40))</f>
        <v>1</v>
      </c>
      <c r="BW3396" s="1">
        <f t="shared" si="773"/>
        <v>4.0468837251652535E-44</v>
      </c>
      <c r="BY3396" s="1">
        <f t="shared" si="774"/>
        <v>335.40000000000776</v>
      </c>
      <c r="BZ3396" s="1">
        <f t="shared" si="765"/>
        <v>1.2065842949210375E-46</v>
      </c>
      <c r="CA3396" s="1">
        <f t="shared" si="772"/>
        <v>26</v>
      </c>
      <c r="CE3396" s="1">
        <f t="shared" si="766"/>
        <v>26.305</v>
      </c>
      <c r="CF3396" s="1">
        <f t="shared" si="767"/>
        <v>99</v>
      </c>
      <c r="CG3396" s="1">
        <f t="shared" si="768"/>
        <v>0</v>
      </c>
      <c r="CH3396" s="1">
        <f t="shared" si="775"/>
        <v>0</v>
      </c>
      <c r="CJ3396" s="1" t="e">
        <f t="shared" si="769"/>
        <v>#N/A</v>
      </c>
      <c r="CK3396" s="1" t="str">
        <f t="shared" si="770"/>
        <v/>
      </c>
    </row>
    <row r="3397" spans="73:89" ht="12" customHeight="1" x14ac:dyDescent="0.15">
      <c r="BU3397" s="1">
        <f t="shared" si="771"/>
        <v>0</v>
      </c>
      <c r="BV3397" s="1">
        <f>IF($BY$12=1,NORMDIST(BY3397,$Y$6,$Y$8,TRUE),IF($BY$12=2,IF(BY3397&lt;=$BX$31,0,IF(BY3397&gt;=$BX$32,1,(BY3397-$BX$31)*$BX$33)),SUM($BU$42:BU3397)/$BV$40))</f>
        <v>1</v>
      </c>
      <c r="BW3397" s="1">
        <f t="shared" si="773"/>
        <v>3.769275249192198E-44</v>
      </c>
      <c r="BY3397" s="1">
        <f t="shared" si="774"/>
        <v>335.50000000000779</v>
      </c>
      <c r="BZ3397" s="1">
        <f t="shared" si="765"/>
        <v>1.1234799550498094E-46</v>
      </c>
      <c r="CA3397" s="1">
        <f t="shared" si="772"/>
        <v>26</v>
      </c>
      <c r="CE3397" s="1">
        <f t="shared" si="766"/>
        <v>26.305</v>
      </c>
      <c r="CF3397" s="1">
        <f t="shared" si="767"/>
        <v>99</v>
      </c>
      <c r="CG3397" s="1">
        <f t="shared" si="768"/>
        <v>0</v>
      </c>
      <c r="CH3397" s="1">
        <f t="shared" si="775"/>
        <v>0</v>
      </c>
      <c r="CJ3397" s="1" t="e">
        <f t="shared" si="769"/>
        <v>#N/A</v>
      </c>
      <c r="CK3397" s="1" t="str">
        <f t="shared" si="770"/>
        <v/>
      </c>
    </row>
    <row r="3398" spans="73:89" ht="12" customHeight="1" x14ac:dyDescent="0.15">
      <c r="BU3398" s="1">
        <f t="shared" si="771"/>
        <v>0</v>
      </c>
      <c r="BV3398" s="1">
        <f>IF($BY$12=1,NORMDIST(BY3398,$Y$6,$Y$8,TRUE),IF($BY$12=2,IF(BY3398&lt;=$BX$31,0,IF(BY3398&gt;=$BX$32,1,(BY3398-$BX$31)*$BX$33)),SUM($BU$42:BU3398)/$BV$40))</f>
        <v>1</v>
      </c>
      <c r="BW3398" s="1">
        <f t="shared" si="773"/>
        <v>3.5106221046563867E-44</v>
      </c>
      <c r="BY3398" s="1">
        <f t="shared" si="774"/>
        <v>335.60000000000781</v>
      </c>
      <c r="BZ3398" s="1">
        <f t="shared" si="765"/>
        <v>1.0460733327342982E-46</v>
      </c>
      <c r="CA3398" s="1">
        <f t="shared" si="772"/>
        <v>26</v>
      </c>
      <c r="CE3398" s="1">
        <f t="shared" si="766"/>
        <v>26.305</v>
      </c>
      <c r="CF3398" s="1">
        <f t="shared" si="767"/>
        <v>99</v>
      </c>
      <c r="CG3398" s="1">
        <f t="shared" si="768"/>
        <v>0</v>
      </c>
      <c r="CH3398" s="1">
        <f t="shared" si="775"/>
        <v>0</v>
      </c>
      <c r="CJ3398" s="1" t="e">
        <f t="shared" si="769"/>
        <v>#N/A</v>
      </c>
      <c r="CK3398" s="1" t="str">
        <f t="shared" si="770"/>
        <v/>
      </c>
    </row>
    <row r="3399" spans="73:89" ht="12" customHeight="1" x14ac:dyDescent="0.15">
      <c r="BU3399" s="1">
        <f t="shared" si="771"/>
        <v>0</v>
      </c>
      <c r="BV3399" s="1">
        <f>IF($BY$12=1,NORMDIST(BY3399,$Y$6,$Y$8,TRUE),IF($BY$12=2,IF(BY3399&lt;=$BX$31,0,IF(BY3399&gt;=$BX$32,1,(BY3399-$BX$31)*$BX$33)),SUM($BU$42:BU3399)/$BV$40))</f>
        <v>1</v>
      </c>
      <c r="BW3399" s="1">
        <f t="shared" si="773"/>
        <v>3.2696360824971375E-44</v>
      </c>
      <c r="BY3399" s="1">
        <f t="shared" si="774"/>
        <v>335.70000000000783</v>
      </c>
      <c r="BZ3399" s="1">
        <f t="shared" si="765"/>
        <v>9.7397559800329496E-47</v>
      </c>
      <c r="CA3399" s="1">
        <f t="shared" si="772"/>
        <v>26</v>
      </c>
      <c r="CE3399" s="1">
        <f t="shared" si="766"/>
        <v>26.305</v>
      </c>
      <c r="CF3399" s="1">
        <f t="shared" si="767"/>
        <v>99</v>
      </c>
      <c r="CG3399" s="1">
        <f t="shared" si="768"/>
        <v>0</v>
      </c>
      <c r="CH3399" s="1">
        <f t="shared" si="775"/>
        <v>0</v>
      </c>
      <c r="CJ3399" s="1" t="e">
        <f t="shared" si="769"/>
        <v>#N/A</v>
      </c>
      <c r="CK3399" s="1" t="str">
        <f t="shared" si="770"/>
        <v/>
      </c>
    </row>
    <row r="3400" spans="73:89" ht="12" customHeight="1" x14ac:dyDescent="0.15">
      <c r="BU3400" s="1">
        <f t="shared" si="771"/>
        <v>0</v>
      </c>
      <c r="BV3400" s="1">
        <f>IF($BY$12=1,NORMDIST(BY3400,$Y$6,$Y$8,TRUE),IF($BY$12=2,IF(BY3400&lt;=$BX$31,0,IF(BY3400&gt;=$BX$32,1,(BY3400-$BX$31)*$BX$33)),SUM($BU$42:BU3400)/$BV$40))</f>
        <v>1</v>
      </c>
      <c r="BW3400" s="1">
        <f t="shared" si="773"/>
        <v>3.0451161033598907E-44</v>
      </c>
      <c r="BY3400" s="1">
        <f t="shared" si="774"/>
        <v>335.80000000000786</v>
      </c>
      <c r="BZ3400" s="1">
        <f t="shared" si="765"/>
        <v>9.0682433095885027E-47</v>
      </c>
      <c r="CA3400" s="1">
        <f t="shared" si="772"/>
        <v>26</v>
      </c>
      <c r="CE3400" s="1">
        <f t="shared" si="766"/>
        <v>26.305</v>
      </c>
      <c r="CF3400" s="1">
        <f t="shared" si="767"/>
        <v>99</v>
      </c>
      <c r="CG3400" s="1">
        <f t="shared" si="768"/>
        <v>0</v>
      </c>
      <c r="CH3400" s="1">
        <f t="shared" si="775"/>
        <v>0</v>
      </c>
      <c r="CJ3400" s="1" t="e">
        <f t="shared" si="769"/>
        <v>#N/A</v>
      </c>
      <c r="CK3400" s="1" t="str">
        <f t="shared" si="770"/>
        <v/>
      </c>
    </row>
    <row r="3401" spans="73:89" ht="12" customHeight="1" x14ac:dyDescent="0.15">
      <c r="BU3401" s="1">
        <f t="shared" si="771"/>
        <v>0</v>
      </c>
      <c r="BV3401" s="1">
        <f>IF($BY$12=1,NORMDIST(BY3401,$Y$6,$Y$8,TRUE),IF($BY$12=2,IF(BY3401&lt;=$BX$31,0,IF(BY3401&gt;=$BX$32,1,(BY3401-$BX$31)*$BX$33)),SUM($BU$42:BU3401)/$BV$40))</f>
        <v>1</v>
      </c>
      <c r="BW3401" s="1">
        <f t="shared" si="773"/>
        <v>2.8359423529929557E-44</v>
      </c>
      <c r="BY3401" s="1">
        <f t="shared" si="774"/>
        <v>335.90000000000788</v>
      </c>
      <c r="BZ3401" s="1">
        <f t="shared" si="765"/>
        <v>8.4428173652661188E-47</v>
      </c>
      <c r="CA3401" s="1">
        <f t="shared" si="772"/>
        <v>26</v>
      </c>
      <c r="CE3401" s="1">
        <f t="shared" si="766"/>
        <v>26.305</v>
      </c>
      <c r="CF3401" s="1">
        <f t="shared" si="767"/>
        <v>99</v>
      </c>
      <c r="CG3401" s="1">
        <f t="shared" si="768"/>
        <v>0</v>
      </c>
      <c r="CH3401" s="1">
        <f t="shared" si="775"/>
        <v>0</v>
      </c>
      <c r="CJ3401" s="1" t="e">
        <f t="shared" si="769"/>
        <v>#N/A</v>
      </c>
      <c r="CK3401" s="1" t="str">
        <f t="shared" si="770"/>
        <v/>
      </c>
    </row>
    <row r="3402" spans="73:89" ht="12" customHeight="1" x14ac:dyDescent="0.15">
      <c r="BU3402" s="1">
        <f t="shared" si="771"/>
        <v>0</v>
      </c>
      <c r="BV3402" s="1">
        <f>IF($BY$12=1,NORMDIST(BY3402,$Y$6,$Y$8,TRUE),IF($BY$12=2,IF(BY3402&lt;=$BX$31,0,IF(BY3402&gt;=$BX$32,1,(BY3402-$BX$31)*$BX$33)),SUM($BU$42:BU3402)/$BV$40))</f>
        <v>1</v>
      </c>
      <c r="BW3402" s="1">
        <f t="shared" si="773"/>
        <v>2.6410708104427919E-44</v>
      </c>
      <c r="BY3402" s="1">
        <f t="shared" si="774"/>
        <v>336.0000000000079</v>
      </c>
      <c r="BZ3402" s="1">
        <f t="shared" si="765"/>
        <v>7.860329792984314E-47</v>
      </c>
      <c r="CA3402" s="1">
        <f t="shared" si="772"/>
        <v>26</v>
      </c>
      <c r="CE3402" s="1">
        <f t="shared" si="766"/>
        <v>26.305</v>
      </c>
      <c r="CF3402" s="1">
        <f t="shared" si="767"/>
        <v>99</v>
      </c>
      <c r="CG3402" s="1">
        <f t="shared" si="768"/>
        <v>0</v>
      </c>
      <c r="CH3402" s="1">
        <f t="shared" si="775"/>
        <v>0</v>
      </c>
      <c r="CJ3402" s="1" t="e">
        <f t="shared" si="769"/>
        <v>#N/A</v>
      </c>
      <c r="CK3402" s="1" t="str">
        <f t="shared" si="770"/>
        <v/>
      </c>
    </row>
    <row r="3403" spans="73:89" ht="12" customHeight="1" x14ac:dyDescent="0.15">
      <c r="BU3403" s="1">
        <f t="shared" si="771"/>
        <v>0</v>
      </c>
      <c r="BV3403" s="1">
        <f>IF($BY$12=1,NORMDIST(BY3403,$Y$6,$Y$8,TRUE),IF($BY$12=2,IF(BY3403&lt;=$BX$31,0,IF(BY3403&gt;=$BX$32,1,(BY3403-$BX$31)*$BX$33)),SUM($BU$42:BU3403)/$BV$40))</f>
        <v>1</v>
      </c>
      <c r="BW3403" s="1">
        <f t="shared" si="773"/>
        <v>2.4595281428705121E-44</v>
      </c>
      <c r="BY3403" s="1">
        <f t="shared" si="774"/>
        <v>336.10000000000792</v>
      </c>
      <c r="BZ3403" s="1">
        <f t="shared" si="765"/>
        <v>7.3178463042857902E-47</v>
      </c>
      <c r="CA3403" s="1">
        <f t="shared" si="772"/>
        <v>26</v>
      </c>
      <c r="CE3403" s="1">
        <f t="shared" si="766"/>
        <v>26.305</v>
      </c>
      <c r="CF3403" s="1">
        <f t="shared" si="767"/>
        <v>99</v>
      </c>
      <c r="CG3403" s="1">
        <f t="shared" si="768"/>
        <v>0</v>
      </c>
      <c r="CH3403" s="1">
        <f t="shared" si="775"/>
        <v>0</v>
      </c>
      <c r="CJ3403" s="1" t="e">
        <f t="shared" si="769"/>
        <v>#N/A</v>
      </c>
      <c r="CK3403" s="1" t="str">
        <f t="shared" si="770"/>
        <v/>
      </c>
    </row>
    <row r="3404" spans="73:89" ht="12" customHeight="1" x14ac:dyDescent="0.15">
      <c r="BU3404" s="1">
        <f t="shared" si="771"/>
        <v>0</v>
      </c>
      <c r="BV3404" s="1">
        <f>IF($BY$12=1,NORMDIST(BY3404,$Y$6,$Y$8,TRUE),IF($BY$12=2,IF(BY3404&lt;=$BX$31,0,IF(BY3404&gt;=$BX$32,1,(BY3404-$BX$31)*$BX$33)),SUM($BU$42:BU3404)/$BV$40))</f>
        <v>1</v>
      </c>
      <c r="BW3404" s="1">
        <f t="shared" si="773"/>
        <v>2.2904069425483282E-44</v>
      </c>
      <c r="BY3404" s="1">
        <f t="shared" si="774"/>
        <v>336.20000000000795</v>
      </c>
      <c r="BZ3404" s="1">
        <f t="shared" si="765"/>
        <v>6.8126321908039088E-47</v>
      </c>
      <c r="CA3404" s="1">
        <f t="shared" si="772"/>
        <v>26</v>
      </c>
      <c r="CE3404" s="1">
        <f t="shared" si="766"/>
        <v>26.305</v>
      </c>
      <c r="CF3404" s="1">
        <f t="shared" si="767"/>
        <v>99</v>
      </c>
      <c r="CG3404" s="1">
        <f t="shared" si="768"/>
        <v>0</v>
      </c>
      <c r="CH3404" s="1">
        <f t="shared" si="775"/>
        <v>0</v>
      </c>
      <c r="CJ3404" s="1" t="e">
        <f t="shared" si="769"/>
        <v>#N/A</v>
      </c>
      <c r="CK3404" s="1" t="str">
        <f t="shared" si="770"/>
        <v/>
      </c>
    </row>
    <row r="3405" spans="73:89" ht="12" customHeight="1" x14ac:dyDescent="0.15">
      <c r="BU3405" s="1">
        <f t="shared" si="771"/>
        <v>0</v>
      </c>
      <c r="BV3405" s="1">
        <f>IF($BY$12=1,NORMDIST(BY3405,$Y$6,$Y$8,TRUE),IF($BY$12=2,IF(BY3405&lt;=$BX$31,0,IF(BY3405&gt;=$BX$32,1,(BY3405-$BX$31)*$BX$33)),SUM($BU$42:BU3405)/$BV$40))</f>
        <v>1</v>
      </c>
      <c r="BW3405" s="1">
        <f t="shared" si="773"/>
        <v>2.1328612832148272E-44</v>
      </c>
      <c r="BY3405" s="1">
        <f t="shared" si="774"/>
        <v>336.30000000000797</v>
      </c>
      <c r="BZ3405" s="1">
        <f t="shared" si="765"/>
        <v>6.3421388141979678E-47</v>
      </c>
      <c r="CA3405" s="1">
        <f t="shared" si="772"/>
        <v>26</v>
      </c>
      <c r="CE3405" s="1">
        <f t="shared" si="766"/>
        <v>26.305</v>
      </c>
      <c r="CF3405" s="1">
        <f t="shared" si="767"/>
        <v>99</v>
      </c>
      <c r="CG3405" s="1">
        <f t="shared" si="768"/>
        <v>0</v>
      </c>
      <c r="CH3405" s="1">
        <f t="shared" si="775"/>
        <v>0</v>
      </c>
      <c r="CJ3405" s="1" t="e">
        <f t="shared" si="769"/>
        <v>#N/A</v>
      </c>
      <c r="CK3405" s="1" t="str">
        <f t="shared" si="770"/>
        <v/>
      </c>
    </row>
    <row r="3406" spans="73:89" ht="12" customHeight="1" x14ac:dyDescent="0.15">
      <c r="BU3406" s="1">
        <f t="shared" si="771"/>
        <v>0</v>
      </c>
      <c r="BV3406" s="1">
        <f>IF($BY$12=1,NORMDIST(BY3406,$Y$6,$Y$8,TRUE),IF($BY$12=2,IF(BY3406&lt;=$BX$31,0,IF(BY3406&gt;=$BX$32,1,(BY3406-$BX$31)*$BX$33)),SUM($BU$42:BU3406)/$BV$40))</f>
        <v>1</v>
      </c>
      <c r="BW3406" s="1">
        <f t="shared" si="773"/>
        <v>1.986102574483454E-44</v>
      </c>
      <c r="BY3406" s="1">
        <f t="shared" si="774"/>
        <v>336.40000000000799</v>
      </c>
      <c r="BZ3406" s="1">
        <f t="shared" si="765"/>
        <v>5.9039910061932427E-47</v>
      </c>
      <c r="CA3406" s="1">
        <f t="shared" si="772"/>
        <v>26</v>
      </c>
      <c r="CE3406" s="1">
        <f t="shared" si="766"/>
        <v>26.305</v>
      </c>
      <c r="CF3406" s="1">
        <f t="shared" si="767"/>
        <v>99</v>
      </c>
      <c r="CG3406" s="1">
        <f t="shared" si="768"/>
        <v>0</v>
      </c>
      <c r="CH3406" s="1">
        <f t="shared" si="775"/>
        <v>0</v>
      </c>
      <c r="CJ3406" s="1" t="e">
        <f t="shared" si="769"/>
        <v>#N/A</v>
      </c>
      <c r="CK3406" s="1" t="str">
        <f t="shared" si="770"/>
        <v/>
      </c>
    </row>
    <row r="3407" spans="73:89" ht="12" customHeight="1" x14ac:dyDescent="0.15">
      <c r="BU3407" s="1">
        <f t="shared" si="771"/>
        <v>0</v>
      </c>
      <c r="BV3407" s="1">
        <f>IF($BY$12=1,NORMDIST(BY3407,$Y$6,$Y$8,TRUE),IF($BY$12=2,IF(BY3407&lt;=$BX$31,0,IF(BY3407&gt;=$BX$32,1,(BY3407-$BX$31)*$BX$33)),SUM($BU$42:BU3407)/$BV$40))</f>
        <v>1</v>
      </c>
      <c r="BW3407" s="1">
        <f t="shared" si="773"/>
        <v>1.849395694411345E-44</v>
      </c>
      <c r="BY3407" s="1">
        <f t="shared" si="774"/>
        <v>336.50000000000801</v>
      </c>
      <c r="BZ3407" s="1">
        <f t="shared" si="765"/>
        <v>5.4959753177156049E-47</v>
      </c>
      <c r="CA3407" s="1">
        <f t="shared" si="772"/>
        <v>26</v>
      </c>
      <c r="CE3407" s="1">
        <f t="shared" si="766"/>
        <v>26.305</v>
      </c>
      <c r="CF3407" s="1">
        <f t="shared" si="767"/>
        <v>99</v>
      </c>
      <c r="CG3407" s="1">
        <f t="shared" si="768"/>
        <v>0</v>
      </c>
      <c r="CH3407" s="1">
        <f t="shared" si="775"/>
        <v>0</v>
      </c>
      <c r="CJ3407" s="1" t="e">
        <f t="shared" si="769"/>
        <v>#N/A</v>
      </c>
      <c r="CK3407" s="1" t="str">
        <f t="shared" si="770"/>
        <v/>
      </c>
    </row>
    <row r="3408" spans="73:89" ht="12" customHeight="1" x14ac:dyDescent="0.15">
      <c r="BU3408" s="1">
        <f t="shared" si="771"/>
        <v>0</v>
      </c>
      <c r="BV3408" s="1">
        <f>IF($BY$12=1,NORMDIST(BY3408,$Y$6,$Y$8,TRUE),IF($BY$12=2,IF(BY3408&lt;=$BX$31,0,IF(BY3408&gt;=$BX$32,1,(BY3408-$BX$31)*$BX$33)),SUM($BU$42:BU3408)/$BV$40))</f>
        <v>1</v>
      </c>
      <c r="BW3408" s="1">
        <f t="shared" si="773"/>
        <v>1.722055381658638E-44</v>
      </c>
      <c r="BY3408" s="1">
        <f t="shared" si="774"/>
        <v>336.60000000000804</v>
      </c>
      <c r="BZ3408" s="1">
        <f t="shared" si="765"/>
        <v>5.1160290601859683E-47</v>
      </c>
      <c r="CA3408" s="1">
        <f t="shared" si="772"/>
        <v>26</v>
      </c>
      <c r="CE3408" s="1">
        <f t="shared" si="766"/>
        <v>26.305</v>
      </c>
      <c r="CF3408" s="1">
        <f t="shared" si="767"/>
        <v>99</v>
      </c>
      <c r="CG3408" s="1">
        <f t="shared" si="768"/>
        <v>0</v>
      </c>
      <c r="CH3408" s="1">
        <f t="shared" si="775"/>
        <v>0</v>
      </c>
      <c r="CJ3408" s="1" t="e">
        <f t="shared" si="769"/>
        <v>#N/A</v>
      </c>
      <c r="CK3408" s="1" t="str">
        <f t="shared" si="770"/>
        <v/>
      </c>
    </row>
    <row r="3409" spans="73:89" ht="12" customHeight="1" x14ac:dyDescent="0.15">
      <c r="BU3409" s="1">
        <f t="shared" si="771"/>
        <v>0</v>
      </c>
      <c r="BV3409" s="1">
        <f>IF($BY$12=1,NORMDIST(BY3409,$Y$6,$Y$8,TRUE),IF($BY$12=2,IF(BY3409&lt;=$BX$31,0,IF(BY3409&gt;=$BX$32,1,(BY3409-$BX$31)*$BX$33)),SUM($BU$42:BU3409)/$BV$40))</f>
        <v>1</v>
      </c>
      <c r="BW3409" s="1">
        <f t="shared" si="773"/>
        <v>1.6034428698995125E-44</v>
      </c>
      <c r="BY3409" s="1">
        <f t="shared" si="774"/>
        <v>336.70000000000806</v>
      </c>
      <c r="BZ3409" s="1">
        <f t="shared" si="765"/>
        <v>4.7622300858315241E-47</v>
      </c>
      <c r="CA3409" s="1">
        <f t="shared" si="772"/>
        <v>26</v>
      </c>
      <c r="CE3409" s="1">
        <f t="shared" si="766"/>
        <v>26.305</v>
      </c>
      <c r="CF3409" s="1">
        <f t="shared" si="767"/>
        <v>99</v>
      </c>
      <c r="CG3409" s="1">
        <f t="shared" si="768"/>
        <v>0</v>
      </c>
      <c r="CH3409" s="1">
        <f t="shared" si="775"/>
        <v>0</v>
      </c>
      <c r="CJ3409" s="1" t="e">
        <f t="shared" si="769"/>
        <v>#N/A</v>
      </c>
      <c r="CK3409" s="1" t="str">
        <f t="shared" si="770"/>
        <v/>
      </c>
    </row>
    <row r="3410" spans="73:89" ht="12" customHeight="1" x14ac:dyDescent="0.15">
      <c r="BU3410" s="1">
        <f t="shared" si="771"/>
        <v>0</v>
      </c>
      <c r="BV3410" s="1">
        <f>IF($BY$12=1,NORMDIST(BY3410,$Y$6,$Y$8,TRUE),IF($BY$12=2,IF(BY3410&lt;=$BX$31,0,IF(BY3410&gt;=$BX$32,1,(BY3410-$BX$31)*$BX$33)),SUM($BU$42:BU3410)/$BV$40))</f>
        <v>1</v>
      </c>
      <c r="BW3410" s="1">
        <f t="shared" si="773"/>
        <v>1.4929627483002746E-44</v>
      </c>
      <c r="BY3410" s="1">
        <f t="shared" si="774"/>
        <v>336.80000000000808</v>
      </c>
      <c r="BZ3410" s="1">
        <f t="shared" si="765"/>
        <v>4.4327872574235116E-47</v>
      </c>
      <c r="CA3410" s="1">
        <f t="shared" si="772"/>
        <v>26</v>
      </c>
      <c r="CE3410" s="1">
        <f t="shared" si="766"/>
        <v>26.305</v>
      </c>
      <c r="CF3410" s="1">
        <f t="shared" si="767"/>
        <v>99</v>
      </c>
      <c r="CG3410" s="1">
        <f t="shared" si="768"/>
        <v>0</v>
      </c>
      <c r="CH3410" s="1">
        <f t="shared" si="775"/>
        <v>0</v>
      </c>
      <c r="CJ3410" s="1" t="e">
        <f t="shared" si="769"/>
        <v>#N/A</v>
      </c>
      <c r="CK3410" s="1" t="str">
        <f t="shared" si="770"/>
        <v/>
      </c>
    </row>
    <row r="3411" spans="73:89" ht="12" customHeight="1" x14ac:dyDescent="0.15">
      <c r="BU3411" s="1">
        <f t="shared" si="771"/>
        <v>0</v>
      </c>
      <c r="BV3411" s="1">
        <f>IF($BY$12=1,NORMDIST(BY3411,$Y$6,$Y$8,TRUE),IF($BY$12=2,IF(BY3411&lt;=$BX$31,0,IF(BY3411&gt;=$BX$32,1,(BY3411-$BX$31)*$BX$33)),SUM($BU$42:BU3411)/$BV$40))</f>
        <v>1</v>
      </c>
      <c r="BW3411" s="1">
        <f t="shared" si="773"/>
        <v>1.3900600329547533E-44</v>
      </c>
      <c r="BY3411" s="1">
        <f t="shared" si="774"/>
        <v>336.90000000000811</v>
      </c>
      <c r="BZ3411" s="1">
        <f t="shared" si="765"/>
        <v>4.1260315611597501E-47</v>
      </c>
      <c r="CA3411" s="1">
        <f t="shared" si="772"/>
        <v>26</v>
      </c>
      <c r="CE3411" s="1">
        <f t="shared" si="766"/>
        <v>26.305</v>
      </c>
      <c r="CF3411" s="1">
        <f t="shared" si="767"/>
        <v>99</v>
      </c>
      <c r="CG3411" s="1">
        <f t="shared" si="768"/>
        <v>0</v>
      </c>
      <c r="CH3411" s="1">
        <f t="shared" si="775"/>
        <v>0</v>
      </c>
      <c r="CJ3411" s="1" t="e">
        <f t="shared" si="769"/>
        <v>#N/A</v>
      </c>
      <c r="CK3411" s="1" t="str">
        <f t="shared" si="770"/>
        <v/>
      </c>
    </row>
    <row r="3412" spans="73:89" ht="12" customHeight="1" x14ac:dyDescent="0.15">
      <c r="BU3412" s="1">
        <f t="shared" si="771"/>
        <v>0</v>
      </c>
      <c r="BV3412" s="1">
        <f>IF($BY$12=1,NORMDIST(BY3412,$Y$6,$Y$8,TRUE),IF($BY$12=2,IF(BY3412&lt;=$BX$31,0,IF(BY3412&gt;=$BX$32,1,(BY3412-$BX$31)*$BX$33)),SUM($BU$42:BU3412)/$BV$40))</f>
        <v>1</v>
      </c>
      <c r="BW3412" s="1">
        <f t="shared" si="773"/>
        <v>1.2942174351719994E-44</v>
      </c>
      <c r="BY3412" s="1">
        <f t="shared" si="774"/>
        <v>337.00000000000813</v>
      </c>
      <c r="BZ3412" s="1">
        <f t="shared" si="765"/>
        <v>3.8404078195013894E-47</v>
      </c>
      <c r="CA3412" s="1">
        <f t="shared" si="772"/>
        <v>26</v>
      </c>
      <c r="CE3412" s="1">
        <f t="shared" si="766"/>
        <v>26.305</v>
      </c>
      <c r="CF3412" s="1">
        <f t="shared" si="767"/>
        <v>99</v>
      </c>
      <c r="CG3412" s="1">
        <f t="shared" si="768"/>
        <v>0</v>
      </c>
      <c r="CH3412" s="1">
        <f t="shared" si="775"/>
        <v>0</v>
      </c>
      <c r="CJ3412" s="1" t="e">
        <f t="shared" si="769"/>
        <v>#N/A</v>
      </c>
      <c r="CK3412" s="1" t="str">
        <f t="shared" si="770"/>
        <v/>
      </c>
    </row>
    <row r="3413" spans="73:89" ht="12" customHeight="1" x14ac:dyDescent="0.15">
      <c r="BU3413" s="1">
        <f t="shared" si="771"/>
        <v>0</v>
      </c>
      <c r="BV3413" s="1">
        <f>IF($BY$12=1,NORMDIST(BY3413,$Y$6,$Y$8,TRUE),IF($BY$12=2,IF(BY3413&lt;=$BX$31,0,IF(BY3413&gt;=$BX$32,1,(BY3413-$BX$31)*$BX$33)),SUM($BU$42:BU3413)/$BV$40))</f>
        <v>1</v>
      </c>
      <c r="BW3413" s="1">
        <f t="shared" si="773"/>
        <v>1.2049528134503815E-44</v>
      </c>
      <c r="BY3413" s="1">
        <f t="shared" si="774"/>
        <v>337.10000000000815</v>
      </c>
      <c r="BZ3413" s="1">
        <f t="shared" si="765"/>
        <v>3.5744669636616799E-47</v>
      </c>
      <c r="CA3413" s="1">
        <f t="shared" si="772"/>
        <v>26</v>
      </c>
      <c r="CE3413" s="1">
        <f t="shared" si="766"/>
        <v>26.305</v>
      </c>
      <c r="CF3413" s="1">
        <f t="shared" si="767"/>
        <v>99</v>
      </c>
      <c r="CG3413" s="1">
        <f t="shared" si="768"/>
        <v>0</v>
      </c>
      <c r="CH3413" s="1">
        <f t="shared" si="775"/>
        <v>0</v>
      </c>
      <c r="CJ3413" s="1" t="e">
        <f t="shared" si="769"/>
        <v>#N/A</v>
      </c>
      <c r="CK3413" s="1" t="str">
        <f t="shared" si="770"/>
        <v/>
      </c>
    </row>
    <row r="3414" spans="73:89" ht="12" customHeight="1" x14ac:dyDescent="0.15">
      <c r="BU3414" s="1">
        <f t="shared" si="771"/>
        <v>0</v>
      </c>
      <c r="BV3414" s="1">
        <f>IF($BY$12=1,NORMDIST(BY3414,$Y$6,$Y$8,TRUE),IF($BY$12=2,IF(BY3414&lt;=$BX$31,0,IF(BY3414&gt;=$BX$32,1,(BY3414-$BX$31)*$BX$33)),SUM($BU$42:BU3414)/$BV$40))</f>
        <v>1</v>
      </c>
      <c r="BW3414" s="1">
        <f t="shared" si="773"/>
        <v>1.1218167968473796E-44</v>
      </c>
      <c r="BY3414" s="1">
        <f t="shared" si="774"/>
        <v>337.20000000000817</v>
      </c>
      <c r="BZ3414" s="1">
        <f t="shared" si="765"/>
        <v>3.3268588281356832E-47</v>
      </c>
      <c r="CA3414" s="1">
        <f t="shared" si="772"/>
        <v>26</v>
      </c>
      <c r="CE3414" s="1">
        <f t="shared" si="766"/>
        <v>26.305</v>
      </c>
      <c r="CF3414" s="1">
        <f t="shared" si="767"/>
        <v>99</v>
      </c>
      <c r="CG3414" s="1">
        <f t="shared" si="768"/>
        <v>0</v>
      </c>
      <c r="CH3414" s="1">
        <f t="shared" si="775"/>
        <v>0</v>
      </c>
      <c r="CJ3414" s="1" t="e">
        <f t="shared" si="769"/>
        <v>#N/A</v>
      </c>
      <c r="CK3414" s="1" t="str">
        <f t="shared" si="770"/>
        <v/>
      </c>
    </row>
    <row r="3415" spans="73:89" ht="12" customHeight="1" x14ac:dyDescent="0.15">
      <c r="BU3415" s="1">
        <f t="shared" si="771"/>
        <v>0</v>
      </c>
      <c r="BV3415" s="1">
        <f>IF($BY$12=1,NORMDIST(BY3415,$Y$6,$Y$8,TRUE),IF($BY$12=2,IF(BY3415&lt;=$BX$31,0,IF(BY3415&gt;=$BX$32,1,(BY3415-$BX$31)*$BX$33)),SUM($BU$42:BU3415)/$BV$40))</f>
        <v>1</v>
      </c>
      <c r="BW3415" s="1">
        <f t="shared" si="773"/>
        <v>1.0443905682732263E-44</v>
      </c>
      <c r="BY3415" s="1">
        <f t="shared" si="774"/>
        <v>337.3000000000082</v>
      </c>
      <c r="BZ3415" s="1">
        <f t="shared" si="765"/>
        <v>3.0963254321767001E-47</v>
      </c>
      <c r="CA3415" s="1">
        <f t="shared" si="772"/>
        <v>26</v>
      </c>
      <c r="CE3415" s="1">
        <f t="shared" si="766"/>
        <v>26.305</v>
      </c>
      <c r="CF3415" s="1">
        <f t="shared" si="767"/>
        <v>99</v>
      </c>
      <c r="CG3415" s="1">
        <f t="shared" si="768"/>
        <v>0</v>
      </c>
      <c r="CH3415" s="1">
        <f t="shared" si="775"/>
        <v>0</v>
      </c>
      <c r="CJ3415" s="1" t="e">
        <f t="shared" si="769"/>
        <v>#N/A</v>
      </c>
      <c r="CK3415" s="1" t="str">
        <f t="shared" si="770"/>
        <v/>
      </c>
    </row>
    <row r="3416" spans="73:89" ht="12" customHeight="1" x14ac:dyDescent="0.15">
      <c r="BU3416" s="1">
        <f t="shared" si="771"/>
        <v>0</v>
      </c>
      <c r="BV3416" s="1">
        <f>IF($BY$12=1,NORMDIST(BY3416,$Y$6,$Y$8,TRUE),IF($BY$12=2,IF(BY3416&lt;=$BX$31,0,IF(BY3416&gt;=$BX$32,1,(BY3416-$BX$31)*$BX$33)),SUM($BU$42:BU3416)/$BV$40))</f>
        <v>1</v>
      </c>
      <c r="BW3416" s="1">
        <f t="shared" si="773"/>
        <v>9.7228379700038078E-45</v>
      </c>
      <c r="BY3416" s="1">
        <f t="shared" si="774"/>
        <v>337.40000000000822</v>
      </c>
      <c r="BZ3416" s="1">
        <f t="shared" si="765"/>
        <v>2.8816947154723091E-47</v>
      </c>
      <c r="CA3416" s="1">
        <f t="shared" si="772"/>
        <v>26</v>
      </c>
      <c r="CE3416" s="1">
        <f t="shared" si="766"/>
        <v>26.305</v>
      </c>
      <c r="CF3416" s="1">
        <f t="shared" si="767"/>
        <v>99</v>
      </c>
      <c r="CG3416" s="1">
        <f t="shared" si="768"/>
        <v>0</v>
      </c>
      <c r="CH3416" s="1">
        <f t="shared" si="775"/>
        <v>0</v>
      </c>
      <c r="CJ3416" s="1" t="e">
        <f t="shared" si="769"/>
        <v>#N/A</v>
      </c>
      <c r="CK3416" s="1" t="str">
        <f t="shared" si="770"/>
        <v/>
      </c>
    </row>
    <row r="3417" spans="73:89" ht="12" customHeight="1" x14ac:dyDescent="0.15">
      <c r="BU3417" s="1">
        <f t="shared" si="771"/>
        <v>0</v>
      </c>
      <c r="BV3417" s="1">
        <f>IF($BY$12=1,NORMDIST(BY3417,$Y$6,$Y$8,TRUE),IF($BY$12=2,IF(BY3417&lt;=$BX$31,0,IF(BY3417&gt;=$BX$32,1,(BY3417-$BX$31)*$BX$33)),SUM($BU$42:BU3417)/$BV$40))</f>
        <v>1</v>
      </c>
      <c r="BW3417" s="1">
        <f t="shared" si="773"/>
        <v>9.0513271039371984E-45</v>
      </c>
      <c r="BY3417" s="1">
        <f t="shared" si="774"/>
        <v>337.50000000000824</v>
      </c>
      <c r="BZ3417" s="1">
        <f t="shared" si="765"/>
        <v>2.6818746974628082E-47</v>
      </c>
      <c r="CA3417" s="1">
        <f t="shared" si="772"/>
        <v>26</v>
      </c>
      <c r="CE3417" s="1">
        <f t="shared" si="766"/>
        <v>26.305</v>
      </c>
      <c r="CF3417" s="1">
        <f t="shared" si="767"/>
        <v>99</v>
      </c>
      <c r="CG3417" s="1">
        <f t="shared" si="768"/>
        <v>0</v>
      </c>
      <c r="CH3417" s="1">
        <f t="shared" si="775"/>
        <v>0</v>
      </c>
      <c r="CJ3417" s="1" t="e">
        <f t="shared" si="769"/>
        <v>#N/A</v>
      </c>
      <c r="CK3417" s="1" t="str">
        <f t="shared" si="770"/>
        <v/>
      </c>
    </row>
    <row r="3418" spans="73:89" ht="12" customHeight="1" x14ac:dyDescent="0.15">
      <c r="BU3418" s="1">
        <f t="shared" si="771"/>
        <v>0</v>
      </c>
      <c r="BV3418" s="1">
        <f>IF($BY$12=1,NORMDIST(BY3418,$Y$6,$Y$8,TRUE),IF($BY$12=2,IF(BY3418&lt;=$BX$31,0,IF(BY3418&gt;=$BX$32,1,(BY3418-$BX$31)*$BX$33)),SUM($BU$42:BU3418)/$BV$40))</f>
        <v>1</v>
      </c>
      <c r="BW3418" s="1">
        <f t="shared" si="773"/>
        <v>8.4259829553352739E-45</v>
      </c>
      <c r="BY3418" s="1">
        <f t="shared" si="774"/>
        <v>337.60000000000827</v>
      </c>
      <c r="BZ3418" s="1">
        <f t="shared" si="765"/>
        <v>2.4958480317935626E-47</v>
      </c>
      <c r="CA3418" s="1">
        <f t="shared" si="772"/>
        <v>26</v>
      </c>
      <c r="CE3418" s="1">
        <f t="shared" si="766"/>
        <v>26.305</v>
      </c>
      <c r="CF3418" s="1">
        <f t="shared" si="767"/>
        <v>99</v>
      </c>
      <c r="CG3418" s="1">
        <f t="shared" si="768"/>
        <v>0</v>
      </c>
      <c r="CH3418" s="1">
        <f t="shared" si="775"/>
        <v>0</v>
      </c>
      <c r="CJ3418" s="1" t="e">
        <f t="shared" si="769"/>
        <v>#N/A</v>
      </c>
      <c r="CK3418" s="1" t="str">
        <f t="shared" si="770"/>
        <v/>
      </c>
    </row>
    <row r="3419" spans="73:89" ht="12" customHeight="1" x14ac:dyDescent="0.15">
      <c r="BU3419" s="1">
        <f t="shared" si="771"/>
        <v>0</v>
      </c>
      <c r="BV3419" s="1">
        <f>IF($BY$12=1,NORMDIST(BY3419,$Y$6,$Y$8,TRUE),IF($BY$12=2,IF(BY3419&lt;=$BX$31,0,IF(BY3419&gt;=$BX$32,1,(BY3419-$BX$31)*$BX$33)),SUM($BU$42:BU3419)/$BV$40))</f>
        <v>1</v>
      </c>
      <c r="BW3419" s="1">
        <f t="shared" si="773"/>
        <v>7.8436462202415228E-45</v>
      </c>
      <c r="BY3419" s="1">
        <f t="shared" si="774"/>
        <v>337.70000000000829</v>
      </c>
      <c r="BZ3419" s="1">
        <f t="shared" si="765"/>
        <v>2.3226669292985877E-47</v>
      </c>
      <c r="CA3419" s="1">
        <f t="shared" si="772"/>
        <v>26</v>
      </c>
      <c r="CE3419" s="1">
        <f t="shared" si="766"/>
        <v>26.305</v>
      </c>
      <c r="CF3419" s="1">
        <f t="shared" si="767"/>
        <v>99</v>
      </c>
      <c r="CG3419" s="1">
        <f t="shared" si="768"/>
        <v>0</v>
      </c>
      <c r="CH3419" s="1">
        <f t="shared" si="775"/>
        <v>0</v>
      </c>
      <c r="CJ3419" s="1" t="e">
        <f t="shared" si="769"/>
        <v>#N/A</v>
      </c>
      <c r="CK3419" s="1" t="str">
        <f t="shared" si="770"/>
        <v/>
      </c>
    </row>
    <row r="3420" spans="73:89" ht="12" customHeight="1" x14ac:dyDescent="0.15">
      <c r="BU3420" s="1">
        <f t="shared" si="771"/>
        <v>0</v>
      </c>
      <c r="BV3420" s="1">
        <f>IF($BY$12=1,NORMDIST(BY3420,$Y$6,$Y$8,TRUE),IF($BY$12=2,IF(BY3420&lt;=$BX$31,0,IF(BY3420&gt;=$BX$32,1,(BY3420-$BX$31)*$BX$33)),SUM($BU$42:BU3420)/$BV$40))</f>
        <v>1</v>
      </c>
      <c r="BW3420" s="1">
        <f t="shared" si="773"/>
        <v>7.3013727786241418E-45</v>
      </c>
      <c r="BY3420" s="1">
        <f t="shared" si="774"/>
        <v>337.80000000000831</v>
      </c>
      <c r="BZ3420" s="1">
        <f t="shared" si="765"/>
        <v>2.1614484246962589E-47</v>
      </c>
      <c r="CA3420" s="1">
        <f t="shared" si="772"/>
        <v>26</v>
      </c>
      <c r="CE3420" s="1">
        <f t="shared" si="766"/>
        <v>26.305</v>
      </c>
      <c r="CF3420" s="1">
        <f t="shared" si="767"/>
        <v>99</v>
      </c>
      <c r="CG3420" s="1">
        <f t="shared" si="768"/>
        <v>0</v>
      </c>
      <c r="CH3420" s="1">
        <f t="shared" si="775"/>
        <v>0</v>
      </c>
      <c r="CJ3420" s="1" t="e">
        <f t="shared" si="769"/>
        <v>#N/A</v>
      </c>
      <c r="CK3420" s="1" t="str">
        <f t="shared" si="770"/>
        <v/>
      </c>
    </row>
    <row r="3421" spans="73:89" ht="12" customHeight="1" x14ac:dyDescent="0.15">
      <c r="BU3421" s="1">
        <f t="shared" si="771"/>
        <v>0</v>
      </c>
      <c r="BV3421" s="1">
        <f>IF($BY$12=1,NORMDIST(BY3421,$Y$6,$Y$8,TRUE),IF($BY$12=2,IF(BY3421&lt;=$BX$31,0,IF(BY3421&gt;=$BX$32,1,(BY3421-$BX$31)*$BX$33)),SUM($BU$42:BU3421)/$BV$40))</f>
        <v>1</v>
      </c>
      <c r="BW3421" s="1">
        <f t="shared" si="773"/>
        <v>6.7964191078213477E-45</v>
      </c>
      <c r="BY3421" s="1">
        <f t="shared" si="774"/>
        <v>337.90000000000833</v>
      </c>
      <c r="BZ3421" s="1">
        <f t="shared" si="765"/>
        <v>2.0113699638417224E-47</v>
      </c>
      <c r="CA3421" s="1">
        <f t="shared" si="772"/>
        <v>26</v>
      </c>
      <c r="CE3421" s="1">
        <f t="shared" si="766"/>
        <v>26.305</v>
      </c>
      <c r="CF3421" s="1">
        <f t="shared" si="767"/>
        <v>99</v>
      </c>
      <c r="CG3421" s="1">
        <f t="shared" si="768"/>
        <v>0</v>
      </c>
      <c r="CH3421" s="1">
        <f t="shared" si="775"/>
        <v>0</v>
      </c>
      <c r="CJ3421" s="1" t="e">
        <f t="shared" si="769"/>
        <v>#N/A</v>
      </c>
      <c r="CK3421" s="1" t="str">
        <f t="shared" si="770"/>
        <v/>
      </c>
    </row>
    <row r="3422" spans="73:89" ht="12" customHeight="1" x14ac:dyDescent="0.15">
      <c r="BU3422" s="1">
        <f t="shared" si="771"/>
        <v>0</v>
      </c>
      <c r="BV3422" s="1">
        <f>IF($BY$12=1,NORMDIST(BY3422,$Y$6,$Y$8,TRUE),IF($BY$12=2,IF(BY3422&lt;=$BX$31,0,IF(BY3422&gt;=$BX$32,1,(BY3422-$BX$31)*$BX$33)),SUM($BU$42:BU3422)/$BV$40))</f>
        <v>1</v>
      </c>
      <c r="BW3422" s="1">
        <f t="shared" si="773"/>
        <v>6.3262286799677936E-45</v>
      </c>
      <c r="BY3422" s="1">
        <f t="shared" si="774"/>
        <v>338.00000000000836</v>
      </c>
      <c r="BZ3422" s="1">
        <f t="shared" si="765"/>
        <v>1.8716652899312535E-47</v>
      </c>
      <c r="CA3422" s="1">
        <f t="shared" si="772"/>
        <v>26</v>
      </c>
      <c r="CE3422" s="1">
        <f t="shared" si="766"/>
        <v>26.305</v>
      </c>
      <c r="CF3422" s="1">
        <f t="shared" si="767"/>
        <v>99</v>
      </c>
      <c r="CG3422" s="1">
        <f t="shared" si="768"/>
        <v>0</v>
      </c>
      <c r="CH3422" s="1">
        <f t="shared" si="775"/>
        <v>0</v>
      </c>
      <c r="CJ3422" s="1" t="e">
        <f t="shared" si="769"/>
        <v>#N/A</v>
      </c>
      <c r="CK3422" s="1" t="str">
        <f t="shared" si="770"/>
        <v/>
      </c>
    </row>
    <row r="3423" spans="73:89" ht="12" customHeight="1" x14ac:dyDescent="0.15">
      <c r="BU3423" s="1">
        <f t="shared" si="771"/>
        <v>0</v>
      </c>
      <c r="BV3423" s="1">
        <f>IF($BY$12=1,NORMDIST(BY3423,$Y$6,$Y$8,TRUE),IF($BY$12=2,IF(BY3423&lt;=$BX$31,0,IF(BY3423&gt;=$BX$32,1,(BY3423-$BX$31)*$BX$33)),SUM($BU$42:BU3423)/$BV$40))</f>
        <v>1</v>
      </c>
      <c r="BW3423" s="1">
        <f t="shared" si="773"/>
        <v>5.8884192773547893E-45</v>
      </c>
      <c r="BY3423" s="1">
        <f t="shared" si="774"/>
        <v>338.10000000000838</v>
      </c>
      <c r="BZ3423" s="1">
        <f t="shared" si="765"/>
        <v>1.7416206085047747E-47</v>
      </c>
      <c r="CA3423" s="1">
        <f t="shared" si="772"/>
        <v>26</v>
      </c>
      <c r="CE3423" s="1">
        <f t="shared" si="766"/>
        <v>26.305</v>
      </c>
      <c r="CF3423" s="1">
        <f t="shared" si="767"/>
        <v>99</v>
      </c>
      <c r="CG3423" s="1">
        <f t="shared" si="768"/>
        <v>0</v>
      </c>
      <c r="CH3423" s="1">
        <f t="shared" si="775"/>
        <v>0</v>
      </c>
      <c r="CJ3423" s="1" t="e">
        <f t="shared" si="769"/>
        <v>#N/A</v>
      </c>
      <c r="CK3423" s="1" t="str">
        <f t="shared" si="770"/>
        <v/>
      </c>
    </row>
    <row r="3424" spans="73:89" ht="12" customHeight="1" x14ac:dyDescent="0.15">
      <c r="BU3424" s="1">
        <f t="shared" si="771"/>
        <v>0</v>
      </c>
      <c r="BV3424" s="1">
        <f>IF($BY$12=1,NORMDIST(BY3424,$Y$6,$Y$8,TRUE),IF($BY$12=2,IF(BY3424&lt;=$BX$31,0,IF(BY3424&gt;=$BX$32,1,(BY3424-$BX$31)*$BX$33)),SUM($BU$42:BU3424)/$BV$40))</f>
        <v>1</v>
      </c>
      <c r="BW3424" s="1">
        <f t="shared" si="773"/>
        <v>5.4807711640815099E-45</v>
      </c>
      <c r="BY3424" s="1">
        <f t="shared" si="774"/>
        <v>338.2000000000084</v>
      </c>
      <c r="BZ3424" s="1">
        <f t="shared" si="765"/>
        <v>1.620571012442748E-47</v>
      </c>
      <c r="CA3424" s="1">
        <f t="shared" si="772"/>
        <v>26</v>
      </c>
      <c r="CE3424" s="1">
        <f t="shared" si="766"/>
        <v>26.305</v>
      </c>
      <c r="CF3424" s="1">
        <f t="shared" si="767"/>
        <v>99</v>
      </c>
      <c r="CG3424" s="1">
        <f t="shared" si="768"/>
        <v>0</v>
      </c>
      <c r="CH3424" s="1">
        <f t="shared" si="775"/>
        <v>0</v>
      </c>
      <c r="CJ3424" s="1" t="e">
        <f t="shared" si="769"/>
        <v>#N/A</v>
      </c>
      <c r="CK3424" s="1" t="str">
        <f t="shared" si="770"/>
        <v/>
      </c>
    </row>
    <row r="3425" spans="73:89" ht="12" customHeight="1" x14ac:dyDescent="0.15">
      <c r="BU3425" s="1">
        <f t="shared" si="771"/>
        <v>0</v>
      </c>
      <c r="BV3425" s="1">
        <f>IF($BY$12=1,NORMDIST(BY3425,$Y$6,$Y$8,TRUE),IF($BY$12=2,IF(BY3425&lt;=$BX$31,0,IF(BY3425&gt;=$BX$32,1,(BY3425-$BX$31)*$BX$33)),SUM($BU$42:BU3425)/$BV$40))</f>
        <v>1</v>
      </c>
      <c r="BW3425" s="1">
        <f t="shared" si="773"/>
        <v>5.1012160564776533E-45</v>
      </c>
      <c r="BY3425" s="1">
        <f t="shared" si="774"/>
        <v>338.30000000000842</v>
      </c>
      <c r="BZ3425" s="1">
        <f t="shared" si="765"/>
        <v>1.5078971494169454E-47</v>
      </c>
      <c r="CA3425" s="1">
        <f t="shared" si="772"/>
        <v>26</v>
      </c>
      <c r="CE3425" s="1">
        <f t="shared" si="766"/>
        <v>26.305</v>
      </c>
      <c r="CF3425" s="1">
        <f t="shared" si="767"/>
        <v>99</v>
      </c>
      <c r="CG3425" s="1">
        <f t="shared" si="768"/>
        <v>0</v>
      </c>
      <c r="CH3425" s="1">
        <f t="shared" si="775"/>
        <v>0</v>
      </c>
      <c r="CJ3425" s="1" t="e">
        <f t="shared" si="769"/>
        <v>#N/A</v>
      </c>
      <c r="CK3425" s="1" t="str">
        <f t="shared" si="770"/>
        <v/>
      </c>
    </row>
    <row r="3426" spans="73:89" ht="12" customHeight="1" x14ac:dyDescent="0.15">
      <c r="BU3426" s="1">
        <f t="shared" si="771"/>
        <v>0</v>
      </c>
      <c r="BV3426" s="1">
        <f>IF($BY$12=1,NORMDIST(BY3426,$Y$6,$Y$8,TRUE),IF($BY$12=2,IF(BY3426&lt;=$BX$31,0,IF(BY3426&gt;=$BX$32,1,(BY3426-$BX$31)*$BX$33)),SUM($BU$42:BU3426)/$BV$40))</f>
        <v>1</v>
      </c>
      <c r="BW3426" s="1">
        <f t="shared" si="773"/>
        <v>4.7478268386216675E-45</v>
      </c>
      <c r="BY3426" s="1">
        <f t="shared" si="774"/>
        <v>338.40000000000845</v>
      </c>
      <c r="BZ3426" s="1">
        <f t="shared" si="765"/>
        <v>1.4030221154318998E-47</v>
      </c>
      <c r="CA3426" s="1">
        <f t="shared" si="772"/>
        <v>26</v>
      </c>
      <c r="CE3426" s="1">
        <f t="shared" si="766"/>
        <v>26.305</v>
      </c>
      <c r="CF3426" s="1">
        <f t="shared" si="767"/>
        <v>99</v>
      </c>
      <c r="CG3426" s="1">
        <f t="shared" si="768"/>
        <v>0</v>
      </c>
      <c r="CH3426" s="1">
        <f t="shared" si="775"/>
        <v>0</v>
      </c>
      <c r="CJ3426" s="1" t="e">
        <f t="shared" si="769"/>
        <v>#N/A</v>
      </c>
      <c r="CK3426" s="1" t="str">
        <f t="shared" si="770"/>
        <v/>
      </c>
    </row>
    <row r="3427" spans="73:89" ht="12" customHeight="1" x14ac:dyDescent="0.15">
      <c r="BU3427" s="1">
        <f t="shared" si="771"/>
        <v>0</v>
      </c>
      <c r="BV3427" s="1">
        <f>IF($BY$12=1,NORMDIST(BY3427,$Y$6,$Y$8,TRUE),IF($BY$12=2,IF(BY3427&lt;=$BX$31,0,IF(BY3427&gt;=$BX$32,1,(BY3427-$BX$31)*$BX$33)),SUM($BU$42:BU3427)/$BV$40))</f>
        <v>1</v>
      </c>
      <c r="BW3427" s="1">
        <f t="shared" si="773"/>
        <v>4.4188079728641808E-45</v>
      </c>
      <c r="BY3427" s="1">
        <f t="shared" si="774"/>
        <v>338.50000000000847</v>
      </c>
      <c r="BZ3427" s="1">
        <f t="shared" si="765"/>
        <v>1.305408559191749E-47</v>
      </c>
      <c r="CA3427" s="1">
        <f t="shared" si="772"/>
        <v>26</v>
      </c>
      <c r="CE3427" s="1">
        <f t="shared" si="766"/>
        <v>26.305</v>
      </c>
      <c r="CF3427" s="1">
        <f t="shared" si="767"/>
        <v>99</v>
      </c>
      <c r="CG3427" s="1">
        <f t="shared" si="768"/>
        <v>0</v>
      </c>
      <c r="CH3427" s="1">
        <f t="shared" si="775"/>
        <v>0</v>
      </c>
      <c r="CJ3427" s="1" t="e">
        <f t="shared" si="769"/>
        <v>#N/A</v>
      </c>
      <c r="CK3427" s="1" t="str">
        <f t="shared" si="770"/>
        <v/>
      </c>
    </row>
    <row r="3428" spans="73:89" ht="12" customHeight="1" x14ac:dyDescent="0.15">
      <c r="BU3428" s="1">
        <f t="shared" si="771"/>
        <v>0</v>
      </c>
      <c r="BV3428" s="1">
        <f>IF($BY$12=1,NORMDIST(BY3428,$Y$6,$Y$8,TRUE),IF($BY$12=2,IF(BY3428&lt;=$BX$31,0,IF(BY3428&gt;=$BX$32,1,(BY3428-$BX$31)*$BX$33)),SUM($BU$42:BU3428)/$BV$40))</f>
        <v>1</v>
      </c>
      <c r="BW3428" s="1">
        <f t="shared" si="773"/>
        <v>4.1124865586235016E-45</v>
      </c>
      <c r="BY3428" s="1">
        <f t="shared" si="774"/>
        <v>338.60000000000849</v>
      </c>
      <c r="BZ3428" s="1">
        <f t="shared" si="765"/>
        <v>1.2145559830547545E-47</v>
      </c>
      <c r="CA3428" s="1">
        <f t="shared" si="772"/>
        <v>26</v>
      </c>
      <c r="CE3428" s="1">
        <f t="shared" si="766"/>
        <v>26.305</v>
      </c>
      <c r="CF3428" s="1">
        <f t="shared" si="767"/>
        <v>99</v>
      </c>
      <c r="CG3428" s="1">
        <f t="shared" si="768"/>
        <v>0</v>
      </c>
      <c r="CH3428" s="1">
        <f t="shared" si="775"/>
        <v>0</v>
      </c>
      <c r="CJ3428" s="1" t="e">
        <f t="shared" si="769"/>
        <v>#N/A</v>
      </c>
      <c r="CK3428" s="1" t="str">
        <f t="shared" si="770"/>
        <v/>
      </c>
    </row>
    <row r="3429" spans="73:89" ht="12" customHeight="1" x14ac:dyDescent="0.15">
      <c r="BU3429" s="1">
        <f t="shared" si="771"/>
        <v>0</v>
      </c>
      <c r="BV3429" s="1">
        <f>IF($BY$12=1,NORMDIST(BY3429,$Y$6,$Y$8,TRUE),IF($BY$12=2,IF(BY3429&lt;=$BX$31,0,IF(BY3429&gt;=$BX$32,1,(BY3429-$BX$31)*$BX$33)),SUM($BU$42:BU3429)/$BV$40))</f>
        <v>1</v>
      </c>
      <c r="BW3429" s="1">
        <f t="shared" si="773"/>
        <v>3.8273039958398885E-45</v>
      </c>
      <c r="BY3429" s="1">
        <f t="shared" si="774"/>
        <v>338.70000000000852</v>
      </c>
      <c r="BZ3429" s="1">
        <f t="shared" si="765"/>
        <v>1.129998227292528E-47</v>
      </c>
      <c r="CA3429" s="1">
        <f t="shared" si="772"/>
        <v>26</v>
      </c>
      <c r="CE3429" s="1">
        <f t="shared" si="766"/>
        <v>26.305</v>
      </c>
      <c r="CF3429" s="1">
        <f t="shared" si="767"/>
        <v>99</v>
      </c>
      <c r="CG3429" s="1">
        <f t="shared" si="768"/>
        <v>0</v>
      </c>
      <c r="CH3429" s="1">
        <f t="shared" si="775"/>
        <v>0</v>
      </c>
      <c r="CJ3429" s="1" t="e">
        <f t="shared" si="769"/>
        <v>#N/A</v>
      </c>
      <c r="CK3429" s="1" t="str">
        <f t="shared" si="770"/>
        <v/>
      </c>
    </row>
    <row r="3430" spans="73:89" ht="12" customHeight="1" x14ac:dyDescent="0.15">
      <c r="BU3430" s="1">
        <f t="shared" si="771"/>
        <v>0</v>
      </c>
      <c r="BV3430" s="1">
        <f>IF($BY$12=1,NORMDIST(BY3430,$Y$6,$Y$8,TRUE),IF($BY$12=2,IF(BY3430&lt;=$BX$31,0,IF(BY3430&gt;=$BX$32,1,(BY3430-$BX$31)*$BX$33)),SUM($BU$42:BU3430)/$BV$40))</f>
        <v>1</v>
      </c>
      <c r="BW3430" s="1">
        <f t="shared" si="773"/>
        <v>3.5618082123996128E-45</v>
      </c>
      <c r="BY3430" s="1">
        <f t="shared" si="774"/>
        <v>338.80000000000854</v>
      </c>
      <c r="BZ3430" s="1">
        <f t="shared" si="765"/>
        <v>1.0513011252655026E-47</v>
      </c>
      <c r="CA3430" s="1">
        <f t="shared" si="772"/>
        <v>26</v>
      </c>
      <c r="CE3430" s="1">
        <f t="shared" si="766"/>
        <v>26.305</v>
      </c>
      <c r="CF3430" s="1">
        <f t="shared" si="767"/>
        <v>99</v>
      </c>
      <c r="CG3430" s="1">
        <f t="shared" si="768"/>
        <v>0</v>
      </c>
      <c r="CH3430" s="1">
        <f t="shared" si="775"/>
        <v>0</v>
      </c>
      <c r="CJ3430" s="1" t="e">
        <f t="shared" si="769"/>
        <v>#N/A</v>
      </c>
      <c r="CK3430" s="1" t="str">
        <f t="shared" si="770"/>
        <v/>
      </c>
    </row>
    <row r="3431" spans="73:89" ht="12" customHeight="1" x14ac:dyDescent="0.15">
      <c r="BU3431" s="1">
        <f t="shared" si="771"/>
        <v>0</v>
      </c>
      <c r="BV3431" s="1">
        <f>IF($BY$12=1,NORMDIST(BY3431,$Y$6,$Y$8,TRUE),IF($BY$12=2,IF(BY3431&lt;=$BX$31,0,IF(BY3431&gt;=$BX$32,1,(BY3431-$BX$31)*$BX$33)),SUM($BU$42:BU3431)/$BV$40))</f>
        <v>1</v>
      </c>
      <c r="BW3431" s="1">
        <f t="shared" si="773"/>
        <v>3.3146464175622261E-45</v>
      </c>
      <c r="BY3431" s="1">
        <f t="shared" si="774"/>
        <v>338.90000000000856</v>
      </c>
      <c r="BZ3431" s="1">
        <f t="shared" si="765"/>
        <v>9.7806031795873192E-48</v>
      </c>
      <c r="CA3431" s="1">
        <f t="shared" si="772"/>
        <v>26</v>
      </c>
      <c r="CE3431" s="1">
        <f t="shared" si="766"/>
        <v>26.305</v>
      </c>
      <c r="CF3431" s="1">
        <f t="shared" si="767"/>
        <v>99</v>
      </c>
      <c r="CG3431" s="1">
        <f t="shared" si="768"/>
        <v>0</v>
      </c>
      <c r="CH3431" s="1">
        <f t="shared" si="775"/>
        <v>0</v>
      </c>
      <c r="CJ3431" s="1" t="e">
        <f t="shared" si="769"/>
        <v>#N/A</v>
      </c>
      <c r="CK3431" s="1" t="str">
        <f t="shared" si="770"/>
        <v/>
      </c>
    </row>
    <row r="3432" spans="73:89" ht="12" customHeight="1" x14ac:dyDescent="0.15">
      <c r="BU3432" s="1">
        <f t="shared" si="771"/>
        <v>0</v>
      </c>
      <c r="BV3432" s="1">
        <f>IF($BY$12=1,NORMDIST(BY3432,$Y$6,$Y$8,TRUE),IF($BY$12=2,IF(BY3432&lt;=$BX$31,0,IF(BY3432&gt;=$BX$32,1,(BY3432-$BX$31)*$BX$33)),SUM($BU$42:BU3432)/$BV$40))</f>
        <v>1</v>
      </c>
      <c r="BW3432" s="1">
        <f t="shared" si="773"/>
        <v>3.0845583459671276E-45</v>
      </c>
      <c r="BY3432" s="1">
        <f t="shared" si="774"/>
        <v>339.00000000000858</v>
      </c>
      <c r="BZ3432" s="1">
        <f t="shared" si="765"/>
        <v>9.0989921709942458E-48</v>
      </c>
      <c r="CA3432" s="1">
        <f t="shared" si="772"/>
        <v>26</v>
      </c>
      <c r="CE3432" s="1">
        <f t="shared" si="766"/>
        <v>26.305</v>
      </c>
      <c r="CF3432" s="1">
        <f t="shared" si="767"/>
        <v>99</v>
      </c>
      <c r="CG3432" s="1">
        <f t="shared" si="768"/>
        <v>0</v>
      </c>
      <c r="CH3432" s="1">
        <f t="shared" si="775"/>
        <v>0</v>
      </c>
      <c r="CJ3432" s="1" t="e">
        <f t="shared" si="769"/>
        <v>#N/A</v>
      </c>
      <c r="CK3432" s="1" t="str">
        <f t="shared" si="770"/>
        <v/>
      </c>
    </row>
    <row r="3433" spans="73:89" ht="12" customHeight="1" x14ac:dyDescent="0.15">
      <c r="BU3433" s="1">
        <f t="shared" si="771"/>
        <v>0</v>
      </c>
      <c r="BV3433" s="1">
        <f>IF($BY$12=1,NORMDIST(BY3433,$Y$6,$Y$8,TRUE),IF($BY$12=2,IF(BY3433&lt;=$BX$31,0,IF(BY3433&gt;=$BX$32,1,(BY3433-$BX$31)*$BX$33)),SUM($BU$42:BU3433)/$BV$40))</f>
        <v>1</v>
      </c>
      <c r="BW3433" s="1">
        <f t="shared" si="773"/>
        <v>2.8703699591721335E-45</v>
      </c>
      <c r="BY3433" s="1">
        <f t="shared" si="774"/>
        <v>339.10000000000861</v>
      </c>
      <c r="BZ3433" s="1">
        <f t="shared" si="765"/>
        <v>8.4646710680391063E-48</v>
      </c>
      <c r="CA3433" s="1">
        <f t="shared" si="772"/>
        <v>26</v>
      </c>
      <c r="CE3433" s="1">
        <f t="shared" si="766"/>
        <v>26.305</v>
      </c>
      <c r="CF3433" s="1">
        <f t="shared" si="767"/>
        <v>99</v>
      </c>
      <c r="CG3433" s="1">
        <f t="shared" si="768"/>
        <v>0</v>
      </c>
      <c r="CH3433" s="1">
        <f t="shared" si="775"/>
        <v>0</v>
      </c>
      <c r="CJ3433" s="1" t="e">
        <f t="shared" si="769"/>
        <v>#N/A</v>
      </c>
      <c r="CK3433" s="1" t="str">
        <f t="shared" si="770"/>
        <v/>
      </c>
    </row>
    <row r="3434" spans="73:89" ht="12" customHeight="1" x14ac:dyDescent="0.15">
      <c r="BU3434" s="1">
        <f t="shared" si="771"/>
        <v>0</v>
      </c>
      <c r="BV3434" s="1">
        <f>IF($BY$12=1,NORMDIST(BY3434,$Y$6,$Y$8,TRUE),IF($BY$12=2,IF(BY3434&lt;=$BX$31,0,IF(BY3434&gt;=$BX$32,1,(BY3434-$BX$31)*$BX$33)),SUM($BU$42:BU3434)/$BV$40))</f>
        <v>1</v>
      </c>
      <c r="BW3434" s="1">
        <f t="shared" si="773"/>
        <v>2.6709875738881658E-45</v>
      </c>
      <c r="BY3434" s="1">
        <f t="shared" si="774"/>
        <v>339.20000000000863</v>
      </c>
      <c r="BZ3434" s="1">
        <f t="shared" ref="BZ3434:BZ3497" si="776">IF($BZ$5,IF($BY$12=1,NORMDIST(BY3434,$Y$6,$Y$8,FALSE),IF($BY$12=2,IF(AND(BY3434&gt;=$BX$31,BY3434&lt;=$BX$32),$BX$33,0),IF(BY3434&lt;=$BX$13,0,NORMDIST(LN((BY3434-$BX$13)/$BX$12),0,$BW$8,FALSE)/((BY3434-$BX$13)/$BX$12)))),-999)</f>
        <v>7.8743737437738737E-48</v>
      </c>
      <c r="CA3434" s="1">
        <f t="shared" si="772"/>
        <v>26</v>
      </c>
      <c r="CE3434" s="1">
        <f t="shared" ref="CE3434:CE3497" si="777">IF(AND($CB$7,$CD$2,$CD$1),26+$P$23/2-CC3434*$P$23,NA())</f>
        <v>26.305</v>
      </c>
      <c r="CF3434" s="1">
        <f t="shared" ref="CF3434:CF3497" si="778">IF(ISNA(CJ3434),99,CJ3434)</f>
        <v>99</v>
      </c>
      <c r="CG3434" s="1">
        <f t="shared" ref="CG3434:CG3497" si="779">IF(ISNA(CJ3434),0,CJ3434)</f>
        <v>0</v>
      </c>
      <c r="CH3434" s="1">
        <f t="shared" si="775"/>
        <v>0</v>
      </c>
      <c r="CJ3434" s="1" t="e">
        <f t="shared" ref="CJ3434:CJ3497" si="780">IF(CH3434=1,CE3434,NA())</f>
        <v>#N/A</v>
      </c>
      <c r="CK3434" s="1" t="str">
        <f t="shared" ref="CK3434:CK3497" si="781">IF(CH3434=1,M3333,"")</f>
        <v/>
      </c>
    </row>
    <row r="3435" spans="73:89" ht="12" customHeight="1" x14ac:dyDescent="0.15">
      <c r="BU3435" s="1">
        <f t="shared" ref="BU3435:BU3498" si="782">IF($BY$12&lt;3,0,IF(BY3435&lt;=$BX$13,0,NORMDIST(LN((BY3435-$BX$13)/$BX$12),0,$BW$8,FALSE)/((BY3435-$BX$13)/$BX$12)))</f>
        <v>0</v>
      </c>
      <c r="BV3435" s="1">
        <f>IF($BY$12=1,NORMDIST(BY3435,$Y$6,$Y$8,TRUE),IF($BY$12=2,IF(BY3435&lt;=$BX$31,0,IF(BY3435&gt;=$BX$32,1,(BY3435-$BX$31)*$BX$33)),SUM($BU$42:BU3435)/$BV$40))</f>
        <v>1</v>
      </c>
      <c r="BW3435" s="1">
        <f t="shared" si="773"/>
        <v>2.485392388145046E-45</v>
      </c>
      <c r="BY3435" s="1">
        <f t="shared" si="774"/>
        <v>339.30000000000865</v>
      </c>
      <c r="BZ3435" s="1">
        <f t="shared" si="776"/>
        <v>7.3250586152224657E-48</v>
      </c>
      <c r="CA3435" s="1">
        <f t="shared" ref="CA3435:CA3498" si="783">IF(AND($CD$1,$CD$3),26-$CD$40*NORMDIST(BY3435,$Y$6,$Y$8/SQRT($T$18),FALSE),-999)</f>
        <v>26</v>
      </c>
      <c r="CE3435" s="1">
        <f t="shared" si="777"/>
        <v>26.305</v>
      </c>
      <c r="CF3435" s="1">
        <f t="shared" si="778"/>
        <v>99</v>
      </c>
      <c r="CG3435" s="1">
        <f t="shared" si="779"/>
        <v>0</v>
      </c>
      <c r="CH3435" s="1">
        <f t="shared" si="775"/>
        <v>0</v>
      </c>
      <c r="CJ3435" s="1" t="e">
        <f t="shared" si="780"/>
        <v>#N/A</v>
      </c>
      <c r="CK3435" s="1" t="str">
        <f t="shared" si="781"/>
        <v/>
      </c>
    </row>
    <row r="3436" spans="73:89" ht="12" customHeight="1" x14ac:dyDescent="0.15">
      <c r="BU3436" s="1">
        <f t="shared" si="782"/>
        <v>0</v>
      </c>
      <c r="BV3436" s="1">
        <f>IF($BY$12=1,NORMDIST(BY3436,$Y$6,$Y$8,TRUE),IF($BY$12=2,IF(BY3436&lt;=$BX$31,0,IF(BY3436&gt;=$BX$32,1,(BY3436-$BX$31)*$BX$33)),SUM($BU$42:BU3436)/$BV$40))</f>
        <v>1</v>
      </c>
      <c r="BW3436" s="1">
        <f t="shared" si="773"/>
        <v>2.3126353785515389E-45</v>
      </c>
      <c r="BY3436" s="1">
        <f t="shared" si="774"/>
        <v>339.40000000000867</v>
      </c>
      <c r="BZ3436" s="1">
        <f t="shared" si="776"/>
        <v>6.8138932779949319E-48</v>
      </c>
      <c r="CA3436" s="1">
        <f t="shared" si="783"/>
        <v>26</v>
      </c>
      <c r="CE3436" s="1">
        <f t="shared" si="777"/>
        <v>26.305</v>
      </c>
      <c r="CF3436" s="1">
        <f t="shared" si="778"/>
        <v>99</v>
      </c>
      <c r="CG3436" s="1">
        <f t="shared" si="779"/>
        <v>0</v>
      </c>
      <c r="CH3436" s="1">
        <f t="shared" si="775"/>
        <v>0</v>
      </c>
      <c r="CJ3436" s="1" t="e">
        <f t="shared" si="780"/>
        <v>#N/A</v>
      </c>
      <c r="CK3436" s="1" t="str">
        <f t="shared" si="781"/>
        <v/>
      </c>
    </row>
    <row r="3437" spans="73:89" ht="12" customHeight="1" x14ac:dyDescent="0.15">
      <c r="BU3437" s="1">
        <f t="shared" si="782"/>
        <v>0</v>
      </c>
      <c r="BV3437" s="1">
        <f>IF($BY$12=1,NORMDIST(BY3437,$Y$6,$Y$8,TRUE),IF($BY$12=2,IF(BY3437&lt;=$BX$31,0,IF(BY3437&gt;=$BX$32,1,(BY3437-$BX$31)*$BX$33)),SUM($BU$42:BU3437)/$BV$40))</f>
        <v>1</v>
      </c>
      <c r="BW3437" s="1">
        <f t="shared" si="773"/>
        <v>2.1518325436135522E-45</v>
      </c>
      <c r="BY3437" s="1">
        <f t="shared" si="774"/>
        <v>339.5000000000087</v>
      </c>
      <c r="BZ3437" s="1">
        <f t="shared" si="776"/>
        <v>6.3382401873740706E-48</v>
      </c>
      <c r="CA3437" s="1">
        <f t="shared" si="783"/>
        <v>26</v>
      </c>
      <c r="CE3437" s="1">
        <f t="shared" si="777"/>
        <v>26.305</v>
      </c>
      <c r="CF3437" s="1">
        <f t="shared" si="778"/>
        <v>99</v>
      </c>
      <c r="CG3437" s="1">
        <f t="shared" si="779"/>
        <v>0</v>
      </c>
      <c r="CH3437" s="1">
        <f t="shared" si="775"/>
        <v>0</v>
      </c>
      <c r="CJ3437" s="1" t="e">
        <f t="shared" si="780"/>
        <v>#N/A</v>
      </c>
      <c r="CK3437" s="1" t="str">
        <f t="shared" si="781"/>
        <v/>
      </c>
    </row>
    <row r="3438" spans="73:89" ht="12" customHeight="1" x14ac:dyDescent="0.15">
      <c r="BU3438" s="1">
        <f t="shared" si="782"/>
        <v>0</v>
      </c>
      <c r="BV3438" s="1">
        <f>IF($BY$12=1,NORMDIST(BY3438,$Y$6,$Y$8,TRUE),IF($BY$12=2,IF(BY3438&lt;=$BX$31,0,IF(BY3438&gt;=$BX$32,1,(BY3438-$BX$31)*$BX$33)),SUM($BU$42:BU3438)/$BV$40))</f>
        <v>1</v>
      </c>
      <c r="BW3438" s="1">
        <f t="shared" si="773"/>
        <v>2.002160469756426E-45</v>
      </c>
      <c r="BY3438" s="1">
        <f t="shared" si="774"/>
        <v>339.60000000000872</v>
      </c>
      <c r="BZ3438" s="1">
        <f t="shared" si="776"/>
        <v>5.8956433149480994E-48</v>
      </c>
      <c r="CA3438" s="1">
        <f t="shared" si="783"/>
        <v>26</v>
      </c>
      <c r="CE3438" s="1">
        <f t="shared" si="777"/>
        <v>26.305</v>
      </c>
      <c r="CF3438" s="1">
        <f t="shared" si="778"/>
        <v>99</v>
      </c>
      <c r="CG3438" s="1">
        <f t="shared" si="779"/>
        <v>0</v>
      </c>
      <c r="CH3438" s="1">
        <f t="shared" si="775"/>
        <v>0</v>
      </c>
      <c r="CJ3438" s="1" t="e">
        <f t="shared" si="780"/>
        <v>#N/A</v>
      </c>
      <c r="CK3438" s="1" t="str">
        <f t="shared" si="781"/>
        <v/>
      </c>
    </row>
    <row r="3439" spans="73:89" ht="12" customHeight="1" x14ac:dyDescent="0.15">
      <c r="BU3439" s="1">
        <f t="shared" si="782"/>
        <v>0</v>
      </c>
      <c r="BV3439" s="1">
        <f>IF($BY$12=1,NORMDIST(BY3439,$Y$6,$Y$8,TRUE),IF($BY$12=2,IF(BY3439&lt;=$BX$31,0,IF(BY3439&gt;=$BX$32,1,(BY3439-$BX$31)*$BX$33)),SUM($BU$42:BU3439)/$BV$40))</f>
        <v>1</v>
      </c>
      <c r="BW3439" s="1">
        <f t="shared" si="773"/>
        <v>1.8628521982641811E-45</v>
      </c>
      <c r="BY3439" s="1">
        <f t="shared" si="774"/>
        <v>339.70000000000874</v>
      </c>
      <c r="BZ3439" s="1">
        <f t="shared" si="776"/>
        <v>5.4838157146427236E-48</v>
      </c>
      <c r="CA3439" s="1">
        <f t="shared" si="783"/>
        <v>26</v>
      </c>
      <c r="CE3439" s="1">
        <f t="shared" si="777"/>
        <v>26.305</v>
      </c>
      <c r="CF3439" s="1">
        <f t="shared" si="778"/>
        <v>99</v>
      </c>
      <c r="CG3439" s="1">
        <f t="shared" si="779"/>
        <v>0</v>
      </c>
      <c r="CH3439" s="1">
        <f t="shared" si="775"/>
        <v>0</v>
      </c>
      <c r="CJ3439" s="1" t="e">
        <f t="shared" si="780"/>
        <v>#N/A</v>
      </c>
      <c r="CK3439" s="1" t="str">
        <f t="shared" si="781"/>
        <v/>
      </c>
    </row>
    <row r="3440" spans="73:89" ht="12" customHeight="1" x14ac:dyDescent="0.15">
      <c r="BU3440" s="1">
        <f t="shared" si="782"/>
        <v>0</v>
      </c>
      <c r="BV3440" s="1">
        <f>IF($BY$12=1,NORMDIST(BY3440,$Y$6,$Y$8,TRUE),IF($BY$12=2,IF(BY3440&lt;=$BX$31,0,IF(BY3440&gt;=$BX$32,1,(BY3440-$BX$31)*$BX$33)),SUM($BU$42:BU3440)/$BV$40))</f>
        <v>1</v>
      </c>
      <c r="BW3440" s="1">
        <f t="shared" si="773"/>
        <v>1.7331933728127027E-45</v>
      </c>
      <c r="BY3440" s="1">
        <f t="shared" si="774"/>
        <v>339.80000000000877</v>
      </c>
      <c r="BZ3440" s="1">
        <f t="shared" si="776"/>
        <v>5.1006279364704473E-48</v>
      </c>
      <c r="CA3440" s="1">
        <f t="shared" si="783"/>
        <v>26</v>
      </c>
      <c r="CE3440" s="1">
        <f t="shared" si="777"/>
        <v>26.305</v>
      </c>
      <c r="CF3440" s="1">
        <f t="shared" si="778"/>
        <v>99</v>
      </c>
      <c r="CG3440" s="1">
        <f t="shared" si="779"/>
        <v>0</v>
      </c>
      <c r="CH3440" s="1">
        <f t="shared" si="775"/>
        <v>0</v>
      </c>
      <c r="CJ3440" s="1" t="e">
        <f t="shared" si="780"/>
        <v>#N/A</v>
      </c>
      <c r="CK3440" s="1" t="str">
        <f t="shared" si="781"/>
        <v/>
      </c>
    </row>
    <row r="3441" spans="73:89" ht="12" customHeight="1" x14ac:dyDescent="0.15">
      <c r="BU3441" s="1">
        <f t="shared" si="782"/>
        <v>0</v>
      </c>
      <c r="BV3441" s="1">
        <f>IF($BY$12=1,NORMDIST(BY3441,$Y$6,$Y$8,TRUE),IF($BY$12=2,IF(BY3441&lt;=$BX$31,0,IF(BY3441&gt;=$BX$32,1,(BY3441-$BX$31)*$BX$33)),SUM($BU$42:BU3441)/$BV$40))</f>
        <v>1</v>
      </c>
      <c r="BW3441" s="1">
        <f t="shared" si="773"/>
        <v>1.6125186486402225E-45</v>
      </c>
      <c r="BY3441" s="1">
        <f t="shared" si="774"/>
        <v>339.90000000000879</v>
      </c>
      <c r="BZ3441" s="1">
        <f t="shared" si="776"/>
        <v>4.7440972304800845E-48</v>
      </c>
      <c r="CA3441" s="1">
        <f t="shared" si="783"/>
        <v>26</v>
      </c>
      <c r="CE3441" s="1">
        <f t="shared" si="777"/>
        <v>26.305</v>
      </c>
      <c r="CF3441" s="1">
        <f t="shared" si="778"/>
        <v>99</v>
      </c>
      <c r="CG3441" s="1">
        <f t="shared" si="779"/>
        <v>0</v>
      </c>
      <c r="CH3441" s="1">
        <f t="shared" si="775"/>
        <v>0</v>
      </c>
      <c r="CJ3441" s="1" t="e">
        <f t="shared" si="780"/>
        <v>#N/A</v>
      </c>
      <c r="CK3441" s="1" t="str">
        <f t="shared" si="781"/>
        <v/>
      </c>
    </row>
    <row r="3442" spans="73:89" ht="12" customHeight="1" x14ac:dyDescent="0.15">
      <c r="BU3442" s="1">
        <f t="shared" si="782"/>
        <v>0</v>
      </c>
      <c r="BV3442" s="1">
        <f>IF($BY$12=1,NORMDIST(BY3442,$Y$6,$Y$8,TRUE),IF($BY$12=2,IF(BY3442&lt;=$BX$31,0,IF(BY3442&gt;=$BX$32,1,(BY3442-$BX$31)*$BX$33)),SUM($BU$42:BU3442)/$BV$40))</f>
        <v>1</v>
      </c>
      <c r="BW3442" s="1">
        <f t="shared" si="773"/>
        <v>1.5002083456715654E-45</v>
      </c>
      <c r="BY3442" s="1">
        <f t="shared" si="774"/>
        <v>340.00000000000881</v>
      </c>
      <c r="BZ3442" s="1">
        <f t="shared" si="776"/>
        <v>4.4123774872691955E-48</v>
      </c>
      <c r="CA3442" s="1">
        <f t="shared" si="783"/>
        <v>26</v>
      </c>
      <c r="CE3442" s="1">
        <f t="shared" si="777"/>
        <v>26.305</v>
      </c>
      <c r="CF3442" s="1">
        <f t="shared" si="778"/>
        <v>99</v>
      </c>
      <c r="CG3442" s="1">
        <f t="shared" si="779"/>
        <v>0</v>
      </c>
      <c r="CH3442" s="1">
        <f t="shared" si="775"/>
        <v>0</v>
      </c>
      <c r="CJ3442" s="1" t="e">
        <f t="shared" si="780"/>
        <v>#N/A</v>
      </c>
      <c r="CK3442" s="1" t="str">
        <f t="shared" si="781"/>
        <v/>
      </c>
    </row>
    <row r="3443" spans="73:89" ht="12" customHeight="1" x14ac:dyDescent="0.15">
      <c r="BU3443" s="1">
        <f t="shared" si="782"/>
        <v>0</v>
      </c>
      <c r="BV3443" s="1">
        <f>IF($BY$12=1,NORMDIST(BY3443,$Y$6,$Y$8,TRUE),IF($BY$12=2,IF(BY3443&lt;=$BX$31,0,IF(BY3443&gt;=$BX$32,1,(BY3443-$BX$31)*$BX$33)),SUM($BU$42:BU3443)/$BV$40))</f>
        <v>1</v>
      </c>
      <c r="BW3443" s="1">
        <f t="shared" si="773"/>
        <v>1.3956853291035751E-45</v>
      </c>
      <c r="BY3443" s="1">
        <f t="shared" si="774"/>
        <v>340.10000000000883</v>
      </c>
      <c r="BZ3443" s="1">
        <f t="shared" si="776"/>
        <v>4.1037498650500995E-48</v>
      </c>
      <c r="CA3443" s="1">
        <f t="shared" si="783"/>
        <v>26</v>
      </c>
      <c r="CE3443" s="1">
        <f t="shared" si="777"/>
        <v>26.305</v>
      </c>
      <c r="CF3443" s="1">
        <f t="shared" si="778"/>
        <v>99</v>
      </c>
      <c r="CG3443" s="1">
        <f t="shared" si="779"/>
        <v>0</v>
      </c>
      <c r="CH3443" s="1">
        <f t="shared" si="775"/>
        <v>0</v>
      </c>
      <c r="CJ3443" s="1" t="e">
        <f t="shared" si="780"/>
        <v>#N/A</v>
      </c>
      <c r="CK3443" s="1" t="str">
        <f t="shared" si="781"/>
        <v/>
      </c>
    </row>
    <row r="3444" spans="73:89" ht="12" customHeight="1" x14ac:dyDescent="0.15">
      <c r="BU3444" s="1">
        <f t="shared" si="782"/>
        <v>0</v>
      </c>
      <c r="BV3444" s="1">
        <f>IF($BY$12=1,NORMDIST(BY3444,$Y$6,$Y$8,TRUE),IF($BY$12=2,IF(BY3444&lt;=$BX$31,0,IF(BY3444&gt;=$BX$32,1,(BY3444-$BX$31)*$BX$33)),SUM($BU$42:BU3444)/$BV$40))</f>
        <v>1</v>
      </c>
      <c r="BW3444" s="1">
        <f t="shared" si="773"/>
        <v>1.2984121020669314E-45</v>
      </c>
      <c r="BY3444" s="1">
        <f t="shared" si="774"/>
        <v>340.20000000000886</v>
      </c>
      <c r="BZ3444" s="1">
        <f t="shared" si="776"/>
        <v>3.8166140566340319E-48</v>
      </c>
      <c r="CA3444" s="1">
        <f t="shared" si="783"/>
        <v>26</v>
      </c>
      <c r="CE3444" s="1">
        <f t="shared" si="777"/>
        <v>26.305</v>
      </c>
      <c r="CF3444" s="1">
        <f t="shared" si="778"/>
        <v>99</v>
      </c>
      <c r="CG3444" s="1">
        <f t="shared" si="779"/>
        <v>0</v>
      </c>
      <c r="CH3444" s="1">
        <f t="shared" si="775"/>
        <v>0</v>
      </c>
      <c r="CJ3444" s="1" t="e">
        <f t="shared" si="780"/>
        <v>#N/A</v>
      </c>
      <c r="CK3444" s="1" t="str">
        <f t="shared" si="781"/>
        <v/>
      </c>
    </row>
    <row r="3445" spans="73:89" ht="12" customHeight="1" x14ac:dyDescent="0.15">
      <c r="BU3445" s="1">
        <f t="shared" si="782"/>
        <v>0</v>
      </c>
      <c r="BV3445" s="1">
        <f>IF($BY$12=1,NORMDIST(BY3445,$Y$6,$Y$8,TRUE),IF($BY$12=2,IF(BY3445&lt;=$BX$31,0,IF(BY3445&gt;=$BX$32,1,(BY3445-$BX$31)*$BX$33)),SUM($BU$42:BU3445)/$BV$40))</f>
        <v>1</v>
      </c>
      <c r="BW3445" s="1">
        <f t="shared" si="773"/>
        <v>1.2078880960166069E-45</v>
      </c>
      <c r="BY3445" s="1">
        <f t="shared" si="774"/>
        <v>340.30000000000888</v>
      </c>
      <c r="BZ3445" s="1">
        <f t="shared" si="776"/>
        <v>3.5494801528550556E-48</v>
      </c>
      <c r="CA3445" s="1">
        <f t="shared" si="783"/>
        <v>26</v>
      </c>
      <c r="CE3445" s="1">
        <f t="shared" si="777"/>
        <v>26.305</v>
      </c>
      <c r="CF3445" s="1">
        <f t="shared" si="778"/>
        <v>99</v>
      </c>
      <c r="CG3445" s="1">
        <f t="shared" si="779"/>
        <v>0</v>
      </c>
      <c r="CH3445" s="1">
        <f t="shared" si="775"/>
        <v>0</v>
      </c>
      <c r="CJ3445" s="1" t="e">
        <f t="shared" si="780"/>
        <v>#N/A</v>
      </c>
      <c r="CK3445" s="1" t="str">
        <f t="shared" si="781"/>
        <v/>
      </c>
    </row>
    <row r="3446" spans="73:89" ht="12" customHeight="1" x14ac:dyDescent="0.15">
      <c r="BU3446" s="1">
        <f t="shared" si="782"/>
        <v>0</v>
      </c>
      <c r="BV3446" s="1">
        <f>IF($BY$12=1,NORMDIST(BY3446,$Y$6,$Y$8,TRUE),IF($BY$12=2,IF(BY3446&lt;=$BX$31,0,IF(BY3446&gt;=$BX$32,1,(BY3446-$BX$31)*$BX$33)),SUM($BU$42:BU3446)/$BV$40))</f>
        <v>1</v>
      </c>
      <c r="BW3446" s="1">
        <f t="shared" si="773"/>
        <v>1.1236471454677809E-45</v>
      </c>
      <c r="BY3446" s="1">
        <f t="shared" si="774"/>
        <v>340.4000000000089</v>
      </c>
      <c r="BZ3446" s="1">
        <f t="shared" si="776"/>
        <v>3.3009610618911622E-48</v>
      </c>
      <c r="CA3446" s="1">
        <f t="shared" si="783"/>
        <v>26</v>
      </c>
      <c r="CE3446" s="1">
        <f t="shared" si="777"/>
        <v>26.305</v>
      </c>
      <c r="CF3446" s="1">
        <f t="shared" si="778"/>
        <v>99</v>
      </c>
      <c r="CG3446" s="1">
        <f t="shared" si="779"/>
        <v>0</v>
      </c>
      <c r="CH3446" s="1">
        <f t="shared" si="775"/>
        <v>0</v>
      </c>
      <c r="CJ3446" s="1" t="e">
        <f t="shared" si="780"/>
        <v>#N/A</v>
      </c>
      <c r="CK3446" s="1" t="str">
        <f t="shared" si="781"/>
        <v/>
      </c>
    </row>
    <row r="3447" spans="73:89" ht="12" customHeight="1" x14ac:dyDescent="0.15">
      <c r="BU3447" s="1">
        <f t="shared" si="782"/>
        <v>0</v>
      </c>
      <c r="BV3447" s="1">
        <f>IF($BY$12=1,NORMDIST(BY3447,$Y$6,$Y$8,TRUE),IF($BY$12=2,IF(BY3447&lt;=$BX$31,0,IF(BY3447&gt;=$BX$32,1,(BY3447-$BX$31)*$BX$33)),SUM($BU$42:BU3447)/$BV$40))</f>
        <v>1</v>
      </c>
      <c r="BW3447" s="1">
        <f t="shared" si="773"/>
        <v>1.045255134596239E-45</v>
      </c>
      <c r="BY3447" s="1">
        <f t="shared" si="774"/>
        <v>340.50000000000892</v>
      </c>
      <c r="BZ3447" s="1">
        <f t="shared" si="776"/>
        <v>3.0697654466849093E-48</v>
      </c>
      <c r="CA3447" s="1">
        <f t="shared" si="783"/>
        <v>26</v>
      </c>
      <c r="CE3447" s="1">
        <f t="shared" si="777"/>
        <v>26.305</v>
      </c>
      <c r="CF3447" s="1">
        <f t="shared" si="778"/>
        <v>99</v>
      </c>
      <c r="CG3447" s="1">
        <f t="shared" si="779"/>
        <v>0</v>
      </c>
      <c r="CH3447" s="1">
        <f t="shared" si="775"/>
        <v>0</v>
      </c>
      <c r="CJ3447" s="1" t="e">
        <f t="shared" si="780"/>
        <v>#N/A</v>
      </c>
      <c r="CK3447" s="1" t="str">
        <f t="shared" si="781"/>
        <v/>
      </c>
    </row>
    <row r="3448" spans="73:89" ht="12" customHeight="1" x14ac:dyDescent="0.15">
      <c r="BU3448" s="1">
        <f t="shared" si="782"/>
        <v>0</v>
      </c>
      <c r="BV3448" s="1">
        <f>IF($BY$12=1,NORMDIST(BY3448,$Y$6,$Y$8,TRUE),IF($BY$12=2,IF(BY3448&lt;=$BX$31,0,IF(BY3448&gt;=$BX$32,1,(BY3448-$BX$31)*$BX$33)),SUM($BU$42:BU3448)/$BV$40))</f>
        <v>1</v>
      </c>
      <c r="BW3448" s="1">
        <f t="shared" si="773"/>
        <v>9.723078040631254E-46</v>
      </c>
      <c r="BY3448" s="1">
        <f t="shared" si="774"/>
        <v>340.60000000000895</v>
      </c>
      <c r="BZ3448" s="1">
        <f t="shared" si="776"/>
        <v>2.8546911452234288E-48</v>
      </c>
      <c r="CA3448" s="1">
        <f t="shared" si="783"/>
        <v>26</v>
      </c>
      <c r="CE3448" s="1">
        <f t="shared" si="777"/>
        <v>26.305</v>
      </c>
      <c r="CF3448" s="1">
        <f t="shared" si="778"/>
        <v>99</v>
      </c>
      <c r="CG3448" s="1">
        <f t="shared" si="779"/>
        <v>0</v>
      </c>
      <c r="CH3448" s="1">
        <f t="shared" si="775"/>
        <v>0</v>
      </c>
      <c r="CJ3448" s="1" t="e">
        <f t="shared" si="780"/>
        <v>#N/A</v>
      </c>
      <c r="CK3448" s="1" t="str">
        <f t="shared" si="781"/>
        <v/>
      </c>
    </row>
    <row r="3449" spans="73:89" ht="12" customHeight="1" x14ac:dyDescent="0.15">
      <c r="BU3449" s="1">
        <f t="shared" si="782"/>
        <v>0</v>
      </c>
      <c r="BV3449" s="1">
        <f>IF($BY$12=1,NORMDIST(BY3449,$Y$6,$Y$8,TRUE),IF($BY$12=2,IF(BY3449&lt;=$BX$31,0,IF(BY3449&gt;=$BX$32,1,(BY3449-$BX$31)*$BX$33)),SUM($BU$42:BU3449)/$BV$40))</f>
        <v>1</v>
      </c>
      <c r="BW3449" s="1">
        <f t="shared" si="773"/>
        <v>9.0442870720787339E-46</v>
      </c>
      <c r="BY3449" s="1">
        <f t="shared" si="774"/>
        <v>340.70000000000897</v>
      </c>
      <c r="BZ3449" s="1">
        <f t="shared" si="776"/>
        <v>2.6546190408213958E-48</v>
      </c>
      <c r="CA3449" s="1">
        <f t="shared" si="783"/>
        <v>26</v>
      </c>
      <c r="CE3449" s="1">
        <f t="shared" si="777"/>
        <v>26.305</v>
      </c>
      <c r="CF3449" s="1">
        <f t="shared" si="778"/>
        <v>99</v>
      </c>
      <c r="CG3449" s="1">
        <f t="shared" si="779"/>
        <v>0</v>
      </c>
      <c r="CH3449" s="1">
        <f t="shared" si="775"/>
        <v>0</v>
      </c>
      <c r="CJ3449" s="1" t="e">
        <f t="shared" si="780"/>
        <v>#N/A</v>
      </c>
      <c r="CK3449" s="1" t="str">
        <f t="shared" si="781"/>
        <v/>
      </c>
    </row>
    <row r="3450" spans="73:89" ht="12" customHeight="1" x14ac:dyDescent="0.15">
      <c r="BU3450" s="1">
        <f t="shared" si="782"/>
        <v>0</v>
      </c>
      <c r="BV3450" s="1">
        <f>IF($BY$12=1,NORMDIST(BY3450,$Y$6,$Y$8,TRUE),IF($BY$12=2,IF(BY3450&lt;=$BX$31,0,IF(BY3450&gt;=$BX$32,1,(BY3450-$BX$31)*$BX$33)),SUM($BU$42:BU3450)/$BV$40))</f>
        <v>1</v>
      </c>
      <c r="BW3450" s="1">
        <f t="shared" si="773"/>
        <v>8.4126730548567011E-46</v>
      </c>
      <c r="BY3450" s="1">
        <f t="shared" si="774"/>
        <v>340.80000000000899</v>
      </c>
      <c r="BZ3450" s="1">
        <f t="shared" si="776"/>
        <v>2.4685073517771361E-48</v>
      </c>
      <c r="CA3450" s="1">
        <f t="shared" si="783"/>
        <v>26</v>
      </c>
      <c r="CE3450" s="1">
        <f t="shared" si="777"/>
        <v>26.305</v>
      </c>
      <c r="CF3450" s="1">
        <f t="shared" si="778"/>
        <v>99</v>
      </c>
      <c r="CG3450" s="1">
        <f t="shared" si="779"/>
        <v>0</v>
      </c>
      <c r="CH3450" s="1">
        <f t="shared" si="775"/>
        <v>0</v>
      </c>
      <c r="CJ3450" s="1" t="e">
        <f t="shared" si="780"/>
        <v>#N/A</v>
      </c>
      <c r="CK3450" s="1" t="str">
        <f t="shared" si="781"/>
        <v/>
      </c>
    </row>
    <row r="3451" spans="73:89" ht="12" customHeight="1" x14ac:dyDescent="0.15">
      <c r="BU3451" s="1">
        <f t="shared" si="782"/>
        <v>0</v>
      </c>
      <c r="BV3451" s="1">
        <f>IF($BY$12=1,NORMDIST(BY3451,$Y$6,$Y$8,TRUE),IF($BY$12=2,IF(BY3451&lt;=$BX$31,0,IF(BY3451&gt;=$BX$32,1,(BY3451-$BX$31)*$BX$33)),SUM($BU$42:BU3451)/$BV$40))</f>
        <v>1</v>
      </c>
      <c r="BW3451" s="1">
        <f t="shared" ref="BW3451:BW3514" si="784">BY3451*BZ3451</f>
        <v>7.8249719370849626E-46</v>
      </c>
      <c r="BY3451" s="1">
        <f t="shared" ref="BY3451:BY3514" si="785">BY3450+$BZ$1</f>
        <v>340.90000000000902</v>
      </c>
      <c r="BZ3451" s="1">
        <f t="shared" si="776"/>
        <v>2.2953863118465111E-48</v>
      </c>
      <c r="CA3451" s="1">
        <f t="shared" si="783"/>
        <v>26</v>
      </c>
      <c r="CE3451" s="1">
        <f t="shared" si="777"/>
        <v>26.305</v>
      </c>
      <c r="CF3451" s="1">
        <f t="shared" si="778"/>
        <v>99</v>
      </c>
      <c r="CG3451" s="1">
        <f t="shared" si="779"/>
        <v>0</v>
      </c>
      <c r="CH3451" s="1">
        <f t="shared" si="775"/>
        <v>0</v>
      </c>
      <c r="CJ3451" s="1" t="e">
        <f t="shared" si="780"/>
        <v>#N/A</v>
      </c>
      <c r="CK3451" s="1" t="str">
        <f t="shared" si="781"/>
        <v/>
      </c>
    </row>
    <row r="3452" spans="73:89" ht="12" customHeight="1" x14ac:dyDescent="0.15">
      <c r="BU3452" s="1">
        <f t="shared" si="782"/>
        <v>0</v>
      </c>
      <c r="BV3452" s="1">
        <f>IF($BY$12=1,NORMDIST(BY3452,$Y$6,$Y$8,TRUE),IF($BY$12=2,IF(BY3452&lt;=$BX$31,0,IF(BY3452&gt;=$BX$32,1,(BY3452-$BX$31)*$BX$33)),SUM($BU$42:BU3452)/$BV$40))</f>
        <v>1</v>
      </c>
      <c r="BW3452" s="1">
        <f t="shared" si="784"/>
        <v>7.2781444628519364E-46</v>
      </c>
      <c r="BY3452" s="1">
        <f t="shared" si="785"/>
        <v>341.00000000000904</v>
      </c>
      <c r="BZ3452" s="1">
        <f t="shared" si="776"/>
        <v>2.1343532149125348E-48</v>
      </c>
      <c r="CA3452" s="1">
        <f t="shared" si="783"/>
        <v>26</v>
      </c>
      <c r="CE3452" s="1">
        <f t="shared" si="777"/>
        <v>26.305</v>
      </c>
      <c r="CF3452" s="1">
        <f t="shared" si="778"/>
        <v>99</v>
      </c>
      <c r="CG3452" s="1">
        <f t="shared" si="779"/>
        <v>0</v>
      </c>
      <c r="CH3452" s="1">
        <f t="shared" si="775"/>
        <v>0</v>
      </c>
      <c r="CJ3452" s="1" t="e">
        <f t="shared" si="780"/>
        <v>#N/A</v>
      </c>
      <c r="CK3452" s="1" t="str">
        <f t="shared" si="781"/>
        <v/>
      </c>
    </row>
    <row r="3453" spans="73:89" ht="12" customHeight="1" x14ac:dyDescent="0.15">
      <c r="BU3453" s="1">
        <f t="shared" si="782"/>
        <v>0</v>
      </c>
      <c r="BV3453" s="1">
        <f>IF($BY$12=1,NORMDIST(BY3453,$Y$6,$Y$8,TRUE),IF($BY$12=2,IF(BY3453&lt;=$BX$31,0,IF(BY3453&gt;=$BX$32,1,(BY3453-$BX$31)*$BX$33)),SUM($BU$42:BU3453)/$BV$40))</f>
        <v>1</v>
      </c>
      <c r="BW3453" s="1">
        <f t="shared" si="784"/>
        <v>6.769360762513953E-46</v>
      </c>
      <c r="BY3453" s="1">
        <f t="shared" si="785"/>
        <v>341.10000000000906</v>
      </c>
      <c r="BZ3453" s="1">
        <f t="shared" si="776"/>
        <v>1.9845677990365795E-48</v>
      </c>
      <c r="CA3453" s="1">
        <f t="shared" si="783"/>
        <v>26</v>
      </c>
      <c r="CE3453" s="1">
        <f t="shared" si="777"/>
        <v>26.305</v>
      </c>
      <c r="CF3453" s="1">
        <f t="shared" si="778"/>
        <v>99</v>
      </c>
      <c r="CG3453" s="1">
        <f t="shared" si="779"/>
        <v>0</v>
      </c>
      <c r="CH3453" s="1">
        <f t="shared" si="775"/>
        <v>0</v>
      </c>
      <c r="CJ3453" s="1" t="e">
        <f t="shared" si="780"/>
        <v>#N/A</v>
      </c>
      <c r="CK3453" s="1" t="str">
        <f t="shared" si="781"/>
        <v/>
      </c>
    </row>
    <row r="3454" spans="73:89" ht="12" customHeight="1" x14ac:dyDescent="0.15">
      <c r="BU3454" s="1">
        <f t="shared" si="782"/>
        <v>0</v>
      </c>
      <c r="BV3454" s="1">
        <f>IF($BY$12=1,NORMDIST(BY3454,$Y$6,$Y$8,TRUE),IF($BY$12=2,IF(BY3454&lt;=$BX$31,0,IF(BY3454&gt;=$BX$32,1,(BY3454-$BX$31)*$BX$33)),SUM($BU$42:BU3454)/$BV$40))</f>
        <v>1</v>
      </c>
      <c r="BW3454" s="1">
        <f t="shared" si="784"/>
        <v>6.2959859943324211E-46</v>
      </c>
      <c r="BY3454" s="1">
        <f t="shared" si="785"/>
        <v>341.20000000000908</v>
      </c>
      <c r="BZ3454" s="1">
        <f t="shared" si="776"/>
        <v>1.845247946756229E-48</v>
      </c>
      <c r="CA3454" s="1">
        <f t="shared" si="783"/>
        <v>26</v>
      </c>
      <c r="CE3454" s="1">
        <f t="shared" si="777"/>
        <v>26.305</v>
      </c>
      <c r="CF3454" s="1">
        <f t="shared" si="778"/>
        <v>99</v>
      </c>
      <c r="CG3454" s="1">
        <f t="shared" si="779"/>
        <v>0</v>
      </c>
      <c r="CH3454" s="1">
        <f t="shared" si="775"/>
        <v>0</v>
      </c>
      <c r="CJ3454" s="1" t="e">
        <f t="shared" si="780"/>
        <v>#N/A</v>
      </c>
      <c r="CK3454" s="1" t="str">
        <f t="shared" si="781"/>
        <v/>
      </c>
    </row>
    <row r="3455" spans="73:89" ht="12" customHeight="1" x14ac:dyDescent="0.15">
      <c r="BU3455" s="1">
        <f t="shared" si="782"/>
        <v>0</v>
      </c>
      <c r="BV3455" s="1">
        <f>IF($BY$12=1,NORMDIST(BY3455,$Y$6,$Y$8,TRUE),IF($BY$12=2,IF(BY3455&lt;=$BX$31,0,IF(BY3455&gt;=$BX$32,1,(BY3455-$BX$31)*$BX$33)),SUM($BU$42:BU3455)/$BV$40))</f>
        <v>1</v>
      </c>
      <c r="BW3455" s="1">
        <f t="shared" si="784"/>
        <v>5.8555669660675388E-46</v>
      </c>
      <c r="BY3455" s="1">
        <f t="shared" si="785"/>
        <v>341.30000000000911</v>
      </c>
      <c r="BZ3455" s="1">
        <f t="shared" si="776"/>
        <v>1.7156656800666225E-48</v>
      </c>
      <c r="CA3455" s="1">
        <f t="shared" si="783"/>
        <v>26</v>
      </c>
      <c r="CE3455" s="1">
        <f t="shared" si="777"/>
        <v>26.305</v>
      </c>
      <c r="CF3455" s="1">
        <f t="shared" si="778"/>
        <v>99</v>
      </c>
      <c r="CG3455" s="1">
        <f t="shared" si="779"/>
        <v>0</v>
      </c>
      <c r="CH3455" s="1">
        <f t="shared" si="775"/>
        <v>0</v>
      </c>
      <c r="CJ3455" s="1" t="e">
        <f t="shared" si="780"/>
        <v>#N/A</v>
      </c>
      <c r="CK3455" s="1" t="str">
        <f t="shared" si="781"/>
        <v/>
      </c>
    </row>
    <row r="3456" spans="73:89" ht="12" customHeight="1" x14ac:dyDescent="0.15">
      <c r="BU3456" s="1">
        <f t="shared" si="782"/>
        <v>0</v>
      </c>
      <c r="BV3456" s="1">
        <f>IF($BY$12=1,NORMDIST(BY3456,$Y$6,$Y$8,TRUE),IF($BY$12=2,IF(BY3456&lt;=$BX$31,0,IF(BY3456&gt;=$BX$32,1,(BY3456-$BX$31)*$BX$33)),SUM($BU$42:BU3456)/$BV$40))</f>
        <v>1</v>
      </c>
      <c r="BW3456" s="1">
        <f t="shared" si="784"/>
        <v>5.4458196699665514E-46</v>
      </c>
      <c r="BY3456" s="1">
        <f t="shared" si="785"/>
        <v>341.40000000000913</v>
      </c>
      <c r="BZ3456" s="1">
        <f t="shared" si="776"/>
        <v>1.5951434299843016E-48</v>
      </c>
      <c r="CA3456" s="1">
        <f t="shared" si="783"/>
        <v>26</v>
      </c>
      <c r="CE3456" s="1">
        <f t="shared" si="777"/>
        <v>26.305</v>
      </c>
      <c r="CF3456" s="1">
        <f t="shared" si="778"/>
        <v>99</v>
      </c>
      <c r="CG3456" s="1">
        <f t="shared" si="779"/>
        <v>0</v>
      </c>
      <c r="CH3456" s="1">
        <f t="shared" si="775"/>
        <v>0</v>
      </c>
      <c r="CJ3456" s="1" t="e">
        <f t="shared" si="780"/>
        <v>#N/A</v>
      </c>
      <c r="CK3456" s="1" t="str">
        <f t="shared" si="781"/>
        <v/>
      </c>
    </row>
    <row r="3457" spans="73:89" ht="12" customHeight="1" x14ac:dyDescent="0.15">
      <c r="BU3457" s="1">
        <f t="shared" si="782"/>
        <v>0</v>
      </c>
      <c r="BV3457" s="1">
        <f>IF($BY$12=1,NORMDIST(BY3457,$Y$6,$Y$8,TRUE),IF($BY$12=2,IF(BY3457&lt;=$BX$31,0,IF(BY3457&gt;=$BX$32,1,(BY3457-$BX$31)*$BX$33)),SUM($BU$42:BU3457)/$BV$40))</f>
        <v>1</v>
      </c>
      <c r="BW3457" s="1">
        <f t="shared" si="784"/>
        <v>5.0646176690833799E-46</v>
      </c>
      <c r="BY3457" s="1">
        <f t="shared" si="785"/>
        <v>341.50000000000915</v>
      </c>
      <c r="BZ3457" s="1">
        <f t="shared" si="776"/>
        <v>1.483050561957026E-48</v>
      </c>
      <c r="CA3457" s="1">
        <f t="shared" si="783"/>
        <v>26</v>
      </c>
      <c r="CE3457" s="1">
        <f t="shared" si="777"/>
        <v>26.305</v>
      </c>
      <c r="CF3457" s="1">
        <f t="shared" si="778"/>
        <v>99</v>
      </c>
      <c r="CG3457" s="1">
        <f t="shared" si="779"/>
        <v>0</v>
      </c>
      <c r="CH3457" s="1">
        <f t="shared" si="775"/>
        <v>0</v>
      </c>
      <c r="CJ3457" s="1" t="e">
        <f t="shared" si="780"/>
        <v>#N/A</v>
      </c>
      <c r="CK3457" s="1" t="str">
        <f t="shared" si="781"/>
        <v/>
      </c>
    </row>
    <row r="3458" spans="73:89" ht="12" customHeight="1" x14ac:dyDescent="0.15">
      <c r="BU3458" s="1">
        <f t="shared" si="782"/>
        <v>0</v>
      </c>
      <c r="BV3458" s="1">
        <f>IF($BY$12=1,NORMDIST(BY3458,$Y$6,$Y$8,TRUE),IF($BY$12=2,IF(BY3458&lt;=$BX$31,0,IF(BY3458&gt;=$BX$32,1,(BY3458-$BX$31)*$BX$33)),SUM($BU$42:BU3458)/$BV$40))</f>
        <v>1</v>
      </c>
      <c r="BW3458" s="1">
        <f t="shared" si="784"/>
        <v>4.7099812770659739E-46</v>
      </c>
      <c r="BY3458" s="1">
        <f t="shared" si="785"/>
        <v>341.60000000000917</v>
      </c>
      <c r="BZ3458" s="1">
        <f t="shared" si="776"/>
        <v>1.3788001396562784E-48</v>
      </c>
      <c r="CA3458" s="1">
        <f t="shared" si="783"/>
        <v>26</v>
      </c>
      <c r="CE3458" s="1">
        <f t="shared" si="777"/>
        <v>26.305</v>
      </c>
      <c r="CF3458" s="1">
        <f t="shared" si="778"/>
        <v>99</v>
      </c>
      <c r="CG3458" s="1">
        <f t="shared" si="779"/>
        <v>0</v>
      </c>
      <c r="CH3458" s="1">
        <f t="shared" si="775"/>
        <v>0</v>
      </c>
      <c r="CJ3458" s="1" t="e">
        <f t="shared" si="780"/>
        <v>#N/A</v>
      </c>
      <c r="CK3458" s="1" t="str">
        <f t="shared" si="781"/>
        <v/>
      </c>
    </row>
    <row r="3459" spans="73:89" ht="12" customHeight="1" x14ac:dyDescent="0.15">
      <c r="BU3459" s="1">
        <f t="shared" si="782"/>
        <v>0</v>
      </c>
      <c r="BV3459" s="1">
        <f>IF($BY$12=1,NORMDIST(BY3459,$Y$6,$Y$8,TRUE),IF($BY$12=2,IF(BY3459&lt;=$BX$31,0,IF(BY3459&gt;=$BX$32,1,(BY3459-$BX$31)*$BX$33)),SUM($BU$42:BU3459)/$BV$40))</f>
        <v>1</v>
      </c>
      <c r="BW3459" s="1">
        <f t="shared" si="784"/>
        <v>4.3800674774579907E-46</v>
      </c>
      <c r="BY3459" s="1">
        <f t="shared" si="785"/>
        <v>341.7000000000092</v>
      </c>
      <c r="BZ3459" s="1">
        <f t="shared" si="776"/>
        <v>1.281845910874414E-48</v>
      </c>
      <c r="CA3459" s="1">
        <f t="shared" si="783"/>
        <v>26</v>
      </c>
      <c r="CE3459" s="1">
        <f t="shared" si="777"/>
        <v>26.305</v>
      </c>
      <c r="CF3459" s="1">
        <f t="shared" si="778"/>
        <v>99</v>
      </c>
      <c r="CG3459" s="1">
        <f t="shared" si="779"/>
        <v>0</v>
      </c>
      <c r="CH3459" s="1">
        <f t="shared" ref="CH3459:CH3522" si="786">IF(CB3459="",0,1)</f>
        <v>0</v>
      </c>
      <c r="CJ3459" s="1" t="e">
        <f t="shared" si="780"/>
        <v>#N/A</v>
      </c>
      <c r="CK3459" s="1" t="str">
        <f t="shared" si="781"/>
        <v/>
      </c>
    </row>
    <row r="3460" spans="73:89" ht="12" customHeight="1" x14ac:dyDescent="0.15">
      <c r="BU3460" s="1">
        <f t="shared" si="782"/>
        <v>0</v>
      </c>
      <c r="BV3460" s="1">
        <f>IF($BY$12=1,NORMDIST(BY3460,$Y$6,$Y$8,TRUE),IF($BY$12=2,IF(BY3460&lt;=$BX$31,0,IF(BY3460&gt;=$BX$32,1,(BY3460-$BX$31)*$BX$33)),SUM($BU$42:BU3460)/$BV$40))</f>
        <v>1</v>
      </c>
      <c r="BW3460" s="1">
        <f t="shared" si="784"/>
        <v>4.0731605322145278E-46</v>
      </c>
      <c r="BY3460" s="1">
        <f t="shared" si="785"/>
        <v>341.80000000000922</v>
      </c>
      <c r="BZ3460" s="1">
        <f t="shared" si="776"/>
        <v>1.1916795003553007E-48</v>
      </c>
      <c r="CA3460" s="1">
        <f t="shared" si="783"/>
        <v>26</v>
      </c>
      <c r="CE3460" s="1">
        <f t="shared" si="777"/>
        <v>26.305</v>
      </c>
      <c r="CF3460" s="1">
        <f t="shared" si="778"/>
        <v>99</v>
      </c>
      <c r="CG3460" s="1">
        <f t="shared" si="779"/>
        <v>0</v>
      </c>
      <c r="CH3460" s="1">
        <f t="shared" si="786"/>
        <v>0</v>
      </c>
      <c r="CJ3460" s="1" t="e">
        <f t="shared" si="780"/>
        <v>#N/A</v>
      </c>
      <c r="CK3460" s="1" t="str">
        <f t="shared" si="781"/>
        <v/>
      </c>
    </row>
    <row r="3461" spans="73:89" ht="12" customHeight="1" x14ac:dyDescent="0.15">
      <c r="BU3461" s="1">
        <f t="shared" si="782"/>
        <v>0</v>
      </c>
      <c r="BV3461" s="1">
        <f>IF($BY$12=1,NORMDIST(BY3461,$Y$6,$Y$8,TRUE),IF($BY$12=2,IF(BY3461&lt;=$BX$31,0,IF(BY3461&gt;=$BX$32,1,(BY3461-$BX$31)*$BX$33)),SUM($BU$42:BU3461)/$BV$40))</f>
        <v>1</v>
      </c>
      <c r="BW3461" s="1">
        <f t="shared" si="784"/>
        <v>3.7876632325355683E-46</v>
      </c>
      <c r="BY3461" s="1">
        <f t="shared" si="785"/>
        <v>341.90000000000924</v>
      </c>
      <c r="BZ3461" s="1">
        <f t="shared" si="776"/>
        <v>1.1078277954183873E-48</v>
      </c>
      <c r="CA3461" s="1">
        <f t="shared" si="783"/>
        <v>26</v>
      </c>
      <c r="CE3461" s="1">
        <f t="shared" si="777"/>
        <v>26.305</v>
      </c>
      <c r="CF3461" s="1">
        <f t="shared" si="778"/>
        <v>99</v>
      </c>
      <c r="CG3461" s="1">
        <f t="shared" si="779"/>
        <v>0</v>
      </c>
      <c r="CH3461" s="1">
        <f t="shared" si="786"/>
        <v>0</v>
      </c>
      <c r="CJ3461" s="1" t="e">
        <f t="shared" si="780"/>
        <v>#N/A</v>
      </c>
      <c r="CK3461" s="1" t="str">
        <f t="shared" si="781"/>
        <v/>
      </c>
    </row>
    <row r="3462" spans="73:89" ht="12" customHeight="1" x14ac:dyDescent="0.15">
      <c r="BU3462" s="1">
        <f t="shared" si="782"/>
        <v>0</v>
      </c>
      <c r="BV3462" s="1">
        <f>IF($BY$12=1,NORMDIST(BY3462,$Y$6,$Y$8,TRUE),IF($BY$12=2,IF(BY3462&lt;=$BX$31,0,IF(BY3462&gt;=$BX$32,1,(BY3462-$BX$31)*$BX$33)),SUM($BU$42:BU3462)/$BV$40))</f>
        <v>1</v>
      </c>
      <c r="BW3462" s="1">
        <f t="shared" si="784"/>
        <v>3.522088748295543E-46</v>
      </c>
      <c r="BY3462" s="1">
        <f t="shared" si="785"/>
        <v>342.00000000000927</v>
      </c>
      <c r="BZ3462" s="1">
        <f t="shared" si="776"/>
        <v>1.0298505111974993E-48</v>
      </c>
      <c r="CA3462" s="1">
        <f t="shared" si="783"/>
        <v>26</v>
      </c>
      <c r="CE3462" s="1">
        <f t="shared" si="777"/>
        <v>26.305</v>
      </c>
      <c r="CF3462" s="1">
        <f t="shared" si="778"/>
        <v>99</v>
      </c>
      <c r="CG3462" s="1">
        <f t="shared" si="779"/>
        <v>0</v>
      </c>
      <c r="CH3462" s="1">
        <f t="shared" si="786"/>
        <v>0</v>
      </c>
      <c r="CJ3462" s="1" t="e">
        <f t="shared" si="780"/>
        <v>#N/A</v>
      </c>
      <c r="CK3462" s="1" t="str">
        <f t="shared" si="781"/>
        <v/>
      </c>
    </row>
    <row r="3463" spans="73:89" ht="12" customHeight="1" x14ac:dyDescent="0.15">
      <c r="BU3463" s="1">
        <f t="shared" si="782"/>
        <v>0</v>
      </c>
      <c r="BV3463" s="1">
        <f>IF($BY$12=1,NORMDIST(BY3463,$Y$6,$Y$8,TRUE),IF($BY$12=2,IF(BY3463&lt;=$BX$31,0,IF(BY3463&gt;=$BX$32,1,(BY3463-$BX$31)*$BX$33)),SUM($BU$42:BU3463)/$BV$40))</f>
        <v>1</v>
      </c>
      <c r="BW3463" s="1">
        <f t="shared" si="784"/>
        <v>3.2750530353111863E-46</v>
      </c>
      <c r="BY3463" s="1">
        <f t="shared" si="785"/>
        <v>342.10000000000929</v>
      </c>
      <c r="BZ3463" s="1">
        <f t="shared" si="776"/>
        <v>9.5733792321283178E-49</v>
      </c>
      <c r="CA3463" s="1">
        <f t="shared" si="783"/>
        <v>26</v>
      </c>
      <c r="CE3463" s="1">
        <f t="shared" si="777"/>
        <v>26.305</v>
      </c>
      <c r="CF3463" s="1">
        <f t="shared" si="778"/>
        <v>99</v>
      </c>
      <c r="CG3463" s="1">
        <f t="shared" si="779"/>
        <v>0</v>
      </c>
      <c r="CH3463" s="1">
        <f t="shared" si="786"/>
        <v>0</v>
      </c>
      <c r="CJ3463" s="1" t="e">
        <f t="shared" si="780"/>
        <v>#N/A</v>
      </c>
      <c r="CK3463" s="1" t="str">
        <f t="shared" si="781"/>
        <v/>
      </c>
    </row>
    <row r="3464" spans="73:89" ht="12" customHeight="1" x14ac:dyDescent="0.15">
      <c r="BU3464" s="1">
        <f t="shared" si="782"/>
        <v>0</v>
      </c>
      <c r="BV3464" s="1">
        <f>IF($BY$12=1,NORMDIST(BY3464,$Y$6,$Y$8,TRUE),IF($BY$12=2,IF(BY3464&lt;=$BX$31,0,IF(BY3464&gt;=$BX$32,1,(BY3464-$BX$31)*$BX$33)),SUM($BU$42:BU3464)/$BV$40))</f>
        <v>1</v>
      </c>
      <c r="BW3464" s="1">
        <f t="shared" si="784"/>
        <v>3.0452677624494454E-46</v>
      </c>
      <c r="BY3464" s="1">
        <f t="shared" si="785"/>
        <v>342.20000000000931</v>
      </c>
      <c r="BZ3464" s="1">
        <f t="shared" si="776"/>
        <v>8.8990875582973769E-49</v>
      </c>
      <c r="CA3464" s="1">
        <f t="shared" si="783"/>
        <v>26</v>
      </c>
      <c r="CE3464" s="1">
        <f t="shared" si="777"/>
        <v>26.305</v>
      </c>
      <c r="CF3464" s="1">
        <f t="shared" si="778"/>
        <v>99</v>
      </c>
      <c r="CG3464" s="1">
        <f t="shared" si="779"/>
        <v>0</v>
      </c>
      <c r="CH3464" s="1">
        <f t="shared" si="786"/>
        <v>0</v>
      </c>
      <c r="CJ3464" s="1" t="e">
        <f t="shared" si="780"/>
        <v>#N/A</v>
      </c>
      <c r="CK3464" s="1" t="str">
        <f t="shared" si="781"/>
        <v/>
      </c>
    </row>
    <row r="3465" spans="73:89" ht="12" customHeight="1" x14ac:dyDescent="0.15">
      <c r="BU3465" s="1">
        <f t="shared" si="782"/>
        <v>0</v>
      </c>
      <c r="BV3465" s="1">
        <f>IF($BY$12=1,NORMDIST(BY3465,$Y$6,$Y$8,TRUE),IF($BY$12=2,IF(BY3465&lt;=$BX$31,0,IF(BY3465&gt;=$BX$32,1,(BY3465-$BX$31)*$BX$33)),SUM($BU$42:BU3465)/$BV$40))</f>
        <v>1</v>
      </c>
      <c r="BW3465" s="1">
        <f t="shared" si="784"/>
        <v>2.8315337231536101E-46</v>
      </c>
      <c r="BY3465" s="1">
        <f t="shared" si="785"/>
        <v>342.30000000000933</v>
      </c>
      <c r="BZ3465" s="1">
        <f t="shared" si="776"/>
        <v>8.272082159373453E-49</v>
      </c>
      <c r="CA3465" s="1">
        <f t="shared" si="783"/>
        <v>26</v>
      </c>
      <c r="CE3465" s="1">
        <f t="shared" si="777"/>
        <v>26.305</v>
      </c>
      <c r="CF3465" s="1">
        <f t="shared" si="778"/>
        <v>99</v>
      </c>
      <c r="CG3465" s="1">
        <f t="shared" si="779"/>
        <v>0</v>
      </c>
      <c r="CH3465" s="1">
        <f t="shared" si="786"/>
        <v>0</v>
      </c>
      <c r="CJ3465" s="1" t="e">
        <f t="shared" si="780"/>
        <v>#N/A</v>
      </c>
      <c r="CK3465" s="1" t="str">
        <f t="shared" si="781"/>
        <v/>
      </c>
    </row>
    <row r="3466" spans="73:89" ht="12" customHeight="1" x14ac:dyDescent="0.15">
      <c r="BU3466" s="1">
        <f t="shared" si="782"/>
        <v>0</v>
      </c>
      <c r="BV3466" s="1">
        <f>IF($BY$12=1,NORMDIST(BY3466,$Y$6,$Y$8,TRUE),IF($BY$12=2,IF(BY3466&lt;=$BX$31,0,IF(BY3466&gt;=$BX$32,1,(BY3466-$BX$31)*$BX$33)),SUM($BU$42:BU3466)/$BV$40))</f>
        <v>1</v>
      </c>
      <c r="BW3466" s="1">
        <f t="shared" si="784"/>
        <v>2.6327346983688835E-46</v>
      </c>
      <c r="BY3466" s="1">
        <f t="shared" si="785"/>
        <v>342.40000000000936</v>
      </c>
      <c r="BZ3466" s="1">
        <f t="shared" si="776"/>
        <v>7.6890616190677903E-49</v>
      </c>
      <c r="CA3466" s="1">
        <f t="shared" si="783"/>
        <v>26</v>
      </c>
      <c r="CE3466" s="1">
        <f t="shared" si="777"/>
        <v>26.305</v>
      </c>
      <c r="CF3466" s="1">
        <f t="shared" si="778"/>
        <v>99</v>
      </c>
      <c r="CG3466" s="1">
        <f t="shared" si="779"/>
        <v>0</v>
      </c>
      <c r="CH3466" s="1">
        <f t="shared" si="786"/>
        <v>0</v>
      </c>
      <c r="CJ3466" s="1" t="e">
        <f t="shared" si="780"/>
        <v>#N/A</v>
      </c>
      <c r="CK3466" s="1" t="str">
        <f t="shared" si="781"/>
        <v/>
      </c>
    </row>
    <row r="3467" spans="73:89" ht="12" customHeight="1" x14ac:dyDescent="0.15">
      <c r="BU3467" s="1">
        <f t="shared" si="782"/>
        <v>0</v>
      </c>
      <c r="BV3467" s="1">
        <f>IF($BY$12=1,NORMDIST(BY3467,$Y$6,$Y$8,TRUE),IF($BY$12=2,IF(BY3467&lt;=$BX$31,0,IF(BY3467&gt;=$BX$32,1,(BY3467-$BX$31)*$BX$33)),SUM($BU$42:BU3467)/$BV$40))</f>
        <v>1</v>
      </c>
      <c r="BW3467" s="1">
        <f t="shared" si="784"/>
        <v>2.4478317400861604E-46</v>
      </c>
      <c r="BY3467" s="1">
        <f t="shared" si="785"/>
        <v>342.50000000000938</v>
      </c>
      <c r="BZ3467" s="1">
        <f t="shared" si="776"/>
        <v>7.1469539856528275E-49</v>
      </c>
      <c r="CA3467" s="1">
        <f t="shared" si="783"/>
        <v>26</v>
      </c>
      <c r="CE3467" s="1">
        <f t="shared" si="777"/>
        <v>26.305</v>
      </c>
      <c r="CF3467" s="1">
        <f t="shared" si="778"/>
        <v>99</v>
      </c>
      <c r="CG3467" s="1">
        <f t="shared" si="779"/>
        <v>0</v>
      </c>
      <c r="CH3467" s="1">
        <f t="shared" si="786"/>
        <v>0</v>
      </c>
      <c r="CJ3467" s="1" t="e">
        <f t="shared" si="780"/>
        <v>#N/A</v>
      </c>
      <c r="CK3467" s="1" t="str">
        <f t="shared" si="781"/>
        <v/>
      </c>
    </row>
    <row r="3468" spans="73:89" ht="12" customHeight="1" x14ac:dyDescent="0.15">
      <c r="BU3468" s="1">
        <f t="shared" si="782"/>
        <v>0</v>
      </c>
      <c r="BV3468" s="1">
        <f>IF($BY$12=1,NORMDIST(BY3468,$Y$6,$Y$8,TRUE),IF($BY$12=2,IF(BY3468&lt;=$BX$31,0,IF(BY3468&gt;=$BX$32,1,(BY3468-$BX$31)*$BX$33)),SUM($BU$42:BU3468)/$BV$40))</f>
        <v>1</v>
      </c>
      <c r="BW3468" s="1">
        <f t="shared" si="784"/>
        <v>2.2758578468144024E-46</v>
      </c>
      <c r="BY3468" s="1">
        <f t="shared" si="785"/>
        <v>342.6000000000094</v>
      </c>
      <c r="BZ3468" s="1">
        <f t="shared" si="776"/>
        <v>6.642900895546818E-49</v>
      </c>
      <c r="CA3468" s="1">
        <f t="shared" si="783"/>
        <v>26</v>
      </c>
      <c r="CE3468" s="1">
        <f t="shared" si="777"/>
        <v>26.305</v>
      </c>
      <c r="CF3468" s="1">
        <f t="shared" si="778"/>
        <v>99</v>
      </c>
      <c r="CG3468" s="1">
        <f t="shared" si="779"/>
        <v>0</v>
      </c>
      <c r="CH3468" s="1">
        <f t="shared" si="786"/>
        <v>0</v>
      </c>
      <c r="CJ3468" s="1" t="e">
        <f t="shared" si="780"/>
        <v>#N/A</v>
      </c>
      <c r="CK3468" s="1" t="str">
        <f t="shared" si="781"/>
        <v/>
      </c>
    </row>
    <row r="3469" spans="73:89" ht="12" customHeight="1" x14ac:dyDescent="0.15">
      <c r="BU3469" s="1">
        <f t="shared" si="782"/>
        <v>0</v>
      </c>
      <c r="BV3469" s="1">
        <f>IF($BY$12=1,NORMDIST(BY3469,$Y$6,$Y$8,TRUE),IF($BY$12=2,IF(BY3469&lt;=$BX$31,0,IF(BY3469&gt;=$BX$32,1,(BY3469-$BX$31)*$BX$33)),SUM($BU$42:BU3469)/$BV$40))</f>
        <v>1</v>
      </c>
      <c r="BW3469" s="1">
        <f t="shared" si="784"/>
        <v>2.1159130042365943E-46</v>
      </c>
      <c r="BY3469" s="1">
        <f t="shared" si="785"/>
        <v>342.70000000000942</v>
      </c>
      <c r="BZ3469" s="1">
        <f t="shared" si="776"/>
        <v>6.174242790302119E-49</v>
      </c>
      <c r="CA3469" s="1">
        <f t="shared" si="783"/>
        <v>26</v>
      </c>
      <c r="CE3469" s="1">
        <f t="shared" si="777"/>
        <v>26.305</v>
      </c>
      <c r="CF3469" s="1">
        <f t="shared" si="778"/>
        <v>99</v>
      </c>
      <c r="CG3469" s="1">
        <f t="shared" si="779"/>
        <v>0</v>
      </c>
      <c r="CH3469" s="1">
        <f t="shared" si="786"/>
        <v>0</v>
      </c>
      <c r="CJ3469" s="1" t="e">
        <f t="shared" si="780"/>
        <v>#N/A</v>
      </c>
      <c r="CK3469" s="1" t="str">
        <f t="shared" si="781"/>
        <v/>
      </c>
    </row>
    <row r="3470" spans="73:89" ht="12" customHeight="1" x14ac:dyDescent="0.15">
      <c r="BU3470" s="1">
        <f t="shared" si="782"/>
        <v>0</v>
      </c>
      <c r="BV3470" s="1">
        <f>IF($BY$12=1,NORMDIST(BY3470,$Y$6,$Y$8,TRUE),IF($BY$12=2,IF(BY3470&lt;=$BX$31,0,IF(BY3470&gt;=$BX$32,1,(BY3470-$BX$31)*$BX$33)),SUM($BU$42:BU3470)/$BV$40))</f>
        <v>1</v>
      </c>
      <c r="BW3470" s="1">
        <f t="shared" si="784"/>
        <v>1.9671595661231233E-46</v>
      </c>
      <c r="BY3470" s="1">
        <f t="shared" si="785"/>
        <v>342.80000000000945</v>
      </c>
      <c r="BZ3470" s="1">
        <f t="shared" si="776"/>
        <v>5.7385051520509599E-49</v>
      </c>
      <c r="CA3470" s="1">
        <f t="shared" si="783"/>
        <v>26</v>
      </c>
      <c r="CE3470" s="1">
        <f t="shared" si="777"/>
        <v>26.305</v>
      </c>
      <c r="CF3470" s="1">
        <f t="shared" si="778"/>
        <v>99</v>
      </c>
      <c r="CG3470" s="1">
        <f t="shared" si="779"/>
        <v>0</v>
      </c>
      <c r="CH3470" s="1">
        <f t="shared" si="786"/>
        <v>0</v>
      </c>
      <c r="CJ3470" s="1" t="e">
        <f t="shared" si="780"/>
        <v>#N/A</v>
      </c>
      <c r="CK3470" s="1" t="str">
        <f t="shared" si="781"/>
        <v/>
      </c>
    </row>
    <row r="3471" spans="73:89" ht="12" customHeight="1" x14ac:dyDescent="0.15">
      <c r="BU3471" s="1">
        <f t="shared" si="782"/>
        <v>0</v>
      </c>
      <c r="BV3471" s="1">
        <f>IF($BY$12=1,NORMDIST(BY3471,$Y$6,$Y$8,TRUE),IF($BY$12=2,IF(BY3471&lt;=$BX$31,0,IF(BY3471&gt;=$BX$32,1,(BY3471-$BX$31)*$BX$33)),SUM($BU$42:BU3471)/$BV$40))</f>
        <v>1</v>
      </c>
      <c r="BW3471" s="1">
        <f t="shared" si="784"/>
        <v>1.828817952267371E-46</v>
      </c>
      <c r="BY3471" s="1">
        <f t="shared" si="785"/>
        <v>342.90000000000947</v>
      </c>
      <c r="BZ3471" s="1">
        <f t="shared" si="776"/>
        <v>5.3333856875687389E-49</v>
      </c>
      <c r="CA3471" s="1">
        <f t="shared" si="783"/>
        <v>26</v>
      </c>
      <c r="CE3471" s="1">
        <f t="shared" si="777"/>
        <v>26.305</v>
      </c>
      <c r="CF3471" s="1">
        <f t="shared" si="778"/>
        <v>99</v>
      </c>
      <c r="CG3471" s="1">
        <f t="shared" si="779"/>
        <v>0</v>
      </c>
      <c r="CH3471" s="1">
        <f t="shared" si="786"/>
        <v>0</v>
      </c>
      <c r="CJ3471" s="1" t="e">
        <f t="shared" si="780"/>
        <v>#N/A</v>
      </c>
      <c r="CK3471" s="1" t="str">
        <f t="shared" si="781"/>
        <v/>
      </c>
    </row>
    <row r="3472" spans="73:89" ht="12" customHeight="1" x14ac:dyDescent="0.15">
      <c r="BU3472" s="1">
        <f t="shared" si="782"/>
        <v>0</v>
      </c>
      <c r="BV3472" s="1">
        <f>IF($BY$12=1,NORMDIST(BY3472,$Y$6,$Y$8,TRUE),IF($BY$12=2,IF(BY3472&lt;=$BX$31,0,IF(BY3472&gt;=$BX$32,1,(BY3472-$BX$31)*$BX$33)),SUM($BU$42:BU3472)/$BV$40))</f>
        <v>1</v>
      </c>
      <c r="BW3472" s="1">
        <f t="shared" si="784"/>
        <v>1.7001626417888914E-46</v>
      </c>
      <c r="BY3472" s="1">
        <f t="shared" si="785"/>
        <v>343.00000000000949</v>
      </c>
      <c r="BZ3472" s="1">
        <f t="shared" si="776"/>
        <v>4.9567423958858433E-49</v>
      </c>
      <c r="CA3472" s="1">
        <f t="shared" si="783"/>
        <v>26</v>
      </c>
      <c r="CE3472" s="1">
        <f t="shared" si="777"/>
        <v>26.305</v>
      </c>
      <c r="CF3472" s="1">
        <f t="shared" si="778"/>
        <v>99</v>
      </c>
      <c r="CG3472" s="1">
        <f t="shared" si="779"/>
        <v>0</v>
      </c>
      <c r="CH3472" s="1">
        <f t="shared" si="786"/>
        <v>0</v>
      </c>
      <c r="CJ3472" s="1" t="e">
        <f t="shared" si="780"/>
        <v>#N/A</v>
      </c>
      <c r="CK3472" s="1" t="str">
        <f t="shared" si="781"/>
        <v/>
      </c>
    </row>
    <row r="3473" spans="73:89" ht="12" customHeight="1" x14ac:dyDescent="0.15">
      <c r="BU3473" s="1">
        <f t="shared" si="782"/>
        <v>0</v>
      </c>
      <c r="BV3473" s="1">
        <f>IF($BY$12=1,NORMDIST(BY3473,$Y$6,$Y$8,TRUE),IF($BY$12=2,IF(BY3473&lt;=$BX$31,0,IF(BY3473&gt;=$BX$32,1,(BY3473-$BX$31)*$BX$33)),SUM($BU$42:BU3473)/$BV$40))</f>
        <v>1</v>
      </c>
      <c r="BW3473" s="1">
        <f t="shared" si="784"/>
        <v>1.5805184416208318E-46</v>
      </c>
      <c r="BY3473" s="1">
        <f t="shared" si="785"/>
        <v>343.10000000000952</v>
      </c>
      <c r="BZ3473" s="1">
        <f t="shared" si="776"/>
        <v>4.606582458818968E-49</v>
      </c>
      <c r="CA3473" s="1">
        <f t="shared" si="783"/>
        <v>26</v>
      </c>
      <c r="CE3473" s="1">
        <f t="shared" si="777"/>
        <v>26.305</v>
      </c>
      <c r="CF3473" s="1">
        <f t="shared" si="778"/>
        <v>99</v>
      </c>
      <c r="CG3473" s="1">
        <f t="shared" si="779"/>
        <v>0</v>
      </c>
      <c r="CH3473" s="1">
        <f t="shared" si="786"/>
        <v>0</v>
      </c>
      <c r="CJ3473" s="1" t="e">
        <f t="shared" si="780"/>
        <v>#N/A</v>
      </c>
      <c r="CK3473" s="1" t="str">
        <f t="shared" si="781"/>
        <v/>
      </c>
    </row>
    <row r="3474" spans="73:89" ht="12" customHeight="1" x14ac:dyDescent="0.15">
      <c r="BU3474" s="1">
        <f t="shared" si="782"/>
        <v>0</v>
      </c>
      <c r="BV3474" s="1">
        <f>IF($BY$12=1,NORMDIST(BY3474,$Y$6,$Y$8,TRUE),IF($BY$12=2,IF(BY3474&lt;=$BX$31,0,IF(BY3474&gt;=$BX$32,1,(BY3474-$BX$31)*$BX$33)),SUM($BU$42:BU3474)/$BV$40))</f>
        <v>1</v>
      </c>
      <c r="BW3474" s="1">
        <f t="shared" si="784"/>
        <v>1.4692570113712717E-46</v>
      </c>
      <c r="BY3474" s="1">
        <f t="shared" si="785"/>
        <v>343.20000000000954</v>
      </c>
      <c r="BZ3474" s="1">
        <f t="shared" si="776"/>
        <v>4.2810518979348216E-49</v>
      </c>
      <c r="CA3474" s="1">
        <f t="shared" si="783"/>
        <v>26</v>
      </c>
      <c r="CE3474" s="1">
        <f t="shared" si="777"/>
        <v>26.305</v>
      </c>
      <c r="CF3474" s="1">
        <f t="shared" si="778"/>
        <v>99</v>
      </c>
      <c r="CG3474" s="1">
        <f t="shared" si="779"/>
        <v>0</v>
      </c>
      <c r="CH3474" s="1">
        <f t="shared" si="786"/>
        <v>0</v>
      </c>
      <c r="CJ3474" s="1" t="e">
        <f t="shared" si="780"/>
        <v>#N/A</v>
      </c>
      <c r="CK3474" s="1" t="str">
        <f t="shared" si="781"/>
        <v/>
      </c>
    </row>
    <row r="3475" spans="73:89" ht="12" customHeight="1" x14ac:dyDescent="0.15">
      <c r="BU3475" s="1">
        <f t="shared" si="782"/>
        <v>0</v>
      </c>
      <c r="BV3475" s="1">
        <f>IF($BY$12=1,NORMDIST(BY3475,$Y$6,$Y$8,TRUE),IF($BY$12=2,IF(BY3475&lt;=$BX$31,0,IF(BY3475&gt;=$BX$32,1,(BY3475-$BX$31)*$BX$33)),SUM($BU$42:BU3475)/$BV$40))</f>
        <v>1</v>
      </c>
      <c r="BW3475" s="1">
        <f t="shared" si="784"/>
        <v>1.3657936270271261E-46</v>
      </c>
      <c r="BY3475" s="1">
        <f t="shared" si="785"/>
        <v>343.30000000000956</v>
      </c>
      <c r="BZ3475" s="1">
        <f t="shared" si="776"/>
        <v>3.9784259453163067E-49</v>
      </c>
      <c r="CA3475" s="1">
        <f t="shared" si="783"/>
        <v>26</v>
      </c>
      <c r="CE3475" s="1">
        <f t="shared" si="777"/>
        <v>26.305</v>
      </c>
      <c r="CF3475" s="1">
        <f t="shared" si="778"/>
        <v>99</v>
      </c>
      <c r="CG3475" s="1">
        <f t="shared" si="779"/>
        <v>0</v>
      </c>
      <c r="CH3475" s="1">
        <f t="shared" si="786"/>
        <v>0</v>
      </c>
      <c r="CJ3475" s="1" t="e">
        <f t="shared" si="780"/>
        <v>#N/A</v>
      </c>
      <c r="CK3475" s="1" t="str">
        <f t="shared" si="781"/>
        <v/>
      </c>
    </row>
    <row r="3476" spans="73:89" ht="12" customHeight="1" x14ac:dyDescent="0.15">
      <c r="BU3476" s="1">
        <f t="shared" si="782"/>
        <v>0</v>
      </c>
      <c r="BV3476" s="1">
        <f>IF($BY$12=1,NORMDIST(BY3476,$Y$6,$Y$8,TRUE),IF($BY$12=2,IF(BY3476&lt;=$BX$31,0,IF(BY3476&gt;=$BX$32,1,(BY3476-$BX$31)*$BX$33)),SUM($BU$42:BU3476)/$BV$40))</f>
        <v>1</v>
      </c>
      <c r="BW3476" s="1">
        <f t="shared" si="784"/>
        <v>1.2695841671631022E-46</v>
      </c>
      <c r="BY3476" s="1">
        <f t="shared" si="785"/>
        <v>343.40000000000958</v>
      </c>
      <c r="BZ3476" s="1">
        <f t="shared" si="776"/>
        <v>3.6971000791003691E-49</v>
      </c>
      <c r="CA3476" s="1">
        <f t="shared" si="783"/>
        <v>26</v>
      </c>
      <c r="CE3476" s="1">
        <f t="shared" si="777"/>
        <v>26.305</v>
      </c>
      <c r="CF3476" s="1">
        <f t="shared" si="778"/>
        <v>99</v>
      </c>
      <c r="CG3476" s="1">
        <f t="shared" si="779"/>
        <v>0</v>
      </c>
      <c r="CH3476" s="1">
        <f t="shared" si="786"/>
        <v>0</v>
      </c>
      <c r="CJ3476" s="1" t="e">
        <f t="shared" si="780"/>
        <v>#N/A</v>
      </c>
      <c r="CK3476" s="1" t="str">
        <f t="shared" si="781"/>
        <v/>
      </c>
    </row>
    <row r="3477" spans="73:89" ht="12" customHeight="1" x14ac:dyDescent="0.15">
      <c r="BU3477" s="1">
        <f t="shared" si="782"/>
        <v>0</v>
      </c>
      <c r="BV3477" s="1">
        <f>IF($BY$12=1,NORMDIST(BY3477,$Y$6,$Y$8,TRUE),IF($BY$12=2,IF(BY3477&lt;=$BX$31,0,IF(BY3477&gt;=$BX$32,1,(BY3477-$BX$31)*$BX$33)),SUM($BU$42:BU3477)/$BV$40))</f>
        <v>1</v>
      </c>
      <c r="BW3477" s="1">
        <f t="shared" si="784"/>
        <v>1.1801223064294534E-46</v>
      </c>
      <c r="BY3477" s="1">
        <f t="shared" si="785"/>
        <v>343.50000000000961</v>
      </c>
      <c r="BZ3477" s="1">
        <f t="shared" si="776"/>
        <v>3.4355816781060275E-49</v>
      </c>
      <c r="CA3477" s="1">
        <f t="shared" si="783"/>
        <v>26</v>
      </c>
      <c r="CE3477" s="1">
        <f t="shared" si="777"/>
        <v>26.305</v>
      </c>
      <c r="CF3477" s="1">
        <f t="shared" si="778"/>
        <v>99</v>
      </c>
      <c r="CG3477" s="1">
        <f t="shared" si="779"/>
        <v>0</v>
      </c>
      <c r="CH3477" s="1">
        <f t="shared" si="786"/>
        <v>0</v>
      </c>
      <c r="CJ3477" s="1" t="e">
        <f t="shared" si="780"/>
        <v>#N/A</v>
      </c>
      <c r="CK3477" s="1" t="str">
        <f t="shared" si="781"/>
        <v/>
      </c>
    </row>
    <row r="3478" spans="73:89" ht="12" customHeight="1" x14ac:dyDescent="0.15">
      <c r="BU3478" s="1">
        <f t="shared" si="782"/>
        <v>0</v>
      </c>
      <c r="BV3478" s="1">
        <f>IF($BY$12=1,NORMDIST(BY3478,$Y$6,$Y$8,TRUE),IF($BY$12=2,IF(BY3478&lt;=$BX$31,0,IF(BY3478&gt;=$BX$32,1,(BY3478-$BX$31)*$BX$33)),SUM($BU$42:BU3478)/$BV$40))</f>
        <v>1</v>
      </c>
      <c r="BW3478" s="1">
        <f t="shared" si="784"/>
        <v>1.0969369021305411E-46</v>
      </c>
      <c r="BY3478" s="1">
        <f t="shared" si="785"/>
        <v>343.60000000000963</v>
      </c>
      <c r="BZ3478" s="1">
        <f t="shared" si="776"/>
        <v>3.1924822529991574E-49</v>
      </c>
      <c r="CA3478" s="1">
        <f t="shared" si="783"/>
        <v>26</v>
      </c>
      <c r="CE3478" s="1">
        <f t="shared" si="777"/>
        <v>26.305</v>
      </c>
      <c r="CF3478" s="1">
        <f t="shared" si="778"/>
        <v>99</v>
      </c>
      <c r="CG3478" s="1">
        <f t="shared" si="779"/>
        <v>0</v>
      </c>
      <c r="CH3478" s="1">
        <f t="shared" si="786"/>
        <v>0</v>
      </c>
      <c r="CJ3478" s="1" t="e">
        <f t="shared" si="780"/>
        <v>#N/A</v>
      </c>
      <c r="CK3478" s="1" t="str">
        <f t="shared" si="781"/>
        <v/>
      </c>
    </row>
    <row r="3479" spans="73:89" ht="12" customHeight="1" x14ac:dyDescent="0.15">
      <c r="BU3479" s="1">
        <f t="shared" si="782"/>
        <v>0</v>
      </c>
      <c r="BV3479" s="1">
        <f>IF($BY$12=1,NORMDIST(BY3479,$Y$6,$Y$8,TRUE),IF($BY$12=2,IF(BY3479&lt;=$BX$31,0,IF(BY3479&gt;=$BX$32,1,(BY3479-$BX$31)*$BX$33)),SUM($BU$42:BU3479)/$BV$40))</f>
        <v>1</v>
      </c>
      <c r="BW3479" s="1">
        <f t="shared" si="784"/>
        <v>1.0195895606712045E-46</v>
      </c>
      <c r="BY3479" s="1">
        <f t="shared" si="785"/>
        <v>343.70000000000965</v>
      </c>
      <c r="BZ3479" s="1">
        <f t="shared" si="776"/>
        <v>2.9665102143473255E-49</v>
      </c>
      <c r="CA3479" s="1">
        <f t="shared" si="783"/>
        <v>26</v>
      </c>
      <c r="CE3479" s="1">
        <f t="shared" si="777"/>
        <v>26.305</v>
      </c>
      <c r="CF3479" s="1">
        <f t="shared" si="778"/>
        <v>99</v>
      </c>
      <c r="CG3479" s="1">
        <f t="shared" si="779"/>
        <v>0</v>
      </c>
      <c r="CH3479" s="1">
        <f t="shared" si="786"/>
        <v>0</v>
      </c>
      <c r="CJ3479" s="1" t="e">
        <f t="shared" si="780"/>
        <v>#N/A</v>
      </c>
      <c r="CK3479" s="1" t="str">
        <f t="shared" si="781"/>
        <v/>
      </c>
    </row>
    <row r="3480" spans="73:89" ht="12" customHeight="1" x14ac:dyDescent="0.15">
      <c r="BU3480" s="1">
        <f t="shared" si="782"/>
        <v>0</v>
      </c>
      <c r="BV3480" s="1">
        <f>IF($BY$12=1,NORMDIST(BY3480,$Y$6,$Y$8,TRUE),IF($BY$12=2,IF(BY3480&lt;=$BX$31,0,IF(BY3480&gt;=$BX$32,1,(BY3480-$BX$31)*$BX$33)),SUM($BU$42:BU3480)/$BV$40))</f>
        <v>1</v>
      </c>
      <c r="BW3480" s="1">
        <f t="shared" si="784"/>
        <v>9.4767237155031217E-47</v>
      </c>
      <c r="BY3480" s="1">
        <f t="shared" si="785"/>
        <v>343.80000000000967</v>
      </c>
      <c r="BZ3480" s="1">
        <f t="shared" si="776"/>
        <v>2.7564641406349203E-49</v>
      </c>
      <c r="CA3480" s="1">
        <f t="shared" si="783"/>
        <v>26</v>
      </c>
      <c r="CE3480" s="1">
        <f t="shared" si="777"/>
        <v>26.305</v>
      </c>
      <c r="CF3480" s="1">
        <f t="shared" si="778"/>
        <v>99</v>
      </c>
      <c r="CG3480" s="1">
        <f t="shared" si="779"/>
        <v>0</v>
      </c>
      <c r="CH3480" s="1">
        <f t="shared" si="786"/>
        <v>0</v>
      </c>
      <c r="CJ3480" s="1" t="e">
        <f t="shared" si="780"/>
        <v>#N/A</v>
      </c>
      <c r="CK3480" s="1" t="str">
        <f t="shared" si="781"/>
        <v/>
      </c>
    </row>
    <row r="3481" spans="73:89" ht="12" customHeight="1" x14ac:dyDescent="0.15">
      <c r="BU3481" s="1">
        <f t="shared" si="782"/>
        <v>0</v>
      </c>
      <c r="BV3481" s="1">
        <f>IF($BY$12=1,NORMDIST(BY3481,$Y$6,$Y$8,TRUE),IF($BY$12=2,IF(BY3481&lt;=$BX$31,0,IF(BY3481&gt;=$BX$32,1,(BY3481-$BX$31)*$BX$33)),SUM($BU$42:BU3481)/$BV$40))</f>
        <v>1</v>
      </c>
      <c r="BW3481" s="1">
        <f t="shared" si="784"/>
        <v>8.8080579742020758E-47</v>
      </c>
      <c r="BY3481" s="1">
        <f t="shared" si="785"/>
        <v>343.9000000000097</v>
      </c>
      <c r="BZ3481" s="1">
        <f t="shared" si="776"/>
        <v>2.5612265118353671E-49</v>
      </c>
      <c r="CA3481" s="1">
        <f t="shared" si="783"/>
        <v>26</v>
      </c>
      <c r="CE3481" s="1">
        <f t="shared" si="777"/>
        <v>26.305</v>
      </c>
      <c r="CF3481" s="1">
        <f t="shared" si="778"/>
        <v>99</v>
      </c>
      <c r="CG3481" s="1">
        <f t="shared" si="779"/>
        <v>0</v>
      </c>
      <c r="CH3481" s="1">
        <f t="shared" si="786"/>
        <v>0</v>
      </c>
      <c r="CJ3481" s="1" t="e">
        <f t="shared" si="780"/>
        <v>#N/A</v>
      </c>
      <c r="CK3481" s="1" t="str">
        <f t="shared" si="781"/>
        <v/>
      </c>
    </row>
    <row r="3482" spans="73:89" ht="12" customHeight="1" x14ac:dyDescent="0.15">
      <c r="BU3482" s="1">
        <f t="shared" si="782"/>
        <v>0</v>
      </c>
      <c r="BV3482" s="1">
        <f>IF($BY$12=1,NORMDIST(BY3482,$Y$6,$Y$8,TRUE),IF($BY$12=2,IF(BY3482&lt;=$BX$31,0,IF(BY3482&gt;=$BX$32,1,(BY3482-$BX$31)*$BX$33)),SUM($BU$42:BU3482)/$BV$40))</f>
        <v>1</v>
      </c>
      <c r="BW3482" s="1">
        <f t="shared" si="784"/>
        <v>8.1863670951371066E-47</v>
      </c>
      <c r="BY3482" s="1">
        <f t="shared" si="785"/>
        <v>344.00000000000972</v>
      </c>
      <c r="BZ3482" s="1">
        <f t="shared" si="776"/>
        <v>2.3797578764932778E-49</v>
      </c>
      <c r="CA3482" s="1">
        <f t="shared" si="783"/>
        <v>26</v>
      </c>
      <c r="CE3482" s="1">
        <f t="shared" si="777"/>
        <v>26.305</v>
      </c>
      <c r="CF3482" s="1">
        <f t="shared" si="778"/>
        <v>99</v>
      </c>
      <c r="CG3482" s="1">
        <f t="shared" si="779"/>
        <v>0</v>
      </c>
      <c r="CH3482" s="1">
        <f t="shared" si="786"/>
        <v>0</v>
      </c>
      <c r="CJ3482" s="1" t="e">
        <f t="shared" si="780"/>
        <v>#N/A</v>
      </c>
      <c r="CK3482" s="1" t="str">
        <f t="shared" si="781"/>
        <v/>
      </c>
    </row>
    <row r="3483" spans="73:89" ht="12" customHeight="1" x14ac:dyDescent="0.15">
      <c r="BU3483" s="1">
        <f t="shared" si="782"/>
        <v>0</v>
      </c>
      <c r="BV3483" s="1">
        <f>IF($BY$12=1,NORMDIST(BY3483,$Y$6,$Y$8,TRUE),IF($BY$12=2,IF(BY3483&lt;=$BX$31,0,IF(BY3483&gt;=$BX$32,1,(BY3483-$BX$31)*$BX$33)),SUM($BU$42:BU3483)/$BV$40))</f>
        <v>1</v>
      </c>
      <c r="BW3483" s="1">
        <f t="shared" si="784"/>
        <v>7.6083655847072233E-47</v>
      </c>
      <c r="BY3483" s="1">
        <f t="shared" si="785"/>
        <v>344.10000000000974</v>
      </c>
      <c r="BZ3483" s="1">
        <f t="shared" si="776"/>
        <v>2.2110914224664365E-49</v>
      </c>
      <c r="CA3483" s="1">
        <f t="shared" si="783"/>
        <v>26</v>
      </c>
      <c r="CE3483" s="1">
        <f t="shared" si="777"/>
        <v>26.305</v>
      </c>
      <c r="CF3483" s="1">
        <f t="shared" si="778"/>
        <v>99</v>
      </c>
      <c r="CG3483" s="1">
        <f t="shared" si="779"/>
        <v>0</v>
      </c>
      <c r="CH3483" s="1">
        <f t="shared" si="786"/>
        <v>0</v>
      </c>
      <c r="CJ3483" s="1" t="e">
        <f t="shared" si="780"/>
        <v>#N/A</v>
      </c>
      <c r="CK3483" s="1" t="str">
        <f t="shared" si="781"/>
        <v/>
      </c>
    </row>
    <row r="3484" spans="73:89" ht="12" customHeight="1" x14ac:dyDescent="0.15">
      <c r="BU3484" s="1">
        <f t="shared" si="782"/>
        <v>0</v>
      </c>
      <c r="BV3484" s="1">
        <f>IF($BY$12=1,NORMDIST(BY3484,$Y$6,$Y$8,TRUE),IF($BY$12=2,IF(BY3484&lt;=$BX$31,0,IF(BY3484&gt;=$BX$32,1,(BY3484-$BX$31)*$BX$33)),SUM($BU$42:BU3484)/$BV$40))</f>
        <v>1</v>
      </c>
      <c r="BW3484" s="1">
        <f t="shared" si="784"/>
        <v>7.0709967127612832E-47</v>
      </c>
      <c r="BY3484" s="1">
        <f t="shared" si="785"/>
        <v>344.20000000000977</v>
      </c>
      <c r="BZ3484" s="1">
        <f t="shared" si="776"/>
        <v>2.0543279235215231E-49</v>
      </c>
      <c r="CA3484" s="1">
        <f t="shared" si="783"/>
        <v>26</v>
      </c>
      <c r="CE3484" s="1">
        <f t="shared" si="777"/>
        <v>26.305</v>
      </c>
      <c r="CF3484" s="1">
        <f t="shared" si="778"/>
        <v>99</v>
      </c>
      <c r="CG3484" s="1">
        <f t="shared" si="779"/>
        <v>0</v>
      </c>
      <c r="CH3484" s="1">
        <f t="shared" si="786"/>
        <v>0</v>
      </c>
      <c r="CJ3484" s="1" t="e">
        <f t="shared" si="780"/>
        <v>#N/A</v>
      </c>
      <c r="CK3484" s="1" t="str">
        <f t="shared" si="781"/>
        <v/>
      </c>
    </row>
    <row r="3485" spans="73:89" ht="12" customHeight="1" x14ac:dyDescent="0.15">
      <c r="BU3485" s="1">
        <f t="shared" si="782"/>
        <v>0</v>
      </c>
      <c r="BV3485" s="1">
        <f>IF($BY$12=1,NORMDIST(BY3485,$Y$6,$Y$8,TRUE),IF($BY$12=2,IF(BY3485&lt;=$BX$31,0,IF(BY3485&gt;=$BX$32,1,(BY3485-$BX$31)*$BX$33)),SUM($BU$42:BU3485)/$BV$40))</f>
        <v>1</v>
      </c>
      <c r="BW3485" s="1">
        <f t="shared" si="784"/>
        <v>6.5714166565522313E-47</v>
      </c>
      <c r="BY3485" s="1">
        <f t="shared" si="785"/>
        <v>344.30000000000979</v>
      </c>
      <c r="BZ3485" s="1">
        <f t="shared" si="776"/>
        <v>1.908631035884997E-49</v>
      </c>
      <c r="CA3485" s="1">
        <f t="shared" si="783"/>
        <v>26</v>
      </c>
      <c r="CE3485" s="1">
        <f t="shared" si="777"/>
        <v>26.305</v>
      </c>
      <c r="CF3485" s="1">
        <f t="shared" si="778"/>
        <v>99</v>
      </c>
      <c r="CG3485" s="1">
        <f t="shared" si="779"/>
        <v>0</v>
      </c>
      <c r="CH3485" s="1">
        <f t="shared" si="786"/>
        <v>0</v>
      </c>
      <c r="CJ3485" s="1" t="e">
        <f t="shared" si="780"/>
        <v>#N/A</v>
      </c>
      <c r="CK3485" s="1" t="str">
        <f t="shared" si="781"/>
        <v/>
      </c>
    </row>
    <row r="3486" spans="73:89" ht="12" customHeight="1" x14ac:dyDescent="0.15">
      <c r="BU3486" s="1">
        <f t="shared" si="782"/>
        <v>0</v>
      </c>
      <c r="BV3486" s="1">
        <f>IF($BY$12=1,NORMDIST(BY3486,$Y$6,$Y$8,TRUE),IF($BY$12=2,IF(BY3486&lt;=$BX$31,0,IF(BY3486&gt;=$BX$32,1,(BY3486-$BX$31)*$BX$33)),SUM($BU$42:BU3486)/$BV$40))</f>
        <v>1</v>
      </c>
      <c r="BW3486" s="1">
        <f t="shared" si="784"/>
        <v>6.1069797386373588E-47</v>
      </c>
      <c r="BY3486" s="1">
        <f t="shared" si="785"/>
        <v>344.40000000000981</v>
      </c>
      <c r="BZ3486" s="1">
        <f t="shared" si="776"/>
        <v>1.7732229206263602E-49</v>
      </c>
      <c r="CA3486" s="1">
        <f t="shared" si="783"/>
        <v>26</v>
      </c>
      <c r="CE3486" s="1">
        <f t="shared" si="777"/>
        <v>26.305</v>
      </c>
      <c r="CF3486" s="1">
        <f t="shared" si="778"/>
        <v>99</v>
      </c>
      <c r="CG3486" s="1">
        <f t="shared" si="779"/>
        <v>0</v>
      </c>
      <c r="CH3486" s="1">
        <f t="shared" si="786"/>
        <v>0</v>
      </c>
      <c r="CJ3486" s="1" t="e">
        <f t="shared" si="780"/>
        <v>#N/A</v>
      </c>
      <c r="CK3486" s="1" t="str">
        <f t="shared" si="781"/>
        <v/>
      </c>
    </row>
    <row r="3487" spans="73:89" ht="12" customHeight="1" x14ac:dyDescent="0.15">
      <c r="BU3487" s="1">
        <f t="shared" si="782"/>
        <v>0</v>
      </c>
      <c r="BV3487" s="1">
        <f>IF($BY$12=1,NORMDIST(BY3487,$Y$6,$Y$8,TRUE),IF($BY$12=2,IF(BY3487&lt;=$BX$31,0,IF(BY3487&gt;=$BX$32,1,(BY3487-$BX$31)*$BX$33)),SUM($BU$42:BU3487)/$BV$40))</f>
        <v>1</v>
      </c>
      <c r="BW3487" s="1">
        <f t="shared" si="784"/>
        <v>5.6752246836026761E-47</v>
      </c>
      <c r="BY3487" s="1">
        <f t="shared" si="785"/>
        <v>344.50000000000983</v>
      </c>
      <c r="BZ3487" s="1">
        <f t="shared" si="776"/>
        <v>1.6473801694056644E-49</v>
      </c>
      <c r="CA3487" s="1">
        <f t="shared" si="783"/>
        <v>26</v>
      </c>
      <c r="CE3487" s="1">
        <f t="shared" si="777"/>
        <v>26.305</v>
      </c>
      <c r="CF3487" s="1">
        <f t="shared" si="778"/>
        <v>99</v>
      </c>
      <c r="CG3487" s="1">
        <f t="shared" si="779"/>
        <v>0</v>
      </c>
      <c r="CH3487" s="1">
        <f t="shared" si="786"/>
        <v>0</v>
      </c>
      <c r="CJ3487" s="1" t="e">
        <f t="shared" si="780"/>
        <v>#N/A</v>
      </c>
      <c r="CK3487" s="1" t="str">
        <f t="shared" si="781"/>
        <v/>
      </c>
    </row>
    <row r="3488" spans="73:89" ht="12" customHeight="1" x14ac:dyDescent="0.15">
      <c r="BU3488" s="1">
        <f t="shared" si="782"/>
        <v>0</v>
      </c>
      <c r="BV3488" s="1">
        <f>IF($BY$12=1,NORMDIST(BY3488,$Y$6,$Y$8,TRUE),IF($BY$12=2,IF(BY3488&lt;=$BX$31,0,IF(BY3488&gt;=$BX$32,1,(BY3488-$BX$31)*$BX$33)),SUM($BU$42:BU3488)/$BV$40))</f>
        <v>1</v>
      </c>
      <c r="BW3488" s="1">
        <f t="shared" si="784"/>
        <v>5.2738618236271362E-47</v>
      </c>
      <c r="BY3488" s="1">
        <f t="shared" si="785"/>
        <v>344.60000000000986</v>
      </c>
      <c r="BZ3488" s="1">
        <f t="shared" si="776"/>
        <v>1.5304300126601815E-49</v>
      </c>
      <c r="CA3488" s="1">
        <f t="shared" si="783"/>
        <v>26</v>
      </c>
      <c r="CE3488" s="1">
        <f t="shared" si="777"/>
        <v>26.305</v>
      </c>
      <c r="CF3488" s="1">
        <f t="shared" si="778"/>
        <v>99</v>
      </c>
      <c r="CG3488" s="1">
        <f t="shared" si="779"/>
        <v>0</v>
      </c>
      <c r="CH3488" s="1">
        <f t="shared" si="786"/>
        <v>0</v>
      </c>
      <c r="CJ3488" s="1" t="e">
        <f t="shared" si="780"/>
        <v>#N/A</v>
      </c>
      <c r="CK3488" s="1" t="str">
        <f t="shared" si="781"/>
        <v/>
      </c>
    </row>
    <row r="3489" spans="73:89" ht="12" customHeight="1" x14ac:dyDescent="0.15">
      <c r="BU3489" s="1">
        <f t="shared" si="782"/>
        <v>0</v>
      </c>
      <c r="BV3489" s="1">
        <f>IF($BY$12=1,NORMDIST(BY3489,$Y$6,$Y$8,TRUE),IF($BY$12=2,IF(BY3489&lt;=$BX$31,0,IF(BY3489&gt;=$BX$32,1,(BY3489-$BX$31)*$BX$33)),SUM($BU$42:BU3489)/$BV$40))</f>
        <v>1</v>
      </c>
      <c r="BW3489" s="1">
        <f t="shared" si="784"/>
        <v>4.9007611876833945E-47</v>
      </c>
      <c r="BY3489" s="1">
        <f t="shared" si="785"/>
        <v>344.70000000000988</v>
      </c>
      <c r="BZ3489" s="1">
        <f t="shared" si="776"/>
        <v>1.4217467907407177E-49</v>
      </c>
      <c r="CA3489" s="1">
        <f t="shared" si="783"/>
        <v>26</v>
      </c>
      <c r="CE3489" s="1">
        <f t="shared" si="777"/>
        <v>26.305</v>
      </c>
      <c r="CF3489" s="1">
        <f t="shared" si="778"/>
        <v>99</v>
      </c>
      <c r="CG3489" s="1">
        <f t="shared" si="779"/>
        <v>0</v>
      </c>
      <c r="CH3489" s="1">
        <f t="shared" si="786"/>
        <v>0</v>
      </c>
      <c r="CJ3489" s="1" t="e">
        <f t="shared" si="780"/>
        <v>#N/A</v>
      </c>
      <c r="CK3489" s="1" t="str">
        <f t="shared" si="781"/>
        <v/>
      </c>
    </row>
    <row r="3490" spans="73:89" ht="12" customHeight="1" x14ac:dyDescent="0.15">
      <c r="BU3490" s="1">
        <f t="shared" si="782"/>
        <v>0</v>
      </c>
      <c r="BV3490" s="1">
        <f>IF($BY$12=1,NORMDIST(BY3490,$Y$6,$Y$8,TRUE),IF($BY$12=2,IF(BY3490&lt;=$BX$31,0,IF(BY3490&gt;=$BX$32,1,(BY3490-$BX$31)*$BX$33)),SUM($BU$42:BU3490)/$BV$40))</f>
        <v>1</v>
      </c>
      <c r="BW3490" s="1">
        <f t="shared" si="784"/>
        <v>4.5539414136322279E-47</v>
      </c>
      <c r="BY3490" s="1">
        <f t="shared" si="785"/>
        <v>344.8000000000099</v>
      </c>
      <c r="BZ3490" s="1">
        <f t="shared" si="776"/>
        <v>1.3207486698468959E-49</v>
      </c>
      <c r="CA3490" s="1">
        <f t="shared" si="783"/>
        <v>26</v>
      </c>
      <c r="CE3490" s="1">
        <f t="shared" si="777"/>
        <v>26.305</v>
      </c>
      <c r="CF3490" s="1">
        <f t="shared" si="778"/>
        <v>99</v>
      </c>
      <c r="CG3490" s="1">
        <f t="shared" si="779"/>
        <v>0</v>
      </c>
      <c r="CH3490" s="1">
        <f t="shared" si="786"/>
        <v>0</v>
      </c>
      <c r="CJ3490" s="1" t="e">
        <f t="shared" si="780"/>
        <v>#N/A</v>
      </c>
      <c r="CK3490" s="1" t="str">
        <f t="shared" si="781"/>
        <v/>
      </c>
    </row>
    <row r="3491" spans="73:89" ht="12" customHeight="1" x14ac:dyDescent="0.15">
      <c r="BU3491" s="1">
        <f t="shared" si="782"/>
        <v>0</v>
      </c>
      <c r="BV3491" s="1">
        <f>IF($BY$12=1,NORMDIST(BY3491,$Y$6,$Y$8,TRUE),IF($BY$12=2,IF(BY3491&lt;=$BX$31,0,IF(BY3491&gt;=$BX$32,1,(BY3491-$BX$31)*$BX$33)),SUM($BU$42:BU3491)/$BV$40))</f>
        <v>1</v>
      </c>
      <c r="BW3491" s="1">
        <f t="shared" si="784"/>
        <v>4.2315594266256321E-47</v>
      </c>
      <c r="BY3491" s="1">
        <f t="shared" si="785"/>
        <v>344.90000000000992</v>
      </c>
      <c r="BZ3491" s="1">
        <f t="shared" si="776"/>
        <v>1.2268945858583677E-49</v>
      </c>
      <c r="CA3491" s="1">
        <f t="shared" si="783"/>
        <v>26</v>
      </c>
      <c r="CE3491" s="1">
        <f t="shared" si="777"/>
        <v>26.305</v>
      </c>
      <c r="CF3491" s="1">
        <f t="shared" si="778"/>
        <v>99</v>
      </c>
      <c r="CG3491" s="1">
        <f t="shared" si="779"/>
        <v>0</v>
      </c>
      <c r="CH3491" s="1">
        <f t="shared" si="786"/>
        <v>0</v>
      </c>
      <c r="CJ3491" s="1" t="e">
        <f t="shared" si="780"/>
        <v>#N/A</v>
      </c>
      <c r="CK3491" s="1" t="str">
        <f t="shared" si="781"/>
        <v/>
      </c>
    </row>
    <row r="3492" spans="73:89" ht="12" customHeight="1" x14ac:dyDescent="0.15">
      <c r="BU3492" s="1">
        <f t="shared" si="782"/>
        <v>0</v>
      </c>
      <c r="BV3492" s="1">
        <f>IF($BY$12=1,NORMDIST(BY3492,$Y$6,$Y$8,TRUE),IF($BY$12=2,IF(BY3492&lt;=$BX$31,0,IF(BY3492&gt;=$BX$32,1,(BY3492-$BX$31)*$BX$33)),SUM($BU$42:BU3492)/$BV$40))</f>
        <v>1</v>
      </c>
      <c r="BW3492" s="1">
        <f t="shared" si="784"/>
        <v>3.9319008311014242E-47</v>
      </c>
      <c r="BY3492" s="1">
        <f t="shared" si="785"/>
        <v>345.00000000000995</v>
      </c>
      <c r="BZ3492" s="1">
        <f t="shared" si="776"/>
        <v>1.1396814003192206E-49</v>
      </c>
      <c r="CA3492" s="1">
        <f t="shared" si="783"/>
        <v>26</v>
      </c>
      <c r="CE3492" s="1">
        <f t="shared" si="777"/>
        <v>26.305</v>
      </c>
      <c r="CF3492" s="1">
        <f t="shared" si="778"/>
        <v>99</v>
      </c>
      <c r="CG3492" s="1">
        <f t="shared" si="779"/>
        <v>0</v>
      </c>
      <c r="CH3492" s="1">
        <f t="shared" si="786"/>
        <v>0</v>
      </c>
      <c r="CJ3492" s="1" t="e">
        <f t="shared" si="780"/>
        <v>#N/A</v>
      </c>
      <c r="CK3492" s="1" t="str">
        <f t="shared" si="781"/>
        <v/>
      </c>
    </row>
    <row r="3493" spans="73:89" ht="12" customHeight="1" x14ac:dyDescent="0.15">
      <c r="BU3493" s="1">
        <f t="shared" si="782"/>
        <v>0</v>
      </c>
      <c r="BV3493" s="1">
        <f>IF($BY$12=1,NORMDIST(BY3493,$Y$6,$Y$8,TRUE),IF($BY$12=2,IF(BY3493&lt;=$BX$31,0,IF(BY3493&gt;=$BX$32,1,(BY3493-$BX$31)*$BX$33)),SUM($BU$42:BU3493)/$BV$40))</f>
        <v>1</v>
      </c>
      <c r="BW3493" s="1">
        <f t="shared" si="784"/>
        <v>3.6533709672677478E-47</v>
      </c>
      <c r="BY3493" s="1">
        <f t="shared" si="785"/>
        <v>345.10000000000997</v>
      </c>
      <c r="BZ3493" s="1">
        <f t="shared" si="776"/>
        <v>1.0586412539170217E-49</v>
      </c>
      <c r="CA3493" s="1">
        <f t="shared" si="783"/>
        <v>26</v>
      </c>
      <c r="CE3493" s="1">
        <f t="shared" si="777"/>
        <v>26.305</v>
      </c>
      <c r="CF3493" s="1">
        <f t="shared" si="778"/>
        <v>99</v>
      </c>
      <c r="CG3493" s="1">
        <f t="shared" si="779"/>
        <v>0</v>
      </c>
      <c r="CH3493" s="1">
        <f t="shared" si="786"/>
        <v>0</v>
      </c>
      <c r="CJ3493" s="1" t="e">
        <f t="shared" si="780"/>
        <v>#N/A</v>
      </c>
      <c r="CK3493" s="1" t="str">
        <f t="shared" si="781"/>
        <v/>
      </c>
    </row>
    <row r="3494" spans="73:89" ht="12" customHeight="1" x14ac:dyDescent="0.15">
      <c r="BU3494" s="1">
        <f t="shared" si="782"/>
        <v>0</v>
      </c>
      <c r="BV3494" s="1">
        <f>IF($BY$12=1,NORMDIST(BY3494,$Y$6,$Y$8,TRUE),IF($BY$12=2,IF(BY3494&lt;=$BX$31,0,IF(BY3494&gt;=$BX$32,1,(BY3494-$BX$31)*$BX$33)),SUM($BU$42:BU3494)/$BV$40))</f>
        <v>1</v>
      </c>
      <c r="BW3494" s="1">
        <f t="shared" si="784"/>
        <v>3.3944865863333706E-47</v>
      </c>
      <c r="BY3494" s="1">
        <f t="shared" si="785"/>
        <v>345.20000000000999</v>
      </c>
      <c r="BZ3494" s="1">
        <f t="shared" si="776"/>
        <v>9.8333910380454011E-50</v>
      </c>
      <c r="CA3494" s="1">
        <f t="shared" si="783"/>
        <v>26</v>
      </c>
      <c r="CE3494" s="1">
        <f t="shared" si="777"/>
        <v>26.305</v>
      </c>
      <c r="CF3494" s="1">
        <f t="shared" si="778"/>
        <v>99</v>
      </c>
      <c r="CG3494" s="1">
        <f t="shared" si="779"/>
        <v>0</v>
      </c>
      <c r="CH3494" s="1">
        <f t="shared" si="786"/>
        <v>0</v>
      </c>
      <c r="CJ3494" s="1" t="e">
        <f t="shared" si="780"/>
        <v>#N/A</v>
      </c>
      <c r="CK3494" s="1" t="str">
        <f t="shared" si="781"/>
        <v/>
      </c>
    </row>
    <row r="3495" spans="73:89" ht="12" customHeight="1" x14ac:dyDescent="0.15">
      <c r="BU3495" s="1">
        <f t="shared" si="782"/>
        <v>0</v>
      </c>
      <c r="BV3495" s="1">
        <f>IF($BY$12=1,NORMDIST(BY3495,$Y$6,$Y$8,TRUE),IF($BY$12=2,IF(BY3495&lt;=$BX$31,0,IF(BY3495&gt;=$BX$32,1,(BY3495-$BX$31)*$BX$33)),SUM($BU$42:BU3495)/$BV$40))</f>
        <v>1</v>
      </c>
      <c r="BW3495" s="1">
        <f t="shared" si="784"/>
        <v>3.1538681018762724E-47</v>
      </c>
      <c r="BY3495" s="1">
        <f t="shared" si="785"/>
        <v>345.30000000001002</v>
      </c>
      <c r="BZ3495" s="1">
        <f t="shared" si="776"/>
        <v>9.1337043205218101E-50</v>
      </c>
      <c r="CA3495" s="1">
        <f t="shared" si="783"/>
        <v>26</v>
      </c>
      <c r="CE3495" s="1">
        <f t="shared" si="777"/>
        <v>26.305</v>
      </c>
      <c r="CF3495" s="1">
        <f t="shared" si="778"/>
        <v>99</v>
      </c>
      <c r="CG3495" s="1">
        <f t="shared" si="779"/>
        <v>0</v>
      </c>
      <c r="CH3495" s="1">
        <f t="shared" si="786"/>
        <v>0</v>
      </c>
      <c r="CJ3495" s="1" t="e">
        <f t="shared" si="780"/>
        <v>#N/A</v>
      </c>
      <c r="CK3495" s="1" t="str">
        <f t="shared" si="781"/>
        <v/>
      </c>
    </row>
    <row r="3496" spans="73:89" ht="12" customHeight="1" x14ac:dyDescent="0.15">
      <c r="BU3496" s="1">
        <f t="shared" si="782"/>
        <v>0</v>
      </c>
      <c r="BV3496" s="1">
        <f>IF($BY$12=1,NORMDIST(BY3496,$Y$6,$Y$8,TRUE),IF($BY$12=2,IF(BY3496&lt;=$BX$31,0,IF(BY3496&gt;=$BX$32,1,(BY3496-$BX$31)*$BX$33)),SUM($BU$42:BU3496)/$BV$40))</f>
        <v>1</v>
      </c>
      <c r="BW3496" s="1">
        <f t="shared" si="784"/>
        <v>2.9302323776628926E-47</v>
      </c>
      <c r="BY3496" s="1">
        <f t="shared" si="785"/>
        <v>345.40000000001004</v>
      </c>
      <c r="BZ3496" s="1">
        <f t="shared" si="776"/>
        <v>8.4835911339398018E-50</v>
      </c>
      <c r="CA3496" s="1">
        <f t="shared" si="783"/>
        <v>26</v>
      </c>
      <c r="CE3496" s="1">
        <f t="shared" si="777"/>
        <v>26.305</v>
      </c>
      <c r="CF3496" s="1">
        <f t="shared" si="778"/>
        <v>99</v>
      </c>
      <c r="CG3496" s="1">
        <f t="shared" si="779"/>
        <v>0</v>
      </c>
      <c r="CH3496" s="1">
        <f t="shared" si="786"/>
        <v>0</v>
      </c>
      <c r="CJ3496" s="1" t="e">
        <f t="shared" si="780"/>
        <v>#N/A</v>
      </c>
      <c r="CK3496" s="1" t="str">
        <f t="shared" si="781"/>
        <v/>
      </c>
    </row>
    <row r="3497" spans="73:89" ht="12" customHeight="1" x14ac:dyDescent="0.15">
      <c r="BU3497" s="1">
        <f t="shared" si="782"/>
        <v>0</v>
      </c>
      <c r="BV3497" s="1">
        <f>IF($BY$12=1,NORMDIST(BY3497,$Y$6,$Y$8,TRUE),IF($BY$12=2,IF(BY3497&lt;=$BX$31,0,IF(BY3497&gt;=$BX$32,1,(BY3497-$BX$31)*$BX$33)),SUM($BU$42:BU3497)/$BV$40))</f>
        <v>1</v>
      </c>
      <c r="BW3497" s="1">
        <f t="shared" si="784"/>
        <v>2.722386014950732E-47</v>
      </c>
      <c r="BY3497" s="1">
        <f t="shared" si="785"/>
        <v>345.50000000001006</v>
      </c>
      <c r="BZ3497" s="1">
        <f t="shared" si="776"/>
        <v>7.8795543124476196E-50</v>
      </c>
      <c r="CA3497" s="1">
        <f t="shared" si="783"/>
        <v>26</v>
      </c>
      <c r="CE3497" s="1">
        <f t="shared" si="777"/>
        <v>26.305</v>
      </c>
      <c r="CF3497" s="1">
        <f t="shared" si="778"/>
        <v>99</v>
      </c>
      <c r="CG3497" s="1">
        <f t="shared" si="779"/>
        <v>0</v>
      </c>
      <c r="CH3497" s="1">
        <f t="shared" si="786"/>
        <v>0</v>
      </c>
      <c r="CJ3497" s="1" t="e">
        <f t="shared" si="780"/>
        <v>#N/A</v>
      </c>
      <c r="CK3497" s="1" t="str">
        <f t="shared" si="781"/>
        <v/>
      </c>
    </row>
    <row r="3498" spans="73:89" ht="12" customHeight="1" x14ac:dyDescent="0.15">
      <c r="BU3498" s="1">
        <f t="shared" si="782"/>
        <v>0</v>
      </c>
      <c r="BV3498" s="1">
        <f>IF($BY$12=1,NORMDIST(BY3498,$Y$6,$Y$8,TRUE),IF($BY$12=2,IF(BY3498&lt;=$BX$31,0,IF(BY3498&gt;=$BX$32,1,(BY3498-$BX$31)*$BX$33)),SUM($BU$42:BU3498)/$BV$40))</f>
        <v>1</v>
      </c>
      <c r="BW3498" s="1">
        <f t="shared" si="784"/>
        <v>2.5292191048437836E-47</v>
      </c>
      <c r="BY3498" s="1">
        <f t="shared" si="785"/>
        <v>345.60000000001008</v>
      </c>
      <c r="BZ3498" s="1">
        <f t="shared" ref="BZ3498:BZ3561" si="787">IF($BZ$5,IF($BY$12=1,NORMDIST(BY3498,$Y$6,$Y$8,FALSE),IF($BY$12=2,IF(AND(BY3498&gt;=$BX$31,BY3498&lt;=$BX$32),$BX$33,0),IF(BY3498&lt;=$BX$13,0,NORMDIST(LN((BY3498-$BX$13)/$BX$12),0,$BW$8,FALSE)/((BY3498-$BX$13)/$BX$12)))),-999)</f>
        <v>7.318342317256105E-50</v>
      </c>
      <c r="CA3498" s="1">
        <f t="shared" si="783"/>
        <v>26</v>
      </c>
      <c r="CE3498" s="1">
        <f t="shared" ref="CE3498:CE3561" si="788">IF(AND($CB$7,$CD$2,$CD$1),26+$P$23/2-CC3498*$P$23,NA())</f>
        <v>26.305</v>
      </c>
      <c r="CF3498" s="1">
        <f t="shared" ref="CF3498:CF3561" si="789">IF(ISNA(CJ3498),99,CJ3498)</f>
        <v>99</v>
      </c>
      <c r="CG3498" s="1">
        <f t="shared" ref="CG3498:CG3561" si="790">IF(ISNA(CJ3498),0,CJ3498)</f>
        <v>0</v>
      </c>
      <c r="CH3498" s="1">
        <f t="shared" si="786"/>
        <v>0</v>
      </c>
      <c r="CJ3498" s="1" t="e">
        <f t="shared" ref="CJ3498:CJ3561" si="791">IF(CH3498=1,CE3498,NA())</f>
        <v>#N/A</v>
      </c>
      <c r="CK3498" s="1" t="str">
        <f t="shared" ref="CK3498:CK3561" si="792">IF(CH3498=1,M3397,"")</f>
        <v/>
      </c>
    </row>
    <row r="3499" spans="73:89" ht="12" customHeight="1" x14ac:dyDescent="0.15">
      <c r="BU3499" s="1">
        <f t="shared" ref="BU3499:BU3562" si="793">IF($BY$12&lt;3,0,IF(BY3499&lt;=$BX$13,0,NORMDIST(LN((BY3499-$BX$13)/$BX$12),0,$BW$8,FALSE)/((BY3499-$BX$13)/$BX$12)))</f>
        <v>0</v>
      </c>
      <c r="BV3499" s="1">
        <f>IF($BY$12=1,NORMDIST(BY3499,$Y$6,$Y$8,TRUE),IF($BY$12=2,IF(BY3499&lt;=$BX$31,0,IF(BY3499&gt;=$BX$32,1,(BY3499-$BX$31)*$BX$33)),SUM($BU$42:BU3499)/$BV$40))</f>
        <v>1</v>
      </c>
      <c r="BW3499" s="1">
        <f t="shared" si="784"/>
        <v>2.3496994136305736E-47</v>
      </c>
      <c r="BY3499" s="1">
        <f t="shared" si="785"/>
        <v>345.70000000001011</v>
      </c>
      <c r="BZ3499" s="1">
        <f t="shared" si="787"/>
        <v>6.7969320614130892E-50</v>
      </c>
      <c r="CA3499" s="1">
        <f t="shared" ref="CA3499:CA3562" si="794">IF(AND($CD$1,$CD$3),26-$CD$40*NORMDIST(BY3499,$Y$6,$Y$8/SQRT($T$18),FALSE),-999)</f>
        <v>26</v>
      </c>
      <c r="CE3499" s="1">
        <f t="shared" si="788"/>
        <v>26.305</v>
      </c>
      <c r="CF3499" s="1">
        <f t="shared" si="789"/>
        <v>99</v>
      </c>
      <c r="CG3499" s="1">
        <f t="shared" si="790"/>
        <v>0</v>
      </c>
      <c r="CH3499" s="1">
        <f t="shared" si="786"/>
        <v>0</v>
      </c>
      <c r="CJ3499" s="1" t="e">
        <f t="shared" si="791"/>
        <v>#N/A</v>
      </c>
      <c r="CK3499" s="1" t="str">
        <f t="shared" si="792"/>
        <v/>
      </c>
    </row>
    <row r="3500" spans="73:89" ht="12" customHeight="1" x14ac:dyDescent="0.15">
      <c r="BU3500" s="1">
        <f t="shared" si="793"/>
        <v>0</v>
      </c>
      <c r="BV3500" s="1">
        <f>IF($BY$12=1,NORMDIST(BY3500,$Y$6,$Y$8,TRUE),IF($BY$12=2,IF(BY3500&lt;=$BX$31,0,IF(BY3500&gt;=$BX$32,1,(BY3500-$BX$31)*$BX$33)),SUM($BU$42:BU3500)/$BV$40))</f>
        <v>1</v>
      </c>
      <c r="BW3500" s="1">
        <f t="shared" si="784"/>
        <v>2.1828669712375108E-47</v>
      </c>
      <c r="BY3500" s="1">
        <f t="shared" si="785"/>
        <v>345.80000000001013</v>
      </c>
      <c r="BZ3500" s="1">
        <f t="shared" si="787"/>
        <v>6.3125129301256414E-50</v>
      </c>
      <c r="CA3500" s="1">
        <f t="shared" si="794"/>
        <v>26</v>
      </c>
      <c r="CE3500" s="1">
        <f t="shared" si="788"/>
        <v>26.305</v>
      </c>
      <c r="CF3500" s="1">
        <f t="shared" si="789"/>
        <v>99</v>
      </c>
      <c r="CG3500" s="1">
        <f t="shared" si="790"/>
        <v>0</v>
      </c>
      <c r="CH3500" s="1">
        <f t="shared" si="786"/>
        <v>0</v>
      </c>
      <c r="CJ3500" s="1" t="e">
        <f t="shared" si="791"/>
        <v>#N/A</v>
      </c>
      <c r="CK3500" s="1" t="str">
        <f t="shared" si="792"/>
        <v/>
      </c>
    </row>
    <row r="3501" spans="73:89" ht="12" customHeight="1" x14ac:dyDescent="0.15">
      <c r="BU3501" s="1">
        <f t="shared" si="793"/>
        <v>0</v>
      </c>
      <c r="BV3501" s="1">
        <f>IF($BY$12=1,NORMDIST(BY3501,$Y$6,$Y$8,TRUE),IF($BY$12=2,IF(BY3501&lt;=$BX$31,0,IF(BY3501&gt;=$BX$32,1,(BY3501-$BX$31)*$BX$33)),SUM($BU$42:BU3501)/$BV$40))</f>
        <v>1</v>
      </c>
      <c r="BW3501" s="1">
        <f t="shared" si="784"/>
        <v>2.0278290349798582E-47</v>
      </c>
      <c r="BY3501" s="1">
        <f t="shared" si="785"/>
        <v>345.90000000001015</v>
      </c>
      <c r="BZ3501" s="1">
        <f t="shared" si="787"/>
        <v>5.8624719137895307E-50</v>
      </c>
      <c r="CA3501" s="1">
        <f t="shared" si="794"/>
        <v>26</v>
      </c>
      <c r="CE3501" s="1">
        <f t="shared" si="788"/>
        <v>26.305</v>
      </c>
      <c r="CF3501" s="1">
        <f t="shared" si="789"/>
        <v>99</v>
      </c>
      <c r="CG3501" s="1">
        <f t="shared" si="790"/>
        <v>0</v>
      </c>
      <c r="CH3501" s="1">
        <f t="shared" si="786"/>
        <v>0</v>
      </c>
      <c r="CJ3501" s="1" t="e">
        <f t="shared" si="791"/>
        <v>#N/A</v>
      </c>
      <c r="CK3501" s="1" t="str">
        <f t="shared" si="792"/>
        <v/>
      </c>
    </row>
    <row r="3502" spans="73:89" ht="12" customHeight="1" x14ac:dyDescent="0.15">
      <c r="BU3502" s="1">
        <f t="shared" si="793"/>
        <v>0</v>
      </c>
      <c r="BV3502" s="1">
        <f>IF($BY$12=1,NORMDIST(BY3502,$Y$6,$Y$8,TRUE),IF($BY$12=2,IF(BY3502&lt;=$BX$31,0,IF(BY3502&gt;=$BX$32,1,(BY3502-$BX$31)*$BX$33)),SUM($BU$42:BU3502)/$BV$40))</f>
        <v>1</v>
      </c>
      <c r="BW3502" s="1">
        <f t="shared" si="784"/>
        <v>1.8837554027028523E-47</v>
      </c>
      <c r="BY3502" s="1">
        <f t="shared" si="785"/>
        <v>346.00000000001017</v>
      </c>
      <c r="BZ3502" s="1">
        <f t="shared" si="787"/>
        <v>5.4443797765976791E-50</v>
      </c>
      <c r="CA3502" s="1">
        <f t="shared" si="794"/>
        <v>26</v>
      </c>
      <c r="CE3502" s="1">
        <f t="shared" si="788"/>
        <v>26.305</v>
      </c>
      <c r="CF3502" s="1">
        <f t="shared" si="789"/>
        <v>99</v>
      </c>
      <c r="CG3502" s="1">
        <f t="shared" si="790"/>
        <v>0</v>
      </c>
      <c r="CH3502" s="1">
        <f t="shared" si="786"/>
        <v>0</v>
      </c>
      <c r="CJ3502" s="1" t="e">
        <f t="shared" si="791"/>
        <v>#N/A</v>
      </c>
      <c r="CK3502" s="1" t="str">
        <f t="shared" si="792"/>
        <v/>
      </c>
    </row>
    <row r="3503" spans="73:89" ht="12" customHeight="1" x14ac:dyDescent="0.15">
      <c r="BU3503" s="1">
        <f t="shared" si="793"/>
        <v>0</v>
      </c>
      <c r="BV3503" s="1">
        <f>IF($BY$12=1,NORMDIST(BY3503,$Y$6,$Y$8,TRUE),IF($BY$12=2,IF(BY3503&lt;=$BX$31,0,IF(BY3503&gt;=$BX$32,1,(BY3503-$BX$31)*$BX$33)),SUM($BU$42:BU3503)/$BV$40))</f>
        <v>1</v>
      </c>
      <c r="BW3503" s="1">
        <f t="shared" si="784"/>
        <v>1.7498740511872735E-47</v>
      </c>
      <c r="BY3503" s="1">
        <f t="shared" si="785"/>
        <v>346.1000000000102</v>
      </c>
      <c r="BZ3503" s="1">
        <f t="shared" si="787"/>
        <v>5.0559781889258078E-50</v>
      </c>
      <c r="CA3503" s="1">
        <f t="shared" si="794"/>
        <v>26</v>
      </c>
      <c r="CE3503" s="1">
        <f t="shared" si="788"/>
        <v>26.305</v>
      </c>
      <c r="CF3503" s="1">
        <f t="shared" si="789"/>
        <v>99</v>
      </c>
      <c r="CG3503" s="1">
        <f t="shared" si="790"/>
        <v>0</v>
      </c>
      <c r="CH3503" s="1">
        <f t="shared" si="786"/>
        <v>0</v>
      </c>
      <c r="CJ3503" s="1" t="e">
        <f t="shared" si="791"/>
        <v>#N/A</v>
      </c>
      <c r="CK3503" s="1" t="str">
        <f t="shared" si="792"/>
        <v/>
      </c>
    </row>
    <row r="3504" spans="73:89" ht="12" customHeight="1" x14ac:dyDescent="0.15">
      <c r="BU3504" s="1">
        <f t="shared" si="793"/>
        <v>0</v>
      </c>
      <c r="BV3504" s="1">
        <f>IF($BY$12=1,NORMDIST(BY3504,$Y$6,$Y$8,TRUE),IF($BY$12=2,IF(BY3504&lt;=$BX$31,0,IF(BY3504&gt;=$BX$32,1,(BY3504-$BX$31)*$BX$33)),SUM($BU$42:BU3504)/$BV$40))</f>
        <v>1</v>
      </c>
      <c r="BW3504" s="1">
        <f t="shared" si="784"/>
        <v>1.6254670773495251E-47</v>
      </c>
      <c r="BY3504" s="1">
        <f t="shared" si="785"/>
        <v>346.20000000001022</v>
      </c>
      <c r="BZ3504" s="1">
        <f t="shared" si="787"/>
        <v>4.6951677566420481E-50</v>
      </c>
      <c r="CA3504" s="1">
        <f t="shared" si="794"/>
        <v>26</v>
      </c>
      <c r="CE3504" s="1">
        <f t="shared" si="788"/>
        <v>26.305</v>
      </c>
      <c r="CF3504" s="1">
        <f t="shared" si="789"/>
        <v>99</v>
      </c>
      <c r="CG3504" s="1">
        <f t="shared" si="790"/>
        <v>0</v>
      </c>
      <c r="CH3504" s="1">
        <f t="shared" si="786"/>
        <v>0</v>
      </c>
      <c r="CJ3504" s="1" t="e">
        <f t="shared" si="791"/>
        <v>#N/A</v>
      </c>
      <c r="CK3504" s="1" t="str">
        <f t="shared" si="792"/>
        <v/>
      </c>
    </row>
    <row r="3505" spans="73:89" ht="12" customHeight="1" x14ac:dyDescent="0.15">
      <c r="BU3505" s="1">
        <f t="shared" si="793"/>
        <v>0</v>
      </c>
      <c r="BV3505" s="1">
        <f>IF($BY$12=1,NORMDIST(BY3505,$Y$6,$Y$8,TRUE),IF($BY$12=2,IF(BY3505&lt;=$BX$31,0,IF(BY3505&gt;=$BX$32,1,(BY3505-$BX$31)*$BX$33)),SUM($BU$42:BU3505)/$BV$40))</f>
        <v>1</v>
      </c>
      <c r="BW3505" s="1">
        <f t="shared" si="784"/>
        <v>1.5098669213131114E-47</v>
      </c>
      <c r="BY3505" s="1">
        <f t="shared" si="785"/>
        <v>346.30000000001024</v>
      </c>
      <c r="BZ3505" s="1">
        <f t="shared" si="787"/>
        <v>4.3599968851084803E-50</v>
      </c>
      <c r="CA3505" s="1">
        <f t="shared" si="794"/>
        <v>26</v>
      </c>
      <c r="CE3505" s="1">
        <f t="shared" si="788"/>
        <v>26.305</v>
      </c>
      <c r="CF3505" s="1">
        <f t="shared" si="789"/>
        <v>99</v>
      </c>
      <c r="CG3505" s="1">
        <f t="shared" si="790"/>
        <v>0</v>
      </c>
      <c r="CH3505" s="1">
        <f t="shared" si="786"/>
        <v>0</v>
      </c>
      <c r="CJ3505" s="1" t="e">
        <f t="shared" si="791"/>
        <v>#N/A</v>
      </c>
      <c r="CK3505" s="1" t="str">
        <f t="shared" si="792"/>
        <v/>
      </c>
    </row>
    <row r="3506" spans="73:89" ht="12" customHeight="1" x14ac:dyDescent="0.15">
      <c r="BU3506" s="1">
        <f t="shared" si="793"/>
        <v>0</v>
      </c>
      <c r="BV3506" s="1">
        <f>IF($BY$12=1,NORMDIST(BY3506,$Y$6,$Y$8,TRUE),IF($BY$12=2,IF(BY3506&lt;=$BX$31,0,IF(BY3506&gt;=$BX$32,1,(BY3506-$BX$31)*$BX$33)),SUM($BU$42:BU3506)/$BV$40))</f>
        <v>1</v>
      </c>
      <c r="BW3506" s="1">
        <f t="shared" si="784"/>
        <v>1.4024528518665343E-47</v>
      </c>
      <c r="BY3506" s="1">
        <f t="shared" si="785"/>
        <v>346.40000000001027</v>
      </c>
      <c r="BZ3506" s="1">
        <f t="shared" si="787"/>
        <v>4.0486514199379121E-50</v>
      </c>
      <c r="CA3506" s="1">
        <f t="shared" si="794"/>
        <v>26</v>
      </c>
      <c r="CE3506" s="1">
        <f t="shared" si="788"/>
        <v>26.305</v>
      </c>
      <c r="CF3506" s="1">
        <f t="shared" si="789"/>
        <v>99</v>
      </c>
      <c r="CG3506" s="1">
        <f t="shared" si="790"/>
        <v>0</v>
      </c>
      <c r="CH3506" s="1">
        <f t="shared" si="786"/>
        <v>0</v>
      </c>
      <c r="CJ3506" s="1" t="e">
        <f t="shared" si="791"/>
        <v>#N/A</v>
      </c>
      <c r="CK3506" s="1" t="str">
        <f t="shared" si="792"/>
        <v/>
      </c>
    </row>
    <row r="3507" spans="73:89" ht="12" customHeight="1" x14ac:dyDescent="0.15">
      <c r="BU3507" s="1">
        <f t="shared" si="793"/>
        <v>0</v>
      </c>
      <c r="BV3507" s="1">
        <f>IF($BY$12=1,NORMDIST(BY3507,$Y$6,$Y$8,TRUE),IF($BY$12=2,IF(BY3507&lt;=$BX$31,0,IF(BY3507&gt;=$BX$32,1,(BY3507-$BX$31)*$BX$33)),SUM($BU$42:BU3507)/$BV$40))</f>
        <v>1</v>
      </c>
      <c r="BW3507" s="1">
        <f t="shared" si="784"/>
        <v>1.30264769616317E-47</v>
      </c>
      <c r="BY3507" s="1">
        <f t="shared" si="785"/>
        <v>346.50000000001029</v>
      </c>
      <c r="BZ3507" s="1">
        <f t="shared" si="787"/>
        <v>3.7594450105718075E-50</v>
      </c>
      <c r="CA3507" s="1">
        <f t="shared" si="794"/>
        <v>26</v>
      </c>
      <c r="CE3507" s="1">
        <f t="shared" si="788"/>
        <v>26.305</v>
      </c>
      <c r="CF3507" s="1">
        <f t="shared" si="789"/>
        <v>99</v>
      </c>
      <c r="CG3507" s="1">
        <f t="shared" si="790"/>
        <v>0</v>
      </c>
      <c r="CH3507" s="1">
        <f t="shared" si="786"/>
        <v>0</v>
      </c>
      <c r="CJ3507" s="1" t="e">
        <f t="shared" si="791"/>
        <v>#N/A</v>
      </c>
      <c r="CK3507" s="1" t="str">
        <f t="shared" si="792"/>
        <v/>
      </c>
    </row>
    <row r="3508" spans="73:89" ht="12" customHeight="1" x14ac:dyDescent="0.15">
      <c r="BU3508" s="1">
        <f t="shared" si="793"/>
        <v>0</v>
      </c>
      <c r="BV3508" s="1">
        <f>IF($BY$12=1,NORMDIST(BY3508,$Y$6,$Y$8,TRUE),IF($BY$12=2,IF(BY3508&lt;=$BX$31,0,IF(BY3508&gt;=$BX$32,1,(BY3508-$BX$31)*$BX$33)),SUM($BU$42:BU3508)/$BV$40))</f>
        <v>1</v>
      </c>
      <c r="BW3508" s="1">
        <f t="shared" si="784"/>
        <v>1.2099147967683082E-47</v>
      </c>
      <c r="BY3508" s="1">
        <f t="shared" si="785"/>
        <v>346.60000000001031</v>
      </c>
      <c r="BZ3508" s="1">
        <f t="shared" si="787"/>
        <v>3.4908101464751074E-50</v>
      </c>
      <c r="CA3508" s="1">
        <f t="shared" si="794"/>
        <v>26</v>
      </c>
      <c r="CE3508" s="1">
        <f t="shared" si="788"/>
        <v>26.305</v>
      </c>
      <c r="CF3508" s="1">
        <f t="shared" si="789"/>
        <v>99</v>
      </c>
      <c r="CG3508" s="1">
        <f t="shared" si="790"/>
        <v>0</v>
      </c>
      <c r="CH3508" s="1">
        <f t="shared" si="786"/>
        <v>0</v>
      </c>
      <c r="CJ3508" s="1" t="e">
        <f t="shared" si="791"/>
        <v>#N/A</v>
      </c>
      <c r="CK3508" s="1" t="str">
        <f t="shared" si="792"/>
        <v/>
      </c>
    </row>
    <row r="3509" spans="73:89" ht="12" customHeight="1" x14ac:dyDescent="0.15">
      <c r="BU3509" s="1">
        <f t="shared" si="793"/>
        <v>0</v>
      </c>
      <c r="BV3509" s="1">
        <f>IF($BY$12=1,NORMDIST(BY3509,$Y$6,$Y$8,TRUE),IF($BY$12=2,IF(BY3509&lt;=$BX$31,0,IF(BY3509&gt;=$BX$32,1,(BY3509-$BX$31)*$BX$33)),SUM($BU$42:BU3509)/$BV$40))</f>
        <v>1</v>
      </c>
      <c r="BW3509" s="1">
        <f t="shared" si="784"/>
        <v>1.1237551803209203E-47</v>
      </c>
      <c r="BY3509" s="1">
        <f t="shared" si="785"/>
        <v>346.70000000001033</v>
      </c>
      <c r="BZ3509" s="1">
        <f t="shared" si="787"/>
        <v>3.2412898192122494E-50</v>
      </c>
      <c r="CA3509" s="1">
        <f t="shared" si="794"/>
        <v>26</v>
      </c>
      <c r="CE3509" s="1">
        <f t="shared" si="788"/>
        <v>26.305</v>
      </c>
      <c r="CF3509" s="1">
        <f t="shared" si="789"/>
        <v>99</v>
      </c>
      <c r="CG3509" s="1">
        <f t="shared" si="790"/>
        <v>0</v>
      </c>
      <c r="CH3509" s="1">
        <f t="shared" si="786"/>
        <v>0</v>
      </c>
      <c r="CJ3509" s="1" t="e">
        <f t="shared" si="791"/>
        <v>#N/A</v>
      </c>
      <c r="CK3509" s="1" t="str">
        <f t="shared" si="792"/>
        <v/>
      </c>
    </row>
    <row r="3510" spans="73:89" ht="12" customHeight="1" x14ac:dyDescent="0.15">
      <c r="BU3510" s="1">
        <f t="shared" si="793"/>
        <v>0</v>
      </c>
      <c r="BV3510" s="1">
        <f>IF($BY$12=1,NORMDIST(BY3510,$Y$6,$Y$8,TRUE),IF($BY$12=2,IF(BY3510&lt;=$BX$31,0,IF(BY3510&gt;=$BX$32,1,(BY3510-$BX$31)*$BX$33)),SUM($BU$42:BU3510)/$BV$40))</f>
        <v>1</v>
      </c>
      <c r="BW3510" s="1">
        <f t="shared" si="784"/>
        <v>1.043704923161561E-47</v>
      </c>
      <c r="BY3510" s="1">
        <f t="shared" si="785"/>
        <v>346.80000000001036</v>
      </c>
      <c r="BZ3510" s="1">
        <f t="shared" si="787"/>
        <v>3.0095297669017584E-50</v>
      </c>
      <c r="CA3510" s="1">
        <f t="shared" si="794"/>
        <v>26</v>
      </c>
      <c r="CE3510" s="1">
        <f t="shared" si="788"/>
        <v>26.305</v>
      </c>
      <c r="CF3510" s="1">
        <f t="shared" si="789"/>
        <v>99</v>
      </c>
      <c r="CG3510" s="1">
        <f t="shared" si="790"/>
        <v>0</v>
      </c>
      <c r="CH3510" s="1">
        <f t="shared" si="786"/>
        <v>0</v>
      </c>
      <c r="CJ3510" s="1" t="e">
        <f t="shared" si="791"/>
        <v>#N/A</v>
      </c>
      <c r="CK3510" s="1" t="str">
        <f t="shared" si="792"/>
        <v/>
      </c>
    </row>
    <row r="3511" spans="73:89" ht="12" customHeight="1" x14ac:dyDescent="0.15">
      <c r="BU3511" s="1">
        <f t="shared" si="793"/>
        <v>0</v>
      </c>
      <c r="BV3511" s="1">
        <f>IF($BY$12=1,NORMDIST(BY3511,$Y$6,$Y$8,TRUE),IF($BY$12=2,IF(BY3511&lt;=$BX$31,0,IF(BY3511&gt;=$BX$32,1,(BY3511-$BX$31)*$BX$33)),SUM($BU$42:BU3511)/$BV$40))</f>
        <v>1</v>
      </c>
      <c r="BW3511" s="1">
        <f t="shared" si="784"/>
        <v>9.6933270028747546E-48</v>
      </c>
      <c r="BY3511" s="1">
        <f t="shared" si="785"/>
        <v>346.90000000001038</v>
      </c>
      <c r="BZ3511" s="1">
        <f t="shared" si="787"/>
        <v>2.7942712605576434E-50</v>
      </c>
      <c r="CA3511" s="1">
        <f t="shared" si="794"/>
        <v>26</v>
      </c>
      <c r="CE3511" s="1">
        <f t="shared" si="788"/>
        <v>26.305</v>
      </c>
      <c r="CF3511" s="1">
        <f t="shared" si="789"/>
        <v>99</v>
      </c>
      <c r="CG3511" s="1">
        <f t="shared" si="790"/>
        <v>0</v>
      </c>
      <c r="CH3511" s="1">
        <f t="shared" si="786"/>
        <v>0</v>
      </c>
      <c r="CJ3511" s="1" t="e">
        <f t="shared" si="791"/>
        <v>#N/A</v>
      </c>
      <c r="CK3511" s="1" t="str">
        <f t="shared" si="792"/>
        <v/>
      </c>
    </row>
    <row r="3512" spans="73:89" ht="12" customHeight="1" x14ac:dyDescent="0.15">
      <c r="BU3512" s="1">
        <f t="shared" si="793"/>
        <v>0</v>
      </c>
      <c r="BV3512" s="1">
        <f>IF($BY$12=1,NORMDIST(BY3512,$Y$6,$Y$8,TRUE),IF($BY$12=2,IF(BY3512&lt;=$BX$31,0,IF(BY3512&gt;=$BX$32,1,(BY3512-$BX$31)*$BX$33)),SUM($BU$42:BU3512)/$BV$40))</f>
        <v>1</v>
      </c>
      <c r="BW3512" s="1">
        <f t="shared" si="784"/>
        <v>9.002375049352263E-48</v>
      </c>
      <c r="BY3512" s="1">
        <f t="shared" si="785"/>
        <v>347.0000000000104</v>
      </c>
      <c r="BZ3512" s="1">
        <f t="shared" si="787"/>
        <v>2.5943443946259346E-50</v>
      </c>
      <c r="CA3512" s="1">
        <f t="shared" si="794"/>
        <v>26</v>
      </c>
      <c r="CE3512" s="1">
        <f t="shared" si="788"/>
        <v>26.305</v>
      </c>
      <c r="CF3512" s="1">
        <f t="shared" si="789"/>
        <v>99</v>
      </c>
      <c r="CG3512" s="1">
        <f t="shared" si="790"/>
        <v>0</v>
      </c>
      <c r="CH3512" s="1">
        <f t="shared" si="786"/>
        <v>0</v>
      </c>
      <c r="CJ3512" s="1" t="e">
        <f t="shared" si="791"/>
        <v>#N/A</v>
      </c>
      <c r="CK3512" s="1" t="str">
        <f t="shared" si="792"/>
        <v/>
      </c>
    </row>
    <row r="3513" spans="73:89" ht="12" customHeight="1" x14ac:dyDescent="0.15">
      <c r="BU3513" s="1">
        <f t="shared" si="793"/>
        <v>0</v>
      </c>
      <c r="BV3513" s="1">
        <f>IF($BY$12=1,NORMDIST(BY3513,$Y$6,$Y$8,TRUE),IF($BY$12=2,IF(BY3513&lt;=$BX$31,0,IF(BY3513&gt;=$BX$32,1,(BY3513-$BX$31)*$BX$33)),SUM($BU$42:BU3513)/$BV$40))</f>
        <v>1</v>
      </c>
      <c r="BW3513" s="1">
        <f t="shared" si="784"/>
        <v>8.360465269677077E-48</v>
      </c>
      <c r="BY3513" s="1">
        <f t="shared" si="785"/>
        <v>347.10000000001043</v>
      </c>
      <c r="BZ3513" s="1">
        <f t="shared" si="787"/>
        <v>2.408661846636942E-50</v>
      </c>
      <c r="CA3513" s="1">
        <f t="shared" si="794"/>
        <v>26</v>
      </c>
      <c r="CE3513" s="1">
        <f t="shared" si="788"/>
        <v>26.305</v>
      </c>
      <c r="CF3513" s="1">
        <f t="shared" si="789"/>
        <v>99</v>
      </c>
      <c r="CG3513" s="1">
        <f t="shared" si="790"/>
        <v>0</v>
      </c>
      <c r="CH3513" s="1">
        <f t="shared" si="786"/>
        <v>0</v>
      </c>
      <c r="CJ3513" s="1" t="e">
        <f t="shared" si="791"/>
        <v>#N/A</v>
      </c>
      <c r="CK3513" s="1" t="str">
        <f t="shared" si="792"/>
        <v/>
      </c>
    </row>
    <row r="3514" spans="73:89" ht="12" customHeight="1" x14ac:dyDescent="0.15">
      <c r="BU3514" s="1">
        <f t="shared" si="793"/>
        <v>0</v>
      </c>
      <c r="BV3514" s="1">
        <f>IF($BY$12=1,NORMDIST(BY3514,$Y$6,$Y$8,TRUE),IF($BY$12=2,IF(BY3514&lt;=$BX$31,0,IF(BY3514&gt;=$BX$32,1,(BY3514-$BX$31)*$BX$33)),SUM($BU$42:BU3514)/$BV$40))</f>
        <v>1</v>
      </c>
      <c r="BW3514" s="1">
        <f t="shared" si="784"/>
        <v>7.7641317905716356E-48</v>
      </c>
      <c r="BY3514" s="1">
        <f t="shared" si="785"/>
        <v>347.20000000001045</v>
      </c>
      <c r="BZ3514" s="1">
        <f t="shared" si="787"/>
        <v>2.2362130733212563E-50</v>
      </c>
      <c r="CA3514" s="1">
        <f t="shared" si="794"/>
        <v>26</v>
      </c>
      <c r="CE3514" s="1">
        <f t="shared" si="788"/>
        <v>26.305</v>
      </c>
      <c r="CF3514" s="1">
        <f t="shared" si="789"/>
        <v>99</v>
      </c>
      <c r="CG3514" s="1">
        <f t="shared" si="790"/>
        <v>0</v>
      </c>
      <c r="CH3514" s="1">
        <f t="shared" si="786"/>
        <v>0</v>
      </c>
      <c r="CJ3514" s="1" t="e">
        <f t="shared" si="791"/>
        <v>#N/A</v>
      </c>
      <c r="CK3514" s="1" t="str">
        <f t="shared" si="792"/>
        <v/>
      </c>
    </row>
    <row r="3515" spans="73:89" ht="12" customHeight="1" x14ac:dyDescent="0.15">
      <c r="BU3515" s="1">
        <f t="shared" si="793"/>
        <v>0</v>
      </c>
      <c r="BV3515" s="1">
        <f>IF($BY$12=1,NORMDIST(BY3515,$Y$6,$Y$8,TRUE),IF($BY$12=2,IF(BY3515&lt;=$BX$31,0,IF(BY3515&gt;=$BX$32,1,(BY3515-$BX$31)*$BX$33)),SUM($BU$42:BU3515)/$BV$40))</f>
        <v>1</v>
      </c>
      <c r="BW3515" s="1">
        <f t="shared" ref="BW3515:BW3578" si="795">BY3515*BZ3515</f>
        <v>7.2101526041556878E-48</v>
      </c>
      <c r="BY3515" s="1">
        <f t="shared" ref="BY3515:BY3578" si="796">BY3514+$BZ$1</f>
        <v>347.30000000001047</v>
      </c>
      <c r="BZ3515" s="1">
        <f t="shared" si="787"/>
        <v>2.0760589128003081E-50</v>
      </c>
      <c r="CA3515" s="1">
        <f t="shared" si="794"/>
        <v>26</v>
      </c>
      <c r="CE3515" s="1">
        <f t="shared" si="788"/>
        <v>26.305</v>
      </c>
      <c r="CF3515" s="1">
        <f t="shared" si="789"/>
        <v>99</v>
      </c>
      <c r="CG3515" s="1">
        <f t="shared" si="790"/>
        <v>0</v>
      </c>
      <c r="CH3515" s="1">
        <f t="shared" si="786"/>
        <v>0</v>
      </c>
      <c r="CJ3515" s="1" t="e">
        <f t="shared" si="791"/>
        <v>#N/A</v>
      </c>
      <c r="CK3515" s="1" t="str">
        <f t="shared" si="792"/>
        <v/>
      </c>
    </row>
    <row r="3516" spans="73:89" ht="12" customHeight="1" x14ac:dyDescent="0.15">
      <c r="BU3516" s="1">
        <f t="shared" si="793"/>
        <v>0</v>
      </c>
      <c r="BV3516" s="1">
        <f>IF($BY$12=1,NORMDIST(BY3516,$Y$6,$Y$8,TRUE),IF($BY$12=2,IF(BY3516&lt;=$BX$31,0,IF(BY3516&gt;=$BX$32,1,(BY3516-$BX$31)*$BX$33)),SUM($BU$42:BU3516)/$BV$40))</f>
        <v>1</v>
      </c>
      <c r="BW3516" s="1">
        <f t="shared" si="795"/>
        <v>6.6955324853142139E-48</v>
      </c>
      <c r="BY3516" s="1">
        <f t="shared" si="796"/>
        <v>347.40000000001049</v>
      </c>
      <c r="BZ3516" s="1">
        <f t="shared" si="787"/>
        <v>1.9273265645693758E-50</v>
      </c>
      <c r="CA3516" s="1">
        <f t="shared" si="794"/>
        <v>26</v>
      </c>
      <c r="CE3516" s="1">
        <f t="shared" si="788"/>
        <v>26.305</v>
      </c>
      <c r="CF3516" s="1">
        <f t="shared" si="789"/>
        <v>99</v>
      </c>
      <c r="CG3516" s="1">
        <f t="shared" si="790"/>
        <v>0</v>
      </c>
      <c r="CH3516" s="1">
        <f t="shared" si="786"/>
        <v>0</v>
      </c>
      <c r="CJ3516" s="1" t="e">
        <f t="shared" si="791"/>
        <v>#N/A</v>
      </c>
      <c r="CK3516" s="1" t="str">
        <f t="shared" si="792"/>
        <v/>
      </c>
    </row>
    <row r="3517" spans="73:89" ht="12" customHeight="1" x14ac:dyDescent="0.15">
      <c r="BU3517" s="1">
        <f t="shared" si="793"/>
        <v>0</v>
      </c>
      <c r="BV3517" s="1">
        <f>IF($BY$12=1,NORMDIST(BY3517,$Y$6,$Y$8,TRUE),IF($BY$12=2,IF(BY3517&lt;=$BX$31,0,IF(BY3517&gt;=$BX$32,1,(BY3517-$BX$31)*$BX$33)),SUM($BU$42:BU3517)/$BV$40))</f>
        <v>1</v>
      </c>
      <c r="BW3517" s="1">
        <f t="shared" si="795"/>
        <v>6.217487100299821E-48</v>
      </c>
      <c r="BY3517" s="1">
        <f t="shared" si="796"/>
        <v>347.50000000001052</v>
      </c>
      <c r="BZ3517" s="1">
        <f t="shared" si="787"/>
        <v>1.7892049209495347E-50</v>
      </c>
      <c r="CA3517" s="1">
        <f t="shared" si="794"/>
        <v>26</v>
      </c>
      <c r="CE3517" s="1">
        <f t="shared" si="788"/>
        <v>26.305</v>
      </c>
      <c r="CF3517" s="1">
        <f t="shared" si="789"/>
        <v>99</v>
      </c>
      <c r="CG3517" s="1">
        <f t="shared" si="790"/>
        <v>0</v>
      </c>
      <c r="CH3517" s="1">
        <f t="shared" si="786"/>
        <v>0</v>
      </c>
      <c r="CJ3517" s="1" t="e">
        <f t="shared" si="791"/>
        <v>#N/A</v>
      </c>
      <c r="CK3517" s="1" t="str">
        <f t="shared" si="792"/>
        <v/>
      </c>
    </row>
    <row r="3518" spans="73:89" ht="12" customHeight="1" x14ac:dyDescent="0.15">
      <c r="BU3518" s="1">
        <f t="shared" si="793"/>
        <v>0</v>
      </c>
      <c r="BV3518" s="1">
        <f>IF($BY$12=1,NORMDIST(BY3518,$Y$6,$Y$8,TRUE),IF($BY$12=2,IF(BY3518&lt;=$BX$31,0,IF(BY3518&gt;=$BX$32,1,(BY3518-$BX$31)*$BX$33)),SUM($BU$42:BU3518)/$BV$40))</f>
        <v>1</v>
      </c>
      <c r="BW3518" s="1">
        <f t="shared" si="795"/>
        <v>5.7734282238853575E-48</v>
      </c>
      <c r="BY3518" s="1">
        <f t="shared" si="796"/>
        <v>347.60000000001054</v>
      </c>
      <c r="BZ3518" s="1">
        <f t="shared" si="787"/>
        <v>1.6609402255135737E-50</v>
      </c>
      <c r="CA3518" s="1">
        <f t="shared" si="794"/>
        <v>26</v>
      </c>
      <c r="CE3518" s="1">
        <f t="shared" si="788"/>
        <v>26.305</v>
      </c>
      <c r="CF3518" s="1">
        <f t="shared" si="789"/>
        <v>99</v>
      </c>
      <c r="CG3518" s="1">
        <f t="shared" si="790"/>
        <v>0</v>
      </c>
      <c r="CH3518" s="1">
        <f t="shared" si="786"/>
        <v>0</v>
      </c>
      <c r="CJ3518" s="1" t="e">
        <f t="shared" si="791"/>
        <v>#N/A</v>
      </c>
      <c r="CK3518" s="1" t="str">
        <f t="shared" si="792"/>
        <v/>
      </c>
    </row>
    <row r="3519" spans="73:89" ht="12" customHeight="1" x14ac:dyDescent="0.15">
      <c r="BU3519" s="1">
        <f t="shared" si="793"/>
        <v>0</v>
      </c>
      <c r="BV3519" s="1">
        <f>IF($BY$12=1,NORMDIST(BY3519,$Y$6,$Y$8,TRUE),IF($BY$12=2,IF(BY3519&lt;=$BX$31,0,IF(BY3519&gt;=$BX$32,1,(BY3519-$BX$31)*$BX$33)),SUM($BU$42:BU3519)/$BV$40))</f>
        <v>1</v>
      </c>
      <c r="BW3519" s="1">
        <f t="shared" si="795"/>
        <v>5.3609499880868069E-48</v>
      </c>
      <c r="BY3519" s="1">
        <f t="shared" si="796"/>
        <v>347.70000000001056</v>
      </c>
      <c r="BZ3519" s="1">
        <f t="shared" si="787"/>
        <v>1.5418320356878471E-50</v>
      </c>
      <c r="CA3519" s="1">
        <f t="shared" si="794"/>
        <v>26</v>
      </c>
      <c r="CE3519" s="1">
        <f t="shared" si="788"/>
        <v>26.305</v>
      </c>
      <c r="CF3519" s="1">
        <f t="shared" si="789"/>
        <v>99</v>
      </c>
      <c r="CG3519" s="1">
        <f t="shared" si="790"/>
        <v>0</v>
      </c>
      <c r="CH3519" s="1">
        <f t="shared" si="786"/>
        <v>0</v>
      </c>
      <c r="CJ3519" s="1" t="e">
        <f t="shared" si="791"/>
        <v>#N/A</v>
      </c>
      <c r="CK3519" s="1" t="str">
        <f t="shared" si="792"/>
        <v/>
      </c>
    </row>
    <row r="3520" spans="73:89" ht="12" customHeight="1" x14ac:dyDescent="0.15">
      <c r="BU3520" s="1">
        <f t="shared" si="793"/>
        <v>0</v>
      </c>
      <c r="BV3520" s="1">
        <f>IF($BY$12=1,NORMDIST(BY3520,$Y$6,$Y$8,TRUE),IF($BY$12=2,IF(BY3520&lt;=$BX$31,0,IF(BY3520&gt;=$BX$32,1,(BY3520-$BX$31)*$BX$33)),SUM($BU$42:BU3520)/$BV$40))</f>
        <v>1</v>
      </c>
      <c r="BW3520" s="1">
        <f t="shared" si="795"/>
        <v>4.9778160908012201E-48</v>
      </c>
      <c r="BY3520" s="1">
        <f t="shared" si="796"/>
        <v>347.80000000001058</v>
      </c>
      <c r="BZ3520" s="1">
        <f t="shared" si="787"/>
        <v>1.4312294683154308E-50</v>
      </c>
      <c r="CA3520" s="1">
        <f t="shared" si="794"/>
        <v>26</v>
      </c>
      <c r="CE3520" s="1">
        <f t="shared" si="788"/>
        <v>26.305</v>
      </c>
      <c r="CF3520" s="1">
        <f t="shared" si="789"/>
        <v>99</v>
      </c>
      <c r="CG3520" s="1">
        <f t="shared" si="790"/>
        <v>0</v>
      </c>
      <c r="CH3520" s="1">
        <f t="shared" si="786"/>
        <v>0</v>
      </c>
      <c r="CJ3520" s="1" t="e">
        <f t="shared" si="791"/>
        <v>#N/A</v>
      </c>
      <c r="CK3520" s="1" t="str">
        <f t="shared" si="792"/>
        <v/>
      </c>
    </row>
    <row r="3521" spans="73:89" ht="12" customHeight="1" x14ac:dyDescent="0.15">
      <c r="BU3521" s="1">
        <f t="shared" si="793"/>
        <v>0</v>
      </c>
      <c r="BV3521" s="1">
        <f>IF($BY$12=1,NORMDIST(BY3521,$Y$6,$Y$8,TRUE),IF($BY$12=2,IF(BY3521&lt;=$BX$31,0,IF(BY3521&gt;=$BX$32,1,(BY3521-$BX$31)*$BX$33)),SUM($BU$42:BU3521)/$BV$40))</f>
        <v>1</v>
      </c>
      <c r="BW3521" s="1">
        <f t="shared" si="795"/>
        <v>4.6219478976586969E-48</v>
      </c>
      <c r="BY3521" s="1">
        <f t="shared" si="796"/>
        <v>347.90000000001061</v>
      </c>
      <c r="BZ3521" s="1">
        <f t="shared" si="787"/>
        <v>1.3285277084387916E-50</v>
      </c>
      <c r="CA3521" s="1">
        <f t="shared" si="794"/>
        <v>26</v>
      </c>
      <c r="CE3521" s="1">
        <f t="shared" si="788"/>
        <v>26.305</v>
      </c>
      <c r="CF3521" s="1">
        <f t="shared" si="789"/>
        <v>99</v>
      </c>
      <c r="CG3521" s="1">
        <f t="shared" si="790"/>
        <v>0</v>
      </c>
      <c r="CH3521" s="1">
        <f t="shared" si="786"/>
        <v>0</v>
      </c>
      <c r="CJ3521" s="1" t="e">
        <f t="shared" si="791"/>
        <v>#N/A</v>
      </c>
      <c r="CK3521" s="1" t="str">
        <f t="shared" si="792"/>
        <v/>
      </c>
    </row>
    <row r="3522" spans="73:89" ht="12" customHeight="1" x14ac:dyDescent="0.15">
      <c r="BU3522" s="1">
        <f t="shared" si="793"/>
        <v>0</v>
      </c>
      <c r="BV3522" s="1">
        <f>IF($BY$12=1,NORMDIST(BY3522,$Y$6,$Y$8,TRUE),IF($BY$12=2,IF(BY3522&lt;=$BX$31,0,IF(BY3522&gt;=$BX$32,1,(BY3522-$BX$31)*$BX$33)),SUM($BU$42:BU3522)/$BV$40))</f>
        <v>1</v>
      </c>
      <c r="BW3522" s="1">
        <f t="shared" si="795"/>
        <v>4.2914133749983216E-48</v>
      </c>
      <c r="BY3522" s="1">
        <f t="shared" si="796"/>
        <v>348.00000000001063</v>
      </c>
      <c r="BZ3522" s="1">
        <f t="shared" si="787"/>
        <v>1.2331647629305145E-50</v>
      </c>
      <c r="CA3522" s="1">
        <f t="shared" si="794"/>
        <v>26</v>
      </c>
      <c r="CE3522" s="1">
        <f t="shared" si="788"/>
        <v>26.305</v>
      </c>
      <c r="CF3522" s="1">
        <f t="shared" si="789"/>
        <v>99</v>
      </c>
      <c r="CG3522" s="1">
        <f t="shared" si="790"/>
        <v>0</v>
      </c>
      <c r="CH3522" s="1">
        <f t="shared" si="786"/>
        <v>0</v>
      </c>
      <c r="CJ3522" s="1" t="e">
        <f t="shared" si="791"/>
        <v>#N/A</v>
      </c>
      <c r="CK3522" s="1" t="str">
        <f t="shared" si="792"/>
        <v/>
      </c>
    </row>
    <row r="3523" spans="73:89" ht="12" customHeight="1" x14ac:dyDescent="0.15">
      <c r="BU3523" s="1">
        <f t="shared" si="793"/>
        <v>0</v>
      </c>
      <c r="BV3523" s="1">
        <f>IF($BY$12=1,NORMDIST(BY3523,$Y$6,$Y$8,TRUE),IF($BY$12=2,IF(BY3523&lt;=$BX$31,0,IF(BY3523&gt;=$BX$32,1,(BY3523-$BX$31)*$BX$33)),SUM($BU$42:BU3523)/$BV$40))</f>
        <v>1</v>
      </c>
      <c r="BW3523" s="1">
        <f t="shared" si="795"/>
        <v>3.9844167961785446E-48</v>
      </c>
      <c r="BY3523" s="1">
        <f t="shared" si="796"/>
        <v>348.10000000001065</v>
      </c>
      <c r="BZ3523" s="1">
        <f t="shared" si="787"/>
        <v>1.1446184418783173E-50</v>
      </c>
      <c r="CA3523" s="1">
        <f t="shared" si="794"/>
        <v>26</v>
      </c>
      <c r="CE3523" s="1">
        <f t="shared" si="788"/>
        <v>26.305</v>
      </c>
      <c r="CF3523" s="1">
        <f t="shared" si="789"/>
        <v>99</v>
      </c>
      <c r="CG3523" s="1">
        <f t="shared" si="790"/>
        <v>0</v>
      </c>
      <c r="CH3523" s="1">
        <f t="shared" ref="CH3523:CH3586" si="797">IF(CB3523="",0,1)</f>
        <v>0</v>
      </c>
      <c r="CJ3523" s="1" t="e">
        <f t="shared" si="791"/>
        <v>#N/A</v>
      </c>
      <c r="CK3523" s="1" t="str">
        <f t="shared" si="792"/>
        <v/>
      </c>
    </row>
    <row r="3524" spans="73:89" ht="12" customHeight="1" x14ac:dyDescent="0.15">
      <c r="BU3524" s="1">
        <f t="shared" si="793"/>
        <v>0</v>
      </c>
      <c r="BV3524" s="1">
        <f>IF($BY$12=1,NORMDIST(BY3524,$Y$6,$Y$8,TRUE),IF($BY$12=2,IF(BY3524&lt;=$BX$31,0,IF(BY3524&gt;=$BX$32,1,(BY3524-$BX$31)*$BX$33)),SUM($BU$42:BU3524)/$BV$40))</f>
        <v>1</v>
      </c>
      <c r="BW3524" s="1">
        <f t="shared" si="795"/>
        <v>3.6992891674268788E-48</v>
      </c>
      <c r="BY3524" s="1">
        <f t="shared" si="796"/>
        <v>348.20000000001068</v>
      </c>
      <c r="BZ3524" s="1">
        <f t="shared" si="787"/>
        <v>1.0624035518169918E-50</v>
      </c>
      <c r="CA3524" s="1">
        <f t="shared" si="794"/>
        <v>26</v>
      </c>
      <c r="CE3524" s="1">
        <f t="shared" si="788"/>
        <v>26.305</v>
      </c>
      <c r="CF3524" s="1">
        <f t="shared" si="789"/>
        <v>99</v>
      </c>
      <c r="CG3524" s="1">
        <f t="shared" si="790"/>
        <v>0</v>
      </c>
      <c r="CH3524" s="1">
        <f t="shared" si="797"/>
        <v>0</v>
      </c>
      <c r="CJ3524" s="1" t="e">
        <f t="shared" si="791"/>
        <v>#N/A</v>
      </c>
      <c r="CK3524" s="1" t="str">
        <f t="shared" si="792"/>
        <v/>
      </c>
    </row>
    <row r="3525" spans="73:89" ht="12" customHeight="1" x14ac:dyDescent="0.15">
      <c r="BU3525" s="1">
        <f t="shared" si="793"/>
        <v>0</v>
      </c>
      <c r="BV3525" s="1">
        <f>IF($BY$12=1,NORMDIST(BY3525,$Y$6,$Y$8,TRUE),IF($BY$12=2,IF(BY3525&lt;=$BX$31,0,IF(BY3525&gt;=$BX$32,1,(BY3525-$BX$31)*$BX$33)),SUM($BU$42:BU3525)/$BV$40))</f>
        <v>1</v>
      </c>
      <c r="BW3525" s="1">
        <f t="shared" si="795"/>
        <v>3.4344793231623791E-48</v>
      </c>
      <c r="BY3525" s="1">
        <f t="shared" si="796"/>
        <v>348.3000000000107</v>
      </c>
      <c r="BZ3525" s="1">
        <f t="shared" si="787"/>
        <v>9.8606928600696919E-51</v>
      </c>
      <c r="CA3525" s="1">
        <f t="shared" si="794"/>
        <v>26</v>
      </c>
      <c r="CE3525" s="1">
        <f t="shared" si="788"/>
        <v>26.305</v>
      </c>
      <c r="CF3525" s="1">
        <f t="shared" si="789"/>
        <v>99</v>
      </c>
      <c r="CG3525" s="1">
        <f t="shared" si="790"/>
        <v>0</v>
      </c>
      <c r="CH3525" s="1">
        <f t="shared" si="797"/>
        <v>0</v>
      </c>
      <c r="CJ3525" s="1" t="e">
        <f t="shared" si="791"/>
        <v>#N/A</v>
      </c>
      <c r="CK3525" s="1" t="str">
        <f t="shared" si="792"/>
        <v/>
      </c>
    </row>
    <row r="3526" spans="73:89" ht="12" customHeight="1" x14ac:dyDescent="0.15">
      <c r="BU3526" s="1">
        <f t="shared" si="793"/>
        <v>0</v>
      </c>
      <c r="BV3526" s="1">
        <f>IF($BY$12=1,NORMDIST(BY3526,$Y$6,$Y$8,TRUE),IF($BY$12=2,IF(BY3526&lt;=$BX$31,0,IF(BY3526&gt;=$BX$32,1,(BY3526-$BX$31)*$BX$33)),SUM($BU$42:BU3526)/$BV$40))</f>
        <v>1</v>
      </c>
      <c r="BW3526" s="1">
        <f t="shared" si="795"/>
        <v>3.1885456441911293E-48</v>
      </c>
      <c r="BY3526" s="1">
        <f t="shared" si="796"/>
        <v>348.40000000001072</v>
      </c>
      <c r="BZ3526" s="1">
        <f t="shared" si="787"/>
        <v>9.1519679798824079E-51</v>
      </c>
      <c r="CA3526" s="1">
        <f t="shared" si="794"/>
        <v>26</v>
      </c>
      <c r="CE3526" s="1">
        <f t="shared" si="788"/>
        <v>26.305</v>
      </c>
      <c r="CF3526" s="1">
        <f t="shared" si="789"/>
        <v>99</v>
      </c>
      <c r="CG3526" s="1">
        <f t="shared" si="790"/>
        <v>0</v>
      </c>
      <c r="CH3526" s="1">
        <f t="shared" si="797"/>
        <v>0</v>
      </c>
      <c r="CJ3526" s="1" t="e">
        <f t="shared" si="791"/>
        <v>#N/A</v>
      </c>
      <c r="CK3526" s="1" t="str">
        <f t="shared" si="792"/>
        <v/>
      </c>
    </row>
    <row r="3527" spans="73:89" ht="12" customHeight="1" x14ac:dyDescent="0.15">
      <c r="BU3527" s="1">
        <f t="shared" si="793"/>
        <v>0</v>
      </c>
      <c r="BV3527" s="1">
        <f>IF($BY$12=1,NORMDIST(BY3527,$Y$6,$Y$8,TRUE),IF($BY$12=2,IF(BY3527&lt;=$BX$31,0,IF(BY3527&gt;=$BX$32,1,(BY3527-$BX$31)*$BX$33)),SUM($BU$42:BU3527)/$BV$40))</f>
        <v>1</v>
      </c>
      <c r="BW3527" s="1">
        <f t="shared" si="795"/>
        <v>2.9601483554016317E-48</v>
      </c>
      <c r="BY3527" s="1">
        <f t="shared" si="796"/>
        <v>348.50000000001074</v>
      </c>
      <c r="BZ3527" s="1">
        <f t="shared" si="787"/>
        <v>8.4939694559585089E-51</v>
      </c>
      <c r="CA3527" s="1">
        <f t="shared" si="794"/>
        <v>26</v>
      </c>
      <c r="CE3527" s="1">
        <f t="shared" si="788"/>
        <v>26.305</v>
      </c>
      <c r="CF3527" s="1">
        <f t="shared" si="789"/>
        <v>99</v>
      </c>
      <c r="CG3527" s="1">
        <f t="shared" si="790"/>
        <v>0</v>
      </c>
      <c r="CH3527" s="1">
        <f t="shared" si="797"/>
        <v>0</v>
      </c>
      <c r="CJ3527" s="1" t="e">
        <f t="shared" si="791"/>
        <v>#N/A</v>
      </c>
      <c r="CK3527" s="1" t="str">
        <f t="shared" si="792"/>
        <v/>
      </c>
    </row>
    <row r="3528" spans="73:89" ht="12" customHeight="1" x14ac:dyDescent="0.15">
      <c r="BU3528" s="1">
        <f t="shared" si="793"/>
        <v>0</v>
      </c>
      <c r="BV3528" s="1">
        <f>IF($BY$12=1,NORMDIST(BY3528,$Y$6,$Y$8,TRUE),IF($BY$12=2,IF(BY3528&lt;=$BX$31,0,IF(BY3528&gt;=$BX$32,1,(BY3528-$BX$31)*$BX$33)),SUM($BU$42:BU3528)/$BV$40))</f>
        <v>1</v>
      </c>
      <c r="BW3528" s="1">
        <f t="shared" si="795"/>
        <v>2.7480423625968884E-48</v>
      </c>
      <c r="BY3528" s="1">
        <f t="shared" si="796"/>
        <v>348.60000000001077</v>
      </c>
      <c r="BZ3528" s="1">
        <f t="shared" si="787"/>
        <v>7.8830819351600783E-51</v>
      </c>
      <c r="CA3528" s="1">
        <f t="shared" si="794"/>
        <v>26</v>
      </c>
      <c r="CE3528" s="1">
        <f t="shared" si="788"/>
        <v>26.305</v>
      </c>
      <c r="CF3528" s="1">
        <f t="shared" si="789"/>
        <v>99</v>
      </c>
      <c r="CG3528" s="1">
        <f t="shared" si="790"/>
        <v>0</v>
      </c>
      <c r="CH3528" s="1">
        <f t="shared" si="797"/>
        <v>0</v>
      </c>
      <c r="CJ3528" s="1" t="e">
        <f t="shared" si="791"/>
        <v>#N/A</v>
      </c>
      <c r="CK3528" s="1" t="str">
        <f t="shared" si="792"/>
        <v/>
      </c>
    </row>
    <row r="3529" spans="73:89" ht="12" customHeight="1" x14ac:dyDescent="0.15">
      <c r="BU3529" s="1">
        <f t="shared" si="793"/>
        <v>0</v>
      </c>
      <c r="BV3529" s="1">
        <f>IF($BY$12=1,NORMDIST(BY3529,$Y$6,$Y$8,TRUE),IF($BY$12=2,IF(BY3529&lt;=$BX$31,0,IF(BY3529&gt;=$BX$32,1,(BY3529-$BX$31)*$BX$33)),SUM($BU$42:BU3529)/$BV$40))</f>
        <v>1</v>
      </c>
      <c r="BW3529" s="1">
        <f t="shared" si="795"/>
        <v>2.5510705908952312E-48</v>
      </c>
      <c r="BY3529" s="1">
        <f t="shared" si="796"/>
        <v>348.70000000001079</v>
      </c>
      <c r="BZ3529" s="1">
        <f t="shared" si="787"/>
        <v>7.3159466329083806E-51</v>
      </c>
      <c r="CA3529" s="1">
        <f t="shared" si="794"/>
        <v>26</v>
      </c>
      <c r="CE3529" s="1">
        <f t="shared" si="788"/>
        <v>26.305</v>
      </c>
      <c r="CF3529" s="1">
        <f t="shared" si="789"/>
        <v>99</v>
      </c>
      <c r="CG3529" s="1">
        <f t="shared" si="790"/>
        <v>0</v>
      </c>
      <c r="CH3529" s="1">
        <f t="shared" si="797"/>
        <v>0</v>
      </c>
      <c r="CJ3529" s="1" t="e">
        <f t="shared" si="791"/>
        <v>#N/A</v>
      </c>
      <c r="CK3529" s="1" t="str">
        <f t="shared" si="792"/>
        <v/>
      </c>
    </row>
    <row r="3530" spans="73:89" ht="12" customHeight="1" x14ac:dyDescent="0.15">
      <c r="BU3530" s="1">
        <f t="shared" si="793"/>
        <v>0</v>
      </c>
      <c r="BV3530" s="1">
        <f>IF($BY$12=1,NORMDIST(BY3530,$Y$6,$Y$8,TRUE),IF($BY$12=2,IF(BY3530&lt;=$BX$31,0,IF(BY3530&gt;=$BX$32,1,(BY3530-$BX$31)*$BX$33)),SUM($BU$42:BU3530)/$BV$40))</f>
        <v>1</v>
      </c>
      <c r="BW3530" s="1">
        <f t="shared" si="795"/>
        <v>2.3681577897394254E-48</v>
      </c>
      <c r="BY3530" s="1">
        <f t="shared" si="796"/>
        <v>348.80000000001081</v>
      </c>
      <c r="BZ3530" s="1">
        <f t="shared" si="787"/>
        <v>6.7894432045279592E-51</v>
      </c>
      <c r="CA3530" s="1">
        <f t="shared" si="794"/>
        <v>26</v>
      </c>
      <c r="CE3530" s="1">
        <f t="shared" si="788"/>
        <v>26.305</v>
      </c>
      <c r="CF3530" s="1">
        <f t="shared" si="789"/>
        <v>99</v>
      </c>
      <c r="CG3530" s="1">
        <f t="shared" si="790"/>
        <v>0</v>
      </c>
      <c r="CH3530" s="1">
        <f t="shared" si="797"/>
        <v>0</v>
      </c>
      <c r="CJ3530" s="1" t="e">
        <f t="shared" si="791"/>
        <v>#N/A</v>
      </c>
      <c r="CK3530" s="1" t="str">
        <f t="shared" si="792"/>
        <v/>
      </c>
    </row>
    <row r="3531" spans="73:89" ht="12" customHeight="1" x14ac:dyDescent="0.15">
      <c r="BU3531" s="1">
        <f t="shared" si="793"/>
        <v>0</v>
      </c>
      <c r="BV3531" s="1">
        <f>IF($BY$12=1,NORMDIST(BY3531,$Y$6,$Y$8,TRUE),IF($BY$12=2,IF(BY3531&lt;=$BX$31,0,IF(BY3531&gt;=$BX$32,1,(BY3531-$BX$31)*$BX$33)),SUM($BU$42:BU3531)/$BV$40))</f>
        <v>1</v>
      </c>
      <c r="BW3531" s="1">
        <f t="shared" si="795"/>
        <v>2.1983047719786501E-48</v>
      </c>
      <c r="BY3531" s="1">
        <f t="shared" si="796"/>
        <v>348.90000000001083</v>
      </c>
      <c r="BZ3531" s="1">
        <f t="shared" si="787"/>
        <v>6.3006728918847289E-51</v>
      </c>
      <c r="CA3531" s="1">
        <f t="shared" si="794"/>
        <v>26</v>
      </c>
      <c r="CE3531" s="1">
        <f t="shared" si="788"/>
        <v>26.305</v>
      </c>
      <c r="CF3531" s="1">
        <f t="shared" si="789"/>
        <v>99</v>
      </c>
      <c r="CG3531" s="1">
        <f t="shared" si="790"/>
        <v>0</v>
      </c>
      <c r="CH3531" s="1">
        <f t="shared" si="797"/>
        <v>0</v>
      </c>
      <c r="CJ3531" s="1" t="e">
        <f t="shared" si="791"/>
        <v>#N/A</v>
      </c>
      <c r="CK3531" s="1" t="str">
        <f t="shared" si="792"/>
        <v/>
      </c>
    </row>
    <row r="3532" spans="73:89" ht="12" customHeight="1" x14ac:dyDescent="0.15">
      <c r="BU3532" s="1">
        <f t="shared" si="793"/>
        <v>0</v>
      </c>
      <c r="BV3532" s="1">
        <f>IF($BY$12=1,NORMDIST(BY3532,$Y$6,$Y$8,TRUE),IF($BY$12=2,IF(BY3532&lt;=$BX$31,0,IF(BY3532&gt;=$BX$32,1,(BY3532-$BX$31)*$BX$33)),SUM($BU$42:BU3532)/$BV$40))</f>
        <v>1</v>
      </c>
      <c r="BW3532" s="1">
        <f t="shared" si="795"/>
        <v>2.0405830567457209E-48</v>
      </c>
      <c r="BY3532" s="1">
        <f t="shared" si="796"/>
        <v>349.00000000001086</v>
      </c>
      <c r="BZ3532" s="1">
        <f t="shared" si="787"/>
        <v>5.8469428560047489E-51</v>
      </c>
      <c r="CA3532" s="1">
        <f t="shared" si="794"/>
        <v>26</v>
      </c>
      <c r="CE3532" s="1">
        <f t="shared" si="788"/>
        <v>26.305</v>
      </c>
      <c r="CF3532" s="1">
        <f t="shared" si="789"/>
        <v>99</v>
      </c>
      <c r="CG3532" s="1">
        <f t="shared" si="790"/>
        <v>0</v>
      </c>
      <c r="CH3532" s="1">
        <f t="shared" si="797"/>
        <v>0</v>
      </c>
      <c r="CJ3532" s="1" t="e">
        <f t="shared" si="791"/>
        <v>#N/A</v>
      </c>
      <c r="CK3532" s="1" t="str">
        <f t="shared" si="792"/>
        <v/>
      </c>
    </row>
    <row r="3533" spans="73:89" ht="12" customHeight="1" x14ac:dyDescent="0.15">
      <c r="BU3533" s="1">
        <f t="shared" si="793"/>
        <v>0</v>
      </c>
      <c r="BV3533" s="1">
        <f>IF($BY$12=1,NORMDIST(BY3533,$Y$6,$Y$8,TRUE),IF($BY$12=2,IF(BY3533&lt;=$BX$31,0,IF(BY3533&gt;=$BX$32,1,(BY3533-$BX$31)*$BX$33)),SUM($BU$42:BU3533)/$BV$40))</f>
        <v>1</v>
      </c>
      <c r="BW3533" s="1">
        <f t="shared" si="795"/>
        <v>1.8941298879554085E-48</v>
      </c>
      <c r="BY3533" s="1">
        <f t="shared" si="796"/>
        <v>349.10000000001088</v>
      </c>
      <c r="BZ3533" s="1">
        <f t="shared" si="787"/>
        <v>5.4257516125905168E-51</v>
      </c>
      <c r="CA3533" s="1">
        <f t="shared" si="794"/>
        <v>26</v>
      </c>
      <c r="CE3533" s="1">
        <f t="shared" si="788"/>
        <v>26.305</v>
      </c>
      <c r="CF3533" s="1">
        <f t="shared" si="789"/>
        <v>99</v>
      </c>
      <c r="CG3533" s="1">
        <f t="shared" si="790"/>
        <v>0</v>
      </c>
      <c r="CH3533" s="1">
        <f t="shared" si="797"/>
        <v>0</v>
      </c>
      <c r="CJ3533" s="1" t="e">
        <f t="shared" si="791"/>
        <v>#N/A</v>
      </c>
      <c r="CK3533" s="1" t="str">
        <f t="shared" si="792"/>
        <v/>
      </c>
    </row>
    <row r="3534" spans="73:89" ht="12" customHeight="1" x14ac:dyDescent="0.15">
      <c r="BU3534" s="1">
        <f t="shared" si="793"/>
        <v>0</v>
      </c>
      <c r="BV3534" s="1">
        <f>IF($BY$12=1,NORMDIST(BY3534,$Y$6,$Y$8,TRUE),IF($BY$12=2,IF(BY3534&lt;=$BX$31,0,IF(BY3534&gt;=$BX$32,1,(BY3534-$BX$31)*$BX$33)),SUM($BU$42:BU3534)/$BV$40))</f>
        <v>1</v>
      </c>
      <c r="BW3534" s="1">
        <f t="shared" si="795"/>
        <v>1.7581436022052342E-48</v>
      </c>
      <c r="BY3534" s="1">
        <f t="shared" si="796"/>
        <v>349.2000000000109</v>
      </c>
      <c r="BZ3534" s="1">
        <f t="shared" si="787"/>
        <v>5.0347754931419796E-51</v>
      </c>
      <c r="CA3534" s="1">
        <f t="shared" si="794"/>
        <v>26</v>
      </c>
      <c r="CE3534" s="1">
        <f t="shared" si="788"/>
        <v>26.305</v>
      </c>
      <c r="CF3534" s="1">
        <f t="shared" si="789"/>
        <v>99</v>
      </c>
      <c r="CG3534" s="1">
        <f t="shared" si="790"/>
        <v>0</v>
      </c>
      <c r="CH3534" s="1">
        <f t="shared" si="797"/>
        <v>0</v>
      </c>
      <c r="CJ3534" s="1" t="e">
        <f t="shared" si="791"/>
        <v>#N/A</v>
      </c>
      <c r="CK3534" s="1" t="str">
        <f t="shared" si="792"/>
        <v/>
      </c>
    </row>
    <row r="3535" spans="73:89" ht="12" customHeight="1" x14ac:dyDescent="0.15">
      <c r="BU3535" s="1">
        <f t="shared" si="793"/>
        <v>0</v>
      </c>
      <c r="BV3535" s="1">
        <f>IF($BY$12=1,NORMDIST(BY3535,$Y$6,$Y$8,TRUE),IF($BY$12=2,IF(BY3535&lt;=$BX$31,0,IF(BY3535&gt;=$BX$32,1,(BY3535-$BX$31)*$BX$33)),SUM($BU$42:BU3535)/$BV$40))</f>
        <v>1</v>
      </c>
      <c r="BW3535" s="1">
        <f t="shared" si="795"/>
        <v>1.6318793216821845E-48</v>
      </c>
      <c r="BY3535" s="1">
        <f t="shared" si="796"/>
        <v>349.30000000001093</v>
      </c>
      <c r="BZ3535" s="1">
        <f t="shared" si="787"/>
        <v>4.671856059782804E-51</v>
      </c>
      <c r="CA3535" s="1">
        <f t="shared" si="794"/>
        <v>26</v>
      </c>
      <c r="CE3535" s="1">
        <f t="shared" si="788"/>
        <v>26.305</v>
      </c>
      <c r="CF3535" s="1">
        <f t="shared" si="789"/>
        <v>99</v>
      </c>
      <c r="CG3535" s="1">
        <f t="shared" si="790"/>
        <v>0</v>
      </c>
      <c r="CH3535" s="1">
        <f t="shared" si="797"/>
        <v>0</v>
      </c>
      <c r="CJ3535" s="1" t="e">
        <f t="shared" si="791"/>
        <v>#N/A</v>
      </c>
      <c r="CK3535" s="1" t="str">
        <f t="shared" si="792"/>
        <v/>
      </c>
    </row>
    <row r="3536" spans="73:89" ht="12" customHeight="1" x14ac:dyDescent="0.15">
      <c r="BU3536" s="1">
        <f t="shared" si="793"/>
        <v>0</v>
      </c>
      <c r="BV3536" s="1">
        <f>IF($BY$12=1,NORMDIST(BY3536,$Y$6,$Y$8,TRUE),IF($BY$12=2,IF(BY3536&lt;=$BX$31,0,IF(BY3536&gt;=$BX$32,1,(BY3536-$BX$31)*$BX$33)),SUM($BU$42:BU3536)/$BV$40))</f>
        <v>1</v>
      </c>
      <c r="BW3536" s="1">
        <f t="shared" si="795"/>
        <v>1.5146449493750438E-48</v>
      </c>
      <c r="BY3536" s="1">
        <f t="shared" si="796"/>
        <v>349.40000000001095</v>
      </c>
      <c r="BZ3536" s="1">
        <f t="shared" si="787"/>
        <v>4.3349884069118381E-51</v>
      </c>
      <c r="CA3536" s="1">
        <f t="shared" si="794"/>
        <v>26</v>
      </c>
      <c r="CE3536" s="1">
        <f t="shared" si="788"/>
        <v>26.305</v>
      </c>
      <c r="CF3536" s="1">
        <f t="shared" si="789"/>
        <v>99</v>
      </c>
      <c r="CG3536" s="1">
        <f t="shared" si="790"/>
        <v>0</v>
      </c>
      <c r="CH3536" s="1">
        <f t="shared" si="797"/>
        <v>0</v>
      </c>
      <c r="CJ3536" s="1" t="e">
        <f t="shared" si="791"/>
        <v>#N/A</v>
      </c>
      <c r="CK3536" s="1" t="str">
        <f t="shared" si="792"/>
        <v/>
      </c>
    </row>
    <row r="3537" spans="73:89" ht="12" customHeight="1" x14ac:dyDescent="0.15">
      <c r="BU3537" s="1">
        <f t="shared" si="793"/>
        <v>0</v>
      </c>
      <c r="BV3537" s="1">
        <f>IF($BY$12=1,NORMDIST(BY3537,$Y$6,$Y$8,TRUE),IF($BY$12=2,IF(BY3537&lt;=$BX$31,0,IF(BY3537&gt;=$BX$32,1,(BY3537-$BX$31)*$BX$33)),SUM($BU$42:BU3537)/$BV$40))</f>
        <v>1</v>
      </c>
      <c r="BW3537" s="1">
        <f t="shared" si="795"/>
        <v>1.4057974454690695E-48</v>
      </c>
      <c r="BY3537" s="1">
        <f t="shared" si="796"/>
        <v>349.50000000001097</v>
      </c>
      <c r="BZ3537" s="1">
        <f t="shared" si="787"/>
        <v>4.0223102874650226E-51</v>
      </c>
      <c r="CA3537" s="1">
        <f t="shared" si="794"/>
        <v>26</v>
      </c>
      <c r="CE3537" s="1">
        <f t="shared" si="788"/>
        <v>26.305</v>
      </c>
      <c r="CF3537" s="1">
        <f t="shared" si="789"/>
        <v>99</v>
      </c>
      <c r="CG3537" s="1">
        <f t="shared" si="790"/>
        <v>0</v>
      </c>
      <c r="CH3537" s="1">
        <f t="shared" si="797"/>
        <v>0</v>
      </c>
      <c r="CJ3537" s="1" t="e">
        <f t="shared" si="791"/>
        <v>#N/A</v>
      </c>
      <c r="CK3537" s="1" t="str">
        <f t="shared" si="792"/>
        <v/>
      </c>
    </row>
    <row r="3538" spans="73:89" ht="12" customHeight="1" x14ac:dyDescent="0.15">
      <c r="BU3538" s="1">
        <f t="shared" si="793"/>
        <v>0</v>
      </c>
      <c r="BV3538" s="1">
        <f>IF($BY$12=1,NORMDIST(BY3538,$Y$6,$Y$8,TRUE),IF($BY$12=2,IF(BY3538&lt;=$BX$31,0,IF(BY3538&gt;=$BX$32,1,(BY3538-$BX$31)*$BX$33)),SUM($BU$42:BU3538)/$BV$40))</f>
        <v>1</v>
      </c>
      <c r="BW3538" s="1">
        <f t="shared" si="795"/>
        <v>1.3047393652705125E-48</v>
      </c>
      <c r="BY3538" s="1">
        <f t="shared" si="796"/>
        <v>349.60000000001099</v>
      </c>
      <c r="BZ3538" s="1">
        <f t="shared" si="787"/>
        <v>3.7320920059224011E-51</v>
      </c>
      <c r="CA3538" s="1">
        <f t="shared" si="794"/>
        <v>26</v>
      </c>
      <c r="CE3538" s="1">
        <f t="shared" si="788"/>
        <v>26.305</v>
      </c>
      <c r="CF3538" s="1">
        <f t="shared" si="789"/>
        <v>99</v>
      </c>
      <c r="CG3538" s="1">
        <f t="shared" si="790"/>
        <v>0</v>
      </c>
      <c r="CH3538" s="1">
        <f t="shared" si="797"/>
        <v>0</v>
      </c>
      <c r="CJ3538" s="1" t="e">
        <f t="shared" si="791"/>
        <v>#N/A</v>
      </c>
      <c r="CK3538" s="1" t="str">
        <f t="shared" si="792"/>
        <v/>
      </c>
    </row>
    <row r="3539" spans="73:89" ht="12" customHeight="1" x14ac:dyDescent="0.15">
      <c r="BU3539" s="1">
        <f t="shared" si="793"/>
        <v>0</v>
      </c>
      <c r="BV3539" s="1">
        <f>IF($BY$12=1,NORMDIST(BY3539,$Y$6,$Y$8,TRUE),IF($BY$12=2,IF(BY3539&lt;=$BX$31,0,IF(BY3539&gt;=$BX$32,1,(BY3539-$BX$31)*$BX$33)),SUM($BU$42:BU3539)/$BV$40))</f>
        <v>1</v>
      </c>
      <c r="BW3539" s="1">
        <f t="shared" si="795"/>
        <v>1.2109156403741575E-48</v>
      </c>
      <c r="BY3539" s="1">
        <f t="shared" si="796"/>
        <v>349.70000000001102</v>
      </c>
      <c r="BZ3539" s="1">
        <f t="shared" si="787"/>
        <v>3.4627270242325403E-51</v>
      </c>
      <c r="CA3539" s="1">
        <f t="shared" si="794"/>
        <v>26</v>
      </c>
      <c r="CE3539" s="1">
        <f t="shared" si="788"/>
        <v>26.305</v>
      </c>
      <c r="CF3539" s="1">
        <f t="shared" si="789"/>
        <v>99</v>
      </c>
      <c r="CG3539" s="1">
        <f t="shared" si="790"/>
        <v>0</v>
      </c>
      <c r="CH3539" s="1">
        <f t="shared" si="797"/>
        <v>0</v>
      </c>
      <c r="CJ3539" s="1" t="e">
        <f t="shared" si="791"/>
        <v>#N/A</v>
      </c>
      <c r="CK3539" s="1" t="str">
        <f t="shared" si="792"/>
        <v/>
      </c>
    </row>
    <row r="3540" spans="73:89" ht="12" customHeight="1" x14ac:dyDescent="0.15">
      <c r="BU3540" s="1">
        <f t="shared" si="793"/>
        <v>0</v>
      </c>
      <c r="BV3540" s="1">
        <f>IF($BY$12=1,NORMDIST(BY3540,$Y$6,$Y$8,TRUE),IF($BY$12=2,IF(BY3540&lt;=$BX$31,0,IF(BY3540&gt;=$BX$32,1,(BY3540-$BX$31)*$BX$33)),SUM($BU$42:BU3540)/$BV$40))</f>
        <v>1</v>
      </c>
      <c r="BW3540" s="1">
        <f t="shared" si="795"/>
        <v>1.1238105860613548E-48</v>
      </c>
      <c r="BY3540" s="1">
        <f t="shared" si="796"/>
        <v>349.80000000001104</v>
      </c>
      <c r="BZ3540" s="1">
        <f t="shared" si="787"/>
        <v>3.2127232305926794E-51</v>
      </c>
      <c r="CA3540" s="1">
        <f t="shared" si="794"/>
        <v>26</v>
      </c>
      <c r="CE3540" s="1">
        <f t="shared" si="788"/>
        <v>26.305</v>
      </c>
      <c r="CF3540" s="1">
        <f t="shared" si="789"/>
        <v>99</v>
      </c>
      <c r="CG3540" s="1">
        <f t="shared" si="790"/>
        <v>0</v>
      </c>
      <c r="CH3540" s="1">
        <f t="shared" si="797"/>
        <v>0</v>
      </c>
      <c r="CJ3540" s="1" t="e">
        <f t="shared" si="791"/>
        <v>#N/A</v>
      </c>
      <c r="CK3540" s="1" t="str">
        <f t="shared" si="792"/>
        <v/>
      </c>
    </row>
    <row r="3541" spans="73:89" ht="12" customHeight="1" x14ac:dyDescent="0.15">
      <c r="BU3541" s="1">
        <f t="shared" si="793"/>
        <v>0</v>
      </c>
      <c r="BV3541" s="1">
        <f>IF($BY$12=1,NORMDIST(BY3541,$Y$6,$Y$8,TRUE),IF($BY$12=2,IF(BY3541&lt;=$BX$31,0,IF(BY3541&gt;=$BX$32,1,(BY3541-$BX$31)*$BX$33)),SUM($BU$42:BU3541)/$BV$40))</f>
        <v>1</v>
      </c>
      <c r="BW3541" s="1">
        <f t="shared" si="795"/>
        <v>1.0429451190991932E-48</v>
      </c>
      <c r="BY3541" s="1">
        <f t="shared" si="796"/>
        <v>349.90000000001106</v>
      </c>
      <c r="BZ3541" s="1">
        <f t="shared" si="787"/>
        <v>2.980694824518892E-51</v>
      </c>
      <c r="CA3541" s="1">
        <f t="shared" si="794"/>
        <v>26</v>
      </c>
      <c r="CE3541" s="1">
        <f t="shared" si="788"/>
        <v>26.305</v>
      </c>
      <c r="CF3541" s="1">
        <f t="shared" si="789"/>
        <v>99</v>
      </c>
      <c r="CG3541" s="1">
        <f t="shared" si="790"/>
        <v>0</v>
      </c>
      <c r="CH3541" s="1">
        <f t="shared" si="797"/>
        <v>0</v>
      </c>
      <c r="CJ3541" s="1" t="e">
        <f t="shared" si="791"/>
        <v>#N/A</v>
      </c>
      <c r="CK3541" s="1" t="str">
        <f t="shared" si="792"/>
        <v/>
      </c>
    </row>
    <row r="3542" spans="73:89" ht="12" customHeight="1" x14ac:dyDescent="0.15">
      <c r="BU3542" s="1">
        <f t="shared" si="793"/>
        <v>0</v>
      </c>
      <c r="BV3542" s="1">
        <f>IF($BY$12=1,NORMDIST(BY3542,$Y$6,$Y$8,TRUE),IF($BY$12=2,IF(BY3542&lt;=$BX$31,0,IF(BY3542&gt;=$BX$32,1,(BY3542-$BX$31)*$BX$33)),SUM($BU$42:BU3542)/$BV$40))</f>
        <v>1</v>
      </c>
      <c r="BW3542" s="1">
        <f t="shared" si="795"/>
        <v>9.6787417121475736E-49</v>
      </c>
      <c r="BY3542" s="1">
        <f t="shared" si="796"/>
        <v>350.00000000001108</v>
      </c>
      <c r="BZ3542" s="1">
        <f t="shared" si="787"/>
        <v>2.7653547748992192E-51</v>
      </c>
      <c r="CA3542" s="1">
        <f t="shared" si="794"/>
        <v>26</v>
      </c>
      <c r="CE3542" s="1">
        <f t="shared" si="788"/>
        <v>26.305</v>
      </c>
      <c r="CF3542" s="1">
        <f t="shared" si="789"/>
        <v>99</v>
      </c>
      <c r="CG3542" s="1">
        <f t="shared" si="790"/>
        <v>0</v>
      </c>
      <c r="CH3542" s="1">
        <f t="shared" si="797"/>
        <v>0</v>
      </c>
      <c r="CJ3542" s="1" t="e">
        <f t="shared" si="791"/>
        <v>#N/A</v>
      </c>
      <c r="CK3542" s="1" t="str">
        <f t="shared" si="792"/>
        <v/>
      </c>
    </row>
    <row r="3543" spans="73:89" ht="12" customHeight="1" x14ac:dyDescent="0.15">
      <c r="BU3543" s="1">
        <f t="shared" si="793"/>
        <v>0</v>
      </c>
      <c r="BV3543" s="1">
        <f>IF($BY$12=1,NORMDIST(BY3543,$Y$6,$Y$8,TRUE),IF($BY$12=2,IF(BY3543&lt;=$BX$31,0,IF(BY3543&gt;=$BX$32,1,(BY3543-$BX$31)*$BX$33)),SUM($BU$42:BU3543)/$BV$40))</f>
        <v>1</v>
      </c>
      <c r="BW3543" s="1">
        <f t="shared" si="795"/>
        <v>8.9818428454437761E-49</v>
      </c>
      <c r="BY3543" s="1">
        <f t="shared" si="796"/>
        <v>350.10000000001111</v>
      </c>
      <c r="BZ3543" s="1">
        <f t="shared" si="787"/>
        <v>2.5655078107522111E-51</v>
      </c>
      <c r="CA3543" s="1">
        <f t="shared" si="794"/>
        <v>26</v>
      </c>
      <c r="CE3543" s="1">
        <f t="shared" si="788"/>
        <v>26.305</v>
      </c>
      <c r="CF3543" s="1">
        <f t="shared" si="789"/>
        <v>99</v>
      </c>
      <c r="CG3543" s="1">
        <f t="shared" si="790"/>
        <v>0</v>
      </c>
      <c r="CH3543" s="1">
        <f t="shared" si="797"/>
        <v>0</v>
      </c>
      <c r="CJ3543" s="1" t="e">
        <f t="shared" si="791"/>
        <v>#N/A</v>
      </c>
      <c r="CK3543" s="1" t="str">
        <f t="shared" si="792"/>
        <v/>
      </c>
    </row>
    <row r="3544" spans="73:89" ht="12" customHeight="1" x14ac:dyDescent="0.15">
      <c r="BU3544" s="1">
        <f t="shared" si="793"/>
        <v>0</v>
      </c>
      <c r="BV3544" s="1">
        <f>IF($BY$12=1,NORMDIST(BY3544,$Y$6,$Y$8,TRUE),IF($BY$12=2,IF(BY3544&lt;=$BX$31,0,IF(BY3544&gt;=$BX$32,1,(BY3544-$BX$31)*$BX$33)),SUM($BU$42:BU3544)/$BV$40))</f>
        <v>1</v>
      </c>
      <c r="BW3544" s="1">
        <f t="shared" si="795"/>
        <v>8.3349137631208701E-49</v>
      </c>
      <c r="BY3544" s="1">
        <f t="shared" si="796"/>
        <v>350.20000000001113</v>
      </c>
      <c r="BZ3544" s="1">
        <f t="shared" si="787"/>
        <v>2.380043907230327E-51</v>
      </c>
      <c r="CA3544" s="1">
        <f t="shared" si="794"/>
        <v>26</v>
      </c>
      <c r="CE3544" s="1">
        <f t="shared" si="788"/>
        <v>26.305</v>
      </c>
      <c r="CF3544" s="1">
        <f t="shared" si="789"/>
        <v>99</v>
      </c>
      <c r="CG3544" s="1">
        <f t="shared" si="790"/>
        <v>0</v>
      </c>
      <c r="CH3544" s="1">
        <f t="shared" si="797"/>
        <v>0</v>
      </c>
      <c r="CJ3544" s="1" t="e">
        <f t="shared" si="791"/>
        <v>#N/A</v>
      </c>
      <c r="CK3544" s="1" t="str">
        <f t="shared" si="792"/>
        <v/>
      </c>
    </row>
    <row r="3545" spans="73:89" ht="12" customHeight="1" x14ac:dyDescent="0.15">
      <c r="BU3545" s="1">
        <f t="shared" si="793"/>
        <v>0</v>
      </c>
      <c r="BV3545" s="1">
        <f>IF($BY$12=1,NORMDIST(BY3545,$Y$6,$Y$8,TRUE),IF($BY$12=2,IF(BY3545&lt;=$BX$31,0,IF(BY3545&gt;=$BX$32,1,(BY3545-$BX$31)*$BX$33)),SUM($BU$42:BU3545)/$BV$40))</f>
        <v>1</v>
      </c>
      <c r="BW3545" s="1">
        <f t="shared" si="795"/>
        <v>7.7343866088078833E-49</v>
      </c>
      <c r="BY3545" s="1">
        <f t="shared" si="796"/>
        <v>350.30000000001115</v>
      </c>
      <c r="BZ3545" s="1">
        <f t="shared" si="787"/>
        <v>2.2079322320318692E-51</v>
      </c>
      <c r="CA3545" s="1">
        <f t="shared" si="794"/>
        <v>26</v>
      </c>
      <c r="CE3545" s="1">
        <f t="shared" si="788"/>
        <v>26.305</v>
      </c>
      <c r="CF3545" s="1">
        <f t="shared" si="789"/>
        <v>99</v>
      </c>
      <c r="CG3545" s="1">
        <f t="shared" si="790"/>
        <v>0</v>
      </c>
      <c r="CH3545" s="1">
        <f t="shared" si="797"/>
        <v>0</v>
      </c>
      <c r="CJ3545" s="1" t="e">
        <f t="shared" si="791"/>
        <v>#N/A</v>
      </c>
      <c r="CK3545" s="1" t="str">
        <f t="shared" si="792"/>
        <v/>
      </c>
    </row>
    <row r="3546" spans="73:89" ht="12" customHeight="1" x14ac:dyDescent="0.15">
      <c r="BU3546" s="1">
        <f t="shared" si="793"/>
        <v>0</v>
      </c>
      <c r="BV3546" s="1">
        <f>IF($BY$12=1,NORMDIST(BY3546,$Y$6,$Y$8,TRUE),IF($BY$12=2,IF(BY3546&lt;=$BX$31,0,IF(BY3546&gt;=$BX$32,1,(BY3546-$BX$31)*$BX$33)),SUM($BU$42:BU3546)/$BV$40))</f>
        <v>1</v>
      </c>
      <c r="BW3546" s="1">
        <f t="shared" si="795"/>
        <v>7.1769471814612232E-49</v>
      </c>
      <c r="BY3546" s="1">
        <f t="shared" si="796"/>
        <v>350.40000000001118</v>
      </c>
      <c r="BZ3546" s="1">
        <f t="shared" si="787"/>
        <v>2.048215519823343E-51</v>
      </c>
      <c r="CA3546" s="1">
        <f t="shared" si="794"/>
        <v>26</v>
      </c>
      <c r="CE3546" s="1">
        <f t="shared" si="788"/>
        <v>26.305</v>
      </c>
      <c r="CF3546" s="1">
        <f t="shared" si="789"/>
        <v>99</v>
      </c>
      <c r="CG3546" s="1">
        <f t="shared" si="790"/>
        <v>0</v>
      </c>
      <c r="CH3546" s="1">
        <f t="shared" si="797"/>
        <v>0</v>
      </c>
      <c r="CJ3546" s="1" t="e">
        <f t="shared" si="791"/>
        <v>#N/A</v>
      </c>
      <c r="CK3546" s="1" t="str">
        <f t="shared" si="792"/>
        <v/>
      </c>
    </row>
    <row r="3547" spans="73:89" ht="12" customHeight="1" x14ac:dyDescent="0.15">
      <c r="BU3547" s="1">
        <f t="shared" si="793"/>
        <v>0</v>
      </c>
      <c r="BV3547" s="1">
        <f>IF($BY$12=1,NORMDIST(BY3547,$Y$6,$Y$8,TRUE),IF($BY$12=2,IF(BY3547&lt;=$BX$31,0,IF(BY3547&gt;=$BX$32,1,(BY3547-$BX$31)*$BX$33)),SUM($BU$42:BU3547)/$BV$40))</f>
        <v>1</v>
      </c>
      <c r="BW3547" s="1">
        <f t="shared" si="795"/>
        <v>6.6595169801276159E-49</v>
      </c>
      <c r="BY3547" s="1">
        <f t="shared" si="796"/>
        <v>350.5000000000112</v>
      </c>
      <c r="BZ3547" s="1">
        <f t="shared" si="787"/>
        <v>1.9000048445441949E-51</v>
      </c>
      <c r="CA3547" s="1">
        <f t="shared" si="794"/>
        <v>26</v>
      </c>
      <c r="CE3547" s="1">
        <f t="shared" si="788"/>
        <v>26.305</v>
      </c>
      <c r="CF3547" s="1">
        <f t="shared" si="789"/>
        <v>99</v>
      </c>
      <c r="CG3547" s="1">
        <f t="shared" si="790"/>
        <v>0</v>
      </c>
      <c r="CH3547" s="1">
        <f t="shared" si="797"/>
        <v>0</v>
      </c>
      <c r="CJ3547" s="1" t="e">
        <f t="shared" si="791"/>
        <v>#N/A</v>
      </c>
      <c r="CK3547" s="1" t="str">
        <f t="shared" si="792"/>
        <v/>
      </c>
    </row>
    <row r="3548" spans="73:89" ht="12" customHeight="1" x14ac:dyDescent="0.15">
      <c r="BU3548" s="1">
        <f t="shared" si="793"/>
        <v>0</v>
      </c>
      <c r="BV3548" s="1">
        <f>IF($BY$12=1,NORMDIST(BY3548,$Y$6,$Y$8,TRUE),IF($BY$12=2,IF(BY3548&lt;=$BX$31,0,IF(BY3548&gt;=$BX$32,1,(BY3548-$BX$31)*$BX$33)),SUM($BU$42:BU3548)/$BV$40))</f>
        <v>1</v>
      </c>
      <c r="BW3548" s="1">
        <f t="shared" si="795"/>
        <v>6.179236514089781E-49</v>
      </c>
      <c r="BY3548" s="1">
        <f t="shared" si="796"/>
        <v>350.60000000001122</v>
      </c>
      <c r="BZ3548" s="1">
        <f t="shared" si="787"/>
        <v>1.7624747615771772E-51</v>
      </c>
      <c r="CA3548" s="1">
        <f t="shared" si="794"/>
        <v>26</v>
      </c>
      <c r="CE3548" s="1">
        <f t="shared" si="788"/>
        <v>26.305</v>
      </c>
      <c r="CF3548" s="1">
        <f t="shared" si="789"/>
        <v>99</v>
      </c>
      <c r="CG3548" s="1">
        <f t="shared" si="790"/>
        <v>0</v>
      </c>
      <c r="CH3548" s="1">
        <f t="shared" si="797"/>
        <v>0</v>
      </c>
      <c r="CJ3548" s="1" t="e">
        <f t="shared" si="791"/>
        <v>#N/A</v>
      </c>
      <c r="CK3548" s="1" t="str">
        <f t="shared" si="792"/>
        <v/>
      </c>
    </row>
    <row r="3549" spans="73:89" ht="12" customHeight="1" x14ac:dyDescent="0.15">
      <c r="BU3549" s="1">
        <f t="shared" si="793"/>
        <v>0</v>
      </c>
      <c r="BV3549" s="1">
        <f>IF($BY$12=1,NORMDIST(BY3549,$Y$6,$Y$8,TRUE),IF($BY$12=2,IF(BY3549&lt;=$BX$31,0,IF(BY3549&gt;=$BX$32,1,(BY3549-$BX$31)*$BX$33)),SUM($BU$42:BU3549)/$BV$40))</f>
        <v>1</v>
      </c>
      <c r="BW3549" s="1">
        <f t="shared" si="795"/>
        <v>5.733449789615825E-49</v>
      </c>
      <c r="BY3549" s="1">
        <f t="shared" si="796"/>
        <v>350.70000000001124</v>
      </c>
      <c r="BZ3549" s="1">
        <f t="shared" si="787"/>
        <v>1.6348587937312921E-51</v>
      </c>
      <c r="CA3549" s="1">
        <f t="shared" si="794"/>
        <v>26</v>
      </c>
      <c r="CE3549" s="1">
        <f t="shared" si="788"/>
        <v>26.305</v>
      </c>
      <c r="CF3549" s="1">
        <f t="shared" si="789"/>
        <v>99</v>
      </c>
      <c r="CG3549" s="1">
        <f t="shared" si="790"/>
        <v>0</v>
      </c>
      <c r="CH3549" s="1">
        <f t="shared" si="797"/>
        <v>0</v>
      </c>
      <c r="CJ3549" s="1" t="e">
        <f t="shared" si="791"/>
        <v>#N/A</v>
      </c>
      <c r="CK3549" s="1" t="str">
        <f t="shared" si="792"/>
        <v/>
      </c>
    </row>
    <row r="3550" spans="73:89" ht="12" customHeight="1" x14ac:dyDescent="0.15">
      <c r="BU3550" s="1">
        <f t="shared" si="793"/>
        <v>0</v>
      </c>
      <c r="BV3550" s="1">
        <f>IF($BY$12=1,NORMDIST(BY3550,$Y$6,$Y$8,TRUE),IF($BY$12=2,IF(BY3550&lt;=$BX$31,0,IF(BY3550&gt;=$BX$32,1,(BY3550-$BX$31)*$BX$33)),SUM($BU$42:BU3550)/$BV$40))</f>
        <v>1</v>
      </c>
      <c r="BW3550" s="1">
        <f t="shared" si="795"/>
        <v>5.3196898907340961E-49</v>
      </c>
      <c r="BY3550" s="1">
        <f t="shared" si="796"/>
        <v>350.80000000001127</v>
      </c>
      <c r="BZ3550" s="1">
        <f t="shared" si="787"/>
        <v>1.5164452368112671E-51</v>
      </c>
      <c r="CA3550" s="1">
        <f t="shared" si="794"/>
        <v>26</v>
      </c>
      <c r="CE3550" s="1">
        <f t="shared" si="788"/>
        <v>26.305</v>
      </c>
      <c r="CF3550" s="1">
        <f t="shared" si="789"/>
        <v>99</v>
      </c>
      <c r="CG3550" s="1">
        <f t="shared" si="790"/>
        <v>0</v>
      </c>
      <c r="CH3550" s="1">
        <f t="shared" si="797"/>
        <v>0</v>
      </c>
      <c r="CJ3550" s="1" t="e">
        <f t="shared" si="791"/>
        <v>#N/A</v>
      </c>
      <c r="CK3550" s="1" t="str">
        <f t="shared" si="792"/>
        <v/>
      </c>
    </row>
    <row r="3551" spans="73:89" ht="12" customHeight="1" x14ac:dyDescent="0.15">
      <c r="BU3551" s="1">
        <f t="shared" si="793"/>
        <v>0</v>
      </c>
      <c r="BV3551" s="1">
        <f>IF($BY$12=1,NORMDIST(BY3551,$Y$6,$Y$8,TRUE),IF($BY$12=2,IF(BY3551&lt;=$BX$31,0,IF(BY3551&gt;=$BX$32,1,(BY3551-$BX$31)*$BX$33)),SUM($BU$42:BU3551)/$BV$40))</f>
        <v>1</v>
      </c>
      <c r="BW3551" s="1">
        <f t="shared" si="795"/>
        <v>4.9356655772260052E-49</v>
      </c>
      <c r="BY3551" s="1">
        <f t="shared" si="796"/>
        <v>350.90000000001129</v>
      </c>
      <c r="BZ3551" s="1">
        <f t="shared" si="787"/>
        <v>1.4065732622473201E-51</v>
      </c>
      <c r="CA3551" s="1">
        <f t="shared" si="794"/>
        <v>26</v>
      </c>
      <c r="CE3551" s="1">
        <f t="shared" si="788"/>
        <v>26.305</v>
      </c>
      <c r="CF3551" s="1">
        <f t="shared" si="789"/>
        <v>99</v>
      </c>
      <c r="CG3551" s="1">
        <f t="shared" si="790"/>
        <v>0</v>
      </c>
      <c r="CH3551" s="1">
        <f t="shared" si="797"/>
        <v>0</v>
      </c>
      <c r="CJ3551" s="1" t="e">
        <f t="shared" si="791"/>
        <v>#N/A</v>
      </c>
      <c r="CK3551" s="1" t="str">
        <f t="shared" si="792"/>
        <v/>
      </c>
    </row>
    <row r="3552" spans="73:89" ht="12" customHeight="1" x14ac:dyDescent="0.15">
      <c r="BU3552" s="1">
        <f t="shared" si="793"/>
        <v>0</v>
      </c>
      <c r="BV3552" s="1">
        <f>IF($BY$12=1,NORMDIST(BY3552,$Y$6,$Y$8,TRUE),IF($BY$12=2,IF(BY3552&lt;=$BX$31,0,IF(BY3552&gt;=$BX$32,1,(BY3552-$BX$31)*$BX$33)),SUM($BU$42:BU3552)/$BV$40))</f>
        <v>1</v>
      </c>
      <c r="BW3552" s="1">
        <f t="shared" si="795"/>
        <v>4.5792488283934164E-49</v>
      </c>
      <c r="BY3552" s="1">
        <f t="shared" si="796"/>
        <v>351.00000000001131</v>
      </c>
      <c r="BZ3552" s="1">
        <f t="shared" si="787"/>
        <v>1.3046292958385381E-51</v>
      </c>
      <c r="CA3552" s="1">
        <f t="shared" si="794"/>
        <v>26</v>
      </c>
      <c r="CE3552" s="1">
        <f t="shared" si="788"/>
        <v>26.305</v>
      </c>
      <c r="CF3552" s="1">
        <f t="shared" si="789"/>
        <v>99</v>
      </c>
      <c r="CG3552" s="1">
        <f t="shared" si="790"/>
        <v>0</v>
      </c>
      <c r="CH3552" s="1">
        <f t="shared" si="797"/>
        <v>0</v>
      </c>
      <c r="CJ3552" s="1" t="e">
        <f t="shared" si="791"/>
        <v>#N/A</v>
      </c>
      <c r="CK3552" s="1" t="str">
        <f t="shared" si="792"/>
        <v/>
      </c>
    </row>
    <row r="3553" spans="73:89" ht="12" customHeight="1" x14ac:dyDescent="0.15">
      <c r="BU3553" s="1">
        <f t="shared" si="793"/>
        <v>0</v>
      </c>
      <c r="BV3553" s="1">
        <f>IF($BY$12=1,NORMDIST(BY3553,$Y$6,$Y$8,TRUE),IF($BY$12=2,IF(BY3553&lt;=$BX$31,0,IF(BY3553&gt;=$BX$32,1,(BY3553-$BX$31)*$BX$33)),SUM($BU$42:BU3553)/$BV$40))</f>
        <v>1</v>
      </c>
      <c r="BW3553" s="1">
        <f t="shared" si="795"/>
        <v>4.2484632661578314E-49</v>
      </c>
      <c r="BY3553" s="1">
        <f t="shared" si="796"/>
        <v>351.10000000001133</v>
      </c>
      <c r="BZ3553" s="1">
        <f t="shared" si="787"/>
        <v>1.2100436531352021E-51</v>
      </c>
      <c r="CA3553" s="1">
        <f t="shared" si="794"/>
        <v>26</v>
      </c>
      <c r="CE3553" s="1">
        <f t="shared" si="788"/>
        <v>26.305</v>
      </c>
      <c r="CF3553" s="1">
        <f t="shared" si="789"/>
        <v>99</v>
      </c>
      <c r="CG3553" s="1">
        <f t="shared" si="790"/>
        <v>0</v>
      </c>
      <c r="CH3553" s="1">
        <f t="shared" si="797"/>
        <v>0</v>
      </c>
      <c r="CJ3553" s="1" t="e">
        <f t="shared" si="791"/>
        <v>#N/A</v>
      </c>
      <c r="CK3553" s="1" t="str">
        <f t="shared" si="792"/>
        <v/>
      </c>
    </row>
    <row r="3554" spans="73:89" ht="12" customHeight="1" x14ac:dyDescent="0.15">
      <c r="BU3554" s="1">
        <f t="shared" si="793"/>
        <v>0</v>
      </c>
      <c r="BV3554" s="1">
        <f>IF($BY$12=1,NORMDIST(BY3554,$Y$6,$Y$8,TRUE),IF($BY$12=2,IF(BY3554&lt;=$BX$31,0,IF(BY3554&gt;=$BX$32,1,(BY3554-$BX$31)*$BX$33)),SUM($BU$42:BU3554)/$BV$40))</f>
        <v>1</v>
      </c>
      <c r="BW3554" s="1">
        <f t="shared" si="795"/>
        <v>3.9414733956908422E-49</v>
      </c>
      <c r="BY3554" s="1">
        <f t="shared" si="796"/>
        <v>351.20000000001136</v>
      </c>
      <c r="BZ3554" s="1">
        <f t="shared" si="787"/>
        <v>1.1222874133515703E-51</v>
      </c>
      <c r="CA3554" s="1">
        <f t="shared" si="794"/>
        <v>26</v>
      </c>
      <c r="CE3554" s="1">
        <f t="shared" si="788"/>
        <v>26.305</v>
      </c>
      <c r="CF3554" s="1">
        <f t="shared" si="789"/>
        <v>99</v>
      </c>
      <c r="CG3554" s="1">
        <f t="shared" si="790"/>
        <v>0</v>
      </c>
      <c r="CH3554" s="1">
        <f t="shared" si="797"/>
        <v>0</v>
      </c>
      <c r="CJ3554" s="1" t="e">
        <f t="shared" si="791"/>
        <v>#N/A</v>
      </c>
      <c r="CK3554" s="1" t="str">
        <f t="shared" si="792"/>
        <v/>
      </c>
    </row>
    <row r="3555" spans="73:89" ht="12" customHeight="1" x14ac:dyDescent="0.15">
      <c r="BU3555" s="1">
        <f t="shared" si="793"/>
        <v>0</v>
      </c>
      <c r="BV3555" s="1">
        <f>IF($BY$12=1,NORMDIST(BY3555,$Y$6,$Y$8,TRUE),IF($BY$12=2,IF(BY3555&lt;=$BX$31,0,IF(BY3555&gt;=$BX$32,1,(BY3555-$BX$31)*$BX$33)),SUM($BU$42:BU3555)/$BV$40))</f>
        <v>1</v>
      </c>
      <c r="BW3555" s="1">
        <f t="shared" si="795"/>
        <v>3.6565746061001078E-49</v>
      </c>
      <c r="BY3555" s="1">
        <f t="shared" si="796"/>
        <v>351.30000000001138</v>
      </c>
      <c r="BZ3555" s="1">
        <f t="shared" si="787"/>
        <v>1.0408695149729545E-51</v>
      </c>
      <c r="CA3555" s="1">
        <f t="shared" si="794"/>
        <v>26</v>
      </c>
      <c r="CE3555" s="1">
        <f t="shared" si="788"/>
        <v>26.305</v>
      </c>
      <c r="CF3555" s="1">
        <f t="shared" si="789"/>
        <v>99</v>
      </c>
      <c r="CG3555" s="1">
        <f t="shared" si="790"/>
        <v>0</v>
      </c>
      <c r="CH3555" s="1">
        <f t="shared" si="797"/>
        <v>0</v>
      </c>
      <c r="CJ3555" s="1" t="e">
        <f t="shared" si="791"/>
        <v>#N/A</v>
      </c>
      <c r="CK3555" s="1" t="str">
        <f t="shared" si="792"/>
        <v/>
      </c>
    </row>
    <row r="3556" spans="73:89" ht="12" customHeight="1" x14ac:dyDescent="0.15">
      <c r="BU3556" s="1">
        <f t="shared" si="793"/>
        <v>0</v>
      </c>
      <c r="BV3556" s="1">
        <f>IF($BY$12=1,NORMDIST(BY3556,$Y$6,$Y$8,TRUE),IF($BY$12=2,IF(BY3556&lt;=$BX$31,0,IF(BY3556&gt;=$BX$32,1,(BY3556-$BX$31)*$BX$33)),SUM($BU$42:BU3556)/$BV$40))</f>
        <v>1</v>
      </c>
      <c r="BW3556" s="1">
        <f t="shared" si="795"/>
        <v>3.3921838777204531E-49</v>
      </c>
      <c r="BY3556" s="1">
        <f t="shared" si="796"/>
        <v>351.4000000000114</v>
      </c>
      <c r="BZ3556" s="1">
        <f t="shared" si="787"/>
        <v>9.6533405740476461E-52</v>
      </c>
      <c r="CA3556" s="1">
        <f t="shared" si="794"/>
        <v>26</v>
      </c>
      <c r="CE3556" s="1">
        <f t="shared" si="788"/>
        <v>26.305</v>
      </c>
      <c r="CF3556" s="1">
        <f t="shared" si="789"/>
        <v>99</v>
      </c>
      <c r="CG3556" s="1">
        <f t="shared" si="790"/>
        <v>0</v>
      </c>
      <c r="CH3556" s="1">
        <f t="shared" si="797"/>
        <v>0</v>
      </c>
      <c r="CJ3556" s="1" t="e">
        <f t="shared" si="791"/>
        <v>#N/A</v>
      </c>
      <c r="CK3556" s="1" t="str">
        <f t="shared" si="792"/>
        <v/>
      </c>
    </row>
    <row r="3557" spans="73:89" ht="12" customHeight="1" x14ac:dyDescent="0.15">
      <c r="BU3557" s="1">
        <f t="shared" si="793"/>
        <v>0</v>
      </c>
      <c r="BV3557" s="1">
        <f>IF($BY$12=1,NORMDIST(BY3557,$Y$6,$Y$8,TRUE),IF($BY$12=2,IF(BY3557&lt;=$BX$31,0,IF(BY3557&gt;=$BX$32,1,(BY3557-$BX$31)*$BX$33)),SUM($BU$42:BU3557)/$BV$40))</f>
        <v>1</v>
      </c>
      <c r="BW3557" s="1">
        <f t="shared" si="795"/>
        <v>3.146831146295533E-49</v>
      </c>
      <c r="BY3557" s="1">
        <f t="shared" si="796"/>
        <v>351.50000000001143</v>
      </c>
      <c r="BZ3557" s="1">
        <f t="shared" si="787"/>
        <v>8.9525779410965311E-52</v>
      </c>
      <c r="CA3557" s="1">
        <f t="shared" si="794"/>
        <v>26</v>
      </c>
      <c r="CE3557" s="1">
        <f t="shared" si="788"/>
        <v>26.305</v>
      </c>
      <c r="CF3557" s="1">
        <f t="shared" si="789"/>
        <v>99</v>
      </c>
      <c r="CG3557" s="1">
        <f t="shared" si="790"/>
        <v>0</v>
      </c>
      <c r="CH3557" s="1">
        <f t="shared" si="797"/>
        <v>0</v>
      </c>
      <c r="CJ3557" s="1" t="e">
        <f t="shared" si="791"/>
        <v>#N/A</v>
      </c>
      <c r="CK3557" s="1" t="str">
        <f t="shared" si="792"/>
        <v/>
      </c>
    </row>
    <row r="3558" spans="73:89" ht="12" customHeight="1" x14ac:dyDescent="0.15">
      <c r="BU3558" s="1">
        <f t="shared" si="793"/>
        <v>0</v>
      </c>
      <c r="BV3558" s="1">
        <f>IF($BY$12=1,NORMDIST(BY3558,$Y$6,$Y$8,TRUE),IF($BY$12=2,IF(BY3558&lt;=$BX$31,0,IF(BY3558&gt;=$BX$32,1,(BY3558-$BX$31)*$BX$33)),SUM($BU$42:BU3558)/$BV$40))</f>
        <v>1</v>
      </c>
      <c r="BW3558" s="1">
        <f t="shared" si="795"/>
        <v>2.919151277825676E-49</v>
      </c>
      <c r="BY3558" s="1">
        <f t="shared" si="796"/>
        <v>351.60000000001145</v>
      </c>
      <c r="BZ3558" s="1">
        <f t="shared" si="787"/>
        <v>8.30247803704659E-52</v>
      </c>
      <c r="CA3558" s="1">
        <f t="shared" si="794"/>
        <v>26</v>
      </c>
      <c r="CE3558" s="1">
        <f t="shared" si="788"/>
        <v>26.305</v>
      </c>
      <c r="CF3558" s="1">
        <f t="shared" si="789"/>
        <v>99</v>
      </c>
      <c r="CG3558" s="1">
        <f t="shared" si="790"/>
        <v>0</v>
      </c>
      <c r="CH3558" s="1">
        <f t="shared" si="797"/>
        <v>0</v>
      </c>
      <c r="CJ3558" s="1" t="e">
        <f t="shared" si="791"/>
        <v>#N/A</v>
      </c>
      <c r="CK3558" s="1" t="str">
        <f t="shared" si="792"/>
        <v/>
      </c>
    </row>
    <row r="3559" spans="73:89" ht="12" customHeight="1" x14ac:dyDescent="0.15">
      <c r="BU3559" s="1">
        <f t="shared" si="793"/>
        <v>0</v>
      </c>
      <c r="BV3559" s="1">
        <f>IF($BY$12=1,NORMDIST(BY3559,$Y$6,$Y$8,TRUE),IF($BY$12=2,IF(BY3559&lt;=$BX$31,0,IF(BY3559&gt;=$BX$32,1,(BY3559-$BX$31)*$BX$33)),SUM($BU$42:BU3559)/$BV$40))</f>
        <v>1</v>
      </c>
      <c r="BW3559" s="1">
        <f t="shared" si="795"/>
        <v>2.7078766110875149E-49</v>
      </c>
      <c r="BY3559" s="1">
        <f t="shared" si="796"/>
        <v>351.70000000001147</v>
      </c>
      <c r="BZ3559" s="1">
        <f t="shared" si="787"/>
        <v>7.6993932643941608E-52</v>
      </c>
      <c r="CA3559" s="1">
        <f t="shared" si="794"/>
        <v>26</v>
      </c>
      <c r="CE3559" s="1">
        <f t="shared" si="788"/>
        <v>26.305</v>
      </c>
      <c r="CF3559" s="1">
        <f t="shared" si="789"/>
        <v>99</v>
      </c>
      <c r="CG3559" s="1">
        <f t="shared" si="790"/>
        <v>0</v>
      </c>
      <c r="CH3559" s="1">
        <f t="shared" si="797"/>
        <v>0</v>
      </c>
      <c r="CJ3559" s="1" t="e">
        <f t="shared" si="791"/>
        <v>#N/A</v>
      </c>
      <c r="CK3559" s="1" t="str">
        <f t="shared" si="792"/>
        <v/>
      </c>
    </row>
    <row r="3560" spans="73:89" ht="12" customHeight="1" x14ac:dyDescent="0.15">
      <c r="BU3560" s="1">
        <f t="shared" si="793"/>
        <v>0</v>
      </c>
      <c r="BV3560" s="1">
        <f>IF($BY$12=1,NORMDIST(BY3560,$Y$6,$Y$8,TRUE),IF($BY$12=2,IF(BY3560&lt;=$BX$31,0,IF(BY3560&gt;=$BX$32,1,(BY3560-$BX$31)*$BX$33)),SUM($BU$42:BU3560)/$BV$40))</f>
        <v>1</v>
      </c>
      <c r="BW3560" s="1">
        <f t="shared" si="795"/>
        <v>2.5118300278504979E-49</v>
      </c>
      <c r="BY3560" s="1">
        <f t="shared" si="796"/>
        <v>351.80000000001149</v>
      </c>
      <c r="BZ3560" s="1">
        <f t="shared" si="787"/>
        <v>7.1399375436339279E-52</v>
      </c>
      <c r="CA3560" s="1">
        <f t="shared" si="794"/>
        <v>26</v>
      </c>
      <c r="CE3560" s="1">
        <f t="shared" si="788"/>
        <v>26.305</v>
      </c>
      <c r="CF3560" s="1">
        <f t="shared" si="789"/>
        <v>99</v>
      </c>
      <c r="CG3560" s="1">
        <f t="shared" si="790"/>
        <v>0</v>
      </c>
      <c r="CH3560" s="1">
        <f t="shared" si="797"/>
        <v>0</v>
      </c>
      <c r="CJ3560" s="1" t="e">
        <f t="shared" si="791"/>
        <v>#N/A</v>
      </c>
      <c r="CK3560" s="1" t="str">
        <f t="shared" si="792"/>
        <v/>
      </c>
    </row>
    <row r="3561" spans="73:89" ht="12" customHeight="1" x14ac:dyDescent="0.15">
      <c r="BU3561" s="1">
        <f t="shared" si="793"/>
        <v>0</v>
      </c>
      <c r="BV3561" s="1">
        <f>IF($BY$12=1,NORMDIST(BY3561,$Y$6,$Y$8,TRUE),IF($BY$12=2,IF(BY3561&lt;=$BX$31,0,IF(BY3561&gt;=$BX$32,1,(BY3561-$BX$31)*$BX$33)),SUM($BU$42:BU3561)/$BV$40))</f>
        <v>1</v>
      </c>
      <c r="BW3561" s="1">
        <f t="shared" si="795"/>
        <v>2.3299185136145888E-49</v>
      </c>
      <c r="BY3561" s="1">
        <f t="shared" si="796"/>
        <v>351.90000000001152</v>
      </c>
      <c r="BZ3561" s="1">
        <f t="shared" si="787"/>
        <v>6.6209676431216613E-52</v>
      </c>
      <c r="CA3561" s="1">
        <f t="shared" si="794"/>
        <v>26</v>
      </c>
      <c r="CE3561" s="1">
        <f t="shared" si="788"/>
        <v>26.305</v>
      </c>
      <c r="CF3561" s="1">
        <f t="shared" si="789"/>
        <v>99</v>
      </c>
      <c r="CG3561" s="1">
        <f t="shared" si="790"/>
        <v>0</v>
      </c>
      <c r="CH3561" s="1">
        <f t="shared" si="797"/>
        <v>0</v>
      </c>
      <c r="CJ3561" s="1" t="e">
        <f t="shared" si="791"/>
        <v>#N/A</v>
      </c>
      <c r="CK3561" s="1" t="str">
        <f t="shared" si="792"/>
        <v/>
      </c>
    </row>
    <row r="3562" spans="73:89" ht="12" customHeight="1" x14ac:dyDescent="0.15">
      <c r="BU3562" s="1">
        <f t="shared" si="793"/>
        <v>0</v>
      </c>
      <c r="BV3562" s="1">
        <f>IF($BY$12=1,NORMDIST(BY3562,$Y$6,$Y$8,TRUE),IF($BY$12=2,IF(BY3562&lt;=$BX$31,0,IF(BY3562&gt;=$BX$32,1,(BY3562-$BX$31)*$BX$33)),SUM($BU$42:BU3562)/$BV$40))</f>
        <v>1</v>
      </c>
      <c r="BW3562" s="1">
        <f t="shared" si="795"/>
        <v>2.1611271743007332E-49</v>
      </c>
      <c r="BY3562" s="1">
        <f t="shared" si="796"/>
        <v>352.00000000001154</v>
      </c>
      <c r="BZ3562" s="1">
        <f t="shared" ref="BZ3562:BZ3625" si="798">IF($BZ$5,IF($BY$12=1,NORMDIST(BY3562,$Y$6,$Y$8,FALSE),IF($BY$12=2,IF(AND(BY3562&gt;=$BX$31,BY3562&lt;=$BX$32),$BX$33,0),IF(BY3562&lt;=$BX$13,0,NORMDIST(LN((BY3562-$BX$13)/$BX$12),0,$BW$8,FALSE)/((BY3562-$BX$13)/$BX$12)))),-999)</f>
        <v>6.139565836081427E-52</v>
      </c>
      <c r="CA3562" s="1">
        <f t="shared" si="794"/>
        <v>26</v>
      </c>
      <c r="CE3562" s="1">
        <f t="shared" ref="CE3562:CE3625" si="799">IF(AND($CB$7,$CD$2,$CD$1),26+$P$23/2-CC3562*$P$23,NA())</f>
        <v>26.305</v>
      </c>
      <c r="CF3562" s="1">
        <f t="shared" ref="CF3562:CF3625" si="800">IF(ISNA(CJ3562),99,CJ3562)</f>
        <v>99</v>
      </c>
      <c r="CG3562" s="1">
        <f t="shared" ref="CG3562:CG3625" si="801">IF(ISNA(CJ3562),0,CJ3562)</f>
        <v>0</v>
      </c>
      <c r="CH3562" s="1">
        <f t="shared" si="797"/>
        <v>0</v>
      </c>
      <c r="CJ3562" s="1" t="e">
        <f t="shared" ref="CJ3562:CJ3625" si="802">IF(CH3562=1,CE3562,NA())</f>
        <v>#N/A</v>
      </c>
      <c r="CK3562" s="1" t="str">
        <f t="shared" ref="CK3562:CK3625" si="803">IF(CH3562=1,M3461,"")</f>
        <v/>
      </c>
    </row>
    <row r="3563" spans="73:89" ht="12" customHeight="1" x14ac:dyDescent="0.15">
      <c r="BU3563" s="1">
        <f t="shared" ref="BU3563:BU3626" si="804">IF($BY$12&lt;3,0,IF(BY3563&lt;=$BX$13,0,NORMDIST(LN((BY3563-$BX$13)/$BX$12),0,$BW$8,FALSE)/((BY3563-$BX$13)/$BX$12)))</f>
        <v>0</v>
      </c>
      <c r="BV3563" s="1">
        <f>IF($BY$12=1,NORMDIST(BY3563,$Y$6,$Y$8,TRUE),IF($BY$12=2,IF(BY3563&lt;=$BX$31,0,IF(BY3563&gt;=$BX$32,1,(BY3563-$BX$31)*$BX$33)),SUM($BU$42:BU3563)/$BV$40))</f>
        <v>1</v>
      </c>
      <c r="BW3563" s="1">
        <f t="shared" si="795"/>
        <v>2.0045136767530986E-49</v>
      </c>
      <c r="BY3563" s="1">
        <f t="shared" si="796"/>
        <v>352.10000000001156</v>
      </c>
      <c r="BZ3563" s="1">
        <f t="shared" si="798"/>
        <v>5.6930237908350831E-52</v>
      </c>
      <c r="CA3563" s="1">
        <f t="shared" ref="CA3563:CA3626" si="805">IF(AND($CD$1,$CD$3),26-$CD$40*NORMDIST(BY3563,$Y$6,$Y$8/SQRT($T$18),FALSE),-999)</f>
        <v>26</v>
      </c>
      <c r="CE3563" s="1">
        <f t="shared" si="799"/>
        <v>26.305</v>
      </c>
      <c r="CF3563" s="1">
        <f t="shared" si="800"/>
        <v>99</v>
      </c>
      <c r="CG3563" s="1">
        <f t="shared" si="801"/>
        <v>0</v>
      </c>
      <c r="CH3563" s="1">
        <f t="shared" si="797"/>
        <v>0</v>
      </c>
      <c r="CJ3563" s="1" t="e">
        <f t="shared" si="802"/>
        <v>#N/A</v>
      </c>
      <c r="CK3563" s="1" t="str">
        <f t="shared" si="803"/>
        <v/>
      </c>
    </row>
    <row r="3564" spans="73:89" ht="12" customHeight="1" x14ac:dyDescent="0.15">
      <c r="BU3564" s="1">
        <f t="shared" si="804"/>
        <v>0</v>
      </c>
      <c r="BV3564" s="1">
        <f>IF($BY$12=1,NORMDIST(BY3564,$Y$6,$Y$8,TRUE),IF($BY$12=2,IF(BY3564&lt;=$BX$31,0,IF(BY3564&gt;=$BX$32,1,(BY3564-$BX$31)*$BX$33)),SUM($BU$42:BU3564)/$BV$40))</f>
        <v>1</v>
      </c>
      <c r="BW3564" s="1">
        <f t="shared" si="795"/>
        <v>1.8592030831650651E-49</v>
      </c>
      <c r="BY3564" s="1">
        <f t="shared" si="796"/>
        <v>352.20000000001158</v>
      </c>
      <c r="BZ3564" s="1">
        <f t="shared" si="798"/>
        <v>5.2788276069420897E-52</v>
      </c>
      <c r="CA3564" s="1">
        <f t="shared" si="805"/>
        <v>26</v>
      </c>
      <c r="CE3564" s="1">
        <f t="shared" si="799"/>
        <v>26.305</v>
      </c>
      <c r="CF3564" s="1">
        <f t="shared" si="800"/>
        <v>99</v>
      </c>
      <c r="CG3564" s="1">
        <f t="shared" si="801"/>
        <v>0</v>
      </c>
      <c r="CH3564" s="1">
        <f t="shared" si="797"/>
        <v>0</v>
      </c>
      <c r="CJ3564" s="1" t="e">
        <f t="shared" si="802"/>
        <v>#N/A</v>
      </c>
      <c r="CK3564" s="1" t="str">
        <f t="shared" si="803"/>
        <v/>
      </c>
    </row>
    <row r="3565" spans="73:89" ht="12" customHeight="1" x14ac:dyDescent="0.15">
      <c r="BU3565" s="1">
        <f t="shared" si="804"/>
        <v>0</v>
      </c>
      <c r="BV3565" s="1">
        <f>IF($BY$12=1,NORMDIST(BY3565,$Y$6,$Y$8,TRUE),IF($BY$12=2,IF(BY3565&lt;=$BX$31,0,IF(BY3565&gt;=$BX$32,1,(BY3565-$BX$31)*$BX$33)),SUM($BU$42:BU3565)/$BV$40))</f>
        <v>1</v>
      </c>
      <c r="BW3565" s="1">
        <f t="shared" si="795"/>
        <v>1.7243830516405828E-49</v>
      </c>
      <c r="BY3565" s="1">
        <f t="shared" si="796"/>
        <v>352.30000000001161</v>
      </c>
      <c r="BZ3565" s="1">
        <f t="shared" si="798"/>
        <v>4.894643916095731E-52</v>
      </c>
      <c r="CA3565" s="1">
        <f t="shared" si="805"/>
        <v>26</v>
      </c>
      <c r="CE3565" s="1">
        <f t="shared" si="799"/>
        <v>26.305</v>
      </c>
      <c r="CF3565" s="1">
        <f t="shared" si="800"/>
        <v>99</v>
      </c>
      <c r="CG3565" s="1">
        <f t="shared" si="801"/>
        <v>0</v>
      </c>
      <c r="CH3565" s="1">
        <f t="shared" si="797"/>
        <v>0</v>
      </c>
      <c r="CJ3565" s="1" t="e">
        <f t="shared" si="802"/>
        <v>#N/A</v>
      </c>
      <c r="CK3565" s="1" t="str">
        <f t="shared" si="803"/>
        <v/>
      </c>
    </row>
    <row r="3566" spans="73:89" ht="12" customHeight="1" x14ac:dyDescent="0.15">
      <c r="BU3566" s="1">
        <f t="shared" si="804"/>
        <v>0</v>
      </c>
      <c r="BV3566" s="1">
        <f>IF($BY$12=1,NORMDIST(BY3566,$Y$6,$Y$8,TRUE),IF($BY$12=2,IF(BY3566&lt;=$BX$31,0,IF(BY3566&gt;=$BX$32,1,(BY3566-$BX$31)*$BX$33)),SUM($BU$42:BU3566)/$BV$40))</f>
        <v>1</v>
      </c>
      <c r="BW3566" s="1">
        <f t="shared" si="795"/>
        <v>1.5992993770538247E-49</v>
      </c>
      <c r="BY3566" s="1">
        <f t="shared" si="796"/>
        <v>352.40000000001163</v>
      </c>
      <c r="BZ3566" s="1">
        <f t="shared" si="798"/>
        <v>4.5383069723432799E-52</v>
      </c>
      <c r="CA3566" s="1">
        <f t="shared" si="805"/>
        <v>26</v>
      </c>
      <c r="CE3566" s="1">
        <f t="shared" si="799"/>
        <v>26.305</v>
      </c>
      <c r="CF3566" s="1">
        <f t="shared" si="800"/>
        <v>99</v>
      </c>
      <c r="CG3566" s="1">
        <f t="shared" si="801"/>
        <v>0</v>
      </c>
      <c r="CH3566" s="1">
        <f t="shared" si="797"/>
        <v>0</v>
      </c>
      <c r="CJ3566" s="1" t="e">
        <f t="shared" si="802"/>
        <v>#N/A</v>
      </c>
      <c r="CK3566" s="1" t="str">
        <f t="shared" si="803"/>
        <v/>
      </c>
    </row>
    <row r="3567" spans="73:89" ht="12" customHeight="1" x14ac:dyDescent="0.15">
      <c r="BU3567" s="1">
        <f t="shared" si="804"/>
        <v>0</v>
      </c>
      <c r="BV3567" s="1">
        <f>IF($BY$12=1,NORMDIST(BY3567,$Y$6,$Y$8,TRUE),IF($BY$12=2,IF(BY3567&lt;=$BX$31,0,IF(BY3567&gt;=$BX$32,1,(BY3567-$BX$31)*$BX$33)),SUM($BU$42:BU3567)/$BV$40))</f>
        <v>1</v>
      </c>
      <c r="BW3567" s="1">
        <f t="shared" si="795"/>
        <v>1.4832518481847975E-49</v>
      </c>
      <c r="BY3567" s="1">
        <f t="shared" si="796"/>
        <v>352.50000000001165</v>
      </c>
      <c r="BZ3567" s="1">
        <f t="shared" si="798"/>
        <v>4.2078066615170169E-52</v>
      </c>
      <c r="CA3567" s="1">
        <f t="shared" si="805"/>
        <v>26</v>
      </c>
      <c r="CE3567" s="1">
        <f t="shared" si="799"/>
        <v>26.305</v>
      </c>
      <c r="CF3567" s="1">
        <f t="shared" si="800"/>
        <v>99</v>
      </c>
      <c r="CG3567" s="1">
        <f t="shared" si="801"/>
        <v>0</v>
      </c>
      <c r="CH3567" s="1">
        <f t="shared" si="797"/>
        <v>0</v>
      </c>
      <c r="CJ3567" s="1" t="e">
        <f t="shared" si="802"/>
        <v>#N/A</v>
      </c>
      <c r="CK3567" s="1" t="str">
        <f t="shared" si="803"/>
        <v/>
      </c>
    </row>
    <row r="3568" spans="73:89" ht="12" customHeight="1" x14ac:dyDescent="0.15">
      <c r="BU3568" s="1">
        <f t="shared" si="804"/>
        <v>0</v>
      </c>
      <c r="BV3568" s="1">
        <f>IF($BY$12=1,NORMDIST(BY3568,$Y$6,$Y$8,TRUE),IF($BY$12=2,IF(BY3568&lt;=$BX$31,0,IF(BY3568&gt;=$BX$32,1,(BY3568-$BX$31)*$BX$33)),SUM($BU$42:BU3568)/$BV$40))</f>
        <v>1</v>
      </c>
      <c r="BW3568" s="1">
        <f t="shared" si="795"/>
        <v>1.3755903987975008E-49</v>
      </c>
      <c r="BY3568" s="1">
        <f t="shared" si="796"/>
        <v>352.60000000001168</v>
      </c>
      <c r="BZ3568" s="1">
        <f t="shared" si="798"/>
        <v>3.9012773647120113E-52</v>
      </c>
      <c r="CA3568" s="1">
        <f t="shared" si="805"/>
        <v>26</v>
      </c>
      <c r="CE3568" s="1">
        <f t="shared" si="799"/>
        <v>26.305</v>
      </c>
      <c r="CF3568" s="1">
        <f t="shared" si="800"/>
        <v>99</v>
      </c>
      <c r="CG3568" s="1">
        <f t="shared" si="801"/>
        <v>0</v>
      </c>
      <c r="CH3568" s="1">
        <f t="shared" si="797"/>
        <v>0</v>
      </c>
      <c r="CJ3568" s="1" t="e">
        <f t="shared" si="802"/>
        <v>#N/A</v>
      </c>
      <c r="CK3568" s="1" t="str">
        <f t="shared" si="803"/>
        <v/>
      </c>
    </row>
    <row r="3569" spans="73:89" ht="12" customHeight="1" x14ac:dyDescent="0.15">
      <c r="BU3569" s="1">
        <f t="shared" si="804"/>
        <v>0</v>
      </c>
      <c r="BV3569" s="1">
        <f>IF($BY$12=1,NORMDIST(BY3569,$Y$6,$Y$8,TRUE),IF($BY$12=2,IF(BY3569&lt;=$BX$31,0,IF(BY3569&gt;=$BX$32,1,(BY3569-$BX$31)*$BX$33)),SUM($BU$42:BU3569)/$BV$40))</f>
        <v>1</v>
      </c>
      <c r="BW3569" s="1">
        <f t="shared" si="795"/>
        <v>1.2757115318962001E-49</v>
      </c>
      <c r="BY3569" s="1">
        <f t="shared" si="796"/>
        <v>352.7000000000117</v>
      </c>
      <c r="BZ3569" s="1">
        <f t="shared" si="798"/>
        <v>3.6169876152428628E-52</v>
      </c>
      <c r="CA3569" s="1">
        <f t="shared" si="805"/>
        <v>26</v>
      </c>
      <c r="CE3569" s="1">
        <f t="shared" si="799"/>
        <v>26.305</v>
      </c>
      <c r="CF3569" s="1">
        <f t="shared" si="800"/>
        <v>99</v>
      </c>
      <c r="CG3569" s="1">
        <f t="shared" si="801"/>
        <v>0</v>
      </c>
      <c r="CH3569" s="1">
        <f t="shared" si="797"/>
        <v>0</v>
      </c>
      <c r="CJ3569" s="1" t="e">
        <f t="shared" si="802"/>
        <v>#N/A</v>
      </c>
      <c r="CK3569" s="1" t="str">
        <f t="shared" si="803"/>
        <v/>
      </c>
    </row>
    <row r="3570" spans="73:89" ht="12" customHeight="1" x14ac:dyDescent="0.15">
      <c r="BU3570" s="1">
        <f t="shared" si="804"/>
        <v>0</v>
      </c>
      <c r="BV3570" s="1">
        <f>IF($BY$12=1,NORMDIST(BY3570,$Y$6,$Y$8,TRUE),IF($BY$12=2,IF(BY3570&lt;=$BX$31,0,IF(BY3570&gt;=$BX$32,1,(BY3570-$BX$31)*$BX$33)),SUM($BU$42:BU3570)/$BV$40))</f>
        <v>1</v>
      </c>
      <c r="BW3570" s="1">
        <f t="shared" si="795"/>
        <v>1.1830549978566061E-49</v>
      </c>
      <c r="BY3570" s="1">
        <f t="shared" si="796"/>
        <v>352.80000000001172</v>
      </c>
      <c r="BZ3570" s="1">
        <f t="shared" si="798"/>
        <v>3.3533304927907221E-52</v>
      </c>
      <c r="CA3570" s="1">
        <f t="shared" si="805"/>
        <v>26</v>
      </c>
      <c r="CE3570" s="1">
        <f t="shared" si="799"/>
        <v>26.305</v>
      </c>
      <c r="CF3570" s="1">
        <f t="shared" si="800"/>
        <v>99</v>
      </c>
      <c r="CG3570" s="1">
        <f t="shared" si="801"/>
        <v>0</v>
      </c>
      <c r="CH3570" s="1">
        <f t="shared" si="797"/>
        <v>0</v>
      </c>
      <c r="CJ3570" s="1" t="e">
        <f t="shared" si="802"/>
        <v>#N/A</v>
      </c>
      <c r="CK3570" s="1" t="str">
        <f t="shared" si="803"/>
        <v/>
      </c>
    </row>
    <row r="3571" spans="73:89" ht="12" customHeight="1" x14ac:dyDescent="0.15">
      <c r="BU3571" s="1">
        <f t="shared" si="804"/>
        <v>0</v>
      </c>
      <c r="BV3571" s="1">
        <f>IF($BY$12=1,NORMDIST(BY3571,$Y$6,$Y$8,TRUE),IF($BY$12=2,IF(BY3571&lt;=$BX$31,0,IF(BY3571&gt;=$BX$32,1,(BY3571-$BX$31)*$BX$33)),SUM($BU$42:BU3571)/$BV$40))</f>
        <v>1</v>
      </c>
      <c r="BW3571" s="1">
        <f t="shared" si="795"/>
        <v>1.0971007084861544E-49</v>
      </c>
      <c r="BY3571" s="1">
        <f t="shared" si="796"/>
        <v>352.90000000001174</v>
      </c>
      <c r="BZ3571" s="1">
        <f t="shared" si="798"/>
        <v>3.1088147024259504E-52</v>
      </c>
      <c r="CA3571" s="1">
        <f t="shared" si="805"/>
        <v>26</v>
      </c>
      <c r="CE3571" s="1">
        <f t="shared" si="799"/>
        <v>26.305</v>
      </c>
      <c r="CF3571" s="1">
        <f t="shared" si="800"/>
        <v>99</v>
      </c>
      <c r="CG3571" s="1">
        <f t="shared" si="801"/>
        <v>0</v>
      </c>
      <c r="CH3571" s="1">
        <f t="shared" si="797"/>
        <v>0</v>
      </c>
      <c r="CJ3571" s="1" t="e">
        <f t="shared" si="802"/>
        <v>#N/A</v>
      </c>
      <c r="CK3571" s="1" t="str">
        <f t="shared" si="803"/>
        <v/>
      </c>
    </row>
    <row r="3572" spans="73:89" ht="12" customHeight="1" x14ac:dyDescent="0.15">
      <c r="BU3572" s="1">
        <f t="shared" si="804"/>
        <v>0</v>
      </c>
      <c r="BV3572" s="1">
        <f>IF($BY$12=1,NORMDIST(BY3572,$Y$6,$Y$8,TRUE),IF($BY$12=2,IF(BY3572&lt;=$BX$31,0,IF(BY3572&gt;=$BX$32,1,(BY3572-$BX$31)*$BX$33)),SUM($BU$42:BU3572)/$BV$40))</f>
        <v>1</v>
      </c>
      <c r="BW3572" s="1">
        <f t="shared" si="795"/>
        <v>1.0173658703302662E-49</v>
      </c>
      <c r="BY3572" s="1">
        <f t="shared" si="796"/>
        <v>353.00000000001177</v>
      </c>
      <c r="BZ3572" s="1">
        <f t="shared" si="798"/>
        <v>2.8820562898873433E-52</v>
      </c>
      <c r="CA3572" s="1">
        <f t="shared" si="805"/>
        <v>26</v>
      </c>
      <c r="CE3572" s="1">
        <f t="shared" si="799"/>
        <v>26.305</v>
      </c>
      <c r="CF3572" s="1">
        <f t="shared" si="800"/>
        <v>99</v>
      </c>
      <c r="CG3572" s="1">
        <f t="shared" si="801"/>
        <v>0</v>
      </c>
      <c r="CH3572" s="1">
        <f t="shared" si="797"/>
        <v>0</v>
      </c>
      <c r="CJ3572" s="1" t="e">
        <f t="shared" si="802"/>
        <v>#N/A</v>
      </c>
      <c r="CK3572" s="1" t="str">
        <f t="shared" si="803"/>
        <v/>
      </c>
    </row>
    <row r="3573" spans="73:89" ht="12" customHeight="1" x14ac:dyDescent="0.15">
      <c r="BU3573" s="1">
        <f t="shared" si="804"/>
        <v>0</v>
      </c>
      <c r="BV3573" s="1">
        <f>IF($BY$12=1,NORMDIST(BY3573,$Y$6,$Y$8,TRUE),IF($BY$12=2,IF(BY3573&lt;=$BX$31,0,IF(BY3573&gt;=$BX$32,1,(BY3573-$BX$31)*$BX$33)),SUM($BU$42:BU3573)/$BV$40))</f>
        <v>1</v>
      </c>
      <c r="BW3573" s="1">
        <f t="shared" si="795"/>
        <v>9.4340232171686093E-50</v>
      </c>
      <c r="BY3573" s="1">
        <f t="shared" si="796"/>
        <v>353.10000000001179</v>
      </c>
      <c r="BZ3573" s="1">
        <f t="shared" si="798"/>
        <v>2.6717709479377779E-52</v>
      </c>
      <c r="CA3573" s="1">
        <f t="shared" si="805"/>
        <v>26</v>
      </c>
      <c r="CE3573" s="1">
        <f t="shared" si="799"/>
        <v>26.305</v>
      </c>
      <c r="CF3573" s="1">
        <f t="shared" si="800"/>
        <v>99</v>
      </c>
      <c r="CG3573" s="1">
        <f t="shared" si="801"/>
        <v>0</v>
      </c>
      <c r="CH3573" s="1">
        <f t="shared" si="797"/>
        <v>0</v>
      </c>
      <c r="CJ3573" s="1" t="e">
        <f t="shared" si="802"/>
        <v>#N/A</v>
      </c>
      <c r="CK3573" s="1" t="str">
        <f t="shared" si="803"/>
        <v/>
      </c>
    </row>
    <row r="3574" spans="73:89" ht="12" customHeight="1" x14ac:dyDescent="0.15">
      <c r="BU3574" s="1">
        <f t="shared" si="804"/>
        <v>0</v>
      </c>
      <c r="BV3574" s="1">
        <f>IF($BY$12=1,NORMDIST(BY3574,$Y$6,$Y$8,TRUE),IF($BY$12=2,IF(BY3574&lt;=$BX$31,0,IF(BY3574&gt;=$BX$32,1,(BY3574-$BX$31)*$BX$33)),SUM($BU$42:BU3574)/$BV$40))</f>
        <v>1</v>
      </c>
      <c r="BW3574" s="1">
        <f t="shared" si="795"/>
        <v>8.7479405912214791E-50</v>
      </c>
      <c r="BY3574" s="1">
        <f t="shared" si="796"/>
        <v>353.20000000001181</v>
      </c>
      <c r="BZ3574" s="1">
        <f t="shared" si="798"/>
        <v>2.4767668718066782E-52</v>
      </c>
      <c r="CA3574" s="1">
        <f t="shared" si="805"/>
        <v>26</v>
      </c>
      <c r="CE3574" s="1">
        <f t="shared" si="799"/>
        <v>26.305</v>
      </c>
      <c r="CF3574" s="1">
        <f t="shared" si="800"/>
        <v>99</v>
      </c>
      <c r="CG3574" s="1">
        <f t="shared" si="801"/>
        <v>0</v>
      </c>
      <c r="CH3574" s="1">
        <f t="shared" si="797"/>
        <v>0</v>
      </c>
      <c r="CJ3574" s="1" t="e">
        <f t="shared" si="802"/>
        <v>#N/A</v>
      </c>
      <c r="CK3574" s="1" t="str">
        <f t="shared" si="803"/>
        <v/>
      </c>
    </row>
    <row r="3575" spans="73:89" ht="12" customHeight="1" x14ac:dyDescent="0.15">
      <c r="BU3575" s="1">
        <f t="shared" si="804"/>
        <v>0</v>
      </c>
      <c r="BV3575" s="1">
        <f>IF($BY$12=1,NORMDIST(BY3575,$Y$6,$Y$8,TRUE),IF($BY$12=2,IF(BY3575&lt;=$BX$31,0,IF(BY3575&gt;=$BX$32,1,(BY3575-$BX$31)*$BX$33)),SUM($BU$42:BU3575)/$BV$40))</f>
        <v>1</v>
      </c>
      <c r="BW3575" s="1">
        <f t="shared" si="795"/>
        <v>8.1115493945736282E-50</v>
      </c>
      <c r="BY3575" s="1">
        <f t="shared" si="796"/>
        <v>353.30000000001183</v>
      </c>
      <c r="BZ3575" s="1">
        <f t="shared" si="798"/>
        <v>2.295938124702337E-52</v>
      </c>
      <c r="CA3575" s="1">
        <f t="shared" si="805"/>
        <v>26</v>
      </c>
      <c r="CE3575" s="1">
        <f t="shared" si="799"/>
        <v>26.305</v>
      </c>
      <c r="CF3575" s="1">
        <f t="shared" si="800"/>
        <v>99</v>
      </c>
      <c r="CG3575" s="1">
        <f t="shared" si="801"/>
        <v>0</v>
      </c>
      <c r="CH3575" s="1">
        <f t="shared" si="797"/>
        <v>0</v>
      </c>
      <c r="CJ3575" s="1" t="e">
        <f t="shared" si="802"/>
        <v>#N/A</v>
      </c>
      <c r="CK3575" s="1" t="str">
        <f t="shared" si="803"/>
        <v/>
      </c>
    </row>
    <row r="3576" spans="73:89" ht="12" customHeight="1" x14ac:dyDescent="0.15">
      <c r="BU3576" s="1">
        <f t="shared" si="804"/>
        <v>0</v>
      </c>
      <c r="BV3576" s="1">
        <f>IF($BY$12=1,NORMDIST(BY3576,$Y$6,$Y$8,TRUE),IF($BY$12=2,IF(BY3576&lt;=$BX$31,0,IF(BY3576&gt;=$BX$32,1,(BY3576-$BX$31)*$BX$33)),SUM($BU$42:BU3576)/$BV$40))</f>
        <v>1</v>
      </c>
      <c r="BW3576" s="1">
        <f t="shared" si="795"/>
        <v>7.5212654581989934E-50</v>
      </c>
      <c r="BY3576" s="1">
        <f t="shared" si="796"/>
        <v>353.40000000001186</v>
      </c>
      <c r="BZ3576" s="1">
        <f t="shared" si="798"/>
        <v>2.128258477136033E-52</v>
      </c>
      <c r="CA3576" s="1">
        <f t="shared" si="805"/>
        <v>26</v>
      </c>
      <c r="CE3576" s="1">
        <f t="shared" si="799"/>
        <v>26.305</v>
      </c>
      <c r="CF3576" s="1">
        <f t="shared" si="800"/>
        <v>99</v>
      </c>
      <c r="CG3576" s="1">
        <f t="shared" si="801"/>
        <v>0</v>
      </c>
      <c r="CH3576" s="1">
        <f t="shared" si="797"/>
        <v>0</v>
      </c>
      <c r="CJ3576" s="1" t="e">
        <f t="shared" si="802"/>
        <v>#N/A</v>
      </c>
      <c r="CK3576" s="1" t="str">
        <f t="shared" si="803"/>
        <v/>
      </c>
    </row>
    <row r="3577" spans="73:89" ht="12" customHeight="1" x14ac:dyDescent="0.15">
      <c r="BU3577" s="1">
        <f t="shared" si="804"/>
        <v>0</v>
      </c>
      <c r="BV3577" s="1">
        <f>IF($BY$12=1,NORMDIST(BY3577,$Y$6,$Y$8,TRUE),IF($BY$12=2,IF(BY3577&lt;=$BX$31,0,IF(BY3577&gt;=$BX$32,1,(BY3577-$BX$31)*$BX$33)),SUM($BU$42:BU3577)/$BV$40))</f>
        <v>1</v>
      </c>
      <c r="BW3577" s="1">
        <f t="shared" si="795"/>
        <v>6.9737620513035972E-50</v>
      </c>
      <c r="BY3577" s="1">
        <f t="shared" si="796"/>
        <v>353.50000000001188</v>
      </c>
      <c r="BZ3577" s="1">
        <f t="shared" si="798"/>
        <v>1.9727756863658736E-52</v>
      </c>
      <c r="CA3577" s="1">
        <f t="shared" si="805"/>
        <v>26</v>
      </c>
      <c r="CE3577" s="1">
        <f t="shared" si="799"/>
        <v>26.305</v>
      </c>
      <c r="CF3577" s="1">
        <f t="shared" si="800"/>
        <v>99</v>
      </c>
      <c r="CG3577" s="1">
        <f t="shared" si="801"/>
        <v>0</v>
      </c>
      <c r="CH3577" s="1">
        <f t="shared" si="797"/>
        <v>0</v>
      </c>
      <c r="CJ3577" s="1" t="e">
        <f t="shared" si="802"/>
        <v>#N/A</v>
      </c>
      <c r="CK3577" s="1" t="str">
        <f t="shared" si="803"/>
        <v/>
      </c>
    </row>
    <row r="3578" spans="73:89" ht="12" customHeight="1" x14ac:dyDescent="0.15">
      <c r="BU3578" s="1">
        <f t="shared" si="804"/>
        <v>0</v>
      </c>
      <c r="BV3578" s="1">
        <f>IF($BY$12=1,NORMDIST(BY3578,$Y$6,$Y$8,TRUE),IF($BY$12=2,IF(BY3578&lt;=$BX$31,0,IF(BY3578&gt;=$BX$32,1,(BY3578-$BX$31)*$BX$33)),SUM($BU$42:BU3578)/$BV$40))</f>
        <v>1</v>
      </c>
      <c r="BW3578" s="1">
        <f t="shared" si="795"/>
        <v>6.4659514689394002E-50</v>
      </c>
      <c r="BY3578" s="1">
        <f t="shared" si="796"/>
        <v>353.6000000000119</v>
      </c>
      <c r="BZ3578" s="1">
        <f t="shared" si="798"/>
        <v>1.8286061846547461E-52</v>
      </c>
      <c r="CA3578" s="1">
        <f t="shared" si="805"/>
        <v>26</v>
      </c>
      <c r="CE3578" s="1">
        <f t="shared" si="799"/>
        <v>26.305</v>
      </c>
      <c r="CF3578" s="1">
        <f t="shared" si="800"/>
        <v>99</v>
      </c>
      <c r="CG3578" s="1">
        <f t="shared" si="801"/>
        <v>0</v>
      </c>
      <c r="CH3578" s="1">
        <f t="shared" si="797"/>
        <v>0</v>
      </c>
      <c r="CJ3578" s="1" t="e">
        <f t="shared" si="802"/>
        <v>#N/A</v>
      </c>
      <c r="CK3578" s="1" t="str">
        <f t="shared" si="803"/>
        <v/>
      </c>
    </row>
    <row r="3579" spans="73:89" ht="12" customHeight="1" x14ac:dyDescent="0.15">
      <c r="BU3579" s="1">
        <f t="shared" si="804"/>
        <v>0</v>
      </c>
      <c r="BV3579" s="1">
        <f>IF($BY$12=1,NORMDIST(BY3579,$Y$6,$Y$8,TRUE),IF($BY$12=2,IF(BY3579&lt;=$BX$31,0,IF(BY3579&gt;=$BX$32,1,(BY3579-$BX$31)*$BX$33)),SUM($BU$42:BU3579)/$BV$40))</f>
        <v>1</v>
      </c>
      <c r="BW3579" s="1">
        <f t="shared" ref="BW3579:BW3642" si="806">BY3579*BZ3579</f>
        <v>5.9949679308318704E-50</v>
      </c>
      <c r="BY3579" s="1">
        <f t="shared" ref="BY3579:BY3642" si="807">BY3578+$BZ$1</f>
        <v>353.70000000001193</v>
      </c>
      <c r="BZ3579" s="1">
        <f t="shared" si="798"/>
        <v>1.6949301472523802E-52</v>
      </c>
      <c r="CA3579" s="1">
        <f t="shared" si="805"/>
        <v>26</v>
      </c>
      <c r="CE3579" s="1">
        <f t="shared" si="799"/>
        <v>26.305</v>
      </c>
      <c r="CF3579" s="1">
        <f t="shared" si="800"/>
        <v>99</v>
      </c>
      <c r="CG3579" s="1">
        <f t="shared" si="801"/>
        <v>0</v>
      </c>
      <c r="CH3579" s="1">
        <f t="shared" si="797"/>
        <v>0</v>
      </c>
      <c r="CJ3579" s="1" t="e">
        <f t="shared" si="802"/>
        <v>#N/A</v>
      </c>
      <c r="CK3579" s="1" t="str">
        <f t="shared" si="803"/>
        <v/>
      </c>
    </row>
    <row r="3580" spans="73:89" ht="12" customHeight="1" x14ac:dyDescent="0.15">
      <c r="BU3580" s="1">
        <f t="shared" si="804"/>
        <v>0</v>
      </c>
      <c r="BV3580" s="1">
        <f>IF($BY$12=1,NORMDIST(BY3580,$Y$6,$Y$8,TRUE),IF($BY$12=2,IF(BY3580&lt;=$BX$31,0,IF(BY3580&gt;=$BX$32,1,(BY3580-$BX$31)*$BX$33)),SUM($BU$42:BU3580)/$BV$40))</f>
        <v>1</v>
      </c>
      <c r="BW3580" s="1">
        <f t="shared" si="806"/>
        <v>5.5581516984535313E-50</v>
      </c>
      <c r="BY3580" s="1">
        <f t="shared" si="807"/>
        <v>353.80000000001195</v>
      </c>
      <c r="BZ3580" s="1">
        <f t="shared" si="798"/>
        <v>1.5709869130733024E-52</v>
      </c>
      <c r="CA3580" s="1">
        <f t="shared" si="805"/>
        <v>26</v>
      </c>
      <c r="CE3580" s="1">
        <f t="shared" si="799"/>
        <v>26.305</v>
      </c>
      <c r="CF3580" s="1">
        <f t="shared" si="800"/>
        <v>99</v>
      </c>
      <c r="CG3580" s="1">
        <f t="shared" si="801"/>
        <v>0</v>
      </c>
      <c r="CH3580" s="1">
        <f t="shared" si="797"/>
        <v>0</v>
      </c>
      <c r="CJ3580" s="1" t="e">
        <f t="shared" si="802"/>
        <v>#N/A</v>
      </c>
      <c r="CK3580" s="1" t="str">
        <f t="shared" si="803"/>
        <v/>
      </c>
    </row>
    <row r="3581" spans="73:89" ht="12" customHeight="1" x14ac:dyDescent="0.15">
      <c r="BU3581" s="1">
        <f t="shared" si="804"/>
        <v>0</v>
      </c>
      <c r="BV3581" s="1">
        <f>IF($BY$12=1,NORMDIST(BY3581,$Y$6,$Y$8,TRUE),IF($BY$12=2,IF(BY3581&lt;=$BX$31,0,IF(BY3581&gt;=$BX$32,1,(BY3581-$BX$31)*$BX$33)),SUM($BU$42:BU3581)/$BV$40))</f>
        <v>1</v>
      </c>
      <c r="BW3581" s="1">
        <f t="shared" si="806"/>
        <v>5.1530343239375703E-50</v>
      </c>
      <c r="BY3581" s="1">
        <f t="shared" si="807"/>
        <v>353.90000000001197</v>
      </c>
      <c r="BZ3581" s="1">
        <f t="shared" si="798"/>
        <v>1.456070732957727E-52</v>
      </c>
      <c r="CA3581" s="1">
        <f t="shared" si="805"/>
        <v>26</v>
      </c>
      <c r="CE3581" s="1">
        <f t="shared" si="799"/>
        <v>26.305</v>
      </c>
      <c r="CF3581" s="1">
        <f t="shared" si="800"/>
        <v>99</v>
      </c>
      <c r="CG3581" s="1">
        <f t="shared" si="801"/>
        <v>0</v>
      </c>
      <c r="CH3581" s="1">
        <f t="shared" si="797"/>
        <v>0</v>
      </c>
      <c r="CJ3581" s="1" t="e">
        <f t="shared" si="802"/>
        <v>#N/A</v>
      </c>
      <c r="CK3581" s="1" t="str">
        <f t="shared" si="803"/>
        <v/>
      </c>
    </row>
    <row r="3582" spans="73:89" ht="12" customHeight="1" x14ac:dyDescent="0.15">
      <c r="BU3582" s="1">
        <f t="shared" si="804"/>
        <v>0</v>
      </c>
      <c r="BV3582" s="1">
        <f>IF($BY$12=1,NORMDIST(BY3582,$Y$6,$Y$8,TRUE),IF($BY$12=2,IF(BY3582&lt;=$BX$31,0,IF(BY3582&gt;=$BX$32,1,(BY3582-$BX$31)*$BX$33)),SUM($BU$42:BU3582)/$BV$40))</f>
        <v>1</v>
      </c>
      <c r="BW3582" s="1">
        <f t="shared" si="806"/>
        <v>4.7773249505238469E-50</v>
      </c>
      <c r="BY3582" s="1">
        <f t="shared" si="807"/>
        <v>354.00000000001199</v>
      </c>
      <c r="BZ3582" s="1">
        <f t="shared" si="798"/>
        <v>1.349526822181832E-52</v>
      </c>
      <c r="CA3582" s="1">
        <f t="shared" si="805"/>
        <v>26</v>
      </c>
      <c r="CE3582" s="1">
        <f t="shared" si="799"/>
        <v>26.305</v>
      </c>
      <c r="CF3582" s="1">
        <f t="shared" si="800"/>
        <v>99</v>
      </c>
      <c r="CG3582" s="1">
        <f t="shared" si="801"/>
        <v>0</v>
      </c>
      <c r="CH3582" s="1">
        <f t="shared" si="797"/>
        <v>0</v>
      </c>
      <c r="CJ3582" s="1" t="e">
        <f t="shared" si="802"/>
        <v>#N/A</v>
      </c>
      <c r="CK3582" s="1" t="str">
        <f t="shared" si="803"/>
        <v/>
      </c>
    </row>
    <row r="3583" spans="73:89" ht="12" customHeight="1" x14ac:dyDescent="0.15">
      <c r="BU3583" s="1">
        <f t="shared" si="804"/>
        <v>0</v>
      </c>
      <c r="BV3583" s="1">
        <f>IF($BY$12=1,NORMDIST(BY3583,$Y$6,$Y$8,TRUE),IF($BY$12=2,IF(BY3583&lt;=$BX$31,0,IF(BY3583&gt;=$BX$32,1,(BY3583-$BX$31)*$BX$33)),SUM($BU$42:BU3583)/$BV$40))</f>
        <v>1</v>
      </c>
      <c r="BW3583" s="1">
        <f t="shared" si="806"/>
        <v>4.4288975899100817E-50</v>
      </c>
      <c r="BY3583" s="1">
        <f t="shared" si="807"/>
        <v>354.10000000001202</v>
      </c>
      <c r="BZ3583" s="1">
        <f t="shared" si="798"/>
        <v>1.2507476955407883E-52</v>
      </c>
      <c r="CA3583" s="1">
        <f t="shared" si="805"/>
        <v>26</v>
      </c>
      <c r="CE3583" s="1">
        <f t="shared" si="799"/>
        <v>26.305</v>
      </c>
      <c r="CF3583" s="1">
        <f t="shared" si="800"/>
        <v>99</v>
      </c>
      <c r="CG3583" s="1">
        <f t="shared" si="801"/>
        <v>0</v>
      </c>
      <c r="CH3583" s="1">
        <f t="shared" si="797"/>
        <v>0</v>
      </c>
      <c r="CJ3583" s="1" t="e">
        <f t="shared" si="802"/>
        <v>#N/A</v>
      </c>
      <c r="CK3583" s="1" t="str">
        <f t="shared" si="803"/>
        <v/>
      </c>
    </row>
    <row r="3584" spans="73:89" ht="12" customHeight="1" x14ac:dyDescent="0.15">
      <c r="BU3584" s="1">
        <f t="shared" si="804"/>
        <v>0</v>
      </c>
      <c r="BV3584" s="1">
        <f>IF($BY$12=1,NORMDIST(BY3584,$Y$6,$Y$8,TRUE),IF($BY$12=2,IF(BY3584&lt;=$BX$31,0,IF(BY3584&gt;=$BX$32,1,(BY3584-$BX$31)*$BX$33)),SUM($BU$42:BU3584)/$BV$40))</f>
        <v>1</v>
      </c>
      <c r="BW3584" s="1">
        <f t="shared" si="806"/>
        <v>4.1057793071439585E-50</v>
      </c>
      <c r="BY3584" s="1">
        <f t="shared" si="807"/>
        <v>354.20000000001204</v>
      </c>
      <c r="BZ3584" s="1">
        <f t="shared" si="798"/>
        <v>1.1591697648627382E-52</v>
      </c>
      <c r="CA3584" s="1">
        <f t="shared" si="805"/>
        <v>26</v>
      </c>
      <c r="CE3584" s="1">
        <f t="shared" si="799"/>
        <v>26.305</v>
      </c>
      <c r="CF3584" s="1">
        <f t="shared" si="800"/>
        <v>99</v>
      </c>
      <c r="CG3584" s="1">
        <f t="shared" si="801"/>
        <v>0</v>
      </c>
      <c r="CH3584" s="1">
        <f t="shared" si="797"/>
        <v>0</v>
      </c>
      <c r="CJ3584" s="1" t="e">
        <f t="shared" si="802"/>
        <v>#N/A</v>
      </c>
      <c r="CK3584" s="1" t="str">
        <f t="shared" si="803"/>
        <v/>
      </c>
    </row>
    <row r="3585" spans="73:89" ht="12" customHeight="1" x14ac:dyDescent="0.15">
      <c r="BU3585" s="1">
        <f t="shared" si="804"/>
        <v>0</v>
      </c>
      <c r="BV3585" s="1">
        <f>IF($BY$12=1,NORMDIST(BY3585,$Y$6,$Y$8,TRUE),IF($BY$12=2,IF(BY3585&lt;=$BX$31,0,IF(BY3585&gt;=$BX$32,1,(BY3585-$BX$31)*$BX$33)),SUM($BU$42:BU3585)/$BV$40))</f>
        <v>1</v>
      </c>
      <c r="BW3585" s="1">
        <f t="shared" si="806"/>
        <v>3.8061392486042104E-50</v>
      </c>
      <c r="BY3585" s="1">
        <f t="shared" si="807"/>
        <v>354.30000000001206</v>
      </c>
      <c r="BZ3585" s="1">
        <f t="shared" si="798"/>
        <v>1.0742701802438839E-52</v>
      </c>
      <c r="CA3585" s="1">
        <f t="shared" si="805"/>
        <v>26</v>
      </c>
      <c r="CE3585" s="1">
        <f t="shared" si="799"/>
        <v>26.305</v>
      </c>
      <c r="CF3585" s="1">
        <f t="shared" si="800"/>
        <v>99</v>
      </c>
      <c r="CG3585" s="1">
        <f t="shared" si="801"/>
        <v>0</v>
      </c>
      <c r="CH3585" s="1">
        <f t="shared" si="797"/>
        <v>0</v>
      </c>
      <c r="CJ3585" s="1" t="e">
        <f t="shared" si="802"/>
        <v>#N/A</v>
      </c>
      <c r="CK3585" s="1" t="str">
        <f t="shared" si="803"/>
        <v/>
      </c>
    </row>
    <row r="3586" spans="73:89" ht="12" customHeight="1" x14ac:dyDescent="0.15">
      <c r="BU3586" s="1">
        <f t="shared" si="804"/>
        <v>0</v>
      </c>
      <c r="BV3586" s="1">
        <f>IF($BY$12=1,NORMDIST(BY3586,$Y$6,$Y$8,TRUE),IF($BY$12=2,IF(BY3586&lt;=$BX$31,0,IF(BY3586&gt;=$BX$32,1,(BY3586-$BX$31)*$BX$33)),SUM($BU$42:BU3586)/$BV$40))</f>
        <v>1</v>
      </c>
      <c r="BW3586" s="1">
        <f t="shared" si="806"/>
        <v>3.5282784531696185E-50</v>
      </c>
      <c r="BY3586" s="1">
        <f t="shared" si="807"/>
        <v>354.40000000001208</v>
      </c>
      <c r="BZ3586" s="1">
        <f t="shared" si="798"/>
        <v>9.9556389762119029E-53</v>
      </c>
      <c r="CA3586" s="1">
        <f t="shared" si="805"/>
        <v>26</v>
      </c>
      <c r="CE3586" s="1">
        <f t="shared" si="799"/>
        <v>26.305</v>
      </c>
      <c r="CF3586" s="1">
        <f t="shared" si="800"/>
        <v>99</v>
      </c>
      <c r="CG3586" s="1">
        <f t="shared" si="801"/>
        <v>0</v>
      </c>
      <c r="CH3586" s="1">
        <f t="shared" si="797"/>
        <v>0</v>
      </c>
      <c r="CJ3586" s="1" t="e">
        <f t="shared" si="802"/>
        <v>#N/A</v>
      </c>
      <c r="CK3586" s="1" t="str">
        <f t="shared" si="803"/>
        <v/>
      </c>
    </row>
    <row r="3587" spans="73:89" ht="12" customHeight="1" x14ac:dyDescent="0.15">
      <c r="BU3587" s="1">
        <f t="shared" si="804"/>
        <v>0</v>
      </c>
      <c r="BV3587" s="1">
        <f>IF($BY$12=1,NORMDIST(BY3587,$Y$6,$Y$8,TRUE),IF($BY$12=2,IF(BY3587&lt;=$BX$31,0,IF(BY3587&gt;=$BX$32,1,(BY3587-$BX$31)*$BX$33)),SUM($BU$42:BU3587)/$BV$40))</f>
        <v>1</v>
      </c>
      <c r="BW3587" s="1">
        <f t="shared" si="806"/>
        <v>3.270620390915132E-50</v>
      </c>
      <c r="BY3587" s="1">
        <f t="shared" si="807"/>
        <v>354.50000000001211</v>
      </c>
      <c r="BZ3587" s="1">
        <f t="shared" si="798"/>
        <v>9.2260095653456137E-53</v>
      </c>
      <c r="CA3587" s="1">
        <f t="shared" si="805"/>
        <v>26</v>
      </c>
      <c r="CE3587" s="1">
        <f t="shared" si="799"/>
        <v>26.305</v>
      </c>
      <c r="CF3587" s="1">
        <f t="shared" si="800"/>
        <v>99</v>
      </c>
      <c r="CG3587" s="1">
        <f t="shared" si="801"/>
        <v>0</v>
      </c>
      <c r="CH3587" s="1">
        <f t="shared" ref="CH3587:CH3650" si="808">IF(CB3587="",0,1)</f>
        <v>0</v>
      </c>
      <c r="CJ3587" s="1" t="e">
        <f t="shared" si="802"/>
        <v>#N/A</v>
      </c>
      <c r="CK3587" s="1" t="str">
        <f t="shared" si="803"/>
        <v/>
      </c>
    </row>
    <row r="3588" spans="73:89" ht="12" customHeight="1" x14ac:dyDescent="0.15">
      <c r="BU3588" s="1">
        <f t="shared" si="804"/>
        <v>0</v>
      </c>
      <c r="BV3588" s="1">
        <f>IF($BY$12=1,NORMDIST(BY3588,$Y$6,$Y$8,TRUE),IF($BY$12=2,IF(BY3588&lt;=$BX$31,0,IF(BY3588&gt;=$BX$32,1,(BY3588-$BX$31)*$BX$33)),SUM($BU$42:BU3588)/$BV$40))</f>
        <v>1</v>
      </c>
      <c r="BW3588" s="1">
        <f t="shared" si="806"/>
        <v>3.0317021776125868E-50</v>
      </c>
      <c r="BY3588" s="1">
        <f t="shared" si="807"/>
        <v>354.60000000001213</v>
      </c>
      <c r="BZ3588" s="1">
        <f t="shared" si="798"/>
        <v>8.5496395307740645E-53</v>
      </c>
      <c r="CA3588" s="1">
        <f t="shared" si="805"/>
        <v>26</v>
      </c>
      <c r="CE3588" s="1">
        <f t="shared" si="799"/>
        <v>26.305</v>
      </c>
      <c r="CF3588" s="1">
        <f t="shared" si="800"/>
        <v>99</v>
      </c>
      <c r="CG3588" s="1">
        <f t="shared" si="801"/>
        <v>0</v>
      </c>
      <c r="CH3588" s="1">
        <f t="shared" si="808"/>
        <v>0</v>
      </c>
      <c r="CJ3588" s="1" t="e">
        <f t="shared" si="802"/>
        <v>#N/A</v>
      </c>
      <c r="CK3588" s="1" t="str">
        <f t="shared" si="803"/>
        <v/>
      </c>
    </row>
    <row r="3589" spans="73:89" ht="12" customHeight="1" x14ac:dyDescent="0.15">
      <c r="BU3589" s="1">
        <f t="shared" si="804"/>
        <v>0</v>
      </c>
      <c r="BV3589" s="1">
        <f>IF($BY$12=1,NORMDIST(BY3589,$Y$6,$Y$8,TRUE),IF($BY$12=2,IF(BY3589&lt;=$BX$31,0,IF(BY3589&gt;=$BX$32,1,(BY3589-$BX$31)*$BX$33)),SUM($BU$42:BU3589)/$BV$40))</f>
        <v>1</v>
      </c>
      <c r="BW3589" s="1">
        <f t="shared" si="806"/>
        <v>2.8101664169726798E-50</v>
      </c>
      <c r="BY3589" s="1">
        <f t="shared" si="807"/>
        <v>354.70000000001215</v>
      </c>
      <c r="BZ3589" s="1">
        <f t="shared" si="798"/>
        <v>7.9226569409996714E-53</v>
      </c>
      <c r="CA3589" s="1">
        <f t="shared" si="805"/>
        <v>26</v>
      </c>
      <c r="CE3589" s="1">
        <f t="shared" si="799"/>
        <v>26.305</v>
      </c>
      <c r="CF3589" s="1">
        <f t="shared" si="800"/>
        <v>99</v>
      </c>
      <c r="CG3589" s="1">
        <f t="shared" si="801"/>
        <v>0</v>
      </c>
      <c r="CH3589" s="1">
        <f t="shared" si="808"/>
        <v>0</v>
      </c>
      <c r="CJ3589" s="1" t="e">
        <f t="shared" si="802"/>
        <v>#N/A</v>
      </c>
      <c r="CK3589" s="1" t="str">
        <f t="shared" si="803"/>
        <v/>
      </c>
    </row>
    <row r="3590" spans="73:89" ht="12" customHeight="1" x14ac:dyDescent="0.15">
      <c r="BU3590" s="1">
        <f t="shared" si="804"/>
        <v>0</v>
      </c>
      <c r="BV3590" s="1">
        <f>IF($BY$12=1,NORMDIST(BY3590,$Y$6,$Y$8,TRUE),IF($BY$12=2,IF(BY3590&lt;=$BX$31,0,IF(BY3590&gt;=$BX$32,1,(BY3590-$BX$31)*$BX$33)),SUM($BU$42:BU3590)/$BV$40))</f>
        <v>1</v>
      </c>
      <c r="BW3590" s="1">
        <f t="shared" si="806"/>
        <v>2.6047536259698476E-50</v>
      </c>
      <c r="BY3590" s="1">
        <f t="shared" si="807"/>
        <v>354.80000000001218</v>
      </c>
      <c r="BZ3590" s="1">
        <f t="shared" si="798"/>
        <v>7.3414701972090147E-53</v>
      </c>
      <c r="CA3590" s="1">
        <f t="shared" si="805"/>
        <v>26</v>
      </c>
      <c r="CE3590" s="1">
        <f t="shared" si="799"/>
        <v>26.305</v>
      </c>
      <c r="CF3590" s="1">
        <f t="shared" si="800"/>
        <v>99</v>
      </c>
      <c r="CG3590" s="1">
        <f t="shared" si="801"/>
        <v>0</v>
      </c>
      <c r="CH3590" s="1">
        <f t="shared" si="808"/>
        <v>0</v>
      </c>
      <c r="CJ3590" s="1" t="e">
        <f t="shared" si="802"/>
        <v>#N/A</v>
      </c>
      <c r="CK3590" s="1" t="str">
        <f t="shared" si="803"/>
        <v/>
      </c>
    </row>
    <row r="3591" spans="73:89" ht="12" customHeight="1" x14ac:dyDescent="0.15">
      <c r="BU3591" s="1">
        <f t="shared" si="804"/>
        <v>0</v>
      </c>
      <c r="BV3591" s="1">
        <f>IF($BY$12=1,NORMDIST(BY3591,$Y$6,$Y$8,TRUE),IF($BY$12=2,IF(BY3591&lt;=$BX$31,0,IF(BY3591&gt;=$BX$32,1,(BY3591-$BX$31)*$BX$33)),SUM($BU$42:BU3591)/$BV$40))</f>
        <v>1</v>
      </c>
      <c r="BW3591" s="1">
        <f t="shared" si="806"/>
        <v>2.4142952017545254E-50</v>
      </c>
      <c r="BY3591" s="1">
        <f t="shared" si="807"/>
        <v>354.9000000000122</v>
      </c>
      <c r="BZ3591" s="1">
        <f t="shared" si="798"/>
        <v>6.8027478212297611E-53</v>
      </c>
      <c r="CA3591" s="1">
        <f t="shared" si="805"/>
        <v>26</v>
      </c>
      <c r="CE3591" s="1">
        <f t="shared" si="799"/>
        <v>26.305</v>
      </c>
      <c r="CF3591" s="1">
        <f t="shared" si="800"/>
        <v>99</v>
      </c>
      <c r="CG3591" s="1">
        <f t="shared" si="801"/>
        <v>0</v>
      </c>
      <c r="CH3591" s="1">
        <f t="shared" si="808"/>
        <v>0</v>
      </c>
      <c r="CJ3591" s="1" t="e">
        <f t="shared" si="802"/>
        <v>#N/A</v>
      </c>
      <c r="CK3591" s="1" t="str">
        <f t="shared" si="803"/>
        <v/>
      </c>
    </row>
    <row r="3592" spans="73:89" ht="12" customHeight="1" x14ac:dyDescent="0.15">
      <c r="BU3592" s="1">
        <f t="shared" si="804"/>
        <v>0</v>
      </c>
      <c r="BV3592" s="1">
        <f>IF($BY$12=1,NORMDIST(BY3592,$Y$6,$Y$8,TRUE),IF($BY$12=2,IF(BY3592&lt;=$BX$31,0,IF(BY3592&gt;=$BX$32,1,(BY3592-$BX$31)*$BX$33)),SUM($BU$42:BU3592)/$BV$40))</f>
        <v>1</v>
      </c>
      <c r="BW3592" s="1">
        <f t="shared" si="806"/>
        <v>2.2377068915955126E-50</v>
      </c>
      <c r="BY3592" s="1">
        <f t="shared" si="807"/>
        <v>355.00000000001222</v>
      </c>
      <c r="BZ3592" s="1">
        <f t="shared" si="798"/>
        <v>6.3033996946350295E-53</v>
      </c>
      <c r="CA3592" s="1">
        <f t="shared" si="805"/>
        <v>26</v>
      </c>
      <c r="CE3592" s="1">
        <f t="shared" si="799"/>
        <v>26.305</v>
      </c>
      <c r="CF3592" s="1">
        <f t="shared" si="800"/>
        <v>99</v>
      </c>
      <c r="CG3592" s="1">
        <f t="shared" si="801"/>
        <v>0</v>
      </c>
      <c r="CH3592" s="1">
        <f t="shared" si="808"/>
        <v>0</v>
      </c>
      <c r="CJ3592" s="1" t="e">
        <f t="shared" si="802"/>
        <v>#N/A</v>
      </c>
      <c r="CK3592" s="1" t="str">
        <f t="shared" si="803"/>
        <v/>
      </c>
    </row>
    <row r="3593" spans="73:89" ht="12" customHeight="1" x14ac:dyDescent="0.15">
      <c r="BU3593" s="1">
        <f t="shared" si="804"/>
        <v>0</v>
      </c>
      <c r="BV3593" s="1">
        <f>IF($BY$12=1,NORMDIST(BY3593,$Y$6,$Y$8,TRUE),IF($BY$12=2,IF(BY3593&lt;=$BX$31,0,IF(BY3593&gt;=$BX$32,1,(BY3593-$BX$31)*$BX$33)),SUM($BU$42:BU3593)/$BV$40))</f>
        <v>1</v>
      </c>
      <c r="BW3593" s="1">
        <f t="shared" si="806"/>
        <v>2.0739827300315824E-50</v>
      </c>
      <c r="BY3593" s="1">
        <f t="shared" si="807"/>
        <v>355.10000000001224</v>
      </c>
      <c r="BZ3593" s="1">
        <f t="shared" si="798"/>
        <v>5.8405596452591122E-53</v>
      </c>
      <c r="CA3593" s="1">
        <f t="shared" si="805"/>
        <v>26</v>
      </c>
      <c r="CE3593" s="1">
        <f t="shared" si="799"/>
        <v>26.305</v>
      </c>
      <c r="CF3593" s="1">
        <f t="shared" si="800"/>
        <v>99</v>
      </c>
      <c r="CG3593" s="1">
        <f t="shared" si="801"/>
        <v>0</v>
      </c>
      <c r="CH3593" s="1">
        <f t="shared" si="808"/>
        <v>0</v>
      </c>
      <c r="CJ3593" s="1" t="e">
        <f t="shared" si="802"/>
        <v>#N/A</v>
      </c>
      <c r="CK3593" s="1" t="str">
        <f t="shared" si="803"/>
        <v/>
      </c>
    </row>
    <row r="3594" spans="73:89" ht="12" customHeight="1" x14ac:dyDescent="0.15">
      <c r="BU3594" s="1">
        <f t="shared" si="804"/>
        <v>0</v>
      </c>
      <c r="BV3594" s="1">
        <f>IF($BY$12=1,NORMDIST(BY3594,$Y$6,$Y$8,TRUE),IF($BY$12=2,IF(BY3594&lt;=$BX$31,0,IF(BY3594&gt;=$BX$32,1,(BY3594-$BX$31)*$BX$33)),SUM($BU$42:BU3594)/$BV$40))</f>
        <v>1</v>
      </c>
      <c r="BW3594" s="1">
        <f t="shared" si="806"/>
        <v>1.9221894099475051E-50</v>
      </c>
      <c r="BY3594" s="1">
        <f t="shared" si="807"/>
        <v>355.20000000001227</v>
      </c>
      <c r="BZ3594" s="1">
        <f t="shared" si="798"/>
        <v>5.4115692847619331E-53</v>
      </c>
      <c r="CA3594" s="1">
        <f t="shared" si="805"/>
        <v>26</v>
      </c>
      <c r="CE3594" s="1">
        <f t="shared" si="799"/>
        <v>26.305</v>
      </c>
      <c r="CF3594" s="1">
        <f t="shared" si="800"/>
        <v>99</v>
      </c>
      <c r="CG3594" s="1">
        <f t="shared" si="801"/>
        <v>0</v>
      </c>
      <c r="CH3594" s="1">
        <f t="shared" si="808"/>
        <v>0</v>
      </c>
      <c r="CJ3594" s="1" t="e">
        <f t="shared" si="802"/>
        <v>#N/A</v>
      </c>
      <c r="CK3594" s="1" t="str">
        <f t="shared" si="803"/>
        <v/>
      </c>
    </row>
    <row r="3595" spans="73:89" ht="12" customHeight="1" x14ac:dyDescent="0.15">
      <c r="BU3595" s="1">
        <f t="shared" si="804"/>
        <v>0</v>
      </c>
      <c r="BV3595" s="1">
        <f>IF($BY$12=1,NORMDIST(BY3595,$Y$6,$Y$8,TRUE),IF($BY$12=2,IF(BY3595&lt;=$BX$31,0,IF(BY3595&gt;=$BX$32,1,(BY3595-$BX$31)*$BX$33)),SUM($BU$42:BU3595)/$BV$40))</f>
        <v>1</v>
      </c>
      <c r="BW3595" s="1">
        <f t="shared" si="806"/>
        <v>1.7814610566530478E-50</v>
      </c>
      <c r="BY3595" s="1">
        <f t="shared" si="807"/>
        <v>355.30000000001229</v>
      </c>
      <c r="BZ3595" s="1">
        <f t="shared" si="798"/>
        <v>5.0139630077483425E-53</v>
      </c>
      <c r="CA3595" s="1">
        <f t="shared" si="805"/>
        <v>26</v>
      </c>
      <c r="CE3595" s="1">
        <f t="shared" si="799"/>
        <v>26.305</v>
      </c>
      <c r="CF3595" s="1">
        <f t="shared" si="800"/>
        <v>99</v>
      </c>
      <c r="CG3595" s="1">
        <f t="shared" si="801"/>
        <v>0</v>
      </c>
      <c r="CH3595" s="1">
        <f t="shared" si="808"/>
        <v>0</v>
      </c>
      <c r="CJ3595" s="1" t="e">
        <f t="shared" si="802"/>
        <v>#N/A</v>
      </c>
      <c r="CK3595" s="1" t="str">
        <f t="shared" si="803"/>
        <v/>
      </c>
    </row>
    <row r="3596" spans="73:89" ht="12" customHeight="1" x14ac:dyDescent="0.15">
      <c r="BU3596" s="1">
        <f t="shared" si="804"/>
        <v>0</v>
      </c>
      <c r="BV3596" s="1">
        <f>IF($BY$12=1,NORMDIST(BY3596,$Y$6,$Y$8,TRUE),IF($BY$12=2,IF(BY3596&lt;=$BX$31,0,IF(BY3596&gt;=$BX$32,1,(BY3596-$BX$31)*$BX$33)),SUM($BU$42:BU3596)/$BV$40))</f>
        <v>1</v>
      </c>
      <c r="BW3596" s="1">
        <f t="shared" si="806"/>
        <v>1.6509943762360288E-50</v>
      </c>
      <c r="BY3596" s="1">
        <f t="shared" si="807"/>
        <v>355.40000000001231</v>
      </c>
      <c r="BZ3596" s="1">
        <f t="shared" si="798"/>
        <v>4.6454540693189972E-53</v>
      </c>
      <c r="CA3596" s="1">
        <f t="shared" si="805"/>
        <v>26</v>
      </c>
      <c r="CE3596" s="1">
        <f t="shared" si="799"/>
        <v>26.305</v>
      </c>
      <c r="CF3596" s="1">
        <f t="shared" si="800"/>
        <v>99</v>
      </c>
      <c r="CG3596" s="1">
        <f t="shared" si="801"/>
        <v>0</v>
      </c>
      <c r="CH3596" s="1">
        <f t="shared" si="808"/>
        <v>0</v>
      </c>
      <c r="CJ3596" s="1" t="e">
        <f t="shared" si="802"/>
        <v>#N/A</v>
      </c>
      <c r="CK3596" s="1" t="str">
        <f t="shared" si="803"/>
        <v/>
      </c>
    </row>
    <row r="3597" spans="73:89" ht="12" customHeight="1" x14ac:dyDescent="0.15">
      <c r="BU3597" s="1">
        <f t="shared" si="804"/>
        <v>0</v>
      </c>
      <c r="BV3597" s="1">
        <f>IF($BY$12=1,NORMDIST(BY3597,$Y$6,$Y$8,TRUE),IF($BY$12=2,IF(BY3597&lt;=$BX$31,0,IF(BY3597&gt;=$BX$32,1,(BY3597-$BX$31)*$BX$33)),SUM($BU$42:BU3597)/$BV$40))</f>
        <v>1</v>
      </c>
      <c r="BW3597" s="1">
        <f t="shared" si="806"/>
        <v>1.5300441515000028E-50</v>
      </c>
      <c r="BY3597" s="1">
        <f t="shared" si="807"/>
        <v>355.50000000001234</v>
      </c>
      <c r="BZ3597" s="1">
        <f t="shared" si="798"/>
        <v>4.3039216638535861E-53</v>
      </c>
      <c r="CA3597" s="1">
        <f t="shared" si="805"/>
        <v>26</v>
      </c>
      <c r="CE3597" s="1">
        <f t="shared" si="799"/>
        <v>26.305</v>
      </c>
      <c r="CF3597" s="1">
        <f t="shared" si="800"/>
        <v>99</v>
      </c>
      <c r="CG3597" s="1">
        <f t="shared" si="801"/>
        <v>0</v>
      </c>
      <c r="CH3597" s="1">
        <f t="shared" si="808"/>
        <v>0</v>
      </c>
      <c r="CJ3597" s="1" t="e">
        <f t="shared" si="802"/>
        <v>#N/A</v>
      </c>
      <c r="CK3597" s="1" t="str">
        <f t="shared" si="803"/>
        <v/>
      </c>
    </row>
    <row r="3598" spans="73:89" ht="12" customHeight="1" x14ac:dyDescent="0.15">
      <c r="BU3598" s="1">
        <f t="shared" si="804"/>
        <v>0</v>
      </c>
      <c r="BV3598" s="1">
        <f>IF($BY$12=1,NORMDIST(BY3598,$Y$6,$Y$8,TRUE),IF($BY$12=2,IF(BY3598&lt;=$BX$31,0,IF(BY3598&gt;=$BX$32,1,(BY3598-$BX$31)*$BX$33)),SUM($BU$42:BU3598)/$BV$40))</f>
        <v>1</v>
      </c>
      <c r="BW3598" s="1">
        <f t="shared" si="806"/>
        <v>1.4179190606920955E-50</v>
      </c>
      <c r="BY3598" s="1">
        <f t="shared" si="807"/>
        <v>355.60000000001236</v>
      </c>
      <c r="BZ3598" s="1">
        <f t="shared" si="798"/>
        <v>3.9873989333297135E-53</v>
      </c>
      <c r="CA3598" s="1">
        <f t="shared" si="805"/>
        <v>26</v>
      </c>
      <c r="CE3598" s="1">
        <f t="shared" si="799"/>
        <v>26.305</v>
      </c>
      <c r="CF3598" s="1">
        <f t="shared" si="800"/>
        <v>99</v>
      </c>
      <c r="CG3598" s="1">
        <f t="shared" si="801"/>
        <v>0</v>
      </c>
      <c r="CH3598" s="1">
        <f t="shared" si="808"/>
        <v>0</v>
      </c>
      <c r="CJ3598" s="1" t="e">
        <f t="shared" si="802"/>
        <v>#N/A</v>
      </c>
      <c r="CK3598" s="1" t="str">
        <f t="shared" si="803"/>
        <v/>
      </c>
    </row>
    <row r="3599" spans="73:89" ht="12" customHeight="1" x14ac:dyDescent="0.15">
      <c r="BU3599" s="1">
        <f t="shared" si="804"/>
        <v>0</v>
      </c>
      <c r="BV3599" s="1">
        <f>IF($BY$12=1,NORMDIST(BY3599,$Y$6,$Y$8,TRUE),IF($BY$12=2,IF(BY3599&lt;=$BX$31,0,IF(BY3599&gt;=$BX$32,1,(BY3599-$BX$31)*$BX$33)),SUM($BU$42:BU3599)/$BV$40))</f>
        <v>1</v>
      </c>
      <c r="BW3599" s="1">
        <f t="shared" si="806"/>
        <v>1.3139777959872253E-50</v>
      </c>
      <c r="BY3599" s="1">
        <f t="shared" si="807"/>
        <v>355.70000000001238</v>
      </c>
      <c r="BZ3599" s="1">
        <f t="shared" si="798"/>
        <v>3.6940618385920146E-53</v>
      </c>
      <c r="CA3599" s="1">
        <f t="shared" si="805"/>
        <v>26</v>
      </c>
      <c r="CE3599" s="1">
        <f t="shared" si="799"/>
        <v>26.305</v>
      </c>
      <c r="CF3599" s="1">
        <f t="shared" si="800"/>
        <v>99</v>
      </c>
      <c r="CG3599" s="1">
        <f t="shared" si="801"/>
        <v>0</v>
      </c>
      <c r="CH3599" s="1">
        <f t="shared" si="808"/>
        <v>0</v>
      </c>
      <c r="CJ3599" s="1" t="e">
        <f t="shared" si="802"/>
        <v>#N/A</v>
      </c>
      <c r="CK3599" s="1" t="str">
        <f t="shared" si="803"/>
        <v/>
      </c>
    </row>
    <row r="3600" spans="73:89" ht="12" customHeight="1" x14ac:dyDescent="0.15">
      <c r="BU3600" s="1">
        <f t="shared" si="804"/>
        <v>0</v>
      </c>
      <c r="BV3600" s="1">
        <f>IF($BY$12=1,NORMDIST(BY3600,$Y$6,$Y$8,TRUE),IF($BY$12=2,IF(BY3600&lt;=$BX$31,0,IF(BY3600&gt;=$BX$32,1,(BY3600-$BX$31)*$BX$33)),SUM($BU$42:BU3600)/$BV$40))</f>
        <v>1</v>
      </c>
      <c r="BW3600" s="1">
        <f t="shared" si="806"/>
        <v>1.2176254603316407E-50</v>
      </c>
      <c r="BY3600" s="1">
        <f t="shared" si="807"/>
        <v>355.8000000000124</v>
      </c>
      <c r="BZ3600" s="1">
        <f t="shared" si="798"/>
        <v>3.4222188317358014E-53</v>
      </c>
      <c r="CA3600" s="1">
        <f t="shared" si="805"/>
        <v>26</v>
      </c>
      <c r="CE3600" s="1">
        <f t="shared" si="799"/>
        <v>26.305</v>
      </c>
      <c r="CF3600" s="1">
        <f t="shared" si="800"/>
        <v>99</v>
      </c>
      <c r="CG3600" s="1">
        <f t="shared" si="801"/>
        <v>0</v>
      </c>
      <c r="CH3600" s="1">
        <f t="shared" si="808"/>
        <v>0</v>
      </c>
      <c r="CJ3600" s="1" t="e">
        <f t="shared" si="802"/>
        <v>#N/A</v>
      </c>
      <c r="CK3600" s="1" t="str">
        <f t="shared" si="803"/>
        <v/>
      </c>
    </row>
    <row r="3601" spans="73:89" ht="12" customHeight="1" x14ac:dyDescent="0.15">
      <c r="BU3601" s="1">
        <f t="shared" si="804"/>
        <v>0</v>
      </c>
      <c r="BV3601" s="1">
        <f>IF($BY$12=1,NORMDIST(BY3601,$Y$6,$Y$8,TRUE),IF($BY$12=2,IF(BY3601&lt;=$BX$31,0,IF(BY3601&gt;=$BX$32,1,(BY3601-$BX$31)*$BX$33)),SUM($BU$42:BU3601)/$BV$40))</f>
        <v>1</v>
      </c>
      <c r="BW3601" s="1">
        <f t="shared" si="806"/>
        <v>1.1283102227692938E-50</v>
      </c>
      <c r="BY3601" s="1">
        <f t="shared" si="807"/>
        <v>355.90000000001243</v>
      </c>
      <c r="BZ3601" s="1">
        <f t="shared" si="798"/>
        <v>3.1703012721811026E-53</v>
      </c>
      <c r="CA3601" s="1">
        <f t="shared" si="805"/>
        <v>26</v>
      </c>
      <c r="CE3601" s="1">
        <f t="shared" si="799"/>
        <v>26.305</v>
      </c>
      <c r="CF3601" s="1">
        <f t="shared" si="800"/>
        <v>99</v>
      </c>
      <c r="CG3601" s="1">
        <f t="shared" si="801"/>
        <v>0</v>
      </c>
      <c r="CH3601" s="1">
        <f t="shared" si="808"/>
        <v>0</v>
      </c>
      <c r="CJ3601" s="1" t="e">
        <f t="shared" si="802"/>
        <v>#N/A</v>
      </c>
      <c r="CK3601" s="1" t="str">
        <f t="shared" si="803"/>
        <v/>
      </c>
    </row>
    <row r="3602" spans="73:89" ht="12" customHeight="1" x14ac:dyDescent="0.15">
      <c r="BU3602" s="1">
        <f t="shared" si="804"/>
        <v>0</v>
      </c>
      <c r="BV3602" s="1">
        <f>IF($BY$12=1,NORMDIST(BY3602,$Y$6,$Y$8,TRUE),IF($BY$12=2,IF(BY3602&lt;=$BX$31,0,IF(BY3602&gt;=$BX$32,1,(BY3602-$BX$31)*$BX$33)),SUM($BU$42:BU3602)/$BV$40))</f>
        <v>1</v>
      </c>
      <c r="BW3602" s="1">
        <f t="shared" si="806"/>
        <v>1.0455202137874492E-50</v>
      </c>
      <c r="BY3602" s="1">
        <f t="shared" si="807"/>
        <v>356.00000000001245</v>
      </c>
      <c r="BZ3602" s="1">
        <f t="shared" si="798"/>
        <v>2.9368545331107097E-53</v>
      </c>
      <c r="CA3602" s="1">
        <f t="shared" si="805"/>
        <v>26</v>
      </c>
      <c r="CE3602" s="1">
        <f t="shared" si="799"/>
        <v>26.305</v>
      </c>
      <c r="CF3602" s="1">
        <f t="shared" si="800"/>
        <v>99</v>
      </c>
      <c r="CG3602" s="1">
        <f t="shared" si="801"/>
        <v>0</v>
      </c>
      <c r="CH3602" s="1">
        <f t="shared" si="808"/>
        <v>0</v>
      </c>
      <c r="CJ3602" s="1" t="e">
        <f t="shared" si="802"/>
        <v>#N/A</v>
      </c>
      <c r="CK3602" s="1" t="str">
        <f t="shared" si="803"/>
        <v/>
      </c>
    </row>
    <row r="3603" spans="73:89" ht="12" customHeight="1" x14ac:dyDescent="0.15">
      <c r="BU3603" s="1">
        <f t="shared" si="804"/>
        <v>0</v>
      </c>
      <c r="BV3603" s="1">
        <f>IF($BY$12=1,NORMDIST(BY3603,$Y$6,$Y$8,TRUE),IF($BY$12=2,IF(BY3603&lt;=$BX$31,0,IF(BY3603&gt;=$BX$32,1,(BY3603-$BX$31)*$BX$33)),SUM($BU$42:BU3603)/$BV$40))</f>
        <v>1</v>
      </c>
      <c r="BW3603" s="1">
        <f t="shared" si="806"/>
        <v>9.6878064353168391E-51</v>
      </c>
      <c r="BY3603" s="1">
        <f t="shared" si="807"/>
        <v>356.10000000001247</v>
      </c>
      <c r="BZ3603" s="1">
        <f t="shared" si="798"/>
        <v>2.7205297487549845E-53</v>
      </c>
      <c r="CA3603" s="1">
        <f t="shared" si="805"/>
        <v>26</v>
      </c>
      <c r="CE3603" s="1">
        <f t="shared" si="799"/>
        <v>26.305</v>
      </c>
      <c r="CF3603" s="1">
        <f t="shared" si="800"/>
        <v>99</v>
      </c>
      <c r="CG3603" s="1">
        <f t="shared" si="801"/>
        <v>0</v>
      </c>
      <c r="CH3603" s="1">
        <f t="shared" si="808"/>
        <v>0</v>
      </c>
      <c r="CJ3603" s="1" t="e">
        <f t="shared" si="802"/>
        <v>#N/A</v>
      </c>
      <c r="CK3603" s="1" t="str">
        <f t="shared" si="803"/>
        <v/>
      </c>
    </row>
    <row r="3604" spans="73:89" ht="12" customHeight="1" x14ac:dyDescent="0.15">
      <c r="BU3604" s="1">
        <f t="shared" si="804"/>
        <v>0</v>
      </c>
      <c r="BV3604" s="1">
        <f>IF($BY$12=1,NORMDIST(BY3604,$Y$6,$Y$8,TRUE),IF($BY$12=2,IF(BY3604&lt;=$BX$31,0,IF(BY3604&gt;=$BX$32,1,(BY3604-$BX$31)*$BX$33)),SUM($BU$42:BU3604)/$BV$40))</f>
        <v>1</v>
      </c>
      <c r="BW3604" s="1">
        <f t="shared" si="806"/>
        <v>8.9765112695984983E-51</v>
      </c>
      <c r="BY3604" s="1">
        <f t="shared" si="807"/>
        <v>356.20000000001249</v>
      </c>
      <c r="BZ3604" s="1">
        <f t="shared" si="798"/>
        <v>2.5200761565407588E-53</v>
      </c>
      <c r="CA3604" s="1">
        <f t="shared" si="805"/>
        <v>26</v>
      </c>
      <c r="CE3604" s="1">
        <f t="shared" si="799"/>
        <v>26.305</v>
      </c>
      <c r="CF3604" s="1">
        <f t="shared" si="800"/>
        <v>99</v>
      </c>
      <c r="CG3604" s="1">
        <f t="shared" si="801"/>
        <v>0</v>
      </c>
      <c r="CH3604" s="1">
        <f t="shared" si="808"/>
        <v>0</v>
      </c>
      <c r="CJ3604" s="1" t="e">
        <f t="shared" si="802"/>
        <v>#N/A</v>
      </c>
      <c r="CK3604" s="1" t="str">
        <f t="shared" si="803"/>
        <v/>
      </c>
    </row>
    <row r="3605" spans="73:89" ht="12" customHeight="1" x14ac:dyDescent="0.15">
      <c r="BU3605" s="1">
        <f t="shared" si="804"/>
        <v>0</v>
      </c>
      <c r="BV3605" s="1">
        <f>IF($BY$12=1,NORMDIST(BY3605,$Y$6,$Y$8,TRUE),IF($BY$12=2,IF(BY3605&lt;=$BX$31,0,IF(BY3605&gt;=$BX$32,1,(BY3605-$BX$31)*$BX$33)),SUM($BU$42:BU3605)/$BV$40))</f>
        <v>1</v>
      </c>
      <c r="BW3605" s="1">
        <f t="shared" si="806"/>
        <v>8.3172320113849129E-51</v>
      </c>
      <c r="BY3605" s="1">
        <f t="shared" si="807"/>
        <v>356.30000000001252</v>
      </c>
      <c r="BZ3605" s="1">
        <f t="shared" si="798"/>
        <v>2.3343339914074154E-53</v>
      </c>
      <c r="CA3605" s="1">
        <f t="shared" si="805"/>
        <v>26</v>
      </c>
      <c r="CE3605" s="1">
        <f t="shared" si="799"/>
        <v>26.305</v>
      </c>
      <c r="CF3605" s="1">
        <f t="shared" si="800"/>
        <v>99</v>
      </c>
      <c r="CG3605" s="1">
        <f t="shared" si="801"/>
        <v>0</v>
      </c>
      <c r="CH3605" s="1">
        <f t="shared" si="808"/>
        <v>0</v>
      </c>
      <c r="CJ3605" s="1" t="e">
        <f t="shared" si="802"/>
        <v>#N/A</v>
      </c>
      <c r="CK3605" s="1" t="str">
        <f t="shared" si="803"/>
        <v/>
      </c>
    </row>
    <row r="3606" spans="73:89" ht="12" customHeight="1" x14ac:dyDescent="0.15">
      <c r="BU3606" s="1">
        <f t="shared" si="804"/>
        <v>0</v>
      </c>
      <c r="BV3606" s="1">
        <f>IF($BY$12=1,NORMDIST(BY3606,$Y$6,$Y$8,TRUE),IF($BY$12=2,IF(BY3606&lt;=$BX$31,0,IF(BY3606&gt;=$BX$32,1,(BY3606-$BX$31)*$BX$33)),SUM($BU$42:BU3606)/$BV$40))</f>
        <v>1</v>
      </c>
      <c r="BW3606" s="1">
        <f t="shared" si="806"/>
        <v>7.70618020938903E-51</v>
      </c>
      <c r="BY3606" s="1">
        <f t="shared" si="807"/>
        <v>356.40000000001254</v>
      </c>
      <c r="BZ3606" s="1">
        <f t="shared" si="798"/>
        <v>2.1622278926455552E-53</v>
      </c>
      <c r="CA3606" s="1">
        <f t="shared" si="805"/>
        <v>26</v>
      </c>
      <c r="CE3606" s="1">
        <f t="shared" si="799"/>
        <v>26.305</v>
      </c>
      <c r="CF3606" s="1">
        <f t="shared" si="800"/>
        <v>99</v>
      </c>
      <c r="CG3606" s="1">
        <f t="shared" si="801"/>
        <v>0</v>
      </c>
      <c r="CH3606" s="1">
        <f t="shared" si="808"/>
        <v>0</v>
      </c>
      <c r="CJ3606" s="1" t="e">
        <f t="shared" si="802"/>
        <v>#N/A</v>
      </c>
      <c r="CK3606" s="1" t="str">
        <f t="shared" si="803"/>
        <v/>
      </c>
    </row>
    <row r="3607" spans="73:89" ht="12" customHeight="1" x14ac:dyDescent="0.15">
      <c r="BU3607" s="1">
        <f t="shared" si="804"/>
        <v>0</v>
      </c>
      <c r="BV3607" s="1">
        <f>IF($BY$12=1,NORMDIST(BY3607,$Y$6,$Y$8,TRUE),IF($BY$12=2,IF(BY3607&lt;=$BX$31,0,IF(BY3607&gt;=$BX$32,1,(BY3607-$BX$31)*$BX$33)),SUM($BU$42:BU3607)/$BV$40))</f>
        <v>1</v>
      </c>
      <c r="BW3607" s="1">
        <f t="shared" si="806"/>
        <v>7.1398422036805876E-51</v>
      </c>
      <c r="BY3607" s="1">
        <f t="shared" si="807"/>
        <v>356.50000000001256</v>
      </c>
      <c r="BZ3607" s="1">
        <f t="shared" si="798"/>
        <v>2.0027607864460971E-53</v>
      </c>
      <c r="CA3607" s="1">
        <f t="shared" si="805"/>
        <v>26</v>
      </c>
      <c r="CE3607" s="1">
        <f t="shared" si="799"/>
        <v>26.305</v>
      </c>
      <c r="CF3607" s="1">
        <f t="shared" si="800"/>
        <v>99</v>
      </c>
      <c r="CG3607" s="1">
        <f t="shared" si="801"/>
        <v>0</v>
      </c>
      <c r="CH3607" s="1">
        <f t="shared" si="808"/>
        <v>0</v>
      </c>
      <c r="CJ3607" s="1" t="e">
        <f t="shared" si="802"/>
        <v>#N/A</v>
      </c>
      <c r="CK3607" s="1" t="str">
        <f t="shared" si="803"/>
        <v/>
      </c>
    </row>
    <row r="3608" spans="73:89" ht="12" customHeight="1" x14ac:dyDescent="0.15">
      <c r="BU3608" s="1">
        <f t="shared" si="804"/>
        <v>0</v>
      </c>
      <c r="BV3608" s="1">
        <f>IF($BY$12=1,NORMDIST(BY3608,$Y$6,$Y$8,TRUE),IF($BY$12=2,IF(BY3608&lt;=$BX$31,0,IF(BY3608&gt;=$BX$32,1,(BY3608-$BX$31)*$BX$33)),SUM($BU$42:BU3608)/$BV$40))</f>
        <v>1</v>
      </c>
      <c r="BW3608" s="1">
        <f t="shared" si="806"/>
        <v>6.6149592767974033E-51</v>
      </c>
      <c r="BY3608" s="1">
        <f t="shared" si="807"/>
        <v>356.60000000001259</v>
      </c>
      <c r="BZ3608" s="1">
        <f t="shared" si="798"/>
        <v>1.8550082099823808E-53</v>
      </c>
      <c r="CA3608" s="1">
        <f t="shared" si="805"/>
        <v>26</v>
      </c>
      <c r="CE3608" s="1">
        <f t="shared" si="799"/>
        <v>26.305</v>
      </c>
      <c r="CF3608" s="1">
        <f t="shared" si="800"/>
        <v>99</v>
      </c>
      <c r="CG3608" s="1">
        <f t="shared" si="801"/>
        <v>0</v>
      </c>
      <c r="CH3608" s="1">
        <f t="shared" si="808"/>
        <v>0</v>
      </c>
      <c r="CJ3608" s="1" t="e">
        <f t="shared" si="802"/>
        <v>#N/A</v>
      </c>
      <c r="CK3608" s="1" t="str">
        <f t="shared" si="803"/>
        <v/>
      </c>
    </row>
    <row r="3609" spans="73:89" ht="12" customHeight="1" x14ac:dyDescent="0.15">
      <c r="BU3609" s="1">
        <f t="shared" si="804"/>
        <v>0</v>
      </c>
      <c r="BV3609" s="1">
        <f>IF($BY$12=1,NORMDIST(BY3609,$Y$6,$Y$8,TRUE),IF($BY$12=2,IF(BY3609&lt;=$BX$31,0,IF(BY3609&gt;=$BX$32,1,(BY3609-$BX$31)*$BX$33)),SUM($BU$42:BU3609)/$BV$40))</f>
        <v>1</v>
      </c>
      <c r="BW3609" s="1">
        <f t="shared" si="806"/>
        <v>6.1285092325542821E-51</v>
      </c>
      <c r="BY3609" s="1">
        <f t="shared" si="807"/>
        <v>356.70000000001261</v>
      </c>
      <c r="BZ3609" s="1">
        <f t="shared" si="798"/>
        <v>1.7181130452912995E-53</v>
      </c>
      <c r="CA3609" s="1">
        <f t="shared" si="805"/>
        <v>26</v>
      </c>
      <c r="CE3609" s="1">
        <f t="shared" si="799"/>
        <v>26.305</v>
      </c>
      <c r="CF3609" s="1">
        <f t="shared" si="800"/>
        <v>99</v>
      </c>
      <c r="CG3609" s="1">
        <f t="shared" si="801"/>
        <v>0</v>
      </c>
      <c r="CH3609" s="1">
        <f t="shared" si="808"/>
        <v>0</v>
      </c>
      <c r="CJ3609" s="1" t="e">
        <f t="shared" si="802"/>
        <v>#N/A</v>
      </c>
      <c r="CK3609" s="1" t="str">
        <f t="shared" si="803"/>
        <v/>
      </c>
    </row>
    <row r="3610" spans="73:89" ht="12" customHeight="1" x14ac:dyDescent="0.15">
      <c r="BU3610" s="1">
        <f t="shared" si="804"/>
        <v>0</v>
      </c>
      <c r="BV3610" s="1">
        <f>IF($BY$12=1,NORMDIST(BY3610,$Y$6,$Y$8,TRUE),IF($BY$12=2,IF(BY3610&lt;=$BX$31,0,IF(BY3610&gt;=$BX$32,1,(BY3610-$BX$31)*$BX$33)),SUM($BU$42:BU3610)/$BV$40))</f>
        <v>1</v>
      </c>
      <c r="BW3610" s="1">
        <f t="shared" si="806"/>
        <v>5.6776893002957462E-51</v>
      </c>
      <c r="BY3610" s="1">
        <f t="shared" si="807"/>
        <v>356.80000000001263</v>
      </c>
      <c r="BZ3610" s="1">
        <f t="shared" si="798"/>
        <v>1.591280633490904E-53</v>
      </c>
      <c r="CA3610" s="1">
        <f t="shared" si="805"/>
        <v>26</v>
      </c>
      <c r="CE3610" s="1">
        <f t="shared" si="799"/>
        <v>26.305</v>
      </c>
      <c r="CF3610" s="1">
        <f t="shared" si="800"/>
        <v>99</v>
      </c>
      <c r="CG3610" s="1">
        <f t="shared" si="801"/>
        <v>0</v>
      </c>
      <c r="CH3610" s="1">
        <f t="shared" si="808"/>
        <v>0</v>
      </c>
      <c r="CJ3610" s="1" t="e">
        <f t="shared" si="802"/>
        <v>#N/A</v>
      </c>
      <c r="CK3610" s="1" t="str">
        <f t="shared" si="803"/>
        <v/>
      </c>
    </row>
    <row r="3611" spans="73:89" ht="12" customHeight="1" x14ac:dyDescent="0.15">
      <c r="BU3611" s="1">
        <f t="shared" si="804"/>
        <v>0</v>
      </c>
      <c r="BV3611" s="1">
        <f>IF($BY$12=1,NORMDIST(BY3611,$Y$6,$Y$8,TRUE),IF($BY$12=2,IF(BY3611&lt;=$BX$31,0,IF(BY3611&gt;=$BX$32,1,(BY3611-$BX$31)*$BX$33)),SUM($BU$42:BU3611)/$BV$40))</f>
        <v>1</v>
      </c>
      <c r="BW3611" s="1">
        <f t="shared" si="806"/>
        <v>5.2599002696332479E-51</v>
      </c>
      <c r="BY3611" s="1">
        <f t="shared" si="807"/>
        <v>356.90000000001265</v>
      </c>
      <c r="BZ3611" s="1">
        <f t="shared" si="798"/>
        <v>1.4737742419818048E-53</v>
      </c>
      <c r="CA3611" s="1">
        <f t="shared" si="805"/>
        <v>26</v>
      </c>
      <c r="CE3611" s="1">
        <f t="shared" si="799"/>
        <v>26.305</v>
      </c>
      <c r="CF3611" s="1">
        <f t="shared" si="800"/>
        <v>99</v>
      </c>
      <c r="CG3611" s="1">
        <f t="shared" si="801"/>
        <v>0</v>
      </c>
      <c r="CH3611" s="1">
        <f t="shared" si="808"/>
        <v>0</v>
      </c>
      <c r="CJ3611" s="1" t="e">
        <f t="shared" si="802"/>
        <v>#N/A</v>
      </c>
      <c r="CK3611" s="1" t="str">
        <f t="shared" si="803"/>
        <v/>
      </c>
    </row>
    <row r="3612" spans="73:89" ht="12" customHeight="1" x14ac:dyDescent="0.15">
      <c r="BU3612" s="1">
        <f t="shared" si="804"/>
        <v>0</v>
      </c>
      <c r="BV3612" s="1">
        <f>IF($BY$12=1,NORMDIST(BY3612,$Y$6,$Y$8,TRUE),IF($BY$12=2,IF(BY3612&lt;=$BX$31,0,IF(BY3612&gt;=$BX$32,1,(BY3612-$BX$31)*$BX$33)),SUM($BU$42:BU3612)/$BV$40))</f>
        <v>1</v>
      </c>
      <c r="BW3612" s="1">
        <f t="shared" si="806"/>
        <v>4.8727317674753602E-51</v>
      </c>
      <c r="BY3612" s="1">
        <f t="shared" si="807"/>
        <v>357.00000000001268</v>
      </c>
      <c r="BZ3612" s="1">
        <f t="shared" si="798"/>
        <v>1.3649108592367471E-53</v>
      </c>
      <c r="CA3612" s="1">
        <f t="shared" si="805"/>
        <v>26</v>
      </c>
      <c r="CE3612" s="1">
        <f t="shared" si="799"/>
        <v>26.305</v>
      </c>
      <c r="CF3612" s="1">
        <f t="shared" si="800"/>
        <v>99</v>
      </c>
      <c r="CG3612" s="1">
        <f t="shared" si="801"/>
        <v>0</v>
      </c>
      <c r="CH3612" s="1">
        <f t="shared" si="808"/>
        <v>0</v>
      </c>
      <c r="CJ3612" s="1" t="e">
        <f t="shared" si="802"/>
        <v>#N/A</v>
      </c>
      <c r="CK3612" s="1" t="str">
        <f t="shared" si="803"/>
        <v/>
      </c>
    </row>
    <row r="3613" spans="73:89" ht="12" customHeight="1" x14ac:dyDescent="0.15">
      <c r="BU3613" s="1">
        <f t="shared" si="804"/>
        <v>0</v>
      </c>
      <c r="BV3613" s="1">
        <f>IF($BY$12=1,NORMDIST(BY3613,$Y$6,$Y$8,TRUE),IF($BY$12=2,IF(BY3613&lt;=$BX$31,0,IF(BY3613&gt;=$BX$32,1,(BY3613-$BX$31)*$BX$33)),SUM($BU$42:BU3613)/$BV$40))</f>
        <v>1</v>
      </c>
      <c r="BW3613" s="1">
        <f t="shared" si="806"/>
        <v>4.5139485954611008E-51</v>
      </c>
      <c r="BY3613" s="1">
        <f t="shared" si="807"/>
        <v>357.1000000000127</v>
      </c>
      <c r="BZ3613" s="1">
        <f t="shared" si="798"/>
        <v>1.2640572936042959E-53</v>
      </c>
      <c r="CA3613" s="1">
        <f t="shared" si="805"/>
        <v>26</v>
      </c>
      <c r="CE3613" s="1">
        <f t="shared" si="799"/>
        <v>26.305</v>
      </c>
      <c r="CF3613" s="1">
        <f t="shared" si="800"/>
        <v>99</v>
      </c>
      <c r="CG3613" s="1">
        <f t="shared" si="801"/>
        <v>0</v>
      </c>
      <c r="CH3613" s="1">
        <f t="shared" si="808"/>
        <v>0</v>
      </c>
      <c r="CJ3613" s="1" t="e">
        <f t="shared" si="802"/>
        <v>#N/A</v>
      </c>
      <c r="CK3613" s="1" t="str">
        <f t="shared" si="803"/>
        <v/>
      </c>
    </row>
    <row r="3614" spans="73:89" ht="12" customHeight="1" x14ac:dyDescent="0.15">
      <c r="BU3614" s="1">
        <f t="shared" si="804"/>
        <v>0</v>
      </c>
      <c r="BV3614" s="1">
        <f>IF($BY$12=1,NORMDIST(BY3614,$Y$6,$Y$8,TRUE),IF($BY$12=2,IF(BY3614&lt;=$BX$31,0,IF(BY3614&gt;=$BX$32,1,(BY3614-$BX$31)*$BX$33)),SUM($BU$42:BU3614)/$BV$40))</f>
        <v>1</v>
      </c>
      <c r="BW3614" s="1">
        <f t="shared" si="806"/>
        <v>4.1814780517439613E-51</v>
      </c>
      <c r="BY3614" s="1">
        <f t="shared" si="807"/>
        <v>357.20000000001272</v>
      </c>
      <c r="BZ3614" s="1">
        <f t="shared" si="798"/>
        <v>1.1706265542395892E-53</v>
      </c>
      <c r="CA3614" s="1">
        <f t="shared" si="805"/>
        <v>26</v>
      </c>
      <c r="CE3614" s="1">
        <f t="shared" si="799"/>
        <v>26.305</v>
      </c>
      <c r="CF3614" s="1">
        <f t="shared" si="800"/>
        <v>99</v>
      </c>
      <c r="CG3614" s="1">
        <f t="shared" si="801"/>
        <v>0</v>
      </c>
      <c r="CH3614" s="1">
        <f t="shared" si="808"/>
        <v>0</v>
      </c>
      <c r="CJ3614" s="1" t="e">
        <f t="shared" si="802"/>
        <v>#N/A</v>
      </c>
      <c r="CK3614" s="1" t="str">
        <f t="shared" si="803"/>
        <v/>
      </c>
    </row>
    <row r="3615" spans="73:89" ht="12" customHeight="1" x14ac:dyDescent="0.15">
      <c r="BU3615" s="1">
        <f t="shared" si="804"/>
        <v>0</v>
      </c>
      <c r="BV3615" s="1">
        <f>IF($BY$12=1,NORMDIST(BY3615,$Y$6,$Y$8,TRUE),IF($BY$12=2,IF(BY3615&lt;=$BX$31,0,IF(BY3615&gt;=$BX$32,1,(BY3615-$BX$31)*$BX$33)),SUM($BU$42:BU3615)/$BV$40))</f>
        <v>1</v>
      </c>
      <c r="BW3615" s="1">
        <f t="shared" si="806"/>
        <v>3.8733981665101465E-51</v>
      </c>
      <c r="BY3615" s="1">
        <f t="shared" si="807"/>
        <v>357.30000000001274</v>
      </c>
      <c r="BZ3615" s="1">
        <f t="shared" si="798"/>
        <v>1.0840744938455103E-53</v>
      </c>
      <c r="CA3615" s="1">
        <f t="shared" si="805"/>
        <v>26</v>
      </c>
      <c r="CE3615" s="1">
        <f t="shared" si="799"/>
        <v>26.305</v>
      </c>
      <c r="CF3615" s="1">
        <f t="shared" si="800"/>
        <v>99</v>
      </c>
      <c r="CG3615" s="1">
        <f t="shared" si="801"/>
        <v>0</v>
      </c>
      <c r="CH3615" s="1">
        <f t="shared" si="808"/>
        <v>0</v>
      </c>
      <c r="CJ3615" s="1" t="e">
        <f t="shared" si="802"/>
        <v>#N/A</v>
      </c>
      <c r="CK3615" s="1" t="str">
        <f t="shared" si="803"/>
        <v/>
      </c>
    </row>
    <row r="3616" spans="73:89" ht="12" customHeight="1" x14ac:dyDescent="0.15">
      <c r="BU3616" s="1">
        <f t="shared" si="804"/>
        <v>0</v>
      </c>
      <c r="BV3616" s="1">
        <f>IF($BY$12=1,NORMDIST(BY3616,$Y$6,$Y$8,TRUE),IF($BY$12=2,IF(BY3616&lt;=$BX$31,0,IF(BY3616&gt;=$BX$32,1,(BY3616-$BX$31)*$BX$33)),SUM($BU$42:BU3616)/$BV$40))</f>
        <v>1</v>
      </c>
      <c r="BW3616" s="1">
        <f t="shared" si="806"/>
        <v>3.5879267856575041E-51</v>
      </c>
      <c r="BY3616" s="1">
        <f t="shared" si="807"/>
        <v>357.40000000001277</v>
      </c>
      <c r="BZ3616" s="1">
        <f t="shared" si="798"/>
        <v>1.0038966943641231E-53</v>
      </c>
      <c r="CA3616" s="1">
        <f t="shared" si="805"/>
        <v>26</v>
      </c>
      <c r="CE3616" s="1">
        <f t="shared" si="799"/>
        <v>26.305</v>
      </c>
      <c r="CF3616" s="1">
        <f t="shared" si="800"/>
        <v>99</v>
      </c>
      <c r="CG3616" s="1">
        <f t="shared" si="801"/>
        <v>0</v>
      </c>
      <c r="CH3616" s="1">
        <f t="shared" si="808"/>
        <v>0</v>
      </c>
      <c r="CJ3616" s="1" t="e">
        <f t="shared" si="802"/>
        <v>#N/A</v>
      </c>
      <c r="CK3616" s="1" t="str">
        <f t="shared" si="803"/>
        <v/>
      </c>
    </row>
    <row r="3617" spans="73:89" ht="12" customHeight="1" x14ac:dyDescent="0.15">
      <c r="BU3617" s="1">
        <f t="shared" si="804"/>
        <v>0</v>
      </c>
      <c r="BV3617" s="1">
        <f>IF($BY$12=1,NORMDIST(BY3617,$Y$6,$Y$8,TRUE),IF($BY$12=2,IF(BY3617&lt;=$BX$31,0,IF(BY3617&gt;=$BX$32,1,(BY3617-$BX$31)*$BX$33)),SUM($BU$42:BU3617)/$BV$40))</f>
        <v>1</v>
      </c>
      <c r="BW3617" s="1">
        <f t="shared" si="806"/>
        <v>3.3234114417446258E-51</v>
      </c>
      <c r="BY3617" s="1">
        <f t="shared" si="807"/>
        <v>357.50000000001279</v>
      </c>
      <c r="BZ3617" s="1">
        <f t="shared" si="798"/>
        <v>9.2962557811035156E-54</v>
      </c>
      <c r="CA3617" s="1">
        <f t="shared" si="805"/>
        <v>26</v>
      </c>
      <c r="CE3617" s="1">
        <f t="shared" si="799"/>
        <v>26.305</v>
      </c>
      <c r="CF3617" s="1">
        <f t="shared" si="800"/>
        <v>99</v>
      </c>
      <c r="CG3617" s="1">
        <f t="shared" si="801"/>
        <v>0</v>
      </c>
      <c r="CH3617" s="1">
        <f t="shared" si="808"/>
        <v>0</v>
      </c>
      <c r="CJ3617" s="1" t="e">
        <f t="shared" si="802"/>
        <v>#N/A</v>
      </c>
      <c r="CK3617" s="1" t="str">
        <f t="shared" si="803"/>
        <v/>
      </c>
    </row>
    <row r="3618" spans="73:89" ht="12" customHeight="1" x14ac:dyDescent="0.15">
      <c r="BU3618" s="1">
        <f t="shared" si="804"/>
        <v>0</v>
      </c>
      <c r="BV3618" s="1">
        <f>IF($BY$12=1,NORMDIST(BY3618,$Y$6,$Y$8,TRUE),IF($BY$12=2,IF(BY3618&lt;=$BX$31,0,IF(BY3618&gt;=$BX$32,1,(BY3618-$BX$31)*$BX$33)),SUM($BU$42:BU3618)/$BV$40))</f>
        <v>1</v>
      </c>
      <c r="BW3618" s="1">
        <f t="shared" si="806"/>
        <v>3.0783199556772219E-51</v>
      </c>
      <c r="BY3618" s="1">
        <f t="shared" si="807"/>
        <v>357.60000000001281</v>
      </c>
      <c r="BZ3618" s="1">
        <f t="shared" si="798"/>
        <v>8.6082772809762626E-54</v>
      </c>
      <c r="CA3618" s="1">
        <f t="shared" si="805"/>
        <v>26</v>
      </c>
      <c r="CE3618" s="1">
        <f t="shared" si="799"/>
        <v>26.305</v>
      </c>
      <c r="CF3618" s="1">
        <f t="shared" si="800"/>
        <v>99</v>
      </c>
      <c r="CG3618" s="1">
        <f t="shared" si="801"/>
        <v>0</v>
      </c>
      <c r="CH3618" s="1">
        <f t="shared" si="808"/>
        <v>0</v>
      </c>
      <c r="CJ3618" s="1" t="e">
        <f t="shared" si="802"/>
        <v>#N/A</v>
      </c>
      <c r="CK3618" s="1" t="str">
        <f t="shared" si="803"/>
        <v/>
      </c>
    </row>
    <row r="3619" spans="73:89" ht="12" customHeight="1" x14ac:dyDescent="0.15">
      <c r="BU3619" s="1">
        <f t="shared" si="804"/>
        <v>0</v>
      </c>
      <c r="BV3619" s="1">
        <f>IF($BY$12=1,NORMDIST(BY3619,$Y$6,$Y$8,TRUE),IF($BY$12=2,IF(BY3619&lt;=$BX$31,0,IF(BY3619&gt;=$BX$32,1,(BY3619-$BX$31)*$BX$33)),SUM($BU$42:BU3619)/$BV$40))</f>
        <v>1</v>
      </c>
      <c r="BW3619" s="1">
        <f t="shared" si="806"/>
        <v>2.8512317166356802E-51</v>
      </c>
      <c r="BY3619" s="1">
        <f t="shared" si="807"/>
        <v>357.70000000001284</v>
      </c>
      <c r="BZ3619" s="1">
        <f t="shared" si="798"/>
        <v>7.9710140247010841E-54</v>
      </c>
      <c r="CA3619" s="1">
        <f t="shared" si="805"/>
        <v>26</v>
      </c>
      <c r="CE3619" s="1">
        <f t="shared" si="799"/>
        <v>26.305</v>
      </c>
      <c r="CF3619" s="1">
        <f t="shared" si="800"/>
        <v>99</v>
      </c>
      <c r="CG3619" s="1">
        <f t="shared" si="801"/>
        <v>0</v>
      </c>
      <c r="CH3619" s="1">
        <f t="shared" si="808"/>
        <v>0</v>
      </c>
      <c r="CJ3619" s="1" t="e">
        <f t="shared" si="802"/>
        <v>#N/A</v>
      </c>
      <c r="CK3619" s="1" t="str">
        <f t="shared" si="803"/>
        <v/>
      </c>
    </row>
    <row r="3620" spans="73:89" ht="12" customHeight="1" x14ac:dyDescent="0.15">
      <c r="BU3620" s="1">
        <f t="shared" si="804"/>
        <v>0</v>
      </c>
      <c r="BV3620" s="1">
        <f>IF($BY$12=1,NORMDIST(BY3620,$Y$6,$Y$8,TRUE),IF($BY$12=2,IF(BY3620&lt;=$BX$31,0,IF(BY3620&gt;=$BX$32,1,(BY3620-$BX$31)*$BX$33)),SUM($BU$42:BU3620)/$BV$40))</f>
        <v>1</v>
      </c>
      <c r="BW3620" s="1">
        <f t="shared" si="806"/>
        <v>2.6408295915064435E-51</v>
      </c>
      <c r="BY3620" s="1">
        <f t="shared" si="807"/>
        <v>357.80000000001286</v>
      </c>
      <c r="BZ3620" s="1">
        <f t="shared" si="798"/>
        <v>7.3807422904034341E-54</v>
      </c>
      <c r="CA3620" s="1">
        <f t="shared" si="805"/>
        <v>26</v>
      </c>
      <c r="CE3620" s="1">
        <f t="shared" si="799"/>
        <v>26.305</v>
      </c>
      <c r="CF3620" s="1">
        <f t="shared" si="800"/>
        <v>99</v>
      </c>
      <c r="CG3620" s="1">
        <f t="shared" si="801"/>
        <v>0</v>
      </c>
      <c r="CH3620" s="1">
        <f t="shared" si="808"/>
        <v>0</v>
      </c>
      <c r="CJ3620" s="1" t="e">
        <f t="shared" si="802"/>
        <v>#N/A</v>
      </c>
      <c r="CK3620" s="1" t="str">
        <f t="shared" si="803"/>
        <v/>
      </c>
    </row>
    <row r="3621" spans="73:89" ht="12" customHeight="1" x14ac:dyDescent="0.15">
      <c r="BU3621" s="1">
        <f t="shared" si="804"/>
        <v>0</v>
      </c>
      <c r="BV3621" s="1">
        <f>IF($BY$12=1,NORMDIST(BY3621,$Y$6,$Y$8,TRUE),IF($BY$12=2,IF(BY3621&lt;=$BX$31,0,IF(BY3621&gt;=$BX$32,1,(BY3621-$BX$31)*$BX$33)),SUM($BU$42:BU3621)/$BV$40))</f>
        <v>1</v>
      </c>
      <c r="BW3621" s="1">
        <f t="shared" si="806"/>
        <v>2.4458924185654103E-51</v>
      </c>
      <c r="BY3621" s="1">
        <f t="shared" si="807"/>
        <v>357.90000000001288</v>
      </c>
      <c r="BZ3621" s="1">
        <f t="shared" si="798"/>
        <v>6.8340106693638513E-54</v>
      </c>
      <c r="CA3621" s="1">
        <f t="shared" si="805"/>
        <v>26</v>
      </c>
      <c r="CE3621" s="1">
        <f t="shared" si="799"/>
        <v>26.305</v>
      </c>
      <c r="CF3621" s="1">
        <f t="shared" si="800"/>
        <v>99</v>
      </c>
      <c r="CG3621" s="1">
        <f t="shared" si="801"/>
        <v>0</v>
      </c>
      <c r="CH3621" s="1">
        <f t="shared" si="808"/>
        <v>0</v>
      </c>
      <c r="CJ3621" s="1" t="e">
        <f t="shared" si="802"/>
        <v>#N/A</v>
      </c>
      <c r="CK3621" s="1" t="str">
        <f t="shared" si="803"/>
        <v/>
      </c>
    </row>
    <row r="3622" spans="73:89" ht="12" customHeight="1" x14ac:dyDescent="0.15">
      <c r="BU3622" s="1">
        <f t="shared" si="804"/>
        <v>0</v>
      </c>
      <c r="BV3622" s="1">
        <f>IF($BY$12=1,NORMDIST(BY3622,$Y$6,$Y$8,TRUE),IF($BY$12=2,IF(BY3622&lt;=$BX$31,0,IF(BY3622&gt;=$BX$32,1,(BY3622-$BX$31)*$BX$33)),SUM($BU$42:BU3622)/$BV$40))</f>
        <v>1</v>
      </c>
      <c r="BW3622" s="1">
        <f t="shared" si="806"/>
        <v>2.2652880434001172E-51</v>
      </c>
      <c r="BY3622" s="1">
        <f t="shared" si="807"/>
        <v>358.0000000000129</v>
      </c>
      <c r="BZ3622" s="1">
        <f t="shared" si="798"/>
        <v>6.3276202329609933E-54</v>
      </c>
      <c r="CA3622" s="1">
        <f t="shared" si="805"/>
        <v>26</v>
      </c>
      <c r="CE3622" s="1">
        <f t="shared" si="799"/>
        <v>26.305</v>
      </c>
      <c r="CF3622" s="1">
        <f t="shared" si="800"/>
        <v>99</v>
      </c>
      <c r="CG3622" s="1">
        <f t="shared" si="801"/>
        <v>0</v>
      </c>
      <c r="CH3622" s="1">
        <f t="shared" si="808"/>
        <v>0</v>
      </c>
      <c r="CJ3622" s="1" t="e">
        <f t="shared" si="802"/>
        <v>#N/A</v>
      </c>
      <c r="CK3622" s="1" t="str">
        <f t="shared" si="803"/>
        <v/>
      </c>
    </row>
    <row r="3623" spans="73:89" ht="12" customHeight="1" x14ac:dyDescent="0.15">
      <c r="BU3623" s="1">
        <f t="shared" si="804"/>
        <v>0</v>
      </c>
      <c r="BV3623" s="1">
        <f>IF($BY$12=1,NORMDIST(BY3623,$Y$6,$Y$8,TRUE),IF($BY$12=2,IF(BY3623&lt;=$BX$31,0,IF(BY3623&gt;=$BX$32,1,(BY3623-$BX$31)*$BX$33)),SUM($BU$42:BU3623)/$BV$40))</f>
        <v>1</v>
      </c>
      <c r="BW3623" s="1">
        <f t="shared" si="806"/>
        <v>2.0979668580677171E-51</v>
      </c>
      <c r="BY3623" s="1">
        <f t="shared" si="807"/>
        <v>358.10000000001293</v>
      </c>
      <c r="BZ3623" s="1">
        <f t="shared" si="798"/>
        <v>5.8586061381391831E-54</v>
      </c>
      <c r="CA3623" s="1">
        <f t="shared" si="805"/>
        <v>26</v>
      </c>
      <c r="CE3623" s="1">
        <f t="shared" si="799"/>
        <v>26.305</v>
      </c>
      <c r="CF3623" s="1">
        <f t="shared" si="800"/>
        <v>99</v>
      </c>
      <c r="CG3623" s="1">
        <f t="shared" si="801"/>
        <v>0</v>
      </c>
      <c r="CH3623" s="1">
        <f t="shared" si="808"/>
        <v>0</v>
      </c>
      <c r="CJ3623" s="1" t="e">
        <f t="shared" si="802"/>
        <v>#N/A</v>
      </c>
      <c r="CK3623" s="1" t="str">
        <f t="shared" si="803"/>
        <v/>
      </c>
    </row>
    <row r="3624" spans="73:89" ht="12" customHeight="1" x14ac:dyDescent="0.15">
      <c r="BU3624" s="1">
        <f t="shared" si="804"/>
        <v>0</v>
      </c>
      <c r="BV3624" s="1">
        <f>IF($BY$12=1,NORMDIST(BY3624,$Y$6,$Y$8,TRUE),IF($BY$12=2,IF(BY3624&lt;=$BX$31,0,IF(BY3624&gt;=$BX$32,1,(BY3624-$BX$31)*$BX$33)),SUM($BU$42:BU3624)/$BV$40))</f>
        <v>1</v>
      </c>
      <c r="BW3624" s="1">
        <f t="shared" si="806"/>
        <v>1.9429558072765917E-51</v>
      </c>
      <c r="BY3624" s="1">
        <f t="shared" si="807"/>
        <v>358.20000000001295</v>
      </c>
      <c r="BZ3624" s="1">
        <f t="shared" si="798"/>
        <v>5.4242205674944762E-54</v>
      </c>
      <c r="CA3624" s="1">
        <f t="shared" si="805"/>
        <v>26</v>
      </c>
      <c r="CE3624" s="1">
        <f t="shared" si="799"/>
        <v>26.305</v>
      </c>
      <c r="CF3624" s="1">
        <f t="shared" si="800"/>
        <v>99</v>
      </c>
      <c r="CG3624" s="1">
        <f t="shared" si="801"/>
        <v>0</v>
      </c>
      <c r="CH3624" s="1">
        <f t="shared" si="808"/>
        <v>0</v>
      </c>
      <c r="CJ3624" s="1" t="e">
        <f t="shared" si="802"/>
        <v>#N/A</v>
      </c>
      <c r="CK3624" s="1" t="str">
        <f t="shared" si="803"/>
        <v/>
      </c>
    </row>
    <row r="3625" spans="73:89" ht="12" customHeight="1" x14ac:dyDescent="0.15">
      <c r="BU3625" s="1">
        <f t="shared" si="804"/>
        <v>0</v>
      </c>
      <c r="BV3625" s="1">
        <f>IF($BY$12=1,NORMDIST(BY3625,$Y$6,$Y$8,TRUE),IF($BY$12=2,IF(BY3625&lt;=$BX$31,0,IF(BY3625&gt;=$BX$32,1,(BY3625-$BX$31)*$BX$33)),SUM($BU$42:BU3625)/$BV$40))</f>
        <v>1</v>
      </c>
      <c r="BW3625" s="1">
        <f t="shared" si="806"/>
        <v>1.7993528279756772E-51</v>
      </c>
      <c r="BY3625" s="1">
        <f t="shared" si="807"/>
        <v>358.30000000001297</v>
      </c>
      <c r="BZ3625" s="1">
        <f t="shared" si="798"/>
        <v>5.0219169075512475E-54</v>
      </c>
      <c r="CA3625" s="1">
        <f t="shared" si="805"/>
        <v>26</v>
      </c>
      <c r="CE3625" s="1">
        <f t="shared" si="799"/>
        <v>26.305</v>
      </c>
      <c r="CF3625" s="1">
        <f t="shared" si="800"/>
        <v>99</v>
      </c>
      <c r="CG3625" s="1">
        <f t="shared" si="801"/>
        <v>0</v>
      </c>
      <c r="CH3625" s="1">
        <f t="shared" si="808"/>
        <v>0</v>
      </c>
      <c r="CJ3625" s="1" t="e">
        <f t="shared" si="802"/>
        <v>#N/A</v>
      </c>
      <c r="CK3625" s="1" t="str">
        <f t="shared" si="803"/>
        <v/>
      </c>
    </row>
    <row r="3626" spans="73:89" ht="12" customHeight="1" x14ac:dyDescent="0.15">
      <c r="BU3626" s="1">
        <f t="shared" si="804"/>
        <v>0</v>
      </c>
      <c r="BV3626" s="1">
        <f>IF($BY$12=1,NORMDIST(BY3626,$Y$6,$Y$8,TRUE),IF($BY$12=2,IF(BY3626&lt;=$BX$31,0,IF(BY3626&gt;=$BX$32,1,(BY3626-$BX$31)*$BX$33)),SUM($BU$42:BU3626)/$BV$40))</f>
        <v>1</v>
      </c>
      <c r="BW3626" s="1">
        <f t="shared" si="806"/>
        <v>1.6663216911447883E-51</v>
      </c>
      <c r="BY3626" s="1">
        <f t="shared" si="807"/>
        <v>358.40000000001299</v>
      </c>
      <c r="BZ3626" s="1">
        <f t="shared" ref="BZ3626:BZ3689" si="809">IF($BZ$5,IF($BY$12=1,NORMDIST(BY3626,$Y$6,$Y$8,FALSE),IF($BY$12=2,IF(AND(BY3626&gt;=$BX$31,BY3626&lt;=$BX$32),$BX$33,0),IF(BY3626&lt;=$BX$13,0,NORMDIST(LN((BY3626-$BX$13)/$BX$12),0,$BW$8,FALSE)/((BY3626-$BX$13)/$BX$12)))),-999)</f>
        <v>4.6493350757386377E-54</v>
      </c>
      <c r="CA3626" s="1">
        <f t="shared" si="805"/>
        <v>26</v>
      </c>
      <c r="CE3626" s="1">
        <f t="shared" ref="CE3626:CE3689" si="810">IF(AND($CB$7,$CD$2,$CD$1),26+$P$23/2-CC3626*$P$23,NA())</f>
        <v>26.305</v>
      </c>
      <c r="CF3626" s="1">
        <f t="shared" ref="CF3626:CF3689" si="811">IF(ISNA(CJ3626),99,CJ3626)</f>
        <v>99</v>
      </c>
      <c r="CG3626" s="1">
        <f t="shared" ref="CG3626:CG3689" si="812">IF(ISNA(CJ3626),0,CJ3626)</f>
        <v>0</v>
      </c>
      <c r="CH3626" s="1">
        <f t="shared" si="808"/>
        <v>0</v>
      </c>
      <c r="CJ3626" s="1" t="e">
        <f t="shared" ref="CJ3626:CJ3689" si="813">IF(CH3626=1,CE3626,NA())</f>
        <v>#N/A</v>
      </c>
      <c r="CK3626" s="1" t="str">
        <f t="shared" ref="CK3626:CK3689" si="814">IF(CH3626=1,M3525,"")</f>
        <v/>
      </c>
    </row>
    <row r="3627" spans="73:89" ht="12" customHeight="1" x14ac:dyDescent="0.15">
      <c r="BU3627" s="1">
        <f t="shared" ref="BU3627:BU3690" si="815">IF($BY$12&lt;3,0,IF(BY3627&lt;=$BX$13,0,NORMDIST(LN((BY3627-$BX$13)/$BX$12),0,$BW$8,FALSE)/((BY3627-$BX$13)/$BX$12)))</f>
        <v>0</v>
      </c>
      <c r="BV3627" s="1">
        <f>IF($BY$12=1,NORMDIST(BY3627,$Y$6,$Y$8,TRUE),IF($BY$12=2,IF(BY3627&lt;=$BX$31,0,IF(BY3627&gt;=$BX$32,1,(BY3627-$BX$31)*$BX$33)),SUM($BU$42:BU3627)/$BV$40))</f>
        <v>1</v>
      </c>
      <c r="BW3627" s="1">
        <f t="shared" si="806"/>
        <v>1.5430872168155141E-51</v>
      </c>
      <c r="BY3627" s="1">
        <f t="shared" si="807"/>
        <v>358.50000000001302</v>
      </c>
      <c r="BZ3627" s="1">
        <f t="shared" si="809"/>
        <v>4.3042879130138298E-54</v>
      </c>
      <c r="CA3627" s="1">
        <f t="shared" ref="CA3627:CA3690" si="816">IF(AND($CD$1,$CD$3),26-$CD$40*NORMDIST(BY3627,$Y$6,$Y$8/SQRT($T$18),FALSE),-999)</f>
        <v>26</v>
      </c>
      <c r="CE3627" s="1">
        <f t="shared" si="810"/>
        <v>26.305</v>
      </c>
      <c r="CF3627" s="1">
        <f t="shared" si="811"/>
        <v>99</v>
      </c>
      <c r="CG3627" s="1">
        <f t="shared" si="812"/>
        <v>0</v>
      </c>
      <c r="CH3627" s="1">
        <f t="shared" si="808"/>
        <v>0</v>
      </c>
      <c r="CJ3627" s="1" t="e">
        <f t="shared" si="813"/>
        <v>#N/A</v>
      </c>
      <c r="CK3627" s="1" t="str">
        <f t="shared" si="814"/>
        <v/>
      </c>
    </row>
    <row r="3628" spans="73:89" ht="12" customHeight="1" x14ac:dyDescent="0.15">
      <c r="BU3628" s="1">
        <f t="shared" si="815"/>
        <v>0</v>
      </c>
      <c r="BV3628" s="1">
        <f>IF($BY$12=1,NORMDIST(BY3628,$Y$6,$Y$8,TRUE),IF($BY$12=2,IF(BY3628&lt;=$BX$31,0,IF(BY3628&gt;=$BX$32,1,(BY3628-$BX$31)*$BX$33)),SUM($BU$42:BU3628)/$BV$40))</f>
        <v>1</v>
      </c>
      <c r="BW3628" s="1">
        <f t="shared" si="806"/>
        <v>1.4289308354315751E-51</v>
      </c>
      <c r="BY3628" s="1">
        <f t="shared" si="807"/>
        <v>358.60000000001304</v>
      </c>
      <c r="BZ3628" s="1">
        <f t="shared" si="809"/>
        <v>3.9847485650628085E-54</v>
      </c>
      <c r="CA3628" s="1">
        <f t="shared" si="816"/>
        <v>26</v>
      </c>
      <c r="CE3628" s="1">
        <f t="shared" si="810"/>
        <v>26.305</v>
      </c>
      <c r="CF3628" s="1">
        <f t="shared" si="811"/>
        <v>99</v>
      </c>
      <c r="CG3628" s="1">
        <f t="shared" si="812"/>
        <v>0</v>
      </c>
      <c r="CH3628" s="1">
        <f t="shared" si="808"/>
        <v>0</v>
      </c>
      <c r="CJ3628" s="1" t="e">
        <f t="shared" si="813"/>
        <v>#N/A</v>
      </c>
      <c r="CK3628" s="1" t="str">
        <f t="shared" si="814"/>
        <v/>
      </c>
    </row>
    <row r="3629" spans="73:89" ht="12" customHeight="1" x14ac:dyDescent="0.15">
      <c r="BU3629" s="1">
        <f t="shared" si="815"/>
        <v>0</v>
      </c>
      <c r="BV3629" s="1">
        <f>IF($BY$12=1,NORMDIST(BY3629,$Y$6,$Y$8,TRUE),IF($BY$12=2,IF(BY3629&lt;=$BX$31,0,IF(BY3629&gt;=$BX$32,1,(BY3629-$BX$31)*$BX$33)),SUM($BU$42:BU3629)/$BV$40))</f>
        <v>1</v>
      </c>
      <c r="BW3629" s="1">
        <f t="shared" si="806"/>
        <v>1.323186470585473E-51</v>
      </c>
      <c r="BY3629" s="1">
        <f t="shared" si="807"/>
        <v>358.70000000001306</v>
      </c>
      <c r="BZ3629" s="1">
        <f t="shared" si="809"/>
        <v>3.6888387805559653E-54</v>
      </c>
      <c r="CA3629" s="1">
        <f t="shared" si="816"/>
        <v>26</v>
      </c>
      <c r="CE3629" s="1">
        <f t="shared" si="810"/>
        <v>26.305</v>
      </c>
      <c r="CF3629" s="1">
        <f t="shared" si="811"/>
        <v>99</v>
      </c>
      <c r="CG3629" s="1">
        <f t="shared" si="812"/>
        <v>0</v>
      </c>
      <c r="CH3629" s="1">
        <f t="shared" si="808"/>
        <v>0</v>
      </c>
      <c r="CJ3629" s="1" t="e">
        <f t="shared" si="813"/>
        <v>#N/A</v>
      </c>
      <c r="CK3629" s="1" t="str">
        <f t="shared" si="814"/>
        <v/>
      </c>
    </row>
    <row r="3630" spans="73:89" ht="12" customHeight="1" x14ac:dyDescent="0.15">
      <c r="BU3630" s="1">
        <f t="shared" si="815"/>
        <v>0</v>
      </c>
      <c r="BV3630" s="1">
        <f>IF($BY$12=1,NORMDIST(BY3630,$Y$6,$Y$8,TRUE),IF($BY$12=2,IF(BY3630&lt;=$BX$31,0,IF(BY3630&gt;=$BX$32,1,(BY3630-$BX$31)*$BX$33)),SUM($BU$42:BU3630)/$BV$40))</f>
        <v>1</v>
      </c>
      <c r="BW3630" s="1">
        <f t="shared" si="806"/>
        <v>1.225236719960565E-51</v>
      </c>
      <c r="BY3630" s="1">
        <f t="shared" si="807"/>
        <v>358.80000000001309</v>
      </c>
      <c r="BZ3630" s="1">
        <f t="shared" si="809"/>
        <v>3.4148180600906362E-54</v>
      </c>
      <c r="CA3630" s="1">
        <f t="shared" si="816"/>
        <v>26</v>
      </c>
      <c r="CE3630" s="1">
        <f t="shared" si="810"/>
        <v>26.305</v>
      </c>
      <c r="CF3630" s="1">
        <f t="shared" si="811"/>
        <v>99</v>
      </c>
      <c r="CG3630" s="1">
        <f t="shared" si="812"/>
        <v>0</v>
      </c>
      <c r="CH3630" s="1">
        <f t="shared" si="808"/>
        <v>0</v>
      </c>
      <c r="CJ3630" s="1" t="e">
        <f t="shared" si="813"/>
        <v>#N/A</v>
      </c>
      <c r="CK3630" s="1" t="str">
        <f t="shared" si="814"/>
        <v/>
      </c>
    </row>
    <row r="3631" spans="73:89" ht="12" customHeight="1" x14ac:dyDescent="0.15">
      <c r="BU3631" s="1">
        <f t="shared" si="815"/>
        <v>0</v>
      </c>
      <c r="BV3631" s="1">
        <f>IF($BY$12=1,NORMDIST(BY3631,$Y$6,$Y$8,TRUE),IF($BY$12=2,IF(BY3631&lt;=$BX$31,0,IF(BY3631&gt;=$BX$32,1,(BY3631-$BX$31)*$BX$33)),SUM($BU$42:BU3631)/$BV$40))</f>
        <v>1</v>
      </c>
      <c r="BW3631" s="1">
        <f t="shared" si="806"/>
        <v>1.134509312971033E-51</v>
      </c>
      <c r="BY3631" s="1">
        <f t="shared" si="807"/>
        <v>358.90000000001311</v>
      </c>
      <c r="BZ3631" s="1">
        <f t="shared" si="809"/>
        <v>3.1610735942351396E-54</v>
      </c>
      <c r="CA3631" s="1">
        <f t="shared" si="816"/>
        <v>26</v>
      </c>
      <c r="CE3631" s="1">
        <f t="shared" si="810"/>
        <v>26.305</v>
      </c>
      <c r="CF3631" s="1">
        <f t="shared" si="811"/>
        <v>99</v>
      </c>
      <c r="CG3631" s="1">
        <f t="shared" si="812"/>
        <v>0</v>
      </c>
      <c r="CH3631" s="1">
        <f t="shared" si="808"/>
        <v>0</v>
      </c>
      <c r="CJ3631" s="1" t="e">
        <f t="shared" si="813"/>
        <v>#N/A</v>
      </c>
      <c r="CK3631" s="1" t="str">
        <f t="shared" si="814"/>
        <v/>
      </c>
    </row>
    <row r="3632" spans="73:89" ht="12" customHeight="1" x14ac:dyDescent="0.15">
      <c r="BU3632" s="1">
        <f t="shared" si="815"/>
        <v>0</v>
      </c>
      <c r="BV3632" s="1">
        <f>IF($BY$12=1,NORMDIST(BY3632,$Y$6,$Y$8,TRUE),IF($BY$12=2,IF(BY3632&lt;=$BX$31,0,IF(BY3632&gt;=$BX$32,1,(BY3632-$BX$31)*$BX$33)),SUM($BU$42:BU3632)/$BV$40))</f>
        <v>1</v>
      </c>
      <c r="BW3632" s="1">
        <f t="shared" si="806"/>
        <v>1.0504738251362261E-51</v>
      </c>
      <c r="BY3632" s="1">
        <f t="shared" si="807"/>
        <v>359.00000000001313</v>
      </c>
      <c r="BZ3632" s="1">
        <f t="shared" si="809"/>
        <v>2.9261109335269852E-54</v>
      </c>
      <c r="CA3632" s="1">
        <f t="shared" si="816"/>
        <v>26</v>
      </c>
      <c r="CE3632" s="1">
        <f t="shared" si="810"/>
        <v>26.305</v>
      </c>
      <c r="CF3632" s="1">
        <f t="shared" si="811"/>
        <v>99</v>
      </c>
      <c r="CG3632" s="1">
        <f t="shared" si="812"/>
        <v>0</v>
      </c>
      <c r="CH3632" s="1">
        <f t="shared" si="808"/>
        <v>0</v>
      </c>
      <c r="CJ3632" s="1" t="e">
        <f t="shared" si="813"/>
        <v>#N/A</v>
      </c>
      <c r="CK3632" s="1" t="str">
        <f t="shared" si="814"/>
        <v/>
      </c>
    </row>
    <row r="3633" spans="73:89" ht="12" customHeight="1" x14ac:dyDescent="0.15">
      <c r="BU3633" s="1">
        <f t="shared" si="815"/>
        <v>0</v>
      </c>
      <c r="BV3633" s="1">
        <f>IF($BY$12=1,NORMDIST(BY3633,$Y$6,$Y$8,TRUE),IF($BY$12=2,IF(BY3633&lt;=$BX$31,0,IF(BY3633&gt;=$BX$32,1,(BY3633-$BX$31)*$BX$33)),SUM($BU$42:BU3633)/$BV$40))</f>
        <v>1</v>
      </c>
      <c r="BW3633" s="1">
        <f t="shared" si="806"/>
        <v>9.7263863066128513E-52</v>
      </c>
      <c r="BY3633" s="1">
        <f t="shared" si="807"/>
        <v>359.10000000001315</v>
      </c>
      <c r="BZ3633" s="1">
        <f t="shared" si="809"/>
        <v>2.7085453374025325E-54</v>
      </c>
      <c r="CA3633" s="1">
        <f t="shared" si="816"/>
        <v>26</v>
      </c>
      <c r="CE3633" s="1">
        <f t="shared" si="810"/>
        <v>26.305</v>
      </c>
      <c r="CF3633" s="1">
        <f t="shared" si="811"/>
        <v>99</v>
      </c>
      <c r="CG3633" s="1">
        <f t="shared" si="812"/>
        <v>0</v>
      </c>
      <c r="CH3633" s="1">
        <f t="shared" si="808"/>
        <v>0</v>
      </c>
      <c r="CJ3633" s="1" t="e">
        <f t="shared" si="813"/>
        <v>#N/A</v>
      </c>
      <c r="CK3633" s="1" t="str">
        <f t="shared" si="814"/>
        <v/>
      </c>
    </row>
    <row r="3634" spans="73:89" ht="12" customHeight="1" x14ac:dyDescent="0.15">
      <c r="BU3634" s="1">
        <f t="shared" si="815"/>
        <v>0</v>
      </c>
      <c r="BV3634" s="1">
        <f>IF($BY$12=1,NORMDIST(BY3634,$Y$6,$Y$8,TRUE),IF($BY$12=2,IF(BY3634&lt;=$BX$31,0,IF(BY3634&gt;=$BX$32,1,(BY3634-$BX$31)*$BX$33)),SUM($BU$42:BU3634)/$BV$40))</f>
        <v>1</v>
      </c>
      <c r="BW3634" s="1">
        <f t="shared" si="806"/>
        <v>9.0054807602619482E-52</v>
      </c>
      <c r="BY3634" s="1">
        <f t="shared" si="807"/>
        <v>359.20000000001318</v>
      </c>
      <c r="BZ3634" s="1">
        <f t="shared" si="809"/>
        <v>2.5070937528567977E-54</v>
      </c>
      <c r="CA3634" s="1">
        <f t="shared" si="816"/>
        <v>26</v>
      </c>
      <c r="CE3634" s="1">
        <f t="shared" si="810"/>
        <v>26.305</v>
      </c>
      <c r="CF3634" s="1">
        <f t="shared" si="811"/>
        <v>99</v>
      </c>
      <c r="CG3634" s="1">
        <f t="shared" si="812"/>
        <v>0</v>
      </c>
      <c r="CH3634" s="1">
        <f t="shared" si="808"/>
        <v>0</v>
      </c>
      <c r="CJ3634" s="1" t="e">
        <f t="shared" si="813"/>
        <v>#N/A</v>
      </c>
      <c r="CK3634" s="1" t="str">
        <f t="shared" si="814"/>
        <v/>
      </c>
    </row>
    <row r="3635" spans="73:89" ht="12" customHeight="1" x14ac:dyDescent="0.15">
      <c r="BU3635" s="1">
        <f t="shared" si="815"/>
        <v>0</v>
      </c>
      <c r="BV3635" s="1">
        <f>IF($BY$12=1,NORMDIST(BY3635,$Y$6,$Y$8,TRUE),IF($BY$12=2,IF(BY3635&lt;=$BX$31,0,IF(BY3635&gt;=$BX$32,1,(BY3635-$BX$31)*$BX$33)),SUM($BU$42:BU3635)/$BV$40))</f>
        <v>1</v>
      </c>
      <c r="BW3635" s="1">
        <f t="shared" si="806"/>
        <v>8.3377985862227817E-52</v>
      </c>
      <c r="BY3635" s="1">
        <f t="shared" si="807"/>
        <v>359.3000000000132</v>
      </c>
      <c r="BZ3635" s="1">
        <f t="shared" si="809"/>
        <v>2.3205673771841011E-54</v>
      </c>
      <c r="CA3635" s="1">
        <f t="shared" si="816"/>
        <v>26</v>
      </c>
      <c r="CE3635" s="1">
        <f t="shared" si="810"/>
        <v>26.305</v>
      </c>
      <c r="CF3635" s="1">
        <f t="shared" si="811"/>
        <v>99</v>
      </c>
      <c r="CG3635" s="1">
        <f t="shared" si="812"/>
        <v>0</v>
      </c>
      <c r="CH3635" s="1">
        <f t="shared" si="808"/>
        <v>0</v>
      </c>
      <c r="CJ3635" s="1" t="e">
        <f t="shared" si="813"/>
        <v>#N/A</v>
      </c>
      <c r="CK3635" s="1" t="str">
        <f t="shared" si="814"/>
        <v/>
      </c>
    </row>
    <row r="3636" spans="73:89" ht="12" customHeight="1" x14ac:dyDescent="0.15">
      <c r="BU3636" s="1">
        <f t="shared" si="815"/>
        <v>0</v>
      </c>
      <c r="BV3636" s="1">
        <f>IF($BY$12=1,NORMDIST(BY3636,$Y$6,$Y$8,TRUE),IF($BY$12=2,IF(BY3636&lt;=$BX$31,0,IF(BY3636&gt;=$BX$32,1,(BY3636-$BX$31)*$BX$33)),SUM($BU$42:BU3636)/$BV$40))</f>
        <v>1</v>
      </c>
      <c r="BW3636" s="1">
        <f t="shared" si="806"/>
        <v>7.7194259562321762E-52</v>
      </c>
      <c r="BY3636" s="1">
        <f t="shared" si="807"/>
        <v>359.40000000001322</v>
      </c>
      <c r="BZ3636" s="1">
        <f t="shared" si="809"/>
        <v>2.1478647624462694E-54</v>
      </c>
      <c r="CA3636" s="1">
        <f t="shared" si="816"/>
        <v>26</v>
      </c>
      <c r="CE3636" s="1">
        <f t="shared" si="810"/>
        <v>26.305</v>
      </c>
      <c r="CF3636" s="1">
        <f t="shared" si="811"/>
        <v>99</v>
      </c>
      <c r="CG3636" s="1">
        <f t="shared" si="812"/>
        <v>0</v>
      </c>
      <c r="CH3636" s="1">
        <f t="shared" si="808"/>
        <v>0</v>
      </c>
      <c r="CJ3636" s="1" t="e">
        <f t="shared" si="813"/>
        <v>#N/A</v>
      </c>
      <c r="CK3636" s="1" t="str">
        <f t="shared" si="814"/>
        <v/>
      </c>
    </row>
    <row r="3637" spans="73:89" ht="12" customHeight="1" x14ac:dyDescent="0.15">
      <c r="BU3637" s="1">
        <f t="shared" si="815"/>
        <v>0</v>
      </c>
      <c r="BV3637" s="1">
        <f>IF($BY$12=1,NORMDIST(BY3637,$Y$6,$Y$8,TRUE),IF($BY$12=2,IF(BY3637&lt;=$BX$31,0,IF(BY3637&gt;=$BX$32,1,(BY3637-$BX$31)*$BX$33)),SUM($BU$42:BU3637)/$BV$40))</f>
        <v>1</v>
      </c>
      <c r="BW3637" s="1">
        <f t="shared" si="806"/>
        <v>7.1467356934238321E-52</v>
      </c>
      <c r="BY3637" s="1">
        <f t="shared" si="807"/>
        <v>359.50000000001324</v>
      </c>
      <c r="BZ3637" s="1">
        <f t="shared" si="809"/>
        <v>1.9879654223709508E-54</v>
      </c>
      <c r="CA3637" s="1">
        <f t="shared" si="816"/>
        <v>26</v>
      </c>
      <c r="CE3637" s="1">
        <f t="shared" si="810"/>
        <v>26.305</v>
      </c>
      <c r="CF3637" s="1">
        <f t="shared" si="811"/>
        <v>99</v>
      </c>
      <c r="CG3637" s="1">
        <f t="shared" si="812"/>
        <v>0</v>
      </c>
      <c r="CH3637" s="1">
        <f t="shared" si="808"/>
        <v>0</v>
      </c>
      <c r="CJ3637" s="1" t="e">
        <f t="shared" si="813"/>
        <v>#N/A</v>
      </c>
      <c r="CK3637" s="1" t="str">
        <f t="shared" si="814"/>
        <v/>
      </c>
    </row>
    <row r="3638" spans="73:89" ht="12" customHeight="1" x14ac:dyDescent="0.15">
      <c r="BU3638" s="1">
        <f t="shared" si="815"/>
        <v>0</v>
      </c>
      <c r="BV3638" s="1">
        <f>IF($BY$12=1,NORMDIST(BY3638,$Y$6,$Y$8,TRUE),IF($BY$12=2,IF(BY3638&lt;=$BX$31,0,IF(BY3638&gt;=$BX$32,1,(BY3638-$BX$31)*$BX$33)),SUM($BU$42:BU3638)/$BV$40))</f>
        <v>1</v>
      </c>
      <c r="BW3638" s="1">
        <f t="shared" si="806"/>
        <v>6.6163663631880193E-52</v>
      </c>
      <c r="BY3638" s="1">
        <f t="shared" si="807"/>
        <v>359.60000000001327</v>
      </c>
      <c r="BZ3638" s="1">
        <f t="shared" si="809"/>
        <v>1.8399239052246315E-54</v>
      </c>
      <c r="CA3638" s="1">
        <f t="shared" si="816"/>
        <v>26</v>
      </c>
      <c r="CE3638" s="1">
        <f t="shared" si="810"/>
        <v>26.305</v>
      </c>
      <c r="CF3638" s="1">
        <f t="shared" si="811"/>
        <v>99</v>
      </c>
      <c r="CG3638" s="1">
        <f t="shared" si="812"/>
        <v>0</v>
      </c>
      <c r="CH3638" s="1">
        <f t="shared" si="808"/>
        <v>0</v>
      </c>
      <c r="CJ3638" s="1" t="e">
        <f t="shared" si="813"/>
        <v>#N/A</v>
      </c>
      <c r="CK3638" s="1" t="str">
        <f t="shared" si="814"/>
        <v/>
      </c>
    </row>
    <row r="3639" spans="73:89" ht="12" customHeight="1" x14ac:dyDescent="0.15">
      <c r="BU3639" s="1">
        <f t="shared" si="815"/>
        <v>0</v>
      </c>
      <c r="BV3639" s="1">
        <f>IF($BY$12=1,NORMDIST(BY3639,$Y$6,$Y$8,TRUE),IF($BY$12=2,IF(BY3639&lt;=$BX$31,0,IF(BY3639&gt;=$BX$32,1,(BY3639-$BX$31)*$BX$33)),SUM($BU$42:BU3639)/$BV$40))</f>
        <v>1</v>
      </c>
      <c r="BW3639" s="1">
        <f t="shared" si="806"/>
        <v>6.1252028829126608E-52</v>
      </c>
      <c r="BY3639" s="1">
        <f t="shared" si="807"/>
        <v>359.70000000001329</v>
      </c>
      <c r="BZ3639" s="1">
        <f t="shared" si="809"/>
        <v>1.7028642988358172E-54</v>
      </c>
      <c r="CA3639" s="1">
        <f t="shared" si="816"/>
        <v>26</v>
      </c>
      <c r="CE3639" s="1">
        <f t="shared" si="810"/>
        <v>26.305</v>
      </c>
      <c r="CF3639" s="1">
        <f t="shared" si="811"/>
        <v>99</v>
      </c>
      <c r="CG3639" s="1">
        <f t="shared" si="812"/>
        <v>0</v>
      </c>
      <c r="CH3639" s="1">
        <f t="shared" si="808"/>
        <v>0</v>
      </c>
      <c r="CJ3639" s="1" t="e">
        <f t="shared" si="813"/>
        <v>#N/A</v>
      </c>
      <c r="CK3639" s="1" t="str">
        <f t="shared" si="814"/>
        <v/>
      </c>
    </row>
    <row r="3640" spans="73:89" ht="12" customHeight="1" x14ac:dyDescent="0.15">
      <c r="BU3640" s="1">
        <f t="shared" si="815"/>
        <v>0</v>
      </c>
      <c r="BV3640" s="1">
        <f>IF($BY$12=1,NORMDIST(BY3640,$Y$6,$Y$8,TRUE),IF($BY$12=2,IF(BY3640&lt;=$BX$31,0,IF(BY3640&gt;=$BX$32,1,(BY3640-$BX$31)*$BX$33)),SUM($BU$42:BU3640)/$BV$40))</f>
        <v>1</v>
      </c>
      <c r="BW3640" s="1">
        <f t="shared" si="806"/>
        <v>5.6703585407344426E-52</v>
      </c>
      <c r="BY3640" s="1">
        <f t="shared" si="807"/>
        <v>359.80000000001331</v>
      </c>
      <c r="BZ3640" s="1">
        <f t="shared" si="809"/>
        <v>1.5759751363908373E-54</v>
      </c>
      <c r="CA3640" s="1">
        <f t="shared" si="816"/>
        <v>26</v>
      </c>
      <c r="CE3640" s="1">
        <f t="shared" si="810"/>
        <v>26.305</v>
      </c>
      <c r="CF3640" s="1">
        <f t="shared" si="811"/>
        <v>99</v>
      </c>
      <c r="CG3640" s="1">
        <f t="shared" si="812"/>
        <v>0</v>
      </c>
      <c r="CH3640" s="1">
        <f t="shared" si="808"/>
        <v>0</v>
      </c>
      <c r="CJ3640" s="1" t="e">
        <f t="shared" si="813"/>
        <v>#N/A</v>
      </c>
      <c r="CK3640" s="1" t="str">
        <f t="shared" si="814"/>
        <v/>
      </c>
    </row>
    <row r="3641" spans="73:89" ht="12" customHeight="1" x14ac:dyDescent="0.15">
      <c r="BU3641" s="1">
        <f t="shared" si="815"/>
        <v>0</v>
      </c>
      <c r="BV3641" s="1">
        <f>IF($BY$12=1,NORMDIST(BY3641,$Y$6,$Y$8,TRUE),IF($BY$12=2,IF(BY3641&lt;=$BX$31,0,IF(BY3641&gt;=$BX$32,1,(BY3641-$BX$31)*$BX$33)),SUM($BU$42:BU3641)/$BV$40))</f>
        <v>1</v>
      </c>
      <c r="BW3641" s="1">
        <f t="shared" si="806"/>
        <v>5.2491583213410786E-52</v>
      </c>
      <c r="BY3641" s="1">
        <f t="shared" si="807"/>
        <v>359.90000000001334</v>
      </c>
      <c r="BZ3641" s="1">
        <f t="shared" si="809"/>
        <v>1.4585046738929937E-54</v>
      </c>
      <c r="CA3641" s="1">
        <f t="shared" si="816"/>
        <v>26</v>
      </c>
      <c r="CE3641" s="1">
        <f t="shared" si="810"/>
        <v>26.305</v>
      </c>
      <c r="CF3641" s="1">
        <f t="shared" si="811"/>
        <v>99</v>
      </c>
      <c r="CG3641" s="1">
        <f t="shared" si="812"/>
        <v>0</v>
      </c>
      <c r="CH3641" s="1">
        <f t="shared" si="808"/>
        <v>0</v>
      </c>
      <c r="CJ3641" s="1" t="e">
        <f t="shared" si="813"/>
        <v>#N/A</v>
      </c>
      <c r="CK3641" s="1" t="str">
        <f t="shared" si="814"/>
        <v/>
      </c>
    </row>
    <row r="3642" spans="73:89" ht="12" customHeight="1" x14ac:dyDescent="0.15">
      <c r="BU3642" s="1">
        <f t="shared" si="815"/>
        <v>0</v>
      </c>
      <c r="BV3642" s="1">
        <f>IF($BY$12=1,NORMDIST(BY3642,$Y$6,$Y$8,TRUE),IF($BY$12=2,IF(BY3642&lt;=$BX$31,0,IF(BY3642&gt;=$BX$32,1,(BY3642-$BX$31)*$BX$33)),SUM($BU$42:BU3642)/$BV$40))</f>
        <v>1</v>
      </c>
      <c r="BW3642" s="1">
        <f t="shared" si="806"/>
        <v>4.8591234442093684E-52</v>
      </c>
      <c r="BY3642" s="1">
        <f t="shared" si="807"/>
        <v>360.00000000001336</v>
      </c>
      <c r="BZ3642" s="1">
        <f t="shared" si="809"/>
        <v>1.34975651228033E-54</v>
      </c>
      <c r="CA3642" s="1">
        <f t="shared" si="816"/>
        <v>26</v>
      </c>
      <c r="CE3642" s="1">
        <f t="shared" si="810"/>
        <v>26.305</v>
      </c>
      <c r="CF3642" s="1">
        <f t="shared" si="811"/>
        <v>99</v>
      </c>
      <c r="CG3642" s="1">
        <f t="shared" si="812"/>
        <v>0</v>
      </c>
      <c r="CH3642" s="1">
        <f t="shared" si="808"/>
        <v>0</v>
      </c>
      <c r="CJ3642" s="1" t="e">
        <f t="shared" si="813"/>
        <v>#N/A</v>
      </c>
      <c r="CK3642" s="1" t="str">
        <f t="shared" si="814"/>
        <v/>
      </c>
    </row>
    <row r="3643" spans="73:89" ht="12" customHeight="1" x14ac:dyDescent="0.15">
      <c r="BU3643" s="1">
        <f t="shared" si="815"/>
        <v>0</v>
      </c>
      <c r="BV3643" s="1">
        <f>IF($BY$12=1,NORMDIST(BY3643,$Y$6,$Y$8,TRUE),IF($BY$12=2,IF(BY3643&lt;=$BX$31,0,IF(BY3643&gt;=$BX$32,1,(BY3643-$BX$31)*$BX$33)),SUM($BU$42:BU3643)/$BV$40))</f>
        <v>1</v>
      </c>
      <c r="BW3643" s="1">
        <f t="shared" ref="BW3643:BW3706" si="817">BY3643*BZ3643</f>
        <v>4.497957026489081E-52</v>
      </c>
      <c r="BY3643" s="1">
        <f t="shared" ref="BY3643:BY3706" si="818">BY3642+$BZ$1</f>
        <v>360.10000000001338</v>
      </c>
      <c r="BZ3643" s="1">
        <f t="shared" si="809"/>
        <v>1.2490855391527115E-54</v>
      </c>
      <c r="CA3643" s="1">
        <f t="shared" si="816"/>
        <v>26</v>
      </c>
      <c r="CE3643" s="1">
        <f t="shared" si="810"/>
        <v>26.305</v>
      </c>
      <c r="CF3643" s="1">
        <f t="shared" si="811"/>
        <v>99</v>
      </c>
      <c r="CG3643" s="1">
        <f t="shared" si="812"/>
        <v>0</v>
      </c>
      <c r="CH3643" s="1">
        <f t="shared" si="808"/>
        <v>0</v>
      </c>
      <c r="CJ3643" s="1" t="e">
        <f t="shared" si="813"/>
        <v>#N/A</v>
      </c>
      <c r="CK3643" s="1" t="str">
        <f t="shared" si="814"/>
        <v/>
      </c>
    </row>
    <row r="3644" spans="73:89" ht="12" customHeight="1" x14ac:dyDescent="0.15">
      <c r="BU3644" s="1">
        <f t="shared" si="815"/>
        <v>0</v>
      </c>
      <c r="BV3644" s="1">
        <f>IF($BY$12=1,NORMDIST(BY3644,$Y$6,$Y$8,TRUE),IF($BY$12=2,IF(BY3644&lt;=$BX$31,0,IF(BY3644&gt;=$BX$32,1,(BY3644-$BX$31)*$BX$33)),SUM($BU$42:BU3644)/$BV$40))</f>
        <v>1</v>
      </c>
      <c r="BW3644" s="1">
        <f t="shared" si="817"/>
        <v>4.1635307890693182E-52</v>
      </c>
      <c r="BY3644" s="1">
        <f t="shared" si="818"/>
        <v>360.2000000000134</v>
      </c>
      <c r="BZ3644" s="1">
        <f t="shared" si="809"/>
        <v>1.1558941668709504E-54</v>
      </c>
      <c r="CA3644" s="1">
        <f t="shared" si="816"/>
        <v>26</v>
      </c>
      <c r="CE3644" s="1">
        <f t="shared" si="810"/>
        <v>26.305</v>
      </c>
      <c r="CF3644" s="1">
        <f t="shared" si="811"/>
        <v>99</v>
      </c>
      <c r="CG3644" s="1">
        <f t="shared" si="812"/>
        <v>0</v>
      </c>
      <c r="CH3644" s="1">
        <f t="shared" si="808"/>
        <v>0</v>
      </c>
      <c r="CJ3644" s="1" t="e">
        <f t="shared" si="813"/>
        <v>#N/A</v>
      </c>
      <c r="CK3644" s="1" t="str">
        <f t="shared" si="814"/>
        <v/>
      </c>
    </row>
    <row r="3645" spans="73:89" ht="12" customHeight="1" x14ac:dyDescent="0.15">
      <c r="BU3645" s="1">
        <f t="shared" si="815"/>
        <v>0</v>
      </c>
      <c r="BV3645" s="1">
        <f>IF($BY$12=1,NORMDIST(BY3645,$Y$6,$Y$8,TRUE),IF($BY$12=2,IF(BY3645&lt;=$BX$31,0,IF(BY3645&gt;=$BX$32,1,(BY3645-$BX$31)*$BX$33)),SUM($BU$42:BU3645)/$BV$40))</f>
        <v>1</v>
      </c>
      <c r="BW3645" s="1">
        <f t="shared" si="817"/>
        <v>3.8538727302384583E-52</v>
      </c>
      <c r="BY3645" s="1">
        <f t="shared" si="818"/>
        <v>360.30000000001343</v>
      </c>
      <c r="BZ3645" s="1">
        <f t="shared" si="809"/>
        <v>1.069628845472749E-54</v>
      </c>
      <c r="CA3645" s="1">
        <f t="shared" si="816"/>
        <v>26</v>
      </c>
      <c r="CE3645" s="1">
        <f t="shared" si="810"/>
        <v>26.305</v>
      </c>
      <c r="CF3645" s="1">
        <f t="shared" si="811"/>
        <v>99</v>
      </c>
      <c r="CG3645" s="1">
        <f t="shared" si="812"/>
        <v>0</v>
      </c>
      <c r="CH3645" s="1">
        <f t="shared" si="808"/>
        <v>0</v>
      </c>
      <c r="CJ3645" s="1" t="e">
        <f t="shared" si="813"/>
        <v>#N/A</v>
      </c>
      <c r="CK3645" s="1" t="str">
        <f t="shared" si="814"/>
        <v/>
      </c>
    </row>
    <row r="3646" spans="73:89" ht="12" customHeight="1" x14ac:dyDescent="0.15">
      <c r="BU3646" s="1">
        <f t="shared" si="815"/>
        <v>0</v>
      </c>
      <c r="BV3646" s="1">
        <f>IF($BY$12=1,NORMDIST(BY3646,$Y$6,$Y$8,TRUE),IF($BY$12=2,IF(BY3646&lt;=$BX$31,0,IF(BY3646&gt;=$BX$32,1,(BY3646-$BX$31)*$BX$33)),SUM($BU$42:BU3646)/$BV$40))</f>
        <v>1</v>
      </c>
      <c r="BW3646" s="1">
        <f t="shared" si="817"/>
        <v>3.5671556968081826E-52</v>
      </c>
      <c r="BY3646" s="1">
        <f t="shared" si="818"/>
        <v>360.40000000001345</v>
      </c>
      <c r="BZ3646" s="1">
        <f t="shared" si="809"/>
        <v>9.8977683041288827E-55</v>
      </c>
      <c r="CA3646" s="1">
        <f t="shared" si="816"/>
        <v>26</v>
      </c>
      <c r="CE3646" s="1">
        <f t="shared" si="810"/>
        <v>26.305</v>
      </c>
      <c r="CF3646" s="1">
        <f t="shared" si="811"/>
        <v>99</v>
      </c>
      <c r="CG3646" s="1">
        <f t="shared" si="812"/>
        <v>0</v>
      </c>
      <c r="CH3646" s="1">
        <f t="shared" si="808"/>
        <v>0</v>
      </c>
      <c r="CJ3646" s="1" t="e">
        <f t="shared" si="813"/>
        <v>#N/A</v>
      </c>
      <c r="CK3646" s="1" t="str">
        <f t="shared" si="814"/>
        <v/>
      </c>
    </row>
    <row r="3647" spans="73:89" ht="12" customHeight="1" x14ac:dyDescent="0.15">
      <c r="BU3647" s="1">
        <f t="shared" si="815"/>
        <v>0</v>
      </c>
      <c r="BV3647" s="1">
        <f>IF($BY$12=1,NORMDIST(BY3647,$Y$6,$Y$8,TRUE),IF($BY$12=2,IF(BY3647&lt;=$BX$31,0,IF(BY3647&gt;=$BX$32,1,(BY3647-$BX$31)*$BX$33)),SUM($BU$42:BU3647)/$BV$40))</f>
        <v>1</v>
      </c>
      <c r="BW3647" s="1">
        <f t="shared" si="817"/>
        <v>3.3016867876257663E-52</v>
      </c>
      <c r="BY3647" s="1">
        <f t="shared" si="818"/>
        <v>360.50000000001347</v>
      </c>
      <c r="BZ3647" s="1">
        <f t="shared" si="809"/>
        <v>9.1586318658131568E-55</v>
      </c>
      <c r="CA3647" s="1">
        <f t="shared" si="816"/>
        <v>26</v>
      </c>
      <c r="CE3647" s="1">
        <f t="shared" si="810"/>
        <v>26.305</v>
      </c>
      <c r="CF3647" s="1">
        <f t="shared" si="811"/>
        <v>99</v>
      </c>
      <c r="CG3647" s="1">
        <f t="shared" si="812"/>
        <v>0</v>
      </c>
      <c r="CH3647" s="1">
        <f t="shared" si="808"/>
        <v>0</v>
      </c>
      <c r="CJ3647" s="1" t="e">
        <f t="shared" si="813"/>
        <v>#N/A</v>
      </c>
      <c r="CK3647" s="1" t="str">
        <f t="shared" si="814"/>
        <v/>
      </c>
    </row>
    <row r="3648" spans="73:89" ht="12" customHeight="1" x14ac:dyDescent="0.15">
      <c r="BU3648" s="1">
        <f t="shared" si="815"/>
        <v>0</v>
      </c>
      <c r="BV3648" s="1">
        <f>IF($BY$12=1,NORMDIST(BY3648,$Y$6,$Y$8,TRUE),IF($BY$12=2,IF(BY3648&lt;=$BX$31,0,IF(BY3648&gt;=$BX$32,1,(BY3648-$BX$31)*$BX$33)),SUM($BU$42:BU3648)/$BV$40))</f>
        <v>1</v>
      </c>
      <c r="BW3648" s="1">
        <f t="shared" si="817"/>
        <v>3.0558975291062882E-52</v>
      </c>
      <c r="BY3648" s="1">
        <f t="shared" si="818"/>
        <v>360.60000000001349</v>
      </c>
      <c r="BZ3648" s="1">
        <f t="shared" si="809"/>
        <v>8.4744801139938261E-55</v>
      </c>
      <c r="CA3648" s="1">
        <f t="shared" si="816"/>
        <v>26</v>
      </c>
      <c r="CE3648" s="1">
        <f t="shared" si="810"/>
        <v>26.305</v>
      </c>
      <c r="CF3648" s="1">
        <f t="shared" si="811"/>
        <v>99</v>
      </c>
      <c r="CG3648" s="1">
        <f t="shared" si="812"/>
        <v>0</v>
      </c>
      <c r="CH3648" s="1">
        <f t="shared" si="808"/>
        <v>0</v>
      </c>
      <c r="CJ3648" s="1" t="e">
        <f t="shared" si="813"/>
        <v>#N/A</v>
      </c>
      <c r="CK3648" s="1" t="str">
        <f t="shared" si="814"/>
        <v/>
      </c>
    </row>
    <row r="3649" spans="73:89" ht="12" customHeight="1" x14ac:dyDescent="0.15">
      <c r="BU3649" s="1">
        <f t="shared" si="815"/>
        <v>0</v>
      </c>
      <c r="BV3649" s="1">
        <f>IF($BY$12=1,NORMDIST(BY3649,$Y$6,$Y$8,TRUE),IF($BY$12=2,IF(BY3649&lt;=$BX$31,0,IF(BY3649&gt;=$BX$32,1,(BY3649-$BX$31)*$BX$33)),SUM($BU$42:BU3649)/$BV$40))</f>
        <v>1</v>
      </c>
      <c r="BW3649" s="1">
        <f t="shared" si="817"/>
        <v>2.8283347667688608E-52</v>
      </c>
      <c r="BY3649" s="1">
        <f t="shared" si="818"/>
        <v>360.70000000001352</v>
      </c>
      <c r="BZ3649" s="1">
        <f t="shared" si="809"/>
        <v>7.8412386103929993E-55</v>
      </c>
      <c r="CA3649" s="1">
        <f t="shared" si="816"/>
        <v>26</v>
      </c>
      <c r="CE3649" s="1">
        <f t="shared" si="810"/>
        <v>26.305</v>
      </c>
      <c r="CF3649" s="1">
        <f t="shared" si="811"/>
        <v>99</v>
      </c>
      <c r="CG3649" s="1">
        <f t="shared" si="812"/>
        <v>0</v>
      </c>
      <c r="CH3649" s="1">
        <f t="shared" si="808"/>
        <v>0</v>
      </c>
      <c r="CJ3649" s="1" t="e">
        <f t="shared" si="813"/>
        <v>#N/A</v>
      </c>
      <c r="CK3649" s="1" t="str">
        <f t="shared" si="814"/>
        <v/>
      </c>
    </row>
    <row r="3650" spans="73:89" ht="12" customHeight="1" x14ac:dyDescent="0.15">
      <c r="BU3650" s="1">
        <f t="shared" si="815"/>
        <v>0</v>
      </c>
      <c r="BV3650" s="1">
        <f>IF($BY$12=1,NORMDIST(BY3650,$Y$6,$Y$8,TRUE),IF($BY$12=2,IF(BY3650&lt;=$BX$31,0,IF(BY3650&gt;=$BX$32,1,(BY3650-$BX$31)*$BX$33)),SUM($BU$42:BU3650)/$BV$40))</f>
        <v>1</v>
      </c>
      <c r="BW3650" s="1">
        <f t="shared" si="817"/>
        <v>2.6176522208121454E-52</v>
      </c>
      <c r="BY3650" s="1">
        <f t="shared" si="818"/>
        <v>360.80000000001354</v>
      </c>
      <c r="BZ3650" s="1">
        <f t="shared" si="809"/>
        <v>7.2551336497007962E-55</v>
      </c>
      <c r="CA3650" s="1">
        <f t="shared" si="816"/>
        <v>26</v>
      </c>
      <c r="CE3650" s="1">
        <f t="shared" si="810"/>
        <v>26.305</v>
      </c>
      <c r="CF3650" s="1">
        <f t="shared" si="811"/>
        <v>99</v>
      </c>
      <c r="CG3650" s="1">
        <f t="shared" si="812"/>
        <v>0</v>
      </c>
      <c r="CH3650" s="1">
        <f t="shared" si="808"/>
        <v>0</v>
      </c>
      <c r="CJ3650" s="1" t="e">
        <f t="shared" si="813"/>
        <v>#N/A</v>
      </c>
      <c r="CK3650" s="1" t="str">
        <f t="shared" si="814"/>
        <v/>
      </c>
    </row>
    <row r="3651" spans="73:89" ht="12" customHeight="1" x14ac:dyDescent="0.15">
      <c r="BU3651" s="1">
        <f t="shared" si="815"/>
        <v>0</v>
      </c>
      <c r="BV3651" s="1">
        <f>IF($BY$12=1,NORMDIST(BY3651,$Y$6,$Y$8,TRUE),IF($BY$12=2,IF(BY3651&lt;=$BX$31,0,IF(BY3651&gt;=$BX$32,1,(BY3651-$BX$31)*$BX$33)),SUM($BU$42:BU3651)/$BV$40))</f>
        <v>1</v>
      </c>
      <c r="BW3651" s="1">
        <f t="shared" si="817"/>
        <v>2.422602657519469E-52</v>
      </c>
      <c r="BY3651" s="1">
        <f t="shared" si="818"/>
        <v>360.90000000001356</v>
      </c>
      <c r="BZ3651" s="1">
        <f t="shared" si="809"/>
        <v>6.7126701510650542E-55</v>
      </c>
      <c r="CA3651" s="1">
        <f t="shared" si="816"/>
        <v>26</v>
      </c>
      <c r="CE3651" s="1">
        <f t="shared" si="810"/>
        <v>26.305</v>
      </c>
      <c r="CF3651" s="1">
        <f t="shared" si="811"/>
        <v>99</v>
      </c>
      <c r="CG3651" s="1">
        <f t="shared" si="812"/>
        <v>0</v>
      </c>
      <c r="CH3651" s="1">
        <f t="shared" ref="CH3651:CH3714" si="819">IF(CB3651="",0,1)</f>
        <v>0</v>
      </c>
      <c r="CJ3651" s="1" t="e">
        <f t="shared" si="813"/>
        <v>#N/A</v>
      </c>
      <c r="CK3651" s="1" t="str">
        <f t="shared" si="814"/>
        <v/>
      </c>
    </row>
    <row r="3652" spans="73:89" ht="12" customHeight="1" x14ac:dyDescent="0.15">
      <c r="BU3652" s="1">
        <f t="shared" si="815"/>
        <v>0</v>
      </c>
      <c r="BV3652" s="1">
        <f>IF($BY$12=1,NORMDIST(BY3652,$Y$6,$Y$8,TRUE),IF($BY$12=2,IF(BY3652&lt;=$BX$31,0,IF(BY3652&gt;=$BX$32,1,(BY3652-$BX$31)*$BX$33)),SUM($BU$42:BU3652)/$BV$40))</f>
        <v>1</v>
      </c>
      <c r="BW3652" s="1">
        <f t="shared" si="817"/>
        <v>2.2420306317676445E-52</v>
      </c>
      <c r="BY3652" s="1">
        <f t="shared" si="818"/>
        <v>361.00000000001359</v>
      </c>
      <c r="BZ3652" s="1">
        <f t="shared" si="809"/>
        <v>6.2106111683311913E-55</v>
      </c>
      <c r="CA3652" s="1">
        <f t="shared" si="816"/>
        <v>26</v>
      </c>
      <c r="CE3652" s="1">
        <f t="shared" si="810"/>
        <v>26.305</v>
      </c>
      <c r="CF3652" s="1">
        <f t="shared" si="811"/>
        <v>99</v>
      </c>
      <c r="CG3652" s="1">
        <f t="shared" si="812"/>
        <v>0</v>
      </c>
      <c r="CH3652" s="1">
        <f t="shared" si="819"/>
        <v>0</v>
      </c>
      <c r="CJ3652" s="1" t="e">
        <f t="shared" si="813"/>
        <v>#N/A</v>
      </c>
      <c r="CK3652" s="1" t="str">
        <f t="shared" si="814"/>
        <v/>
      </c>
    </row>
    <row r="3653" spans="73:89" ht="12" customHeight="1" x14ac:dyDescent="0.15">
      <c r="BU3653" s="1">
        <f t="shared" si="815"/>
        <v>0</v>
      </c>
      <c r="BV3653" s="1">
        <f>IF($BY$12=1,NORMDIST(BY3653,$Y$6,$Y$8,TRUE),IF($BY$12=2,IF(BY3653&lt;=$BX$31,0,IF(BY3653&gt;=$BX$32,1,(BY3653-$BX$31)*$BX$33)),SUM($BU$42:BU3653)/$BV$40))</f>
        <v>1</v>
      </c>
      <c r="BW3653" s="1">
        <f t="shared" si="817"/>
        <v>2.0748657591504798E-52</v>
      </c>
      <c r="BY3653" s="1">
        <f t="shared" si="818"/>
        <v>361.10000000001361</v>
      </c>
      <c r="BZ3653" s="1">
        <f t="shared" si="809"/>
        <v>5.745958900998066E-55</v>
      </c>
      <c r="CA3653" s="1">
        <f t="shared" si="816"/>
        <v>26</v>
      </c>
      <c r="CE3653" s="1">
        <f t="shared" si="810"/>
        <v>26.305</v>
      </c>
      <c r="CF3653" s="1">
        <f t="shared" si="811"/>
        <v>99</v>
      </c>
      <c r="CG3653" s="1">
        <f t="shared" si="812"/>
        <v>0</v>
      </c>
      <c r="CH3653" s="1">
        <f t="shared" si="819"/>
        <v>0</v>
      </c>
      <c r="CJ3653" s="1" t="e">
        <f t="shared" si="813"/>
        <v>#N/A</v>
      </c>
      <c r="CK3653" s="1" t="str">
        <f t="shared" si="814"/>
        <v/>
      </c>
    </row>
    <row r="3654" spans="73:89" ht="12" customHeight="1" x14ac:dyDescent="0.15">
      <c r="BU3654" s="1">
        <f t="shared" si="815"/>
        <v>0</v>
      </c>
      <c r="BV3654" s="1">
        <f>IF($BY$12=1,NORMDIST(BY3654,$Y$6,$Y$8,TRUE),IF($BY$12=2,IF(BY3654&lt;=$BX$31,0,IF(BY3654&gt;=$BX$32,1,(BY3654-$BX$31)*$BX$33)),SUM($BU$42:BU3654)/$BV$40))</f>
        <v>1</v>
      </c>
      <c r="BW3654" s="1">
        <f t="shared" si="817"/>
        <v>1.9201164792276796E-52</v>
      </c>
      <c r="BY3654" s="1">
        <f t="shared" si="818"/>
        <v>361.20000000001363</v>
      </c>
      <c r="BZ3654" s="1">
        <f t="shared" si="809"/>
        <v>5.3159370964219463E-55</v>
      </c>
      <c r="CA3654" s="1">
        <f t="shared" si="816"/>
        <v>26</v>
      </c>
      <c r="CE3654" s="1">
        <f t="shared" si="810"/>
        <v>26.305</v>
      </c>
      <c r="CF3654" s="1">
        <f t="shared" si="811"/>
        <v>99</v>
      </c>
      <c r="CG3654" s="1">
        <f t="shared" si="812"/>
        <v>0</v>
      </c>
      <c r="CH3654" s="1">
        <f t="shared" si="819"/>
        <v>0</v>
      </c>
      <c r="CJ3654" s="1" t="e">
        <f t="shared" si="813"/>
        <v>#N/A</v>
      </c>
      <c r="CK3654" s="1" t="str">
        <f t="shared" si="814"/>
        <v/>
      </c>
    </row>
    <row r="3655" spans="73:89" ht="12" customHeight="1" x14ac:dyDescent="0.15">
      <c r="BU3655" s="1">
        <f t="shared" si="815"/>
        <v>0</v>
      </c>
      <c r="BV3655" s="1">
        <f>IF($BY$12=1,NORMDIST(BY3655,$Y$6,$Y$8,TRUE),IF($BY$12=2,IF(BY3655&lt;=$BX$31,0,IF(BY3655&gt;=$BX$32,1,(BY3655-$BX$31)*$BX$33)),SUM($BU$42:BU3655)/$BV$40))</f>
        <v>1</v>
      </c>
      <c r="BW3655" s="1">
        <f t="shared" si="817"/>
        <v>1.7768642741957815E-52</v>
      </c>
      <c r="BY3655" s="1">
        <f t="shared" si="818"/>
        <v>361.30000000001365</v>
      </c>
      <c r="BZ3655" s="1">
        <f t="shared" si="809"/>
        <v>4.9179747417539839E-55</v>
      </c>
      <c r="CA3655" s="1">
        <f t="shared" si="816"/>
        <v>26</v>
      </c>
      <c r="CE3655" s="1">
        <f t="shared" si="810"/>
        <v>26.305</v>
      </c>
      <c r="CF3655" s="1">
        <f t="shared" si="811"/>
        <v>99</v>
      </c>
      <c r="CG3655" s="1">
        <f t="shared" si="812"/>
        <v>0</v>
      </c>
      <c r="CH3655" s="1">
        <f t="shared" si="819"/>
        <v>0</v>
      </c>
      <c r="CJ3655" s="1" t="e">
        <f t="shared" si="813"/>
        <v>#N/A</v>
      </c>
      <c r="CK3655" s="1" t="str">
        <f t="shared" si="814"/>
        <v/>
      </c>
    </row>
    <row r="3656" spans="73:89" ht="12" customHeight="1" x14ac:dyDescent="0.15">
      <c r="BU3656" s="1">
        <f t="shared" si="815"/>
        <v>0</v>
      </c>
      <c r="BV3656" s="1">
        <f>IF($BY$12=1,NORMDIST(BY3656,$Y$6,$Y$8,TRUE),IF($BY$12=2,IF(BY3656&lt;=$BX$31,0,IF(BY3656&gt;=$BX$32,1,(BY3656-$BX$31)*$BX$33)),SUM($BU$42:BU3656)/$BV$40))</f>
        <v>1</v>
      </c>
      <c r="BW3656" s="1">
        <f t="shared" si="817"/>
        <v>1.6442583098630348E-52</v>
      </c>
      <c r="BY3656" s="1">
        <f t="shared" si="818"/>
        <v>361.40000000001368</v>
      </c>
      <c r="BZ3656" s="1">
        <f t="shared" si="809"/>
        <v>4.5496909514747442E-55</v>
      </c>
      <c r="CA3656" s="1">
        <f t="shared" si="816"/>
        <v>26</v>
      </c>
      <c r="CE3656" s="1">
        <f t="shared" si="810"/>
        <v>26.305</v>
      </c>
      <c r="CF3656" s="1">
        <f t="shared" si="811"/>
        <v>99</v>
      </c>
      <c r="CG3656" s="1">
        <f t="shared" si="812"/>
        <v>0</v>
      </c>
      <c r="CH3656" s="1">
        <f t="shared" si="819"/>
        <v>0</v>
      </c>
      <c r="CJ3656" s="1" t="e">
        <f t="shared" si="813"/>
        <v>#N/A</v>
      </c>
      <c r="CK3656" s="1" t="str">
        <f t="shared" si="814"/>
        <v/>
      </c>
    </row>
    <row r="3657" spans="73:89" ht="12" customHeight="1" x14ac:dyDescent="0.15">
      <c r="BU3657" s="1">
        <f t="shared" si="815"/>
        <v>0</v>
      </c>
      <c r="BV3657" s="1">
        <f>IF($BY$12=1,NORMDIST(BY3657,$Y$6,$Y$8,TRUE),IF($BY$12=2,IF(BY3657&lt;=$BX$31,0,IF(BY3657&gt;=$BX$32,1,(BY3657-$BX$31)*$BX$33)),SUM($BU$42:BU3657)/$BV$40))</f>
        <v>1</v>
      </c>
      <c r="BW3657" s="1">
        <f t="shared" si="817"/>
        <v>1.5215104682070729E-52</v>
      </c>
      <c r="BY3657" s="1">
        <f t="shared" si="818"/>
        <v>361.5000000000137</v>
      </c>
      <c r="BZ3657" s="1">
        <f t="shared" si="809"/>
        <v>4.2088809632282582E-55</v>
      </c>
      <c r="CA3657" s="1">
        <f t="shared" si="816"/>
        <v>26</v>
      </c>
      <c r="CE3657" s="1">
        <f t="shared" si="810"/>
        <v>26.305</v>
      </c>
      <c r="CF3657" s="1">
        <f t="shared" si="811"/>
        <v>99</v>
      </c>
      <c r="CG3657" s="1">
        <f t="shared" si="812"/>
        <v>0</v>
      </c>
      <c r="CH3657" s="1">
        <f t="shared" si="819"/>
        <v>0</v>
      </c>
      <c r="CJ3657" s="1" t="e">
        <f t="shared" si="813"/>
        <v>#N/A</v>
      </c>
      <c r="CK3657" s="1" t="str">
        <f t="shared" si="814"/>
        <v/>
      </c>
    </row>
    <row r="3658" spans="73:89" ht="12" customHeight="1" x14ac:dyDescent="0.15">
      <c r="BU3658" s="1">
        <f t="shared" si="815"/>
        <v>0</v>
      </c>
      <c r="BV3658" s="1">
        <f>IF($BY$12=1,NORMDIST(BY3658,$Y$6,$Y$8,TRUE),IF($BY$12=2,IF(BY3658&lt;=$BX$31,0,IF(BY3658&gt;=$BX$32,1,(BY3658-$BX$31)*$BX$33)),SUM($BU$42:BU3658)/$BV$40))</f>
        <v>1</v>
      </c>
      <c r="BW3658" s="1">
        <f t="shared" si="817"/>
        <v>1.4078907430213927E-52</v>
      </c>
      <c r="BY3658" s="1">
        <f t="shared" si="818"/>
        <v>361.60000000001372</v>
      </c>
      <c r="BZ3658" s="1">
        <f t="shared" si="809"/>
        <v>3.8935031610103413E-55</v>
      </c>
      <c r="CA3658" s="1">
        <f t="shared" si="816"/>
        <v>26</v>
      </c>
      <c r="CE3658" s="1">
        <f t="shared" si="810"/>
        <v>26.305</v>
      </c>
      <c r="CF3658" s="1">
        <f t="shared" si="811"/>
        <v>99</v>
      </c>
      <c r="CG3658" s="1">
        <f t="shared" si="812"/>
        <v>0</v>
      </c>
      <c r="CH3658" s="1">
        <f t="shared" si="819"/>
        <v>0</v>
      </c>
      <c r="CJ3658" s="1" t="e">
        <f t="shared" si="813"/>
        <v>#N/A</v>
      </c>
      <c r="CK3658" s="1" t="str">
        <f t="shared" si="814"/>
        <v/>
      </c>
    </row>
    <row r="3659" spans="73:89" ht="12" customHeight="1" x14ac:dyDescent="0.15">
      <c r="BU3659" s="1">
        <f t="shared" si="815"/>
        <v>0</v>
      </c>
      <c r="BV3659" s="1">
        <f>IF($BY$12=1,NORMDIST(BY3659,$Y$6,$Y$8,TRUE),IF($BY$12=2,IF(BY3659&lt;=$BX$31,0,IF(BY3659&gt;=$BX$32,1,(BY3659-$BX$31)*$BX$33)),SUM($BU$42:BU3659)/$BV$40))</f>
        <v>1</v>
      </c>
      <c r="BW3659" s="1">
        <f t="shared" si="817"/>
        <v>1.3027229722198116E-52</v>
      </c>
      <c r="BY3659" s="1">
        <f t="shared" si="818"/>
        <v>361.70000000001374</v>
      </c>
      <c r="BZ3659" s="1">
        <f t="shared" si="809"/>
        <v>3.6016670506490521E-55</v>
      </c>
      <c r="CA3659" s="1">
        <f t="shared" si="816"/>
        <v>26</v>
      </c>
      <c r="CE3659" s="1">
        <f t="shared" si="810"/>
        <v>26.305</v>
      </c>
      <c r="CF3659" s="1">
        <f t="shared" si="811"/>
        <v>99</v>
      </c>
      <c r="CG3659" s="1">
        <f t="shared" si="812"/>
        <v>0</v>
      </c>
      <c r="CH3659" s="1">
        <f t="shared" si="819"/>
        <v>0</v>
      </c>
      <c r="CJ3659" s="1" t="e">
        <f t="shared" si="813"/>
        <v>#N/A</v>
      </c>
      <c r="CK3659" s="1" t="str">
        <f t="shared" si="814"/>
        <v/>
      </c>
    </row>
    <row r="3660" spans="73:89" ht="12" customHeight="1" x14ac:dyDescent="0.15">
      <c r="BU3660" s="1">
        <f t="shared" si="815"/>
        <v>0</v>
      </c>
      <c r="BV3660" s="1">
        <f>IF($BY$12=1,NORMDIST(BY3660,$Y$6,$Y$8,TRUE),IF($BY$12=2,IF(BY3660&lt;=$BX$31,0,IF(BY3660&gt;=$BX$32,1,(BY3660-$BX$31)*$BX$33)),SUM($BU$42:BU3660)/$BV$40))</f>
        <v>1</v>
      </c>
      <c r="BW3660" s="1">
        <f t="shared" si="817"/>
        <v>1.2053808822850793E-52</v>
      </c>
      <c r="BY3660" s="1">
        <f t="shared" si="818"/>
        <v>361.80000000001377</v>
      </c>
      <c r="BZ3660" s="1">
        <f t="shared" si="809"/>
        <v>3.3316221179796391E-55</v>
      </c>
      <c r="CA3660" s="1">
        <f t="shared" si="816"/>
        <v>26</v>
      </c>
      <c r="CE3660" s="1">
        <f t="shared" si="810"/>
        <v>26.305</v>
      </c>
      <c r="CF3660" s="1">
        <f t="shared" si="811"/>
        <v>99</v>
      </c>
      <c r="CG3660" s="1">
        <f t="shared" si="812"/>
        <v>0</v>
      </c>
      <c r="CH3660" s="1">
        <f t="shared" si="819"/>
        <v>0</v>
      </c>
      <c r="CJ3660" s="1" t="e">
        <f t="shared" si="813"/>
        <v>#N/A</v>
      </c>
      <c r="CK3660" s="1" t="str">
        <f t="shared" si="814"/>
        <v/>
      </c>
    </row>
    <row r="3661" spans="73:89" ht="12" customHeight="1" x14ac:dyDescent="0.15">
      <c r="BU3661" s="1">
        <f t="shared" si="815"/>
        <v>0</v>
      </c>
      <c r="BV3661" s="1">
        <f>IF($BY$12=1,NORMDIST(BY3661,$Y$6,$Y$8,TRUE),IF($BY$12=2,IF(BY3661&lt;=$BX$31,0,IF(BY3661&gt;=$BX$32,1,(BY3661-$BX$31)*$BX$33)),SUM($BU$42:BU3661)/$BV$40))</f>
        <v>1</v>
      </c>
      <c r="BW3661" s="1">
        <f t="shared" si="817"/>
        <v>1.1152844221251867E-52</v>
      </c>
      <c r="BY3661" s="1">
        <f t="shared" si="818"/>
        <v>361.90000000001379</v>
      </c>
      <c r="BZ3661" s="1">
        <f t="shared" si="809"/>
        <v>3.0817475051813878E-55</v>
      </c>
      <c r="CA3661" s="1">
        <f t="shared" si="816"/>
        <v>26</v>
      </c>
      <c r="CE3661" s="1">
        <f t="shared" si="810"/>
        <v>26.305</v>
      </c>
      <c r="CF3661" s="1">
        <f t="shared" si="811"/>
        <v>99</v>
      </c>
      <c r="CG3661" s="1">
        <f t="shared" si="812"/>
        <v>0</v>
      </c>
      <c r="CH3661" s="1">
        <f t="shared" si="819"/>
        <v>0</v>
      </c>
      <c r="CJ3661" s="1" t="e">
        <f t="shared" si="813"/>
        <v>#N/A</v>
      </c>
      <c r="CK3661" s="1" t="str">
        <f t="shared" si="814"/>
        <v/>
      </c>
    </row>
    <row r="3662" spans="73:89" ht="12" customHeight="1" x14ac:dyDescent="0.15">
      <c r="BU3662" s="1">
        <f t="shared" si="815"/>
        <v>0</v>
      </c>
      <c r="BV3662" s="1">
        <f>IF($BY$12=1,NORMDIST(BY3662,$Y$6,$Y$8,TRUE),IF($BY$12=2,IF(BY3662&lt;=$BX$31,0,IF(BY3662&gt;=$BX$32,1,(BY3662-$BX$31)*$BX$33)),SUM($BU$42:BU3662)/$BV$40))</f>
        <v>1</v>
      </c>
      <c r="BW3662" s="1">
        <f t="shared" si="817"/>
        <v>1.0318963652492824E-52</v>
      </c>
      <c r="BY3662" s="1">
        <f t="shared" si="818"/>
        <v>362.00000000001381</v>
      </c>
      <c r="BZ3662" s="1">
        <f t="shared" si="809"/>
        <v>2.8505424454398979E-55</v>
      </c>
      <c r="CA3662" s="1">
        <f t="shared" si="816"/>
        <v>26</v>
      </c>
      <c r="CE3662" s="1">
        <f t="shared" si="810"/>
        <v>26.305</v>
      </c>
      <c r="CF3662" s="1">
        <f t="shared" si="811"/>
        <v>99</v>
      </c>
      <c r="CG3662" s="1">
        <f t="shared" si="812"/>
        <v>0</v>
      </c>
      <c r="CH3662" s="1">
        <f t="shared" si="819"/>
        <v>0</v>
      </c>
      <c r="CJ3662" s="1" t="e">
        <f t="shared" si="813"/>
        <v>#N/A</v>
      </c>
      <c r="CK3662" s="1" t="str">
        <f t="shared" si="814"/>
        <v/>
      </c>
    </row>
    <row r="3663" spans="73:89" ht="12" customHeight="1" x14ac:dyDescent="0.15">
      <c r="BU3663" s="1">
        <f t="shared" si="815"/>
        <v>0</v>
      </c>
      <c r="BV3663" s="1">
        <f>IF($BY$12=1,NORMDIST(BY3663,$Y$6,$Y$8,TRUE),IF($BY$12=2,IF(BY3663&lt;=$BX$31,0,IF(BY3663&gt;=$BX$32,1,(BY3663-$BX$31)*$BX$33)),SUM($BU$42:BU3663)/$BV$40))</f>
        <v>1</v>
      </c>
      <c r="BW3663" s="1">
        <f t="shared" si="817"/>
        <v>9.5471916070689352E-53</v>
      </c>
      <c r="BY3663" s="1">
        <f t="shared" si="818"/>
        <v>362.10000000001384</v>
      </c>
      <c r="BZ3663" s="1">
        <f t="shared" si="809"/>
        <v>2.6366174004608037E-55</v>
      </c>
      <c r="CA3663" s="1">
        <f t="shared" si="816"/>
        <v>26</v>
      </c>
      <c r="CE3663" s="1">
        <f t="shared" si="810"/>
        <v>26.305</v>
      </c>
      <c r="CF3663" s="1">
        <f t="shared" si="811"/>
        <v>99</v>
      </c>
      <c r="CG3663" s="1">
        <f t="shared" si="812"/>
        <v>0</v>
      </c>
      <c r="CH3663" s="1">
        <f t="shared" si="819"/>
        <v>0</v>
      </c>
      <c r="CJ3663" s="1" t="e">
        <f t="shared" si="813"/>
        <v>#N/A</v>
      </c>
      <c r="CK3663" s="1" t="str">
        <f t="shared" si="814"/>
        <v/>
      </c>
    </row>
    <row r="3664" spans="73:89" ht="12" customHeight="1" x14ac:dyDescent="0.15">
      <c r="BU3664" s="1">
        <f t="shared" si="815"/>
        <v>0</v>
      </c>
      <c r="BV3664" s="1">
        <f>IF($BY$12=1,NORMDIST(BY3664,$Y$6,$Y$8,TRUE),IF($BY$12=2,IF(BY3664&lt;=$BX$31,0,IF(BY3664&gt;=$BX$32,1,(BY3664-$BX$31)*$BX$33)),SUM($BU$42:BU3664)/$BV$40))</f>
        <v>1</v>
      </c>
      <c r="BW3664" s="1">
        <f t="shared" si="817"/>
        <v>8.832920146519354E-53</v>
      </c>
      <c r="BY3664" s="1">
        <f t="shared" si="818"/>
        <v>362.20000000001386</v>
      </c>
      <c r="BZ3664" s="1">
        <f t="shared" si="809"/>
        <v>2.4386858493978508E-55</v>
      </c>
      <c r="CA3664" s="1">
        <f t="shared" si="816"/>
        <v>26</v>
      </c>
      <c r="CE3664" s="1">
        <f t="shared" si="810"/>
        <v>26.305</v>
      </c>
      <c r="CF3664" s="1">
        <f t="shared" si="811"/>
        <v>99</v>
      </c>
      <c r="CG3664" s="1">
        <f t="shared" si="812"/>
        <v>0</v>
      </c>
      <c r="CH3664" s="1">
        <f t="shared" si="819"/>
        <v>0</v>
      </c>
      <c r="CJ3664" s="1" t="e">
        <f t="shared" si="813"/>
        <v>#N/A</v>
      </c>
      <c r="CK3664" s="1" t="str">
        <f t="shared" si="814"/>
        <v/>
      </c>
    </row>
    <row r="3665" spans="73:89" ht="12" customHeight="1" x14ac:dyDescent="0.15">
      <c r="BU3665" s="1">
        <f t="shared" si="815"/>
        <v>0</v>
      </c>
      <c r="BV3665" s="1">
        <f>IF($BY$12=1,NORMDIST(BY3665,$Y$6,$Y$8,TRUE),IF($BY$12=2,IF(BY3665&lt;=$BX$31,0,IF(BY3665&gt;=$BX$32,1,(BY3665-$BX$31)*$BX$33)),SUM($BU$42:BU3665)/$BV$40))</f>
        <v>1</v>
      </c>
      <c r="BW3665" s="1">
        <f t="shared" si="817"/>
        <v>8.1718818571108893E-53</v>
      </c>
      <c r="BY3665" s="1">
        <f t="shared" si="818"/>
        <v>362.30000000001388</v>
      </c>
      <c r="BZ3665" s="1">
        <f t="shared" si="809"/>
        <v>2.2555566815099577E-55</v>
      </c>
      <c r="CA3665" s="1">
        <f t="shared" si="816"/>
        <v>26</v>
      </c>
      <c r="CE3665" s="1">
        <f t="shared" si="810"/>
        <v>26.305</v>
      </c>
      <c r="CF3665" s="1">
        <f t="shared" si="811"/>
        <v>99</v>
      </c>
      <c r="CG3665" s="1">
        <f t="shared" si="812"/>
        <v>0</v>
      </c>
      <c r="CH3665" s="1">
        <f t="shared" si="819"/>
        <v>0</v>
      </c>
      <c r="CJ3665" s="1" t="e">
        <f t="shared" si="813"/>
        <v>#N/A</v>
      </c>
      <c r="CK3665" s="1" t="str">
        <f t="shared" si="814"/>
        <v/>
      </c>
    </row>
    <row r="3666" spans="73:89" ht="12" customHeight="1" x14ac:dyDescent="0.15">
      <c r="BU3666" s="1">
        <f t="shared" si="815"/>
        <v>0</v>
      </c>
      <c r="BV3666" s="1">
        <f>IF($BY$12=1,NORMDIST(BY3666,$Y$6,$Y$8,TRUE),IF($BY$12=2,IF(BY3666&lt;=$BX$31,0,IF(BY3666&gt;=$BX$32,1,(BY3666-$BX$31)*$BX$33)),SUM($BU$42:BU3666)/$BV$40))</f>
        <v>1</v>
      </c>
      <c r="BW3666" s="1">
        <f t="shared" si="817"/>
        <v>7.5601247855757134E-53</v>
      </c>
      <c r="BY3666" s="1">
        <f t="shared" si="818"/>
        <v>362.4000000000139</v>
      </c>
      <c r="BZ3666" s="1">
        <f t="shared" si="809"/>
        <v>2.0861271483375892E-55</v>
      </c>
      <c r="CA3666" s="1">
        <f t="shared" si="816"/>
        <v>26</v>
      </c>
      <c r="CE3666" s="1">
        <f t="shared" si="810"/>
        <v>26.305</v>
      </c>
      <c r="CF3666" s="1">
        <f t="shared" si="811"/>
        <v>99</v>
      </c>
      <c r="CG3666" s="1">
        <f t="shared" si="812"/>
        <v>0</v>
      </c>
      <c r="CH3666" s="1">
        <f t="shared" si="819"/>
        <v>0</v>
      </c>
      <c r="CJ3666" s="1" t="e">
        <f t="shared" si="813"/>
        <v>#N/A</v>
      </c>
      <c r="CK3666" s="1" t="str">
        <f t="shared" si="814"/>
        <v/>
      </c>
    </row>
    <row r="3667" spans="73:89" ht="12" customHeight="1" x14ac:dyDescent="0.15">
      <c r="BU3667" s="1">
        <f t="shared" si="815"/>
        <v>0</v>
      </c>
      <c r="BV3667" s="1">
        <f>IF($BY$12=1,NORMDIST(BY3667,$Y$6,$Y$8,TRUE),IF($BY$12=2,IF(BY3667&lt;=$BX$31,0,IF(BY3667&gt;=$BX$32,1,(BY3667-$BX$31)*$BX$33)),SUM($BU$42:BU3667)/$BV$40))</f>
        <v>1</v>
      </c>
      <c r="BW3667" s="1">
        <f t="shared" si="817"/>
        <v>6.9939892122420997E-53</v>
      </c>
      <c r="BY3667" s="1">
        <f t="shared" si="818"/>
        <v>362.50000000001393</v>
      </c>
      <c r="BZ3667" s="1">
        <f t="shared" si="809"/>
        <v>1.9293763344115396E-55</v>
      </c>
      <c r="CA3667" s="1">
        <f t="shared" si="816"/>
        <v>26</v>
      </c>
      <c r="CE3667" s="1">
        <f t="shared" si="810"/>
        <v>26.305</v>
      </c>
      <c r="CF3667" s="1">
        <f t="shared" si="811"/>
        <v>99</v>
      </c>
      <c r="CG3667" s="1">
        <f t="shared" si="812"/>
        <v>0</v>
      </c>
      <c r="CH3667" s="1">
        <f t="shared" si="819"/>
        <v>0</v>
      </c>
      <c r="CJ3667" s="1" t="e">
        <f t="shared" si="813"/>
        <v>#N/A</v>
      </c>
      <c r="CK3667" s="1" t="str">
        <f t="shared" si="814"/>
        <v/>
      </c>
    </row>
    <row r="3668" spans="73:89" ht="12" customHeight="1" x14ac:dyDescent="0.15">
      <c r="BU3668" s="1">
        <f t="shared" si="815"/>
        <v>0</v>
      </c>
      <c r="BV3668" s="1">
        <f>IF($BY$12=1,NORMDIST(BY3668,$Y$6,$Y$8,TRUE),IF($BY$12=2,IF(BY3668&lt;=$BX$31,0,IF(BY3668&gt;=$BX$32,1,(BY3668-$BX$31)*$BX$33)),SUM($BU$42:BU3668)/$BV$40))</f>
        <v>1</v>
      </c>
      <c r="BW3668" s="1">
        <f t="shared" si="817"/>
        <v>6.4700861274200327E-53</v>
      </c>
      <c r="BY3668" s="1">
        <f t="shared" si="818"/>
        <v>362.60000000001395</v>
      </c>
      <c r="BZ3668" s="1">
        <f t="shared" si="809"/>
        <v>1.7843591084996646E-55</v>
      </c>
      <c r="CA3668" s="1">
        <f t="shared" si="816"/>
        <v>26</v>
      </c>
      <c r="CE3668" s="1">
        <f t="shared" si="810"/>
        <v>26.305</v>
      </c>
      <c r="CF3668" s="1">
        <f t="shared" si="811"/>
        <v>99</v>
      </c>
      <c r="CG3668" s="1">
        <f t="shared" si="812"/>
        <v>0</v>
      </c>
      <c r="CH3668" s="1">
        <f t="shared" si="819"/>
        <v>0</v>
      </c>
      <c r="CJ3668" s="1" t="e">
        <f t="shared" si="813"/>
        <v>#N/A</v>
      </c>
      <c r="CK3668" s="1" t="str">
        <f t="shared" si="814"/>
        <v/>
      </c>
    </row>
    <row r="3669" spans="73:89" ht="12" customHeight="1" x14ac:dyDescent="0.15">
      <c r="BU3669" s="1">
        <f t="shared" si="815"/>
        <v>0</v>
      </c>
      <c r="BV3669" s="1">
        <f>IF($BY$12=1,NORMDIST(BY3669,$Y$6,$Y$8,TRUE),IF($BY$12=2,IF(BY3669&lt;=$BX$31,0,IF(BY3669&gt;=$BX$32,1,(BY3669-$BX$31)*$BX$33)),SUM($BU$42:BU3669)/$BV$40))</f>
        <v>1</v>
      </c>
      <c r="BW3669" s="1">
        <f t="shared" si="817"/>
        <v>5.9852772866480808E-53</v>
      </c>
      <c r="BY3669" s="1">
        <f t="shared" si="818"/>
        <v>362.70000000001397</v>
      </c>
      <c r="BZ3669" s="1">
        <f t="shared" si="809"/>
        <v>1.6502005201675904E-55</v>
      </c>
      <c r="CA3669" s="1">
        <f t="shared" si="816"/>
        <v>26</v>
      </c>
      <c r="CE3669" s="1">
        <f t="shared" si="810"/>
        <v>26.305</v>
      </c>
      <c r="CF3669" s="1">
        <f t="shared" si="811"/>
        <v>99</v>
      </c>
      <c r="CG3669" s="1">
        <f t="shared" si="812"/>
        <v>0</v>
      </c>
      <c r="CH3669" s="1">
        <f t="shared" si="819"/>
        <v>0</v>
      </c>
      <c r="CJ3669" s="1" t="e">
        <f t="shared" si="813"/>
        <v>#N/A</v>
      </c>
      <c r="CK3669" s="1" t="str">
        <f t="shared" si="814"/>
        <v/>
      </c>
    </row>
    <row r="3670" spans="73:89" ht="12" customHeight="1" x14ac:dyDescent="0.15">
      <c r="BU3670" s="1">
        <f t="shared" si="815"/>
        <v>0</v>
      </c>
      <c r="BV3670" s="1">
        <f>IF($BY$12=1,NORMDIST(BY3670,$Y$6,$Y$8,TRUE),IF($BY$12=2,IF(BY3670&lt;=$BX$31,0,IF(BY3670&gt;=$BX$32,1,(BY3670-$BX$31)*$BX$33)),SUM($BU$42:BU3670)/$BV$40))</f>
        <v>1</v>
      </c>
      <c r="BW3670" s="1">
        <f t="shared" si="817"/>
        <v>5.5366567294592039E-53</v>
      </c>
      <c r="BY3670" s="1">
        <f t="shared" si="818"/>
        <v>362.80000000001399</v>
      </c>
      <c r="BZ3670" s="1">
        <f t="shared" si="809"/>
        <v>1.5260906090019268E-55</v>
      </c>
      <c r="CA3670" s="1">
        <f t="shared" si="816"/>
        <v>26</v>
      </c>
      <c r="CE3670" s="1">
        <f t="shared" si="810"/>
        <v>26.305</v>
      </c>
      <c r="CF3670" s="1">
        <f t="shared" si="811"/>
        <v>99</v>
      </c>
      <c r="CG3670" s="1">
        <f t="shared" si="812"/>
        <v>0</v>
      </c>
      <c r="CH3670" s="1">
        <f t="shared" si="819"/>
        <v>0</v>
      </c>
      <c r="CJ3670" s="1" t="e">
        <f t="shared" si="813"/>
        <v>#N/A</v>
      </c>
      <c r="CK3670" s="1" t="str">
        <f t="shared" si="814"/>
        <v/>
      </c>
    </row>
    <row r="3671" spans="73:89" ht="12" customHeight="1" x14ac:dyDescent="0.15">
      <c r="BU3671" s="1">
        <f t="shared" si="815"/>
        <v>0</v>
      </c>
      <c r="BV3671" s="1">
        <f>IF($BY$12=1,NORMDIST(BY3671,$Y$6,$Y$8,TRUE),IF($BY$12=2,IF(BY3671&lt;=$BX$31,0,IF(BY3671&gt;=$BX$32,1,(BY3671-$BX$31)*$BX$33)),SUM($BU$42:BU3671)/$BV$40))</f>
        <v>1</v>
      </c>
      <c r="BW3671" s="1">
        <f t="shared" si="817"/>
        <v>5.1215336547131185E-53</v>
      </c>
      <c r="BY3671" s="1">
        <f t="shared" si="818"/>
        <v>362.90000000001402</v>
      </c>
      <c r="BZ3671" s="1">
        <f t="shared" si="809"/>
        <v>1.4112795962284157E-55</v>
      </c>
      <c r="CA3671" s="1">
        <f t="shared" si="816"/>
        <v>26</v>
      </c>
      <c r="CE3671" s="1">
        <f t="shared" si="810"/>
        <v>26.305</v>
      </c>
      <c r="CF3671" s="1">
        <f t="shared" si="811"/>
        <v>99</v>
      </c>
      <c r="CG3671" s="1">
        <f t="shared" si="812"/>
        <v>0</v>
      </c>
      <c r="CH3671" s="1">
        <f t="shared" si="819"/>
        <v>0</v>
      </c>
      <c r="CJ3671" s="1" t="e">
        <f t="shared" si="813"/>
        <v>#N/A</v>
      </c>
      <c r="CK3671" s="1" t="str">
        <f t="shared" si="814"/>
        <v/>
      </c>
    </row>
    <row r="3672" spans="73:89" ht="12" customHeight="1" x14ac:dyDescent="0.15">
      <c r="BU3672" s="1">
        <f t="shared" si="815"/>
        <v>0</v>
      </c>
      <c r="BV3672" s="1">
        <f>IF($BY$12=1,NORMDIST(BY3672,$Y$6,$Y$8,TRUE),IF($BY$12=2,IF(BY3672&lt;=$BX$31,0,IF(BY3672&gt;=$BX$32,1,(BY3672-$BX$31)*$BX$33)),SUM($BU$42:BU3672)/$BV$40))</f>
        <v>1</v>
      </c>
      <c r="BW3672" s="1">
        <f t="shared" si="817"/>
        <v>4.7374165533255636E-53</v>
      </c>
      <c r="BY3672" s="1">
        <f t="shared" si="818"/>
        <v>363.00000000001404</v>
      </c>
      <c r="BZ3672" s="1">
        <f t="shared" si="809"/>
        <v>1.3050734306681487E-55</v>
      </c>
      <c r="CA3672" s="1">
        <f t="shared" si="816"/>
        <v>26</v>
      </c>
      <c r="CE3672" s="1">
        <f t="shared" si="810"/>
        <v>26.305</v>
      </c>
      <c r="CF3672" s="1">
        <f t="shared" si="811"/>
        <v>99</v>
      </c>
      <c r="CG3672" s="1">
        <f t="shared" si="812"/>
        <v>0</v>
      </c>
      <c r="CH3672" s="1">
        <f t="shared" si="819"/>
        <v>0</v>
      </c>
      <c r="CJ3672" s="1" t="e">
        <f t="shared" si="813"/>
        <v>#N/A</v>
      </c>
      <c r="CK3672" s="1" t="str">
        <f t="shared" si="814"/>
        <v/>
      </c>
    </row>
    <row r="3673" spans="73:89" ht="12" customHeight="1" x14ac:dyDescent="0.15">
      <c r="BU3673" s="1">
        <f t="shared" si="815"/>
        <v>0</v>
      </c>
      <c r="BV3673" s="1">
        <f>IF($BY$12=1,NORMDIST(BY3673,$Y$6,$Y$8,TRUE),IF($BY$12=2,IF(BY3673&lt;=$BX$31,0,IF(BY3673&gt;=$BX$32,1,(BY3673-$BX$31)*$BX$33)),SUM($BU$42:BU3673)/$BV$40))</f>
        <v>1</v>
      </c>
      <c r="BW3673" s="1">
        <f t="shared" si="817"/>
        <v>4.3819985064473133E-53</v>
      </c>
      <c r="BY3673" s="1">
        <f t="shared" si="818"/>
        <v>363.10000000001406</v>
      </c>
      <c r="BZ3673" s="1">
        <f t="shared" si="809"/>
        <v>1.2068296630259277E-55</v>
      </c>
      <c r="CA3673" s="1">
        <f t="shared" si="816"/>
        <v>26</v>
      </c>
      <c r="CE3673" s="1">
        <f t="shared" si="810"/>
        <v>26.305</v>
      </c>
      <c r="CF3673" s="1">
        <f t="shared" si="811"/>
        <v>99</v>
      </c>
      <c r="CG3673" s="1">
        <f t="shared" si="812"/>
        <v>0</v>
      </c>
      <c r="CH3673" s="1">
        <f t="shared" si="819"/>
        <v>0</v>
      </c>
      <c r="CJ3673" s="1" t="e">
        <f t="shared" si="813"/>
        <v>#N/A</v>
      </c>
      <c r="CK3673" s="1" t="str">
        <f t="shared" si="814"/>
        <v/>
      </c>
    </row>
    <row r="3674" spans="73:89" ht="12" customHeight="1" x14ac:dyDescent="0.15">
      <c r="BU3674" s="1">
        <f t="shared" si="815"/>
        <v>0</v>
      </c>
      <c r="BV3674" s="1">
        <f>IF($BY$12=1,NORMDIST(BY3674,$Y$6,$Y$8,TRUE),IF($BY$12=2,IF(BY3674&lt;=$BX$31,0,IF(BY3674&gt;=$BX$32,1,(BY3674-$BX$31)*$BX$33)),SUM($BU$42:BU3674)/$BV$40))</f>
        <v>1</v>
      </c>
      <c r="BW3674" s="1">
        <f t="shared" si="817"/>
        <v>4.0531435638383355E-53</v>
      </c>
      <c r="BY3674" s="1">
        <f t="shared" si="818"/>
        <v>363.20000000001409</v>
      </c>
      <c r="BZ3674" s="1">
        <f t="shared" si="809"/>
        <v>1.1159536244047848E-55</v>
      </c>
      <c r="CA3674" s="1">
        <f t="shared" si="816"/>
        <v>26</v>
      </c>
      <c r="CE3674" s="1">
        <f t="shared" si="810"/>
        <v>26.305</v>
      </c>
      <c r="CF3674" s="1">
        <f t="shared" si="811"/>
        <v>99</v>
      </c>
      <c r="CG3674" s="1">
        <f t="shared" si="812"/>
        <v>0</v>
      </c>
      <c r="CH3674" s="1">
        <f t="shared" si="819"/>
        <v>0</v>
      </c>
      <c r="CJ3674" s="1" t="e">
        <f t="shared" si="813"/>
        <v>#N/A</v>
      </c>
      <c r="CK3674" s="1" t="str">
        <f t="shared" si="814"/>
        <v/>
      </c>
    </row>
    <row r="3675" spans="73:89" ht="12" customHeight="1" x14ac:dyDescent="0.15">
      <c r="BU3675" s="1">
        <f t="shared" si="815"/>
        <v>0</v>
      </c>
      <c r="BV3675" s="1">
        <f>IF($BY$12=1,NORMDIST(BY3675,$Y$6,$Y$8,TRUE),IF($BY$12=2,IF(BY3675&lt;=$BX$31,0,IF(BY3675&gt;=$BX$32,1,(BY3675-$BX$31)*$BX$33)),SUM($BU$42:BU3675)/$BV$40))</f>
        <v>1</v>
      </c>
      <c r="BW3675" s="1">
        <f t="shared" si="817"/>
        <v>3.7488741233952891E-53</v>
      </c>
      <c r="BY3675" s="1">
        <f t="shared" si="818"/>
        <v>363.30000000001411</v>
      </c>
      <c r="BZ3675" s="1">
        <f t="shared" si="809"/>
        <v>1.0318948867038655E-55</v>
      </c>
      <c r="CA3675" s="1">
        <f t="shared" si="816"/>
        <v>26</v>
      </c>
      <c r="CE3675" s="1">
        <f t="shared" si="810"/>
        <v>26.305</v>
      </c>
      <c r="CF3675" s="1">
        <f t="shared" si="811"/>
        <v>99</v>
      </c>
      <c r="CG3675" s="1">
        <f t="shared" si="812"/>
        <v>0</v>
      </c>
      <c r="CH3675" s="1">
        <f t="shared" si="819"/>
        <v>0</v>
      </c>
      <c r="CJ3675" s="1" t="e">
        <f t="shared" si="813"/>
        <v>#N/A</v>
      </c>
      <c r="CK3675" s="1" t="str">
        <f t="shared" si="814"/>
        <v/>
      </c>
    </row>
    <row r="3676" spans="73:89" ht="12" customHeight="1" x14ac:dyDescent="0.15">
      <c r="BU3676" s="1">
        <f t="shared" si="815"/>
        <v>0</v>
      </c>
      <c r="BV3676" s="1">
        <f>IF($BY$12=1,NORMDIST(BY3676,$Y$6,$Y$8,TRUE),IF($BY$12=2,IF(BY3676&lt;=$BX$31,0,IF(BY3676&gt;=$BX$32,1,(BY3676-$BX$31)*$BX$33)),SUM($BU$42:BU3676)/$BV$40))</f>
        <v>1</v>
      </c>
      <c r="BW3676" s="1">
        <f t="shared" si="817"/>
        <v>3.4673592385501854E-53</v>
      </c>
      <c r="BY3676" s="1">
        <f t="shared" si="818"/>
        <v>363.40000000001413</v>
      </c>
      <c r="BZ3676" s="1">
        <f t="shared" si="809"/>
        <v>9.5414398419098802E-56</v>
      </c>
      <c r="CA3676" s="1">
        <f t="shared" si="816"/>
        <v>26</v>
      </c>
      <c r="CE3676" s="1">
        <f t="shared" si="810"/>
        <v>26.305</v>
      </c>
      <c r="CF3676" s="1">
        <f t="shared" si="811"/>
        <v>99</v>
      </c>
      <c r="CG3676" s="1">
        <f t="shared" si="812"/>
        <v>0</v>
      </c>
      <c r="CH3676" s="1">
        <f t="shared" si="819"/>
        <v>0</v>
      </c>
      <c r="CJ3676" s="1" t="e">
        <f t="shared" si="813"/>
        <v>#N/A</v>
      </c>
      <c r="CK3676" s="1" t="str">
        <f t="shared" si="814"/>
        <v/>
      </c>
    </row>
    <row r="3677" spans="73:89" ht="12" customHeight="1" x14ac:dyDescent="0.15">
      <c r="BU3677" s="1">
        <f t="shared" si="815"/>
        <v>0</v>
      </c>
      <c r="BV3677" s="1">
        <f>IF($BY$12=1,NORMDIST(BY3677,$Y$6,$Y$8,TRUE),IF($BY$12=2,IF(BY3677&lt;=$BX$31,0,IF(BY3677&gt;=$BX$32,1,(BY3677-$BX$31)*$BX$33)),SUM($BU$42:BU3677)/$BV$40))</f>
        <v>1</v>
      </c>
      <c r="BW3677" s="1">
        <f t="shared" si="817"/>
        <v>3.2069037855977674E-53</v>
      </c>
      <c r="BY3677" s="1">
        <f t="shared" si="818"/>
        <v>363.50000000001415</v>
      </c>
      <c r="BZ3677" s="1">
        <f t="shared" si="809"/>
        <v>8.8222937705574766E-56</v>
      </c>
      <c r="CA3677" s="1">
        <f t="shared" si="816"/>
        <v>26</v>
      </c>
      <c r="CE3677" s="1">
        <f t="shared" si="810"/>
        <v>26.305</v>
      </c>
      <c r="CF3677" s="1">
        <f t="shared" si="811"/>
        <v>99</v>
      </c>
      <c r="CG3677" s="1">
        <f t="shared" si="812"/>
        <v>0</v>
      </c>
      <c r="CH3677" s="1">
        <f t="shared" si="819"/>
        <v>0</v>
      </c>
      <c r="CJ3677" s="1" t="e">
        <f t="shared" si="813"/>
        <v>#N/A</v>
      </c>
      <c r="CK3677" s="1" t="str">
        <f t="shared" si="814"/>
        <v/>
      </c>
    </row>
    <row r="3678" spans="73:89" ht="12" customHeight="1" x14ac:dyDescent="0.15">
      <c r="BU3678" s="1">
        <f t="shared" si="815"/>
        <v>0</v>
      </c>
      <c r="BV3678" s="1">
        <f>IF($BY$12=1,NORMDIST(BY3678,$Y$6,$Y$8,TRUE),IF($BY$12=2,IF(BY3678&lt;=$BX$31,0,IF(BY3678&gt;=$BX$32,1,(BY3678-$BX$31)*$BX$33)),SUM($BU$42:BU3678)/$BV$40))</f>
        <v>1</v>
      </c>
      <c r="BW3678" s="1">
        <f t="shared" si="817"/>
        <v>2.9659384279688591E-53</v>
      </c>
      <c r="BY3678" s="1">
        <f t="shared" si="818"/>
        <v>363.60000000001418</v>
      </c>
      <c r="BZ3678" s="1">
        <f t="shared" si="809"/>
        <v>8.1571463915531996E-56</v>
      </c>
      <c r="CA3678" s="1">
        <f t="shared" si="816"/>
        <v>26</v>
      </c>
      <c r="CE3678" s="1">
        <f t="shared" si="810"/>
        <v>26.305</v>
      </c>
      <c r="CF3678" s="1">
        <f t="shared" si="811"/>
        <v>99</v>
      </c>
      <c r="CG3678" s="1">
        <f t="shared" si="812"/>
        <v>0</v>
      </c>
      <c r="CH3678" s="1">
        <f t="shared" si="819"/>
        <v>0</v>
      </c>
      <c r="CJ3678" s="1" t="e">
        <f t="shared" si="813"/>
        <v>#N/A</v>
      </c>
      <c r="CK3678" s="1" t="str">
        <f t="shared" si="814"/>
        <v/>
      </c>
    </row>
    <row r="3679" spans="73:89" ht="12" customHeight="1" x14ac:dyDescent="0.15">
      <c r="BU3679" s="1">
        <f t="shared" si="815"/>
        <v>0</v>
      </c>
      <c r="BV3679" s="1">
        <f>IF($BY$12=1,NORMDIST(BY3679,$Y$6,$Y$8,TRUE),IF($BY$12=2,IF(BY3679&lt;=$BX$31,0,IF(BY3679&gt;=$BX$32,1,(BY3679-$BX$31)*$BX$33)),SUM($BU$42:BU3679)/$BV$40))</f>
        <v>1</v>
      </c>
      <c r="BW3679" s="1">
        <f t="shared" si="817"/>
        <v>2.7430103190541405E-53</v>
      </c>
      <c r="BY3679" s="1">
        <f t="shared" si="818"/>
        <v>363.7000000000142</v>
      </c>
      <c r="BZ3679" s="1">
        <f t="shared" si="809"/>
        <v>7.5419585346550266E-56</v>
      </c>
      <c r="CA3679" s="1">
        <f t="shared" si="816"/>
        <v>26</v>
      </c>
      <c r="CE3679" s="1">
        <f t="shared" si="810"/>
        <v>26.305</v>
      </c>
      <c r="CF3679" s="1">
        <f t="shared" si="811"/>
        <v>99</v>
      </c>
      <c r="CG3679" s="1">
        <f t="shared" si="812"/>
        <v>0</v>
      </c>
      <c r="CH3679" s="1">
        <f t="shared" si="819"/>
        <v>0</v>
      </c>
      <c r="CJ3679" s="1" t="e">
        <f t="shared" si="813"/>
        <v>#N/A</v>
      </c>
      <c r="CK3679" s="1" t="str">
        <f t="shared" si="814"/>
        <v/>
      </c>
    </row>
    <row r="3680" spans="73:89" ht="12" customHeight="1" x14ac:dyDescent="0.15">
      <c r="BU3680" s="1">
        <f t="shared" si="815"/>
        <v>0</v>
      </c>
      <c r="BV3680" s="1">
        <f>IF($BY$12=1,NORMDIST(BY3680,$Y$6,$Y$8,TRUE),IF($BY$12=2,IF(BY3680&lt;=$BX$31,0,IF(BY3680&gt;=$BX$32,1,(BY3680-$BX$31)*$BX$33)),SUM($BU$42:BU3680)/$BV$40))</f>
        <v>1</v>
      </c>
      <c r="BW3680" s="1">
        <f t="shared" si="817"/>
        <v>2.5367744894501468E-53</v>
      </c>
      <c r="BY3680" s="1">
        <f t="shared" si="818"/>
        <v>363.80000000001422</v>
      </c>
      <c r="BZ3680" s="1">
        <f t="shared" si="809"/>
        <v>6.9729919995878169E-56</v>
      </c>
      <c r="CA3680" s="1">
        <f t="shared" si="816"/>
        <v>26</v>
      </c>
      <c r="CE3680" s="1">
        <f t="shared" si="810"/>
        <v>26.305</v>
      </c>
      <c r="CF3680" s="1">
        <f t="shared" si="811"/>
        <v>99</v>
      </c>
      <c r="CG3680" s="1">
        <f t="shared" si="812"/>
        <v>0</v>
      </c>
      <c r="CH3680" s="1">
        <f t="shared" si="819"/>
        <v>0</v>
      </c>
      <c r="CJ3680" s="1" t="e">
        <f t="shared" si="813"/>
        <v>#N/A</v>
      </c>
      <c r="CK3680" s="1" t="str">
        <f t="shared" si="814"/>
        <v/>
      </c>
    </row>
    <row r="3681" spans="73:89" ht="12" customHeight="1" x14ac:dyDescent="0.15">
      <c r="BU3681" s="1">
        <f t="shared" si="815"/>
        <v>0</v>
      </c>
      <c r="BV3681" s="1">
        <f>IF($BY$12=1,NORMDIST(BY3681,$Y$6,$Y$8,TRUE),IF($BY$12=2,IF(BY3681&lt;=$BX$31,0,IF(BY3681&gt;=$BX$32,1,(BY3681-$BX$31)*$BX$33)),SUM($BU$42:BU3681)/$BV$40))</f>
        <v>1</v>
      </c>
      <c r="BW3681" s="1">
        <f t="shared" si="817"/>
        <v>2.3459858684457571E-53</v>
      </c>
      <c r="BY3681" s="1">
        <f t="shared" si="818"/>
        <v>363.90000000001424</v>
      </c>
      <c r="BZ3681" s="1">
        <f t="shared" si="809"/>
        <v>6.4467872174928971E-56</v>
      </c>
      <c r="CA3681" s="1">
        <f t="shared" si="816"/>
        <v>26</v>
      </c>
      <c r="CE3681" s="1">
        <f t="shared" si="810"/>
        <v>26.305</v>
      </c>
      <c r="CF3681" s="1">
        <f t="shared" si="811"/>
        <v>99</v>
      </c>
      <c r="CG3681" s="1">
        <f t="shared" si="812"/>
        <v>0</v>
      </c>
      <c r="CH3681" s="1">
        <f t="shared" si="819"/>
        <v>0</v>
      </c>
      <c r="CJ3681" s="1" t="e">
        <f t="shared" si="813"/>
        <v>#N/A</v>
      </c>
      <c r="CK3681" s="1" t="str">
        <f t="shared" si="814"/>
        <v/>
      </c>
    </row>
    <row r="3682" spans="73:89" ht="12" customHeight="1" x14ac:dyDescent="0.15">
      <c r="BU3682" s="1">
        <f t="shared" si="815"/>
        <v>0</v>
      </c>
      <c r="BV3682" s="1">
        <f>IF($BY$12=1,NORMDIST(BY3682,$Y$6,$Y$8,TRUE),IF($BY$12=2,IF(BY3682&lt;=$BX$31,0,IF(BY3682&gt;=$BX$32,1,(BY3682-$BX$31)*$BX$33)),SUM($BU$42:BU3682)/$BV$40))</f>
        <v>1</v>
      </c>
      <c r="BW3682" s="1">
        <f t="shared" si="817"/>
        <v>2.1694918932337928E-53</v>
      </c>
      <c r="BY3682" s="1">
        <f t="shared" si="818"/>
        <v>364.00000000001427</v>
      </c>
      <c r="BZ3682" s="1">
        <f t="shared" si="809"/>
        <v>5.9601425638288675E-56</v>
      </c>
      <c r="CA3682" s="1">
        <f t="shared" si="816"/>
        <v>26</v>
      </c>
      <c r="CE3682" s="1">
        <f t="shared" si="810"/>
        <v>26.305</v>
      </c>
      <c r="CF3682" s="1">
        <f t="shared" si="811"/>
        <v>99</v>
      </c>
      <c r="CG3682" s="1">
        <f t="shared" si="812"/>
        <v>0</v>
      </c>
      <c r="CH3682" s="1">
        <f t="shared" si="819"/>
        <v>0</v>
      </c>
      <c r="CJ3682" s="1" t="e">
        <f t="shared" si="813"/>
        <v>#N/A</v>
      </c>
      <c r="CK3682" s="1" t="str">
        <f t="shared" si="814"/>
        <v/>
      </c>
    </row>
    <row r="3683" spans="73:89" ht="12" customHeight="1" x14ac:dyDescent="0.15">
      <c r="BU3683" s="1">
        <f t="shared" si="815"/>
        <v>0</v>
      </c>
      <c r="BV3683" s="1">
        <f>IF($BY$12=1,NORMDIST(BY3683,$Y$6,$Y$8,TRUE),IF($BY$12=2,IF(BY3683&lt;=$BX$31,0,IF(BY3683&gt;=$BX$32,1,(BY3683-$BX$31)*$BX$33)),SUM($BU$42:BU3683)/$BV$40))</f>
        <v>1</v>
      </c>
      <c r="BW3683" s="1">
        <f t="shared" si="817"/>
        <v>2.0062256627296677E-53</v>
      </c>
      <c r="BY3683" s="1">
        <f t="shared" si="818"/>
        <v>364.10000000001429</v>
      </c>
      <c r="BZ3683" s="1">
        <f t="shared" si="809"/>
        <v>5.5100952011249351E-56</v>
      </c>
      <c r="CA3683" s="1">
        <f t="shared" si="816"/>
        <v>26</v>
      </c>
      <c r="CE3683" s="1">
        <f t="shared" si="810"/>
        <v>26.305</v>
      </c>
      <c r="CF3683" s="1">
        <f t="shared" si="811"/>
        <v>99</v>
      </c>
      <c r="CG3683" s="1">
        <f t="shared" si="812"/>
        <v>0</v>
      </c>
      <c r="CH3683" s="1">
        <f t="shared" si="819"/>
        <v>0</v>
      </c>
      <c r="CJ3683" s="1" t="e">
        <f t="shared" si="813"/>
        <v>#N/A</v>
      </c>
      <c r="CK3683" s="1" t="str">
        <f t="shared" si="814"/>
        <v/>
      </c>
    </row>
    <row r="3684" spans="73:89" ht="12" customHeight="1" x14ac:dyDescent="0.15">
      <c r="BU3684" s="1">
        <f t="shared" si="815"/>
        <v>0</v>
      </c>
      <c r="BV3684" s="1">
        <f>IF($BY$12=1,NORMDIST(BY3684,$Y$6,$Y$8,TRUE),IF($BY$12=2,IF(BY3684&lt;=$BX$31,0,IF(BY3684&gt;=$BX$32,1,(BY3684-$BX$31)*$BX$33)),SUM($BU$42:BU3684)/$BV$40))</f>
        <v>1</v>
      </c>
      <c r="BW3684" s="1">
        <f t="shared" si="817"/>
        <v>1.8551995960281851E-53</v>
      </c>
      <c r="BY3684" s="1">
        <f t="shared" si="818"/>
        <v>364.20000000001431</v>
      </c>
      <c r="BZ3684" s="1">
        <f t="shared" si="809"/>
        <v>5.0939033389020105E-56</v>
      </c>
      <c r="CA3684" s="1">
        <f t="shared" si="816"/>
        <v>26</v>
      </c>
      <c r="CE3684" s="1">
        <f t="shared" si="810"/>
        <v>26.305</v>
      </c>
      <c r="CF3684" s="1">
        <f t="shared" si="811"/>
        <v>99</v>
      </c>
      <c r="CG3684" s="1">
        <f t="shared" si="812"/>
        <v>0</v>
      </c>
      <c r="CH3684" s="1">
        <f t="shared" si="819"/>
        <v>0</v>
      </c>
      <c r="CJ3684" s="1" t="e">
        <f t="shared" si="813"/>
        <v>#N/A</v>
      </c>
      <c r="CK3684" s="1" t="str">
        <f t="shared" si="814"/>
        <v/>
      </c>
    </row>
    <row r="3685" spans="73:89" ht="12" customHeight="1" x14ac:dyDescent="0.15">
      <c r="BU3685" s="1">
        <f t="shared" si="815"/>
        <v>0</v>
      </c>
      <c r="BV3685" s="1">
        <f>IF($BY$12=1,NORMDIST(BY3685,$Y$6,$Y$8,TRUE),IF($BY$12=2,IF(BY3685&lt;=$BX$31,0,IF(BY3685&gt;=$BX$32,1,(BY3685-$BX$31)*$BX$33)),SUM($BU$42:BU3685)/$BV$40))</f>
        <v>1</v>
      </c>
      <c r="BW3685" s="1">
        <f t="shared" si="817"/>
        <v>1.7154995584520958E-53</v>
      </c>
      <c r="BY3685" s="1">
        <f t="shared" si="818"/>
        <v>364.30000000001434</v>
      </c>
      <c r="BZ3685" s="1">
        <f t="shared" si="809"/>
        <v>4.7090298063464953E-56</v>
      </c>
      <c r="CA3685" s="1">
        <f t="shared" si="816"/>
        <v>26</v>
      </c>
      <c r="CE3685" s="1">
        <f t="shared" si="810"/>
        <v>26.305</v>
      </c>
      <c r="CF3685" s="1">
        <f t="shared" si="811"/>
        <v>99</v>
      </c>
      <c r="CG3685" s="1">
        <f t="shared" si="812"/>
        <v>0</v>
      </c>
      <c r="CH3685" s="1">
        <f t="shared" si="819"/>
        <v>0</v>
      </c>
      <c r="CJ3685" s="1" t="e">
        <f t="shared" si="813"/>
        <v>#N/A</v>
      </c>
      <c r="CK3685" s="1" t="str">
        <f t="shared" si="814"/>
        <v/>
      </c>
    </row>
    <row r="3686" spans="73:89" ht="12" customHeight="1" x14ac:dyDescent="0.15">
      <c r="BU3686" s="1">
        <f t="shared" si="815"/>
        <v>0</v>
      </c>
      <c r="BV3686" s="1">
        <f>IF($BY$12=1,NORMDIST(BY3686,$Y$6,$Y$8,TRUE),IF($BY$12=2,IF(BY3686&lt;=$BX$31,0,IF(BY3686&gt;=$BX$32,1,(BY3686-$BX$31)*$BX$33)),SUM($BU$42:BU3686)/$BV$40))</f>
        <v>1</v>
      </c>
      <c r="BW3686" s="1">
        <f t="shared" si="817"/>
        <v>1.5862794208542605E-53</v>
      </c>
      <c r="BY3686" s="1">
        <f t="shared" si="818"/>
        <v>364.40000000001436</v>
      </c>
      <c r="BZ3686" s="1">
        <f t="shared" si="809"/>
        <v>4.3531268409829802E-56</v>
      </c>
      <c r="CA3686" s="1">
        <f t="shared" si="816"/>
        <v>26</v>
      </c>
      <c r="CE3686" s="1">
        <f t="shared" si="810"/>
        <v>26.305</v>
      </c>
      <c r="CF3686" s="1">
        <f t="shared" si="811"/>
        <v>99</v>
      </c>
      <c r="CG3686" s="1">
        <f t="shared" si="812"/>
        <v>0</v>
      </c>
      <c r="CH3686" s="1">
        <f t="shared" si="819"/>
        <v>0</v>
      </c>
      <c r="CJ3686" s="1" t="e">
        <f t="shared" si="813"/>
        <v>#N/A</v>
      </c>
      <c r="CK3686" s="1" t="str">
        <f t="shared" si="814"/>
        <v/>
      </c>
    </row>
    <row r="3687" spans="73:89" ht="12" customHeight="1" x14ac:dyDescent="0.15">
      <c r="BU3687" s="1">
        <f t="shared" si="815"/>
        <v>0</v>
      </c>
      <c r="BV3687" s="1">
        <f>IF($BY$12=1,NORMDIST(BY3687,$Y$6,$Y$8,TRUE),IF($BY$12=2,IF(BY3687&lt;=$BX$31,0,IF(BY3687&gt;=$BX$32,1,(BY3687-$BX$31)*$BX$33)),SUM($BU$42:BU3687)/$BV$40))</f>
        <v>1</v>
      </c>
      <c r="BW3687" s="1">
        <f t="shared" si="817"/>
        <v>1.4667560203454769E-53</v>
      </c>
      <c r="BY3687" s="1">
        <f t="shared" si="818"/>
        <v>364.50000000001438</v>
      </c>
      <c r="BZ3687" s="1">
        <f t="shared" si="809"/>
        <v>4.0240220036911357E-56</v>
      </c>
      <c r="CA3687" s="1">
        <f t="shared" si="816"/>
        <v>26</v>
      </c>
      <c r="CE3687" s="1">
        <f t="shared" si="810"/>
        <v>26.305</v>
      </c>
      <c r="CF3687" s="1">
        <f t="shared" si="811"/>
        <v>99</v>
      </c>
      <c r="CG3687" s="1">
        <f t="shared" si="812"/>
        <v>0</v>
      </c>
      <c r="CH3687" s="1">
        <f t="shared" si="819"/>
        <v>0</v>
      </c>
      <c r="CJ3687" s="1" t="e">
        <f t="shared" si="813"/>
        <v>#N/A</v>
      </c>
      <c r="CK3687" s="1" t="str">
        <f t="shared" si="814"/>
        <v/>
      </c>
    </row>
    <row r="3688" spans="73:89" ht="12" customHeight="1" x14ac:dyDescent="0.15">
      <c r="BU3688" s="1">
        <f t="shared" si="815"/>
        <v>0</v>
      </c>
      <c r="BV3688" s="1">
        <f>IF($BY$12=1,NORMDIST(BY3688,$Y$6,$Y$8,TRUE),IF($BY$12=2,IF(BY3688&lt;=$BX$31,0,IF(BY3688&gt;=$BX$32,1,(BY3688-$BX$31)*$BX$33)),SUM($BU$42:BU3688)/$BV$40))</f>
        <v>1</v>
      </c>
      <c r="BW3688" s="1">
        <f t="shared" si="817"/>
        <v>1.3562044929508056E-53</v>
      </c>
      <c r="BY3688" s="1">
        <f t="shared" si="818"/>
        <v>364.6000000000144</v>
      </c>
      <c r="BZ3688" s="1">
        <f t="shared" si="809"/>
        <v>3.7197051370015137E-56</v>
      </c>
      <c r="CA3688" s="1">
        <f t="shared" si="816"/>
        <v>26</v>
      </c>
      <c r="CE3688" s="1">
        <f t="shared" si="810"/>
        <v>26.305</v>
      </c>
      <c r="CF3688" s="1">
        <f t="shared" si="811"/>
        <v>99</v>
      </c>
      <c r="CG3688" s="1">
        <f t="shared" si="812"/>
        <v>0</v>
      </c>
      <c r="CH3688" s="1">
        <f t="shared" si="819"/>
        <v>0</v>
      </c>
      <c r="CJ3688" s="1" t="e">
        <f t="shared" si="813"/>
        <v>#N/A</v>
      </c>
      <c r="CK3688" s="1" t="str">
        <f t="shared" si="814"/>
        <v/>
      </c>
    </row>
    <row r="3689" spans="73:89" ht="12" customHeight="1" x14ac:dyDescent="0.15">
      <c r="BU3689" s="1">
        <f t="shared" si="815"/>
        <v>0</v>
      </c>
      <c r="BV3689" s="1">
        <f>IF($BY$12=1,NORMDIST(BY3689,$Y$6,$Y$8,TRUE),IF($BY$12=2,IF(BY3689&lt;=$BX$31,0,IF(BY3689&gt;=$BX$32,1,(BY3689-$BX$31)*$BX$33)),SUM($BU$42:BU3689)/$BV$40))</f>
        <v>1</v>
      </c>
      <c r="BW3689" s="1">
        <f t="shared" si="817"/>
        <v>1.2539539508535489E-53</v>
      </c>
      <c r="BY3689" s="1">
        <f t="shared" si="818"/>
        <v>364.70000000001443</v>
      </c>
      <c r="BZ3689" s="1">
        <f t="shared" si="809"/>
        <v>3.4383162896997512E-56</v>
      </c>
      <c r="CA3689" s="1">
        <f t="shared" si="816"/>
        <v>26</v>
      </c>
      <c r="CE3689" s="1">
        <f t="shared" si="810"/>
        <v>26.305</v>
      </c>
      <c r="CF3689" s="1">
        <f t="shared" si="811"/>
        <v>99</v>
      </c>
      <c r="CG3689" s="1">
        <f t="shared" si="812"/>
        <v>0</v>
      </c>
      <c r="CH3689" s="1">
        <f t="shared" si="819"/>
        <v>0</v>
      </c>
      <c r="CJ3689" s="1" t="e">
        <f t="shared" si="813"/>
        <v>#N/A</v>
      </c>
      <c r="CK3689" s="1" t="str">
        <f t="shared" si="814"/>
        <v/>
      </c>
    </row>
    <row r="3690" spans="73:89" ht="12" customHeight="1" x14ac:dyDescent="0.15">
      <c r="BU3690" s="1">
        <f t="shared" si="815"/>
        <v>0</v>
      </c>
      <c r="BV3690" s="1">
        <f>IF($BY$12=1,NORMDIST(BY3690,$Y$6,$Y$8,TRUE),IF($BY$12=2,IF(BY3690&lt;=$BX$31,0,IF(BY3690&gt;=$BX$32,1,(BY3690-$BX$31)*$BX$33)),SUM($BU$42:BU3690)/$BV$40))</f>
        <v>1</v>
      </c>
      <c r="BW3690" s="1">
        <f t="shared" si="817"/>
        <v>1.1593834788892642E-53</v>
      </c>
      <c r="BY3690" s="1">
        <f t="shared" si="818"/>
        <v>364.80000000001445</v>
      </c>
      <c r="BZ3690" s="1">
        <f t="shared" ref="BZ3690:BZ3753" si="820">IF($BZ$5,IF($BY$12=1,NORMDIST(BY3690,$Y$6,$Y$8,FALSE),IF($BY$12=2,IF(AND(BY3690&gt;=$BX$31,BY3690&lt;=$BX$32),$BX$33,0),IF(BY3690&lt;=$BX$13,0,NORMDIST(LN((BY3690-$BX$13)/$BX$12),0,$BW$8,FALSE)/((BY3690-$BX$13)/$BX$12)))),-999)</f>
        <v>3.178134536428778E-56</v>
      </c>
      <c r="CA3690" s="1">
        <f t="shared" si="816"/>
        <v>26</v>
      </c>
      <c r="CE3690" s="1">
        <f t="shared" ref="CE3690:CE3753" si="821">IF(AND($CB$7,$CD$2,$CD$1),26+$P$23/2-CC3690*$P$23,NA())</f>
        <v>26.305</v>
      </c>
      <c r="CF3690" s="1">
        <f t="shared" ref="CF3690:CF3753" si="822">IF(ISNA(CJ3690),99,CJ3690)</f>
        <v>99</v>
      </c>
      <c r="CG3690" s="1">
        <f t="shared" ref="CG3690:CG3753" si="823">IF(ISNA(CJ3690),0,CJ3690)</f>
        <v>0</v>
      </c>
      <c r="CH3690" s="1">
        <f t="shared" si="819"/>
        <v>0</v>
      </c>
      <c r="CJ3690" s="1" t="e">
        <f t="shared" ref="CJ3690:CJ3753" si="824">IF(CH3690=1,CE3690,NA())</f>
        <v>#N/A</v>
      </c>
      <c r="CK3690" s="1" t="str">
        <f t="shared" ref="CK3690:CK3753" si="825">IF(CH3690=1,M3589,"")</f>
        <v/>
      </c>
    </row>
    <row r="3691" spans="73:89" ht="12" customHeight="1" x14ac:dyDescent="0.15">
      <c r="BU3691" s="1">
        <f t="shared" ref="BU3691:BU3754" si="826">IF($BY$12&lt;3,0,IF(BY3691&lt;=$BX$13,0,NORMDIST(LN((BY3691-$BX$13)/$BX$12),0,$BW$8,FALSE)/((BY3691-$BX$13)/$BX$12)))</f>
        <v>0</v>
      </c>
      <c r="BV3691" s="1">
        <f>IF($BY$12=1,NORMDIST(BY3691,$Y$6,$Y$8,TRUE),IF($BY$12=2,IF(BY3691&lt;=$BX$31,0,IF(BY3691&gt;=$BX$32,1,(BY3691-$BX$31)*$BX$33)),SUM($BU$42:BU3691)/$BV$40))</f>
        <v>1</v>
      </c>
      <c r="BW3691" s="1">
        <f t="shared" si="817"/>
        <v>1.0719184268069731E-53</v>
      </c>
      <c r="BY3691" s="1">
        <f t="shared" si="818"/>
        <v>364.90000000001447</v>
      </c>
      <c r="BZ3691" s="1">
        <f t="shared" si="820"/>
        <v>2.9375676262179519E-56</v>
      </c>
      <c r="CA3691" s="1">
        <f t="shared" ref="CA3691:CA3754" si="827">IF(AND($CD$1,$CD$3),26-$CD$40*NORMDIST(BY3691,$Y$6,$Y$8/SQRT($T$18),FALSE),-999)</f>
        <v>26</v>
      </c>
      <c r="CE3691" s="1">
        <f t="shared" si="821"/>
        <v>26.305</v>
      </c>
      <c r="CF3691" s="1">
        <f t="shared" si="822"/>
        <v>99</v>
      </c>
      <c r="CG3691" s="1">
        <f t="shared" si="823"/>
        <v>0</v>
      </c>
      <c r="CH3691" s="1">
        <f t="shared" si="819"/>
        <v>0</v>
      </c>
      <c r="CJ3691" s="1" t="e">
        <f t="shared" si="824"/>
        <v>#N/A</v>
      </c>
      <c r="CK3691" s="1" t="str">
        <f t="shared" si="825"/>
        <v/>
      </c>
    </row>
    <row r="3692" spans="73:89" ht="12" customHeight="1" x14ac:dyDescent="0.15">
      <c r="BU3692" s="1">
        <f t="shared" si="826"/>
        <v>0</v>
      </c>
      <c r="BV3692" s="1">
        <f>IF($BY$12=1,NORMDIST(BY3692,$Y$6,$Y$8,TRUE),IF($BY$12=2,IF(BY3692&lt;=$BX$31,0,IF(BY3692&gt;=$BX$32,1,(BY3692-$BX$31)*$BX$33)),SUM($BU$42:BU3692)/$BV$40))</f>
        <v>1</v>
      </c>
      <c r="BW3692" s="1">
        <f t="shared" si="817"/>
        <v>9.9102697553482258E-54</v>
      </c>
      <c r="BY3692" s="1">
        <f t="shared" si="818"/>
        <v>365.0000000000145</v>
      </c>
      <c r="BZ3692" s="1">
        <f t="shared" si="820"/>
        <v>2.7151423987254334E-56</v>
      </c>
      <c r="CA3692" s="1">
        <f t="shared" si="827"/>
        <v>26</v>
      </c>
      <c r="CE3692" s="1">
        <f t="shared" si="821"/>
        <v>26.305</v>
      </c>
      <c r="CF3692" s="1">
        <f t="shared" si="822"/>
        <v>99</v>
      </c>
      <c r="CG3692" s="1">
        <f t="shared" si="823"/>
        <v>0</v>
      </c>
      <c r="CH3692" s="1">
        <f t="shared" si="819"/>
        <v>0</v>
      </c>
      <c r="CJ3692" s="1" t="e">
        <f t="shared" si="824"/>
        <v>#N/A</v>
      </c>
      <c r="CK3692" s="1" t="str">
        <f t="shared" si="825"/>
        <v/>
      </c>
    </row>
    <row r="3693" spans="73:89" ht="12" customHeight="1" x14ac:dyDescent="0.15">
      <c r="BU3693" s="1">
        <f t="shared" si="826"/>
        <v>0</v>
      </c>
      <c r="BV3693" s="1">
        <f>IF($BY$12=1,NORMDIST(BY3693,$Y$6,$Y$8,TRUE),IF($BY$12=2,IF(BY3693&lt;=$BX$31,0,IF(BY3693&gt;=$BX$32,1,(BY3693-$BX$31)*$BX$33)),SUM($BU$42:BU3693)/$BV$40))</f>
        <v>1</v>
      </c>
      <c r="BW3693" s="1">
        <f t="shared" si="817"/>
        <v>9.1621695728313445E-54</v>
      </c>
      <c r="BY3693" s="1">
        <f t="shared" si="818"/>
        <v>365.10000000001452</v>
      </c>
      <c r="BZ3693" s="1">
        <f t="shared" si="820"/>
        <v>2.5094959114847933E-56</v>
      </c>
      <c r="CA3693" s="1">
        <f t="shared" si="827"/>
        <v>26</v>
      </c>
      <c r="CE3693" s="1">
        <f t="shared" si="821"/>
        <v>26.305</v>
      </c>
      <c r="CF3693" s="1">
        <f t="shared" si="822"/>
        <v>99</v>
      </c>
      <c r="CG3693" s="1">
        <f t="shared" si="823"/>
        <v>0</v>
      </c>
      <c r="CH3693" s="1">
        <f t="shared" si="819"/>
        <v>0</v>
      </c>
      <c r="CJ3693" s="1" t="e">
        <f t="shared" si="824"/>
        <v>#N/A</v>
      </c>
      <c r="CK3693" s="1" t="str">
        <f t="shared" si="825"/>
        <v/>
      </c>
    </row>
    <row r="3694" spans="73:89" ht="12" customHeight="1" x14ac:dyDescent="0.15">
      <c r="BU3694" s="1">
        <f t="shared" si="826"/>
        <v>0</v>
      </c>
      <c r="BV3694" s="1">
        <f>IF($BY$12=1,NORMDIST(BY3694,$Y$6,$Y$8,TRUE),IF($BY$12=2,IF(BY3694&lt;=$BX$31,0,IF(BY3694&gt;=$BX$32,1,(BY3694-$BX$31)*$BX$33)),SUM($BU$42:BU3694)/$BV$40))</f>
        <v>1</v>
      </c>
      <c r="BW3694" s="1">
        <f t="shared" si="817"/>
        <v>8.4703291079493927E-54</v>
      </c>
      <c r="BY3694" s="1">
        <f t="shared" si="818"/>
        <v>365.20000000001454</v>
      </c>
      <c r="BZ3694" s="1">
        <f t="shared" si="820"/>
        <v>2.319367225615842E-56</v>
      </c>
      <c r="CA3694" s="1">
        <f t="shared" si="827"/>
        <v>26</v>
      </c>
      <c r="CE3694" s="1">
        <f t="shared" si="821"/>
        <v>26.305</v>
      </c>
      <c r="CF3694" s="1">
        <f t="shared" si="822"/>
        <v>99</v>
      </c>
      <c r="CG3694" s="1">
        <f t="shared" si="823"/>
        <v>0</v>
      </c>
      <c r="CH3694" s="1">
        <f t="shared" si="819"/>
        <v>0</v>
      </c>
      <c r="CJ3694" s="1" t="e">
        <f t="shared" si="824"/>
        <v>#N/A</v>
      </c>
      <c r="CK3694" s="1" t="str">
        <f t="shared" si="825"/>
        <v/>
      </c>
    </row>
    <row r="3695" spans="73:89" ht="12" customHeight="1" x14ac:dyDescent="0.15">
      <c r="BU3695" s="1">
        <f t="shared" si="826"/>
        <v>0</v>
      </c>
      <c r="BV3695" s="1">
        <f>IF($BY$12=1,NORMDIST(BY3695,$Y$6,$Y$8,TRUE),IF($BY$12=2,IF(BY3695&lt;=$BX$31,0,IF(BY3695&gt;=$BX$32,1,(BY3695-$BX$31)*$BX$33)),SUM($BU$42:BU3695)/$BV$40))</f>
        <v>1</v>
      </c>
      <c r="BW3695" s="1">
        <f t="shared" si="817"/>
        <v>7.8305335442521184E-54</v>
      </c>
      <c r="BY3695" s="1">
        <f t="shared" si="818"/>
        <v>365.30000000001456</v>
      </c>
      <c r="BZ3695" s="1">
        <f t="shared" si="820"/>
        <v>2.1435898013281702E-56</v>
      </c>
      <c r="CA3695" s="1">
        <f t="shared" si="827"/>
        <v>26</v>
      </c>
      <c r="CE3695" s="1">
        <f t="shared" si="821"/>
        <v>26.305</v>
      </c>
      <c r="CF3695" s="1">
        <f t="shared" si="822"/>
        <v>99</v>
      </c>
      <c r="CG3695" s="1">
        <f t="shared" si="823"/>
        <v>0</v>
      </c>
      <c r="CH3695" s="1">
        <f t="shared" si="819"/>
        <v>0</v>
      </c>
      <c r="CJ3695" s="1" t="e">
        <f t="shared" si="824"/>
        <v>#N/A</v>
      </c>
      <c r="CK3695" s="1" t="str">
        <f t="shared" si="825"/>
        <v/>
      </c>
    </row>
    <row r="3696" spans="73:89" ht="12" customHeight="1" x14ac:dyDescent="0.15">
      <c r="BU3696" s="1">
        <f t="shared" si="826"/>
        <v>0</v>
      </c>
      <c r="BV3696" s="1">
        <f>IF($BY$12=1,NORMDIST(BY3696,$Y$6,$Y$8,TRUE),IF($BY$12=2,IF(BY3696&lt;=$BX$31,0,IF(BY3696&gt;=$BX$32,1,(BY3696-$BX$31)*$BX$33)),SUM($BU$42:BU3696)/$BV$40))</f>
        <v>1</v>
      </c>
      <c r="BW3696" s="1">
        <f t="shared" si="817"/>
        <v>7.2388826100068931E-54</v>
      </c>
      <c r="BY3696" s="1">
        <f t="shared" si="818"/>
        <v>365.40000000001459</v>
      </c>
      <c r="BZ3696" s="1">
        <f t="shared" si="820"/>
        <v>1.9810844581298863E-56</v>
      </c>
      <c r="CA3696" s="1">
        <f t="shared" si="827"/>
        <v>26</v>
      </c>
      <c r="CE3696" s="1">
        <f t="shared" si="821"/>
        <v>26.305</v>
      </c>
      <c r="CF3696" s="1">
        <f t="shared" si="822"/>
        <v>99</v>
      </c>
      <c r="CG3696" s="1">
        <f t="shared" si="823"/>
        <v>0</v>
      </c>
      <c r="CH3696" s="1">
        <f t="shared" si="819"/>
        <v>0</v>
      </c>
      <c r="CJ3696" s="1" t="e">
        <f t="shared" si="824"/>
        <v>#N/A</v>
      </c>
      <c r="CK3696" s="1" t="str">
        <f t="shared" si="825"/>
        <v/>
      </c>
    </row>
    <row r="3697" spans="73:89" ht="12" customHeight="1" x14ac:dyDescent="0.15">
      <c r="BU3697" s="1">
        <f t="shared" si="826"/>
        <v>0</v>
      </c>
      <c r="BV3697" s="1">
        <f>IF($BY$12=1,NORMDIST(BY3697,$Y$6,$Y$8,TRUE),IF($BY$12=2,IF(BY3697&lt;=$BX$31,0,IF(BY3697&gt;=$BX$32,1,(BY3697-$BX$31)*$BX$33)),SUM($BU$42:BU3697)/$BV$40))</f>
        <v>1</v>
      </c>
      <c r="BW3697" s="1">
        <f t="shared" si="817"/>
        <v>6.6917671958846671E-54</v>
      </c>
      <c r="BY3697" s="1">
        <f t="shared" si="818"/>
        <v>365.50000000001461</v>
      </c>
      <c r="BZ3697" s="1">
        <f t="shared" si="820"/>
        <v>1.830852857971108E-56</v>
      </c>
      <c r="CA3697" s="1">
        <f t="shared" si="827"/>
        <v>26</v>
      </c>
      <c r="CE3697" s="1">
        <f t="shared" si="821"/>
        <v>26.305</v>
      </c>
      <c r="CF3697" s="1">
        <f t="shared" si="822"/>
        <v>99</v>
      </c>
      <c r="CG3697" s="1">
        <f t="shared" si="823"/>
        <v>0</v>
      </c>
      <c r="CH3697" s="1">
        <f t="shared" si="819"/>
        <v>0</v>
      </c>
      <c r="CJ3697" s="1" t="e">
        <f t="shared" si="824"/>
        <v>#N/A</v>
      </c>
      <c r="CK3697" s="1" t="str">
        <f t="shared" si="825"/>
        <v/>
      </c>
    </row>
    <row r="3698" spans="73:89" ht="12" customHeight="1" x14ac:dyDescent="0.15">
      <c r="BU3698" s="1">
        <f t="shared" si="826"/>
        <v>0</v>
      </c>
      <c r="BV3698" s="1">
        <f>IF($BY$12=1,NORMDIST(BY3698,$Y$6,$Y$8,TRUE),IF($BY$12=2,IF(BY3698&lt;=$BX$31,0,IF(BY3698&gt;=$BX$32,1,(BY3698-$BX$31)*$BX$33)),SUM($BU$42:BU3698)/$BV$40))</f>
        <v>1</v>
      </c>
      <c r="BW3698" s="1">
        <f t="shared" si="817"/>
        <v>6.1858477039492272E-54</v>
      </c>
      <c r="BY3698" s="1">
        <f t="shared" si="818"/>
        <v>365.60000000001463</v>
      </c>
      <c r="BZ3698" s="1">
        <f t="shared" si="820"/>
        <v>1.691971472633747E-56</v>
      </c>
      <c r="CA3698" s="1">
        <f t="shared" si="827"/>
        <v>26</v>
      </c>
      <c r="CE3698" s="1">
        <f t="shared" si="821"/>
        <v>26.305</v>
      </c>
      <c r="CF3698" s="1">
        <f t="shared" si="822"/>
        <v>99</v>
      </c>
      <c r="CG3698" s="1">
        <f t="shared" si="823"/>
        <v>0</v>
      </c>
      <c r="CH3698" s="1">
        <f t="shared" si="819"/>
        <v>0</v>
      </c>
      <c r="CJ3698" s="1" t="e">
        <f t="shared" si="824"/>
        <v>#N/A</v>
      </c>
      <c r="CK3698" s="1" t="str">
        <f t="shared" si="825"/>
        <v/>
      </c>
    </row>
    <row r="3699" spans="73:89" ht="12" customHeight="1" x14ac:dyDescent="0.15">
      <c r="BU3699" s="1">
        <f t="shared" si="826"/>
        <v>0</v>
      </c>
      <c r="BV3699" s="1">
        <f>IF($BY$12=1,NORMDIST(BY3699,$Y$6,$Y$8,TRUE),IF($BY$12=2,IF(BY3699&lt;=$BX$31,0,IF(BY3699&gt;=$BX$32,1,(BY3699-$BX$31)*$BX$33)),SUM($BU$42:BU3699)/$BV$40))</f>
        <v>1</v>
      </c>
      <c r="BW3699" s="1">
        <f t="shared" si="817"/>
        <v>5.7180340002640174E-54</v>
      </c>
      <c r="BY3699" s="1">
        <f t="shared" si="818"/>
        <v>365.70000000001465</v>
      </c>
      <c r="BZ3699" s="1">
        <f t="shared" si="820"/>
        <v>1.5635859995252361E-56</v>
      </c>
      <c r="CA3699" s="1">
        <f t="shared" si="827"/>
        <v>26</v>
      </c>
      <c r="CE3699" s="1">
        <f t="shared" si="821"/>
        <v>26.305</v>
      </c>
      <c r="CF3699" s="1">
        <f t="shared" si="822"/>
        <v>99</v>
      </c>
      <c r="CG3699" s="1">
        <f t="shared" si="823"/>
        <v>0</v>
      </c>
      <c r="CH3699" s="1">
        <f t="shared" si="819"/>
        <v>0</v>
      </c>
      <c r="CJ3699" s="1" t="e">
        <f t="shared" si="824"/>
        <v>#N/A</v>
      </c>
      <c r="CK3699" s="1" t="str">
        <f t="shared" si="825"/>
        <v/>
      </c>
    </row>
    <row r="3700" spans="73:89" ht="12" customHeight="1" x14ac:dyDescent="0.15">
      <c r="BU3700" s="1">
        <f t="shared" si="826"/>
        <v>0</v>
      </c>
      <c r="BV3700" s="1">
        <f>IF($BY$12=1,NORMDIST(BY3700,$Y$6,$Y$8,TRUE),IF($BY$12=2,IF(BY3700&lt;=$BX$31,0,IF(BY3700&gt;=$BX$32,1,(BY3700-$BX$31)*$BX$33)),SUM($BU$42:BU3700)/$BV$40))</f>
        <v>1</v>
      </c>
      <c r="BW3700" s="1">
        <f t="shared" si="817"/>
        <v>5.2854668528223302E-54</v>
      </c>
      <c r="BY3700" s="1">
        <f t="shared" si="818"/>
        <v>365.80000000001468</v>
      </c>
      <c r="BZ3700" s="1">
        <f t="shared" si="820"/>
        <v>1.4449061926796385E-56</v>
      </c>
      <c r="CA3700" s="1">
        <f t="shared" si="827"/>
        <v>26</v>
      </c>
      <c r="CE3700" s="1">
        <f t="shared" si="821"/>
        <v>26.305</v>
      </c>
      <c r="CF3700" s="1">
        <f t="shared" si="822"/>
        <v>99</v>
      </c>
      <c r="CG3700" s="1">
        <f t="shared" si="823"/>
        <v>0</v>
      </c>
      <c r="CH3700" s="1">
        <f t="shared" si="819"/>
        <v>0</v>
      </c>
      <c r="CJ3700" s="1" t="e">
        <f t="shared" si="824"/>
        <v>#N/A</v>
      </c>
      <c r="CK3700" s="1" t="str">
        <f t="shared" si="825"/>
        <v/>
      </c>
    </row>
    <row r="3701" spans="73:89" ht="12" customHeight="1" x14ac:dyDescent="0.15">
      <c r="BU3701" s="1">
        <f t="shared" si="826"/>
        <v>0</v>
      </c>
      <c r="BV3701" s="1">
        <f>IF($BY$12=1,NORMDIST(BY3701,$Y$6,$Y$8,TRUE),IF($BY$12=2,IF(BY3701&lt;=$BX$31,0,IF(BY3701&gt;=$BX$32,1,(BY3701-$BX$31)*$BX$33)),SUM($BU$42:BU3701)/$BV$40))</f>
        <v>1</v>
      </c>
      <c r="BW3701" s="1">
        <f t="shared" si="817"/>
        <v>4.8855007451908572E-54</v>
      </c>
      <c r="BY3701" s="1">
        <f t="shared" si="818"/>
        <v>365.9000000000147</v>
      </c>
      <c r="BZ3701" s="1">
        <f t="shared" si="820"/>
        <v>1.33520107821554E-56</v>
      </c>
      <c r="CA3701" s="1">
        <f t="shared" si="827"/>
        <v>26</v>
      </c>
      <c r="CE3701" s="1">
        <f t="shared" si="821"/>
        <v>26.305</v>
      </c>
      <c r="CF3701" s="1">
        <f t="shared" si="822"/>
        <v>99</v>
      </c>
      <c r="CG3701" s="1">
        <f t="shared" si="823"/>
        <v>0</v>
      </c>
      <c r="CH3701" s="1">
        <f t="shared" si="819"/>
        <v>0</v>
      </c>
      <c r="CJ3701" s="1" t="e">
        <f t="shared" si="824"/>
        <v>#N/A</v>
      </c>
      <c r="CK3701" s="1" t="str">
        <f t="shared" si="825"/>
        <v/>
      </c>
    </row>
    <row r="3702" spans="73:89" ht="12" customHeight="1" x14ac:dyDescent="0.15">
      <c r="BU3702" s="1">
        <f t="shared" si="826"/>
        <v>0</v>
      </c>
      <c r="BV3702" s="1">
        <f>IF($BY$12=1,NORMDIST(BY3702,$Y$6,$Y$8,TRUE),IF($BY$12=2,IF(BY3702&lt;=$BX$31,0,IF(BY3702&gt;=$BX$32,1,(BY3702-$BX$31)*$BX$33)),SUM($BU$42:BU3702)/$BV$40))</f>
        <v>1</v>
      </c>
      <c r="BW3702" s="1">
        <f t="shared" si="817"/>
        <v>4.5156879643127256E-54</v>
      </c>
      <c r="BY3702" s="1">
        <f t="shared" si="818"/>
        <v>366.00000000001472</v>
      </c>
      <c r="BZ3702" s="1">
        <f t="shared" si="820"/>
        <v>1.2337945257684547E-56</v>
      </c>
      <c r="CA3702" s="1">
        <f t="shared" si="827"/>
        <v>26</v>
      </c>
      <c r="CE3702" s="1">
        <f t="shared" si="821"/>
        <v>26.305</v>
      </c>
      <c r="CF3702" s="1">
        <f t="shared" si="822"/>
        <v>99</v>
      </c>
      <c r="CG3702" s="1">
        <f t="shared" si="823"/>
        <v>0</v>
      </c>
      <c r="CH3702" s="1">
        <f t="shared" si="819"/>
        <v>0</v>
      </c>
      <c r="CJ3702" s="1" t="e">
        <f t="shared" si="824"/>
        <v>#N/A</v>
      </c>
      <c r="CK3702" s="1" t="str">
        <f t="shared" si="825"/>
        <v/>
      </c>
    </row>
    <row r="3703" spans="73:89" ht="12" customHeight="1" x14ac:dyDescent="0.15">
      <c r="BU3703" s="1">
        <f t="shared" si="826"/>
        <v>0</v>
      </c>
      <c r="BV3703" s="1">
        <f>IF($BY$12=1,NORMDIST(BY3703,$Y$6,$Y$8,TRUE),IF($BY$12=2,IF(BY3703&lt;=$BX$31,0,IF(BY3703&gt;=$BX$32,1,(BY3703-$BX$31)*$BX$33)),SUM($BU$42:BU3703)/$BV$40))</f>
        <v>1</v>
      </c>
      <c r="BW3703" s="1">
        <f t="shared" si="817"/>
        <v>4.1737638683869819E-54</v>
      </c>
      <c r="BY3703" s="1">
        <f t="shared" si="818"/>
        <v>366.10000000001475</v>
      </c>
      <c r="BZ3703" s="1">
        <f t="shared" si="820"/>
        <v>1.1400611495183868E-56</v>
      </c>
      <c r="CA3703" s="1">
        <f t="shared" si="827"/>
        <v>26</v>
      </c>
      <c r="CE3703" s="1">
        <f t="shared" si="821"/>
        <v>26.305</v>
      </c>
      <c r="CF3703" s="1">
        <f t="shared" si="822"/>
        <v>99</v>
      </c>
      <c r="CG3703" s="1">
        <f t="shared" si="823"/>
        <v>0</v>
      </c>
      <c r="CH3703" s="1">
        <f t="shared" si="819"/>
        <v>0</v>
      </c>
      <c r="CJ3703" s="1" t="e">
        <f t="shared" si="824"/>
        <v>#N/A</v>
      </c>
      <c r="CK3703" s="1" t="str">
        <f t="shared" si="825"/>
        <v/>
      </c>
    </row>
    <row r="3704" spans="73:89" ht="12" customHeight="1" x14ac:dyDescent="0.15">
      <c r="BU3704" s="1">
        <f t="shared" si="826"/>
        <v>0</v>
      </c>
      <c r="BV3704" s="1">
        <f>IF($BY$12=1,NORMDIST(BY3704,$Y$6,$Y$8,TRUE),IF($BY$12=2,IF(BY3704&lt;=$BX$31,0,IF(BY3704&gt;=$BX$32,1,(BY3704-$BX$31)*$BX$33)),SUM($BU$42:BU3704)/$BV$40))</f>
        <v>1</v>
      </c>
      <c r="BW3704" s="1">
        <f t="shared" si="817"/>
        <v>3.857633247655137E-54</v>
      </c>
      <c r="BY3704" s="1">
        <f t="shared" si="818"/>
        <v>366.20000000001477</v>
      </c>
      <c r="BZ3704" s="1">
        <f t="shared" si="820"/>
        <v>1.0534225143787497E-56</v>
      </c>
      <c r="CA3704" s="1">
        <f t="shared" si="827"/>
        <v>26</v>
      </c>
      <c r="CE3704" s="1">
        <f t="shared" si="821"/>
        <v>26.305</v>
      </c>
      <c r="CF3704" s="1">
        <f t="shared" si="822"/>
        <v>99</v>
      </c>
      <c r="CG3704" s="1">
        <f t="shared" si="823"/>
        <v>0</v>
      </c>
      <c r="CH3704" s="1">
        <f t="shared" si="819"/>
        <v>0</v>
      </c>
      <c r="CJ3704" s="1" t="e">
        <f t="shared" si="824"/>
        <v>#N/A</v>
      </c>
      <c r="CK3704" s="1" t="str">
        <f t="shared" si="825"/>
        <v/>
      </c>
    </row>
    <row r="3705" spans="73:89" ht="12" customHeight="1" x14ac:dyDescent="0.15">
      <c r="BU3705" s="1">
        <f t="shared" si="826"/>
        <v>0</v>
      </c>
      <c r="BV3705" s="1">
        <f>IF($BY$12=1,NORMDIST(BY3705,$Y$6,$Y$8,TRUE),IF($BY$12=2,IF(BY3705&lt;=$BX$31,0,IF(BY3705&gt;=$BX$32,1,(BY3705-$BX$31)*$BX$33)),SUM($BU$42:BU3705)/$BV$40))</f>
        <v>1</v>
      </c>
      <c r="BW3705" s="1">
        <f t="shared" si="817"/>
        <v>3.5653576973407097E-54</v>
      </c>
      <c r="BY3705" s="1">
        <f t="shared" si="818"/>
        <v>366.30000000001479</v>
      </c>
      <c r="BZ3705" s="1">
        <f t="shared" si="820"/>
        <v>9.733436247175992E-57</v>
      </c>
      <c r="CA3705" s="1">
        <f t="shared" si="827"/>
        <v>26</v>
      </c>
      <c r="CE3705" s="1">
        <f t="shared" si="821"/>
        <v>26.305</v>
      </c>
      <c r="CF3705" s="1">
        <f t="shared" si="822"/>
        <v>99</v>
      </c>
      <c r="CG3705" s="1">
        <f t="shared" si="823"/>
        <v>0</v>
      </c>
      <c r="CH3705" s="1">
        <f t="shared" si="819"/>
        <v>0</v>
      </c>
      <c r="CJ3705" s="1" t="e">
        <f t="shared" si="824"/>
        <v>#N/A</v>
      </c>
      <c r="CK3705" s="1" t="str">
        <f t="shared" si="825"/>
        <v/>
      </c>
    </row>
    <row r="3706" spans="73:89" ht="12" customHeight="1" x14ac:dyDescent="0.15">
      <c r="BU3706" s="1">
        <f t="shared" si="826"/>
        <v>0</v>
      </c>
      <c r="BV3706" s="1">
        <f>IF($BY$12=1,NORMDIST(BY3706,$Y$6,$Y$8,TRUE),IF($BY$12=2,IF(BY3706&lt;=$BX$31,0,IF(BY3706&gt;=$BX$32,1,(BY3706-$BX$31)*$BX$33)),SUM($BU$42:BU3706)/$BV$40))</f>
        <v>1</v>
      </c>
      <c r="BW3706" s="1">
        <f t="shared" si="817"/>
        <v>3.2951439279315303E-54</v>
      </c>
      <c r="BY3706" s="1">
        <f t="shared" si="818"/>
        <v>366.40000000001481</v>
      </c>
      <c r="BZ3706" s="1">
        <f t="shared" si="820"/>
        <v>8.9932967465376555E-57</v>
      </c>
      <c r="CA3706" s="1">
        <f t="shared" si="827"/>
        <v>26</v>
      </c>
      <c r="CE3706" s="1">
        <f t="shared" si="821"/>
        <v>26.305</v>
      </c>
      <c r="CF3706" s="1">
        <f t="shared" si="822"/>
        <v>99</v>
      </c>
      <c r="CG3706" s="1">
        <f t="shared" si="823"/>
        <v>0</v>
      </c>
      <c r="CH3706" s="1">
        <f t="shared" si="819"/>
        <v>0</v>
      </c>
      <c r="CJ3706" s="1" t="e">
        <f t="shared" si="824"/>
        <v>#N/A</v>
      </c>
      <c r="CK3706" s="1" t="str">
        <f t="shared" si="825"/>
        <v/>
      </c>
    </row>
    <row r="3707" spans="73:89" ht="12" customHeight="1" x14ac:dyDescent="0.15">
      <c r="BU3707" s="1">
        <f t="shared" si="826"/>
        <v>0</v>
      </c>
      <c r="BV3707" s="1">
        <f>IF($BY$12=1,NORMDIST(BY3707,$Y$6,$Y$8,TRUE),IF($BY$12=2,IF(BY3707&lt;=$BX$31,0,IF(BY3707&gt;=$BX$32,1,(BY3707-$BX$31)*$BX$33)),SUM($BU$42:BU3707)/$BV$40))</f>
        <v>1</v>
      </c>
      <c r="BW3707" s="1">
        <f t="shared" ref="BW3707:BW3770" si="828">BY3707*BZ3707</f>
        <v>3.0453329434980186E-54</v>
      </c>
      <c r="BY3707" s="1">
        <f t="shared" ref="BY3707:BY3770" si="829">BY3706+$BZ$1</f>
        <v>366.50000000001484</v>
      </c>
      <c r="BZ3707" s="1">
        <f t="shared" si="820"/>
        <v>8.3092304051784322E-57</v>
      </c>
      <c r="CA3707" s="1">
        <f t="shared" si="827"/>
        <v>26</v>
      </c>
      <c r="CE3707" s="1">
        <f t="shared" si="821"/>
        <v>26.305</v>
      </c>
      <c r="CF3707" s="1">
        <f t="shared" si="822"/>
        <v>99</v>
      </c>
      <c r="CG3707" s="1">
        <f t="shared" si="823"/>
        <v>0</v>
      </c>
      <c r="CH3707" s="1">
        <f t="shared" si="819"/>
        <v>0</v>
      </c>
      <c r="CJ3707" s="1" t="e">
        <f t="shared" si="824"/>
        <v>#N/A</v>
      </c>
      <c r="CK3707" s="1" t="str">
        <f t="shared" si="825"/>
        <v/>
      </c>
    </row>
    <row r="3708" spans="73:89" ht="12" customHeight="1" x14ac:dyDescent="0.15">
      <c r="BU3708" s="1">
        <f t="shared" si="826"/>
        <v>0</v>
      </c>
      <c r="BV3708" s="1">
        <f>IF($BY$12=1,NORMDIST(BY3708,$Y$6,$Y$8,TRUE),IF($BY$12=2,IF(BY3708&lt;=$BX$31,0,IF(BY3708&gt;=$BX$32,1,(BY3708-$BX$31)*$BX$33)),SUM($BU$42:BU3708)/$BV$40))</f>
        <v>1</v>
      </c>
      <c r="BW3708" s="1">
        <f t="shared" si="828"/>
        <v>2.8143900238492986E-54</v>
      </c>
      <c r="BY3708" s="1">
        <f t="shared" si="829"/>
        <v>366.60000000001486</v>
      </c>
      <c r="BZ3708" s="1">
        <f t="shared" si="820"/>
        <v>7.6770049750386928E-57</v>
      </c>
      <c r="CA3708" s="1">
        <f t="shared" si="827"/>
        <v>26</v>
      </c>
      <c r="CE3708" s="1">
        <f t="shared" si="821"/>
        <v>26.305</v>
      </c>
      <c r="CF3708" s="1">
        <f t="shared" si="822"/>
        <v>99</v>
      </c>
      <c r="CG3708" s="1">
        <f t="shared" si="823"/>
        <v>0</v>
      </c>
      <c r="CH3708" s="1">
        <f t="shared" si="819"/>
        <v>0</v>
      </c>
      <c r="CJ3708" s="1" t="e">
        <f t="shared" si="824"/>
        <v>#N/A</v>
      </c>
      <c r="CK3708" s="1" t="str">
        <f t="shared" si="825"/>
        <v/>
      </c>
    </row>
    <row r="3709" spans="73:89" ht="12" customHeight="1" x14ac:dyDescent="0.15">
      <c r="BU3709" s="1">
        <f t="shared" si="826"/>
        <v>0</v>
      </c>
      <c r="BV3709" s="1">
        <f>IF($BY$12=1,NORMDIST(BY3709,$Y$6,$Y$8,TRUE),IF($BY$12=2,IF(BY3709&lt;=$BX$31,0,IF(BY3709&gt;=$BX$32,1,(BY3709-$BX$31)*$BX$33)),SUM($BU$42:BU3709)/$BV$40))</f>
        <v>1</v>
      </c>
      <c r="BW3709" s="1">
        <f t="shared" si="828"/>
        <v>2.6008954510537563E-54</v>
      </c>
      <c r="BY3709" s="1">
        <f t="shared" si="829"/>
        <v>366.70000000001488</v>
      </c>
      <c r="BZ3709" s="1">
        <f t="shared" si="820"/>
        <v>7.0927064386518971E-57</v>
      </c>
      <c r="CA3709" s="1">
        <f t="shared" si="827"/>
        <v>26</v>
      </c>
      <c r="CE3709" s="1">
        <f t="shared" si="821"/>
        <v>26.305</v>
      </c>
      <c r="CF3709" s="1">
        <f t="shared" si="822"/>
        <v>99</v>
      </c>
      <c r="CG3709" s="1">
        <f t="shared" si="823"/>
        <v>0</v>
      </c>
      <c r="CH3709" s="1">
        <f t="shared" si="819"/>
        <v>0</v>
      </c>
      <c r="CJ3709" s="1" t="e">
        <f t="shared" si="824"/>
        <v>#N/A</v>
      </c>
      <c r="CK3709" s="1" t="str">
        <f t="shared" si="825"/>
        <v/>
      </c>
    </row>
    <row r="3710" spans="73:89" ht="12" customHeight="1" x14ac:dyDescent="0.15">
      <c r="BU3710" s="1">
        <f t="shared" si="826"/>
        <v>0</v>
      </c>
      <c r="BV3710" s="1">
        <f>IF($BY$12=1,NORMDIST(BY3710,$Y$6,$Y$8,TRUE),IF($BY$12=2,IF(BY3710&lt;=$BX$31,0,IF(BY3710&gt;=$BX$32,1,(BY3710-$BX$31)*$BX$33)),SUM($BU$42:BU3710)/$BV$40))</f>
        <v>1</v>
      </c>
      <c r="BW3710" s="1">
        <f t="shared" si="828"/>
        <v>2.4035359252350636E-54</v>
      </c>
      <c r="BY3710" s="1">
        <f t="shared" si="829"/>
        <v>366.8000000000149</v>
      </c>
      <c r="BZ3710" s="1">
        <f t="shared" si="820"/>
        <v>6.5527151723963083E-57</v>
      </c>
      <c r="CA3710" s="1">
        <f t="shared" si="827"/>
        <v>26</v>
      </c>
      <c r="CE3710" s="1">
        <f t="shared" si="821"/>
        <v>26.305</v>
      </c>
      <c r="CF3710" s="1">
        <f t="shared" si="822"/>
        <v>99</v>
      </c>
      <c r="CG3710" s="1">
        <f t="shared" si="823"/>
        <v>0</v>
      </c>
      <c r="CH3710" s="1">
        <f t="shared" si="819"/>
        <v>0</v>
      </c>
      <c r="CJ3710" s="1" t="e">
        <f t="shared" si="824"/>
        <v>#N/A</v>
      </c>
      <c r="CK3710" s="1" t="str">
        <f t="shared" si="825"/>
        <v/>
      </c>
    </row>
    <row r="3711" spans="73:89" ht="12" customHeight="1" x14ac:dyDescent="0.15">
      <c r="BU3711" s="1">
        <f t="shared" si="826"/>
        <v>0</v>
      </c>
      <c r="BV3711" s="1">
        <f>IF($BY$12=1,NORMDIST(BY3711,$Y$6,$Y$8,TRUE),IF($BY$12=2,IF(BY3711&lt;=$BX$31,0,IF(BY3711&gt;=$BX$32,1,(BY3711-$BX$31)*$BX$33)),SUM($BU$42:BU3711)/$BV$40))</f>
        <v>1</v>
      </c>
      <c r="BW3711" s="1">
        <f t="shared" si="828"/>
        <v>2.2210966186153109E-54</v>
      </c>
      <c r="BY3711" s="1">
        <f t="shared" si="829"/>
        <v>366.90000000001493</v>
      </c>
      <c r="BZ3711" s="1">
        <f t="shared" si="820"/>
        <v>6.053683888294414E-57</v>
      </c>
      <c r="CA3711" s="1">
        <f t="shared" si="827"/>
        <v>26</v>
      </c>
      <c r="CE3711" s="1">
        <f t="shared" si="821"/>
        <v>26.305</v>
      </c>
      <c r="CF3711" s="1">
        <f t="shared" si="822"/>
        <v>99</v>
      </c>
      <c r="CG3711" s="1">
        <f t="shared" si="823"/>
        <v>0</v>
      </c>
      <c r="CH3711" s="1">
        <f t="shared" si="819"/>
        <v>0</v>
      </c>
      <c r="CJ3711" s="1" t="e">
        <f t="shared" si="824"/>
        <v>#N/A</v>
      </c>
      <c r="CK3711" s="1" t="str">
        <f t="shared" si="825"/>
        <v/>
      </c>
    </row>
    <row r="3712" spans="73:89" ht="12" customHeight="1" x14ac:dyDescent="0.15">
      <c r="BU3712" s="1">
        <f t="shared" si="826"/>
        <v>0</v>
      </c>
      <c r="BV3712" s="1">
        <f>IF($BY$12=1,NORMDIST(BY3712,$Y$6,$Y$8,TRUE),IF($BY$12=2,IF(BY3712&lt;=$BX$31,0,IF(BY3712&gt;=$BX$32,1,(BY3712-$BX$31)*$BX$33)),SUM($BU$42:BU3712)/$BV$40))</f>
        <v>1</v>
      </c>
      <c r="BW3712" s="1">
        <f t="shared" si="828"/>
        <v>2.0524538205381934E-54</v>
      </c>
      <c r="BY3712" s="1">
        <f t="shared" si="829"/>
        <v>367.00000000001495</v>
      </c>
      <c r="BZ3712" s="1">
        <f t="shared" si="820"/>
        <v>5.5925172221746863E-57</v>
      </c>
      <c r="CA3712" s="1">
        <f t="shared" si="827"/>
        <v>26</v>
      </c>
      <c r="CE3712" s="1">
        <f t="shared" si="821"/>
        <v>26.305</v>
      </c>
      <c r="CF3712" s="1">
        <f t="shared" si="822"/>
        <v>99</v>
      </c>
      <c r="CG3712" s="1">
        <f t="shared" si="823"/>
        <v>0</v>
      </c>
      <c r="CH3712" s="1">
        <f t="shared" si="819"/>
        <v>0</v>
      </c>
      <c r="CJ3712" s="1" t="e">
        <f t="shared" si="824"/>
        <v>#N/A</v>
      </c>
      <c r="CK3712" s="1" t="str">
        <f t="shared" si="825"/>
        <v/>
      </c>
    </row>
    <row r="3713" spans="73:89" ht="12" customHeight="1" x14ac:dyDescent="0.15">
      <c r="BU3713" s="1">
        <f t="shared" si="826"/>
        <v>0</v>
      </c>
      <c r="BV3713" s="1">
        <f>IF($BY$12=1,NORMDIST(BY3713,$Y$6,$Y$8,TRUE),IF($BY$12=2,IF(BY3713&lt;=$BX$31,0,IF(BY3713&gt;=$BX$32,1,(BY3713-$BX$31)*$BX$33)),SUM($BU$42:BU3713)/$BV$40))</f>
        <v>1</v>
      </c>
      <c r="BW3713" s="1">
        <f t="shared" si="828"/>
        <v>1.8965681296938E-54</v>
      </c>
      <c r="BY3713" s="1">
        <f t="shared" si="829"/>
        <v>367.10000000001497</v>
      </c>
      <c r="BZ3713" s="1">
        <f t="shared" si="820"/>
        <v>5.1663528458014779E-57</v>
      </c>
      <c r="CA3713" s="1">
        <f t="shared" si="827"/>
        <v>26</v>
      </c>
      <c r="CE3713" s="1">
        <f t="shared" si="821"/>
        <v>26.305</v>
      </c>
      <c r="CF3713" s="1">
        <f t="shared" si="822"/>
        <v>99</v>
      </c>
      <c r="CG3713" s="1">
        <f t="shared" si="823"/>
        <v>0</v>
      </c>
      <c r="CH3713" s="1">
        <f t="shared" si="819"/>
        <v>0</v>
      </c>
      <c r="CJ3713" s="1" t="e">
        <f t="shared" si="824"/>
        <v>#N/A</v>
      </c>
      <c r="CK3713" s="1" t="str">
        <f t="shared" si="825"/>
        <v/>
      </c>
    </row>
    <row r="3714" spans="73:89" ht="12" customHeight="1" x14ac:dyDescent="0.15">
      <c r="BU3714" s="1">
        <f t="shared" si="826"/>
        <v>0</v>
      </c>
      <c r="BV3714" s="1">
        <f>IF($BY$12=1,NORMDIST(BY3714,$Y$6,$Y$8,TRUE),IF($BY$12=2,IF(BY3714&lt;=$BX$31,0,IF(BY3714&gt;=$BX$32,1,(BY3714-$BX$31)*$BX$33)),SUM($BU$42:BU3714)/$BV$40))</f>
        <v>1</v>
      </c>
      <c r="BW3714" s="1">
        <f t="shared" si="828"/>
        <v>1.7524781529939481E-54</v>
      </c>
      <c r="BY3714" s="1">
        <f t="shared" si="829"/>
        <v>367.200000000015</v>
      </c>
      <c r="BZ3714" s="1">
        <f t="shared" si="820"/>
        <v>4.7725439896347399E-57</v>
      </c>
      <c r="CA3714" s="1">
        <f t="shared" si="827"/>
        <v>26</v>
      </c>
      <c r="CE3714" s="1">
        <f t="shared" si="821"/>
        <v>26.305</v>
      </c>
      <c r="CF3714" s="1">
        <f t="shared" si="822"/>
        <v>99</v>
      </c>
      <c r="CG3714" s="1">
        <f t="shared" si="823"/>
        <v>0</v>
      </c>
      <c r="CH3714" s="1">
        <f t="shared" si="819"/>
        <v>0</v>
      </c>
      <c r="CJ3714" s="1" t="e">
        <f t="shared" si="824"/>
        <v>#N/A</v>
      </c>
      <c r="CK3714" s="1" t="str">
        <f t="shared" si="825"/>
        <v/>
      </c>
    </row>
    <row r="3715" spans="73:89" ht="12" customHeight="1" x14ac:dyDescent="0.15">
      <c r="BU3715" s="1">
        <f t="shared" si="826"/>
        <v>0</v>
      </c>
      <c r="BV3715" s="1">
        <f>IF($BY$12=1,NORMDIST(BY3715,$Y$6,$Y$8,TRUE),IF($BY$12=2,IF(BY3715&lt;=$BX$31,0,IF(BY3715&gt;=$BX$32,1,(BY3715-$BX$31)*$BX$33)),SUM($BU$42:BU3715)/$BV$40))</f>
        <v>1</v>
      </c>
      <c r="BW3715" s="1">
        <f t="shared" si="828"/>
        <v>1.6192946735420413E-54</v>
      </c>
      <c r="BY3715" s="1">
        <f t="shared" si="829"/>
        <v>367.30000000001502</v>
      </c>
      <c r="BZ3715" s="1">
        <f t="shared" si="820"/>
        <v>4.4086432712822626E-57</v>
      </c>
      <c r="CA3715" s="1">
        <f t="shared" si="827"/>
        <v>26</v>
      </c>
      <c r="CE3715" s="1">
        <f t="shared" si="821"/>
        <v>26.305</v>
      </c>
      <c r="CF3715" s="1">
        <f t="shared" si="822"/>
        <v>99</v>
      </c>
      <c r="CG3715" s="1">
        <f t="shared" si="823"/>
        <v>0</v>
      </c>
      <c r="CH3715" s="1">
        <f t="shared" ref="CH3715:CH3778" si="830">IF(CB3715="",0,1)</f>
        <v>0</v>
      </c>
      <c r="CJ3715" s="1" t="e">
        <f t="shared" si="824"/>
        <v>#N/A</v>
      </c>
      <c r="CK3715" s="1" t="str">
        <f t="shared" si="825"/>
        <v/>
      </c>
    </row>
    <row r="3716" spans="73:89" ht="12" customHeight="1" x14ac:dyDescent="0.15">
      <c r="BU3716" s="1">
        <f t="shared" si="826"/>
        <v>0</v>
      </c>
      <c r="BV3716" s="1">
        <f>IF($BY$12=1,NORMDIST(BY3716,$Y$6,$Y$8,TRUE),IF($BY$12=2,IF(BY3716&lt;=$BX$31,0,IF(BY3716&gt;=$BX$32,1,(BY3716-$BX$31)*$BX$33)),SUM($BU$42:BU3716)/$BV$40))</f>
        <v>1</v>
      </c>
      <c r="BW3716" s="1">
        <f t="shared" si="828"/>
        <v>1.4961952529131968E-54</v>
      </c>
      <c r="BY3716" s="1">
        <f t="shared" si="829"/>
        <v>367.40000000001504</v>
      </c>
      <c r="BZ3716" s="1">
        <f t="shared" si="820"/>
        <v>4.0723877324799552E-57</v>
      </c>
      <c r="CA3716" s="1">
        <f t="shared" si="827"/>
        <v>26</v>
      </c>
      <c r="CE3716" s="1">
        <f t="shared" si="821"/>
        <v>26.305</v>
      </c>
      <c r="CF3716" s="1">
        <f t="shared" si="822"/>
        <v>99</v>
      </c>
      <c r="CG3716" s="1">
        <f t="shared" si="823"/>
        <v>0</v>
      </c>
      <c r="CH3716" s="1">
        <f t="shared" si="830"/>
        <v>0</v>
      </c>
      <c r="CJ3716" s="1" t="e">
        <f t="shared" si="824"/>
        <v>#N/A</v>
      </c>
      <c r="CK3716" s="1" t="str">
        <f t="shared" si="825"/>
        <v/>
      </c>
    </row>
    <row r="3717" spans="73:89" ht="12" customHeight="1" x14ac:dyDescent="0.15">
      <c r="BU3717" s="1">
        <f t="shared" si="826"/>
        <v>0</v>
      </c>
      <c r="BV3717" s="1">
        <f>IF($BY$12=1,NORMDIST(BY3717,$Y$6,$Y$8,TRUE),IF($BY$12=2,IF(BY3717&lt;=$BX$31,0,IF(BY3717&gt;=$BX$32,1,(BY3717-$BX$31)*$BX$33)),SUM($BU$42:BU3717)/$BV$40))</f>
        <v>1</v>
      </c>
      <c r="BW3717" s="1">
        <f t="shared" si="828"/>
        <v>1.382419235529129E-54</v>
      </c>
      <c r="BY3717" s="1">
        <f t="shared" si="829"/>
        <v>367.50000000001506</v>
      </c>
      <c r="BZ3717" s="1">
        <f t="shared" si="820"/>
        <v>3.7616849946369316E-57</v>
      </c>
      <c r="CA3717" s="1">
        <f t="shared" si="827"/>
        <v>26</v>
      </c>
      <c r="CE3717" s="1">
        <f t="shared" si="821"/>
        <v>26.305</v>
      </c>
      <c r="CF3717" s="1">
        <f t="shared" si="822"/>
        <v>99</v>
      </c>
      <c r="CG3717" s="1">
        <f t="shared" si="823"/>
        <v>0</v>
      </c>
      <c r="CH3717" s="1">
        <f t="shared" si="830"/>
        <v>0</v>
      </c>
      <c r="CJ3717" s="1" t="e">
        <f t="shared" si="824"/>
        <v>#N/A</v>
      </c>
      <c r="CK3717" s="1" t="str">
        <f t="shared" si="825"/>
        <v/>
      </c>
    </row>
    <row r="3718" spans="73:89" ht="12" customHeight="1" x14ac:dyDescent="0.15">
      <c r="BU3718" s="1">
        <f t="shared" si="826"/>
        <v>0</v>
      </c>
      <c r="BV3718" s="1">
        <f>IF($BY$12=1,NORMDIST(BY3718,$Y$6,$Y$8,TRUE),IF($BY$12=2,IF(BY3718&lt;=$BX$31,0,IF(BY3718&gt;=$BX$32,1,(BY3718-$BX$31)*$BX$33)),SUM($BU$42:BU3718)/$BV$40))</f>
        <v>1</v>
      </c>
      <c r="BW3718" s="1">
        <f t="shared" si="828"/>
        <v>1.2772631252936041E-54</v>
      </c>
      <c r="BY3718" s="1">
        <f t="shared" si="829"/>
        <v>367.60000000001509</v>
      </c>
      <c r="BZ3718" s="1">
        <f t="shared" si="820"/>
        <v>3.4746004496560164E-57</v>
      </c>
      <c r="CA3718" s="1">
        <f t="shared" si="827"/>
        <v>26</v>
      </c>
      <c r="CE3718" s="1">
        <f t="shared" si="821"/>
        <v>26.305</v>
      </c>
      <c r="CF3718" s="1">
        <f t="shared" si="822"/>
        <v>99</v>
      </c>
      <c r="CG3718" s="1">
        <f t="shared" si="823"/>
        <v>0</v>
      </c>
      <c r="CH3718" s="1">
        <f t="shared" si="830"/>
        <v>0</v>
      </c>
      <c r="CJ3718" s="1" t="e">
        <f t="shared" si="824"/>
        <v>#N/A</v>
      </c>
      <c r="CK3718" s="1" t="str">
        <f t="shared" si="825"/>
        <v/>
      </c>
    </row>
    <row r="3719" spans="73:89" ht="12" customHeight="1" x14ac:dyDescent="0.15">
      <c r="BU3719" s="1">
        <f t="shared" si="826"/>
        <v>0</v>
      </c>
      <c r="BV3719" s="1">
        <f>IF($BY$12=1,NORMDIST(BY3719,$Y$6,$Y$8,TRUE),IF($BY$12=2,IF(BY3719&lt;=$BX$31,0,IF(BY3719&gt;=$BX$32,1,(BY3719-$BX$31)*$BX$33)),SUM($BU$42:BU3719)/$BV$40))</f>
        <v>1</v>
      </c>
      <c r="BW3719" s="1">
        <f t="shared" si="828"/>
        <v>1.1800763068574094E-54</v>
      </c>
      <c r="BY3719" s="1">
        <f t="shared" si="829"/>
        <v>367.70000000001511</v>
      </c>
      <c r="BZ3719" s="1">
        <f t="shared" si="820"/>
        <v>3.2093454089131383E-57</v>
      </c>
      <c r="CA3719" s="1">
        <f t="shared" si="827"/>
        <v>26</v>
      </c>
      <c r="CE3719" s="1">
        <f t="shared" si="821"/>
        <v>26.305</v>
      </c>
      <c r="CF3719" s="1">
        <f t="shared" si="822"/>
        <v>99</v>
      </c>
      <c r="CG3719" s="1">
        <f t="shared" si="823"/>
        <v>0</v>
      </c>
      <c r="CH3719" s="1">
        <f t="shared" si="830"/>
        <v>0</v>
      </c>
      <c r="CJ3719" s="1" t="e">
        <f t="shared" si="824"/>
        <v>#N/A</v>
      </c>
      <c r="CK3719" s="1" t="str">
        <f t="shared" si="825"/>
        <v/>
      </c>
    </row>
    <row r="3720" spans="73:89" ht="12" customHeight="1" x14ac:dyDescent="0.15">
      <c r="BU3720" s="1">
        <f t="shared" si="826"/>
        <v>0</v>
      </c>
      <c r="BV3720" s="1">
        <f>IF($BY$12=1,NORMDIST(BY3720,$Y$6,$Y$8,TRUE),IF($BY$12=2,IF(BY3720&lt;=$BX$31,0,IF(BY3720&gt;=$BX$32,1,(BY3720-$BX$31)*$BX$33)),SUM($BU$42:BU3720)/$BV$40))</f>
        <v>1</v>
      </c>
      <c r="BW3720" s="1">
        <f t="shared" si="828"/>
        <v>1.0902570859255105E-54</v>
      </c>
      <c r="BY3720" s="1">
        <f t="shared" si="829"/>
        <v>367.80000000001513</v>
      </c>
      <c r="BZ3720" s="1">
        <f t="shared" si="820"/>
        <v>2.964266139003441E-57</v>
      </c>
      <c r="CA3720" s="1">
        <f t="shared" si="827"/>
        <v>26</v>
      </c>
      <c r="CE3720" s="1">
        <f t="shared" si="821"/>
        <v>26.305</v>
      </c>
      <c r="CF3720" s="1">
        <f t="shared" si="822"/>
        <v>99</v>
      </c>
      <c r="CG3720" s="1">
        <f t="shared" si="823"/>
        <v>0</v>
      </c>
      <c r="CH3720" s="1">
        <f t="shared" si="830"/>
        <v>0</v>
      </c>
      <c r="CJ3720" s="1" t="e">
        <f t="shared" si="824"/>
        <v>#N/A</v>
      </c>
      <c r="CK3720" s="1" t="str">
        <f t="shared" si="825"/>
        <v/>
      </c>
    </row>
    <row r="3721" spans="73:89" ht="12" customHeight="1" x14ac:dyDescent="0.15">
      <c r="BU3721" s="1">
        <f t="shared" si="826"/>
        <v>0</v>
      </c>
      <c r="BV3721" s="1">
        <f>IF($BY$12=1,NORMDIST(BY3721,$Y$6,$Y$8,TRUE),IF($BY$12=2,IF(BY3721&lt;=$BX$31,0,IF(BY3721&gt;=$BX$32,1,(BY3721-$BX$31)*$BX$33)),SUM($BU$42:BU3721)/$BV$40))</f>
        <v>1</v>
      </c>
      <c r="BW3721" s="1">
        <f t="shared" si="828"/>
        <v>1.0072490249111594E-54</v>
      </c>
      <c r="BY3721" s="1">
        <f t="shared" si="829"/>
        <v>367.90000000001515</v>
      </c>
      <c r="BZ3721" s="1">
        <f t="shared" si="820"/>
        <v>2.7378337181601464E-57</v>
      </c>
      <c r="CA3721" s="1">
        <f t="shared" si="827"/>
        <v>26</v>
      </c>
      <c r="CE3721" s="1">
        <f t="shared" si="821"/>
        <v>26.305</v>
      </c>
      <c r="CF3721" s="1">
        <f t="shared" si="822"/>
        <v>99</v>
      </c>
      <c r="CG3721" s="1">
        <f t="shared" si="823"/>
        <v>0</v>
      </c>
      <c r="CH3721" s="1">
        <f t="shared" si="830"/>
        <v>0</v>
      </c>
      <c r="CJ3721" s="1" t="e">
        <f t="shared" si="824"/>
        <v>#N/A</v>
      </c>
      <c r="CK3721" s="1" t="str">
        <f t="shared" si="825"/>
        <v/>
      </c>
    </row>
    <row r="3722" spans="73:89" ht="12" customHeight="1" x14ac:dyDescent="0.15">
      <c r="BU3722" s="1">
        <f t="shared" si="826"/>
        <v>0</v>
      </c>
      <c r="BV3722" s="1">
        <f>IF($BY$12=1,NORMDIST(BY3722,$Y$6,$Y$8,TRUE),IF($BY$12=2,IF(BY3722&lt;=$BX$31,0,IF(BY3722&gt;=$BX$32,1,(BY3722-$BX$31)*$BX$33)),SUM($BU$42:BU3722)/$BV$40))</f>
        <v>1</v>
      </c>
      <c r="BW3722" s="1">
        <f t="shared" si="828"/>
        <v>9.3053755199388991E-55</v>
      </c>
      <c r="BY3722" s="1">
        <f t="shared" si="829"/>
        <v>368.00000000001518</v>
      </c>
      <c r="BZ3722" s="1">
        <f t="shared" si="820"/>
        <v>2.5286346521572053E-57</v>
      </c>
      <c r="CA3722" s="1">
        <f t="shared" si="827"/>
        <v>26</v>
      </c>
      <c r="CE3722" s="1">
        <f t="shared" si="821"/>
        <v>26.305</v>
      </c>
      <c r="CF3722" s="1">
        <f t="shared" si="822"/>
        <v>99</v>
      </c>
      <c r="CG3722" s="1">
        <f t="shared" si="823"/>
        <v>0</v>
      </c>
      <c r="CH3722" s="1">
        <f t="shared" si="830"/>
        <v>0</v>
      </c>
      <c r="CJ3722" s="1" t="e">
        <f t="shared" si="824"/>
        <v>#N/A</v>
      </c>
      <c r="CK3722" s="1" t="str">
        <f t="shared" si="825"/>
        <v/>
      </c>
    </row>
    <row r="3723" spans="73:89" ht="12" customHeight="1" x14ac:dyDescent="0.15">
      <c r="BU3723" s="1">
        <f t="shared" si="826"/>
        <v>0</v>
      </c>
      <c r="BV3723" s="1">
        <f>IF($BY$12=1,NORMDIST(BY3723,$Y$6,$Y$8,TRUE),IF($BY$12=2,IF(BY3723&lt;=$BX$31,0,IF(BY3723&gt;=$BX$32,1,(BY3723-$BX$31)*$BX$33)),SUM($BU$42:BU3723)/$BV$40))</f>
        <v>1</v>
      </c>
      <c r="BW3723" s="1">
        <f t="shared" si="828"/>
        <v>8.5964682326300816E-55</v>
      </c>
      <c r="BY3723" s="1">
        <f t="shared" si="829"/>
        <v>368.1000000000152</v>
      </c>
      <c r="BZ3723" s="1">
        <f t="shared" si="820"/>
        <v>2.3353621930534437E-57</v>
      </c>
      <c r="CA3723" s="1">
        <f t="shared" si="827"/>
        <v>26</v>
      </c>
      <c r="CE3723" s="1">
        <f t="shared" si="821"/>
        <v>26.305</v>
      </c>
      <c r="CF3723" s="1">
        <f t="shared" si="822"/>
        <v>99</v>
      </c>
      <c r="CG3723" s="1">
        <f t="shared" si="823"/>
        <v>0</v>
      </c>
      <c r="CH3723" s="1">
        <f t="shared" si="830"/>
        <v>0</v>
      </c>
      <c r="CJ3723" s="1" t="e">
        <f t="shared" si="824"/>
        <v>#N/A</v>
      </c>
      <c r="CK3723" s="1" t="str">
        <f t="shared" si="825"/>
        <v/>
      </c>
    </row>
    <row r="3724" spans="73:89" ht="12" customHeight="1" x14ac:dyDescent="0.15">
      <c r="BU3724" s="1">
        <f t="shared" si="826"/>
        <v>0</v>
      </c>
      <c r="BV3724" s="1">
        <f>IF($BY$12=1,NORMDIST(BY3724,$Y$6,$Y$8,TRUE),IF($BY$12=2,IF(BY3724&lt;=$BX$31,0,IF(BY3724&gt;=$BX$32,1,(BY3724-$BX$31)*$BX$33)),SUM($BU$42:BU3724)/$BV$40))</f>
        <v>1</v>
      </c>
      <c r="BW3724" s="1">
        <f t="shared" si="828"/>
        <v>7.9413681913145496E-55</v>
      </c>
      <c r="BY3724" s="1">
        <f t="shared" si="829"/>
        <v>368.20000000001522</v>
      </c>
      <c r="BZ3724" s="1">
        <f t="shared" si="820"/>
        <v>2.1568083083417223E-57</v>
      </c>
      <c r="CA3724" s="1">
        <f t="shared" si="827"/>
        <v>26</v>
      </c>
      <c r="CE3724" s="1">
        <f t="shared" si="821"/>
        <v>26.305</v>
      </c>
      <c r="CF3724" s="1">
        <f t="shared" si="822"/>
        <v>99</v>
      </c>
      <c r="CG3724" s="1">
        <f t="shared" si="823"/>
        <v>0</v>
      </c>
      <c r="CH3724" s="1">
        <f t="shared" si="830"/>
        <v>0</v>
      </c>
      <c r="CJ3724" s="1" t="e">
        <f t="shared" si="824"/>
        <v>#N/A</v>
      </c>
      <c r="CK3724" s="1" t="str">
        <f t="shared" si="825"/>
        <v/>
      </c>
    </row>
    <row r="3725" spans="73:89" ht="12" customHeight="1" x14ac:dyDescent="0.15">
      <c r="BU3725" s="1">
        <f t="shared" si="826"/>
        <v>0</v>
      </c>
      <c r="BV3725" s="1">
        <f>IF($BY$12=1,NORMDIST(BY3725,$Y$6,$Y$8,TRUE),IF($BY$12=2,IF(BY3725&lt;=$BX$31,0,IF(BY3725&gt;=$BX$32,1,(BY3725-$BX$31)*$BX$33)),SUM($BU$42:BU3725)/$BV$40))</f>
        <v>1</v>
      </c>
      <c r="BW3725" s="1">
        <f t="shared" si="828"/>
        <v>7.3360065759831271E-55</v>
      </c>
      <c r="BY3725" s="1">
        <f t="shared" si="829"/>
        <v>368.30000000001525</v>
      </c>
      <c r="BZ3725" s="1">
        <f t="shared" si="820"/>
        <v>1.9918562519638402E-57</v>
      </c>
      <c r="CA3725" s="1">
        <f t="shared" si="827"/>
        <v>26</v>
      </c>
      <c r="CE3725" s="1">
        <f t="shared" si="821"/>
        <v>26.305</v>
      </c>
      <c r="CF3725" s="1">
        <f t="shared" si="822"/>
        <v>99</v>
      </c>
      <c r="CG3725" s="1">
        <f t="shared" si="823"/>
        <v>0</v>
      </c>
      <c r="CH3725" s="1">
        <f t="shared" si="830"/>
        <v>0</v>
      </c>
      <c r="CJ3725" s="1" t="e">
        <f t="shared" si="824"/>
        <v>#N/A</v>
      </c>
      <c r="CK3725" s="1" t="str">
        <f t="shared" si="825"/>
        <v/>
      </c>
    </row>
    <row r="3726" spans="73:89" ht="12" customHeight="1" x14ac:dyDescent="0.15">
      <c r="BU3726" s="1">
        <f t="shared" si="826"/>
        <v>0</v>
      </c>
      <c r="BV3726" s="1">
        <f>IF($BY$12=1,NORMDIST(BY3726,$Y$6,$Y$8,TRUE),IF($BY$12=2,IF(BY3726&lt;=$BX$31,0,IF(BY3726&gt;=$BX$32,1,(BY3726-$BX$31)*$BX$33)),SUM($BU$42:BU3726)/$BV$40))</f>
        <v>1</v>
      </c>
      <c r="BW3726" s="1">
        <f t="shared" si="828"/>
        <v>6.776621082289104E-55</v>
      </c>
      <c r="BY3726" s="1">
        <f t="shared" si="829"/>
        <v>368.40000000001527</v>
      </c>
      <c r="BZ3726" s="1">
        <f t="shared" si="820"/>
        <v>1.8394736922608096E-57</v>
      </c>
      <c r="CA3726" s="1">
        <f t="shared" si="827"/>
        <v>26</v>
      </c>
      <c r="CE3726" s="1">
        <f t="shared" si="821"/>
        <v>26.305</v>
      </c>
      <c r="CF3726" s="1">
        <f t="shared" si="822"/>
        <v>99</v>
      </c>
      <c r="CG3726" s="1">
        <f t="shared" si="823"/>
        <v>0</v>
      </c>
      <c r="CH3726" s="1">
        <f t="shared" si="830"/>
        <v>0</v>
      </c>
      <c r="CJ3726" s="1" t="e">
        <f t="shared" si="824"/>
        <v>#N/A</v>
      </c>
      <c r="CK3726" s="1" t="str">
        <f t="shared" si="825"/>
        <v/>
      </c>
    </row>
    <row r="3727" spans="73:89" ht="12" customHeight="1" x14ac:dyDescent="0.15">
      <c r="BU3727" s="1">
        <f t="shared" si="826"/>
        <v>0</v>
      </c>
      <c r="BV3727" s="1">
        <f>IF($BY$12=1,NORMDIST(BY3727,$Y$6,$Y$8,TRUE),IF($BY$12=2,IF(BY3727&lt;=$BX$31,0,IF(BY3727&gt;=$BX$32,1,(BY3727-$BX$31)*$BX$33)),SUM($BU$42:BU3727)/$BV$40))</f>
        <v>1</v>
      </c>
      <c r="BW3727" s="1">
        <f t="shared" si="828"/>
        <v>6.2597329191611488E-55</v>
      </c>
      <c r="BY3727" s="1">
        <f t="shared" si="829"/>
        <v>368.50000000001529</v>
      </c>
      <c r="BZ3727" s="1">
        <f t="shared" si="820"/>
        <v>1.6987063552675412E-57</v>
      </c>
      <c r="CA3727" s="1">
        <f t="shared" si="827"/>
        <v>26</v>
      </c>
      <c r="CE3727" s="1">
        <f t="shared" si="821"/>
        <v>26.305</v>
      </c>
      <c r="CF3727" s="1">
        <f t="shared" si="822"/>
        <v>99</v>
      </c>
      <c r="CG3727" s="1">
        <f t="shared" si="823"/>
        <v>0</v>
      </c>
      <c r="CH3727" s="1">
        <f t="shared" si="830"/>
        <v>0</v>
      </c>
      <c r="CJ3727" s="1" t="e">
        <f t="shared" si="824"/>
        <v>#N/A</v>
      </c>
      <c r="CK3727" s="1" t="str">
        <f t="shared" si="825"/>
        <v/>
      </c>
    </row>
    <row r="3728" spans="73:89" ht="12" customHeight="1" x14ac:dyDescent="0.15">
      <c r="BU3728" s="1">
        <f t="shared" si="826"/>
        <v>0</v>
      </c>
      <c r="BV3728" s="1">
        <f>IF($BY$12=1,NORMDIST(BY3728,$Y$6,$Y$8,TRUE),IF($BY$12=2,IF(BY3728&lt;=$BX$31,0,IF(BY3728&gt;=$BX$32,1,(BY3728-$BX$31)*$BX$33)),SUM($BU$42:BU3728)/$BV$40))</f>
        <v>1</v>
      </c>
      <c r="BW3728" s="1">
        <f t="shared" si="828"/>
        <v>5.7821255259416833E-55</v>
      </c>
      <c r="BY3728" s="1">
        <f t="shared" si="829"/>
        <v>368.60000000001531</v>
      </c>
      <c r="BZ3728" s="1">
        <f t="shared" si="820"/>
        <v>1.5686721448566041E-57</v>
      </c>
      <c r="CA3728" s="1">
        <f t="shared" si="827"/>
        <v>26</v>
      </c>
      <c r="CE3728" s="1">
        <f t="shared" si="821"/>
        <v>26.305</v>
      </c>
      <c r="CF3728" s="1">
        <f t="shared" si="822"/>
        <v>99</v>
      </c>
      <c r="CG3728" s="1">
        <f t="shared" si="823"/>
        <v>0</v>
      </c>
      <c r="CH3728" s="1">
        <f t="shared" si="830"/>
        <v>0</v>
      </c>
      <c r="CJ3728" s="1" t="e">
        <f t="shared" si="824"/>
        <v>#N/A</v>
      </c>
      <c r="CK3728" s="1" t="str">
        <f t="shared" si="825"/>
        <v/>
      </c>
    </row>
    <row r="3729" spans="73:89" ht="12" customHeight="1" x14ac:dyDescent="0.15">
      <c r="BU3729" s="1">
        <f t="shared" si="826"/>
        <v>0</v>
      </c>
      <c r="BV3729" s="1">
        <f>IF($BY$12=1,NORMDIST(BY3729,$Y$6,$Y$8,TRUE),IF($BY$12=2,IF(BY3729&lt;=$BX$31,0,IF(BY3729&gt;=$BX$32,1,(BY3729-$BX$31)*$BX$33)),SUM($BU$42:BU3729)/$BV$40))</f>
        <v>1</v>
      </c>
      <c r="BW3729" s="1">
        <f t="shared" si="828"/>
        <v>5.3408248810100572E-55</v>
      </c>
      <c r="BY3729" s="1">
        <f t="shared" si="829"/>
        <v>368.70000000001534</v>
      </c>
      <c r="BZ3729" s="1">
        <f t="shared" si="820"/>
        <v>1.448555704098138E-57</v>
      </c>
      <c r="CA3729" s="1">
        <f t="shared" si="827"/>
        <v>26</v>
      </c>
      <c r="CE3729" s="1">
        <f t="shared" si="821"/>
        <v>26.305</v>
      </c>
      <c r="CF3729" s="1">
        <f t="shared" si="822"/>
        <v>99</v>
      </c>
      <c r="CG3729" s="1">
        <f t="shared" si="823"/>
        <v>0</v>
      </c>
      <c r="CH3729" s="1">
        <f t="shared" si="830"/>
        <v>0</v>
      </c>
      <c r="CJ3729" s="1" t="e">
        <f t="shared" si="824"/>
        <v>#N/A</v>
      </c>
      <c r="CK3729" s="1" t="str">
        <f t="shared" si="825"/>
        <v/>
      </c>
    </row>
    <row r="3730" spans="73:89" ht="12" customHeight="1" x14ac:dyDescent="0.15">
      <c r="BU3730" s="1">
        <f t="shared" si="826"/>
        <v>0</v>
      </c>
      <c r="BV3730" s="1">
        <f>IF($BY$12=1,NORMDIST(BY3730,$Y$6,$Y$8,TRUE),IF($BY$12=2,IF(BY3730&lt;=$BX$31,0,IF(BY3730&gt;=$BX$32,1,(BY3730-$BX$31)*$BX$33)),SUM($BU$42:BU3730)/$BV$40))</f>
        <v>1</v>
      </c>
      <c r="BW3730" s="1">
        <f t="shared" si="828"/>
        <v>4.9330812833507348E-55</v>
      </c>
      <c r="BY3730" s="1">
        <f t="shared" si="829"/>
        <v>368.80000000001536</v>
      </c>
      <c r="BZ3730" s="1">
        <f t="shared" si="820"/>
        <v>1.3376033848564343E-57</v>
      </c>
      <c r="CA3730" s="1">
        <f t="shared" si="827"/>
        <v>26</v>
      </c>
      <c r="CE3730" s="1">
        <f t="shared" si="821"/>
        <v>26.305</v>
      </c>
      <c r="CF3730" s="1">
        <f t="shared" si="822"/>
        <v>99</v>
      </c>
      <c r="CG3730" s="1">
        <f t="shared" si="823"/>
        <v>0</v>
      </c>
      <c r="CH3730" s="1">
        <f t="shared" si="830"/>
        <v>0</v>
      </c>
      <c r="CJ3730" s="1" t="e">
        <f t="shared" si="824"/>
        <v>#N/A</v>
      </c>
      <c r="CK3730" s="1" t="str">
        <f t="shared" si="825"/>
        <v/>
      </c>
    </row>
    <row r="3731" spans="73:89" ht="12" customHeight="1" x14ac:dyDescent="0.15">
      <c r="BU3731" s="1">
        <f t="shared" si="826"/>
        <v>0</v>
      </c>
      <c r="BV3731" s="1">
        <f>IF($BY$12=1,NORMDIST(BY3731,$Y$6,$Y$8,TRUE),IF($BY$12=2,IF(BY3731&lt;=$BX$31,0,IF(BY3731&gt;=$BX$32,1,(BY3731-$BX$31)*$BX$33)),SUM($BU$42:BU3731)/$BV$40))</f>
        <v>1</v>
      </c>
      <c r="BW3731" s="1">
        <f t="shared" si="828"/>
        <v>4.5563524973200272E-55</v>
      </c>
      <c r="BY3731" s="1">
        <f t="shared" si="829"/>
        <v>368.90000000001538</v>
      </c>
      <c r="BZ3731" s="1">
        <f t="shared" si="820"/>
        <v>1.2351185950988986E-57</v>
      </c>
      <c r="CA3731" s="1">
        <f t="shared" si="827"/>
        <v>26</v>
      </c>
      <c r="CE3731" s="1">
        <f t="shared" si="821"/>
        <v>26.305</v>
      </c>
      <c r="CF3731" s="1">
        <f t="shared" si="822"/>
        <v>99</v>
      </c>
      <c r="CG3731" s="1">
        <f t="shared" si="823"/>
        <v>0</v>
      </c>
      <c r="CH3731" s="1">
        <f t="shared" si="830"/>
        <v>0</v>
      </c>
      <c r="CJ3731" s="1" t="e">
        <f t="shared" si="824"/>
        <v>#N/A</v>
      </c>
      <c r="CK3731" s="1" t="str">
        <f t="shared" si="825"/>
        <v/>
      </c>
    </row>
    <row r="3732" spans="73:89" ht="12" customHeight="1" x14ac:dyDescent="0.15">
      <c r="BU3732" s="1">
        <f t="shared" si="826"/>
        <v>0</v>
      </c>
      <c r="BV3732" s="1">
        <f>IF($BY$12=1,NORMDIST(BY3732,$Y$6,$Y$8,TRUE),IF($BY$12=2,IF(BY3732&lt;=$BX$31,0,IF(BY3732&gt;=$BX$32,1,(BY3732-$BX$31)*$BX$33)),SUM($BU$42:BU3732)/$BV$40))</f>
        <v>1</v>
      </c>
      <c r="BW3732" s="1">
        <f t="shared" si="828"/>
        <v>4.2082881590062655E-55</v>
      </c>
      <c r="BY3732" s="1">
        <f t="shared" si="829"/>
        <v>369.0000000000154</v>
      </c>
      <c r="BZ3732" s="1">
        <f t="shared" si="820"/>
        <v>1.140457495665607E-57</v>
      </c>
      <c r="CA3732" s="1">
        <f t="shared" si="827"/>
        <v>26</v>
      </c>
      <c r="CE3732" s="1">
        <f t="shared" si="821"/>
        <v>26.305</v>
      </c>
      <c r="CF3732" s="1">
        <f t="shared" si="822"/>
        <v>99</v>
      </c>
      <c r="CG3732" s="1">
        <f t="shared" si="823"/>
        <v>0</v>
      </c>
      <c r="CH3732" s="1">
        <f t="shared" si="830"/>
        <v>0</v>
      </c>
      <c r="CJ3732" s="1" t="e">
        <f t="shared" si="824"/>
        <v>#N/A</v>
      </c>
      <c r="CK3732" s="1" t="str">
        <f t="shared" si="825"/>
        <v/>
      </c>
    </row>
    <row r="3733" spans="73:89" ht="12" customHeight="1" x14ac:dyDescent="0.15">
      <c r="BU3733" s="1">
        <f t="shared" si="826"/>
        <v>0</v>
      </c>
      <c r="BV3733" s="1">
        <f>IF($BY$12=1,NORMDIST(BY3733,$Y$6,$Y$8,TRUE),IF($BY$12=2,IF(BY3733&lt;=$BX$31,0,IF(BY3733&gt;=$BX$32,1,(BY3733-$BX$31)*$BX$33)),SUM($BU$42:BU3733)/$BV$40))</f>
        <v>1</v>
      </c>
      <c r="BW3733" s="1">
        <f t="shared" si="828"/>
        <v>3.8867153501273688E-55</v>
      </c>
      <c r="BY3733" s="1">
        <f t="shared" si="829"/>
        <v>369.10000000001543</v>
      </c>
      <c r="BZ3733" s="1">
        <f t="shared" si="820"/>
        <v>1.0530250203541604E-57</v>
      </c>
      <c r="CA3733" s="1">
        <f t="shared" si="827"/>
        <v>26</v>
      </c>
      <c r="CE3733" s="1">
        <f t="shared" si="821"/>
        <v>26.305</v>
      </c>
      <c r="CF3733" s="1">
        <f t="shared" si="822"/>
        <v>99</v>
      </c>
      <c r="CG3733" s="1">
        <f t="shared" si="823"/>
        <v>0</v>
      </c>
      <c r="CH3733" s="1">
        <f t="shared" si="830"/>
        <v>0</v>
      </c>
      <c r="CJ3733" s="1" t="e">
        <f t="shared" si="824"/>
        <v>#N/A</v>
      </c>
      <c r="CK3733" s="1" t="str">
        <f t="shared" si="825"/>
        <v/>
      </c>
    </row>
    <row r="3734" spans="73:89" ht="12" customHeight="1" x14ac:dyDescent="0.15">
      <c r="BU3734" s="1">
        <f t="shared" si="826"/>
        <v>0</v>
      </c>
      <c r="BV3734" s="1">
        <f>IF($BY$12=1,NORMDIST(BY3734,$Y$6,$Y$8,TRUE),IF($BY$12=2,IF(BY3734&lt;=$BX$31,0,IF(BY3734&gt;=$BX$32,1,(BY3734-$BX$31)*$BX$33)),SUM($BU$42:BU3734)/$BV$40))</f>
        <v>1</v>
      </c>
      <c r="BW3734" s="1">
        <f t="shared" si="828"/>
        <v>3.5896252523886557E-55</v>
      </c>
      <c r="BY3734" s="1">
        <f t="shared" si="829"/>
        <v>369.20000000001545</v>
      </c>
      <c r="BZ3734" s="1">
        <f t="shared" si="820"/>
        <v>9.722711951214803E-58</v>
      </c>
      <c r="CA3734" s="1">
        <f t="shared" si="827"/>
        <v>26</v>
      </c>
      <c r="CE3734" s="1">
        <f t="shared" si="821"/>
        <v>26.305</v>
      </c>
      <c r="CF3734" s="1">
        <f t="shared" si="822"/>
        <v>99</v>
      </c>
      <c r="CG3734" s="1">
        <f t="shared" si="823"/>
        <v>0</v>
      </c>
      <c r="CH3734" s="1">
        <f t="shared" si="830"/>
        <v>0</v>
      </c>
      <c r="CJ3734" s="1" t="e">
        <f t="shared" si="824"/>
        <v>#N/A</v>
      </c>
      <c r="CK3734" s="1" t="str">
        <f t="shared" si="825"/>
        <v/>
      </c>
    </row>
    <row r="3735" spans="73:89" ht="12" customHeight="1" x14ac:dyDescent="0.15">
      <c r="BU3735" s="1">
        <f t="shared" si="826"/>
        <v>0</v>
      </c>
      <c r="BV3735" s="1">
        <f>IF($BY$12=1,NORMDIST(BY3735,$Y$6,$Y$8,TRUE),IF($BY$12=2,IF(BY3735&lt;=$BX$31,0,IF(BY3735&gt;=$BX$32,1,(BY3735-$BX$31)*$BX$33)),SUM($BU$42:BU3735)/$BV$40))</f>
        <v>1</v>
      </c>
      <c r="BW3735" s="1">
        <f t="shared" si="828"/>
        <v>3.3151608016950575E-55</v>
      </c>
      <c r="BY3735" s="1">
        <f t="shared" si="829"/>
        <v>369.30000000001547</v>
      </c>
      <c r="BZ3735" s="1">
        <f t="shared" si="820"/>
        <v>8.9768773400891374E-58</v>
      </c>
      <c r="CA3735" s="1">
        <f t="shared" si="827"/>
        <v>26</v>
      </c>
      <c r="CE3735" s="1">
        <f t="shared" si="821"/>
        <v>26.305</v>
      </c>
      <c r="CF3735" s="1">
        <f t="shared" si="822"/>
        <v>99</v>
      </c>
      <c r="CG3735" s="1">
        <f t="shared" si="823"/>
        <v>0</v>
      </c>
      <c r="CH3735" s="1">
        <f t="shared" si="830"/>
        <v>0</v>
      </c>
      <c r="CJ3735" s="1" t="e">
        <f t="shared" si="824"/>
        <v>#N/A</v>
      </c>
      <c r="CK3735" s="1" t="str">
        <f t="shared" si="825"/>
        <v/>
      </c>
    </row>
    <row r="3736" spans="73:89" ht="12" customHeight="1" x14ac:dyDescent="0.15">
      <c r="BU3736" s="1">
        <f t="shared" si="826"/>
        <v>0</v>
      </c>
      <c r="BV3736" s="1">
        <f>IF($BY$12=1,NORMDIST(BY3736,$Y$6,$Y$8,TRUE),IF($BY$12=2,IF(BY3736&lt;=$BX$31,0,IF(BY3736&gt;=$BX$32,1,(BY3736-$BX$31)*$BX$33)),SUM($BU$42:BU3736)/$BV$40))</f>
        <v>1</v>
      </c>
      <c r="BW3736" s="1">
        <f t="shared" si="828"/>
        <v>3.0616052676015313E-55</v>
      </c>
      <c r="BY3736" s="1">
        <f t="shared" si="829"/>
        <v>369.4000000000155</v>
      </c>
      <c r="BZ3736" s="1">
        <f t="shared" si="820"/>
        <v>8.2880489106697424E-58</v>
      </c>
      <c r="CA3736" s="1">
        <f t="shared" si="827"/>
        <v>26</v>
      </c>
      <c r="CE3736" s="1">
        <f t="shared" si="821"/>
        <v>26.305</v>
      </c>
      <c r="CF3736" s="1">
        <f t="shared" si="822"/>
        <v>99</v>
      </c>
      <c r="CG3736" s="1">
        <f t="shared" si="823"/>
        <v>0</v>
      </c>
      <c r="CH3736" s="1">
        <f t="shared" si="830"/>
        <v>0</v>
      </c>
      <c r="CJ3736" s="1" t="e">
        <f t="shared" si="824"/>
        <v>#N/A</v>
      </c>
      <c r="CK3736" s="1" t="str">
        <f t="shared" si="825"/>
        <v/>
      </c>
    </row>
    <row r="3737" spans="73:89" ht="12" customHeight="1" x14ac:dyDescent="0.15">
      <c r="BU3737" s="1">
        <f t="shared" si="826"/>
        <v>0</v>
      </c>
      <c r="BV3737" s="1">
        <f>IF($BY$12=1,NORMDIST(BY3737,$Y$6,$Y$8,TRUE),IF($BY$12=2,IF(BY3737&lt;=$BX$31,0,IF(BY3737&gt;=$BX$32,1,(BY3737-$BX$31)*$BX$33)),SUM($BU$42:BU3737)/$BV$40))</f>
        <v>1</v>
      </c>
      <c r="BW3737" s="1">
        <f t="shared" si="828"/>
        <v>2.8273716889302153E-55</v>
      </c>
      <c r="BY3737" s="1">
        <f t="shared" si="829"/>
        <v>369.50000000001552</v>
      </c>
      <c r="BZ3737" s="1">
        <f t="shared" si="820"/>
        <v>7.6518854910151464E-58</v>
      </c>
      <c r="CA3737" s="1">
        <f t="shared" si="827"/>
        <v>26</v>
      </c>
      <c r="CE3737" s="1">
        <f t="shared" si="821"/>
        <v>26.305</v>
      </c>
      <c r="CF3737" s="1">
        <f t="shared" si="822"/>
        <v>99</v>
      </c>
      <c r="CG3737" s="1">
        <f t="shared" si="823"/>
        <v>0</v>
      </c>
      <c r="CH3737" s="1">
        <f t="shared" si="830"/>
        <v>0</v>
      </c>
      <c r="CJ3737" s="1" t="e">
        <f t="shared" si="824"/>
        <v>#N/A</v>
      </c>
      <c r="CK3737" s="1" t="str">
        <f t="shared" si="825"/>
        <v/>
      </c>
    </row>
    <row r="3738" spans="73:89" ht="12" customHeight="1" x14ac:dyDescent="0.15">
      <c r="BU3738" s="1">
        <f t="shared" si="826"/>
        <v>0</v>
      </c>
      <c r="BV3738" s="1">
        <f>IF($BY$12=1,NORMDIST(BY3738,$Y$6,$Y$8,TRUE),IF($BY$12=2,IF(BY3738&lt;=$BX$31,0,IF(BY3738&gt;=$BX$32,1,(BY3738-$BX$31)*$BX$33)),SUM($BU$42:BU3738)/$BV$40))</f>
        <v>1</v>
      </c>
      <c r="BW3738" s="1">
        <f t="shared" si="828"/>
        <v>2.6109931016218447E-55</v>
      </c>
      <c r="BY3738" s="1">
        <f t="shared" si="829"/>
        <v>369.60000000001554</v>
      </c>
      <c r="BZ3738" s="1">
        <f t="shared" si="820"/>
        <v>7.064375274950582E-58</v>
      </c>
      <c r="CA3738" s="1">
        <f t="shared" si="827"/>
        <v>26</v>
      </c>
      <c r="CE3738" s="1">
        <f t="shared" si="821"/>
        <v>26.305</v>
      </c>
      <c r="CF3738" s="1">
        <f t="shared" si="822"/>
        <v>99</v>
      </c>
      <c r="CG3738" s="1">
        <f t="shared" si="823"/>
        <v>0</v>
      </c>
      <c r="CH3738" s="1">
        <f t="shared" si="830"/>
        <v>0</v>
      </c>
      <c r="CJ3738" s="1" t="e">
        <f t="shared" si="824"/>
        <v>#N/A</v>
      </c>
      <c r="CK3738" s="1" t="str">
        <f t="shared" si="825"/>
        <v/>
      </c>
    </row>
    <row r="3739" spans="73:89" ht="12" customHeight="1" x14ac:dyDescent="0.15">
      <c r="BU3739" s="1">
        <f t="shared" si="826"/>
        <v>0</v>
      </c>
      <c r="BV3739" s="1">
        <f>IF($BY$12=1,NORMDIST(BY3739,$Y$6,$Y$8,TRUE),IF($BY$12=2,IF(BY3739&lt;=$BX$31,0,IF(BY3739&gt;=$BX$32,1,(BY3739-$BX$31)*$BX$33)),SUM($BU$42:BU3739)/$BV$40))</f>
        <v>1</v>
      </c>
      <c r="BW3739" s="1">
        <f t="shared" si="828"/>
        <v>2.4111134996405939E-55</v>
      </c>
      <c r="BY3739" s="1">
        <f t="shared" si="829"/>
        <v>369.70000000001556</v>
      </c>
      <c r="BZ3739" s="1">
        <f t="shared" si="820"/>
        <v>6.5218109268068501E-58</v>
      </c>
      <c r="CA3739" s="1">
        <f t="shared" si="827"/>
        <v>26</v>
      </c>
      <c r="CE3739" s="1">
        <f t="shared" si="821"/>
        <v>26.305</v>
      </c>
      <c r="CF3739" s="1">
        <f t="shared" si="822"/>
        <v>99</v>
      </c>
      <c r="CG3739" s="1">
        <f t="shared" si="823"/>
        <v>0</v>
      </c>
      <c r="CH3739" s="1">
        <f t="shared" si="830"/>
        <v>0</v>
      </c>
      <c r="CJ3739" s="1" t="e">
        <f t="shared" si="824"/>
        <v>#N/A</v>
      </c>
      <c r="CK3739" s="1" t="str">
        <f t="shared" si="825"/>
        <v/>
      </c>
    </row>
    <row r="3740" spans="73:89" ht="12" customHeight="1" x14ac:dyDescent="0.15">
      <c r="BU3740" s="1">
        <f t="shared" si="826"/>
        <v>0</v>
      </c>
      <c r="BV3740" s="1">
        <f>IF($BY$12=1,NORMDIST(BY3740,$Y$6,$Y$8,TRUE),IF($BY$12=2,IF(BY3740&lt;=$BX$31,0,IF(BY3740&gt;=$BX$32,1,(BY3740-$BX$31)*$BX$33)),SUM($BU$42:BU3740)/$BV$40))</f>
        <v>1</v>
      </c>
      <c r="BW3740" s="1">
        <f t="shared" si="828"/>
        <v>2.2264794741577172E-55</v>
      </c>
      <c r="BY3740" s="1">
        <f t="shared" si="829"/>
        <v>369.80000000001559</v>
      </c>
      <c r="BZ3740" s="1">
        <f t="shared" si="820"/>
        <v>6.0207665607291059E-58</v>
      </c>
      <c r="CA3740" s="1">
        <f t="shared" si="827"/>
        <v>26</v>
      </c>
      <c r="CE3740" s="1">
        <f t="shared" si="821"/>
        <v>26.305</v>
      </c>
      <c r="CF3740" s="1">
        <f t="shared" si="822"/>
        <v>99</v>
      </c>
      <c r="CG3740" s="1">
        <f t="shared" si="823"/>
        <v>0</v>
      </c>
      <c r="CH3740" s="1">
        <f t="shared" si="830"/>
        <v>0</v>
      </c>
      <c r="CJ3740" s="1" t="e">
        <f t="shared" si="824"/>
        <v>#N/A</v>
      </c>
      <c r="CK3740" s="1" t="str">
        <f t="shared" si="825"/>
        <v/>
      </c>
    </row>
    <row r="3741" spans="73:89" ht="12" customHeight="1" x14ac:dyDescent="0.15">
      <c r="BU3741" s="1">
        <f t="shared" si="826"/>
        <v>0</v>
      </c>
      <c r="BV3741" s="1">
        <f>IF($BY$12=1,NORMDIST(BY3741,$Y$6,$Y$8,TRUE),IF($BY$12=2,IF(BY3741&lt;=$BX$31,0,IF(BY3741&gt;=$BX$32,1,(BY3741-$BX$31)*$BX$33)),SUM($BU$42:BU3741)/$BV$40))</f>
        <v>1</v>
      </c>
      <c r="BW3741" s="1">
        <f t="shared" si="828"/>
        <v>2.0559324803147158E-55</v>
      </c>
      <c r="BY3741" s="1">
        <f t="shared" si="829"/>
        <v>369.90000000001561</v>
      </c>
      <c r="BZ3741" s="1">
        <f t="shared" si="820"/>
        <v>5.5580764539460094E-58</v>
      </c>
      <c r="CA3741" s="1">
        <f t="shared" si="827"/>
        <v>26</v>
      </c>
      <c r="CE3741" s="1">
        <f t="shared" si="821"/>
        <v>26.305</v>
      </c>
      <c r="CF3741" s="1">
        <f t="shared" si="822"/>
        <v>99</v>
      </c>
      <c r="CG3741" s="1">
        <f t="shared" si="823"/>
        <v>0</v>
      </c>
      <c r="CH3741" s="1">
        <f t="shared" si="830"/>
        <v>0</v>
      </c>
      <c r="CJ3741" s="1" t="e">
        <f t="shared" si="824"/>
        <v>#N/A</v>
      </c>
      <c r="CK3741" s="1" t="str">
        <f t="shared" si="825"/>
        <v/>
      </c>
    </row>
    <row r="3742" spans="73:89" ht="12" customHeight="1" x14ac:dyDescent="0.15">
      <c r="BU3742" s="1">
        <f t="shared" si="826"/>
        <v>0</v>
      </c>
      <c r="BV3742" s="1">
        <f>IF($BY$12=1,NORMDIST(BY3742,$Y$6,$Y$8,TRUE),IF($BY$12=2,IF(BY3742&lt;=$BX$31,0,IF(BY3742&gt;=$BX$32,1,(BY3742-$BX$31)*$BX$33)),SUM($BU$42:BU3742)/$BV$40))</f>
        <v>1</v>
      </c>
      <c r="BW3742" s="1">
        <f t="shared" si="828"/>
        <v>1.898401684641361E-55</v>
      </c>
      <c r="BY3742" s="1">
        <f t="shared" si="829"/>
        <v>370.00000000001563</v>
      </c>
      <c r="BZ3742" s="1">
        <f t="shared" si="820"/>
        <v>5.1308153638953538E-58</v>
      </c>
      <c r="CA3742" s="1">
        <f t="shared" si="827"/>
        <v>26</v>
      </c>
      <c r="CE3742" s="1">
        <f t="shared" si="821"/>
        <v>26.305</v>
      </c>
      <c r="CF3742" s="1">
        <f t="shared" si="822"/>
        <v>99</v>
      </c>
      <c r="CG3742" s="1">
        <f t="shared" si="823"/>
        <v>0</v>
      </c>
      <c r="CH3742" s="1">
        <f t="shared" si="830"/>
        <v>0</v>
      </c>
      <c r="CJ3742" s="1" t="e">
        <f t="shared" si="824"/>
        <v>#N/A</v>
      </c>
      <c r="CK3742" s="1" t="str">
        <f t="shared" si="825"/>
        <v/>
      </c>
    </row>
    <row r="3743" spans="73:89" ht="12" customHeight="1" x14ac:dyDescent="0.15">
      <c r="BU3743" s="1">
        <f t="shared" si="826"/>
        <v>0</v>
      </c>
      <c r="BV3743" s="1">
        <f>IF($BY$12=1,NORMDIST(BY3743,$Y$6,$Y$8,TRUE),IF($BY$12=2,IF(BY3743&lt;=$BX$31,0,IF(BY3743&gt;=$BX$32,1,(BY3743-$BX$31)*$BX$33)),SUM($BU$42:BU3743)/$BV$40))</f>
        <v>1</v>
      </c>
      <c r="BW3743" s="1">
        <f t="shared" si="828"/>
        <v>1.7528973496997549E-55</v>
      </c>
      <c r="BY3743" s="1">
        <f t="shared" si="829"/>
        <v>370.10000000001565</v>
      </c>
      <c r="BZ3743" s="1">
        <f t="shared" si="820"/>
        <v>4.7362803288291835E-58</v>
      </c>
      <c r="CA3743" s="1">
        <f t="shared" si="827"/>
        <v>26</v>
      </c>
      <c r="CE3743" s="1">
        <f t="shared" si="821"/>
        <v>26.305</v>
      </c>
      <c r="CF3743" s="1">
        <f t="shared" si="822"/>
        <v>99</v>
      </c>
      <c r="CG3743" s="1">
        <f t="shared" si="823"/>
        <v>0</v>
      </c>
      <c r="CH3743" s="1">
        <f t="shared" si="830"/>
        <v>0</v>
      </c>
      <c r="CJ3743" s="1" t="e">
        <f t="shared" si="824"/>
        <v>#N/A</v>
      </c>
      <c r="CK3743" s="1" t="str">
        <f t="shared" si="825"/>
        <v/>
      </c>
    </row>
    <row r="3744" spans="73:89" ht="12" customHeight="1" x14ac:dyDescent="0.15">
      <c r="BU3744" s="1">
        <f t="shared" si="826"/>
        <v>0</v>
      </c>
      <c r="BV3744" s="1">
        <f>IF($BY$12=1,NORMDIST(BY3744,$Y$6,$Y$8,TRUE),IF($BY$12=2,IF(BY3744&lt;=$BX$31,0,IF(BY3744&gt;=$BX$32,1,(BY3744-$BX$31)*$BX$33)),SUM($BU$42:BU3744)/$BV$40))</f>
        <v>1</v>
      </c>
      <c r="BW3744" s="1">
        <f t="shared" si="828"/>
        <v>1.6185047157600449E-55</v>
      </c>
      <c r="BY3744" s="1">
        <f t="shared" si="829"/>
        <v>370.20000000001568</v>
      </c>
      <c r="BZ3744" s="1">
        <f t="shared" si="820"/>
        <v>4.3719738405185746E-58</v>
      </c>
      <c r="CA3744" s="1">
        <f t="shared" si="827"/>
        <v>26</v>
      </c>
      <c r="CE3744" s="1">
        <f t="shared" si="821"/>
        <v>26.305</v>
      </c>
      <c r="CF3744" s="1">
        <f t="shared" si="822"/>
        <v>99</v>
      </c>
      <c r="CG3744" s="1">
        <f t="shared" si="823"/>
        <v>0</v>
      </c>
      <c r="CH3744" s="1">
        <f t="shared" si="830"/>
        <v>0</v>
      </c>
      <c r="CJ3744" s="1" t="e">
        <f t="shared" si="824"/>
        <v>#N/A</v>
      </c>
      <c r="CK3744" s="1" t="str">
        <f t="shared" si="825"/>
        <v/>
      </c>
    </row>
    <row r="3745" spans="73:89" ht="12" customHeight="1" x14ac:dyDescent="0.15">
      <c r="BU3745" s="1">
        <f t="shared" si="826"/>
        <v>0</v>
      </c>
      <c r="BV3745" s="1">
        <f>IF($BY$12=1,NORMDIST(BY3745,$Y$6,$Y$8,TRUE),IF($BY$12=2,IF(BY3745&lt;=$BX$31,0,IF(BY3745&gt;=$BX$32,1,(BY3745-$BX$31)*$BX$33)),SUM($BU$42:BU3745)/$BV$40))</f>
        <v>1</v>
      </c>
      <c r="BW3745" s="1">
        <f t="shared" si="828"/>
        <v>1.4943783423085683E-55</v>
      </c>
      <c r="BY3745" s="1">
        <f t="shared" si="829"/>
        <v>370.3000000000157</v>
      </c>
      <c r="BZ3745" s="1">
        <f t="shared" si="820"/>
        <v>4.0355882860073048E-58</v>
      </c>
      <c r="CA3745" s="1">
        <f t="shared" si="827"/>
        <v>26</v>
      </c>
      <c r="CE3745" s="1">
        <f t="shared" si="821"/>
        <v>26.305</v>
      </c>
      <c r="CF3745" s="1">
        <f t="shared" si="822"/>
        <v>99</v>
      </c>
      <c r="CG3745" s="1">
        <f t="shared" si="823"/>
        <v>0</v>
      </c>
      <c r="CH3745" s="1">
        <f t="shared" si="830"/>
        <v>0</v>
      </c>
      <c r="CJ3745" s="1" t="e">
        <f t="shared" si="824"/>
        <v>#N/A</v>
      </c>
      <c r="CK3745" s="1" t="str">
        <f t="shared" si="825"/>
        <v/>
      </c>
    </row>
    <row r="3746" spans="73:89" ht="12" customHeight="1" x14ac:dyDescent="0.15">
      <c r="BU3746" s="1">
        <f t="shared" si="826"/>
        <v>0</v>
      </c>
      <c r="BV3746" s="1">
        <f>IF($BY$12=1,NORMDIST(BY3746,$Y$6,$Y$8,TRUE),IF($BY$12=2,IF(BY3746&lt;=$BX$31,0,IF(BY3746&gt;=$BX$32,1,(BY3746-$BX$31)*$BX$33)),SUM($BU$42:BU3746)/$BV$40))</f>
        <v>1</v>
      </c>
      <c r="BW3746" s="1">
        <f t="shared" si="828"/>
        <v>1.3797368749641076E-55</v>
      </c>
      <c r="BY3746" s="1">
        <f t="shared" si="829"/>
        <v>370.40000000001572</v>
      </c>
      <c r="BZ3746" s="1">
        <f t="shared" si="820"/>
        <v>3.724991563077886E-58</v>
      </c>
      <c r="CA3746" s="1">
        <f t="shared" si="827"/>
        <v>26</v>
      </c>
      <c r="CE3746" s="1">
        <f t="shared" si="821"/>
        <v>26.305</v>
      </c>
      <c r="CF3746" s="1">
        <f t="shared" si="822"/>
        <v>99</v>
      </c>
      <c r="CG3746" s="1">
        <f t="shared" si="823"/>
        <v>0</v>
      </c>
      <c r="CH3746" s="1">
        <f t="shared" si="830"/>
        <v>0</v>
      </c>
      <c r="CJ3746" s="1" t="e">
        <f t="shared" si="824"/>
        <v>#N/A</v>
      </c>
      <c r="CK3746" s="1" t="str">
        <f t="shared" si="825"/>
        <v/>
      </c>
    </row>
    <row r="3747" spans="73:89" ht="12" customHeight="1" x14ac:dyDescent="0.15">
      <c r="BU3747" s="1">
        <f t="shared" si="826"/>
        <v>0</v>
      </c>
      <c r="BV3747" s="1">
        <f>IF($BY$12=1,NORMDIST(BY3747,$Y$6,$Y$8,TRUE),IF($BY$12=2,IF(BY3747&lt;=$BX$31,0,IF(BY3747&gt;=$BX$32,1,(BY3747-$BX$31)*$BX$33)),SUM($BU$42:BU3747)/$BV$40))</f>
        <v>1</v>
      </c>
      <c r="BW3747" s="1">
        <f t="shared" si="828"/>
        <v>1.2738582059423271E-55</v>
      </c>
      <c r="BY3747" s="1">
        <f t="shared" si="829"/>
        <v>370.50000000001575</v>
      </c>
      <c r="BZ3747" s="1">
        <f t="shared" si="820"/>
        <v>3.4382137812207098E-58</v>
      </c>
      <c r="CA3747" s="1">
        <f t="shared" si="827"/>
        <v>26</v>
      </c>
      <c r="CE3747" s="1">
        <f t="shared" si="821"/>
        <v>26.305</v>
      </c>
      <c r="CF3747" s="1">
        <f t="shared" si="822"/>
        <v>99</v>
      </c>
      <c r="CG3747" s="1">
        <f t="shared" si="823"/>
        <v>0</v>
      </c>
      <c r="CH3747" s="1">
        <f t="shared" si="830"/>
        <v>0</v>
      </c>
      <c r="CJ3747" s="1" t="e">
        <f t="shared" si="824"/>
        <v>#N/A</v>
      </c>
      <c r="CK3747" s="1" t="str">
        <f t="shared" si="825"/>
        <v/>
      </c>
    </row>
    <row r="3748" spans="73:89" ht="12" customHeight="1" x14ac:dyDescent="0.15">
      <c r="BU3748" s="1">
        <f t="shared" si="826"/>
        <v>0</v>
      </c>
      <c r="BV3748" s="1">
        <f>IF($BY$12=1,NORMDIST(BY3748,$Y$6,$Y$8,TRUE),IF($BY$12=2,IF(BY3748&lt;=$BX$31,0,IF(BY3748&gt;=$BX$32,1,(BY3748-$BX$31)*$BX$33)),SUM($BU$42:BU3748)/$BV$40))</f>
        <v>1</v>
      </c>
      <c r="BW3748" s="1">
        <f t="shared" si="828"/>
        <v>1.1760749985880239E-55</v>
      </c>
      <c r="BY3748" s="1">
        <f t="shared" si="829"/>
        <v>370.60000000001577</v>
      </c>
      <c r="BZ3748" s="1">
        <f t="shared" si="820"/>
        <v>3.1734349665082942E-58</v>
      </c>
      <c r="CA3748" s="1">
        <f t="shared" si="827"/>
        <v>26</v>
      </c>
      <c r="CE3748" s="1">
        <f t="shared" si="821"/>
        <v>26.305</v>
      </c>
      <c r="CF3748" s="1">
        <f t="shared" si="822"/>
        <v>99</v>
      </c>
      <c r="CG3748" s="1">
        <f t="shared" si="823"/>
        <v>0</v>
      </c>
      <c r="CH3748" s="1">
        <f t="shared" si="830"/>
        <v>0</v>
      </c>
      <c r="CJ3748" s="1" t="e">
        <f t="shared" si="824"/>
        <v>#N/A</v>
      </c>
      <c r="CK3748" s="1" t="str">
        <f t="shared" si="825"/>
        <v/>
      </c>
    </row>
    <row r="3749" spans="73:89" ht="12" customHeight="1" x14ac:dyDescent="0.15">
      <c r="BU3749" s="1">
        <f t="shared" si="826"/>
        <v>0</v>
      </c>
      <c r="BV3749" s="1">
        <f>IF($BY$12=1,NORMDIST(BY3749,$Y$6,$Y$8,TRUE),IF($BY$12=2,IF(BY3749&lt;=$BX$31,0,IF(BY3749&gt;=$BX$32,1,(BY3749-$BX$31)*$BX$33)),SUM($BU$42:BU3749)/$BV$40))</f>
        <v>1</v>
      </c>
      <c r="BW3749" s="1">
        <f t="shared" si="828"/>
        <v>1.0857705486919497E-55</v>
      </c>
      <c r="BY3749" s="1">
        <f t="shared" si="829"/>
        <v>370.70000000001579</v>
      </c>
      <c r="BZ3749" s="1">
        <f t="shared" si="820"/>
        <v>2.9289736948796964E-58</v>
      </c>
      <c r="CA3749" s="1">
        <f t="shared" si="827"/>
        <v>26</v>
      </c>
      <c r="CE3749" s="1">
        <f t="shared" si="821"/>
        <v>26.305</v>
      </c>
      <c r="CF3749" s="1">
        <f t="shared" si="822"/>
        <v>99</v>
      </c>
      <c r="CG3749" s="1">
        <f t="shared" si="823"/>
        <v>0</v>
      </c>
      <c r="CH3749" s="1">
        <f t="shared" si="830"/>
        <v>0</v>
      </c>
      <c r="CJ3749" s="1" t="e">
        <f t="shared" si="824"/>
        <v>#N/A</v>
      </c>
      <c r="CK3749" s="1" t="str">
        <f t="shared" si="825"/>
        <v/>
      </c>
    </row>
    <row r="3750" spans="73:89" ht="12" customHeight="1" x14ac:dyDescent="0.15">
      <c r="BU3750" s="1">
        <f t="shared" si="826"/>
        <v>0</v>
      </c>
      <c r="BV3750" s="1">
        <f>IF($BY$12=1,NORMDIST(BY3750,$Y$6,$Y$8,TRUE),IF($BY$12=2,IF(BY3750&lt;=$BX$31,0,IF(BY3750&gt;=$BX$32,1,(BY3750-$BX$31)*$BX$33)),SUM($BU$42:BU3750)/$BV$40))</f>
        <v>1</v>
      </c>
      <c r="BW3750" s="1">
        <f t="shared" si="828"/>
        <v>1.0023749573467865E-55</v>
      </c>
      <c r="BY3750" s="1">
        <f t="shared" si="829"/>
        <v>370.80000000001581</v>
      </c>
      <c r="BZ3750" s="1">
        <f t="shared" si="820"/>
        <v>2.7032765839987697E-58</v>
      </c>
      <c r="CA3750" s="1">
        <f t="shared" si="827"/>
        <v>26</v>
      </c>
      <c r="CE3750" s="1">
        <f t="shared" si="821"/>
        <v>26.305</v>
      </c>
      <c r="CF3750" s="1">
        <f t="shared" si="822"/>
        <v>99</v>
      </c>
      <c r="CG3750" s="1">
        <f t="shared" si="823"/>
        <v>0</v>
      </c>
      <c r="CH3750" s="1">
        <f t="shared" si="830"/>
        <v>0</v>
      </c>
      <c r="CJ3750" s="1" t="e">
        <f t="shared" si="824"/>
        <v>#N/A</v>
      </c>
      <c r="CK3750" s="1" t="str">
        <f t="shared" si="825"/>
        <v/>
      </c>
    </row>
    <row r="3751" spans="73:89" ht="12" customHeight="1" x14ac:dyDescent="0.15">
      <c r="BU3751" s="1">
        <f t="shared" si="826"/>
        <v>0</v>
      </c>
      <c r="BV3751" s="1">
        <f>IF($BY$12=1,NORMDIST(BY3751,$Y$6,$Y$8,TRUE),IF($BY$12=2,IF(BY3751&lt;=$BX$31,0,IF(BY3751&gt;=$BX$32,1,(BY3751-$BX$31)*$BX$33)),SUM($BU$42:BU3751)/$BV$40))</f>
        <v>1</v>
      </c>
      <c r="BW3751" s="1">
        <f t="shared" si="828"/>
        <v>9.2536159198308016E-56</v>
      </c>
      <c r="BY3751" s="1">
        <f t="shared" si="829"/>
        <v>370.90000000001584</v>
      </c>
      <c r="BZ3751" s="1">
        <f t="shared" si="820"/>
        <v>2.4949085790861168E-58</v>
      </c>
      <c r="CA3751" s="1">
        <f t="shared" si="827"/>
        <v>26</v>
      </c>
      <c r="CE3751" s="1">
        <f t="shared" si="821"/>
        <v>26.305</v>
      </c>
      <c r="CF3751" s="1">
        <f t="shared" si="822"/>
        <v>99</v>
      </c>
      <c r="CG3751" s="1">
        <f t="shared" si="823"/>
        <v>0</v>
      </c>
      <c r="CH3751" s="1">
        <f t="shared" si="830"/>
        <v>0</v>
      </c>
      <c r="CJ3751" s="1" t="e">
        <f t="shared" si="824"/>
        <v>#N/A</v>
      </c>
      <c r="CK3751" s="1" t="str">
        <f t="shared" si="825"/>
        <v/>
      </c>
    </row>
    <row r="3752" spans="73:89" ht="12" customHeight="1" x14ac:dyDescent="0.15">
      <c r="BU3752" s="1">
        <f t="shared" si="826"/>
        <v>0</v>
      </c>
      <c r="BV3752" s="1">
        <f>IF($BY$12=1,NORMDIST(BY3752,$Y$6,$Y$8,TRUE),IF($BY$12=2,IF(BY3752&lt;=$BX$31,0,IF(BY3752&gt;=$BX$32,1,(BY3752-$BX$31)*$BX$33)),SUM($BU$42:BU3752)/$BV$40))</f>
        <v>1</v>
      </c>
      <c r="BW3752" s="1">
        <f t="shared" si="828"/>
        <v>8.5424381396704905E-56</v>
      </c>
      <c r="BY3752" s="1">
        <f t="shared" si="829"/>
        <v>371.00000000001586</v>
      </c>
      <c r="BZ3752" s="1">
        <f t="shared" si="820"/>
        <v>2.302543972956907E-58</v>
      </c>
      <c r="CA3752" s="1">
        <f t="shared" si="827"/>
        <v>26</v>
      </c>
      <c r="CE3752" s="1">
        <f t="shared" si="821"/>
        <v>26.305</v>
      </c>
      <c r="CF3752" s="1">
        <f t="shared" si="822"/>
        <v>99</v>
      </c>
      <c r="CG3752" s="1">
        <f t="shared" si="823"/>
        <v>0</v>
      </c>
      <c r="CH3752" s="1">
        <f t="shared" si="830"/>
        <v>0</v>
      </c>
      <c r="CJ3752" s="1" t="e">
        <f t="shared" si="824"/>
        <v>#N/A</v>
      </c>
      <c r="CK3752" s="1" t="str">
        <f t="shared" si="825"/>
        <v/>
      </c>
    </row>
    <row r="3753" spans="73:89" ht="12" customHeight="1" x14ac:dyDescent="0.15">
      <c r="BU3753" s="1">
        <f t="shared" si="826"/>
        <v>0</v>
      </c>
      <c r="BV3753" s="1">
        <f>IF($BY$12=1,NORMDIST(BY3753,$Y$6,$Y$8,TRUE),IF($BY$12=2,IF(BY3753&lt;=$BX$31,0,IF(BY3753&gt;=$BX$32,1,(BY3753-$BX$31)*$BX$33)),SUM($BU$42:BU3753)/$BV$40))</f>
        <v>1</v>
      </c>
      <c r="BW3753" s="1">
        <f t="shared" si="828"/>
        <v>7.8857195276182538E-56</v>
      </c>
      <c r="BY3753" s="1">
        <f t="shared" si="829"/>
        <v>371.10000000001588</v>
      </c>
      <c r="BZ3753" s="1">
        <f t="shared" si="820"/>
        <v>2.1249581049900071E-58</v>
      </c>
      <c r="CA3753" s="1">
        <f t="shared" si="827"/>
        <v>26</v>
      </c>
      <c r="CE3753" s="1">
        <f t="shared" si="821"/>
        <v>26.305</v>
      </c>
      <c r="CF3753" s="1">
        <f t="shared" si="822"/>
        <v>99</v>
      </c>
      <c r="CG3753" s="1">
        <f t="shared" si="823"/>
        <v>0</v>
      </c>
      <c r="CH3753" s="1">
        <f t="shared" si="830"/>
        <v>0</v>
      </c>
      <c r="CJ3753" s="1" t="e">
        <f t="shared" si="824"/>
        <v>#N/A</v>
      </c>
      <c r="CK3753" s="1" t="str">
        <f t="shared" si="825"/>
        <v/>
      </c>
    </row>
    <row r="3754" spans="73:89" ht="12" customHeight="1" x14ac:dyDescent="0.15">
      <c r="BU3754" s="1">
        <f t="shared" si="826"/>
        <v>0</v>
      </c>
      <c r="BV3754" s="1">
        <f>IF($BY$12=1,NORMDIST(BY3754,$Y$6,$Y$8,TRUE),IF($BY$12=2,IF(BY3754&lt;=$BX$31,0,IF(BY3754&gt;=$BX$32,1,(BY3754-$BX$31)*$BX$33)),SUM($BU$42:BU3754)/$BV$40))</f>
        <v>1</v>
      </c>
      <c r="BW3754" s="1">
        <f t="shared" si="828"/>
        <v>7.279305081447056E-56</v>
      </c>
      <c r="BY3754" s="1">
        <f t="shared" si="829"/>
        <v>371.2000000000159</v>
      </c>
      <c r="BZ3754" s="1">
        <f t="shared" ref="BZ3754:BZ3817" si="831">IF($BZ$5,IF($BY$12=1,NORMDIST(BY3754,$Y$6,$Y$8,FALSE),IF($BY$12=2,IF(AND(BY3754&gt;=$BX$31,BY3754&lt;=$BX$32),$BX$33,0),IF(BY3754&lt;=$BX$13,0,NORMDIST(LN((BY3754-$BX$13)/$BX$12),0,$BW$8,FALSE)/((BY3754-$BX$13)/$BX$12)))),-999)</f>
        <v>1.9610196878897479E-58</v>
      </c>
      <c r="CA3754" s="1">
        <f t="shared" si="827"/>
        <v>26</v>
      </c>
      <c r="CE3754" s="1">
        <f t="shared" ref="CE3754:CE3817" si="832">IF(AND($CB$7,$CD$2,$CD$1),26+$P$23/2-CC3754*$P$23,NA())</f>
        <v>26.305</v>
      </c>
      <c r="CF3754" s="1">
        <f t="shared" ref="CF3754:CF3817" si="833">IF(ISNA(CJ3754),99,CJ3754)</f>
        <v>99</v>
      </c>
      <c r="CG3754" s="1">
        <f t="shared" ref="CG3754:CG3817" si="834">IF(ISNA(CJ3754),0,CJ3754)</f>
        <v>0</v>
      </c>
      <c r="CH3754" s="1">
        <f t="shared" si="830"/>
        <v>0</v>
      </c>
      <c r="CJ3754" s="1" t="e">
        <f t="shared" ref="CJ3754:CJ3817" si="835">IF(CH3754=1,CE3754,NA())</f>
        <v>#N/A</v>
      </c>
      <c r="CK3754" s="1" t="str">
        <f t="shared" ref="CK3754:CK3817" si="836">IF(CH3754=1,M3653,"")</f>
        <v/>
      </c>
    </row>
    <row r="3755" spans="73:89" ht="12" customHeight="1" x14ac:dyDescent="0.15">
      <c r="BU3755" s="1">
        <f t="shared" ref="BU3755:BU3818" si="837">IF($BY$12&lt;3,0,IF(BY3755&lt;=$BX$13,0,NORMDIST(LN((BY3755-$BX$13)/$BX$12),0,$BW$8,FALSE)/((BY3755-$BX$13)/$BX$12)))</f>
        <v>0</v>
      </c>
      <c r="BV3755" s="1">
        <f>IF($BY$12=1,NORMDIST(BY3755,$Y$6,$Y$8,TRUE),IF($BY$12=2,IF(BY3755&lt;=$BX$31,0,IF(BY3755&gt;=$BX$32,1,(BY3755-$BX$31)*$BX$33)),SUM($BU$42:BU3755)/$BV$40))</f>
        <v>1</v>
      </c>
      <c r="BW3755" s="1">
        <f t="shared" si="828"/>
        <v>6.7193556335852138E-56</v>
      </c>
      <c r="BY3755" s="1">
        <f t="shared" si="829"/>
        <v>371.30000000001593</v>
      </c>
      <c r="BZ3755" s="1">
        <f t="shared" si="831"/>
        <v>1.809683714943422E-58</v>
      </c>
      <c r="CA3755" s="1">
        <f t="shared" ref="CA3755:CA3818" si="838">IF(AND($CD$1,$CD$3),26-$CD$40*NORMDIST(BY3755,$Y$6,$Y$8/SQRT($T$18),FALSE),-999)</f>
        <v>26</v>
      </c>
      <c r="CE3755" s="1">
        <f t="shared" si="832"/>
        <v>26.305</v>
      </c>
      <c r="CF3755" s="1">
        <f t="shared" si="833"/>
        <v>99</v>
      </c>
      <c r="CG3755" s="1">
        <f t="shared" si="834"/>
        <v>0</v>
      </c>
      <c r="CH3755" s="1">
        <f t="shared" si="830"/>
        <v>0</v>
      </c>
      <c r="CJ3755" s="1" t="e">
        <f t="shared" si="835"/>
        <v>#N/A</v>
      </c>
      <c r="CK3755" s="1" t="str">
        <f t="shared" si="836"/>
        <v/>
      </c>
    </row>
    <row r="3756" spans="73:89" ht="12" customHeight="1" x14ac:dyDescent="0.15">
      <c r="BU3756" s="1">
        <f t="shared" si="837"/>
        <v>0</v>
      </c>
      <c r="BV3756" s="1">
        <f>IF($BY$12=1,NORMDIST(BY3756,$Y$6,$Y$8,TRUE),IF($BY$12=2,IF(BY3756&lt;=$BX$31,0,IF(BY3756&gt;=$BX$32,1,(BY3756-$BX$31)*$BX$33)),SUM($BU$42:BU3756)/$BV$40))</f>
        <v>1</v>
      </c>
      <c r="BW3756" s="1">
        <f t="shared" si="828"/>
        <v>6.2023239335575654E-56</v>
      </c>
      <c r="BY3756" s="1">
        <f t="shared" si="829"/>
        <v>371.40000000001595</v>
      </c>
      <c r="BZ3756" s="1">
        <f t="shared" si="831"/>
        <v>1.6699849040272749E-58</v>
      </c>
      <c r="CA3756" s="1">
        <f t="shared" si="838"/>
        <v>26</v>
      </c>
      <c r="CE3756" s="1">
        <f t="shared" si="832"/>
        <v>26.305</v>
      </c>
      <c r="CF3756" s="1">
        <f t="shared" si="833"/>
        <v>99</v>
      </c>
      <c r="CG3756" s="1">
        <f t="shared" si="834"/>
        <v>0</v>
      </c>
      <c r="CH3756" s="1">
        <f t="shared" si="830"/>
        <v>0</v>
      </c>
      <c r="CJ3756" s="1" t="e">
        <f t="shared" si="835"/>
        <v>#N/A</v>
      </c>
      <c r="CK3756" s="1" t="str">
        <f t="shared" si="836"/>
        <v/>
      </c>
    </row>
    <row r="3757" spans="73:89" ht="12" customHeight="1" x14ac:dyDescent="0.15">
      <c r="BU3757" s="1">
        <f t="shared" si="837"/>
        <v>0</v>
      </c>
      <c r="BV3757" s="1">
        <f>IF($BY$12=1,NORMDIST(BY3757,$Y$6,$Y$8,TRUE),IF($BY$12=2,IF(BY3757&lt;=$BX$31,0,IF(BY3757&gt;=$BX$32,1,(BY3757-$BX$31)*$BX$33)),SUM($BU$42:BU3757)/$BV$40))</f>
        <v>1</v>
      </c>
      <c r="BW3757" s="1">
        <f t="shared" si="828"/>
        <v>5.7249325347797019E-56</v>
      </c>
      <c r="BY3757" s="1">
        <f t="shared" si="829"/>
        <v>371.50000000001597</v>
      </c>
      <c r="BZ3757" s="1">
        <f t="shared" si="831"/>
        <v>1.5410316378948736E-58</v>
      </c>
      <c r="CA3757" s="1">
        <f t="shared" si="838"/>
        <v>26</v>
      </c>
      <c r="CE3757" s="1">
        <f t="shared" si="832"/>
        <v>26.305</v>
      </c>
      <c r="CF3757" s="1">
        <f t="shared" si="833"/>
        <v>99</v>
      </c>
      <c r="CG3757" s="1">
        <f t="shared" si="834"/>
        <v>0</v>
      </c>
      <c r="CH3757" s="1">
        <f t="shared" si="830"/>
        <v>0</v>
      </c>
      <c r="CJ3757" s="1" t="e">
        <f t="shared" si="835"/>
        <v>#N/A</v>
      </c>
      <c r="CK3757" s="1" t="str">
        <f t="shared" si="836"/>
        <v/>
      </c>
    </row>
    <row r="3758" spans="73:89" ht="12" customHeight="1" x14ac:dyDescent="0.15">
      <c r="BU3758" s="1">
        <f t="shared" si="837"/>
        <v>0</v>
      </c>
      <c r="BV3758" s="1">
        <f>IF($BY$12=1,NORMDIST(BY3758,$Y$6,$Y$8,TRUE),IF($BY$12=2,IF(BY3758&lt;=$BX$31,0,IF(BY3758&gt;=$BX$32,1,(BY3758-$BX$31)*$BX$33)),SUM($BU$42:BU3758)/$BV$40))</f>
        <v>1</v>
      </c>
      <c r="BW3758" s="1">
        <f t="shared" si="828"/>
        <v>5.2841533501120141E-56</v>
      </c>
      <c r="BY3758" s="1">
        <f t="shared" si="829"/>
        <v>371.600000000016</v>
      </c>
      <c r="BZ3758" s="1">
        <f t="shared" si="831"/>
        <v>1.4220003633239468E-58</v>
      </c>
      <c r="CA3758" s="1">
        <f t="shared" si="838"/>
        <v>26</v>
      </c>
      <c r="CE3758" s="1">
        <f t="shared" si="832"/>
        <v>26.305</v>
      </c>
      <c r="CF3758" s="1">
        <f t="shared" si="833"/>
        <v>99</v>
      </c>
      <c r="CG3758" s="1">
        <f t="shared" si="834"/>
        <v>0</v>
      </c>
      <c r="CH3758" s="1">
        <f t="shared" si="830"/>
        <v>0</v>
      </c>
      <c r="CJ3758" s="1" t="e">
        <f t="shared" si="835"/>
        <v>#N/A</v>
      </c>
      <c r="CK3758" s="1" t="str">
        <f t="shared" si="836"/>
        <v/>
      </c>
    </row>
    <row r="3759" spans="73:89" ht="12" customHeight="1" x14ac:dyDescent="0.15">
      <c r="BU3759" s="1">
        <f t="shared" si="837"/>
        <v>0</v>
      </c>
      <c r="BV3759" s="1">
        <f>IF($BY$12=1,NORMDIST(BY3759,$Y$6,$Y$8,TRUE),IF($BY$12=2,IF(BY3759&lt;=$BX$31,0,IF(BY3759&gt;=$BX$32,1,(BY3759-$BX$31)*$BX$33)),SUM($BU$42:BU3759)/$BV$40))</f>
        <v>1</v>
      </c>
      <c r="BW3759" s="1">
        <f t="shared" si="828"/>
        <v>4.8771887507234158E-56</v>
      </c>
      <c r="BY3759" s="1">
        <f t="shared" si="829"/>
        <v>371.70000000001602</v>
      </c>
      <c r="BZ3759" s="1">
        <f t="shared" si="831"/>
        <v>1.3121304145071847E-58</v>
      </c>
      <c r="CA3759" s="1">
        <f t="shared" si="838"/>
        <v>26</v>
      </c>
      <c r="CE3759" s="1">
        <f t="shared" si="832"/>
        <v>26.305</v>
      </c>
      <c r="CF3759" s="1">
        <f t="shared" si="833"/>
        <v>99</v>
      </c>
      <c r="CG3759" s="1">
        <f t="shared" si="834"/>
        <v>0</v>
      </c>
      <c r="CH3759" s="1">
        <f t="shared" si="830"/>
        <v>0</v>
      </c>
      <c r="CJ3759" s="1" t="e">
        <f t="shared" si="835"/>
        <v>#N/A</v>
      </c>
      <c r="CK3759" s="1" t="str">
        <f t="shared" si="836"/>
        <v/>
      </c>
    </row>
    <row r="3760" spans="73:89" ht="12" customHeight="1" x14ac:dyDescent="0.15">
      <c r="BU3760" s="1">
        <f t="shared" si="837"/>
        <v>0</v>
      </c>
      <c r="BV3760" s="1">
        <f>IF($BY$12=1,NORMDIST(BY3760,$Y$6,$Y$8,TRUE),IF($BY$12=2,IF(BY3760&lt;=$BX$31,0,IF(BY3760&gt;=$BX$32,1,(BY3760-$BX$31)*$BX$33)),SUM($BU$42:BU3760)/$BV$40))</f>
        <v>1</v>
      </c>
      <c r="BW3760" s="1">
        <f t="shared" si="828"/>
        <v>4.5014540922084232E-56</v>
      </c>
      <c r="BY3760" s="1">
        <f t="shared" si="829"/>
        <v>371.80000000001604</v>
      </c>
      <c r="BZ3760" s="1">
        <f t="shared" si="831"/>
        <v>1.210719228673542E-58</v>
      </c>
      <c r="CA3760" s="1">
        <f t="shared" si="838"/>
        <v>26</v>
      </c>
      <c r="CE3760" s="1">
        <f t="shared" si="832"/>
        <v>26.305</v>
      </c>
      <c r="CF3760" s="1">
        <f t="shared" si="833"/>
        <v>99</v>
      </c>
      <c r="CG3760" s="1">
        <f t="shared" si="834"/>
        <v>0</v>
      </c>
      <c r="CH3760" s="1">
        <f t="shared" si="830"/>
        <v>0</v>
      </c>
      <c r="CJ3760" s="1" t="e">
        <f t="shared" si="835"/>
        <v>#N/A</v>
      </c>
      <c r="CK3760" s="1" t="str">
        <f t="shared" si="836"/>
        <v/>
      </c>
    </row>
    <row r="3761" spans="73:89" ht="12" customHeight="1" x14ac:dyDescent="0.15">
      <c r="BU3761" s="1">
        <f t="shared" si="837"/>
        <v>0</v>
      </c>
      <c r="BV3761" s="1">
        <f>IF($BY$12=1,NORMDIST(BY3761,$Y$6,$Y$8,TRUE),IF($BY$12=2,IF(BY3761&lt;=$BX$31,0,IF(BY3761&gt;=$BX$32,1,(BY3761-$BX$31)*$BX$33)),SUM($BU$42:BU3761)/$BV$40))</f>
        <v>1</v>
      </c>
      <c r="BW3761" s="1">
        <f t="shared" si="828"/>
        <v>4.1545615606038101E-56</v>
      </c>
      <c r="BY3761" s="1">
        <f t="shared" si="829"/>
        <v>371.90000000001606</v>
      </c>
      <c r="BZ3761" s="1">
        <f t="shared" si="831"/>
        <v>1.1171179243354749E-58</v>
      </c>
      <c r="CA3761" s="1">
        <f t="shared" si="838"/>
        <v>26</v>
      </c>
      <c r="CE3761" s="1">
        <f t="shared" si="832"/>
        <v>26.305</v>
      </c>
      <c r="CF3761" s="1">
        <f t="shared" si="833"/>
        <v>99</v>
      </c>
      <c r="CG3761" s="1">
        <f t="shared" si="834"/>
        <v>0</v>
      </c>
      <c r="CH3761" s="1">
        <f t="shared" si="830"/>
        <v>0</v>
      </c>
      <c r="CJ3761" s="1" t="e">
        <f t="shared" si="835"/>
        <v>#N/A</v>
      </c>
      <c r="CK3761" s="1" t="str">
        <f t="shared" si="836"/>
        <v/>
      </c>
    </row>
    <row r="3762" spans="73:89" ht="12" customHeight="1" x14ac:dyDescent="0.15">
      <c r="BU3762" s="1">
        <f t="shared" si="837"/>
        <v>0</v>
      </c>
      <c r="BV3762" s="1">
        <f>IF($BY$12=1,NORMDIST(BY3762,$Y$6,$Y$8,TRUE),IF($BY$12=2,IF(BY3762&lt;=$BX$31,0,IF(BY3762&gt;=$BX$32,1,(BY3762-$BX$31)*$BX$33)),SUM($BU$42:BU3762)/$BV$40))</f>
        <v>1</v>
      </c>
      <c r="BW3762" s="1">
        <f t="shared" si="828"/>
        <v>3.8343052389782685E-56</v>
      </c>
      <c r="BY3762" s="1">
        <f t="shared" si="829"/>
        <v>372.00000000001609</v>
      </c>
      <c r="BZ3762" s="1">
        <f t="shared" si="831"/>
        <v>1.0307272147790599E-58</v>
      </c>
      <c r="CA3762" s="1">
        <f t="shared" si="838"/>
        <v>26</v>
      </c>
      <c r="CE3762" s="1">
        <f t="shared" si="832"/>
        <v>26.305</v>
      </c>
      <c r="CF3762" s="1">
        <f t="shared" si="833"/>
        <v>99</v>
      </c>
      <c r="CG3762" s="1">
        <f t="shared" si="834"/>
        <v>0</v>
      </c>
      <c r="CH3762" s="1">
        <f t="shared" si="830"/>
        <v>0</v>
      </c>
      <c r="CJ3762" s="1" t="e">
        <f t="shared" si="835"/>
        <v>#N/A</v>
      </c>
      <c r="CK3762" s="1" t="str">
        <f t="shared" si="836"/>
        <v/>
      </c>
    </row>
    <row r="3763" spans="73:89" ht="12" customHeight="1" x14ac:dyDescent="0.15">
      <c r="BU3763" s="1">
        <f t="shared" si="837"/>
        <v>0</v>
      </c>
      <c r="BV3763" s="1">
        <f>IF($BY$12=1,NORMDIST(BY3763,$Y$6,$Y$8,TRUE),IF($BY$12=2,IF(BY3763&lt;=$BX$31,0,IF(BY3763&gt;=$BX$32,1,(BY3763-$BX$31)*$BX$33)),SUM($BU$42:BU3763)/$BV$40))</f>
        <v>1</v>
      </c>
      <c r="BW3763" s="1">
        <f t="shared" si="828"/>
        <v>3.5386473027312261E-56</v>
      </c>
      <c r="BY3763" s="1">
        <f t="shared" si="829"/>
        <v>372.10000000001611</v>
      </c>
      <c r="BZ3763" s="1">
        <f t="shared" si="831"/>
        <v>9.5099363147838564E-59</v>
      </c>
      <c r="CA3763" s="1">
        <f t="shared" si="838"/>
        <v>26</v>
      </c>
      <c r="CE3763" s="1">
        <f t="shared" si="832"/>
        <v>26.305</v>
      </c>
      <c r="CF3763" s="1">
        <f t="shared" si="833"/>
        <v>99</v>
      </c>
      <c r="CG3763" s="1">
        <f t="shared" si="834"/>
        <v>0</v>
      </c>
      <c r="CH3763" s="1">
        <f t="shared" si="830"/>
        <v>0</v>
      </c>
      <c r="CJ3763" s="1" t="e">
        <f t="shared" si="835"/>
        <v>#N/A</v>
      </c>
      <c r="CK3763" s="1" t="str">
        <f t="shared" si="836"/>
        <v/>
      </c>
    </row>
    <row r="3764" spans="73:89" ht="12" customHeight="1" x14ac:dyDescent="0.15">
      <c r="BU3764" s="1">
        <f t="shared" si="837"/>
        <v>0</v>
      </c>
      <c r="BV3764" s="1">
        <f>IF($BY$12=1,NORMDIST(BY3764,$Y$6,$Y$8,TRUE),IF($BY$12=2,IF(BY3764&lt;=$BX$31,0,IF(BY3764&gt;=$BX$32,1,(BY3764-$BX$31)*$BX$33)),SUM($BU$42:BU3764)/$BV$40))</f>
        <v>1</v>
      </c>
      <c r="BW3764" s="1">
        <f t="shared" si="828"/>
        <v>3.2657052586123634E-56</v>
      </c>
      <c r="BY3764" s="1">
        <f t="shared" si="829"/>
        <v>372.20000000001613</v>
      </c>
      <c r="BZ3764" s="1">
        <f t="shared" si="831"/>
        <v>8.7740603401725469E-59</v>
      </c>
      <c r="CA3764" s="1">
        <f t="shared" si="838"/>
        <v>26</v>
      </c>
      <c r="CE3764" s="1">
        <f t="shared" si="832"/>
        <v>26.305</v>
      </c>
      <c r="CF3764" s="1">
        <f t="shared" si="833"/>
        <v>99</v>
      </c>
      <c r="CG3764" s="1">
        <f t="shared" si="834"/>
        <v>0</v>
      </c>
      <c r="CH3764" s="1">
        <f t="shared" si="830"/>
        <v>0</v>
      </c>
      <c r="CJ3764" s="1" t="e">
        <f t="shared" si="835"/>
        <v>#N/A</v>
      </c>
      <c r="CK3764" s="1" t="str">
        <f t="shared" si="836"/>
        <v/>
      </c>
    </row>
    <row r="3765" spans="73:89" ht="12" customHeight="1" x14ac:dyDescent="0.15">
      <c r="BU3765" s="1">
        <f t="shared" si="837"/>
        <v>0</v>
      </c>
      <c r="BV3765" s="1">
        <f>IF($BY$12=1,NORMDIST(BY3765,$Y$6,$Y$8,TRUE),IF($BY$12=2,IF(BY3765&lt;=$BX$31,0,IF(BY3765&gt;=$BX$32,1,(BY3765-$BX$31)*$BX$33)),SUM($BU$42:BU3765)/$BV$40))</f>
        <v>1</v>
      </c>
      <c r="BW3765" s="1">
        <f t="shared" si="828"/>
        <v>3.0137401488519139E-56</v>
      </c>
      <c r="BY3765" s="1">
        <f t="shared" si="829"/>
        <v>372.30000000001615</v>
      </c>
      <c r="BZ3765" s="1">
        <f t="shared" si="831"/>
        <v>8.0949238486483563E-59</v>
      </c>
      <c r="CA3765" s="1">
        <f t="shared" si="838"/>
        <v>26</v>
      </c>
      <c r="CE3765" s="1">
        <f t="shared" si="832"/>
        <v>26.305</v>
      </c>
      <c r="CF3765" s="1">
        <f t="shared" si="833"/>
        <v>99</v>
      </c>
      <c r="CG3765" s="1">
        <f t="shared" si="834"/>
        <v>0</v>
      </c>
      <c r="CH3765" s="1">
        <f t="shared" si="830"/>
        <v>0</v>
      </c>
      <c r="CJ3765" s="1" t="e">
        <f t="shared" si="835"/>
        <v>#N/A</v>
      </c>
      <c r="CK3765" s="1" t="str">
        <f t="shared" si="836"/>
        <v/>
      </c>
    </row>
    <row r="3766" spans="73:89" ht="12" customHeight="1" x14ac:dyDescent="0.15">
      <c r="BU3766" s="1">
        <f t="shared" si="837"/>
        <v>0</v>
      </c>
      <c r="BV3766" s="1">
        <f>IF($BY$12=1,NORMDIST(BY3766,$Y$6,$Y$8,TRUE),IF($BY$12=2,IF(BY3766&lt;=$BX$31,0,IF(BY3766&gt;=$BX$32,1,(BY3766-$BX$31)*$BX$33)),SUM($BU$42:BU3766)/$BV$40))</f>
        <v>1</v>
      </c>
      <c r="BW3766" s="1">
        <f t="shared" si="828"/>
        <v>2.7811456476927702E-56</v>
      </c>
      <c r="BY3766" s="1">
        <f t="shared" si="829"/>
        <v>372.40000000001618</v>
      </c>
      <c r="BZ3766" s="1">
        <f t="shared" si="831"/>
        <v>7.4681676898298852E-59</v>
      </c>
      <c r="CA3766" s="1">
        <f t="shared" si="838"/>
        <v>26</v>
      </c>
      <c r="CE3766" s="1">
        <f t="shared" si="832"/>
        <v>26.305</v>
      </c>
      <c r="CF3766" s="1">
        <f t="shared" si="833"/>
        <v>99</v>
      </c>
      <c r="CG3766" s="1">
        <f t="shared" si="834"/>
        <v>0</v>
      </c>
      <c r="CH3766" s="1">
        <f t="shared" si="830"/>
        <v>0</v>
      </c>
      <c r="CJ3766" s="1" t="e">
        <f t="shared" si="835"/>
        <v>#N/A</v>
      </c>
      <c r="CK3766" s="1" t="str">
        <f t="shared" si="836"/>
        <v/>
      </c>
    </row>
    <row r="3767" spans="73:89" ht="12" customHeight="1" x14ac:dyDescent="0.15">
      <c r="BU3767" s="1">
        <f t="shared" si="837"/>
        <v>0</v>
      </c>
      <c r="BV3767" s="1">
        <f>IF($BY$12=1,NORMDIST(BY3767,$Y$6,$Y$8,TRUE),IF($BY$12=2,IF(BY3767&lt;=$BX$31,0,IF(BY3767&gt;=$BX$32,1,(BY3767-$BX$31)*$BX$33)),SUM($BU$42:BU3767)/$BV$40))</f>
        <v>1</v>
      </c>
      <c r="BW3767" s="1">
        <f t="shared" si="828"/>
        <v>2.5664379830637457E-56</v>
      </c>
      <c r="BY3767" s="1">
        <f t="shared" si="829"/>
        <v>372.5000000000162</v>
      </c>
      <c r="BZ3767" s="1">
        <f t="shared" si="831"/>
        <v>6.8897663974862665E-59</v>
      </c>
      <c r="CA3767" s="1">
        <f t="shared" si="838"/>
        <v>26</v>
      </c>
      <c r="CE3767" s="1">
        <f t="shared" si="832"/>
        <v>26.305</v>
      </c>
      <c r="CF3767" s="1">
        <f t="shared" si="833"/>
        <v>99</v>
      </c>
      <c r="CG3767" s="1">
        <f t="shared" si="834"/>
        <v>0</v>
      </c>
      <c r="CH3767" s="1">
        <f t="shared" si="830"/>
        <v>0</v>
      </c>
      <c r="CJ3767" s="1" t="e">
        <f t="shared" si="835"/>
        <v>#N/A</v>
      </c>
      <c r="CK3767" s="1" t="str">
        <f t="shared" si="836"/>
        <v/>
      </c>
    </row>
    <row r="3768" spans="73:89" ht="12" customHeight="1" x14ac:dyDescent="0.15">
      <c r="BU3768" s="1">
        <f t="shared" si="837"/>
        <v>0</v>
      </c>
      <c r="BV3768" s="1">
        <f>IF($BY$12=1,NORMDIST(BY3768,$Y$6,$Y$8,TRUE),IF($BY$12=2,IF(BY3768&lt;=$BX$31,0,IF(BY3768&gt;=$BX$32,1,(BY3768-$BX$31)*$BX$33)),SUM($BU$42:BU3768)/$BV$40))</f>
        <v>1</v>
      </c>
      <c r="BW3768" s="1">
        <f t="shared" si="828"/>
        <v>2.3682466211936648E-56</v>
      </c>
      <c r="BY3768" s="1">
        <f t="shared" si="829"/>
        <v>372.60000000001622</v>
      </c>
      <c r="BZ3768" s="1">
        <f t="shared" si="831"/>
        <v>6.3560027407234606E-59</v>
      </c>
      <c r="CA3768" s="1">
        <f t="shared" si="838"/>
        <v>26</v>
      </c>
      <c r="CE3768" s="1">
        <f t="shared" si="832"/>
        <v>26.305</v>
      </c>
      <c r="CF3768" s="1">
        <f t="shared" si="833"/>
        <v>99</v>
      </c>
      <c r="CG3768" s="1">
        <f t="shared" si="834"/>
        <v>0</v>
      </c>
      <c r="CH3768" s="1">
        <f t="shared" si="830"/>
        <v>0</v>
      </c>
      <c r="CJ3768" s="1" t="e">
        <f t="shared" si="835"/>
        <v>#N/A</v>
      </c>
      <c r="CK3768" s="1" t="str">
        <f t="shared" si="836"/>
        <v/>
      </c>
    </row>
    <row r="3769" spans="73:89" ht="12" customHeight="1" x14ac:dyDescent="0.15">
      <c r="BU3769" s="1">
        <f t="shared" si="837"/>
        <v>0</v>
      </c>
      <c r="BV3769" s="1">
        <f>IF($BY$12=1,NORMDIST(BY3769,$Y$6,$Y$8,TRUE),IF($BY$12=2,IF(BY3769&lt;=$BX$31,0,IF(BY3769&gt;=$BX$32,1,(BY3769-$BX$31)*$BX$33)),SUM($BU$42:BU3769)/$BV$40))</f>
        <v>1</v>
      </c>
      <c r="BW3769" s="1">
        <f t="shared" si="828"/>
        <v>2.1853056566259869E-56</v>
      </c>
      <c r="BY3769" s="1">
        <f t="shared" si="829"/>
        <v>372.70000000001625</v>
      </c>
      <c r="BZ3769" s="1">
        <f t="shared" si="831"/>
        <v>5.8634442088164519E-59</v>
      </c>
      <c r="CA3769" s="1">
        <f t="shared" si="838"/>
        <v>26</v>
      </c>
      <c r="CE3769" s="1">
        <f t="shared" si="832"/>
        <v>26.305</v>
      </c>
      <c r="CF3769" s="1">
        <f t="shared" si="833"/>
        <v>99</v>
      </c>
      <c r="CG3769" s="1">
        <f t="shared" si="834"/>
        <v>0</v>
      </c>
      <c r="CH3769" s="1">
        <f t="shared" si="830"/>
        <v>0</v>
      </c>
      <c r="CJ3769" s="1" t="e">
        <f t="shared" si="835"/>
        <v>#N/A</v>
      </c>
      <c r="CK3769" s="1" t="str">
        <f t="shared" si="836"/>
        <v/>
      </c>
    </row>
    <row r="3770" spans="73:89" ht="12" customHeight="1" x14ac:dyDescent="0.15">
      <c r="BU3770" s="1">
        <f t="shared" si="837"/>
        <v>0</v>
      </c>
      <c r="BV3770" s="1">
        <f>IF($BY$12=1,NORMDIST(BY3770,$Y$6,$Y$8,TRUE),IF($BY$12=2,IF(BY3770&lt;=$BX$31,0,IF(BY3770&gt;=$BX$32,1,(BY3770-$BX$31)*$BX$33)),SUM($BU$42:BU3770)/$BV$40))</f>
        <v>1</v>
      </c>
      <c r="BW3770" s="1">
        <f t="shared" si="828"/>
        <v>2.0164458544250099E-56</v>
      </c>
      <c r="BY3770" s="1">
        <f t="shared" si="829"/>
        <v>372.80000000001627</v>
      </c>
      <c r="BZ3770" s="1">
        <f t="shared" si="831"/>
        <v>5.4089212833286531E-59</v>
      </c>
      <c r="CA3770" s="1">
        <f t="shared" si="838"/>
        <v>26</v>
      </c>
      <c r="CE3770" s="1">
        <f t="shared" si="832"/>
        <v>26.305</v>
      </c>
      <c r="CF3770" s="1">
        <f t="shared" si="833"/>
        <v>99</v>
      </c>
      <c r="CG3770" s="1">
        <f t="shared" si="834"/>
        <v>0</v>
      </c>
      <c r="CH3770" s="1">
        <f t="shared" si="830"/>
        <v>0</v>
      </c>
      <c r="CJ3770" s="1" t="e">
        <f t="shared" si="835"/>
        <v>#N/A</v>
      </c>
      <c r="CK3770" s="1" t="str">
        <f t="shared" si="836"/>
        <v/>
      </c>
    </row>
    <row r="3771" spans="73:89" ht="12" customHeight="1" x14ac:dyDescent="0.15">
      <c r="BU3771" s="1">
        <f t="shared" si="837"/>
        <v>0</v>
      </c>
      <c r="BV3771" s="1">
        <f>IF($BY$12=1,NORMDIST(BY3771,$Y$6,$Y$8,TRUE),IF($BY$12=2,IF(BY3771&lt;=$BX$31,0,IF(BY3771&gt;=$BX$32,1,(BY3771-$BX$31)*$BX$33)),SUM($BU$42:BU3771)/$BV$40))</f>
        <v>1</v>
      </c>
      <c r="BW3771" s="1">
        <f t="shared" ref="BW3771:BW3834" si="839">BY3771*BZ3771</f>
        <v>1.8605872953591227E-56</v>
      </c>
      <c r="BY3771" s="1">
        <f t="shared" ref="BY3771:BY3834" si="840">BY3770+$BZ$1</f>
        <v>372.90000000001629</v>
      </c>
      <c r="BZ3771" s="1">
        <f t="shared" si="831"/>
        <v>4.9895073621856836E-59</v>
      </c>
      <c r="CA3771" s="1">
        <f t="shared" si="838"/>
        <v>26</v>
      </c>
      <c r="CE3771" s="1">
        <f t="shared" si="832"/>
        <v>26.305</v>
      </c>
      <c r="CF3771" s="1">
        <f t="shared" si="833"/>
        <v>99</v>
      </c>
      <c r="CG3771" s="1">
        <f t="shared" si="834"/>
        <v>0</v>
      </c>
      <c r="CH3771" s="1">
        <f t="shared" si="830"/>
        <v>0</v>
      </c>
      <c r="CJ3771" s="1" t="e">
        <f t="shared" si="835"/>
        <v>#N/A</v>
      </c>
      <c r="CK3771" s="1" t="str">
        <f t="shared" si="836"/>
        <v/>
      </c>
    </row>
    <row r="3772" spans="73:89" ht="12" customHeight="1" x14ac:dyDescent="0.15">
      <c r="BU3772" s="1">
        <f t="shared" si="837"/>
        <v>0</v>
      </c>
      <c r="BV3772" s="1">
        <f>IF($BY$12=1,NORMDIST(BY3772,$Y$6,$Y$8,TRUE),IF($BY$12=2,IF(BY3772&lt;=$BX$31,0,IF(BY3772&gt;=$BX$32,1,(BY3772-$BX$31)*$BX$33)),SUM($BU$42:BU3772)/$BV$40))</f>
        <v>1</v>
      </c>
      <c r="BW3772" s="1">
        <f t="shared" si="839"/>
        <v>1.7167325785435977E-56</v>
      </c>
      <c r="BY3772" s="1">
        <f t="shared" si="840"/>
        <v>373.00000000001631</v>
      </c>
      <c r="BZ3772" s="1">
        <f t="shared" si="831"/>
        <v>4.6025002105724468E-59</v>
      </c>
      <c r="CA3772" s="1">
        <f t="shared" si="838"/>
        <v>26</v>
      </c>
      <c r="CE3772" s="1">
        <f t="shared" si="832"/>
        <v>26.305</v>
      </c>
      <c r="CF3772" s="1">
        <f t="shared" si="833"/>
        <v>99</v>
      </c>
      <c r="CG3772" s="1">
        <f t="shared" si="834"/>
        <v>0</v>
      </c>
      <c r="CH3772" s="1">
        <f t="shared" si="830"/>
        <v>0</v>
      </c>
      <c r="CJ3772" s="1" t="e">
        <f t="shared" si="835"/>
        <v>#N/A</v>
      </c>
      <c r="CK3772" s="1" t="str">
        <f t="shared" si="836"/>
        <v/>
      </c>
    </row>
    <row r="3773" spans="73:89" ht="12" customHeight="1" x14ac:dyDescent="0.15">
      <c r="BU3773" s="1">
        <f t="shared" si="837"/>
        <v>0</v>
      </c>
      <c r="BV3773" s="1">
        <f>IF($BY$12=1,NORMDIST(BY3773,$Y$6,$Y$8,TRUE),IF($BY$12=2,IF(BY3773&lt;=$BX$31,0,IF(BY3773&gt;=$BX$32,1,(BY3773-$BX$31)*$BX$33)),SUM($BU$42:BU3773)/$BV$40))</f>
        <v>1</v>
      </c>
      <c r="BW3773" s="1">
        <f t="shared" si="839"/>
        <v>1.5839605394551905E-56</v>
      </c>
      <c r="BY3773" s="1">
        <f t="shared" si="840"/>
        <v>373.10000000001634</v>
      </c>
      <c r="BZ3773" s="1">
        <f t="shared" si="831"/>
        <v>4.2454048229834392E-59</v>
      </c>
      <c r="CA3773" s="1">
        <f t="shared" si="838"/>
        <v>26</v>
      </c>
      <c r="CE3773" s="1">
        <f t="shared" si="832"/>
        <v>26.305</v>
      </c>
      <c r="CF3773" s="1">
        <f t="shared" si="833"/>
        <v>99</v>
      </c>
      <c r="CG3773" s="1">
        <f t="shared" si="834"/>
        <v>0</v>
      </c>
      <c r="CH3773" s="1">
        <f t="shared" si="830"/>
        <v>0</v>
      </c>
      <c r="CJ3773" s="1" t="e">
        <f t="shared" si="835"/>
        <v>#N/A</v>
      </c>
      <c r="CK3773" s="1" t="str">
        <f t="shared" si="836"/>
        <v/>
      </c>
    </row>
    <row r="3774" spans="73:89" ht="12" customHeight="1" x14ac:dyDescent="0.15">
      <c r="BU3774" s="1">
        <f t="shared" si="837"/>
        <v>0</v>
      </c>
      <c r="BV3774" s="1">
        <f>IF($BY$12=1,NORMDIST(BY3774,$Y$6,$Y$8,TRUE),IF($BY$12=2,IF(BY3774&lt;=$BX$31,0,IF(BY3774&gt;=$BX$32,1,(BY3774-$BX$31)*$BX$33)),SUM($BU$42:BU3774)/$BV$40))</f>
        <v>1</v>
      </c>
      <c r="BW3774" s="1">
        <f t="shared" si="839"/>
        <v>1.4614204443879707E-56</v>
      </c>
      <c r="BY3774" s="1">
        <f t="shared" si="840"/>
        <v>373.20000000001636</v>
      </c>
      <c r="BZ3774" s="1">
        <f t="shared" si="831"/>
        <v>3.915917589463844E-59</v>
      </c>
      <c r="CA3774" s="1">
        <f t="shared" si="838"/>
        <v>26</v>
      </c>
      <c r="CE3774" s="1">
        <f t="shared" si="832"/>
        <v>26.305</v>
      </c>
      <c r="CF3774" s="1">
        <f t="shared" si="833"/>
        <v>99</v>
      </c>
      <c r="CG3774" s="1">
        <f t="shared" si="834"/>
        <v>0</v>
      </c>
      <c r="CH3774" s="1">
        <f t="shared" si="830"/>
        <v>0</v>
      </c>
      <c r="CJ3774" s="1" t="e">
        <f t="shared" si="835"/>
        <v>#N/A</v>
      </c>
      <c r="CK3774" s="1" t="str">
        <f t="shared" si="836"/>
        <v/>
      </c>
    </row>
    <row r="3775" spans="73:89" ht="12" customHeight="1" x14ac:dyDescent="0.15">
      <c r="BU3775" s="1">
        <f t="shared" si="837"/>
        <v>0</v>
      </c>
      <c r="BV3775" s="1">
        <f>IF($BY$12=1,NORMDIST(BY3775,$Y$6,$Y$8,TRUE),IF($BY$12=2,IF(BY3775&lt;=$BX$31,0,IF(BY3775&gt;=$BX$32,1,(BY3775-$BX$31)*$BX$33)),SUM($BU$42:BU3775)/$BV$40))</f>
        <v>1</v>
      </c>
      <c r="BW3775" s="1">
        <f t="shared" si="839"/>
        <v>1.3483266253551173E-56</v>
      </c>
      <c r="BY3775" s="1">
        <f t="shared" si="840"/>
        <v>373.30000000001638</v>
      </c>
      <c r="BZ3775" s="1">
        <f t="shared" si="831"/>
        <v>3.6119116671713317E-59</v>
      </c>
      <c r="CA3775" s="1">
        <f t="shared" si="838"/>
        <v>26</v>
      </c>
      <c r="CE3775" s="1">
        <f t="shared" si="832"/>
        <v>26.305</v>
      </c>
      <c r="CF3775" s="1">
        <f t="shared" si="833"/>
        <v>99</v>
      </c>
      <c r="CG3775" s="1">
        <f t="shared" si="834"/>
        <v>0</v>
      </c>
      <c r="CH3775" s="1">
        <f t="shared" si="830"/>
        <v>0</v>
      </c>
      <c r="CJ3775" s="1" t="e">
        <f t="shared" si="835"/>
        <v>#N/A</v>
      </c>
      <c r="CK3775" s="1" t="str">
        <f t="shared" si="836"/>
        <v/>
      </c>
    </row>
    <row r="3776" spans="73:89" ht="12" customHeight="1" x14ac:dyDescent="0.15">
      <c r="BU3776" s="1">
        <f t="shared" si="837"/>
        <v>0</v>
      </c>
      <c r="BV3776" s="1">
        <f>IF($BY$12=1,NORMDIST(BY3776,$Y$6,$Y$8,TRUE),IF($BY$12=2,IF(BY3776&lt;=$BX$31,0,IF(BY3776&gt;=$BX$32,1,(BY3776-$BX$31)*$BX$33)),SUM($BU$42:BU3776)/$BV$40))</f>
        <v>1</v>
      </c>
      <c r="BW3776" s="1">
        <f t="shared" si="839"/>
        <v>1.2439535221488024E-56</v>
      </c>
      <c r="BY3776" s="1">
        <f t="shared" si="840"/>
        <v>373.40000000001641</v>
      </c>
      <c r="BZ3776" s="1">
        <f t="shared" si="831"/>
        <v>3.3314234658509578E-59</v>
      </c>
      <c r="CA3776" s="1">
        <f t="shared" si="838"/>
        <v>26</v>
      </c>
      <c r="CE3776" s="1">
        <f t="shared" si="832"/>
        <v>26.305</v>
      </c>
      <c r="CF3776" s="1">
        <f t="shared" si="833"/>
        <v>99</v>
      </c>
      <c r="CG3776" s="1">
        <f t="shared" si="834"/>
        <v>0</v>
      </c>
      <c r="CH3776" s="1">
        <f t="shared" si="830"/>
        <v>0</v>
      </c>
      <c r="CJ3776" s="1" t="e">
        <f t="shared" si="835"/>
        <v>#N/A</v>
      </c>
      <c r="CK3776" s="1" t="str">
        <f t="shared" si="836"/>
        <v/>
      </c>
    </row>
    <row r="3777" spans="73:89" ht="12" customHeight="1" x14ac:dyDescent="0.15">
      <c r="BU3777" s="1">
        <f t="shared" si="837"/>
        <v>0</v>
      </c>
      <c r="BV3777" s="1">
        <f>IF($BY$12=1,NORMDIST(BY3777,$Y$6,$Y$8,TRUE),IF($BY$12=2,IF(BY3777&lt;=$BX$31,0,IF(BY3777&gt;=$BX$32,1,(BY3777-$BX$31)*$BX$33)),SUM($BU$42:BU3777)/$BV$40))</f>
        <v>1</v>
      </c>
      <c r="BW3777" s="1">
        <f t="shared" si="839"/>
        <v>1.1476311007744267E-56</v>
      </c>
      <c r="BY3777" s="1">
        <f t="shared" si="840"/>
        <v>373.50000000001643</v>
      </c>
      <c r="BZ3777" s="1">
        <f t="shared" si="831"/>
        <v>3.0726401627158667E-59</v>
      </c>
      <c r="CA3777" s="1">
        <f t="shared" si="838"/>
        <v>26</v>
      </c>
      <c r="CE3777" s="1">
        <f t="shared" si="832"/>
        <v>26.305</v>
      </c>
      <c r="CF3777" s="1">
        <f t="shared" si="833"/>
        <v>99</v>
      </c>
      <c r="CG3777" s="1">
        <f t="shared" si="834"/>
        <v>0</v>
      </c>
      <c r="CH3777" s="1">
        <f t="shared" si="830"/>
        <v>0</v>
      </c>
      <c r="CJ3777" s="1" t="e">
        <f t="shared" si="835"/>
        <v>#N/A</v>
      </c>
      <c r="CK3777" s="1" t="str">
        <f t="shared" si="836"/>
        <v/>
      </c>
    </row>
    <row r="3778" spans="73:89" ht="12" customHeight="1" x14ac:dyDescent="0.15">
      <c r="BU3778" s="1">
        <f t="shared" si="837"/>
        <v>0</v>
      </c>
      <c r="BV3778" s="1">
        <f>IF($BY$12=1,NORMDIST(BY3778,$Y$6,$Y$8,TRUE),IF($BY$12=2,IF(BY3778&lt;=$BX$31,0,IF(BY3778&gt;=$BX$32,1,(BY3778-$BX$31)*$BX$33)),SUM($BU$42:BU3778)/$BV$40))</f>
        <v>1</v>
      </c>
      <c r="BW3778" s="1">
        <f t="shared" si="839"/>
        <v>1.0587406197973083E-56</v>
      </c>
      <c r="BY3778" s="1">
        <f t="shared" si="840"/>
        <v>373.60000000001645</v>
      </c>
      <c r="BZ3778" s="1">
        <f t="shared" si="831"/>
        <v>2.8338881686222211E-59</v>
      </c>
      <c r="CA3778" s="1">
        <f t="shared" si="838"/>
        <v>26</v>
      </c>
      <c r="CE3778" s="1">
        <f t="shared" si="832"/>
        <v>26.305</v>
      </c>
      <c r="CF3778" s="1">
        <f t="shared" si="833"/>
        <v>99</v>
      </c>
      <c r="CG3778" s="1">
        <f t="shared" si="834"/>
        <v>0</v>
      </c>
      <c r="CH3778" s="1">
        <f t="shared" si="830"/>
        <v>0</v>
      </c>
      <c r="CJ3778" s="1" t="e">
        <f t="shared" si="835"/>
        <v>#N/A</v>
      </c>
      <c r="CK3778" s="1" t="str">
        <f t="shared" si="836"/>
        <v/>
      </c>
    </row>
    <row r="3779" spans="73:89" ht="12" customHeight="1" x14ac:dyDescent="0.15">
      <c r="BU3779" s="1">
        <f t="shared" si="837"/>
        <v>0</v>
      </c>
      <c r="BV3779" s="1">
        <f>IF($BY$12=1,NORMDIST(BY3779,$Y$6,$Y$8,TRUE),IF($BY$12=2,IF(BY3779&lt;=$BX$31,0,IF(BY3779&gt;=$BX$32,1,(BY3779-$BX$31)*$BX$33)),SUM($BU$42:BU3779)/$BV$40))</f>
        <v>1</v>
      </c>
      <c r="BW3779" s="1">
        <f t="shared" si="839"/>
        <v>9.7671071828137372E-57</v>
      </c>
      <c r="BY3779" s="1">
        <f t="shared" si="840"/>
        <v>373.70000000001647</v>
      </c>
      <c r="BZ3779" s="1">
        <f t="shared" si="831"/>
        <v>2.6136224733244063E-59</v>
      </c>
      <c r="CA3779" s="1">
        <f t="shared" si="838"/>
        <v>26</v>
      </c>
      <c r="CE3779" s="1">
        <f t="shared" si="832"/>
        <v>26.305</v>
      </c>
      <c r="CF3779" s="1">
        <f t="shared" si="833"/>
        <v>99</v>
      </c>
      <c r="CG3779" s="1">
        <f t="shared" si="834"/>
        <v>0</v>
      </c>
      <c r="CH3779" s="1">
        <f t="shared" ref="CH3779:CH3842" si="841">IF(CB3779="",0,1)</f>
        <v>0</v>
      </c>
      <c r="CJ3779" s="1" t="e">
        <f t="shared" si="835"/>
        <v>#N/A</v>
      </c>
      <c r="CK3779" s="1" t="str">
        <f t="shared" si="836"/>
        <v/>
      </c>
    </row>
    <row r="3780" spans="73:89" ht="12" customHeight="1" x14ac:dyDescent="0.15">
      <c r="BU3780" s="1">
        <f t="shared" si="837"/>
        <v>0</v>
      </c>
      <c r="BV3780" s="1">
        <f>IF($BY$12=1,NORMDIST(BY3780,$Y$6,$Y$8,TRUE),IF($BY$12=2,IF(BY3780&lt;=$BX$31,0,IF(BY3780&gt;=$BX$32,1,(BY3780-$BX$31)*$BX$33)),SUM($BU$42:BU3780)/$BV$40))</f>
        <v>1</v>
      </c>
      <c r="BW3780" s="1">
        <f t="shared" si="839"/>
        <v>9.010138009838367E-57</v>
      </c>
      <c r="BY3780" s="1">
        <f t="shared" si="840"/>
        <v>373.8000000000165</v>
      </c>
      <c r="BZ3780" s="1">
        <f t="shared" si="831"/>
        <v>2.4104168030599168E-59</v>
      </c>
      <c r="CA3780" s="1">
        <f t="shared" si="838"/>
        <v>26</v>
      </c>
      <c r="CE3780" s="1">
        <f t="shared" si="832"/>
        <v>26.305</v>
      </c>
      <c r="CF3780" s="1">
        <f t="shared" si="833"/>
        <v>99</v>
      </c>
      <c r="CG3780" s="1">
        <f t="shared" si="834"/>
        <v>0</v>
      </c>
      <c r="CH3780" s="1">
        <f t="shared" si="841"/>
        <v>0</v>
      </c>
      <c r="CJ3780" s="1" t="e">
        <f t="shared" si="835"/>
        <v>#N/A</v>
      </c>
      <c r="CK3780" s="1" t="str">
        <f t="shared" si="836"/>
        <v/>
      </c>
    </row>
    <row r="3781" spans="73:89" ht="12" customHeight="1" x14ac:dyDescent="0.15">
      <c r="BU3781" s="1">
        <f t="shared" si="837"/>
        <v>0</v>
      </c>
      <c r="BV3781" s="1">
        <f>IF($BY$12=1,NORMDIST(BY3781,$Y$6,$Y$8,TRUE),IF($BY$12=2,IF(BY3781&lt;=$BX$31,0,IF(BY3781&gt;=$BX$32,1,(BY3781-$BX$31)*$BX$33)),SUM($BU$42:BU3781)/$BV$40))</f>
        <v>1</v>
      </c>
      <c r="BW3781" s="1">
        <f t="shared" si="839"/>
        <v>8.3116269830555905E-57</v>
      </c>
      <c r="BY3781" s="1">
        <f t="shared" si="840"/>
        <v>373.90000000001652</v>
      </c>
      <c r="BZ3781" s="1">
        <f t="shared" si="831"/>
        <v>2.2229545287657726E-59</v>
      </c>
      <c r="CA3781" s="1">
        <f t="shared" si="838"/>
        <v>26</v>
      </c>
      <c r="CE3781" s="1">
        <f t="shared" si="832"/>
        <v>26.305</v>
      </c>
      <c r="CF3781" s="1">
        <f t="shared" si="833"/>
        <v>99</v>
      </c>
      <c r="CG3781" s="1">
        <f t="shared" si="834"/>
        <v>0</v>
      </c>
      <c r="CH3781" s="1">
        <f t="shared" si="841"/>
        <v>0</v>
      </c>
      <c r="CJ3781" s="1" t="e">
        <f t="shared" si="835"/>
        <v>#N/A</v>
      </c>
      <c r="CK3781" s="1" t="str">
        <f t="shared" si="836"/>
        <v/>
      </c>
    </row>
    <row r="3782" spans="73:89" ht="12" customHeight="1" x14ac:dyDescent="0.15">
      <c r="BU3782" s="1">
        <f t="shared" si="837"/>
        <v>0</v>
      </c>
      <c r="BV3782" s="1">
        <f>IF($BY$12=1,NORMDIST(BY3782,$Y$6,$Y$8,TRUE),IF($BY$12=2,IF(BY3782&lt;=$BX$31,0,IF(BY3782&gt;=$BX$32,1,(BY3782-$BX$31)*$BX$33)),SUM($BU$42:BU3782)/$BV$40))</f>
        <v>1</v>
      </c>
      <c r="BW3782" s="1">
        <f t="shared" si="839"/>
        <v>7.6670758019058226E-57</v>
      </c>
      <c r="BY3782" s="1">
        <f t="shared" si="840"/>
        <v>374.00000000001654</v>
      </c>
      <c r="BZ3782" s="1">
        <f t="shared" si="831"/>
        <v>2.0500202678891666E-59</v>
      </c>
      <c r="CA3782" s="1">
        <f t="shared" si="838"/>
        <v>26</v>
      </c>
      <c r="CE3782" s="1">
        <f t="shared" si="832"/>
        <v>26.305</v>
      </c>
      <c r="CF3782" s="1">
        <f t="shared" si="833"/>
        <v>99</v>
      </c>
      <c r="CG3782" s="1">
        <f t="shared" si="834"/>
        <v>0</v>
      </c>
      <c r="CH3782" s="1">
        <f t="shared" si="841"/>
        <v>0</v>
      </c>
      <c r="CJ3782" s="1" t="e">
        <f t="shared" si="835"/>
        <v>#N/A</v>
      </c>
      <c r="CK3782" s="1" t="str">
        <f t="shared" si="836"/>
        <v/>
      </c>
    </row>
    <row r="3783" spans="73:89" ht="12" customHeight="1" x14ac:dyDescent="0.15">
      <c r="BU3783" s="1">
        <f t="shared" si="837"/>
        <v>0</v>
      </c>
      <c r="BV3783" s="1">
        <f>IF($BY$12=1,NORMDIST(BY3783,$Y$6,$Y$8,TRUE),IF($BY$12=2,IF(BY3783&lt;=$BX$31,0,IF(BY3783&gt;=$BX$32,1,(BY3783-$BX$31)*$BX$33)),SUM($BU$42:BU3783)/$BV$40))</f>
        <v>1</v>
      </c>
      <c r="BW3783" s="1">
        <f t="shared" si="839"/>
        <v>7.0723310474124185E-57</v>
      </c>
      <c r="BY3783" s="1">
        <f t="shared" si="840"/>
        <v>374.10000000001656</v>
      </c>
      <c r="BZ3783" s="1">
        <f t="shared" si="831"/>
        <v>1.890492127081557E-59</v>
      </c>
      <c r="CA3783" s="1">
        <f t="shared" si="838"/>
        <v>26</v>
      </c>
      <c r="CE3783" s="1">
        <f t="shared" si="832"/>
        <v>26.305</v>
      </c>
      <c r="CF3783" s="1">
        <f t="shared" si="833"/>
        <v>99</v>
      </c>
      <c r="CG3783" s="1">
        <f t="shared" si="834"/>
        <v>0</v>
      </c>
      <c r="CH3783" s="1">
        <f t="shared" si="841"/>
        <v>0</v>
      </c>
      <c r="CJ3783" s="1" t="e">
        <f t="shared" si="835"/>
        <v>#N/A</v>
      </c>
      <c r="CK3783" s="1" t="str">
        <f t="shared" si="836"/>
        <v/>
      </c>
    </row>
    <row r="3784" spans="73:89" ht="12" customHeight="1" x14ac:dyDescent="0.15">
      <c r="BU3784" s="1">
        <f t="shared" si="837"/>
        <v>0</v>
      </c>
      <c r="BV3784" s="1">
        <f>IF($BY$12=1,NORMDIST(BY3784,$Y$6,$Y$8,TRUE),IF($BY$12=2,IF(BY3784&lt;=$BX$31,0,IF(BY3784&gt;=$BX$32,1,(BY3784-$BX$31)*$BX$33)),SUM($BU$42:BU3784)/$BV$40))</f>
        <v>1</v>
      </c>
      <c r="BW3784" s="1">
        <f t="shared" si="839"/>
        <v>6.5235578376391783E-57</v>
      </c>
      <c r="BY3784" s="1">
        <f t="shared" si="840"/>
        <v>374.20000000001659</v>
      </c>
      <c r="BZ3784" s="1">
        <f t="shared" si="831"/>
        <v>1.7433345370494091E-59</v>
      </c>
      <c r="CA3784" s="1">
        <f t="shared" si="838"/>
        <v>26</v>
      </c>
      <c r="CE3784" s="1">
        <f t="shared" si="832"/>
        <v>26.305</v>
      </c>
      <c r="CF3784" s="1">
        <f t="shared" si="833"/>
        <v>99</v>
      </c>
      <c r="CG3784" s="1">
        <f t="shared" si="834"/>
        <v>0</v>
      </c>
      <c r="CH3784" s="1">
        <f t="shared" si="841"/>
        <v>0</v>
      </c>
      <c r="CJ3784" s="1" t="e">
        <f t="shared" si="835"/>
        <v>#N/A</v>
      </c>
      <c r="CK3784" s="1" t="str">
        <f t="shared" si="836"/>
        <v/>
      </c>
    </row>
    <row r="3785" spans="73:89" ht="12" customHeight="1" x14ac:dyDescent="0.15">
      <c r="BU3785" s="1">
        <f t="shared" si="837"/>
        <v>0</v>
      </c>
      <c r="BV3785" s="1">
        <f>IF($BY$12=1,NORMDIST(BY3785,$Y$6,$Y$8,TRUE),IF($BY$12=2,IF(BY3785&lt;=$BX$31,0,IF(BY3785&gt;=$BX$32,1,(BY3785-$BX$31)*$BX$33)),SUM($BU$42:BU3785)/$BV$40))</f>
        <v>1</v>
      </c>
      <c r="BW3785" s="1">
        <f t="shared" si="839"/>
        <v>6.0172154880362219E-57</v>
      </c>
      <c r="BY3785" s="1">
        <f t="shared" si="840"/>
        <v>374.30000000001661</v>
      </c>
      <c r="BZ3785" s="1">
        <f t="shared" si="831"/>
        <v>1.6075916345273724E-59</v>
      </c>
      <c r="CA3785" s="1">
        <f t="shared" si="838"/>
        <v>26</v>
      </c>
      <c r="CE3785" s="1">
        <f t="shared" si="832"/>
        <v>26.305</v>
      </c>
      <c r="CF3785" s="1">
        <f t="shared" si="833"/>
        <v>99</v>
      </c>
      <c r="CG3785" s="1">
        <f t="shared" si="834"/>
        <v>0</v>
      </c>
      <c r="CH3785" s="1">
        <f t="shared" si="841"/>
        <v>0</v>
      </c>
      <c r="CJ3785" s="1" t="e">
        <f t="shared" si="835"/>
        <v>#N/A</v>
      </c>
      <c r="CK3785" s="1" t="str">
        <f t="shared" si="836"/>
        <v/>
      </c>
    </row>
    <row r="3786" spans="73:89" ht="12" customHeight="1" x14ac:dyDescent="0.15">
      <c r="BU3786" s="1">
        <f t="shared" si="837"/>
        <v>0</v>
      </c>
      <c r="BV3786" s="1">
        <f>IF($BY$12=1,NORMDIST(BY3786,$Y$6,$Y$8,TRUE),IF($BY$12=2,IF(BY3786&lt;=$BX$31,0,IF(BY3786&gt;=$BX$32,1,(BY3786-$BX$31)*$BX$33)),SUM($BU$42:BU3786)/$BV$40))</f>
        <v>1</v>
      </c>
      <c r="BW3786" s="1">
        <f t="shared" si="839"/>
        <v>5.550035024682092E-57</v>
      </c>
      <c r="BY3786" s="1">
        <f t="shared" si="840"/>
        <v>374.40000000001663</v>
      </c>
      <c r="BZ3786" s="1">
        <f t="shared" si="831"/>
        <v>1.4823811497547664E-59</v>
      </c>
      <c r="CA3786" s="1">
        <f t="shared" si="838"/>
        <v>26</v>
      </c>
      <c r="CE3786" s="1">
        <f t="shared" si="832"/>
        <v>26.305</v>
      </c>
      <c r="CF3786" s="1">
        <f t="shared" si="833"/>
        <v>99</v>
      </c>
      <c r="CG3786" s="1">
        <f t="shared" si="834"/>
        <v>0</v>
      </c>
      <c r="CH3786" s="1">
        <f t="shared" si="841"/>
        <v>0</v>
      </c>
      <c r="CJ3786" s="1" t="e">
        <f t="shared" si="835"/>
        <v>#N/A</v>
      </c>
      <c r="CK3786" s="1" t="str">
        <f t="shared" si="836"/>
        <v/>
      </c>
    </row>
    <row r="3787" spans="73:89" ht="12" customHeight="1" x14ac:dyDescent="0.15">
      <c r="BU3787" s="1">
        <f t="shared" si="837"/>
        <v>0</v>
      </c>
      <c r="BV3787" s="1">
        <f>IF($BY$12=1,NORMDIST(BY3787,$Y$6,$Y$8,TRUE),IF($BY$12=2,IF(BY3787&lt;=$BX$31,0,IF(BY3787&gt;=$BX$32,1,(BY3787-$BX$31)*$BX$33)),SUM($BU$42:BU3787)/$BV$40))</f>
        <v>1</v>
      </c>
      <c r="BW3787" s="1">
        <f t="shared" si="839"/>
        <v>5.1189984098868411E-57</v>
      </c>
      <c r="BY3787" s="1">
        <f t="shared" si="840"/>
        <v>374.50000000001666</v>
      </c>
      <c r="BZ3787" s="1">
        <f t="shared" si="831"/>
        <v>1.3668887609844095E-59</v>
      </c>
      <c r="CA3787" s="1">
        <f t="shared" si="838"/>
        <v>26</v>
      </c>
      <c r="CE3787" s="1">
        <f t="shared" si="832"/>
        <v>26.305</v>
      </c>
      <c r="CF3787" s="1">
        <f t="shared" si="833"/>
        <v>99</v>
      </c>
      <c r="CG3787" s="1">
        <f t="shared" si="834"/>
        <v>0</v>
      </c>
      <c r="CH3787" s="1">
        <f t="shared" si="841"/>
        <v>0</v>
      </c>
      <c r="CJ3787" s="1" t="e">
        <f t="shared" si="835"/>
        <v>#N/A</v>
      </c>
      <c r="CK3787" s="1" t="str">
        <f t="shared" si="836"/>
        <v/>
      </c>
    </row>
    <row r="3788" spans="73:89" ht="12" customHeight="1" x14ac:dyDescent="0.15">
      <c r="BU3788" s="1">
        <f t="shared" si="837"/>
        <v>0</v>
      </c>
      <c r="BV3788" s="1">
        <f>IF($BY$12=1,NORMDIST(BY3788,$Y$6,$Y$8,TRUE),IF($BY$12=2,IF(BY3788&lt;=$BX$31,0,IF(BY3788&gt;=$BX$32,1,(BY3788-$BX$31)*$BX$33)),SUM($BU$42:BU3788)/$BV$40))</f>
        <v>1</v>
      </c>
      <c r="BW3788" s="1">
        <f t="shared" si="839"/>
        <v>4.7213193502607971E-57</v>
      </c>
      <c r="BY3788" s="1">
        <f t="shared" si="840"/>
        <v>374.60000000001668</v>
      </c>
      <c r="BZ3788" s="1">
        <f t="shared" si="831"/>
        <v>1.2603628804753302E-59</v>
      </c>
      <c r="CA3788" s="1">
        <f t="shared" si="838"/>
        <v>26</v>
      </c>
      <c r="CE3788" s="1">
        <f t="shared" si="832"/>
        <v>26.305</v>
      </c>
      <c r="CF3788" s="1">
        <f t="shared" si="833"/>
        <v>99</v>
      </c>
      <c r="CG3788" s="1">
        <f t="shared" si="834"/>
        <v>0</v>
      </c>
      <c r="CH3788" s="1">
        <f t="shared" si="841"/>
        <v>0</v>
      </c>
      <c r="CJ3788" s="1" t="e">
        <f t="shared" si="835"/>
        <v>#N/A</v>
      </c>
      <c r="CK3788" s="1" t="str">
        <f t="shared" si="836"/>
        <v/>
      </c>
    </row>
    <row r="3789" spans="73:89" ht="12" customHeight="1" x14ac:dyDescent="0.15">
      <c r="BU3789" s="1">
        <f t="shared" si="837"/>
        <v>0</v>
      </c>
      <c r="BV3789" s="1">
        <f>IF($BY$12=1,NORMDIST(BY3789,$Y$6,$Y$8,TRUE),IF($BY$12=2,IF(BY3789&lt;=$BX$31,0,IF(BY3789&gt;=$BX$32,1,(BY3789-$BX$31)*$BX$33)),SUM($BU$42:BU3789)/$BV$40))</f>
        <v>1</v>
      </c>
      <c r="BW3789" s="1">
        <f t="shared" si="839"/>
        <v>4.3544255671533444E-57</v>
      </c>
      <c r="BY3789" s="1">
        <f t="shared" si="840"/>
        <v>374.7000000000167</v>
      </c>
      <c r="BZ3789" s="1">
        <f t="shared" si="831"/>
        <v>1.1621098391121297E-59</v>
      </c>
      <c r="CA3789" s="1">
        <f t="shared" si="838"/>
        <v>26</v>
      </c>
      <c r="CE3789" s="1">
        <f t="shared" si="832"/>
        <v>26.305</v>
      </c>
      <c r="CF3789" s="1">
        <f t="shared" si="833"/>
        <v>99</v>
      </c>
      <c r="CG3789" s="1">
        <f t="shared" si="834"/>
        <v>0</v>
      </c>
      <c r="CH3789" s="1">
        <f t="shared" si="841"/>
        <v>0</v>
      </c>
      <c r="CJ3789" s="1" t="e">
        <f t="shared" si="835"/>
        <v>#N/A</v>
      </c>
      <c r="CK3789" s="1" t="str">
        <f t="shared" si="836"/>
        <v/>
      </c>
    </row>
    <row r="3790" spans="73:89" ht="12" customHeight="1" x14ac:dyDescent="0.15">
      <c r="BU3790" s="1">
        <f t="shared" si="837"/>
        <v>0</v>
      </c>
      <c r="BV3790" s="1">
        <f>IF($BY$12=1,NORMDIST(BY3790,$Y$6,$Y$8,TRUE),IF($BY$12=2,IF(BY3790&lt;=$BX$31,0,IF(BY3790&gt;=$BX$32,1,(BY3790-$BX$31)*$BX$33)),SUM($BU$42:BU3790)/$BV$40))</f>
        <v>1</v>
      </c>
      <c r="BW3790" s="1">
        <f t="shared" si="839"/>
        <v>4.0159424184556E-57</v>
      </c>
      <c r="BY3790" s="1">
        <f t="shared" si="840"/>
        <v>374.80000000001672</v>
      </c>
      <c r="BZ3790" s="1">
        <f t="shared" si="831"/>
        <v>1.0714894392890664E-59</v>
      </c>
      <c r="CA3790" s="1">
        <f t="shared" si="838"/>
        <v>26</v>
      </c>
      <c r="CE3790" s="1">
        <f t="shared" si="832"/>
        <v>26.305</v>
      </c>
      <c r="CF3790" s="1">
        <f t="shared" si="833"/>
        <v>99</v>
      </c>
      <c r="CG3790" s="1">
        <f t="shared" si="834"/>
        <v>0</v>
      </c>
      <c r="CH3790" s="1">
        <f t="shared" si="841"/>
        <v>0</v>
      </c>
      <c r="CJ3790" s="1" t="e">
        <f t="shared" si="835"/>
        <v>#N/A</v>
      </c>
      <c r="CK3790" s="1" t="str">
        <f t="shared" si="836"/>
        <v/>
      </c>
    </row>
    <row r="3791" spans="73:89" ht="12" customHeight="1" x14ac:dyDescent="0.15">
      <c r="BU3791" s="1">
        <f t="shared" si="837"/>
        <v>0</v>
      </c>
      <c r="BV3791" s="1">
        <f>IF($BY$12=1,NORMDIST(BY3791,$Y$6,$Y$8,TRUE),IF($BY$12=2,IF(BY3791&lt;=$BX$31,0,IF(BY3791&gt;=$BX$32,1,(BY3791-$BX$31)*$BX$33)),SUM($BU$42:BU3791)/$BV$40))</f>
        <v>1</v>
      </c>
      <c r="BW3791" s="1">
        <f t="shared" si="839"/>
        <v>3.7036777691519792E-57</v>
      </c>
      <c r="BY3791" s="1">
        <f t="shared" si="840"/>
        <v>374.90000000001675</v>
      </c>
      <c r="BZ3791" s="1">
        <f t="shared" si="831"/>
        <v>9.8791084799995037E-60</v>
      </c>
      <c r="CA3791" s="1">
        <f t="shared" si="838"/>
        <v>26</v>
      </c>
      <c r="CE3791" s="1">
        <f t="shared" si="832"/>
        <v>26.305</v>
      </c>
      <c r="CF3791" s="1">
        <f t="shared" si="833"/>
        <v>99</v>
      </c>
      <c r="CG3791" s="1">
        <f t="shared" si="834"/>
        <v>0</v>
      </c>
      <c r="CH3791" s="1">
        <f t="shared" si="841"/>
        <v>0</v>
      </c>
      <c r="CJ3791" s="1" t="e">
        <f t="shared" si="835"/>
        <v>#N/A</v>
      </c>
      <c r="CK3791" s="1" t="str">
        <f t="shared" si="836"/>
        <v/>
      </c>
    </row>
    <row r="3792" spans="73:89" ht="12" customHeight="1" x14ac:dyDescent="0.15">
      <c r="BU3792" s="1">
        <f t="shared" si="837"/>
        <v>0</v>
      </c>
      <c r="BV3792" s="1">
        <f>IF($BY$12=1,NORMDIST(BY3792,$Y$6,$Y$8,TRUE),IF($BY$12=2,IF(BY3792&lt;=$BX$31,0,IF(BY3792&gt;=$BX$32,1,(BY3792-$BX$31)*$BX$33)),SUM($BU$42:BU3792)/$BV$40))</f>
        <v>1</v>
      </c>
      <c r="BW3792" s="1">
        <f t="shared" si="839"/>
        <v>3.4156080157649934E-57</v>
      </c>
      <c r="BY3792" s="1">
        <f t="shared" si="840"/>
        <v>375.00000000001677</v>
      </c>
      <c r="BZ3792" s="1">
        <f t="shared" si="831"/>
        <v>9.1082880420395746E-60</v>
      </c>
      <c r="CA3792" s="1">
        <f t="shared" si="838"/>
        <v>26</v>
      </c>
      <c r="CE3792" s="1">
        <f t="shared" si="832"/>
        <v>26.305</v>
      </c>
      <c r="CF3792" s="1">
        <f t="shared" si="833"/>
        <v>99</v>
      </c>
      <c r="CG3792" s="1">
        <f t="shared" si="834"/>
        <v>0</v>
      </c>
      <c r="CH3792" s="1">
        <f t="shared" si="841"/>
        <v>0</v>
      </c>
      <c r="CJ3792" s="1" t="e">
        <f t="shared" si="835"/>
        <v>#N/A</v>
      </c>
      <c r="CK3792" s="1" t="str">
        <f t="shared" si="836"/>
        <v/>
      </c>
    </row>
    <row r="3793" spans="73:89" ht="12" customHeight="1" x14ac:dyDescent="0.15">
      <c r="BU3793" s="1">
        <f t="shared" si="837"/>
        <v>0</v>
      </c>
      <c r="BV3793" s="1">
        <f>IF($BY$12=1,NORMDIST(BY3793,$Y$6,$Y$8,TRUE),IF($BY$12=2,IF(BY3793&lt;=$BX$31,0,IF(BY3793&gt;=$BX$32,1,(BY3793-$BX$31)*$BX$33)),SUM($BU$42:BU3793)/$BV$40))</f>
        <v>1</v>
      </c>
      <c r="BW3793" s="1">
        <f t="shared" si="839"/>
        <v>3.1498651770219662E-57</v>
      </c>
      <c r="BY3793" s="1">
        <f t="shared" si="840"/>
        <v>375.10000000001679</v>
      </c>
      <c r="BZ3793" s="1">
        <f t="shared" si="831"/>
        <v>8.3974011650808461E-60</v>
      </c>
      <c r="CA3793" s="1">
        <f t="shared" si="838"/>
        <v>26</v>
      </c>
      <c r="CE3793" s="1">
        <f t="shared" si="832"/>
        <v>26.305</v>
      </c>
      <c r="CF3793" s="1">
        <f t="shared" si="833"/>
        <v>99</v>
      </c>
      <c r="CG3793" s="1">
        <f t="shared" si="834"/>
        <v>0</v>
      </c>
      <c r="CH3793" s="1">
        <f t="shared" si="841"/>
        <v>0</v>
      </c>
      <c r="CJ3793" s="1" t="e">
        <f t="shared" si="835"/>
        <v>#N/A</v>
      </c>
      <c r="CK3793" s="1" t="str">
        <f t="shared" si="836"/>
        <v/>
      </c>
    </row>
    <row r="3794" spans="73:89" ht="12" customHeight="1" x14ac:dyDescent="0.15">
      <c r="BU3794" s="1">
        <f t="shared" si="837"/>
        <v>0</v>
      </c>
      <c r="BV3794" s="1">
        <f>IF($BY$12=1,NORMDIST(BY3794,$Y$6,$Y$8,TRUE),IF($BY$12=2,IF(BY3794&lt;=$BX$31,0,IF(BY3794&gt;=$BX$32,1,(BY3794-$BX$31)*$BX$33)),SUM($BU$42:BU3794)/$BV$40))</f>
        <v>1</v>
      </c>
      <c r="BW3794" s="1">
        <f t="shared" si="839"/>
        <v>2.9047249697015534E-57</v>
      </c>
      <c r="BY3794" s="1">
        <f t="shared" si="840"/>
        <v>375.20000000001681</v>
      </c>
      <c r="BZ3794" s="1">
        <f t="shared" si="831"/>
        <v>7.7418042902489966E-60</v>
      </c>
      <c r="CA3794" s="1">
        <f t="shared" si="838"/>
        <v>26</v>
      </c>
      <c r="CE3794" s="1">
        <f t="shared" si="832"/>
        <v>26.305</v>
      </c>
      <c r="CF3794" s="1">
        <f t="shared" si="833"/>
        <v>99</v>
      </c>
      <c r="CG3794" s="1">
        <f t="shared" si="834"/>
        <v>0</v>
      </c>
      <c r="CH3794" s="1">
        <f t="shared" si="841"/>
        <v>0</v>
      </c>
      <c r="CJ3794" s="1" t="e">
        <f t="shared" si="835"/>
        <v>#N/A</v>
      </c>
      <c r="CK3794" s="1" t="str">
        <f t="shared" si="836"/>
        <v/>
      </c>
    </row>
    <row r="3795" spans="73:89" ht="12" customHeight="1" x14ac:dyDescent="0.15">
      <c r="BU3795" s="1">
        <f t="shared" si="837"/>
        <v>0</v>
      </c>
      <c r="BV3795" s="1">
        <f>IF($BY$12=1,NORMDIST(BY3795,$Y$6,$Y$8,TRUE),IF($BY$12=2,IF(BY3795&lt;=$BX$31,0,IF(BY3795&gt;=$BX$32,1,(BY3795-$BX$31)*$BX$33)),SUM($BU$42:BU3795)/$BV$40))</f>
        <v>1</v>
      </c>
      <c r="BW3795" s="1">
        <f t="shared" si="839"/>
        <v>2.6785957947576526E-57</v>
      </c>
      <c r="BY3795" s="1">
        <f t="shared" si="840"/>
        <v>375.30000000001684</v>
      </c>
      <c r="BZ3795" s="1">
        <f t="shared" si="831"/>
        <v>7.1372123494738412E-60</v>
      </c>
      <c r="CA3795" s="1">
        <f t="shared" si="838"/>
        <v>26</v>
      </c>
      <c r="CE3795" s="1">
        <f t="shared" si="832"/>
        <v>26.305</v>
      </c>
      <c r="CF3795" s="1">
        <f t="shared" si="833"/>
        <v>99</v>
      </c>
      <c r="CG3795" s="1">
        <f t="shared" si="834"/>
        <v>0</v>
      </c>
      <c r="CH3795" s="1">
        <f t="shared" si="841"/>
        <v>0</v>
      </c>
      <c r="CJ3795" s="1" t="e">
        <f t="shared" si="835"/>
        <v>#N/A</v>
      </c>
      <c r="CK3795" s="1" t="str">
        <f t="shared" si="836"/>
        <v/>
      </c>
    </row>
    <row r="3796" spans="73:89" ht="12" customHeight="1" x14ac:dyDescent="0.15">
      <c r="BU3796" s="1">
        <f t="shared" si="837"/>
        <v>0</v>
      </c>
      <c r="BV3796" s="1">
        <f>IF($BY$12=1,NORMDIST(BY3796,$Y$6,$Y$8,TRUE),IF($BY$12=2,IF(BY3796&lt;=$BX$31,0,IF(BY3796&gt;=$BX$32,1,(BY3796-$BX$31)*$BX$33)),SUM($BU$42:BU3796)/$BV$40))</f>
        <v>1</v>
      </c>
      <c r="BW3796" s="1">
        <f t="shared" si="839"/>
        <v>2.4700085644948572E-57</v>
      </c>
      <c r="BY3796" s="1">
        <f t="shared" si="840"/>
        <v>375.40000000001686</v>
      </c>
      <c r="BZ3796" s="1">
        <f t="shared" si="831"/>
        <v>6.5796711893839802E-60</v>
      </c>
      <c r="CA3796" s="1">
        <f t="shared" si="838"/>
        <v>26</v>
      </c>
      <c r="CE3796" s="1">
        <f t="shared" si="832"/>
        <v>26.305</v>
      </c>
      <c r="CF3796" s="1">
        <f t="shared" si="833"/>
        <v>99</v>
      </c>
      <c r="CG3796" s="1">
        <f t="shared" si="834"/>
        <v>0</v>
      </c>
      <c r="CH3796" s="1">
        <f t="shared" si="841"/>
        <v>0</v>
      </c>
      <c r="CJ3796" s="1" t="e">
        <f t="shared" si="835"/>
        <v>#N/A</v>
      </c>
      <c r="CK3796" s="1" t="str">
        <f t="shared" si="836"/>
        <v/>
      </c>
    </row>
    <row r="3797" spans="73:89" ht="12" customHeight="1" x14ac:dyDescent="0.15">
      <c r="BU3797" s="1">
        <f t="shared" si="837"/>
        <v>0</v>
      </c>
      <c r="BV3797" s="1">
        <f>IF($BY$12=1,NORMDIST(BY3797,$Y$6,$Y$8,TRUE),IF($BY$12=2,IF(BY3797&lt;=$BX$31,0,IF(BY3797&gt;=$BX$32,1,(BY3797-$BX$31)*$BX$33)),SUM($BU$42:BU3797)/$BV$40))</f>
        <v>1</v>
      </c>
      <c r="BW3797" s="1">
        <f t="shared" si="839"/>
        <v>2.2776073068047635E-57</v>
      </c>
      <c r="BY3797" s="1">
        <f t="shared" si="840"/>
        <v>375.50000000001688</v>
      </c>
      <c r="BZ3797" s="1">
        <f t="shared" si="831"/>
        <v>6.06553210866754E-60</v>
      </c>
      <c r="CA3797" s="1">
        <f t="shared" si="838"/>
        <v>26</v>
      </c>
      <c r="CE3797" s="1">
        <f t="shared" si="832"/>
        <v>26.305</v>
      </c>
      <c r="CF3797" s="1">
        <f t="shared" si="833"/>
        <v>99</v>
      </c>
      <c r="CG3797" s="1">
        <f t="shared" si="834"/>
        <v>0</v>
      </c>
      <c r="CH3797" s="1">
        <f t="shared" si="841"/>
        <v>0</v>
      </c>
      <c r="CJ3797" s="1" t="e">
        <f t="shared" si="835"/>
        <v>#N/A</v>
      </c>
      <c r="CK3797" s="1" t="str">
        <f t="shared" si="836"/>
        <v/>
      </c>
    </row>
    <row r="3798" spans="73:89" ht="12" customHeight="1" x14ac:dyDescent="0.15">
      <c r="BU3798" s="1">
        <f t="shared" si="837"/>
        <v>0</v>
      </c>
      <c r="BV3798" s="1">
        <f>IF($BY$12=1,NORMDIST(BY3798,$Y$6,$Y$8,TRUE),IF($BY$12=2,IF(BY3798&lt;=$BX$31,0,IF(BY3798&gt;=$BX$32,1,(BY3798-$BX$31)*$BX$33)),SUM($BU$42:BU3798)/$BV$40))</f>
        <v>1</v>
      </c>
      <c r="BW3798" s="1">
        <f t="shared" si="839"/>
        <v>2.100140487334133E-57</v>
      </c>
      <c r="BY3798" s="1">
        <f t="shared" si="840"/>
        <v>375.60000000001691</v>
      </c>
      <c r="BZ3798" s="1">
        <f t="shared" si="831"/>
        <v>5.591428347534714E-60</v>
      </c>
      <c r="CA3798" s="1">
        <f t="shared" si="838"/>
        <v>26</v>
      </c>
      <c r="CE3798" s="1">
        <f t="shared" si="832"/>
        <v>26.305</v>
      </c>
      <c r="CF3798" s="1">
        <f t="shared" si="833"/>
        <v>99</v>
      </c>
      <c r="CG3798" s="1">
        <f t="shared" si="834"/>
        <v>0</v>
      </c>
      <c r="CH3798" s="1">
        <f t="shared" si="841"/>
        <v>0</v>
      </c>
      <c r="CJ3798" s="1" t="e">
        <f t="shared" si="835"/>
        <v>#N/A</v>
      </c>
      <c r="CK3798" s="1" t="str">
        <f t="shared" si="836"/>
        <v/>
      </c>
    </row>
    <row r="3799" spans="73:89" ht="12" customHeight="1" x14ac:dyDescent="0.15">
      <c r="BU3799" s="1">
        <f t="shared" si="837"/>
        <v>0</v>
      </c>
      <c r="BV3799" s="1">
        <f>IF($BY$12=1,NORMDIST(BY3799,$Y$6,$Y$8,TRUE),IF($BY$12=2,IF(BY3799&lt;=$BX$31,0,IF(BY3799&gt;=$BX$32,1,(BY3799-$BX$31)*$BX$33)),SUM($BU$42:BU3799)/$BV$40))</f>
        <v>1</v>
      </c>
      <c r="BW3799" s="1">
        <f t="shared" si="839"/>
        <v>1.9364529949289719E-57</v>
      </c>
      <c r="BY3799" s="1">
        <f t="shared" si="840"/>
        <v>375.70000000001693</v>
      </c>
      <c r="BZ3799" s="1">
        <f t="shared" si="831"/>
        <v>5.1542533801673797E-60</v>
      </c>
      <c r="CA3799" s="1">
        <f t="shared" si="838"/>
        <v>26</v>
      </c>
      <c r="CE3799" s="1">
        <f t="shared" si="832"/>
        <v>26.305</v>
      </c>
      <c r="CF3799" s="1">
        <f t="shared" si="833"/>
        <v>99</v>
      </c>
      <c r="CG3799" s="1">
        <f t="shared" si="834"/>
        <v>0</v>
      </c>
      <c r="CH3799" s="1">
        <f t="shared" si="841"/>
        <v>0</v>
      </c>
      <c r="CJ3799" s="1" t="e">
        <f t="shared" si="835"/>
        <v>#N/A</v>
      </c>
      <c r="CK3799" s="1" t="str">
        <f t="shared" si="836"/>
        <v/>
      </c>
    </row>
    <row r="3800" spans="73:89" ht="12" customHeight="1" x14ac:dyDescent="0.15">
      <c r="BU3800" s="1">
        <f t="shared" si="837"/>
        <v>0</v>
      </c>
      <c r="BV3800" s="1">
        <f>IF($BY$12=1,NORMDIST(BY3800,$Y$6,$Y$8,TRUE),IF($BY$12=2,IF(BY3800&lt;=$BX$31,0,IF(BY3800&gt;=$BX$32,1,(BY3800-$BX$31)*$BX$33)),SUM($BU$42:BU3800)/$BV$40))</f>
        <v>1</v>
      </c>
      <c r="BW3800" s="1">
        <f t="shared" si="839"/>
        <v>1.7854787398480559E-57</v>
      </c>
      <c r="BY3800" s="1">
        <f t="shared" si="840"/>
        <v>375.80000000001695</v>
      </c>
      <c r="BZ3800" s="1">
        <f t="shared" si="831"/>
        <v>4.7511408724001473E-60</v>
      </c>
      <c r="CA3800" s="1">
        <f t="shared" si="838"/>
        <v>26</v>
      </c>
      <c r="CE3800" s="1">
        <f t="shared" si="832"/>
        <v>26.305</v>
      </c>
      <c r="CF3800" s="1">
        <f t="shared" si="833"/>
        <v>99</v>
      </c>
      <c r="CG3800" s="1">
        <f t="shared" si="834"/>
        <v>0</v>
      </c>
      <c r="CH3800" s="1">
        <f t="shared" si="841"/>
        <v>0</v>
      </c>
      <c r="CJ3800" s="1" t="e">
        <f t="shared" si="835"/>
        <v>#N/A</v>
      </c>
      <c r="CK3800" s="1" t="str">
        <f t="shared" si="836"/>
        <v/>
      </c>
    </row>
    <row r="3801" spans="73:89" ht="12" customHeight="1" x14ac:dyDescent="0.15">
      <c r="BU3801" s="1">
        <f t="shared" si="837"/>
        <v>0</v>
      </c>
      <c r="BV3801" s="1">
        <f>IF($BY$12=1,NORMDIST(BY3801,$Y$6,$Y$8,TRUE),IF($BY$12=2,IF(BY3801&lt;=$BX$31,0,IF(BY3801&gt;=$BX$32,1,(BY3801-$BX$31)*$BX$33)),SUM($BU$42:BU3801)/$BV$40))</f>
        <v>1</v>
      </c>
      <c r="BW3801" s="1">
        <f t="shared" si="839"/>
        <v>1.6462338180724805E-57</v>
      </c>
      <c r="BY3801" s="1">
        <f t="shared" si="840"/>
        <v>375.90000000001697</v>
      </c>
      <c r="BZ3801" s="1">
        <f t="shared" si="831"/>
        <v>4.3794461773674015E-60</v>
      </c>
      <c r="CA3801" s="1">
        <f t="shared" si="838"/>
        <v>26</v>
      </c>
      <c r="CE3801" s="1">
        <f t="shared" si="832"/>
        <v>26.305</v>
      </c>
      <c r="CF3801" s="1">
        <f t="shared" si="833"/>
        <v>99</v>
      </c>
      <c r="CG3801" s="1">
        <f t="shared" si="834"/>
        <v>0</v>
      </c>
      <c r="CH3801" s="1">
        <f t="shared" si="841"/>
        <v>0</v>
      </c>
      <c r="CJ3801" s="1" t="e">
        <f t="shared" si="835"/>
        <v>#N/A</v>
      </c>
      <c r="CK3801" s="1" t="str">
        <f t="shared" si="836"/>
        <v/>
      </c>
    </row>
    <row r="3802" spans="73:89" ht="12" customHeight="1" x14ac:dyDescent="0.15">
      <c r="BU3802" s="1">
        <f t="shared" si="837"/>
        <v>0</v>
      </c>
      <c r="BV3802" s="1">
        <f>IF($BY$12=1,NORMDIST(BY3802,$Y$6,$Y$8,TRUE),IF($BY$12=2,IF(BY3802&lt;=$BX$31,0,IF(BY3802&gt;=$BX$32,1,(BY3802-$BX$31)*$BX$33)),SUM($BU$42:BU3802)/$BV$40))</f>
        <v>1</v>
      </c>
      <c r="BW3802" s="1">
        <f t="shared" si="839"/>
        <v>1.5178101985731787E-57</v>
      </c>
      <c r="BY3802" s="1">
        <f t="shared" si="840"/>
        <v>376.000000000017</v>
      </c>
      <c r="BZ3802" s="1">
        <f t="shared" si="831"/>
        <v>4.0367292515242293E-60</v>
      </c>
      <c r="CA3802" s="1">
        <f t="shared" si="838"/>
        <v>26</v>
      </c>
      <c r="CE3802" s="1">
        <f t="shared" si="832"/>
        <v>26.305</v>
      </c>
      <c r="CF3802" s="1">
        <f t="shared" si="833"/>
        <v>99</v>
      </c>
      <c r="CG3802" s="1">
        <f t="shared" si="834"/>
        <v>0</v>
      </c>
      <c r="CH3802" s="1">
        <f t="shared" si="841"/>
        <v>0</v>
      </c>
      <c r="CJ3802" s="1" t="e">
        <f t="shared" si="835"/>
        <v>#N/A</v>
      </c>
      <c r="CK3802" s="1" t="str">
        <f t="shared" si="836"/>
        <v/>
      </c>
    </row>
    <row r="3803" spans="73:89" ht="12" customHeight="1" x14ac:dyDescent="0.15">
      <c r="BU3803" s="1">
        <f t="shared" si="837"/>
        <v>0</v>
      </c>
      <c r="BV3803" s="1">
        <f>IF($BY$12=1,NORMDIST(BY3803,$Y$6,$Y$8,TRUE),IF($BY$12=2,IF(BY3803&lt;=$BX$31,0,IF(BY3803&gt;=$BX$32,1,(BY3803-$BX$31)*$BX$33)),SUM($BU$42:BU3803)/$BV$40))</f>
        <v>1</v>
      </c>
      <c r="BW3803" s="1">
        <f t="shared" si="839"/>
        <v>1.3993698936808384E-57</v>
      </c>
      <c r="BY3803" s="1">
        <f t="shared" si="840"/>
        <v>376.10000000001702</v>
      </c>
      <c r="BZ3803" s="1">
        <f t="shared" si="831"/>
        <v>3.7207388824269476E-60</v>
      </c>
      <c r="CA3803" s="1">
        <f t="shared" si="838"/>
        <v>26</v>
      </c>
      <c r="CE3803" s="1">
        <f t="shared" si="832"/>
        <v>26.305</v>
      </c>
      <c r="CF3803" s="1">
        <f t="shared" si="833"/>
        <v>99</v>
      </c>
      <c r="CG3803" s="1">
        <f t="shared" si="834"/>
        <v>0</v>
      </c>
      <c r="CH3803" s="1">
        <f t="shared" si="841"/>
        <v>0</v>
      </c>
      <c r="CJ3803" s="1" t="e">
        <f t="shared" si="835"/>
        <v>#N/A</v>
      </c>
      <c r="CK3803" s="1" t="str">
        <f t="shared" si="836"/>
        <v/>
      </c>
    </row>
    <row r="3804" spans="73:89" ht="12" customHeight="1" x14ac:dyDescent="0.15">
      <c r="BU3804" s="1">
        <f t="shared" si="837"/>
        <v>0</v>
      </c>
      <c r="BV3804" s="1">
        <f>IF($BY$12=1,NORMDIST(BY3804,$Y$6,$Y$8,TRUE),IF($BY$12=2,IF(BY3804&lt;=$BX$31,0,IF(BY3804&gt;=$BX$32,1,(BY3804-$BX$31)*$BX$33)),SUM($BU$42:BU3804)/$BV$40))</f>
        <v>1</v>
      </c>
      <c r="BW3804" s="1">
        <f t="shared" si="839"/>
        <v>1.2901395757224356E-57</v>
      </c>
      <c r="BY3804" s="1">
        <f t="shared" si="840"/>
        <v>376.20000000001704</v>
      </c>
      <c r="BZ3804" s="1">
        <f t="shared" si="831"/>
        <v>3.429398127917005E-60</v>
      </c>
      <c r="CA3804" s="1">
        <f t="shared" si="838"/>
        <v>26</v>
      </c>
      <c r="CE3804" s="1">
        <f t="shared" si="832"/>
        <v>26.305</v>
      </c>
      <c r="CF3804" s="1">
        <f t="shared" si="833"/>
        <v>99</v>
      </c>
      <c r="CG3804" s="1">
        <f t="shared" si="834"/>
        <v>0</v>
      </c>
      <c r="CH3804" s="1">
        <f t="shared" si="841"/>
        <v>0</v>
      </c>
      <c r="CJ3804" s="1" t="e">
        <f t="shared" si="835"/>
        <v>#N/A</v>
      </c>
      <c r="CK3804" s="1" t="str">
        <f t="shared" si="836"/>
        <v/>
      </c>
    </row>
    <row r="3805" spans="73:89" ht="12" customHeight="1" x14ac:dyDescent="0.15">
      <c r="BU3805" s="1">
        <f t="shared" si="837"/>
        <v>0</v>
      </c>
      <c r="BV3805" s="1">
        <f>IF($BY$12=1,NORMDIST(BY3805,$Y$6,$Y$8,TRUE),IF($BY$12=2,IF(BY3805&lt;=$BX$31,0,IF(BY3805&gt;=$BX$32,1,(BY3805-$BX$31)*$BX$33)),SUM($BU$42:BU3805)/$BV$40))</f>
        <v>1</v>
      </c>
      <c r="BW3805" s="1">
        <f t="shared" si="839"/>
        <v>1.1894056058898166E-57</v>
      </c>
      <c r="BY3805" s="1">
        <f t="shared" si="840"/>
        <v>376.30000000001706</v>
      </c>
      <c r="BZ3805" s="1">
        <f t="shared" si="831"/>
        <v>3.1607908740094675E-60</v>
      </c>
      <c r="CA3805" s="1">
        <f t="shared" si="838"/>
        <v>26</v>
      </c>
      <c r="CE3805" s="1">
        <f t="shared" si="832"/>
        <v>26.305</v>
      </c>
      <c r="CF3805" s="1">
        <f t="shared" si="833"/>
        <v>99</v>
      </c>
      <c r="CG3805" s="1">
        <f t="shared" si="834"/>
        <v>0</v>
      </c>
      <c r="CH3805" s="1">
        <f t="shared" si="841"/>
        <v>0</v>
      </c>
      <c r="CJ3805" s="1" t="e">
        <f t="shared" si="835"/>
        <v>#N/A</v>
      </c>
      <c r="CK3805" s="1" t="str">
        <f t="shared" si="836"/>
        <v/>
      </c>
    </row>
    <row r="3806" spans="73:89" ht="12" customHeight="1" x14ac:dyDescent="0.15">
      <c r="BU3806" s="1">
        <f t="shared" si="837"/>
        <v>0</v>
      </c>
      <c r="BV3806" s="1">
        <f>IF($BY$12=1,NORMDIST(BY3806,$Y$6,$Y$8,TRUE),IF($BY$12=2,IF(BY3806&lt;=$BX$31,0,IF(BY3806&gt;=$BX$32,1,(BY3806-$BX$31)*$BX$33)),SUM($BU$42:BU3806)/$BV$40))</f>
        <v>1</v>
      </c>
      <c r="BW3806" s="1">
        <f t="shared" si="839"/>
        <v>1.0965094438919635E-57</v>
      </c>
      <c r="BY3806" s="1">
        <f t="shared" si="840"/>
        <v>376.40000000001709</v>
      </c>
      <c r="BZ3806" s="1">
        <f t="shared" si="831"/>
        <v>2.9131494258552437E-60</v>
      </c>
      <c r="CA3806" s="1">
        <f t="shared" si="838"/>
        <v>26</v>
      </c>
      <c r="CE3806" s="1">
        <f t="shared" si="832"/>
        <v>26.305</v>
      </c>
      <c r="CF3806" s="1">
        <f t="shared" si="833"/>
        <v>99</v>
      </c>
      <c r="CG3806" s="1">
        <f t="shared" si="834"/>
        <v>0</v>
      </c>
      <c r="CH3806" s="1">
        <f t="shared" si="841"/>
        <v>0</v>
      </c>
      <c r="CJ3806" s="1" t="e">
        <f t="shared" si="835"/>
        <v>#N/A</v>
      </c>
      <c r="CK3806" s="1" t="str">
        <f t="shared" si="836"/>
        <v/>
      </c>
    </row>
    <row r="3807" spans="73:89" ht="12" customHeight="1" x14ac:dyDescent="0.15">
      <c r="BU3807" s="1">
        <f t="shared" si="837"/>
        <v>0</v>
      </c>
      <c r="BV3807" s="1">
        <f>IF($BY$12=1,NORMDIST(BY3807,$Y$6,$Y$8,TRUE),IF($BY$12=2,IF(BY3807&lt;=$BX$31,0,IF(BY3807&gt;=$BX$32,1,(BY3807-$BX$31)*$BX$33)),SUM($BU$42:BU3807)/$BV$40))</f>
        <v>1</v>
      </c>
      <c r="BW3807" s="1">
        <f t="shared" si="839"/>
        <v>1.0108434093298011E-57</v>
      </c>
      <c r="BY3807" s="1">
        <f t="shared" si="840"/>
        <v>376.50000000001711</v>
      </c>
      <c r="BZ3807" s="1">
        <f t="shared" si="831"/>
        <v>2.6848430526686726E-60</v>
      </c>
      <c r="CA3807" s="1">
        <f t="shared" si="838"/>
        <v>26</v>
      </c>
      <c r="CE3807" s="1">
        <f t="shared" si="832"/>
        <v>26.305</v>
      </c>
      <c r="CF3807" s="1">
        <f t="shared" si="833"/>
        <v>99</v>
      </c>
      <c r="CG3807" s="1">
        <f t="shared" si="834"/>
        <v>0</v>
      </c>
      <c r="CH3807" s="1">
        <f t="shared" si="841"/>
        <v>0</v>
      </c>
      <c r="CJ3807" s="1" t="e">
        <f t="shared" si="835"/>
        <v>#N/A</v>
      </c>
      <c r="CK3807" s="1" t="str">
        <f t="shared" si="836"/>
        <v/>
      </c>
    </row>
    <row r="3808" spans="73:89" ht="12" customHeight="1" x14ac:dyDescent="0.15">
      <c r="BU3808" s="1">
        <f t="shared" si="837"/>
        <v>0</v>
      </c>
      <c r="BV3808" s="1">
        <f>IF($BY$12=1,NORMDIST(BY3808,$Y$6,$Y$8,TRUE),IF($BY$12=2,IF(BY3808&lt;=$BX$31,0,IF(BY3808&gt;=$BX$32,1,(BY3808-$BX$31)*$BX$33)),SUM($BU$42:BU3808)/$BV$40))</f>
        <v>1</v>
      </c>
      <c r="BW3808" s="1">
        <f t="shared" si="839"/>
        <v>9.3184676794583412E-58</v>
      </c>
      <c r="BY3808" s="1">
        <f t="shared" si="840"/>
        <v>376.60000000001713</v>
      </c>
      <c r="BZ3808" s="1">
        <f t="shared" si="831"/>
        <v>2.4743674135575987E-60</v>
      </c>
      <c r="CA3808" s="1">
        <f t="shared" si="838"/>
        <v>26</v>
      </c>
      <c r="CE3808" s="1">
        <f t="shared" si="832"/>
        <v>26.305</v>
      </c>
      <c r="CF3808" s="1">
        <f t="shared" si="833"/>
        <v>99</v>
      </c>
      <c r="CG3808" s="1">
        <f t="shared" si="834"/>
        <v>0</v>
      </c>
      <c r="CH3808" s="1">
        <f t="shared" si="841"/>
        <v>0</v>
      </c>
      <c r="CJ3808" s="1" t="e">
        <f t="shared" si="835"/>
        <v>#N/A</v>
      </c>
      <c r="CK3808" s="1" t="str">
        <f t="shared" si="836"/>
        <v/>
      </c>
    </row>
    <row r="3809" spans="73:89" ht="12" customHeight="1" x14ac:dyDescent="0.15">
      <c r="BU3809" s="1">
        <f t="shared" si="837"/>
        <v>0</v>
      </c>
      <c r="BV3809" s="1">
        <f>IF($BY$12=1,NORMDIST(BY3809,$Y$6,$Y$8,TRUE),IF($BY$12=2,IF(BY3809&lt;=$BX$31,0,IF(BY3809&gt;=$BX$32,1,(BY3809-$BX$31)*$BX$33)),SUM($BU$42:BU3809)/$BV$40))</f>
        <v>1</v>
      </c>
      <c r="BW3809" s="1">
        <f t="shared" si="839"/>
        <v>8.5900211793914168E-58</v>
      </c>
      <c r="BY3809" s="1">
        <f t="shared" si="840"/>
        <v>376.70000000001716</v>
      </c>
      <c r="BZ3809" s="1">
        <f t="shared" si="831"/>
        <v>2.2803347967589661E-60</v>
      </c>
      <c r="CA3809" s="1">
        <f t="shared" si="838"/>
        <v>26</v>
      </c>
      <c r="CE3809" s="1">
        <f t="shared" si="832"/>
        <v>26.305</v>
      </c>
      <c r="CF3809" s="1">
        <f t="shared" si="833"/>
        <v>99</v>
      </c>
      <c r="CG3809" s="1">
        <f t="shared" si="834"/>
        <v>0</v>
      </c>
      <c r="CH3809" s="1">
        <f t="shared" si="841"/>
        <v>0</v>
      </c>
      <c r="CJ3809" s="1" t="e">
        <f t="shared" si="835"/>
        <v>#N/A</v>
      </c>
      <c r="CK3809" s="1" t="str">
        <f t="shared" si="836"/>
        <v/>
      </c>
    </row>
    <row r="3810" spans="73:89" ht="12" customHeight="1" x14ac:dyDescent="0.15">
      <c r="BU3810" s="1">
        <f t="shared" si="837"/>
        <v>0</v>
      </c>
      <c r="BV3810" s="1">
        <f>IF($BY$12=1,NORMDIST(BY3810,$Y$6,$Y$8,TRUE),IF($BY$12=2,IF(BY3810&lt;=$BX$31,0,IF(BY3810&gt;=$BX$32,1,(BY3810-$BX$31)*$BX$33)),SUM($BU$42:BU3810)/$BV$40))</f>
        <v>1</v>
      </c>
      <c r="BW3810" s="1">
        <f t="shared" si="839"/>
        <v>7.9183205342558788E-58</v>
      </c>
      <c r="BY3810" s="1">
        <f t="shared" si="840"/>
        <v>376.80000000001718</v>
      </c>
      <c r="BZ3810" s="1">
        <f t="shared" si="831"/>
        <v>2.101465109940424E-60</v>
      </c>
      <c r="CA3810" s="1">
        <f t="shared" si="838"/>
        <v>26</v>
      </c>
      <c r="CE3810" s="1">
        <f t="shared" si="832"/>
        <v>26.305</v>
      </c>
      <c r="CF3810" s="1">
        <f t="shared" si="833"/>
        <v>99</v>
      </c>
      <c r="CG3810" s="1">
        <f t="shared" si="834"/>
        <v>0</v>
      </c>
      <c r="CH3810" s="1">
        <f t="shared" si="841"/>
        <v>0</v>
      </c>
      <c r="CJ3810" s="1" t="e">
        <f t="shared" si="835"/>
        <v>#N/A</v>
      </c>
      <c r="CK3810" s="1" t="str">
        <f t="shared" si="836"/>
        <v/>
      </c>
    </row>
    <row r="3811" spans="73:89" ht="12" customHeight="1" x14ac:dyDescent="0.15">
      <c r="BU3811" s="1">
        <f t="shared" si="837"/>
        <v>0</v>
      </c>
      <c r="BV3811" s="1">
        <f>IF($BY$12=1,NORMDIST(BY3811,$Y$6,$Y$8,TRUE),IF($BY$12=2,IF(BY3811&lt;=$BX$31,0,IF(BY3811&gt;=$BX$32,1,(BY3811-$BX$31)*$BX$33)),SUM($BU$42:BU3811)/$BV$40))</f>
        <v>1</v>
      </c>
      <c r="BW3811" s="1">
        <f t="shared" si="839"/>
        <v>7.2989608386751991E-58</v>
      </c>
      <c r="BY3811" s="1">
        <f t="shared" si="840"/>
        <v>376.9000000000172</v>
      </c>
      <c r="BZ3811" s="1">
        <f t="shared" si="831"/>
        <v>1.9365775639890864E-60</v>
      </c>
      <c r="CA3811" s="1">
        <f t="shared" si="838"/>
        <v>26</v>
      </c>
      <c r="CE3811" s="1">
        <f t="shared" si="832"/>
        <v>26.305</v>
      </c>
      <c r="CF3811" s="1">
        <f t="shared" si="833"/>
        <v>99</v>
      </c>
      <c r="CG3811" s="1">
        <f t="shared" si="834"/>
        <v>0</v>
      </c>
      <c r="CH3811" s="1">
        <f t="shared" si="841"/>
        <v>0</v>
      </c>
      <c r="CJ3811" s="1" t="e">
        <f t="shared" si="835"/>
        <v>#N/A</v>
      </c>
      <c r="CK3811" s="1" t="str">
        <f t="shared" si="836"/>
        <v/>
      </c>
    </row>
    <row r="3812" spans="73:89" ht="12" customHeight="1" x14ac:dyDescent="0.15">
      <c r="BU3812" s="1">
        <f t="shared" si="837"/>
        <v>0</v>
      </c>
      <c r="BV3812" s="1">
        <f>IF($BY$12=1,NORMDIST(BY3812,$Y$6,$Y$8,TRUE),IF($BY$12=2,IF(BY3812&lt;=$BX$31,0,IF(BY3812&gt;=$BX$32,1,(BY3812-$BX$31)*$BX$33)),SUM($BU$42:BU3812)/$BV$40))</f>
        <v>1</v>
      </c>
      <c r="BW3812" s="1">
        <f t="shared" si="839"/>
        <v>6.7278778990717573E-58</v>
      </c>
      <c r="BY3812" s="1">
        <f t="shared" si="840"/>
        <v>377.00000000001722</v>
      </c>
      <c r="BZ3812" s="1">
        <f t="shared" si="831"/>
        <v>1.7845829971011803E-60</v>
      </c>
      <c r="CA3812" s="1">
        <f t="shared" si="838"/>
        <v>26</v>
      </c>
      <c r="CE3812" s="1">
        <f t="shared" si="832"/>
        <v>26.305</v>
      </c>
      <c r="CF3812" s="1">
        <f t="shared" si="833"/>
        <v>99</v>
      </c>
      <c r="CG3812" s="1">
        <f t="shared" si="834"/>
        <v>0</v>
      </c>
      <c r="CH3812" s="1">
        <f t="shared" si="841"/>
        <v>0</v>
      </c>
      <c r="CJ3812" s="1" t="e">
        <f t="shared" si="835"/>
        <v>#N/A</v>
      </c>
      <c r="CK3812" s="1" t="str">
        <f t="shared" si="836"/>
        <v/>
      </c>
    </row>
    <row r="3813" spans="73:89" ht="12" customHeight="1" x14ac:dyDescent="0.15">
      <c r="BU3813" s="1">
        <f t="shared" si="837"/>
        <v>0</v>
      </c>
      <c r="BV3813" s="1">
        <f>IF($BY$12=1,NORMDIST(BY3813,$Y$6,$Y$8,TRUE),IF($BY$12=2,IF(BY3813&lt;=$BX$31,0,IF(BY3813&gt;=$BX$32,1,(BY3813-$BX$31)*$BX$33)),SUM($BU$42:BU3813)/$BV$40))</f>
        <v>1</v>
      </c>
      <c r="BW3813" s="1">
        <f t="shared" si="839"/>
        <v>6.2013219753070769E-58</v>
      </c>
      <c r="BY3813" s="1">
        <f t="shared" si="840"/>
        <v>377.10000000001725</v>
      </c>
      <c r="BZ3813" s="1">
        <f t="shared" si="831"/>
        <v>1.6444767900574896E-60</v>
      </c>
      <c r="CA3813" s="1">
        <f t="shared" si="838"/>
        <v>26</v>
      </c>
      <c r="CE3813" s="1">
        <f t="shared" si="832"/>
        <v>26.305</v>
      </c>
      <c r="CF3813" s="1">
        <f t="shared" si="833"/>
        <v>99</v>
      </c>
      <c r="CG3813" s="1">
        <f t="shared" si="834"/>
        <v>0</v>
      </c>
      <c r="CH3813" s="1">
        <f t="shared" si="841"/>
        <v>0</v>
      </c>
      <c r="CJ3813" s="1" t="e">
        <f t="shared" si="835"/>
        <v>#N/A</v>
      </c>
      <c r="CK3813" s="1" t="str">
        <f t="shared" si="836"/>
        <v/>
      </c>
    </row>
    <row r="3814" spans="73:89" ht="12" customHeight="1" x14ac:dyDescent="0.15">
      <c r="BU3814" s="1">
        <f t="shared" si="837"/>
        <v>0</v>
      </c>
      <c r="BV3814" s="1">
        <f>IF($BY$12=1,NORMDIST(BY3814,$Y$6,$Y$8,TRUE),IF($BY$12=2,IF(BY3814&lt;=$BX$31,0,IF(BY3814&gt;=$BX$32,1,(BY3814-$BX$31)*$BX$33)),SUM($BU$42:BU3814)/$BV$40))</f>
        <v>1</v>
      </c>
      <c r="BW3814" s="1">
        <f t="shared" si="839"/>
        <v>5.7158335386346212E-58</v>
      </c>
      <c r="BY3814" s="1">
        <f t="shared" si="840"/>
        <v>377.20000000001727</v>
      </c>
      <c r="BZ3814" s="1">
        <f t="shared" si="831"/>
        <v>1.5153323273155778E-60</v>
      </c>
      <c r="CA3814" s="1">
        <f t="shared" si="838"/>
        <v>26</v>
      </c>
      <c r="CE3814" s="1">
        <f t="shared" si="832"/>
        <v>26.305</v>
      </c>
      <c r="CF3814" s="1">
        <f t="shared" si="833"/>
        <v>99</v>
      </c>
      <c r="CG3814" s="1">
        <f t="shared" si="834"/>
        <v>0</v>
      </c>
      <c r="CH3814" s="1">
        <f t="shared" si="841"/>
        <v>0</v>
      </c>
      <c r="CJ3814" s="1" t="e">
        <f t="shared" si="835"/>
        <v>#N/A</v>
      </c>
      <c r="CK3814" s="1" t="str">
        <f t="shared" si="836"/>
        <v/>
      </c>
    </row>
    <row r="3815" spans="73:89" ht="12" customHeight="1" x14ac:dyDescent="0.15">
      <c r="BU3815" s="1">
        <f t="shared" si="837"/>
        <v>0</v>
      </c>
      <c r="BV3815" s="1">
        <f>IF($BY$12=1,NORMDIST(BY3815,$Y$6,$Y$8,TRUE),IF($BY$12=2,IF(BY3815&lt;=$BX$31,0,IF(BY3815&gt;=$BX$32,1,(BY3815-$BX$31)*$BX$33)),SUM($BU$42:BU3815)/$BV$40))</f>
        <v>1</v>
      </c>
      <c r="BW3815" s="1">
        <f t="shared" si="839"/>
        <v>5.2682208917187863E-58</v>
      </c>
      <c r="BY3815" s="1">
        <f t="shared" si="840"/>
        <v>377.30000000001729</v>
      </c>
      <c r="BZ3815" s="1">
        <f t="shared" si="831"/>
        <v>1.3962949620245282E-60</v>
      </c>
      <c r="CA3815" s="1">
        <f t="shared" si="838"/>
        <v>26</v>
      </c>
      <c r="CE3815" s="1">
        <f t="shared" si="832"/>
        <v>26.305</v>
      </c>
      <c r="CF3815" s="1">
        <f t="shared" si="833"/>
        <v>99</v>
      </c>
      <c r="CG3815" s="1">
        <f t="shared" si="834"/>
        <v>0</v>
      </c>
      <c r="CH3815" s="1">
        <f t="shared" si="841"/>
        <v>0</v>
      </c>
      <c r="CJ3815" s="1" t="e">
        <f t="shared" si="835"/>
        <v>#N/A</v>
      </c>
      <c r="CK3815" s="1" t="str">
        <f t="shared" si="836"/>
        <v/>
      </c>
    </row>
    <row r="3816" spans="73:89" ht="12" customHeight="1" x14ac:dyDescent="0.15">
      <c r="BU3816" s="1">
        <f t="shared" si="837"/>
        <v>0</v>
      </c>
      <c r="BV3816" s="1">
        <f>IF($BY$12=1,NORMDIST(BY3816,$Y$6,$Y$8,TRUE),IF($BY$12=2,IF(BY3816&lt;=$BX$31,0,IF(BY3816&gt;=$BX$32,1,(BY3816-$BX$31)*$BX$33)),SUM($BU$42:BU3816)/$BV$40))</f>
        <v>1</v>
      </c>
      <c r="BW3816" s="1">
        <f t="shared" si="839"/>
        <v>4.8555395082186074E-58</v>
      </c>
      <c r="BY3816" s="1">
        <f t="shared" si="840"/>
        <v>377.40000000001731</v>
      </c>
      <c r="BZ3816" s="1">
        <f t="shared" si="831"/>
        <v>1.2865764462687824E-60</v>
      </c>
      <c r="CA3816" s="1">
        <f t="shared" si="838"/>
        <v>26</v>
      </c>
      <c r="CE3816" s="1">
        <f t="shared" si="832"/>
        <v>26.305</v>
      </c>
      <c r="CF3816" s="1">
        <f t="shared" si="833"/>
        <v>99</v>
      </c>
      <c r="CG3816" s="1">
        <f t="shared" si="834"/>
        <v>0</v>
      </c>
      <c r="CH3816" s="1">
        <f t="shared" si="841"/>
        <v>0</v>
      </c>
      <c r="CJ3816" s="1" t="e">
        <f t="shared" si="835"/>
        <v>#N/A</v>
      </c>
      <c r="CK3816" s="1" t="str">
        <f t="shared" si="836"/>
        <v/>
      </c>
    </row>
    <row r="3817" spans="73:89" ht="12" customHeight="1" x14ac:dyDescent="0.15">
      <c r="BU3817" s="1">
        <f t="shared" si="837"/>
        <v>0</v>
      </c>
      <c r="BV3817" s="1">
        <f>IF($BY$12=1,NORMDIST(BY3817,$Y$6,$Y$8,TRUE),IF($BY$12=2,IF(BY3817&lt;=$BX$31,0,IF(BY3817&gt;=$BX$32,1,(BY3817-$BX$31)*$BX$33)),SUM($BU$42:BU3817)/$BV$40))</f>
        <v>1</v>
      </c>
      <c r="BW3817" s="1">
        <f t="shared" si="839"/>
        <v>4.4750729602971579E-58</v>
      </c>
      <c r="BY3817" s="1">
        <f t="shared" si="840"/>
        <v>377.50000000001734</v>
      </c>
      <c r="BZ3817" s="1">
        <f t="shared" si="831"/>
        <v>1.1854497908071398E-60</v>
      </c>
      <c r="CA3817" s="1">
        <f t="shared" si="838"/>
        <v>26</v>
      </c>
      <c r="CE3817" s="1">
        <f t="shared" si="832"/>
        <v>26.305</v>
      </c>
      <c r="CF3817" s="1">
        <f t="shared" si="833"/>
        <v>99</v>
      </c>
      <c r="CG3817" s="1">
        <f t="shared" si="834"/>
        <v>0</v>
      </c>
      <c r="CH3817" s="1">
        <f t="shared" si="841"/>
        <v>0</v>
      </c>
      <c r="CJ3817" s="1" t="e">
        <f t="shared" si="835"/>
        <v>#N/A</v>
      </c>
      <c r="CK3817" s="1" t="str">
        <f t="shared" si="836"/>
        <v/>
      </c>
    </row>
    <row r="3818" spans="73:89" ht="12" customHeight="1" x14ac:dyDescent="0.15">
      <c r="BU3818" s="1">
        <f t="shared" si="837"/>
        <v>0</v>
      </c>
      <c r="BV3818" s="1">
        <f>IF($BY$12=1,NORMDIST(BY3818,$Y$6,$Y$8,TRUE),IF($BY$12=2,IF(BY3818&lt;=$BX$31,0,IF(BY3818&gt;=$BX$32,1,(BY3818-$BX$31)*$BX$33)),SUM($BU$42:BU3818)/$BV$40))</f>
        <v>1</v>
      </c>
      <c r="BW3818" s="1">
        <f t="shared" si="839"/>
        <v>4.1243153124669843E-58</v>
      </c>
      <c r="BY3818" s="1">
        <f t="shared" si="840"/>
        <v>377.60000000001736</v>
      </c>
      <c r="BZ3818" s="1">
        <f t="shared" ref="BZ3818:BZ3881" si="842">IF($BZ$5,IF($BY$12=1,NORMDIST(BY3818,$Y$6,$Y$8,FALSE),IF($BY$12=2,IF(AND(BY3818&gt;=$BX$31,BY3818&lt;=$BX$32),$BX$33,0),IF(BY3818&lt;=$BX$13,0,NORMDIST(LN((BY3818-$BX$13)/$BX$12),0,$BW$8,FALSE)/((BY3818-$BX$13)/$BX$12)))),-999)</f>
        <v>1.0922445213100622E-60</v>
      </c>
      <c r="CA3818" s="1">
        <f t="shared" si="838"/>
        <v>26</v>
      </c>
      <c r="CE3818" s="1">
        <f t="shared" ref="CE3818:CE3881" si="843">IF(AND($CB$7,$CD$2,$CD$1),26+$P$23/2-CC3818*$P$23,NA())</f>
        <v>26.305</v>
      </c>
      <c r="CF3818" s="1">
        <f t="shared" ref="CF3818:CF3881" si="844">IF(ISNA(CJ3818),99,CJ3818)</f>
        <v>99</v>
      </c>
      <c r="CG3818" s="1">
        <f t="shared" ref="CG3818:CG3881" si="845">IF(ISNA(CJ3818),0,CJ3818)</f>
        <v>0</v>
      </c>
      <c r="CH3818" s="1">
        <f t="shared" si="841"/>
        <v>0</v>
      </c>
      <c r="CJ3818" s="1" t="e">
        <f t="shared" ref="CJ3818:CJ3881" si="846">IF(CH3818=1,CE3818,NA())</f>
        <v>#N/A</v>
      </c>
      <c r="CK3818" s="1" t="str">
        <f t="shared" ref="CK3818:CK3881" si="847">IF(CH3818=1,M3717,"")</f>
        <v/>
      </c>
    </row>
    <row r="3819" spans="73:89" ht="12" customHeight="1" x14ac:dyDescent="0.15">
      <c r="BU3819" s="1">
        <f t="shared" ref="BU3819:BU3882" si="848">IF($BY$12&lt;3,0,IF(BY3819&lt;=$BX$13,0,NORMDIST(LN((BY3819-$BX$13)/$BX$12),0,$BW$8,FALSE)/((BY3819-$BX$13)/$BX$12)))</f>
        <v>0</v>
      </c>
      <c r="BV3819" s="1">
        <f>IF($BY$12=1,NORMDIST(BY3819,$Y$6,$Y$8,TRUE),IF($BY$12=2,IF(BY3819&lt;=$BX$31,0,IF(BY3819&gt;=$BX$32,1,(BY3819-$BX$31)*$BX$33)),SUM($BU$42:BU3819)/$BV$40))</f>
        <v>1</v>
      </c>
      <c r="BW3819" s="1">
        <f t="shared" si="839"/>
        <v>3.8009548694483441E-58</v>
      </c>
      <c r="BY3819" s="1">
        <f t="shared" si="840"/>
        <v>377.70000000001738</v>
      </c>
      <c r="BZ3819" s="1">
        <f t="shared" si="842"/>
        <v>1.0063423006217022E-60</v>
      </c>
      <c r="CA3819" s="1">
        <f t="shared" ref="CA3819:CA3882" si="849">IF(AND($CD$1,$CD$3),26-$CD$40*NORMDIST(BY3819,$Y$6,$Y$8/SQRT($T$18),FALSE),-999)</f>
        <v>26</v>
      </c>
      <c r="CE3819" s="1">
        <f t="shared" si="843"/>
        <v>26.305</v>
      </c>
      <c r="CF3819" s="1">
        <f t="shared" si="844"/>
        <v>99</v>
      </c>
      <c r="CG3819" s="1">
        <f t="shared" si="845"/>
        <v>0</v>
      </c>
      <c r="CH3819" s="1">
        <f t="shared" si="841"/>
        <v>0</v>
      </c>
      <c r="CJ3819" s="1" t="e">
        <f t="shared" si="846"/>
        <v>#N/A</v>
      </c>
      <c r="CK3819" s="1" t="str">
        <f t="shared" si="847"/>
        <v/>
      </c>
    </row>
    <row r="3820" spans="73:89" ht="12" customHeight="1" x14ac:dyDescent="0.15">
      <c r="BU3820" s="1">
        <f t="shared" si="848"/>
        <v>0</v>
      </c>
      <c r="BV3820" s="1">
        <f>IF($BY$12=1,NORMDIST(BY3820,$Y$6,$Y$8,TRUE),IF($BY$12=2,IF(BY3820&lt;=$BX$31,0,IF(BY3820&gt;=$BX$32,1,(BY3820-$BX$31)*$BX$33)),SUM($BU$42:BU3820)/$BV$40))</f>
        <v>1</v>
      </c>
      <c r="BW3820" s="1">
        <f t="shared" si="839"/>
        <v>3.5028591742922956E-58</v>
      </c>
      <c r="BY3820" s="1">
        <f t="shared" si="840"/>
        <v>377.80000000001741</v>
      </c>
      <c r="BZ3820" s="1">
        <f t="shared" si="842"/>
        <v>9.2717288890739395E-61</v>
      </c>
      <c r="CA3820" s="1">
        <f t="shared" si="849"/>
        <v>26</v>
      </c>
      <c r="CE3820" s="1">
        <f t="shared" si="843"/>
        <v>26.305</v>
      </c>
      <c r="CF3820" s="1">
        <f t="shared" si="844"/>
        <v>99</v>
      </c>
      <c r="CG3820" s="1">
        <f t="shared" si="845"/>
        <v>0</v>
      </c>
      <c r="CH3820" s="1">
        <f t="shared" si="841"/>
        <v>0</v>
      </c>
      <c r="CJ3820" s="1" t="e">
        <f t="shared" si="846"/>
        <v>#N/A</v>
      </c>
      <c r="CK3820" s="1" t="str">
        <f t="shared" si="847"/>
        <v/>
      </c>
    </row>
    <row r="3821" spans="73:89" ht="12" customHeight="1" x14ac:dyDescent="0.15">
      <c r="BU3821" s="1">
        <f t="shared" si="848"/>
        <v>0</v>
      </c>
      <c r="BV3821" s="1">
        <f>IF($BY$12=1,NORMDIST(BY3821,$Y$6,$Y$8,TRUE),IF($BY$12=2,IF(BY3821&lt;=$BX$31,0,IF(BY3821&gt;=$BX$32,1,(BY3821-$BX$31)*$BX$33)),SUM($BU$42:BU3821)/$BV$40))</f>
        <v>1</v>
      </c>
      <c r="BW3821" s="1">
        <f t="shared" si="839"/>
        <v>3.2280611609450668E-58</v>
      </c>
      <c r="BY3821" s="1">
        <f t="shared" si="840"/>
        <v>377.90000000001743</v>
      </c>
      <c r="BZ3821" s="1">
        <f t="shared" si="842"/>
        <v>8.5421041570386828E-61</v>
      </c>
      <c r="CA3821" s="1">
        <f t="shared" si="849"/>
        <v>26</v>
      </c>
      <c r="CE3821" s="1">
        <f t="shared" si="843"/>
        <v>26.305</v>
      </c>
      <c r="CF3821" s="1">
        <f t="shared" si="844"/>
        <v>99</v>
      </c>
      <c r="CG3821" s="1">
        <f t="shared" si="845"/>
        <v>0</v>
      </c>
      <c r="CH3821" s="1">
        <f t="shared" si="841"/>
        <v>0</v>
      </c>
      <c r="CJ3821" s="1" t="e">
        <f t="shared" si="846"/>
        <v>#N/A</v>
      </c>
      <c r="CK3821" s="1" t="str">
        <f t="shared" si="847"/>
        <v/>
      </c>
    </row>
    <row r="3822" spans="73:89" ht="12" customHeight="1" x14ac:dyDescent="0.15">
      <c r="BU3822" s="1">
        <f t="shared" si="848"/>
        <v>0</v>
      </c>
      <c r="BV3822" s="1">
        <f>IF($BY$12=1,NORMDIST(BY3822,$Y$6,$Y$8,TRUE),IF($BY$12=2,IF(BY3822&lt;=$BX$31,0,IF(BY3822&gt;=$BX$32,1,(BY3822-$BX$31)*$BX$33)),SUM($BU$42:BU3822)/$BV$40))</f>
        <v>1</v>
      </c>
      <c r="BW3822" s="1">
        <f t="shared" si="839"/>
        <v>2.9747463727353843E-58</v>
      </c>
      <c r="BY3822" s="1">
        <f t="shared" si="840"/>
        <v>378.00000000001745</v>
      </c>
      <c r="BZ3822" s="1">
        <f t="shared" si="842"/>
        <v>7.8696993987704946E-61</v>
      </c>
      <c r="CA3822" s="1">
        <f t="shared" si="849"/>
        <v>26</v>
      </c>
      <c r="CE3822" s="1">
        <f t="shared" si="843"/>
        <v>26.305</v>
      </c>
      <c r="CF3822" s="1">
        <f t="shared" si="844"/>
        <v>99</v>
      </c>
      <c r="CG3822" s="1">
        <f t="shared" si="845"/>
        <v>0</v>
      </c>
      <c r="CH3822" s="1">
        <f t="shared" si="841"/>
        <v>0</v>
      </c>
      <c r="CJ3822" s="1" t="e">
        <f t="shared" si="846"/>
        <v>#N/A</v>
      </c>
      <c r="CK3822" s="1" t="str">
        <f t="shared" si="847"/>
        <v/>
      </c>
    </row>
    <row r="3823" spans="73:89" ht="12" customHeight="1" x14ac:dyDescent="0.15">
      <c r="BU3823" s="1">
        <f t="shared" si="848"/>
        <v>0</v>
      </c>
      <c r="BV3823" s="1">
        <f>IF($BY$12=1,NORMDIST(BY3823,$Y$6,$Y$8,TRUE),IF($BY$12=2,IF(BY3823&lt;=$BX$31,0,IF(BY3823&gt;=$BX$32,1,(BY3823-$BX$31)*$BX$33)),SUM($BU$42:BU3823)/$BV$40))</f>
        <v>1</v>
      </c>
      <c r="BW3823" s="1">
        <f t="shared" si="839"/>
        <v>2.7412411650438787E-58</v>
      </c>
      <c r="BY3823" s="1">
        <f t="shared" si="840"/>
        <v>378.10000000001747</v>
      </c>
      <c r="BZ3823" s="1">
        <f t="shared" si="842"/>
        <v>7.2500427533555989E-61</v>
      </c>
      <c r="CA3823" s="1">
        <f t="shared" si="849"/>
        <v>26</v>
      </c>
      <c r="CE3823" s="1">
        <f t="shared" si="843"/>
        <v>26.305</v>
      </c>
      <c r="CF3823" s="1">
        <f t="shared" si="844"/>
        <v>99</v>
      </c>
      <c r="CG3823" s="1">
        <f t="shared" si="845"/>
        <v>0</v>
      </c>
      <c r="CH3823" s="1">
        <f t="shared" si="841"/>
        <v>0</v>
      </c>
      <c r="CJ3823" s="1" t="e">
        <f t="shared" si="846"/>
        <v>#N/A</v>
      </c>
      <c r="CK3823" s="1" t="str">
        <f t="shared" si="847"/>
        <v/>
      </c>
    </row>
    <row r="3824" spans="73:89" ht="12" customHeight="1" x14ac:dyDescent="0.15">
      <c r="BU3824" s="1">
        <f t="shared" si="848"/>
        <v>0</v>
      </c>
      <c r="BV3824" s="1">
        <f>IF($BY$12=1,NORMDIST(BY3824,$Y$6,$Y$8,TRUE),IF($BY$12=2,IF(BY3824&lt;=$BX$31,0,IF(BY3824&gt;=$BX$32,1,(BY3824-$BX$31)*$BX$33)),SUM($BU$42:BU3824)/$BV$40))</f>
        <v>1</v>
      </c>
      <c r="BW3824" s="1">
        <f t="shared" si="839"/>
        <v>2.5260018166436347E-58</v>
      </c>
      <c r="BY3824" s="1">
        <f t="shared" si="840"/>
        <v>378.2000000000175</v>
      </c>
      <c r="BZ3824" s="1">
        <f t="shared" si="842"/>
        <v>6.6790106204217821E-61</v>
      </c>
      <c r="CA3824" s="1">
        <f t="shared" si="849"/>
        <v>26</v>
      </c>
      <c r="CE3824" s="1">
        <f t="shared" si="843"/>
        <v>26.305</v>
      </c>
      <c r="CF3824" s="1">
        <f t="shared" si="844"/>
        <v>99</v>
      </c>
      <c r="CG3824" s="1">
        <f t="shared" si="845"/>
        <v>0</v>
      </c>
      <c r="CH3824" s="1">
        <f t="shared" si="841"/>
        <v>0</v>
      </c>
      <c r="CJ3824" s="1" t="e">
        <f t="shared" si="846"/>
        <v>#N/A</v>
      </c>
      <c r="CK3824" s="1" t="str">
        <f t="shared" si="847"/>
        <v/>
      </c>
    </row>
    <row r="3825" spans="73:89" ht="12" customHeight="1" x14ac:dyDescent="0.15">
      <c r="BU3825" s="1">
        <f t="shared" si="848"/>
        <v>0</v>
      </c>
      <c r="BV3825" s="1">
        <f>IF($BY$12=1,NORMDIST(BY3825,$Y$6,$Y$8,TRUE),IF($BY$12=2,IF(BY3825&lt;=$BX$31,0,IF(BY3825&gt;=$BX$32,1,(BY3825-$BX$31)*$BX$33)),SUM($BU$42:BU3825)/$BV$40))</f>
        <v>1</v>
      </c>
      <c r="BW3825" s="1">
        <f t="shared" si="839"/>
        <v>2.3276044799831822E-58</v>
      </c>
      <c r="BY3825" s="1">
        <f t="shared" si="840"/>
        <v>378.30000000001752</v>
      </c>
      <c r="BZ3825" s="1">
        <f t="shared" si="842"/>
        <v>6.1528006343723883E-61</v>
      </c>
      <c r="CA3825" s="1">
        <f t="shared" si="849"/>
        <v>26</v>
      </c>
      <c r="CE3825" s="1">
        <f t="shared" si="843"/>
        <v>26.305</v>
      </c>
      <c r="CF3825" s="1">
        <f t="shared" si="844"/>
        <v>99</v>
      </c>
      <c r="CG3825" s="1">
        <f t="shared" si="845"/>
        <v>0</v>
      </c>
      <c r="CH3825" s="1">
        <f t="shared" si="841"/>
        <v>0</v>
      </c>
      <c r="CJ3825" s="1" t="e">
        <f t="shared" si="846"/>
        <v>#N/A</v>
      </c>
      <c r="CK3825" s="1" t="str">
        <f t="shared" si="847"/>
        <v/>
      </c>
    </row>
    <row r="3826" spans="73:89" ht="12" customHeight="1" x14ac:dyDescent="0.15">
      <c r="BU3826" s="1">
        <f t="shared" si="848"/>
        <v>0</v>
      </c>
      <c r="BV3826" s="1">
        <f>IF($BY$12=1,NORMDIST(BY3826,$Y$6,$Y$8,TRUE),IF($BY$12=2,IF(BY3826&lt;=$BX$31,0,IF(BY3826&gt;=$BX$32,1,(BY3826-$BX$31)*$BX$33)),SUM($BU$42:BU3826)/$BV$40))</f>
        <v>1</v>
      </c>
      <c r="BW3826" s="1">
        <f t="shared" si="839"/>
        <v>2.1447359060113595E-58</v>
      </c>
      <c r="BY3826" s="1">
        <f t="shared" si="840"/>
        <v>378.40000000001754</v>
      </c>
      <c r="BZ3826" s="1">
        <f t="shared" si="842"/>
        <v>5.6679067283595668E-61</v>
      </c>
      <c r="CA3826" s="1">
        <f t="shared" si="849"/>
        <v>26</v>
      </c>
      <c r="CE3826" s="1">
        <f t="shared" si="843"/>
        <v>26.305</v>
      </c>
      <c r="CF3826" s="1">
        <f t="shared" si="844"/>
        <v>99</v>
      </c>
      <c r="CG3826" s="1">
        <f t="shared" si="845"/>
        <v>0</v>
      </c>
      <c r="CH3826" s="1">
        <f t="shared" si="841"/>
        <v>0</v>
      </c>
      <c r="CJ3826" s="1" t="e">
        <f t="shared" si="846"/>
        <v>#N/A</v>
      </c>
      <c r="CK3826" s="1" t="str">
        <f t="shared" si="847"/>
        <v/>
      </c>
    </row>
    <row r="3827" spans="73:89" ht="12" customHeight="1" x14ac:dyDescent="0.15">
      <c r="BU3827" s="1">
        <f t="shared" si="848"/>
        <v>0</v>
      </c>
      <c r="BV3827" s="1">
        <f>IF($BY$12=1,NORMDIST(BY3827,$Y$6,$Y$8,TRUE),IF($BY$12=2,IF(BY3827&lt;=$BX$31,0,IF(BY3827&gt;=$BX$32,1,(BY3827-$BX$31)*$BX$33)),SUM($BU$42:BU3827)/$BV$40))</f>
        <v>1</v>
      </c>
      <c r="BW3827" s="1">
        <f t="shared" si="839"/>
        <v>1.9761848840652362E-58</v>
      </c>
      <c r="BY3827" s="1">
        <f t="shared" si="840"/>
        <v>378.50000000001756</v>
      </c>
      <c r="BZ3827" s="1">
        <f t="shared" si="842"/>
        <v>5.2210961269884927E-61</v>
      </c>
      <c r="CA3827" s="1">
        <f t="shared" si="849"/>
        <v>26</v>
      </c>
      <c r="CE3827" s="1">
        <f t="shared" si="843"/>
        <v>26.305</v>
      </c>
      <c r="CF3827" s="1">
        <f t="shared" si="844"/>
        <v>99</v>
      </c>
      <c r="CG3827" s="1">
        <f t="shared" si="845"/>
        <v>0</v>
      </c>
      <c r="CH3827" s="1">
        <f t="shared" si="841"/>
        <v>0</v>
      </c>
      <c r="CJ3827" s="1" t="e">
        <f t="shared" si="846"/>
        <v>#N/A</v>
      </c>
      <c r="CK3827" s="1" t="str">
        <f t="shared" si="847"/>
        <v/>
      </c>
    </row>
    <row r="3828" spans="73:89" ht="12" customHeight="1" x14ac:dyDescent="0.15">
      <c r="BU3828" s="1">
        <f t="shared" si="848"/>
        <v>0</v>
      </c>
      <c r="BV3828" s="1">
        <f>IF($BY$12=1,NORMDIST(BY3828,$Y$6,$Y$8,TRUE),IF($BY$12=2,IF(BY3828&lt;=$BX$31,0,IF(BY3828&gt;=$BX$32,1,(BY3828-$BX$31)*$BX$33)),SUM($BU$42:BU3828)/$BV$40))</f>
        <v>1</v>
      </c>
      <c r="BW3828" s="1">
        <f t="shared" si="839"/>
        <v>1.8208343418989866E-58</v>
      </c>
      <c r="BY3828" s="1">
        <f t="shared" si="840"/>
        <v>378.60000000001759</v>
      </c>
      <c r="BZ3828" s="1">
        <f t="shared" si="842"/>
        <v>4.8093881191201854E-61</v>
      </c>
      <c r="CA3828" s="1">
        <f t="shared" si="849"/>
        <v>26</v>
      </c>
      <c r="CE3828" s="1">
        <f t="shared" si="843"/>
        <v>26.305</v>
      </c>
      <c r="CF3828" s="1">
        <f t="shared" si="844"/>
        <v>99</v>
      </c>
      <c r="CG3828" s="1">
        <f t="shared" si="845"/>
        <v>0</v>
      </c>
      <c r="CH3828" s="1">
        <f t="shared" si="841"/>
        <v>0</v>
      </c>
      <c r="CJ3828" s="1" t="e">
        <f t="shared" si="846"/>
        <v>#N/A</v>
      </c>
      <c r="CK3828" s="1" t="str">
        <f t="shared" si="847"/>
        <v/>
      </c>
    </row>
    <row r="3829" spans="73:89" ht="12" customHeight="1" x14ac:dyDescent="0.15">
      <c r="BU3829" s="1">
        <f t="shared" si="848"/>
        <v>0</v>
      </c>
      <c r="BV3829" s="1">
        <f>IF($BY$12=1,NORMDIST(BY3829,$Y$6,$Y$8,TRUE),IF($BY$12=2,IF(BY3829&lt;=$BX$31,0,IF(BY3829&gt;=$BX$32,1,(BY3829-$BX$31)*$BX$33)),SUM($BU$42:BU3829)/$BV$40))</f>
        <v>1</v>
      </c>
      <c r="BW3829" s="1">
        <f t="shared" si="839"/>
        <v>1.6776540551287171E-58</v>
      </c>
      <c r="BY3829" s="1">
        <f t="shared" si="840"/>
        <v>378.70000000001761</v>
      </c>
      <c r="BZ3829" s="1">
        <f t="shared" si="842"/>
        <v>4.4300344735374676E-61</v>
      </c>
      <c r="CA3829" s="1">
        <f t="shared" si="849"/>
        <v>26</v>
      </c>
      <c r="CE3829" s="1">
        <f t="shared" si="843"/>
        <v>26.305</v>
      </c>
      <c r="CF3829" s="1">
        <f t="shared" si="844"/>
        <v>99</v>
      </c>
      <c r="CG3829" s="1">
        <f t="shared" si="845"/>
        <v>0</v>
      </c>
      <c r="CH3829" s="1">
        <f t="shared" si="841"/>
        <v>0</v>
      </c>
      <c r="CJ3829" s="1" t="e">
        <f t="shared" si="846"/>
        <v>#N/A</v>
      </c>
      <c r="CK3829" s="1" t="str">
        <f t="shared" si="847"/>
        <v/>
      </c>
    </row>
    <row r="3830" spans="73:89" ht="12" customHeight="1" x14ac:dyDescent="0.15">
      <c r="BU3830" s="1">
        <f t="shared" si="848"/>
        <v>0</v>
      </c>
      <c r="BV3830" s="1">
        <f>IF($BY$12=1,NORMDIST(BY3830,$Y$6,$Y$8,TRUE),IF($BY$12=2,IF(BY3830&lt;=$BX$31,0,IF(BY3830&gt;=$BX$32,1,(BY3830-$BX$31)*$BX$33)),SUM($BU$42:BU3830)/$BV$40))</f>
        <v>1</v>
      </c>
      <c r="BW3830" s="1">
        <f t="shared" si="839"/>
        <v>1.5456939192549054E-58</v>
      </c>
      <c r="BY3830" s="1">
        <f t="shared" si="840"/>
        <v>378.80000000001763</v>
      </c>
      <c r="BZ3830" s="1">
        <f t="shared" si="842"/>
        <v>4.0805013707888951E-61</v>
      </c>
      <c r="CA3830" s="1">
        <f t="shared" si="849"/>
        <v>26</v>
      </c>
      <c r="CE3830" s="1">
        <f t="shared" si="843"/>
        <v>26.305</v>
      </c>
      <c r="CF3830" s="1">
        <f t="shared" si="844"/>
        <v>99</v>
      </c>
      <c r="CG3830" s="1">
        <f t="shared" si="845"/>
        <v>0</v>
      </c>
      <c r="CH3830" s="1">
        <f t="shared" si="841"/>
        <v>0</v>
      </c>
      <c r="CJ3830" s="1" t="e">
        <f t="shared" si="846"/>
        <v>#N/A</v>
      </c>
      <c r="CK3830" s="1" t="str">
        <f t="shared" si="847"/>
        <v/>
      </c>
    </row>
    <row r="3831" spans="73:89" ht="12" customHeight="1" x14ac:dyDescent="0.15">
      <c r="BU3831" s="1">
        <f t="shared" si="848"/>
        <v>0</v>
      </c>
      <c r="BV3831" s="1">
        <f>IF($BY$12=1,NORMDIST(BY3831,$Y$6,$Y$8,TRUE),IF($BY$12=2,IF(BY3831&lt;=$BX$31,0,IF(BY3831&gt;=$BX$32,1,(BY3831-$BX$31)*$BX$33)),SUM($BU$42:BU3831)/$BV$40))</f>
        <v>1</v>
      </c>
      <c r="BW3831" s="1">
        <f t="shared" si="839"/>
        <v>1.4240777410108321E-58</v>
      </c>
      <c r="BY3831" s="1">
        <f t="shared" si="840"/>
        <v>378.90000000001766</v>
      </c>
      <c r="BZ3831" s="1">
        <f t="shared" si="842"/>
        <v>3.758452734259081E-61</v>
      </c>
      <c r="CA3831" s="1">
        <f t="shared" si="849"/>
        <v>26</v>
      </c>
      <c r="CE3831" s="1">
        <f t="shared" si="843"/>
        <v>26.305</v>
      </c>
      <c r="CF3831" s="1">
        <f t="shared" si="844"/>
        <v>99</v>
      </c>
      <c r="CG3831" s="1">
        <f t="shared" si="845"/>
        <v>0</v>
      </c>
      <c r="CH3831" s="1">
        <f t="shared" si="841"/>
        <v>0</v>
      </c>
      <c r="CJ3831" s="1" t="e">
        <f t="shared" si="846"/>
        <v>#N/A</v>
      </c>
      <c r="CK3831" s="1" t="str">
        <f t="shared" si="847"/>
        <v/>
      </c>
    </row>
    <row r="3832" spans="73:89" ht="12" customHeight="1" x14ac:dyDescent="0.15">
      <c r="BU3832" s="1">
        <f t="shared" si="848"/>
        <v>0</v>
      </c>
      <c r="BV3832" s="1">
        <f>IF($BY$12=1,NORMDIST(BY3832,$Y$6,$Y$8,TRUE),IF($BY$12=2,IF(BY3832&lt;=$BX$31,0,IF(BY3832&gt;=$BX$32,1,(BY3832-$BX$31)*$BX$33)),SUM($BU$42:BU3832)/$BV$40))</f>
        <v>1</v>
      </c>
      <c r="BW3832" s="1">
        <f t="shared" si="839"/>
        <v>1.3119975090943053E-58</v>
      </c>
      <c r="BY3832" s="1">
        <f t="shared" si="840"/>
        <v>379.00000000001768</v>
      </c>
      <c r="BZ3832" s="1">
        <f t="shared" si="842"/>
        <v>3.4617348524914093E-61</v>
      </c>
      <c r="CA3832" s="1">
        <f t="shared" si="849"/>
        <v>26</v>
      </c>
      <c r="CE3832" s="1">
        <f t="shared" si="843"/>
        <v>26.305</v>
      </c>
      <c r="CF3832" s="1">
        <f t="shared" si="844"/>
        <v>99</v>
      </c>
      <c r="CG3832" s="1">
        <f t="shared" si="845"/>
        <v>0</v>
      </c>
      <c r="CH3832" s="1">
        <f t="shared" si="841"/>
        <v>0</v>
      </c>
      <c r="CJ3832" s="1" t="e">
        <f t="shared" si="846"/>
        <v>#N/A</v>
      </c>
      <c r="CK3832" s="1" t="str">
        <f t="shared" si="847"/>
        <v/>
      </c>
    </row>
    <row r="3833" spans="73:89" ht="12" customHeight="1" x14ac:dyDescent="0.15">
      <c r="BU3833" s="1">
        <f t="shared" si="848"/>
        <v>0</v>
      </c>
      <c r="BV3833" s="1">
        <f>IF($BY$12=1,NORMDIST(BY3833,$Y$6,$Y$8,TRUE),IF($BY$12=2,IF(BY3833&lt;=$BX$31,0,IF(BY3833&gt;=$BX$32,1,(BY3833-$BX$31)*$BX$33)),SUM($BU$42:BU3833)/$BV$40))</f>
        <v>1</v>
      </c>
      <c r="BW3833" s="1">
        <f t="shared" si="839"/>
        <v>1.2087081074071854E-58</v>
      </c>
      <c r="BY3833" s="1">
        <f t="shared" si="840"/>
        <v>379.1000000000177</v>
      </c>
      <c r="BZ3833" s="1">
        <f t="shared" si="842"/>
        <v>3.1883621931076996E-61</v>
      </c>
      <c r="CA3833" s="1">
        <f t="shared" si="849"/>
        <v>26</v>
      </c>
      <c r="CE3833" s="1">
        <f t="shared" si="843"/>
        <v>26.305</v>
      </c>
      <c r="CF3833" s="1">
        <f t="shared" si="844"/>
        <v>99</v>
      </c>
      <c r="CG3833" s="1">
        <f t="shared" si="845"/>
        <v>0</v>
      </c>
      <c r="CH3833" s="1">
        <f t="shared" si="841"/>
        <v>0</v>
      </c>
      <c r="CJ3833" s="1" t="e">
        <f t="shared" si="846"/>
        <v>#N/A</v>
      </c>
      <c r="CK3833" s="1" t="str">
        <f t="shared" si="847"/>
        <v/>
      </c>
    </row>
    <row r="3834" spans="73:89" ht="12" customHeight="1" x14ac:dyDescent="0.15">
      <c r="BU3834" s="1">
        <f t="shared" si="848"/>
        <v>0</v>
      </c>
      <c r="BV3834" s="1">
        <f>IF($BY$12=1,NORMDIST(BY3834,$Y$6,$Y$8,TRUE),IF($BY$12=2,IF(BY3834&lt;=$BX$31,0,IF(BY3834&gt;=$BX$32,1,(BY3834-$BX$31)*$BX$33)),SUM($BU$42:BU3834)/$BV$40))</f>
        <v>1</v>
      </c>
      <c r="BW3834" s="1">
        <f t="shared" si="839"/>
        <v>1.1135224367466649E-58</v>
      </c>
      <c r="BY3834" s="1">
        <f t="shared" si="840"/>
        <v>379.20000000001772</v>
      </c>
      <c r="BZ3834" s="1">
        <f t="shared" si="842"/>
        <v>2.9365043163149076E-61</v>
      </c>
      <c r="CA3834" s="1">
        <f t="shared" si="849"/>
        <v>26</v>
      </c>
      <c r="CE3834" s="1">
        <f t="shared" si="843"/>
        <v>26.305</v>
      </c>
      <c r="CF3834" s="1">
        <f t="shared" si="844"/>
        <v>99</v>
      </c>
      <c r="CG3834" s="1">
        <f t="shared" si="845"/>
        <v>0</v>
      </c>
      <c r="CH3834" s="1">
        <f t="shared" si="841"/>
        <v>0</v>
      </c>
      <c r="CJ3834" s="1" t="e">
        <f t="shared" si="846"/>
        <v>#N/A</v>
      </c>
      <c r="CK3834" s="1" t="str">
        <f t="shared" si="847"/>
        <v/>
      </c>
    </row>
    <row r="3835" spans="73:89" ht="12" customHeight="1" x14ac:dyDescent="0.15">
      <c r="BU3835" s="1">
        <f t="shared" si="848"/>
        <v>0</v>
      </c>
      <c r="BV3835" s="1">
        <f>IF($BY$12=1,NORMDIST(BY3835,$Y$6,$Y$8,TRUE),IF($BY$12=2,IF(BY3835&lt;=$BX$31,0,IF(BY3835&gt;=$BX$32,1,(BY3835-$BX$31)*$BX$33)),SUM($BU$42:BU3835)/$BV$40))</f>
        <v>1</v>
      </c>
      <c r="BW3835" s="1">
        <f t="shared" ref="BW3835:BW3898" si="850">BY3835*BZ3835</f>
        <v>1.0258069135083051E-58</v>
      </c>
      <c r="BY3835" s="1">
        <f t="shared" ref="BY3835:BY3898" si="851">BY3834+$BZ$1</f>
        <v>379.30000000001775</v>
      </c>
      <c r="BZ3835" s="1">
        <f t="shared" si="842"/>
        <v>2.7044738030800343E-61</v>
      </c>
      <c r="CA3835" s="1">
        <f t="shared" si="849"/>
        <v>26</v>
      </c>
      <c r="CE3835" s="1">
        <f t="shared" si="843"/>
        <v>26.305</v>
      </c>
      <c r="CF3835" s="1">
        <f t="shared" si="844"/>
        <v>99</v>
      </c>
      <c r="CG3835" s="1">
        <f t="shared" si="845"/>
        <v>0</v>
      </c>
      <c r="CH3835" s="1">
        <f t="shared" si="841"/>
        <v>0</v>
      </c>
      <c r="CJ3835" s="1" t="e">
        <f t="shared" si="846"/>
        <v>#N/A</v>
      </c>
      <c r="CK3835" s="1" t="str">
        <f t="shared" si="847"/>
        <v/>
      </c>
    </row>
    <row r="3836" spans="73:89" ht="12" customHeight="1" x14ac:dyDescent="0.15">
      <c r="BU3836" s="1">
        <f t="shared" si="848"/>
        <v>0</v>
      </c>
      <c r="BV3836" s="1">
        <f>IF($BY$12=1,NORMDIST(BY3836,$Y$6,$Y$8,TRUE),IF($BY$12=2,IF(BY3836&lt;=$BX$31,0,IF(BY3836&gt;=$BX$32,1,(BY3836-$BX$31)*$BX$33)),SUM($BU$42:BU3836)/$BV$40))</f>
        <v>1</v>
      </c>
      <c r="BW3836" s="1">
        <f t="shared" si="850"/>
        <v>9.4497731637009686E-59</v>
      </c>
      <c r="BY3836" s="1">
        <f t="shared" si="851"/>
        <v>379.40000000001777</v>
      </c>
      <c r="BZ3836" s="1">
        <f t="shared" si="842"/>
        <v>2.4907151195836918E-61</v>
      </c>
      <c r="CA3836" s="1">
        <f t="shared" si="849"/>
        <v>26</v>
      </c>
      <c r="CE3836" s="1">
        <f t="shared" si="843"/>
        <v>26.305</v>
      </c>
      <c r="CF3836" s="1">
        <f t="shared" si="844"/>
        <v>99</v>
      </c>
      <c r="CG3836" s="1">
        <f t="shared" si="845"/>
        <v>0</v>
      </c>
      <c r="CH3836" s="1">
        <f t="shared" si="841"/>
        <v>0</v>
      </c>
      <c r="CJ3836" s="1" t="e">
        <f t="shared" si="846"/>
        <v>#N/A</v>
      </c>
      <c r="CK3836" s="1" t="str">
        <f t="shared" si="847"/>
        <v/>
      </c>
    </row>
    <row r="3837" spans="73:89" ht="12" customHeight="1" x14ac:dyDescent="0.15">
      <c r="BU3837" s="1">
        <f t="shared" si="848"/>
        <v>0</v>
      </c>
      <c r="BV3837" s="1">
        <f>IF($BY$12=1,NORMDIST(BY3837,$Y$6,$Y$8,TRUE),IF($BY$12=2,IF(BY3837&lt;=$BX$31,0,IF(BY3837&gt;=$BX$32,1,(BY3837-$BX$31)*$BX$33)),SUM($BU$42:BU3837)/$BV$40))</f>
        <v>1</v>
      </c>
      <c r="BW3837" s="1">
        <f t="shared" si="850"/>
        <v>8.7049495415350579E-59</v>
      </c>
      <c r="BY3837" s="1">
        <f t="shared" si="851"/>
        <v>379.50000000001779</v>
      </c>
      <c r="BZ3837" s="1">
        <f t="shared" si="842"/>
        <v>2.2937943455954281E-61</v>
      </c>
      <c r="CA3837" s="1">
        <f t="shared" si="849"/>
        <v>26</v>
      </c>
      <c r="CE3837" s="1">
        <f t="shared" si="843"/>
        <v>26.305</v>
      </c>
      <c r="CF3837" s="1">
        <f t="shared" si="844"/>
        <v>99</v>
      </c>
      <c r="CG3837" s="1">
        <f t="shared" si="845"/>
        <v>0</v>
      </c>
      <c r="CH3837" s="1">
        <f t="shared" si="841"/>
        <v>0</v>
      </c>
      <c r="CJ3837" s="1" t="e">
        <f t="shared" si="846"/>
        <v>#N/A</v>
      </c>
      <c r="CK3837" s="1" t="str">
        <f t="shared" si="847"/>
        <v/>
      </c>
    </row>
    <row r="3838" spans="73:89" ht="12" customHeight="1" x14ac:dyDescent="0.15">
      <c r="BU3838" s="1">
        <f t="shared" si="848"/>
        <v>0</v>
      </c>
      <c r="BV3838" s="1">
        <f>IF($BY$12=1,NORMDIST(BY3838,$Y$6,$Y$8,TRUE),IF($BY$12=2,IF(BY3838&lt;=$BX$31,0,IF(BY3838&gt;=$BX$32,1,(BY3838-$BX$31)*$BX$33)),SUM($BU$42:BU3838)/$BV$40))</f>
        <v>1</v>
      </c>
      <c r="BW3838" s="1">
        <f t="shared" si="850"/>
        <v>8.0186313011611898E-59</v>
      </c>
      <c r="BY3838" s="1">
        <f t="shared" si="851"/>
        <v>379.60000000001781</v>
      </c>
      <c r="BZ3838" s="1">
        <f t="shared" si="842"/>
        <v>2.1123896999896768E-61</v>
      </c>
      <c r="CA3838" s="1">
        <f t="shared" si="849"/>
        <v>26</v>
      </c>
      <c r="CE3838" s="1">
        <f t="shared" si="843"/>
        <v>26.305</v>
      </c>
      <c r="CF3838" s="1">
        <f t="shared" si="844"/>
        <v>99</v>
      </c>
      <c r="CG3838" s="1">
        <f t="shared" si="845"/>
        <v>0</v>
      </c>
      <c r="CH3838" s="1">
        <f t="shared" si="841"/>
        <v>0</v>
      </c>
      <c r="CJ3838" s="1" t="e">
        <f t="shared" si="846"/>
        <v>#N/A</v>
      </c>
      <c r="CK3838" s="1" t="str">
        <f t="shared" si="847"/>
        <v/>
      </c>
    </row>
    <row r="3839" spans="73:89" ht="12" customHeight="1" x14ac:dyDescent="0.15">
      <c r="BU3839" s="1">
        <f t="shared" si="848"/>
        <v>0</v>
      </c>
      <c r="BV3839" s="1">
        <f>IF($BY$12=1,NORMDIST(BY3839,$Y$6,$Y$8,TRUE),IF($BY$12=2,IF(BY3839&lt;=$BX$31,0,IF(BY3839&gt;=$BX$32,1,(BY3839-$BX$31)*$BX$33)),SUM($BU$42:BU3839)/$BV$40))</f>
        <v>1</v>
      </c>
      <c r="BW3839" s="1">
        <f t="shared" si="850"/>
        <v>7.3862387982831882E-59</v>
      </c>
      <c r="BY3839" s="1">
        <f t="shared" si="851"/>
        <v>379.70000000001784</v>
      </c>
      <c r="BZ3839" s="1">
        <f t="shared" si="842"/>
        <v>1.9452828017600319E-61</v>
      </c>
      <c r="CA3839" s="1">
        <f t="shared" si="849"/>
        <v>26</v>
      </c>
      <c r="CE3839" s="1">
        <f t="shared" si="843"/>
        <v>26.305</v>
      </c>
      <c r="CF3839" s="1">
        <f t="shared" si="844"/>
        <v>99</v>
      </c>
      <c r="CG3839" s="1">
        <f t="shared" si="845"/>
        <v>0</v>
      </c>
      <c r="CH3839" s="1">
        <f t="shared" si="841"/>
        <v>0</v>
      </c>
      <c r="CJ3839" s="1" t="e">
        <f t="shared" si="846"/>
        <v>#N/A</v>
      </c>
      <c r="CK3839" s="1" t="str">
        <f t="shared" si="847"/>
        <v/>
      </c>
    </row>
    <row r="3840" spans="73:89" ht="12" customHeight="1" x14ac:dyDescent="0.15">
      <c r="BU3840" s="1">
        <f t="shared" si="848"/>
        <v>0</v>
      </c>
      <c r="BV3840" s="1">
        <f>IF($BY$12=1,NORMDIST(BY3840,$Y$6,$Y$8,TRUE),IF($BY$12=2,IF(BY3840&lt;=$BX$31,0,IF(BY3840&gt;=$BX$32,1,(BY3840-$BX$31)*$BX$33)),SUM($BU$42:BU3840)/$BV$40))</f>
        <v>1</v>
      </c>
      <c r="BW3840" s="1">
        <f t="shared" si="850"/>
        <v>6.8035496154172737E-59</v>
      </c>
      <c r="BY3840" s="1">
        <f t="shared" si="851"/>
        <v>379.80000000001786</v>
      </c>
      <c r="BZ3840" s="1">
        <f t="shared" si="842"/>
        <v>1.7913506096411147E-61</v>
      </c>
      <c r="CA3840" s="1">
        <f t="shared" si="849"/>
        <v>26</v>
      </c>
      <c r="CE3840" s="1">
        <f t="shared" si="843"/>
        <v>26.305</v>
      </c>
      <c r="CF3840" s="1">
        <f t="shared" si="844"/>
        <v>99</v>
      </c>
      <c r="CG3840" s="1">
        <f t="shared" si="845"/>
        <v>0</v>
      </c>
      <c r="CH3840" s="1">
        <f t="shared" si="841"/>
        <v>0</v>
      </c>
      <c r="CJ3840" s="1" t="e">
        <f t="shared" si="846"/>
        <v>#N/A</v>
      </c>
      <c r="CK3840" s="1" t="str">
        <f t="shared" si="847"/>
        <v/>
      </c>
    </row>
    <row r="3841" spans="73:89" ht="12" customHeight="1" x14ac:dyDescent="0.15">
      <c r="BU3841" s="1">
        <f t="shared" si="848"/>
        <v>0</v>
      </c>
      <c r="BV3841" s="1">
        <f>IF($BY$12=1,NORMDIST(BY3841,$Y$6,$Y$8,TRUE),IF($BY$12=2,IF(BY3841&lt;=$BX$31,0,IF(BY3841&gt;=$BX$32,1,(BY3841-$BX$31)*$BX$33)),SUM($BU$42:BU3841)/$BV$40))</f>
        <v>1</v>
      </c>
      <c r="BW3841" s="1">
        <f t="shared" si="850"/>
        <v>6.2666707957817585E-59</v>
      </c>
      <c r="BY3841" s="1">
        <f t="shared" si="851"/>
        <v>379.90000000001788</v>
      </c>
      <c r="BZ3841" s="1">
        <f t="shared" si="842"/>
        <v>1.6495579878340256E-61</v>
      </c>
      <c r="CA3841" s="1">
        <f t="shared" si="849"/>
        <v>26</v>
      </c>
      <c r="CE3841" s="1">
        <f t="shared" si="843"/>
        <v>26.305</v>
      </c>
      <c r="CF3841" s="1">
        <f t="shared" si="844"/>
        <v>99</v>
      </c>
      <c r="CG3841" s="1">
        <f t="shared" si="845"/>
        <v>0</v>
      </c>
      <c r="CH3841" s="1">
        <f t="shared" si="841"/>
        <v>0</v>
      </c>
      <c r="CJ3841" s="1" t="e">
        <f t="shared" si="846"/>
        <v>#N/A</v>
      </c>
      <c r="CK3841" s="1" t="str">
        <f t="shared" si="847"/>
        <v/>
      </c>
    </row>
    <row r="3842" spans="73:89" ht="12" customHeight="1" x14ac:dyDescent="0.15">
      <c r="BU3842" s="1">
        <f t="shared" si="848"/>
        <v>0</v>
      </c>
      <c r="BV3842" s="1">
        <f>IF($BY$12=1,NORMDIST(BY3842,$Y$6,$Y$8,TRUE),IF($BY$12=2,IF(BY3842&lt;=$BX$31,0,IF(BY3842&gt;=$BX$32,1,(BY3842-$BX$31)*$BX$33)),SUM($BU$42:BU3842)/$BV$40))</f>
        <v>1</v>
      </c>
      <c r="BW3842" s="1">
        <f t="shared" si="850"/>
        <v>5.7720132276158184E-59</v>
      </c>
      <c r="BY3842" s="1">
        <f t="shared" si="851"/>
        <v>380.00000000001791</v>
      </c>
      <c r="BZ3842" s="1">
        <f t="shared" si="842"/>
        <v>1.5189508493725123E-61</v>
      </c>
      <c r="CA3842" s="1">
        <f t="shared" si="849"/>
        <v>26</v>
      </c>
      <c r="CE3842" s="1">
        <f t="shared" si="843"/>
        <v>26.305</v>
      </c>
      <c r="CF3842" s="1">
        <f t="shared" si="844"/>
        <v>99</v>
      </c>
      <c r="CG3842" s="1">
        <f t="shared" si="845"/>
        <v>0</v>
      </c>
      <c r="CH3842" s="1">
        <f t="shared" si="841"/>
        <v>0</v>
      </c>
      <c r="CJ3842" s="1" t="e">
        <f t="shared" si="846"/>
        <v>#N/A</v>
      </c>
      <c r="CK3842" s="1" t="str">
        <f t="shared" si="847"/>
        <v/>
      </c>
    </row>
    <row r="3843" spans="73:89" ht="12" customHeight="1" x14ac:dyDescent="0.15">
      <c r="BU3843" s="1">
        <f t="shared" si="848"/>
        <v>0</v>
      </c>
      <c r="BV3843" s="1">
        <f>IF($BY$12=1,NORMDIST(BY3843,$Y$6,$Y$8,TRUE),IF($BY$12=2,IF(BY3843&lt;=$BX$31,0,IF(BY3843&gt;=$BX$32,1,(BY3843-$BX$31)*$BX$33)),SUM($BU$42:BU3843)/$BV$40))</f>
        <v>1</v>
      </c>
      <c r="BW3843" s="1">
        <f t="shared" si="850"/>
        <v>5.3162680129993759E-59</v>
      </c>
      <c r="BY3843" s="1">
        <f t="shared" si="851"/>
        <v>380.10000000001793</v>
      </c>
      <c r="BZ3843" s="1">
        <f t="shared" si="842"/>
        <v>1.3986498324122929E-61</v>
      </c>
      <c r="CA3843" s="1">
        <f t="shared" si="849"/>
        <v>26</v>
      </c>
      <c r="CE3843" s="1">
        <f t="shared" si="843"/>
        <v>26.305</v>
      </c>
      <c r="CF3843" s="1">
        <f t="shared" si="844"/>
        <v>99</v>
      </c>
      <c r="CG3843" s="1">
        <f t="shared" si="845"/>
        <v>0</v>
      </c>
      <c r="CH3843" s="1">
        <f t="shared" ref="CH3843:CH3906" si="852">IF(CB3843="",0,1)</f>
        <v>0</v>
      </c>
      <c r="CJ3843" s="1" t="e">
        <f t="shared" si="846"/>
        <v>#N/A</v>
      </c>
      <c r="CK3843" s="1" t="str">
        <f t="shared" si="847"/>
        <v/>
      </c>
    </row>
    <row r="3844" spans="73:89" ht="12" customHeight="1" x14ac:dyDescent="0.15">
      <c r="BU3844" s="1">
        <f t="shared" si="848"/>
        <v>0</v>
      </c>
      <c r="BV3844" s="1">
        <f>IF($BY$12=1,NORMDIST(BY3844,$Y$6,$Y$8,TRUE),IF($BY$12=2,IF(BY3844&lt;=$BX$31,0,IF(BY3844&gt;=$BX$32,1,(BY3844-$BX$31)*$BX$33)),SUM($BU$42:BU3844)/$BV$40))</f>
        <v>1</v>
      </c>
      <c r="BW3844" s="1">
        <f t="shared" si="850"/>
        <v>4.896384667977469E-59</v>
      </c>
      <c r="BY3844" s="1">
        <f t="shared" si="851"/>
        <v>380.20000000001795</v>
      </c>
      <c r="BZ3844" s="1">
        <f t="shared" si="842"/>
        <v>1.287844468168658E-61</v>
      </c>
      <c r="CA3844" s="1">
        <f t="shared" si="849"/>
        <v>26</v>
      </c>
      <c r="CE3844" s="1">
        <f t="shared" si="843"/>
        <v>26.305</v>
      </c>
      <c r="CF3844" s="1">
        <f t="shared" si="844"/>
        <v>99</v>
      </c>
      <c r="CG3844" s="1">
        <f t="shared" si="845"/>
        <v>0</v>
      </c>
      <c r="CH3844" s="1">
        <f t="shared" si="852"/>
        <v>0</v>
      </c>
      <c r="CJ3844" s="1" t="e">
        <f t="shared" si="846"/>
        <v>#N/A</v>
      </c>
      <c r="CK3844" s="1" t="str">
        <f t="shared" si="847"/>
        <v/>
      </c>
    </row>
    <row r="3845" spans="73:89" ht="12" customHeight="1" x14ac:dyDescent="0.15">
      <c r="BU3845" s="1">
        <f t="shared" si="848"/>
        <v>0</v>
      </c>
      <c r="BV3845" s="1">
        <f>IF($BY$12=1,NORMDIST(BY3845,$Y$6,$Y$8,TRUE),IF($BY$12=2,IF(BY3845&lt;=$BX$31,0,IF(BY3845&gt;=$BX$32,1,(BY3845-$BX$31)*$BX$33)),SUM($BU$42:BU3845)/$BV$40))</f>
        <v>1</v>
      </c>
      <c r="BW3845" s="1">
        <f t="shared" si="850"/>
        <v>4.5095510125903964E-59</v>
      </c>
      <c r="BY3845" s="1">
        <f t="shared" si="851"/>
        <v>380.30000000001797</v>
      </c>
      <c r="BZ3845" s="1">
        <f t="shared" si="842"/>
        <v>1.1857878024165616E-61</v>
      </c>
      <c r="CA3845" s="1">
        <f t="shared" si="849"/>
        <v>26</v>
      </c>
      <c r="CE3845" s="1">
        <f t="shared" si="843"/>
        <v>26.305</v>
      </c>
      <c r="CF3845" s="1">
        <f t="shared" si="844"/>
        <v>99</v>
      </c>
      <c r="CG3845" s="1">
        <f t="shared" si="845"/>
        <v>0</v>
      </c>
      <c r="CH3845" s="1">
        <f t="shared" si="852"/>
        <v>0</v>
      </c>
      <c r="CJ3845" s="1" t="e">
        <f t="shared" si="846"/>
        <v>#N/A</v>
      </c>
      <c r="CK3845" s="1" t="str">
        <f t="shared" si="847"/>
        <v/>
      </c>
    </row>
    <row r="3846" spans="73:89" ht="12" customHeight="1" x14ac:dyDescent="0.15">
      <c r="BU3846" s="1">
        <f t="shared" si="848"/>
        <v>0</v>
      </c>
      <c r="BV3846" s="1">
        <f>IF($BY$12=1,NORMDIST(BY3846,$Y$6,$Y$8,TRUE),IF($BY$12=2,IF(BY3846&lt;=$BX$31,0,IF(BY3846&gt;=$BX$32,1,(BY3846-$BX$31)*$BX$33)),SUM($BU$42:BU3846)/$BV$40))</f>
        <v>1</v>
      </c>
      <c r="BW3846" s="1">
        <f t="shared" si="850"/>
        <v>4.1531746202847478E-59</v>
      </c>
      <c r="BY3846" s="1">
        <f t="shared" si="851"/>
        <v>380.400000000018</v>
      </c>
      <c r="BZ3846" s="1">
        <f t="shared" si="842"/>
        <v>1.0917914354060334E-61</v>
      </c>
      <c r="CA3846" s="1">
        <f t="shared" si="849"/>
        <v>26</v>
      </c>
      <c r="CE3846" s="1">
        <f t="shared" si="843"/>
        <v>26.305</v>
      </c>
      <c r="CF3846" s="1">
        <f t="shared" si="844"/>
        <v>99</v>
      </c>
      <c r="CG3846" s="1">
        <f t="shared" si="845"/>
        <v>0</v>
      </c>
      <c r="CH3846" s="1">
        <f t="shared" si="852"/>
        <v>0</v>
      </c>
      <c r="CJ3846" s="1" t="e">
        <f t="shared" si="846"/>
        <v>#N/A</v>
      </c>
      <c r="CK3846" s="1" t="str">
        <f t="shared" si="847"/>
        <v/>
      </c>
    </row>
    <row r="3847" spans="73:89" ht="12" customHeight="1" x14ac:dyDescent="0.15">
      <c r="BU3847" s="1">
        <f t="shared" si="848"/>
        <v>0</v>
      </c>
      <c r="BV3847" s="1">
        <f>IF($BY$12=1,NORMDIST(BY3847,$Y$6,$Y$8,TRUE),IF($BY$12=2,IF(BY3847&lt;=$BX$31,0,IF(BY3847&gt;=$BX$32,1,(BY3847-$BX$31)*$BX$33)),SUM($BU$42:BU3847)/$BV$40))</f>
        <v>1</v>
      </c>
      <c r="BW3847" s="1">
        <f t="shared" si="850"/>
        <v>3.8248657062190283E-59</v>
      </c>
      <c r="BY3847" s="1">
        <f t="shared" si="851"/>
        <v>380.50000000001802</v>
      </c>
      <c r="BZ3847" s="1">
        <f t="shared" si="842"/>
        <v>1.0052209477579099E-61</v>
      </c>
      <c r="CA3847" s="1">
        <f t="shared" si="849"/>
        <v>26</v>
      </c>
      <c r="CE3847" s="1">
        <f t="shared" si="843"/>
        <v>26.305</v>
      </c>
      <c r="CF3847" s="1">
        <f t="shared" si="844"/>
        <v>99</v>
      </c>
      <c r="CG3847" s="1">
        <f t="shared" si="845"/>
        <v>0</v>
      </c>
      <c r="CH3847" s="1">
        <f t="shared" si="852"/>
        <v>0</v>
      </c>
      <c r="CJ3847" s="1" t="e">
        <f t="shared" si="846"/>
        <v>#N/A</v>
      </c>
      <c r="CK3847" s="1" t="str">
        <f t="shared" si="847"/>
        <v/>
      </c>
    </row>
    <row r="3848" spans="73:89" ht="12" customHeight="1" x14ac:dyDescent="0.15">
      <c r="BU3848" s="1">
        <f t="shared" si="848"/>
        <v>0</v>
      </c>
      <c r="BV3848" s="1">
        <f>IF($BY$12=1,NORMDIST(BY3848,$Y$6,$Y$8,TRUE),IF($BY$12=2,IF(BY3848&lt;=$BX$31,0,IF(BY3848&gt;=$BX$32,1,(BY3848-$BX$31)*$BX$33)),SUM($BU$42:BU3848)/$BV$40))</f>
        <v>1</v>
      </c>
      <c r="BW3848" s="1">
        <f t="shared" si="850"/>
        <v>3.5224213432647658E-59</v>
      </c>
      <c r="BY3848" s="1">
        <f t="shared" si="851"/>
        <v>380.60000000001804</v>
      </c>
      <c r="BZ3848" s="1">
        <f t="shared" si="842"/>
        <v>9.2549168241318934E-62</v>
      </c>
      <c r="CA3848" s="1">
        <f t="shared" si="849"/>
        <v>26</v>
      </c>
      <c r="CE3848" s="1">
        <f t="shared" si="843"/>
        <v>26.305</v>
      </c>
      <c r="CF3848" s="1">
        <f t="shared" si="844"/>
        <v>99</v>
      </c>
      <c r="CG3848" s="1">
        <f t="shared" si="845"/>
        <v>0</v>
      </c>
      <c r="CH3848" s="1">
        <f t="shared" si="852"/>
        <v>0</v>
      </c>
      <c r="CJ3848" s="1" t="e">
        <f t="shared" si="846"/>
        <v>#N/A</v>
      </c>
      <c r="CK3848" s="1" t="str">
        <f t="shared" si="847"/>
        <v/>
      </c>
    </row>
    <row r="3849" spans="73:89" ht="12" customHeight="1" x14ac:dyDescent="0.15">
      <c r="BU3849" s="1">
        <f t="shared" si="848"/>
        <v>0</v>
      </c>
      <c r="BV3849" s="1">
        <f>IF($BY$12=1,NORMDIST(BY3849,$Y$6,$Y$8,TRUE),IF($BY$12=2,IF(BY3849&lt;=$BX$31,0,IF(BY3849&gt;=$BX$32,1,(BY3849-$BX$31)*$BX$33)),SUM($BU$42:BU3849)/$BV$40))</f>
        <v>1</v>
      </c>
      <c r="BW3849" s="1">
        <f t="shared" si="850"/>
        <v>3.2438109030534333E-59</v>
      </c>
      <c r="BY3849" s="1">
        <f t="shared" si="851"/>
        <v>380.70000000001806</v>
      </c>
      <c r="BZ3849" s="1">
        <f t="shared" si="842"/>
        <v>8.5206485501793521E-62</v>
      </c>
      <c r="CA3849" s="1">
        <f t="shared" si="849"/>
        <v>26</v>
      </c>
      <c r="CE3849" s="1">
        <f t="shared" si="843"/>
        <v>26.305</v>
      </c>
      <c r="CF3849" s="1">
        <f t="shared" si="844"/>
        <v>99</v>
      </c>
      <c r="CG3849" s="1">
        <f t="shared" si="845"/>
        <v>0</v>
      </c>
      <c r="CH3849" s="1">
        <f t="shared" si="852"/>
        <v>0</v>
      </c>
      <c r="CJ3849" s="1" t="e">
        <f t="shared" si="846"/>
        <v>#N/A</v>
      </c>
      <c r="CK3849" s="1" t="str">
        <f t="shared" si="847"/>
        <v/>
      </c>
    </row>
    <row r="3850" spans="73:89" ht="12" customHeight="1" x14ac:dyDescent="0.15">
      <c r="BU3850" s="1">
        <f t="shared" si="848"/>
        <v>0</v>
      </c>
      <c r="BV3850" s="1">
        <f>IF($BY$12=1,NORMDIST(BY3850,$Y$6,$Y$8,TRUE),IF($BY$12=2,IF(BY3850&lt;=$BX$31,0,IF(BY3850&gt;=$BX$32,1,(BY3850-$BX$31)*$BX$33)),SUM($BU$42:BU3850)/$BV$40))</f>
        <v>1</v>
      </c>
      <c r="BW3850" s="1">
        <f t="shared" si="850"/>
        <v>2.9871626273357379E-59</v>
      </c>
      <c r="BY3850" s="1">
        <f t="shared" si="851"/>
        <v>380.80000000001809</v>
      </c>
      <c r="BZ3850" s="1">
        <f t="shared" si="842"/>
        <v>7.8444396726249893E-62</v>
      </c>
      <c r="CA3850" s="1">
        <f t="shared" si="849"/>
        <v>26</v>
      </c>
      <c r="CE3850" s="1">
        <f t="shared" si="843"/>
        <v>26.305</v>
      </c>
      <c r="CF3850" s="1">
        <f t="shared" si="844"/>
        <v>99</v>
      </c>
      <c r="CG3850" s="1">
        <f t="shared" si="845"/>
        <v>0</v>
      </c>
      <c r="CH3850" s="1">
        <f t="shared" si="852"/>
        <v>0</v>
      </c>
      <c r="CJ3850" s="1" t="e">
        <f t="shared" si="846"/>
        <v>#N/A</v>
      </c>
      <c r="CK3850" s="1" t="str">
        <f t="shared" si="847"/>
        <v/>
      </c>
    </row>
    <row r="3851" spans="73:89" ht="12" customHeight="1" x14ac:dyDescent="0.15">
      <c r="BU3851" s="1">
        <f t="shared" si="848"/>
        <v>0</v>
      </c>
      <c r="BV3851" s="1">
        <f>IF($BY$12=1,NORMDIST(BY3851,$Y$6,$Y$8,TRUE),IF($BY$12=2,IF(BY3851&lt;=$BX$31,0,IF(BY3851&gt;=$BX$32,1,(BY3851-$BX$31)*$BX$33)),SUM($BU$42:BU3851)/$BV$40))</f>
        <v>1</v>
      </c>
      <c r="BW3851" s="1">
        <f t="shared" si="850"/>
        <v>2.7507512422164092E-59</v>
      </c>
      <c r="BY3851" s="1">
        <f t="shared" si="851"/>
        <v>380.90000000001811</v>
      </c>
      <c r="BZ3851" s="1">
        <f t="shared" si="842"/>
        <v>7.2217149966297669E-62</v>
      </c>
      <c r="CA3851" s="1">
        <f t="shared" si="849"/>
        <v>26</v>
      </c>
      <c r="CE3851" s="1">
        <f t="shared" si="843"/>
        <v>26.305</v>
      </c>
      <c r="CF3851" s="1">
        <f t="shared" si="844"/>
        <v>99</v>
      </c>
      <c r="CG3851" s="1">
        <f t="shared" si="845"/>
        <v>0</v>
      </c>
      <c r="CH3851" s="1">
        <f t="shared" si="852"/>
        <v>0</v>
      </c>
      <c r="CJ3851" s="1" t="e">
        <f t="shared" si="846"/>
        <v>#N/A</v>
      </c>
      <c r="CK3851" s="1" t="str">
        <f t="shared" si="847"/>
        <v/>
      </c>
    </row>
    <row r="3852" spans="73:89" ht="12" customHeight="1" x14ac:dyDescent="0.15">
      <c r="BU3852" s="1">
        <f t="shared" si="848"/>
        <v>0</v>
      </c>
      <c r="BV3852" s="1">
        <f>IF($BY$12=1,NORMDIST(BY3852,$Y$6,$Y$8,TRUE),IF($BY$12=2,IF(BY3852&lt;=$BX$31,0,IF(BY3852&gt;=$BX$32,1,(BY3852-$BX$31)*$BX$33)),SUM($BU$42:BU3852)/$BV$40))</f>
        <v>1</v>
      </c>
      <c r="BW3852" s="1">
        <f t="shared" si="850"/>
        <v>2.5329865345628252E-59</v>
      </c>
      <c r="BY3852" s="1">
        <f t="shared" si="851"/>
        <v>381.00000000001813</v>
      </c>
      <c r="BZ3852" s="1">
        <f t="shared" si="842"/>
        <v>6.648258620899487E-62</v>
      </c>
      <c r="CA3852" s="1">
        <f t="shared" si="849"/>
        <v>26</v>
      </c>
      <c r="CE3852" s="1">
        <f t="shared" si="843"/>
        <v>26.305</v>
      </c>
      <c r="CF3852" s="1">
        <f t="shared" si="844"/>
        <v>99</v>
      </c>
      <c r="CG3852" s="1">
        <f t="shared" si="845"/>
        <v>0</v>
      </c>
      <c r="CH3852" s="1">
        <f t="shared" si="852"/>
        <v>0</v>
      </c>
      <c r="CJ3852" s="1" t="e">
        <f t="shared" si="846"/>
        <v>#N/A</v>
      </c>
      <c r="CK3852" s="1" t="str">
        <f t="shared" si="847"/>
        <v/>
      </c>
    </row>
    <row r="3853" spans="73:89" ht="12" customHeight="1" x14ac:dyDescent="0.15">
      <c r="BU3853" s="1">
        <f t="shared" si="848"/>
        <v>0</v>
      </c>
      <c r="BV3853" s="1">
        <f>IF($BY$12=1,NORMDIST(BY3853,$Y$6,$Y$8,TRUE),IF($BY$12=2,IF(BY3853&lt;=$BX$31,0,IF(BY3853&gt;=$BX$32,1,(BY3853-$BX$31)*$BX$33)),SUM($BU$42:BU3853)/$BV$40))</f>
        <v>1</v>
      </c>
      <c r="BW3853" s="1">
        <f t="shared" si="850"/>
        <v>2.3324028161157519E-59</v>
      </c>
      <c r="BY3853" s="1">
        <f t="shared" si="851"/>
        <v>381.10000000001816</v>
      </c>
      <c r="BZ3853" s="1">
        <f t="shared" si="842"/>
        <v>6.1201858202981914E-62</v>
      </c>
      <c r="CA3853" s="1">
        <f t="shared" si="849"/>
        <v>26</v>
      </c>
      <c r="CE3853" s="1">
        <f t="shared" si="843"/>
        <v>26.305</v>
      </c>
      <c r="CF3853" s="1">
        <f t="shared" si="844"/>
        <v>99</v>
      </c>
      <c r="CG3853" s="1">
        <f t="shared" si="845"/>
        <v>0</v>
      </c>
      <c r="CH3853" s="1">
        <f t="shared" si="852"/>
        <v>0</v>
      </c>
      <c r="CJ3853" s="1" t="e">
        <f t="shared" si="846"/>
        <v>#N/A</v>
      </c>
      <c r="CK3853" s="1" t="str">
        <f t="shared" si="847"/>
        <v/>
      </c>
    </row>
    <row r="3854" spans="73:89" ht="12" customHeight="1" x14ac:dyDescent="0.15">
      <c r="BU3854" s="1">
        <f t="shared" si="848"/>
        <v>0</v>
      </c>
      <c r="BV3854" s="1">
        <f>IF($BY$12=1,NORMDIST(BY3854,$Y$6,$Y$8,TRUE),IF($BY$12=2,IF(BY3854&lt;=$BX$31,0,IF(BY3854&gt;=$BX$32,1,(BY3854-$BX$31)*$BX$33)),SUM($BU$42:BU3854)/$BV$40))</f>
        <v>1</v>
      </c>
      <c r="BW3854" s="1">
        <f t="shared" si="850"/>
        <v>2.1476492065656212E-59</v>
      </c>
      <c r="BY3854" s="1">
        <f t="shared" si="851"/>
        <v>381.20000000001818</v>
      </c>
      <c r="BZ3854" s="1">
        <f t="shared" si="842"/>
        <v>5.6339171211057685E-62</v>
      </c>
      <c r="CA3854" s="1">
        <f t="shared" si="849"/>
        <v>26</v>
      </c>
      <c r="CE3854" s="1">
        <f t="shared" si="843"/>
        <v>26.305</v>
      </c>
      <c r="CF3854" s="1">
        <f t="shared" si="844"/>
        <v>99</v>
      </c>
      <c r="CG3854" s="1">
        <f t="shared" si="845"/>
        <v>0</v>
      </c>
      <c r="CH3854" s="1">
        <f t="shared" si="852"/>
        <v>0</v>
      </c>
      <c r="CJ3854" s="1" t="e">
        <f t="shared" si="846"/>
        <v>#N/A</v>
      </c>
      <c r="CK3854" s="1" t="str">
        <f t="shared" si="847"/>
        <v/>
      </c>
    </row>
    <row r="3855" spans="73:89" ht="12" customHeight="1" x14ac:dyDescent="0.15">
      <c r="BU3855" s="1">
        <f t="shared" si="848"/>
        <v>0</v>
      </c>
      <c r="BV3855" s="1">
        <f>IF($BY$12=1,NORMDIST(BY3855,$Y$6,$Y$8,TRUE),IF($BY$12=2,IF(BY3855&lt;=$BX$31,0,IF(BY3855&gt;=$BX$32,1,(BY3855-$BX$31)*$BX$33)),SUM($BU$42:BU3855)/$BV$40))</f>
        <v>1</v>
      </c>
      <c r="BW3855" s="1">
        <f t="shared" si="850"/>
        <v>1.9774806721653465E-59</v>
      </c>
      <c r="BY3855" s="1">
        <f t="shared" si="851"/>
        <v>381.3000000000182</v>
      </c>
      <c r="BZ3855" s="1">
        <f t="shared" si="842"/>
        <v>5.1861543985451145E-62</v>
      </c>
      <c r="CA3855" s="1">
        <f t="shared" si="849"/>
        <v>26</v>
      </c>
      <c r="CE3855" s="1">
        <f t="shared" si="843"/>
        <v>26.305</v>
      </c>
      <c r="CF3855" s="1">
        <f t="shared" si="844"/>
        <v>99</v>
      </c>
      <c r="CG3855" s="1">
        <f t="shared" si="845"/>
        <v>0</v>
      </c>
      <c r="CH3855" s="1">
        <f t="shared" si="852"/>
        <v>0</v>
      </c>
      <c r="CJ3855" s="1" t="e">
        <f t="shared" si="846"/>
        <v>#N/A</v>
      </c>
      <c r="CK3855" s="1" t="str">
        <f t="shared" si="847"/>
        <v/>
      </c>
    </row>
    <row r="3856" spans="73:89" ht="12" customHeight="1" x14ac:dyDescent="0.15">
      <c r="BU3856" s="1">
        <f t="shared" si="848"/>
        <v>0</v>
      </c>
      <c r="BV3856" s="1">
        <f>IF($BY$12=1,NORMDIST(BY3856,$Y$6,$Y$8,TRUE),IF($BY$12=2,IF(BY3856&lt;=$BX$31,0,IF(BY3856&gt;=$BX$32,1,(BY3856-$BX$31)*$BX$33)),SUM($BU$42:BU3856)/$BV$40))</f>
        <v>1</v>
      </c>
      <c r="BW3856" s="1">
        <f t="shared" si="850"/>
        <v>1.8207497613460029E-59</v>
      </c>
      <c r="BY3856" s="1">
        <f t="shared" si="851"/>
        <v>381.40000000001822</v>
      </c>
      <c r="BZ3856" s="1">
        <f t="shared" si="842"/>
        <v>4.7738588393967379E-62</v>
      </c>
      <c r="CA3856" s="1">
        <f t="shared" si="849"/>
        <v>26</v>
      </c>
      <c r="CE3856" s="1">
        <f t="shared" si="843"/>
        <v>26.305</v>
      </c>
      <c r="CF3856" s="1">
        <f t="shared" si="844"/>
        <v>99</v>
      </c>
      <c r="CG3856" s="1">
        <f t="shared" si="845"/>
        <v>0</v>
      </c>
      <c r="CH3856" s="1">
        <f t="shared" si="852"/>
        <v>0</v>
      </c>
      <c r="CJ3856" s="1" t="e">
        <f t="shared" si="846"/>
        <v>#N/A</v>
      </c>
      <c r="CK3856" s="1" t="str">
        <f t="shared" si="847"/>
        <v/>
      </c>
    </row>
    <row r="3857" spans="73:89" ht="12" customHeight="1" x14ac:dyDescent="0.15">
      <c r="BU3857" s="1">
        <f t="shared" si="848"/>
        <v>0</v>
      </c>
      <c r="BV3857" s="1">
        <f>IF($BY$12=1,NORMDIST(BY3857,$Y$6,$Y$8,TRUE),IF($BY$12=2,IF(BY3857&lt;=$BX$31,0,IF(BY3857&gt;=$BX$32,1,(BY3857-$BX$31)*$BX$33)),SUM($BU$42:BU3857)/$BV$40))</f>
        <v>1</v>
      </c>
      <c r="BW3857" s="1">
        <f t="shared" si="850"/>
        <v>1.6763989833151804E-59</v>
      </c>
      <c r="BY3857" s="1">
        <f t="shared" si="851"/>
        <v>381.50000000001825</v>
      </c>
      <c r="BZ3857" s="1">
        <f t="shared" si="842"/>
        <v>4.3942306246791619E-62</v>
      </c>
      <c r="CA3857" s="1">
        <f t="shared" si="849"/>
        <v>26</v>
      </c>
      <c r="CE3857" s="1">
        <f t="shared" si="843"/>
        <v>26.305</v>
      </c>
      <c r="CF3857" s="1">
        <f t="shared" si="844"/>
        <v>99</v>
      </c>
      <c r="CG3857" s="1">
        <f t="shared" si="845"/>
        <v>0</v>
      </c>
      <c r="CH3857" s="1">
        <f t="shared" si="852"/>
        <v>0</v>
      </c>
      <c r="CJ3857" s="1" t="e">
        <f t="shared" si="846"/>
        <v>#N/A</v>
      </c>
      <c r="CK3857" s="1" t="str">
        <f t="shared" si="847"/>
        <v/>
      </c>
    </row>
    <row r="3858" spans="73:89" ht="12" customHeight="1" x14ac:dyDescent="0.15">
      <c r="BU3858" s="1">
        <f t="shared" si="848"/>
        <v>0</v>
      </c>
      <c r="BV3858" s="1">
        <f>IF($BY$12=1,NORMDIST(BY3858,$Y$6,$Y$8,TRUE),IF($BY$12=2,IF(BY3858&lt;=$BX$31,0,IF(BY3858&gt;=$BX$32,1,(BY3858-$BX$31)*$BX$33)),SUM($BU$42:BU3858)/$BV$40))</f>
        <v>1</v>
      </c>
      <c r="BW3858" s="1">
        <f t="shared" si="850"/>
        <v>1.543453779795774E-59</v>
      </c>
      <c r="BY3858" s="1">
        <f t="shared" si="851"/>
        <v>381.60000000001827</v>
      </c>
      <c r="BZ3858" s="1">
        <f t="shared" si="842"/>
        <v>4.0446901986260487E-62</v>
      </c>
      <c r="CA3858" s="1">
        <f t="shared" si="849"/>
        <v>26</v>
      </c>
      <c r="CE3858" s="1">
        <f t="shared" si="843"/>
        <v>26.305</v>
      </c>
      <c r="CF3858" s="1">
        <f t="shared" si="844"/>
        <v>99</v>
      </c>
      <c r="CG3858" s="1">
        <f t="shared" si="845"/>
        <v>0</v>
      </c>
      <c r="CH3858" s="1">
        <f t="shared" si="852"/>
        <v>0</v>
      </c>
      <c r="CJ3858" s="1" t="e">
        <f t="shared" si="846"/>
        <v>#N/A</v>
      </c>
      <c r="CK3858" s="1" t="str">
        <f t="shared" si="847"/>
        <v/>
      </c>
    </row>
    <row r="3859" spans="73:89" ht="12" customHeight="1" x14ac:dyDescent="0.15">
      <c r="BU3859" s="1">
        <f t="shared" si="848"/>
        <v>0</v>
      </c>
      <c r="BV3859" s="1">
        <f>IF($BY$12=1,NORMDIST(BY3859,$Y$6,$Y$8,TRUE),IF($BY$12=2,IF(BY3859&lt;=$BX$31,0,IF(BY3859&gt;=$BX$32,1,(BY3859-$BX$31)*$BX$33)),SUM($BU$42:BU3859)/$BV$40))</f>
        <v>1</v>
      </c>
      <c r="BW3859" s="1">
        <f t="shared" si="850"/>
        <v>1.4210160439069091E-59</v>
      </c>
      <c r="BY3859" s="1">
        <f t="shared" si="851"/>
        <v>381.70000000001829</v>
      </c>
      <c r="BZ3859" s="1">
        <f t="shared" si="842"/>
        <v>3.7228610005418945E-62</v>
      </c>
      <c r="CA3859" s="1">
        <f t="shared" si="849"/>
        <v>26</v>
      </c>
      <c r="CE3859" s="1">
        <f t="shared" si="843"/>
        <v>26.305</v>
      </c>
      <c r="CF3859" s="1">
        <f t="shared" si="844"/>
        <v>99</v>
      </c>
      <c r="CG3859" s="1">
        <f t="shared" si="845"/>
        <v>0</v>
      </c>
      <c r="CH3859" s="1">
        <f t="shared" si="852"/>
        <v>0</v>
      </c>
      <c r="CJ3859" s="1" t="e">
        <f t="shared" si="846"/>
        <v>#N/A</v>
      </c>
      <c r="CK3859" s="1" t="str">
        <f t="shared" si="847"/>
        <v/>
      </c>
    </row>
    <row r="3860" spans="73:89" ht="12" customHeight="1" x14ac:dyDescent="0.15">
      <c r="BU3860" s="1">
        <f t="shared" si="848"/>
        <v>0</v>
      </c>
      <c r="BV3860" s="1">
        <f>IF($BY$12=1,NORMDIST(BY3860,$Y$6,$Y$8,TRUE),IF($BY$12=2,IF(BY3860&lt;=$BX$31,0,IF(BY3860&gt;=$BX$32,1,(BY3860-$BX$31)*$BX$33)),SUM($BU$42:BU3860)/$BV$40))</f>
        <v>1</v>
      </c>
      <c r="BW3860" s="1">
        <f t="shared" si="850"/>
        <v>1.3082581437459961E-59</v>
      </c>
      <c r="BY3860" s="1">
        <f t="shared" si="851"/>
        <v>381.80000000001831</v>
      </c>
      <c r="BZ3860" s="1">
        <f t="shared" si="842"/>
        <v>3.4265535456939062E-62</v>
      </c>
      <c r="CA3860" s="1">
        <f t="shared" si="849"/>
        <v>26</v>
      </c>
      <c r="CE3860" s="1">
        <f t="shared" si="843"/>
        <v>26.305</v>
      </c>
      <c r="CF3860" s="1">
        <f t="shared" si="844"/>
        <v>99</v>
      </c>
      <c r="CG3860" s="1">
        <f t="shared" si="845"/>
        <v>0</v>
      </c>
      <c r="CH3860" s="1">
        <f t="shared" si="852"/>
        <v>0</v>
      </c>
      <c r="CJ3860" s="1" t="e">
        <f t="shared" si="846"/>
        <v>#N/A</v>
      </c>
      <c r="CK3860" s="1" t="str">
        <f t="shared" si="847"/>
        <v/>
      </c>
    </row>
    <row r="3861" spans="73:89" ht="12" customHeight="1" x14ac:dyDescent="0.15">
      <c r="BU3861" s="1">
        <f t="shared" si="848"/>
        <v>0</v>
      </c>
      <c r="BV3861" s="1">
        <f>IF($BY$12=1,NORMDIST(BY3861,$Y$6,$Y$8,TRUE),IF($BY$12=2,IF(BY3861&lt;=$BX$31,0,IF(BY3861&gt;=$BX$32,1,(BY3861-$BX$31)*$BX$33)),SUM($BU$42:BU3861)/$BV$40))</f>
        <v>1</v>
      </c>
      <c r="BW3861" s="1">
        <f t="shared" si="850"/>
        <v>1.2044174115114541E-59</v>
      </c>
      <c r="BY3861" s="1">
        <f t="shared" si="851"/>
        <v>381.90000000001834</v>
      </c>
      <c r="BZ3861" s="1">
        <f t="shared" si="842"/>
        <v>3.1537507502262276E-62</v>
      </c>
      <c r="CA3861" s="1">
        <f t="shared" si="849"/>
        <v>26</v>
      </c>
      <c r="CE3861" s="1">
        <f t="shared" si="843"/>
        <v>26.305</v>
      </c>
      <c r="CF3861" s="1">
        <f t="shared" si="844"/>
        <v>99</v>
      </c>
      <c r="CG3861" s="1">
        <f t="shared" si="845"/>
        <v>0</v>
      </c>
      <c r="CH3861" s="1">
        <f t="shared" si="852"/>
        <v>0</v>
      </c>
      <c r="CJ3861" s="1" t="e">
        <f t="shared" si="846"/>
        <v>#N/A</v>
      </c>
      <c r="CK3861" s="1" t="str">
        <f t="shared" si="847"/>
        <v/>
      </c>
    </row>
    <row r="3862" spans="73:89" ht="12" customHeight="1" x14ac:dyDescent="0.15">
      <c r="BU3862" s="1">
        <f t="shared" si="848"/>
        <v>0</v>
      </c>
      <c r="BV3862" s="1">
        <f>IF($BY$12=1,NORMDIST(BY3862,$Y$6,$Y$8,TRUE),IF($BY$12=2,IF(BY3862&lt;=$BX$31,0,IF(BY3862&gt;=$BX$32,1,(BY3862-$BX$31)*$BX$33)),SUM($BU$42:BU3862)/$BV$40))</f>
        <v>1</v>
      </c>
      <c r="BW3862" s="1">
        <f t="shared" si="850"/>
        <v>1.1087910620301799E-59</v>
      </c>
      <c r="BY3862" s="1">
        <f t="shared" si="851"/>
        <v>382.00000000001836</v>
      </c>
      <c r="BZ3862" s="1">
        <f t="shared" si="842"/>
        <v>2.9025944032202268E-62</v>
      </c>
      <c r="CA3862" s="1">
        <f t="shared" si="849"/>
        <v>26</v>
      </c>
      <c r="CE3862" s="1">
        <f t="shared" si="843"/>
        <v>26.305</v>
      </c>
      <c r="CF3862" s="1">
        <f t="shared" si="844"/>
        <v>99</v>
      </c>
      <c r="CG3862" s="1">
        <f t="shared" si="845"/>
        <v>0</v>
      </c>
      <c r="CH3862" s="1">
        <f t="shared" si="852"/>
        <v>0</v>
      </c>
      <c r="CJ3862" s="1" t="e">
        <f t="shared" si="846"/>
        <v>#N/A</v>
      </c>
      <c r="CK3862" s="1" t="str">
        <f t="shared" si="847"/>
        <v/>
      </c>
    </row>
    <row r="3863" spans="73:89" ht="12" customHeight="1" x14ac:dyDescent="0.15">
      <c r="BU3863" s="1">
        <f t="shared" si="848"/>
        <v>0</v>
      </c>
      <c r="BV3863" s="1">
        <f>IF($BY$12=1,NORMDIST(BY3863,$Y$6,$Y$8,TRUE),IF($BY$12=2,IF(BY3863&lt;=$BX$31,0,IF(BY3863&gt;=$BX$32,1,(BY3863-$BX$31)*$BX$33)),SUM($BU$42:BU3863)/$BV$40))</f>
        <v>1</v>
      </c>
      <c r="BW3863" s="1">
        <f t="shared" si="850"/>
        <v>1.0207315073521485E-59</v>
      </c>
      <c r="BY3863" s="1">
        <f t="shared" si="851"/>
        <v>382.10000000001838</v>
      </c>
      <c r="BZ3863" s="1">
        <f t="shared" si="842"/>
        <v>2.6713726965509012E-62</v>
      </c>
      <c r="CA3863" s="1">
        <f t="shared" si="849"/>
        <v>26</v>
      </c>
      <c r="CE3863" s="1">
        <f t="shared" si="843"/>
        <v>26.305</v>
      </c>
      <c r="CF3863" s="1">
        <f t="shared" si="844"/>
        <v>99</v>
      </c>
      <c r="CG3863" s="1">
        <f t="shared" si="845"/>
        <v>0</v>
      </c>
      <c r="CH3863" s="1">
        <f t="shared" si="852"/>
        <v>0</v>
      </c>
      <c r="CJ3863" s="1" t="e">
        <f t="shared" si="846"/>
        <v>#N/A</v>
      </c>
      <c r="CK3863" s="1" t="str">
        <f t="shared" si="847"/>
        <v/>
      </c>
    </row>
    <row r="3864" spans="73:89" ht="12" customHeight="1" x14ac:dyDescent="0.15">
      <c r="BU3864" s="1">
        <f t="shared" si="848"/>
        <v>0</v>
      </c>
      <c r="BV3864" s="1">
        <f>IF($BY$12=1,NORMDIST(BY3864,$Y$6,$Y$8,TRUE),IF($BY$12=2,IF(BY3864&lt;=$BX$31,0,IF(BY3864&gt;=$BX$32,1,(BY3864-$BX$31)*$BX$33)),SUM($BU$42:BU3864)/$BV$40))</f>
        <v>1</v>
      </c>
      <c r="BW3864" s="1">
        <f t="shared" si="850"/>
        <v>9.3964203665081106E-60</v>
      </c>
      <c r="BY3864" s="1">
        <f t="shared" si="851"/>
        <v>382.20000000001841</v>
      </c>
      <c r="BZ3864" s="1">
        <f t="shared" si="842"/>
        <v>2.4585087301171267E-62</v>
      </c>
      <c r="CA3864" s="1">
        <f t="shared" si="849"/>
        <v>26</v>
      </c>
      <c r="CE3864" s="1">
        <f t="shared" si="843"/>
        <v>26.305</v>
      </c>
      <c r="CF3864" s="1">
        <f t="shared" si="844"/>
        <v>99</v>
      </c>
      <c r="CG3864" s="1">
        <f t="shared" si="845"/>
        <v>0</v>
      </c>
      <c r="CH3864" s="1">
        <f t="shared" si="852"/>
        <v>0</v>
      </c>
      <c r="CJ3864" s="1" t="e">
        <f t="shared" si="846"/>
        <v>#N/A</v>
      </c>
      <c r="CK3864" s="1" t="str">
        <f t="shared" si="847"/>
        <v/>
      </c>
    </row>
    <row r="3865" spans="73:89" ht="12" customHeight="1" x14ac:dyDescent="0.15">
      <c r="BU3865" s="1">
        <f t="shared" si="848"/>
        <v>0</v>
      </c>
      <c r="BV3865" s="1">
        <f>IF($BY$12=1,NORMDIST(BY3865,$Y$6,$Y$8,TRUE),IF($BY$12=2,IF(BY3865&lt;=$BX$31,0,IF(BY3865&gt;=$BX$32,1,(BY3865-$BX$31)*$BX$33)),SUM($BU$42:BU3865)/$BV$40))</f>
        <v>1</v>
      </c>
      <c r="BW3865" s="1">
        <f t="shared" si="850"/>
        <v>8.6497283304931495E-60</v>
      </c>
      <c r="BY3865" s="1">
        <f t="shared" si="851"/>
        <v>382.30000000001843</v>
      </c>
      <c r="BZ3865" s="1">
        <f t="shared" si="842"/>
        <v>2.2625499164249888E-62</v>
      </c>
      <c r="CA3865" s="1">
        <f t="shared" si="849"/>
        <v>26</v>
      </c>
      <c r="CE3865" s="1">
        <f t="shared" si="843"/>
        <v>26.305</v>
      </c>
      <c r="CF3865" s="1">
        <f t="shared" si="844"/>
        <v>99</v>
      </c>
      <c r="CG3865" s="1">
        <f t="shared" si="845"/>
        <v>0</v>
      </c>
      <c r="CH3865" s="1">
        <f t="shared" si="852"/>
        <v>0</v>
      </c>
      <c r="CJ3865" s="1" t="e">
        <f t="shared" si="846"/>
        <v>#N/A</v>
      </c>
      <c r="CK3865" s="1" t="str">
        <f t="shared" si="847"/>
        <v/>
      </c>
    </row>
    <row r="3866" spans="73:89" ht="12" customHeight="1" x14ac:dyDescent="0.15">
      <c r="BU3866" s="1">
        <f t="shared" si="848"/>
        <v>0</v>
      </c>
      <c r="BV3866" s="1">
        <f>IF($BY$12=1,NORMDIST(BY3866,$Y$6,$Y$8,TRUE),IF($BY$12=2,IF(BY3866&lt;=$BX$31,0,IF(BY3866&gt;=$BX$32,1,(BY3866-$BX$31)*$BX$33)),SUM($BU$42:BU3866)/$BV$40))</f>
        <v>1</v>
      </c>
      <c r="BW3866" s="1">
        <f t="shared" si="850"/>
        <v>7.9621730119033455E-60</v>
      </c>
      <c r="BY3866" s="1">
        <f t="shared" si="851"/>
        <v>382.40000000001845</v>
      </c>
      <c r="BZ3866" s="1">
        <f t="shared" si="842"/>
        <v>2.0821582144097701E-62</v>
      </c>
      <c r="CA3866" s="1">
        <f t="shared" si="849"/>
        <v>26</v>
      </c>
      <c r="CE3866" s="1">
        <f t="shared" si="843"/>
        <v>26.305</v>
      </c>
      <c r="CF3866" s="1">
        <f t="shared" si="844"/>
        <v>99</v>
      </c>
      <c r="CG3866" s="1">
        <f t="shared" si="845"/>
        <v>0</v>
      </c>
      <c r="CH3866" s="1">
        <f t="shared" si="852"/>
        <v>0</v>
      </c>
      <c r="CJ3866" s="1" t="e">
        <f t="shared" si="846"/>
        <v>#N/A</v>
      </c>
      <c r="CK3866" s="1" t="str">
        <f t="shared" si="847"/>
        <v/>
      </c>
    </row>
    <row r="3867" spans="73:89" ht="12" customHeight="1" x14ac:dyDescent="0.15">
      <c r="BU3867" s="1">
        <f t="shared" si="848"/>
        <v>0</v>
      </c>
      <c r="BV3867" s="1">
        <f>IF($BY$12=1,NORMDIST(BY3867,$Y$6,$Y$8,TRUE),IF($BY$12=2,IF(BY3867&lt;=$BX$31,0,IF(BY3867&gt;=$BX$32,1,(BY3867-$BX$31)*$BX$33)),SUM($BU$42:BU3867)/$BV$40))</f>
        <v>1</v>
      </c>
      <c r="BW3867" s="1">
        <f t="shared" si="850"/>
        <v>7.3290868139238044E-60</v>
      </c>
      <c r="BY3867" s="1">
        <f t="shared" si="851"/>
        <v>382.50000000001847</v>
      </c>
      <c r="BZ3867" s="1">
        <f t="shared" si="842"/>
        <v>1.9161011278231244E-62</v>
      </c>
      <c r="CA3867" s="1">
        <f t="shared" si="849"/>
        <v>26</v>
      </c>
      <c r="CE3867" s="1">
        <f t="shared" si="843"/>
        <v>26.305</v>
      </c>
      <c r="CF3867" s="1">
        <f t="shared" si="844"/>
        <v>99</v>
      </c>
      <c r="CG3867" s="1">
        <f t="shared" si="845"/>
        <v>0</v>
      </c>
      <c r="CH3867" s="1">
        <f t="shared" si="852"/>
        <v>0</v>
      </c>
      <c r="CJ3867" s="1" t="e">
        <f t="shared" si="846"/>
        <v>#N/A</v>
      </c>
      <c r="CK3867" s="1" t="str">
        <f t="shared" si="847"/>
        <v/>
      </c>
    </row>
    <row r="3868" spans="73:89" ht="12" customHeight="1" x14ac:dyDescent="0.15">
      <c r="BU3868" s="1">
        <f t="shared" si="848"/>
        <v>0</v>
      </c>
      <c r="BV3868" s="1">
        <f>IF($BY$12=1,NORMDIST(BY3868,$Y$6,$Y$8,TRUE),IF($BY$12=2,IF(BY3868&lt;=$BX$31,0,IF(BY3868&gt;=$BX$32,1,(BY3868-$BX$31)*$BX$33)),SUM($BU$42:BU3868)/$BV$40))</f>
        <v>1</v>
      </c>
      <c r="BW3868" s="1">
        <f t="shared" si="850"/>
        <v>6.7461692810900581E-60</v>
      </c>
      <c r="BY3868" s="1">
        <f t="shared" si="851"/>
        <v>382.6000000000185</v>
      </c>
      <c r="BZ3868" s="1">
        <f t="shared" si="842"/>
        <v>1.7632434085441015E-62</v>
      </c>
      <c r="CA3868" s="1">
        <f t="shared" si="849"/>
        <v>26</v>
      </c>
      <c r="CE3868" s="1">
        <f t="shared" si="843"/>
        <v>26.305</v>
      </c>
      <c r="CF3868" s="1">
        <f t="shared" si="844"/>
        <v>99</v>
      </c>
      <c r="CG3868" s="1">
        <f t="shared" si="845"/>
        <v>0</v>
      </c>
      <c r="CH3868" s="1">
        <f t="shared" si="852"/>
        <v>0</v>
      </c>
      <c r="CJ3868" s="1" t="e">
        <f t="shared" si="846"/>
        <v>#N/A</v>
      </c>
      <c r="CK3868" s="1" t="str">
        <f t="shared" si="847"/>
        <v/>
      </c>
    </row>
    <row r="3869" spans="73:89" ht="12" customHeight="1" x14ac:dyDescent="0.15">
      <c r="BU3869" s="1">
        <f t="shared" si="848"/>
        <v>0</v>
      </c>
      <c r="BV3869" s="1">
        <f>IF($BY$12=1,NORMDIST(BY3869,$Y$6,$Y$8,TRUE),IF($BY$12=2,IF(BY3869&lt;=$BX$31,0,IF(BY3869&gt;=$BX$32,1,(BY3869-$BX$31)*$BX$33)),SUM($BU$42:BU3869)/$BV$40))</f>
        <v>1</v>
      </c>
      <c r="BW3869" s="1">
        <f t="shared" si="850"/>
        <v>6.2094583213204584E-60</v>
      </c>
      <c r="BY3869" s="1">
        <f t="shared" si="851"/>
        <v>382.70000000001852</v>
      </c>
      <c r="BZ3869" s="1">
        <f t="shared" si="842"/>
        <v>1.6225394098040652E-62</v>
      </c>
      <c r="CA3869" s="1">
        <f t="shared" si="849"/>
        <v>26</v>
      </c>
      <c r="CE3869" s="1">
        <f t="shared" si="843"/>
        <v>26.305</v>
      </c>
      <c r="CF3869" s="1">
        <f t="shared" si="844"/>
        <v>99</v>
      </c>
      <c r="CG3869" s="1">
        <f t="shared" si="845"/>
        <v>0</v>
      </c>
      <c r="CH3869" s="1">
        <f t="shared" si="852"/>
        <v>0</v>
      </c>
      <c r="CJ3869" s="1" t="e">
        <f t="shared" si="846"/>
        <v>#N/A</v>
      </c>
      <c r="CK3869" s="1" t="str">
        <f t="shared" si="847"/>
        <v/>
      </c>
    </row>
    <row r="3870" spans="73:89" ht="12" customHeight="1" x14ac:dyDescent="0.15">
      <c r="BU3870" s="1">
        <f t="shared" si="848"/>
        <v>0</v>
      </c>
      <c r="BV3870" s="1">
        <f>IF($BY$12=1,NORMDIST(BY3870,$Y$6,$Y$8,TRUE),IF($BY$12=2,IF(BY3870&lt;=$BX$31,0,IF(BY3870&gt;=$BX$32,1,(BY3870-$BX$31)*$BX$33)),SUM($BU$42:BU3870)/$BV$40))</f>
        <v>1</v>
      </c>
      <c r="BW3870" s="1">
        <f t="shared" si="850"/>
        <v>5.7153036757398818E-60</v>
      </c>
      <c r="BY3870" s="1">
        <f t="shared" si="851"/>
        <v>382.80000000001854</v>
      </c>
      <c r="BZ3870" s="1">
        <f t="shared" si="842"/>
        <v>1.4930260385944632E-62</v>
      </c>
      <c r="CA3870" s="1">
        <f t="shared" si="849"/>
        <v>26</v>
      </c>
      <c r="CE3870" s="1">
        <f t="shared" si="843"/>
        <v>26.305</v>
      </c>
      <c r="CF3870" s="1">
        <f t="shared" si="844"/>
        <v>99</v>
      </c>
      <c r="CG3870" s="1">
        <f t="shared" si="845"/>
        <v>0</v>
      </c>
      <c r="CH3870" s="1">
        <f t="shared" si="852"/>
        <v>0</v>
      </c>
      <c r="CJ3870" s="1" t="e">
        <f t="shared" si="846"/>
        <v>#N/A</v>
      </c>
      <c r="CK3870" s="1" t="str">
        <f t="shared" si="847"/>
        <v/>
      </c>
    </row>
    <row r="3871" spans="73:89" ht="12" customHeight="1" x14ac:dyDescent="0.15">
      <c r="BU3871" s="1">
        <f t="shared" si="848"/>
        <v>0</v>
      </c>
      <c r="BV3871" s="1">
        <f>IF($BY$12=1,NORMDIST(BY3871,$Y$6,$Y$8,TRUE),IF($BY$12=2,IF(BY3871&lt;=$BX$31,0,IF(BY3871&gt;=$BX$32,1,(BY3871-$BX$31)*$BX$33)),SUM($BU$42:BU3871)/$BV$40))</f>
        <v>1</v>
      </c>
      <c r="BW3871" s="1">
        <f t="shared" si="850"/>
        <v>5.2603424613560658E-60</v>
      </c>
      <c r="BY3871" s="1">
        <f t="shared" si="851"/>
        <v>382.90000000001857</v>
      </c>
      <c r="BZ3871" s="1">
        <f t="shared" si="842"/>
        <v>1.3738162604742257E-62</v>
      </c>
      <c r="CA3871" s="1">
        <f t="shared" si="849"/>
        <v>26</v>
      </c>
      <c r="CE3871" s="1">
        <f t="shared" si="843"/>
        <v>26.305</v>
      </c>
      <c r="CF3871" s="1">
        <f t="shared" si="844"/>
        <v>99</v>
      </c>
      <c r="CG3871" s="1">
        <f t="shared" si="845"/>
        <v>0</v>
      </c>
      <c r="CH3871" s="1">
        <f t="shared" si="852"/>
        <v>0</v>
      </c>
      <c r="CJ3871" s="1" t="e">
        <f t="shared" si="846"/>
        <v>#N/A</v>
      </c>
      <c r="CK3871" s="1" t="str">
        <f t="shared" si="847"/>
        <v/>
      </c>
    </row>
    <row r="3872" spans="73:89" ht="12" customHeight="1" x14ac:dyDescent="0.15">
      <c r="BU3872" s="1">
        <f t="shared" si="848"/>
        <v>0</v>
      </c>
      <c r="BV3872" s="1">
        <f>IF($BY$12=1,NORMDIST(BY3872,$Y$6,$Y$8,TRUE),IF($BY$12=2,IF(BY3872&lt;=$BX$31,0,IF(BY3872&gt;=$BX$32,1,(BY3872-$BX$31)*$BX$33)),SUM($BU$42:BU3872)/$BV$40))</f>
        <v>1</v>
      </c>
      <c r="BW3872" s="1">
        <f t="shared" si="850"/>
        <v>4.8414766251968663E-60</v>
      </c>
      <c r="BY3872" s="1">
        <f t="shared" si="851"/>
        <v>383.00000000001859</v>
      </c>
      <c r="BZ3872" s="1">
        <f t="shared" si="842"/>
        <v>1.2640931136283633E-62</v>
      </c>
      <c r="CA3872" s="1">
        <f t="shared" si="849"/>
        <v>26</v>
      </c>
      <c r="CE3872" s="1">
        <f t="shared" si="843"/>
        <v>26.305</v>
      </c>
      <c r="CF3872" s="1">
        <f t="shared" si="844"/>
        <v>99</v>
      </c>
      <c r="CG3872" s="1">
        <f t="shared" si="845"/>
        <v>0</v>
      </c>
      <c r="CH3872" s="1">
        <f t="shared" si="852"/>
        <v>0</v>
      </c>
      <c r="CJ3872" s="1" t="e">
        <f t="shared" si="846"/>
        <v>#N/A</v>
      </c>
      <c r="CK3872" s="1" t="str">
        <f t="shared" si="847"/>
        <v/>
      </c>
    </row>
    <row r="3873" spans="73:89" ht="12" customHeight="1" x14ac:dyDescent="0.15">
      <c r="BU3873" s="1">
        <f t="shared" si="848"/>
        <v>0</v>
      </c>
      <c r="BV3873" s="1">
        <f>IF($BY$12=1,NORMDIST(BY3873,$Y$6,$Y$8,TRUE),IF($BY$12=2,IF(BY3873&lt;=$BX$31,0,IF(BY3873&gt;=$BX$32,1,(BY3873-$BX$31)*$BX$33)),SUM($BU$42:BU3873)/$BV$40))</f>
        <v>1</v>
      </c>
      <c r="BW3873" s="1">
        <f t="shared" si="850"/>
        <v>4.4558521610627252E-60</v>
      </c>
      <c r="BY3873" s="1">
        <f t="shared" si="851"/>
        <v>383.10000000001861</v>
      </c>
      <c r="BZ3873" s="1">
        <f t="shared" si="842"/>
        <v>1.1631041923942858E-62</v>
      </c>
      <c r="CA3873" s="1">
        <f t="shared" si="849"/>
        <v>26</v>
      </c>
      <c r="CE3873" s="1">
        <f t="shared" si="843"/>
        <v>26.305</v>
      </c>
      <c r="CF3873" s="1">
        <f t="shared" si="844"/>
        <v>99</v>
      </c>
      <c r="CG3873" s="1">
        <f t="shared" si="845"/>
        <v>0</v>
      </c>
      <c r="CH3873" s="1">
        <f t="shared" si="852"/>
        <v>0</v>
      </c>
      <c r="CJ3873" s="1" t="e">
        <f t="shared" si="846"/>
        <v>#N/A</v>
      </c>
      <c r="CK3873" s="1" t="str">
        <f t="shared" si="847"/>
        <v/>
      </c>
    </row>
    <row r="3874" spans="73:89" ht="12" customHeight="1" x14ac:dyDescent="0.15">
      <c r="BU3874" s="1">
        <f t="shared" si="848"/>
        <v>0</v>
      </c>
      <c r="BV3874" s="1">
        <f>IF($BY$12=1,NORMDIST(BY3874,$Y$6,$Y$8,TRUE),IF($BY$12=2,IF(BY3874&lt;=$BX$31,0,IF(BY3874&gt;=$BX$32,1,(BY3874-$BX$31)*$BX$33)),SUM($BU$42:BU3874)/$BV$40))</f>
        <v>1</v>
      </c>
      <c r="BW3874" s="1">
        <f t="shared" si="850"/>
        <v>4.100839951572881E-60</v>
      </c>
      <c r="BY3874" s="1">
        <f t="shared" si="851"/>
        <v>383.20000000001863</v>
      </c>
      <c r="BZ3874" s="1">
        <f t="shared" si="842"/>
        <v>1.0701565635628084E-62</v>
      </c>
      <c r="CA3874" s="1">
        <f t="shared" si="849"/>
        <v>26</v>
      </c>
      <c r="CE3874" s="1">
        <f t="shared" si="843"/>
        <v>26.305</v>
      </c>
      <c r="CF3874" s="1">
        <f t="shared" si="844"/>
        <v>99</v>
      </c>
      <c r="CG3874" s="1">
        <f t="shared" si="845"/>
        <v>0</v>
      </c>
      <c r="CH3874" s="1">
        <f t="shared" si="852"/>
        <v>0</v>
      </c>
      <c r="CJ3874" s="1" t="e">
        <f t="shared" si="846"/>
        <v>#N/A</v>
      </c>
      <c r="CK3874" s="1" t="str">
        <f t="shared" si="847"/>
        <v/>
      </c>
    </row>
    <row r="3875" spans="73:89" ht="12" customHeight="1" x14ac:dyDescent="0.15">
      <c r="BU3875" s="1">
        <f t="shared" si="848"/>
        <v>0</v>
      </c>
      <c r="BV3875" s="1">
        <f>IF($BY$12=1,NORMDIST(BY3875,$Y$6,$Y$8,TRUE),IF($BY$12=2,IF(BY3875&lt;=$BX$31,0,IF(BY3875&gt;=$BX$32,1,(BY3875-$BX$31)*$BX$33)),SUM($BU$42:BU3875)/$BV$40))</f>
        <v>1</v>
      </c>
      <c r="BW3875" s="1">
        <f t="shared" si="850"/>
        <v>3.7740181088605239E-60</v>
      </c>
      <c r="BY3875" s="1">
        <f t="shared" si="851"/>
        <v>383.30000000001866</v>
      </c>
      <c r="BZ3875" s="1">
        <f t="shared" si="842"/>
        <v>9.8461208162283852E-63</v>
      </c>
      <c r="CA3875" s="1">
        <f t="shared" si="849"/>
        <v>26</v>
      </c>
      <c r="CE3875" s="1">
        <f t="shared" si="843"/>
        <v>26.305</v>
      </c>
      <c r="CF3875" s="1">
        <f t="shared" si="844"/>
        <v>99</v>
      </c>
      <c r="CG3875" s="1">
        <f t="shared" si="845"/>
        <v>0</v>
      </c>
      <c r="CH3875" s="1">
        <f t="shared" si="852"/>
        <v>0</v>
      </c>
      <c r="CJ3875" s="1" t="e">
        <f t="shared" si="846"/>
        <v>#N/A</v>
      </c>
      <c r="CK3875" s="1" t="str">
        <f t="shared" si="847"/>
        <v/>
      </c>
    </row>
    <row r="3876" spans="73:89" ht="12" customHeight="1" x14ac:dyDescent="0.15">
      <c r="BU3876" s="1">
        <f t="shared" si="848"/>
        <v>0</v>
      </c>
      <c r="BV3876" s="1">
        <f>IF($BY$12=1,NORMDIST(BY3876,$Y$6,$Y$8,TRUE),IF($BY$12=2,IF(BY3876&lt;=$BX$31,0,IF(BY3876&gt;=$BX$32,1,(BY3876-$BX$31)*$BX$33)),SUM($BU$42:BU3876)/$BV$40))</f>
        <v>1</v>
      </c>
      <c r="BW3876" s="1">
        <f t="shared" si="850"/>
        <v>3.4731556971012026E-60</v>
      </c>
      <c r="BY3876" s="1">
        <f t="shared" si="851"/>
        <v>383.40000000001868</v>
      </c>
      <c r="BZ3876" s="1">
        <f t="shared" si="842"/>
        <v>9.0588307175300811E-63</v>
      </c>
      <c r="CA3876" s="1">
        <f t="shared" si="849"/>
        <v>26</v>
      </c>
      <c r="CE3876" s="1">
        <f t="shared" si="843"/>
        <v>26.305</v>
      </c>
      <c r="CF3876" s="1">
        <f t="shared" si="844"/>
        <v>99</v>
      </c>
      <c r="CG3876" s="1">
        <f t="shared" si="845"/>
        <v>0</v>
      </c>
      <c r="CH3876" s="1">
        <f t="shared" si="852"/>
        <v>0</v>
      </c>
      <c r="CJ3876" s="1" t="e">
        <f t="shared" si="846"/>
        <v>#N/A</v>
      </c>
      <c r="CK3876" s="1" t="str">
        <f t="shared" si="847"/>
        <v/>
      </c>
    </row>
    <row r="3877" spans="73:89" ht="12" customHeight="1" x14ac:dyDescent="0.15">
      <c r="BU3877" s="1">
        <f t="shared" si="848"/>
        <v>0</v>
      </c>
      <c r="BV3877" s="1">
        <f>IF($BY$12=1,NORMDIST(BY3877,$Y$6,$Y$8,TRUE),IF($BY$12=2,IF(BY3877&lt;=$BX$31,0,IF(BY3877&gt;=$BX$32,1,(BY3877-$BX$31)*$BX$33)),SUM($BU$42:BU3877)/$BV$40))</f>
        <v>1</v>
      </c>
      <c r="BW3877" s="1">
        <f t="shared" si="850"/>
        <v>3.1961977291230174E-60</v>
      </c>
      <c r="BY3877" s="1">
        <f t="shared" si="851"/>
        <v>383.5000000000187</v>
      </c>
      <c r="BZ3877" s="1">
        <f t="shared" si="842"/>
        <v>8.3342835179214114E-63</v>
      </c>
      <c r="CA3877" s="1">
        <f t="shared" si="849"/>
        <v>26</v>
      </c>
      <c r="CE3877" s="1">
        <f t="shared" si="843"/>
        <v>26.305</v>
      </c>
      <c r="CF3877" s="1">
        <f t="shared" si="844"/>
        <v>99</v>
      </c>
      <c r="CG3877" s="1">
        <f t="shared" si="845"/>
        <v>0</v>
      </c>
      <c r="CH3877" s="1">
        <f t="shared" si="852"/>
        <v>0</v>
      </c>
      <c r="CJ3877" s="1" t="e">
        <f t="shared" si="846"/>
        <v>#N/A</v>
      </c>
      <c r="CK3877" s="1" t="str">
        <f t="shared" si="847"/>
        <v/>
      </c>
    </row>
    <row r="3878" spans="73:89" ht="12" customHeight="1" x14ac:dyDescent="0.15">
      <c r="BU3878" s="1">
        <f t="shared" si="848"/>
        <v>0</v>
      </c>
      <c r="BV3878" s="1">
        <f>IF($BY$12=1,NORMDIST(BY3878,$Y$6,$Y$8,TRUE),IF($BY$12=2,IF(BY3878&lt;=$BX$31,0,IF(BY3878&gt;=$BX$32,1,(BY3878-$BX$31)*$BX$33)),SUM($BU$42:BU3878)/$BV$40))</f>
        <v>1</v>
      </c>
      <c r="BW3878" s="1">
        <f t="shared" si="850"/>
        <v>2.9412513377347634E-60</v>
      </c>
      <c r="BY3878" s="1">
        <f t="shared" si="851"/>
        <v>383.60000000001872</v>
      </c>
      <c r="BZ3878" s="1">
        <f t="shared" si="842"/>
        <v>7.6674956666700205E-63</v>
      </c>
      <c r="CA3878" s="1">
        <f t="shared" si="849"/>
        <v>26</v>
      </c>
      <c r="CE3878" s="1">
        <f t="shared" si="843"/>
        <v>26.305</v>
      </c>
      <c r="CF3878" s="1">
        <f t="shared" si="844"/>
        <v>99</v>
      </c>
      <c r="CG3878" s="1">
        <f t="shared" si="845"/>
        <v>0</v>
      </c>
      <c r="CH3878" s="1">
        <f t="shared" si="852"/>
        <v>0</v>
      </c>
      <c r="CJ3878" s="1" t="e">
        <f t="shared" si="846"/>
        <v>#N/A</v>
      </c>
      <c r="CK3878" s="1" t="str">
        <f t="shared" si="847"/>
        <v/>
      </c>
    </row>
    <row r="3879" spans="73:89" ht="12" customHeight="1" x14ac:dyDescent="0.15">
      <c r="BU3879" s="1">
        <f t="shared" si="848"/>
        <v>0</v>
      </c>
      <c r="BV3879" s="1">
        <f>IF($BY$12=1,NORMDIST(BY3879,$Y$6,$Y$8,TRUE),IF($BY$12=2,IF(BY3879&lt;=$BX$31,0,IF(BY3879&gt;=$BX$32,1,(BY3879-$BX$31)*$BX$33)),SUM($BU$42:BU3879)/$BV$40))</f>
        <v>1</v>
      </c>
      <c r="BW3879" s="1">
        <f t="shared" si="850"/>
        <v>2.706573030113459E-60</v>
      </c>
      <c r="BY3879" s="1">
        <f t="shared" si="851"/>
        <v>383.70000000001875</v>
      </c>
      <c r="BZ3879" s="1">
        <f t="shared" si="842"/>
        <v>7.0538781081921472E-63</v>
      </c>
      <c r="CA3879" s="1">
        <f t="shared" si="849"/>
        <v>26</v>
      </c>
      <c r="CE3879" s="1">
        <f t="shared" si="843"/>
        <v>26.305</v>
      </c>
      <c r="CF3879" s="1">
        <f t="shared" si="844"/>
        <v>99</v>
      </c>
      <c r="CG3879" s="1">
        <f t="shared" si="845"/>
        <v>0</v>
      </c>
      <c r="CH3879" s="1">
        <f t="shared" si="852"/>
        <v>0</v>
      </c>
      <c r="CJ3879" s="1" t="e">
        <f t="shared" si="846"/>
        <v>#N/A</v>
      </c>
      <c r="CK3879" s="1" t="str">
        <f t="shared" si="847"/>
        <v/>
      </c>
    </row>
    <row r="3880" spans="73:89" ht="12" customHeight="1" x14ac:dyDescent="0.15">
      <c r="BU3880" s="1">
        <f t="shared" si="848"/>
        <v>0</v>
      </c>
      <c r="BV3880" s="1">
        <f>IF($BY$12=1,NORMDIST(BY3880,$Y$6,$Y$8,TRUE),IF($BY$12=2,IF(BY3880&lt;=$BX$31,0,IF(BY3880&gt;=$BX$32,1,(BY3880-$BX$31)*$BX$33)),SUM($BU$42:BU3880)/$BV$40))</f>
        <v>1</v>
      </c>
      <c r="BW3880" s="1">
        <f t="shared" si="850"/>
        <v>2.490556940730402E-60</v>
      </c>
      <c r="BY3880" s="1">
        <f t="shared" si="851"/>
        <v>383.80000000001877</v>
      </c>
      <c r="BZ3880" s="1">
        <f t="shared" si="842"/>
        <v>6.489205160839709E-63</v>
      </c>
      <c r="CA3880" s="1">
        <f t="shared" si="849"/>
        <v>26</v>
      </c>
      <c r="CE3880" s="1">
        <f t="shared" si="843"/>
        <v>26.305</v>
      </c>
      <c r="CF3880" s="1">
        <f t="shared" si="844"/>
        <v>99</v>
      </c>
      <c r="CG3880" s="1">
        <f t="shared" si="845"/>
        <v>0</v>
      </c>
      <c r="CH3880" s="1">
        <f t="shared" si="852"/>
        <v>0</v>
      </c>
      <c r="CJ3880" s="1" t="e">
        <f t="shared" si="846"/>
        <v>#N/A</v>
      </c>
      <c r="CK3880" s="1" t="str">
        <f t="shared" si="847"/>
        <v/>
      </c>
    </row>
    <row r="3881" spans="73:89" ht="12" customHeight="1" x14ac:dyDescent="0.15">
      <c r="BU3881" s="1">
        <f t="shared" si="848"/>
        <v>0</v>
      </c>
      <c r="BV3881" s="1">
        <f>IF($BY$12=1,NORMDIST(BY3881,$Y$6,$Y$8,TRUE),IF($BY$12=2,IF(BY3881&lt;=$BX$31,0,IF(BY3881&gt;=$BX$32,1,(BY3881-$BX$31)*$BX$33)),SUM($BU$42:BU3881)/$BV$40))</f>
        <v>1</v>
      </c>
      <c r="BW3881" s="1">
        <f t="shared" si="850"/>
        <v>2.291724004862627E-60</v>
      </c>
      <c r="BY3881" s="1">
        <f t="shared" si="851"/>
        <v>383.90000000001879</v>
      </c>
      <c r="BZ3881" s="1">
        <f t="shared" si="842"/>
        <v>5.9695858423092334E-63</v>
      </c>
      <c r="CA3881" s="1">
        <f t="shared" si="849"/>
        <v>26</v>
      </c>
      <c r="CE3881" s="1">
        <f t="shared" si="843"/>
        <v>26.305</v>
      </c>
      <c r="CF3881" s="1">
        <f t="shared" si="844"/>
        <v>99</v>
      </c>
      <c r="CG3881" s="1">
        <f t="shared" si="845"/>
        <v>0</v>
      </c>
      <c r="CH3881" s="1">
        <f t="shared" si="852"/>
        <v>0</v>
      </c>
      <c r="CJ3881" s="1" t="e">
        <f t="shared" si="846"/>
        <v>#N/A</v>
      </c>
      <c r="CK3881" s="1" t="str">
        <f t="shared" si="847"/>
        <v/>
      </c>
    </row>
    <row r="3882" spans="73:89" ht="12" customHeight="1" x14ac:dyDescent="0.15">
      <c r="BU3882" s="1">
        <f t="shared" si="848"/>
        <v>0</v>
      </c>
      <c r="BV3882" s="1">
        <f>IF($BY$12=1,NORMDIST(BY3882,$Y$6,$Y$8,TRUE),IF($BY$12=2,IF(BY3882&lt;=$BX$31,0,IF(BY3882&gt;=$BX$32,1,(BY3882-$BX$31)*$BX$33)),SUM($BU$42:BU3882)/$BV$40))</f>
        <v>1</v>
      </c>
      <c r="BW3882" s="1">
        <f t="shared" si="850"/>
        <v>2.1087119807993055E-60</v>
      </c>
      <c r="BY3882" s="1">
        <f t="shared" si="851"/>
        <v>384.00000000001882</v>
      </c>
      <c r="BZ3882" s="1">
        <f t="shared" ref="BZ3882:BZ3945" si="853">IF($BZ$5,IF($BY$12=1,NORMDIST(BY3882,$Y$6,$Y$8,FALSE),IF($BY$12=2,IF(AND(BY3882&gt;=$BX$31,BY3882&lt;=$BX$32),$BX$33,0),IF(BY3882&lt;=$BX$13,0,NORMDIST(LN((BY3882-$BX$13)/$BX$12),0,$BW$8,FALSE)/((BY3882-$BX$13)/$BX$12)))),-999)</f>
        <v>5.4914374499979222E-63</v>
      </c>
      <c r="CA3882" s="1">
        <f t="shared" si="849"/>
        <v>26</v>
      </c>
      <c r="CE3882" s="1">
        <f t="shared" ref="CE3882:CE3945" si="854">IF(AND($CB$7,$CD$2,$CD$1),26+$P$23/2-CC3882*$P$23,NA())</f>
        <v>26.305</v>
      </c>
      <c r="CF3882" s="1">
        <f t="shared" ref="CF3882:CF3945" si="855">IF(ISNA(CJ3882),99,CJ3882)</f>
        <v>99</v>
      </c>
      <c r="CG3882" s="1">
        <f t="shared" ref="CG3882:CG3945" si="856">IF(ISNA(CJ3882),0,CJ3882)</f>
        <v>0</v>
      </c>
      <c r="CH3882" s="1">
        <f t="shared" si="852"/>
        <v>0</v>
      </c>
      <c r="CJ3882" s="1" t="e">
        <f t="shared" ref="CJ3882:CJ3945" si="857">IF(CH3882=1,CE3882,NA())</f>
        <v>#N/A</v>
      </c>
      <c r="CK3882" s="1" t="str">
        <f t="shared" ref="CK3882:CK3945" si="858">IF(CH3882=1,M3781,"")</f>
        <v/>
      </c>
    </row>
    <row r="3883" spans="73:89" ht="12" customHeight="1" x14ac:dyDescent="0.15">
      <c r="BU3883" s="1">
        <f t="shared" ref="BU3883:BU3946" si="859">IF($BY$12&lt;3,0,IF(BY3883&lt;=$BX$13,0,NORMDIST(LN((BY3883-$BX$13)/$BX$12),0,$BW$8,FALSE)/((BY3883-$BX$13)/$BX$12)))</f>
        <v>0</v>
      </c>
      <c r="BV3883" s="1">
        <f>IF($BY$12=1,NORMDIST(BY3883,$Y$6,$Y$8,TRUE),IF($BY$12=2,IF(BY3883&lt;=$BX$31,0,IF(BY3883&gt;=$BX$32,1,(BY3883-$BX$31)*$BX$33)),SUM($BU$42:BU3883)/$BV$40))</f>
        <v>1</v>
      </c>
      <c r="BW3883" s="1">
        <f t="shared" si="850"/>
        <v>1.9402662544506124E-60</v>
      </c>
      <c r="BY3883" s="1">
        <f t="shared" si="851"/>
        <v>384.10000000001884</v>
      </c>
      <c r="BZ3883" s="1">
        <f t="shared" si="853"/>
        <v>5.0514612196056163E-63</v>
      </c>
      <c r="CA3883" s="1">
        <f t="shared" ref="CA3883:CA3946" si="860">IF(AND($CD$1,$CD$3),26-$CD$40*NORMDIST(BY3883,$Y$6,$Y$8/SQRT($T$18),FALSE),-999)</f>
        <v>26</v>
      </c>
      <c r="CE3883" s="1">
        <f t="shared" si="854"/>
        <v>26.305</v>
      </c>
      <c r="CF3883" s="1">
        <f t="shared" si="855"/>
        <v>99</v>
      </c>
      <c r="CG3883" s="1">
        <f t="shared" si="856"/>
        <v>0</v>
      </c>
      <c r="CH3883" s="1">
        <f t="shared" si="852"/>
        <v>0</v>
      </c>
      <c r="CJ3883" s="1" t="e">
        <f t="shared" si="857"/>
        <v>#N/A</v>
      </c>
      <c r="CK3883" s="1" t="str">
        <f t="shared" si="858"/>
        <v/>
      </c>
    </row>
    <row r="3884" spans="73:89" ht="12" customHeight="1" x14ac:dyDescent="0.15">
      <c r="BU3884" s="1">
        <f t="shared" si="859"/>
        <v>0</v>
      </c>
      <c r="BV3884" s="1">
        <f>IF($BY$12=1,NORMDIST(BY3884,$Y$6,$Y$8,TRUE),IF($BY$12=2,IF(BY3884&lt;=$BX$31,0,IF(BY3884&gt;=$BX$32,1,(BY3884-$BX$31)*$BX$33)),SUM($BU$42:BU3884)/$BV$40))</f>
        <v>1</v>
      </c>
      <c r="BW3884" s="1">
        <f t="shared" si="850"/>
        <v>1.7852313652216998E-60</v>
      </c>
      <c r="BY3884" s="1">
        <f t="shared" si="851"/>
        <v>384.20000000001886</v>
      </c>
      <c r="BZ3884" s="1">
        <f t="shared" si="853"/>
        <v>4.6466198990671842E-63</v>
      </c>
      <c r="CA3884" s="1">
        <f t="shared" si="860"/>
        <v>26</v>
      </c>
      <c r="CE3884" s="1">
        <f t="shared" si="854"/>
        <v>26.305</v>
      </c>
      <c r="CF3884" s="1">
        <f t="shared" si="855"/>
        <v>99</v>
      </c>
      <c r="CG3884" s="1">
        <f t="shared" si="856"/>
        <v>0</v>
      </c>
      <c r="CH3884" s="1">
        <f t="shared" si="852"/>
        <v>0</v>
      </c>
      <c r="CJ3884" s="1" t="e">
        <f t="shared" si="857"/>
        <v>#N/A</v>
      </c>
      <c r="CK3884" s="1" t="str">
        <f t="shared" si="858"/>
        <v/>
      </c>
    </row>
    <row r="3885" spans="73:89" ht="12" customHeight="1" x14ac:dyDescent="0.15">
      <c r="BU3885" s="1">
        <f t="shared" si="859"/>
        <v>0</v>
      </c>
      <c r="BV3885" s="1">
        <f>IF($BY$12=1,NORMDIST(BY3885,$Y$6,$Y$8,TRUE),IF($BY$12=2,IF(BY3885&lt;=$BX$31,0,IF(BY3885&gt;=$BX$32,1,(BY3885-$BX$31)*$BX$33)),SUM($BU$42:BU3885)/$BV$40))</f>
        <v>1</v>
      </c>
      <c r="BW3885" s="1">
        <f t="shared" si="850"/>
        <v>1.642543196778191E-60</v>
      </c>
      <c r="BY3885" s="1">
        <f t="shared" si="851"/>
        <v>384.30000000001888</v>
      </c>
      <c r="BZ3885" s="1">
        <f t="shared" si="853"/>
        <v>4.2741170876349477E-63</v>
      </c>
      <c r="CA3885" s="1">
        <f t="shared" si="860"/>
        <v>26</v>
      </c>
      <c r="CE3885" s="1">
        <f t="shared" si="854"/>
        <v>26.305</v>
      </c>
      <c r="CF3885" s="1">
        <f t="shared" si="855"/>
        <v>99</v>
      </c>
      <c r="CG3885" s="1">
        <f t="shared" si="856"/>
        <v>0</v>
      </c>
      <c r="CH3885" s="1">
        <f t="shared" si="852"/>
        <v>0</v>
      </c>
      <c r="CJ3885" s="1" t="e">
        <f t="shared" si="857"/>
        <v>#N/A</v>
      </c>
      <c r="CK3885" s="1" t="str">
        <f t="shared" si="858"/>
        <v/>
      </c>
    </row>
    <row r="3886" spans="73:89" ht="12" customHeight="1" x14ac:dyDescent="0.15">
      <c r="BU3886" s="1">
        <f t="shared" si="859"/>
        <v>0</v>
      </c>
      <c r="BV3886" s="1">
        <f>IF($BY$12=1,NORMDIST(BY3886,$Y$6,$Y$8,TRUE),IF($BY$12=2,IF(BY3886&lt;=$BX$31,0,IF(BY3886&gt;=$BX$32,1,(BY3886-$BX$31)*$BX$33)),SUM($BU$42:BU3886)/$BV$40))</f>
        <v>1</v>
      </c>
      <c r="BW3886" s="1">
        <f t="shared" si="850"/>
        <v>1.5112217807188505E-60</v>
      </c>
      <c r="BY3886" s="1">
        <f t="shared" si="851"/>
        <v>384.40000000001891</v>
      </c>
      <c r="BZ3886" s="1">
        <f t="shared" si="853"/>
        <v>3.9313782016617487E-63</v>
      </c>
      <c r="CA3886" s="1">
        <f t="shared" si="860"/>
        <v>26</v>
      </c>
      <c r="CE3886" s="1">
        <f t="shared" si="854"/>
        <v>26.305</v>
      </c>
      <c r="CF3886" s="1">
        <f t="shared" si="855"/>
        <v>99</v>
      </c>
      <c r="CG3886" s="1">
        <f t="shared" si="856"/>
        <v>0</v>
      </c>
      <c r="CH3886" s="1">
        <f t="shared" si="852"/>
        <v>0</v>
      </c>
      <c r="CJ3886" s="1" t="e">
        <f t="shared" si="857"/>
        <v>#N/A</v>
      </c>
      <c r="CK3886" s="1" t="str">
        <f t="shared" si="858"/>
        <v/>
      </c>
    </row>
    <row r="3887" spans="73:89" ht="12" customHeight="1" x14ac:dyDescent="0.15">
      <c r="BU3887" s="1">
        <f t="shared" si="859"/>
        <v>0</v>
      </c>
      <c r="BV3887" s="1">
        <f>IF($BY$12=1,NORMDIST(BY3887,$Y$6,$Y$8,TRUE),IF($BY$12=2,IF(BY3887&lt;=$BX$31,0,IF(BY3887&gt;=$BX$32,1,(BY3887-$BX$31)*$BX$33)),SUM($BU$42:BU3887)/$BV$40))</f>
        <v>1</v>
      </c>
      <c r="BW3887" s="1">
        <f t="shared" si="850"/>
        <v>1.3903646652196798E-60</v>
      </c>
      <c r="BY3887" s="1">
        <f t="shared" si="851"/>
        <v>384.50000000001893</v>
      </c>
      <c r="BZ3887" s="1">
        <f t="shared" si="853"/>
        <v>3.6160329394528251E-63</v>
      </c>
      <c r="CA3887" s="1">
        <f t="shared" si="860"/>
        <v>26</v>
      </c>
      <c r="CE3887" s="1">
        <f t="shared" si="854"/>
        <v>26.305</v>
      </c>
      <c r="CF3887" s="1">
        <f t="shared" si="855"/>
        <v>99</v>
      </c>
      <c r="CG3887" s="1">
        <f t="shared" si="856"/>
        <v>0</v>
      </c>
      <c r="CH3887" s="1">
        <f t="shared" si="852"/>
        <v>0</v>
      </c>
      <c r="CJ3887" s="1" t="e">
        <f t="shared" si="857"/>
        <v>#N/A</v>
      </c>
      <c r="CK3887" s="1" t="str">
        <f t="shared" si="858"/>
        <v/>
      </c>
    </row>
    <row r="3888" spans="73:89" ht="12" customHeight="1" x14ac:dyDescent="0.15">
      <c r="BU3888" s="1">
        <f t="shared" si="859"/>
        <v>0</v>
      </c>
      <c r="BV3888" s="1">
        <f>IF($BY$12=1,NORMDIST(BY3888,$Y$6,$Y$8,TRUE),IF($BY$12=2,IF(BY3888&lt;=$BX$31,0,IF(BY3888&gt;=$BX$32,1,(BY3888-$BX$31)*$BX$33)),SUM($BU$42:BU3888)/$BV$40))</f>
        <v>1</v>
      </c>
      <c r="BW3888" s="1">
        <f t="shared" si="850"/>
        <v>1.2791408044521038E-60</v>
      </c>
      <c r="BY3888" s="1">
        <f t="shared" si="851"/>
        <v>384.60000000001895</v>
      </c>
      <c r="BZ3888" s="1">
        <f t="shared" si="853"/>
        <v>3.3258991275404074E-63</v>
      </c>
      <c r="CA3888" s="1">
        <f t="shared" si="860"/>
        <v>26</v>
      </c>
      <c r="CE3888" s="1">
        <f t="shared" si="854"/>
        <v>26.305</v>
      </c>
      <c r="CF3888" s="1">
        <f t="shared" si="855"/>
        <v>99</v>
      </c>
      <c r="CG3888" s="1">
        <f t="shared" si="856"/>
        <v>0</v>
      </c>
      <c r="CH3888" s="1">
        <f t="shared" si="852"/>
        <v>0</v>
      </c>
      <c r="CJ3888" s="1" t="e">
        <f t="shared" si="857"/>
        <v>#N/A</v>
      </c>
      <c r="CK3888" s="1" t="str">
        <f t="shared" si="858"/>
        <v/>
      </c>
    </row>
    <row r="3889" spans="73:89" ht="12" customHeight="1" x14ac:dyDescent="0.15">
      <c r="BU3889" s="1">
        <f t="shared" si="859"/>
        <v>0</v>
      </c>
      <c r="BV3889" s="1">
        <f>IF($BY$12=1,NORMDIST(BY3889,$Y$6,$Y$8,TRUE),IF($BY$12=2,IF(BY3889&lt;=$BX$31,0,IF(BY3889&gt;=$BX$32,1,(BY3889-$BX$31)*$BX$33)),SUM($BU$42:BU3889)/$BV$40))</f>
        <v>1</v>
      </c>
      <c r="BW3889" s="1">
        <f t="shared" si="850"/>
        <v>1.1767849280203713E-60</v>
      </c>
      <c r="BY3889" s="1">
        <f t="shared" si="851"/>
        <v>384.70000000001897</v>
      </c>
      <c r="BZ3889" s="1">
        <f t="shared" si="853"/>
        <v>3.0589678399280305E-63</v>
      </c>
      <c r="CA3889" s="1">
        <f t="shared" si="860"/>
        <v>26</v>
      </c>
      <c r="CE3889" s="1">
        <f t="shared" si="854"/>
        <v>26.305</v>
      </c>
      <c r="CF3889" s="1">
        <f t="shared" si="855"/>
        <v>99</v>
      </c>
      <c r="CG3889" s="1">
        <f t="shared" si="856"/>
        <v>0</v>
      </c>
      <c r="CH3889" s="1">
        <f t="shared" si="852"/>
        <v>0</v>
      </c>
      <c r="CJ3889" s="1" t="e">
        <f t="shared" si="857"/>
        <v>#N/A</v>
      </c>
      <c r="CK3889" s="1" t="str">
        <f t="shared" si="858"/>
        <v/>
      </c>
    </row>
    <row r="3890" spans="73:89" ht="12" customHeight="1" x14ac:dyDescent="0.15">
      <c r="BU3890" s="1">
        <f t="shared" si="859"/>
        <v>0</v>
      </c>
      <c r="BV3890" s="1">
        <f>IF($BY$12=1,NORMDIST(BY3890,$Y$6,$Y$8,TRUE),IF($BY$12=2,IF(BY3890&lt;=$BX$31,0,IF(BY3890&gt;=$BX$32,1,(BY3890-$BX$31)*$BX$33)),SUM($BU$42:BU3890)/$BV$40))</f>
        <v>1</v>
      </c>
      <c r="BW3890" s="1">
        <f t="shared" si="850"/>
        <v>1.0825923528426799E-60</v>
      </c>
      <c r="BY3890" s="1">
        <f t="shared" si="851"/>
        <v>384.800000000019</v>
      </c>
      <c r="BZ3890" s="1">
        <f t="shared" si="853"/>
        <v>2.8133896903394659E-63</v>
      </c>
      <c r="CA3890" s="1">
        <f t="shared" si="860"/>
        <v>26</v>
      </c>
      <c r="CE3890" s="1">
        <f t="shared" si="854"/>
        <v>26.305</v>
      </c>
      <c r="CF3890" s="1">
        <f t="shared" si="855"/>
        <v>99</v>
      </c>
      <c r="CG3890" s="1">
        <f t="shared" si="856"/>
        <v>0</v>
      </c>
      <c r="CH3890" s="1">
        <f t="shared" si="852"/>
        <v>0</v>
      </c>
      <c r="CJ3890" s="1" t="e">
        <f t="shared" si="857"/>
        <v>#N/A</v>
      </c>
      <c r="CK3890" s="1" t="str">
        <f t="shared" si="858"/>
        <v/>
      </c>
    </row>
    <row r="3891" spans="73:89" ht="12" customHeight="1" x14ac:dyDescent="0.15">
      <c r="BU3891" s="1">
        <f t="shared" si="859"/>
        <v>0</v>
      </c>
      <c r="BV3891" s="1">
        <f>IF($BY$12=1,NORMDIST(BY3891,$Y$6,$Y$8,TRUE),IF($BY$12=2,IF(BY3891&lt;=$BX$31,0,IF(BY3891&gt;=$BX$32,1,(BY3891-$BX$31)*$BX$33)),SUM($BU$42:BU3891)/$BV$40))</f>
        <v>1</v>
      </c>
      <c r="BW3891" s="1">
        <f t="shared" si="850"/>
        <v>9.9591420283281085E-61</v>
      </c>
      <c r="BY3891" s="1">
        <f t="shared" si="851"/>
        <v>384.90000000001902</v>
      </c>
      <c r="BZ3891" s="1">
        <f t="shared" si="853"/>
        <v>2.5874622053332336E-63</v>
      </c>
      <c r="CA3891" s="1">
        <f t="shared" si="860"/>
        <v>26</v>
      </c>
      <c r="CE3891" s="1">
        <f t="shared" si="854"/>
        <v>26.305</v>
      </c>
      <c r="CF3891" s="1">
        <f t="shared" si="855"/>
        <v>99</v>
      </c>
      <c r="CG3891" s="1">
        <f t="shared" si="856"/>
        <v>0</v>
      </c>
      <c r="CH3891" s="1">
        <f t="shared" si="852"/>
        <v>0</v>
      </c>
      <c r="CJ3891" s="1" t="e">
        <f t="shared" si="857"/>
        <v>#N/A</v>
      </c>
      <c r="CK3891" s="1" t="str">
        <f t="shared" si="858"/>
        <v/>
      </c>
    </row>
    <row r="3892" spans="73:89" ht="12" customHeight="1" x14ac:dyDescent="0.15">
      <c r="BU3892" s="1">
        <f t="shared" si="859"/>
        <v>0</v>
      </c>
      <c r="BV3892" s="1">
        <f>IF($BY$12=1,NORMDIST(BY3892,$Y$6,$Y$8,TRUE),IF($BY$12=2,IF(BY3892&lt;=$BX$31,0,IF(BY3892&gt;=$BX$32,1,(BY3892-$BX$31)*$BX$33)),SUM($BU$42:BU3892)/$BV$40))</f>
        <v>1</v>
      </c>
      <c r="BW3892" s="1">
        <f t="shared" si="850"/>
        <v>9.1615300443815659E-61</v>
      </c>
      <c r="BY3892" s="1">
        <f t="shared" si="851"/>
        <v>385.00000000001904</v>
      </c>
      <c r="BZ3892" s="1">
        <f t="shared" si="853"/>
        <v>2.3796181933457434E-63</v>
      </c>
      <c r="CA3892" s="1">
        <f t="shared" si="860"/>
        <v>26</v>
      </c>
      <c r="CE3892" s="1">
        <f t="shared" si="854"/>
        <v>26.305</v>
      </c>
      <c r="CF3892" s="1">
        <f t="shared" si="855"/>
        <v>99</v>
      </c>
      <c r="CG3892" s="1">
        <f t="shared" si="856"/>
        <v>0</v>
      </c>
      <c r="CH3892" s="1">
        <f t="shared" si="852"/>
        <v>0</v>
      </c>
      <c r="CJ3892" s="1" t="e">
        <f t="shared" si="857"/>
        <v>#N/A</v>
      </c>
      <c r="CK3892" s="1" t="str">
        <f t="shared" si="858"/>
        <v/>
      </c>
    </row>
    <row r="3893" spans="73:89" ht="12" customHeight="1" x14ac:dyDescent="0.15">
      <c r="BU3893" s="1">
        <f t="shared" si="859"/>
        <v>0</v>
      </c>
      <c r="BV3893" s="1">
        <f>IF($BY$12=1,NORMDIST(BY3893,$Y$6,$Y$8,TRUE),IF($BY$12=2,IF(BY3893&lt;=$BX$31,0,IF(BY3893&gt;=$BX$32,1,(BY3893-$BX$31)*$BX$33)),SUM($BU$42:BU3893)/$BV$40))</f>
        <v>1</v>
      </c>
      <c r="BW3893" s="1">
        <f t="shared" si="850"/>
        <v>8.4275862858804139E-61</v>
      </c>
      <c r="BY3893" s="1">
        <f t="shared" si="851"/>
        <v>385.10000000001907</v>
      </c>
      <c r="BZ3893" s="1">
        <f t="shared" si="853"/>
        <v>2.1884150313892486E-63</v>
      </c>
      <c r="CA3893" s="1">
        <f t="shared" si="860"/>
        <v>26</v>
      </c>
      <c r="CE3893" s="1">
        <f t="shared" si="854"/>
        <v>26.305</v>
      </c>
      <c r="CF3893" s="1">
        <f t="shared" si="855"/>
        <v>99</v>
      </c>
      <c r="CG3893" s="1">
        <f t="shared" si="856"/>
        <v>0</v>
      </c>
      <c r="CH3893" s="1">
        <f t="shared" si="852"/>
        <v>0</v>
      </c>
      <c r="CJ3893" s="1" t="e">
        <f t="shared" si="857"/>
        <v>#N/A</v>
      </c>
      <c r="CK3893" s="1" t="str">
        <f t="shared" si="858"/>
        <v/>
      </c>
    </row>
    <row r="3894" spans="73:89" ht="12" customHeight="1" x14ac:dyDescent="0.15">
      <c r="BU3894" s="1">
        <f t="shared" si="859"/>
        <v>0</v>
      </c>
      <c r="BV3894" s="1">
        <f>IF($BY$12=1,NORMDIST(BY3894,$Y$6,$Y$8,TRUE),IF($BY$12=2,IF(BY3894&lt;=$BX$31,0,IF(BY3894&gt;=$BX$32,1,(BY3894-$BX$31)*$BX$33)),SUM($BU$42:BU3894)/$BV$40))</f>
        <v>1</v>
      </c>
      <c r="BW3894" s="1">
        <f t="shared" si="850"/>
        <v>7.7522455190124848E-61</v>
      </c>
      <c r="BY3894" s="1">
        <f t="shared" si="851"/>
        <v>385.20000000001909</v>
      </c>
      <c r="BZ3894" s="1">
        <f t="shared" si="853"/>
        <v>2.0125247972513241E-63</v>
      </c>
      <c r="CA3894" s="1">
        <f t="shared" si="860"/>
        <v>26</v>
      </c>
      <c r="CE3894" s="1">
        <f t="shared" si="854"/>
        <v>26.305</v>
      </c>
      <c r="CF3894" s="1">
        <f t="shared" si="855"/>
        <v>99</v>
      </c>
      <c r="CG3894" s="1">
        <f t="shared" si="856"/>
        <v>0</v>
      </c>
      <c r="CH3894" s="1">
        <f t="shared" si="852"/>
        <v>0</v>
      </c>
      <c r="CJ3894" s="1" t="e">
        <f t="shared" si="857"/>
        <v>#N/A</v>
      </c>
      <c r="CK3894" s="1" t="str">
        <f t="shared" si="858"/>
        <v/>
      </c>
    </row>
    <row r="3895" spans="73:89" ht="12" customHeight="1" x14ac:dyDescent="0.15">
      <c r="BU3895" s="1">
        <f t="shared" si="859"/>
        <v>0</v>
      </c>
      <c r="BV3895" s="1">
        <f>IF($BY$12=1,NORMDIST(BY3895,$Y$6,$Y$8,TRUE),IF($BY$12=2,IF(BY3895&lt;=$BX$31,0,IF(BY3895&gt;=$BX$32,1,(BY3895-$BX$31)*$BX$33)),SUM($BU$42:BU3895)/$BV$40))</f>
        <v>1</v>
      </c>
      <c r="BW3895" s="1">
        <f t="shared" si="850"/>
        <v>7.1308441212390487E-61</v>
      </c>
      <c r="BY3895" s="1">
        <f t="shared" si="851"/>
        <v>385.30000000001911</v>
      </c>
      <c r="BZ3895" s="1">
        <f t="shared" si="853"/>
        <v>1.8507251807004139E-63</v>
      </c>
      <c r="CA3895" s="1">
        <f t="shared" si="860"/>
        <v>26</v>
      </c>
      <c r="CE3895" s="1">
        <f t="shared" si="854"/>
        <v>26.305</v>
      </c>
      <c r="CF3895" s="1">
        <f t="shared" si="855"/>
        <v>99</v>
      </c>
      <c r="CG3895" s="1">
        <f t="shared" si="856"/>
        <v>0</v>
      </c>
      <c r="CH3895" s="1">
        <f t="shared" si="852"/>
        <v>0</v>
      </c>
      <c r="CJ3895" s="1" t="e">
        <f t="shared" si="857"/>
        <v>#N/A</v>
      </c>
      <c r="CK3895" s="1" t="str">
        <f t="shared" si="858"/>
        <v/>
      </c>
    </row>
    <row r="3896" spans="73:89" ht="12" customHeight="1" x14ac:dyDescent="0.15">
      <c r="BU3896" s="1">
        <f t="shared" si="859"/>
        <v>0</v>
      </c>
      <c r="BV3896" s="1">
        <f>IF($BY$12=1,NORMDIST(BY3896,$Y$6,$Y$8,TRUE),IF($BY$12=2,IF(BY3896&lt;=$BX$31,0,IF(BY3896&gt;=$BX$32,1,(BY3896-$BX$31)*$BX$33)),SUM($BU$42:BU3896)/$BV$40))</f>
        <v>1</v>
      </c>
      <c r="BW3896" s="1">
        <f t="shared" si="850"/>
        <v>6.5590883472476745E-61</v>
      </c>
      <c r="BY3896" s="1">
        <f t="shared" si="851"/>
        <v>385.40000000001913</v>
      </c>
      <c r="BZ3896" s="1">
        <f t="shared" si="853"/>
        <v>1.701891112414984E-63</v>
      </c>
      <c r="CA3896" s="1">
        <f t="shared" si="860"/>
        <v>26</v>
      </c>
      <c r="CE3896" s="1">
        <f t="shared" si="854"/>
        <v>26.305</v>
      </c>
      <c r="CF3896" s="1">
        <f t="shared" si="855"/>
        <v>99</v>
      </c>
      <c r="CG3896" s="1">
        <f t="shared" si="856"/>
        <v>0</v>
      </c>
      <c r="CH3896" s="1">
        <f t="shared" si="852"/>
        <v>0</v>
      </c>
      <c r="CJ3896" s="1" t="e">
        <f t="shared" si="857"/>
        <v>#N/A</v>
      </c>
      <c r="CK3896" s="1" t="str">
        <f t="shared" si="858"/>
        <v/>
      </c>
    </row>
    <row r="3897" spans="73:89" ht="12" customHeight="1" x14ac:dyDescent="0.15">
      <c r="BU3897" s="1">
        <f t="shared" si="859"/>
        <v>0</v>
      </c>
      <c r="BV3897" s="1">
        <f>IF($BY$12=1,NORMDIST(BY3897,$Y$6,$Y$8,TRUE),IF($BY$12=2,IF(BY3897&lt;=$BX$31,0,IF(BY3897&gt;=$BX$32,1,(BY3897-$BX$31)*$BX$33)),SUM($BU$42:BU3897)/$BV$40))</f>
        <v>1</v>
      </c>
      <c r="BW3897" s="1">
        <f t="shared" si="850"/>
        <v>6.033025093753885E-61</v>
      </c>
      <c r="BY3897" s="1">
        <f t="shared" si="851"/>
        <v>385.50000000001916</v>
      </c>
      <c r="BZ3897" s="1">
        <f t="shared" si="853"/>
        <v>1.5649870541513841E-63</v>
      </c>
      <c r="CA3897" s="1">
        <f t="shared" si="860"/>
        <v>26</v>
      </c>
      <c r="CE3897" s="1">
        <f t="shared" si="854"/>
        <v>26.305</v>
      </c>
      <c r="CF3897" s="1">
        <f t="shared" si="855"/>
        <v>99</v>
      </c>
      <c r="CG3897" s="1">
        <f t="shared" si="856"/>
        <v>0</v>
      </c>
      <c r="CH3897" s="1">
        <f t="shared" si="852"/>
        <v>0</v>
      </c>
      <c r="CJ3897" s="1" t="e">
        <f t="shared" si="857"/>
        <v>#N/A</v>
      </c>
      <c r="CK3897" s="1" t="str">
        <f t="shared" si="858"/>
        <v/>
      </c>
    </row>
    <row r="3898" spans="73:89" ht="12" customHeight="1" x14ac:dyDescent="0.15">
      <c r="BU3898" s="1">
        <f t="shared" si="859"/>
        <v>0</v>
      </c>
      <c r="BV3898" s="1">
        <f>IF($BY$12=1,NORMDIST(BY3898,$Y$6,$Y$8,TRUE),IF($BY$12=2,IF(BY3898&lt;=$BX$31,0,IF(BY3898&gt;=$BX$32,1,(BY3898-$BX$31)*$BX$33)),SUM($BU$42:BU3898)/$BV$40))</f>
        <v>1</v>
      </c>
      <c r="BW3898" s="1">
        <f t="shared" si="850"/>
        <v>5.5490149670864344E-61</v>
      </c>
      <c r="BY3898" s="1">
        <f t="shared" si="851"/>
        <v>385.60000000001918</v>
      </c>
      <c r="BZ3898" s="1">
        <f t="shared" si="853"/>
        <v>1.4390598981032569E-63</v>
      </c>
      <c r="CA3898" s="1">
        <f t="shared" si="860"/>
        <v>26</v>
      </c>
      <c r="CE3898" s="1">
        <f t="shared" si="854"/>
        <v>26.305</v>
      </c>
      <c r="CF3898" s="1">
        <f t="shared" si="855"/>
        <v>99</v>
      </c>
      <c r="CG3898" s="1">
        <f t="shared" si="856"/>
        <v>0</v>
      </c>
      <c r="CH3898" s="1">
        <f t="shared" si="852"/>
        <v>0</v>
      </c>
      <c r="CJ3898" s="1" t="e">
        <f t="shared" si="857"/>
        <v>#N/A</v>
      </c>
      <c r="CK3898" s="1" t="str">
        <f t="shared" si="858"/>
        <v/>
      </c>
    </row>
    <row r="3899" spans="73:89" ht="12" customHeight="1" x14ac:dyDescent="0.15">
      <c r="BU3899" s="1">
        <f t="shared" si="859"/>
        <v>0</v>
      </c>
      <c r="BV3899" s="1">
        <f>IF($BY$12=1,NORMDIST(BY3899,$Y$6,$Y$8,TRUE),IF($BY$12=2,IF(BY3899&lt;=$BX$31,0,IF(BY3899&gt;=$BX$32,1,(BY3899-$BX$31)*$BX$33)),SUM($BU$42:BU3899)/$BV$40))</f>
        <v>1</v>
      </c>
      <c r="BW3899" s="1">
        <f t="shared" ref="BW3899:BW3962" si="861">BY3899*BZ3899</f>
        <v>5.1037074727954636E-61</v>
      </c>
      <c r="BY3899" s="1">
        <f t="shared" ref="BY3899:BY3962" si="862">BY3898+$BZ$1</f>
        <v>385.7000000000192</v>
      </c>
      <c r="BZ3899" s="1">
        <f t="shared" si="853"/>
        <v>1.3232324274812573E-63</v>
      </c>
      <c r="CA3899" s="1">
        <f t="shared" si="860"/>
        <v>26</v>
      </c>
      <c r="CE3899" s="1">
        <f t="shared" si="854"/>
        <v>26.305</v>
      </c>
      <c r="CF3899" s="1">
        <f t="shared" si="855"/>
        <v>99</v>
      </c>
      <c r="CG3899" s="1">
        <f t="shared" si="856"/>
        <v>0</v>
      </c>
      <c r="CH3899" s="1">
        <f t="shared" si="852"/>
        <v>0</v>
      </c>
      <c r="CJ3899" s="1" t="e">
        <f t="shared" si="857"/>
        <v>#N/A</v>
      </c>
      <c r="CK3899" s="1" t="str">
        <f t="shared" si="858"/>
        <v/>
      </c>
    </row>
    <row r="3900" spans="73:89" ht="12" customHeight="1" x14ac:dyDescent="0.15">
      <c r="BU3900" s="1">
        <f t="shared" si="859"/>
        <v>0</v>
      </c>
      <c r="BV3900" s="1">
        <f>IF($BY$12=1,NORMDIST(BY3900,$Y$6,$Y$8,TRUE),IF($BY$12=2,IF(BY3900&lt;=$BX$31,0,IF(BY3900&gt;=$BX$32,1,(BY3900-$BX$31)*$BX$33)),SUM($BU$42:BU3900)/$BV$40))</f>
        <v>1</v>
      </c>
      <c r="BW3900" s="1">
        <f t="shared" si="861"/>
        <v>4.6940181606743185E-61</v>
      </c>
      <c r="BY3900" s="1">
        <f t="shared" si="862"/>
        <v>385.80000000001922</v>
      </c>
      <c r="BZ3900" s="1">
        <f t="shared" si="853"/>
        <v>1.216697294109405E-63</v>
      </c>
      <c r="CA3900" s="1">
        <f t="shared" si="860"/>
        <v>26</v>
      </c>
      <c r="CE3900" s="1">
        <f t="shared" si="854"/>
        <v>26.305</v>
      </c>
      <c r="CF3900" s="1">
        <f t="shared" si="855"/>
        <v>99</v>
      </c>
      <c r="CG3900" s="1">
        <f t="shared" si="856"/>
        <v>0</v>
      </c>
      <c r="CH3900" s="1">
        <f t="shared" si="852"/>
        <v>0</v>
      </c>
      <c r="CJ3900" s="1" t="e">
        <f t="shared" si="857"/>
        <v>#N/A</v>
      </c>
      <c r="CK3900" s="1" t="str">
        <f t="shared" si="858"/>
        <v/>
      </c>
    </row>
    <row r="3901" spans="73:89" ht="12" customHeight="1" x14ac:dyDescent="0.15">
      <c r="BU3901" s="1">
        <f t="shared" si="859"/>
        <v>0</v>
      </c>
      <c r="BV3901" s="1">
        <f>IF($BY$12=1,NORMDIST(BY3901,$Y$6,$Y$8,TRUE),IF($BY$12=2,IF(BY3901&lt;=$BX$31,0,IF(BY3901&gt;=$BX$32,1,(BY3901-$BX$31)*$BX$33)),SUM($BU$42:BU3901)/$BV$40))</f>
        <v>1</v>
      </c>
      <c r="BW3901" s="1">
        <f t="shared" si="861"/>
        <v>4.3171075716221026E-61</v>
      </c>
      <c r="BY3901" s="1">
        <f t="shared" si="862"/>
        <v>385.90000000001925</v>
      </c>
      <c r="BZ3901" s="1">
        <f t="shared" si="853"/>
        <v>1.1187114723041947E-63</v>
      </c>
      <c r="CA3901" s="1">
        <f t="shared" si="860"/>
        <v>26</v>
      </c>
      <c r="CE3901" s="1">
        <f t="shared" si="854"/>
        <v>26.305</v>
      </c>
      <c r="CF3901" s="1">
        <f t="shared" si="855"/>
        <v>99</v>
      </c>
      <c r="CG3901" s="1">
        <f t="shared" si="856"/>
        <v>0</v>
      </c>
      <c r="CH3901" s="1">
        <f t="shared" si="852"/>
        <v>0</v>
      </c>
      <c r="CJ3901" s="1" t="e">
        <f t="shared" si="857"/>
        <v>#N/A</v>
      </c>
      <c r="CK3901" s="1" t="str">
        <f t="shared" si="858"/>
        <v/>
      </c>
    </row>
    <row r="3902" spans="73:89" ht="12" customHeight="1" x14ac:dyDescent="0.15">
      <c r="BU3902" s="1">
        <f t="shared" si="859"/>
        <v>0</v>
      </c>
      <c r="BV3902" s="1">
        <f>IF($BY$12=1,NORMDIST(BY3902,$Y$6,$Y$8,TRUE),IF($BY$12=2,IF(BY3902&lt;=$BX$31,0,IF(BY3902&gt;=$BX$32,1,(BY3902-$BX$31)*$BX$33)),SUM($BU$42:BU3902)/$BV$40))</f>
        <v>1</v>
      </c>
      <c r="BW3902" s="1">
        <f t="shared" si="861"/>
        <v>3.9703618447812105E-61</v>
      </c>
      <c r="BY3902" s="1">
        <f t="shared" si="862"/>
        <v>386.00000000001927</v>
      </c>
      <c r="BZ3902" s="1">
        <f t="shared" si="853"/>
        <v>1.0285911514976717E-63</v>
      </c>
      <c r="CA3902" s="1">
        <f t="shared" si="860"/>
        <v>26</v>
      </c>
      <c r="CE3902" s="1">
        <f t="shared" si="854"/>
        <v>26.305</v>
      </c>
      <c r="CF3902" s="1">
        <f t="shared" si="855"/>
        <v>99</v>
      </c>
      <c r="CG3902" s="1">
        <f t="shared" si="856"/>
        <v>0</v>
      </c>
      <c r="CH3902" s="1">
        <f t="shared" si="852"/>
        <v>0</v>
      </c>
      <c r="CJ3902" s="1" t="e">
        <f t="shared" si="857"/>
        <v>#N/A</v>
      </c>
      <c r="CK3902" s="1" t="str">
        <f t="shared" si="858"/>
        <v/>
      </c>
    </row>
    <row r="3903" spans="73:89" ht="12" customHeight="1" x14ac:dyDescent="0.15">
      <c r="BU3903" s="1">
        <f t="shared" si="859"/>
        <v>0</v>
      </c>
      <c r="BV3903" s="1">
        <f>IF($BY$12=1,NORMDIST(BY3903,$Y$6,$Y$8,TRUE),IF($BY$12=2,IF(BY3903&lt;=$BX$31,0,IF(BY3903&gt;=$BX$32,1,(BY3903-$BX$31)*$BX$33)),SUM($BU$42:BU3903)/$BV$40))</f>
        <v>1</v>
      </c>
      <c r="BW3903" s="1">
        <f t="shared" si="861"/>
        <v>3.6513748544826216E-61</v>
      </c>
      <c r="BY3903" s="1">
        <f t="shared" si="862"/>
        <v>386.10000000001929</v>
      </c>
      <c r="BZ3903" s="1">
        <f t="shared" si="853"/>
        <v>9.4570703301798481E-64</v>
      </c>
      <c r="CA3903" s="1">
        <f t="shared" si="860"/>
        <v>26</v>
      </c>
      <c r="CE3903" s="1">
        <f t="shared" si="854"/>
        <v>26.305</v>
      </c>
      <c r="CF3903" s="1">
        <f t="shared" si="855"/>
        <v>99</v>
      </c>
      <c r="CG3903" s="1">
        <f t="shared" si="856"/>
        <v>0</v>
      </c>
      <c r="CH3903" s="1">
        <f t="shared" si="852"/>
        <v>0</v>
      </c>
      <c r="CJ3903" s="1" t="e">
        <f t="shared" si="857"/>
        <v>#N/A</v>
      </c>
      <c r="CK3903" s="1" t="str">
        <f t="shared" si="858"/>
        <v/>
      </c>
    </row>
    <row r="3904" spans="73:89" ht="12" customHeight="1" x14ac:dyDescent="0.15">
      <c r="BU3904" s="1">
        <f t="shared" si="859"/>
        <v>0</v>
      </c>
      <c r="BV3904" s="1">
        <f>IF($BY$12=1,NORMDIST(BY3904,$Y$6,$Y$8,TRUE),IF($BY$12=2,IF(BY3904&lt;=$BX$31,0,IF(BY3904&gt;=$BX$32,1,(BY3904-$BX$31)*$BX$33)),SUM($BU$42:BU3904)/$BV$40))</f>
        <v>1</v>
      </c>
      <c r="BW3904" s="1">
        <f t="shared" si="861"/>
        <v>3.3579317567344437E-61</v>
      </c>
      <c r="BY3904" s="1">
        <f t="shared" si="862"/>
        <v>386.20000000001932</v>
      </c>
      <c r="BZ3904" s="1">
        <f t="shared" si="853"/>
        <v>8.6947999915439564E-64</v>
      </c>
      <c r="CA3904" s="1">
        <f t="shared" si="860"/>
        <v>26</v>
      </c>
      <c r="CE3904" s="1">
        <f t="shared" si="854"/>
        <v>26.305</v>
      </c>
      <c r="CF3904" s="1">
        <f t="shared" si="855"/>
        <v>99</v>
      </c>
      <c r="CG3904" s="1">
        <f t="shared" si="856"/>
        <v>0</v>
      </c>
      <c r="CH3904" s="1">
        <f t="shared" si="852"/>
        <v>0</v>
      </c>
      <c r="CJ3904" s="1" t="e">
        <f t="shared" si="857"/>
        <v>#N/A</v>
      </c>
      <c r="CK3904" s="1" t="str">
        <f t="shared" si="858"/>
        <v/>
      </c>
    </row>
    <row r="3905" spans="73:89" ht="12" customHeight="1" x14ac:dyDescent="0.15">
      <c r="BU3905" s="1">
        <f t="shared" si="859"/>
        <v>0</v>
      </c>
      <c r="BV3905" s="1">
        <f>IF($BY$12=1,NORMDIST(BY3905,$Y$6,$Y$8,TRUE),IF($BY$12=2,IF(BY3905&lt;=$BX$31,0,IF(BY3905&gt;=$BX$32,1,(BY3905-$BX$31)*$BX$33)),SUM($BU$42:BU3905)/$BV$40))</f>
        <v>1</v>
      </c>
      <c r="BW3905" s="1">
        <f t="shared" si="861"/>
        <v>3.0879938344176795E-61</v>
      </c>
      <c r="BY3905" s="1">
        <f t="shared" si="862"/>
        <v>386.30000000001934</v>
      </c>
      <c r="BZ3905" s="1">
        <f t="shared" si="853"/>
        <v>7.993771251404414E-64</v>
      </c>
      <c r="CA3905" s="1">
        <f t="shared" si="860"/>
        <v>26</v>
      </c>
      <c r="CE3905" s="1">
        <f t="shared" si="854"/>
        <v>26.305</v>
      </c>
      <c r="CF3905" s="1">
        <f t="shared" si="855"/>
        <v>99</v>
      </c>
      <c r="CG3905" s="1">
        <f t="shared" si="856"/>
        <v>0</v>
      </c>
      <c r="CH3905" s="1">
        <f t="shared" si="852"/>
        <v>0</v>
      </c>
      <c r="CJ3905" s="1" t="e">
        <f t="shared" si="857"/>
        <v>#N/A</v>
      </c>
      <c r="CK3905" s="1" t="str">
        <f t="shared" si="858"/>
        <v/>
      </c>
    </row>
    <row r="3906" spans="73:89" ht="12" customHeight="1" x14ac:dyDescent="0.15">
      <c r="BU3906" s="1">
        <f t="shared" si="859"/>
        <v>0</v>
      </c>
      <c r="BV3906" s="1">
        <f>IF($BY$12=1,NORMDIST(BY3906,$Y$6,$Y$8,TRUE),IF($BY$12=2,IF(BY3906&lt;=$BX$31,0,IF(BY3906&gt;=$BX$32,1,(BY3906-$BX$31)*$BX$33)),SUM($BU$42:BU3906)/$BV$40))</f>
        <v>1</v>
      </c>
      <c r="BW3906" s="1">
        <f t="shared" si="861"/>
        <v>2.8396845390388118E-61</v>
      </c>
      <c r="BY3906" s="1">
        <f t="shared" si="862"/>
        <v>386.40000000001936</v>
      </c>
      <c r="BZ3906" s="1">
        <f t="shared" si="853"/>
        <v>7.3490800699758531E-64</v>
      </c>
      <c r="CA3906" s="1">
        <f t="shared" si="860"/>
        <v>26</v>
      </c>
      <c r="CE3906" s="1">
        <f t="shared" si="854"/>
        <v>26.305</v>
      </c>
      <c r="CF3906" s="1">
        <f t="shared" si="855"/>
        <v>99</v>
      </c>
      <c r="CG3906" s="1">
        <f t="shared" si="856"/>
        <v>0</v>
      </c>
      <c r="CH3906" s="1">
        <f t="shared" si="852"/>
        <v>0</v>
      </c>
      <c r="CJ3906" s="1" t="e">
        <f t="shared" si="857"/>
        <v>#N/A</v>
      </c>
      <c r="CK3906" s="1" t="str">
        <f t="shared" si="858"/>
        <v/>
      </c>
    </row>
    <row r="3907" spans="73:89" ht="12" customHeight="1" x14ac:dyDescent="0.15">
      <c r="BU3907" s="1">
        <f t="shared" si="859"/>
        <v>0</v>
      </c>
      <c r="BV3907" s="1">
        <f>IF($BY$12=1,NORMDIST(BY3907,$Y$6,$Y$8,TRUE),IF($BY$12=2,IF(BY3907&lt;=$BX$31,0,IF(BY3907&gt;=$BX$32,1,(BY3907-$BX$31)*$BX$33)),SUM($BU$42:BU3907)/$BV$40))</f>
        <v>1</v>
      </c>
      <c r="BW3907" s="1">
        <f t="shared" si="861"/>
        <v>2.6112766348876615E-61</v>
      </c>
      <c r="BY3907" s="1">
        <f t="shared" si="862"/>
        <v>386.50000000001938</v>
      </c>
      <c r="BZ3907" s="1">
        <f t="shared" si="853"/>
        <v>6.7562138030725237E-64</v>
      </c>
      <c r="CA3907" s="1">
        <f t="shared" si="860"/>
        <v>26</v>
      </c>
      <c r="CE3907" s="1">
        <f t="shared" si="854"/>
        <v>26.305</v>
      </c>
      <c r="CF3907" s="1">
        <f t="shared" si="855"/>
        <v>99</v>
      </c>
      <c r="CG3907" s="1">
        <f t="shared" si="856"/>
        <v>0</v>
      </c>
      <c r="CH3907" s="1">
        <f t="shared" ref="CH3907:CH3970" si="863">IF(CB3907="",0,1)</f>
        <v>0</v>
      </c>
      <c r="CJ3907" s="1" t="e">
        <f t="shared" si="857"/>
        <v>#N/A</v>
      </c>
      <c r="CK3907" s="1" t="str">
        <f t="shared" si="858"/>
        <v/>
      </c>
    </row>
    <row r="3908" spans="73:89" ht="12" customHeight="1" x14ac:dyDescent="0.15">
      <c r="BU3908" s="1">
        <f t="shared" si="859"/>
        <v>0</v>
      </c>
      <c r="BV3908" s="1">
        <f>IF($BY$12=1,NORMDIST(BY3908,$Y$6,$Y$8,TRUE),IF($BY$12=2,IF(BY3908&lt;=$BX$31,0,IF(BY3908&gt;=$BX$32,1,(BY3908-$BX$31)*$BX$33)),SUM($BU$42:BU3908)/$BV$40))</f>
        <v>1</v>
      </c>
      <c r="BW3908" s="1">
        <f t="shared" si="861"/>
        <v>2.4011803588417849E-61</v>
      </c>
      <c r="BY3908" s="1">
        <f t="shared" si="862"/>
        <v>386.60000000001941</v>
      </c>
      <c r="BZ3908" s="1">
        <f t="shared" si="853"/>
        <v>6.2110200694300681E-64</v>
      </c>
      <c r="CA3908" s="1">
        <f t="shared" si="860"/>
        <v>26</v>
      </c>
      <c r="CE3908" s="1">
        <f t="shared" si="854"/>
        <v>26.305</v>
      </c>
      <c r="CF3908" s="1">
        <f t="shared" si="855"/>
        <v>99</v>
      </c>
      <c r="CG3908" s="1">
        <f t="shared" si="856"/>
        <v>0</v>
      </c>
      <c r="CH3908" s="1">
        <f t="shared" si="863"/>
        <v>0</v>
      </c>
      <c r="CJ3908" s="1" t="e">
        <f t="shared" si="857"/>
        <v>#N/A</v>
      </c>
      <c r="CK3908" s="1" t="str">
        <f t="shared" si="858"/>
        <v/>
      </c>
    </row>
    <row r="3909" spans="73:89" ht="12" customHeight="1" x14ac:dyDescent="0.15">
      <c r="BU3909" s="1">
        <f t="shared" si="859"/>
        <v>0</v>
      </c>
      <c r="BV3909" s="1">
        <f>IF($BY$12=1,NORMDIST(BY3909,$Y$6,$Y$8,TRUE),IF($BY$12=2,IF(BY3909&lt;=$BX$31,0,IF(BY3909&gt;=$BX$32,1,(BY3909-$BX$31)*$BX$33)),SUM($BU$42:BU3909)/$BV$40))</f>
        <v>1</v>
      </c>
      <c r="BW3909" s="1">
        <f t="shared" si="861"/>
        <v>2.2079325158523206E-61</v>
      </c>
      <c r="BY3909" s="1">
        <f t="shared" si="862"/>
        <v>386.70000000001943</v>
      </c>
      <c r="BZ3909" s="1">
        <f t="shared" si="853"/>
        <v>5.7096780859896809E-64</v>
      </c>
      <c r="CA3909" s="1">
        <f t="shared" si="860"/>
        <v>26</v>
      </c>
      <c r="CE3909" s="1">
        <f t="shared" si="854"/>
        <v>26.305</v>
      </c>
      <c r="CF3909" s="1">
        <f t="shared" si="855"/>
        <v>99</v>
      </c>
      <c r="CG3909" s="1">
        <f t="shared" si="856"/>
        <v>0</v>
      </c>
      <c r="CH3909" s="1">
        <f t="shared" si="863"/>
        <v>0</v>
      </c>
      <c r="CJ3909" s="1" t="e">
        <f t="shared" si="857"/>
        <v>#N/A</v>
      </c>
      <c r="CK3909" s="1" t="str">
        <f t="shared" si="858"/>
        <v/>
      </c>
    </row>
    <row r="3910" spans="73:89" ht="12" customHeight="1" x14ac:dyDescent="0.15">
      <c r="BU3910" s="1">
        <f t="shared" si="859"/>
        <v>0</v>
      </c>
      <c r="BV3910" s="1">
        <f>IF($BY$12=1,NORMDIST(BY3910,$Y$6,$Y$8,TRUE),IF($BY$12=2,IF(BY3910&lt;=$BX$31,0,IF(BY3910&gt;=$BX$32,1,(BY3910-$BX$31)*$BX$33)),SUM($BU$42:BU3910)/$BV$40))</f>
        <v>1</v>
      </c>
      <c r="BW3910" s="1">
        <f t="shared" si="861"/>
        <v>2.0301864364267445E-61</v>
      </c>
      <c r="BY3910" s="1">
        <f t="shared" si="862"/>
        <v>386.80000000001945</v>
      </c>
      <c r="BZ3910" s="1">
        <f t="shared" si="853"/>
        <v>5.248672276180565E-64</v>
      </c>
      <c r="CA3910" s="1">
        <f t="shared" si="860"/>
        <v>26</v>
      </c>
      <c r="CE3910" s="1">
        <f t="shared" si="854"/>
        <v>26.305</v>
      </c>
      <c r="CF3910" s="1">
        <f t="shared" si="855"/>
        <v>99</v>
      </c>
      <c r="CG3910" s="1">
        <f t="shared" si="856"/>
        <v>0</v>
      </c>
      <c r="CH3910" s="1">
        <f t="shared" si="863"/>
        <v>0</v>
      </c>
      <c r="CJ3910" s="1" t="e">
        <f t="shared" si="857"/>
        <v>#N/A</v>
      </c>
      <c r="CK3910" s="1" t="str">
        <f t="shared" si="858"/>
        <v/>
      </c>
    </row>
    <row r="3911" spans="73:89" ht="12" customHeight="1" x14ac:dyDescent="0.15">
      <c r="BU3911" s="1">
        <f t="shared" si="859"/>
        <v>0</v>
      </c>
      <c r="BV3911" s="1">
        <f>IF($BY$12=1,NORMDIST(BY3911,$Y$6,$Y$8,TRUE),IF($BY$12=2,IF(BY3911&lt;=$BX$31,0,IF(BY3911&gt;=$BX$32,1,(BY3911-$BX$31)*$BX$33)),SUM($BU$42:BU3911)/$BV$40))</f>
        <v>1</v>
      </c>
      <c r="BW3911" s="1">
        <f t="shared" si="861"/>
        <v>1.8667027282061628E-61</v>
      </c>
      <c r="BY3911" s="1">
        <f t="shared" si="862"/>
        <v>386.90000000001947</v>
      </c>
      <c r="BZ3911" s="1">
        <f t="shared" si="853"/>
        <v>4.8247679715845663E-64</v>
      </c>
      <c r="CA3911" s="1">
        <f t="shared" si="860"/>
        <v>26</v>
      </c>
      <c r="CE3911" s="1">
        <f t="shared" si="854"/>
        <v>26.305</v>
      </c>
      <c r="CF3911" s="1">
        <f t="shared" si="855"/>
        <v>99</v>
      </c>
      <c r="CG3911" s="1">
        <f t="shared" si="856"/>
        <v>0</v>
      </c>
      <c r="CH3911" s="1">
        <f t="shared" si="863"/>
        <v>0</v>
      </c>
      <c r="CJ3911" s="1" t="e">
        <f t="shared" si="857"/>
        <v>#N/A</v>
      </c>
      <c r="CK3911" s="1" t="str">
        <f t="shared" si="858"/>
        <v/>
      </c>
    </row>
    <row r="3912" spans="73:89" ht="12" customHeight="1" x14ac:dyDescent="0.15">
      <c r="BU3912" s="1">
        <f t="shared" si="859"/>
        <v>0</v>
      </c>
      <c r="BV3912" s="1">
        <f>IF($BY$12=1,NORMDIST(BY3912,$Y$6,$Y$8,TRUE),IF($BY$12=2,IF(BY3912&lt;=$BX$31,0,IF(BY3912&gt;=$BX$32,1,(BY3912-$BX$31)*$BX$33)),SUM($BU$42:BU3912)/$BV$40))</f>
        <v>1</v>
      </c>
      <c r="BW3912" s="1">
        <f t="shared" si="861"/>
        <v>1.7163407590580567E-61</v>
      </c>
      <c r="BY3912" s="1">
        <f t="shared" si="862"/>
        <v>387.0000000000195</v>
      </c>
      <c r="BZ3912" s="1">
        <f t="shared" si="853"/>
        <v>4.4349890414934628E-64</v>
      </c>
      <c r="CA3912" s="1">
        <f t="shared" si="860"/>
        <v>26</v>
      </c>
      <c r="CE3912" s="1">
        <f t="shared" si="854"/>
        <v>26.305</v>
      </c>
      <c r="CF3912" s="1">
        <f t="shared" si="855"/>
        <v>99</v>
      </c>
      <c r="CG3912" s="1">
        <f t="shared" si="856"/>
        <v>0</v>
      </c>
      <c r="CH3912" s="1">
        <f t="shared" si="863"/>
        <v>0</v>
      </c>
      <c r="CJ3912" s="1" t="e">
        <f t="shared" si="857"/>
        <v>#N/A</v>
      </c>
      <c r="CK3912" s="1" t="str">
        <f t="shared" si="858"/>
        <v/>
      </c>
    </row>
    <row r="3913" spans="73:89" ht="12" customHeight="1" x14ac:dyDescent="0.15">
      <c r="BU3913" s="1">
        <f t="shared" si="859"/>
        <v>0</v>
      </c>
      <c r="BV3913" s="1">
        <f>IF($BY$12=1,NORMDIST(BY3913,$Y$6,$Y$8,TRUE),IF($BY$12=2,IF(BY3913&lt;=$BX$31,0,IF(BY3913&gt;=$BX$32,1,(BY3913-$BX$31)*$BX$33)),SUM($BU$42:BU3913)/$BV$40))</f>
        <v>1</v>
      </c>
      <c r="BW3913" s="1">
        <f t="shared" si="861"/>
        <v>1.5780508140302247E-61</v>
      </c>
      <c r="BY3913" s="1">
        <f t="shared" si="862"/>
        <v>387.10000000001952</v>
      </c>
      <c r="BZ3913" s="1">
        <f t="shared" si="853"/>
        <v>4.0765972979337252E-64</v>
      </c>
      <c r="CA3913" s="1">
        <f t="shared" si="860"/>
        <v>26</v>
      </c>
      <c r="CE3913" s="1">
        <f t="shared" si="854"/>
        <v>26.305</v>
      </c>
      <c r="CF3913" s="1">
        <f t="shared" si="855"/>
        <v>99</v>
      </c>
      <c r="CG3913" s="1">
        <f t="shared" si="856"/>
        <v>0</v>
      </c>
      <c r="CH3913" s="1">
        <f t="shared" si="863"/>
        <v>0</v>
      </c>
      <c r="CJ3913" s="1" t="e">
        <f t="shared" si="857"/>
        <v>#N/A</v>
      </c>
      <c r="CK3913" s="1" t="str">
        <f t="shared" si="858"/>
        <v/>
      </c>
    </row>
    <row r="3914" spans="73:89" ht="12" customHeight="1" x14ac:dyDescent="0.15">
      <c r="BU3914" s="1">
        <f t="shared" si="859"/>
        <v>0</v>
      </c>
      <c r="BV3914" s="1">
        <f>IF($BY$12=1,NORMDIST(BY3914,$Y$6,$Y$8,TRUE),IF($BY$12=2,IF(BY3914&lt;=$BX$31,0,IF(BY3914&gt;=$BX$32,1,(BY3914-$BX$31)*$BX$33)),SUM($BU$42:BU3914)/$BV$40))</f>
        <v>1</v>
      </c>
      <c r="BW3914" s="1">
        <f t="shared" si="861"/>
        <v>1.450866873029834E-61</v>
      </c>
      <c r="BY3914" s="1">
        <f t="shared" si="862"/>
        <v>387.20000000001954</v>
      </c>
      <c r="BZ3914" s="1">
        <f t="shared" si="853"/>
        <v>3.7470735357173573E-64</v>
      </c>
      <c r="CA3914" s="1">
        <f t="shared" si="860"/>
        <v>26</v>
      </c>
      <c r="CE3914" s="1">
        <f t="shared" si="854"/>
        <v>26.305</v>
      </c>
      <c r="CF3914" s="1">
        <f t="shared" si="855"/>
        <v>99</v>
      </c>
      <c r="CG3914" s="1">
        <f t="shared" si="856"/>
        <v>0</v>
      </c>
      <c r="CH3914" s="1">
        <f t="shared" si="863"/>
        <v>0</v>
      </c>
      <c r="CJ3914" s="1" t="e">
        <f t="shared" si="857"/>
        <v>#N/A</v>
      </c>
      <c r="CK3914" s="1" t="str">
        <f t="shared" si="858"/>
        <v/>
      </c>
    </row>
    <row r="3915" spans="73:89" ht="12" customHeight="1" x14ac:dyDescent="0.15">
      <c r="BU3915" s="1">
        <f t="shared" si="859"/>
        <v>0</v>
      </c>
      <c r="BV3915" s="1">
        <f>IF($BY$12=1,NORMDIST(BY3915,$Y$6,$Y$8,TRUE),IF($BY$12=2,IF(BY3915&lt;=$BX$31,0,IF(BY3915&gt;=$BX$32,1,(BY3915-$BX$31)*$BX$33)),SUM($BU$42:BU3915)/$BV$40))</f>
        <v>1</v>
      </c>
      <c r="BW3915" s="1">
        <f t="shared" si="861"/>
        <v>1.3338999602731328E-61</v>
      </c>
      <c r="BY3915" s="1">
        <f t="shared" si="862"/>
        <v>387.30000000001957</v>
      </c>
      <c r="BZ3915" s="1">
        <f t="shared" si="853"/>
        <v>3.4441000781643827E-64</v>
      </c>
      <c r="CA3915" s="1">
        <f t="shared" si="860"/>
        <v>26</v>
      </c>
      <c r="CE3915" s="1">
        <f t="shared" si="854"/>
        <v>26.305</v>
      </c>
      <c r="CF3915" s="1">
        <f t="shared" si="855"/>
        <v>99</v>
      </c>
      <c r="CG3915" s="1">
        <f t="shared" si="856"/>
        <v>0</v>
      </c>
      <c r="CH3915" s="1">
        <f t="shared" si="863"/>
        <v>0</v>
      </c>
      <c r="CJ3915" s="1" t="e">
        <f t="shared" si="857"/>
        <v>#N/A</v>
      </c>
      <c r="CK3915" s="1" t="str">
        <f t="shared" si="858"/>
        <v/>
      </c>
    </row>
    <row r="3916" spans="73:89" ht="12" customHeight="1" x14ac:dyDescent="0.15">
      <c r="BU3916" s="1">
        <f t="shared" si="859"/>
        <v>0</v>
      </c>
      <c r="BV3916" s="1">
        <f>IF($BY$12=1,NORMDIST(BY3916,$Y$6,$Y$8,TRUE),IF($BY$12=2,IF(BY3916&lt;=$BX$31,0,IF(BY3916&gt;=$BX$32,1,(BY3916-$BX$31)*$BX$33)),SUM($BU$42:BU3916)/$BV$40))</f>
        <v>1</v>
      </c>
      <c r="BW3916" s="1">
        <f t="shared" si="861"/>
        <v>1.2263320203971094E-61</v>
      </c>
      <c r="BY3916" s="1">
        <f t="shared" si="862"/>
        <v>387.40000000001959</v>
      </c>
      <c r="BZ3916" s="1">
        <f t="shared" si="853"/>
        <v>3.1655447093367254E-64</v>
      </c>
      <c r="CA3916" s="1">
        <f t="shared" si="860"/>
        <v>26</v>
      </c>
      <c r="CE3916" s="1">
        <f t="shared" si="854"/>
        <v>26.305</v>
      </c>
      <c r="CF3916" s="1">
        <f t="shared" si="855"/>
        <v>99</v>
      </c>
      <c r="CG3916" s="1">
        <f t="shared" si="856"/>
        <v>0</v>
      </c>
      <c r="CH3916" s="1">
        <f t="shared" si="863"/>
        <v>0</v>
      </c>
      <c r="CJ3916" s="1" t="e">
        <f t="shared" si="857"/>
        <v>#N/A</v>
      </c>
      <c r="CK3916" s="1" t="str">
        <f t="shared" si="858"/>
        <v/>
      </c>
    </row>
    <row r="3917" spans="73:89" ht="12" customHeight="1" x14ac:dyDescent="0.15">
      <c r="BU3917" s="1">
        <f t="shared" si="859"/>
        <v>0</v>
      </c>
      <c r="BV3917" s="1">
        <f>IF($BY$12=1,NORMDIST(BY3917,$Y$6,$Y$8,TRUE),IF($BY$12=2,IF(BY3917&lt;=$BX$31,0,IF(BY3917&gt;=$BX$32,1,(BY3917-$BX$31)*$BX$33)),SUM($BU$42:BU3917)/$BV$40))</f>
        <v>1</v>
      </c>
      <c r="BW3917" s="1">
        <f t="shared" si="861"/>
        <v>1.1274102796684485E-61</v>
      </c>
      <c r="BY3917" s="1">
        <f t="shared" si="862"/>
        <v>387.50000000001961</v>
      </c>
      <c r="BZ3917" s="1">
        <f t="shared" si="853"/>
        <v>2.9094458830152036E-64</v>
      </c>
      <c r="CA3917" s="1">
        <f t="shared" si="860"/>
        <v>26</v>
      </c>
      <c r="CE3917" s="1">
        <f t="shared" si="854"/>
        <v>26.305</v>
      </c>
      <c r="CF3917" s="1">
        <f t="shared" si="855"/>
        <v>99</v>
      </c>
      <c r="CG3917" s="1">
        <f t="shared" si="856"/>
        <v>0</v>
      </c>
      <c r="CH3917" s="1">
        <f t="shared" si="863"/>
        <v>0</v>
      </c>
      <c r="CJ3917" s="1" t="e">
        <f t="shared" si="857"/>
        <v>#N/A</v>
      </c>
      <c r="CK3917" s="1" t="str">
        <f t="shared" si="858"/>
        <v/>
      </c>
    </row>
    <row r="3918" spans="73:89" ht="12" customHeight="1" x14ac:dyDescent="0.15">
      <c r="BU3918" s="1">
        <f t="shared" si="859"/>
        <v>0</v>
      </c>
      <c r="BV3918" s="1">
        <f>IF($BY$12=1,NORMDIST(BY3918,$Y$6,$Y$8,TRUE),IF($BY$12=2,IF(BY3918&lt;=$BX$31,0,IF(BY3918&gt;=$BX$32,1,(BY3918-$BX$31)*$BX$33)),SUM($BU$42:BU3918)/$BV$40))</f>
        <v>1</v>
      </c>
      <c r="BW3918" s="1">
        <f t="shared" si="861"/>
        <v>1.0364420539982416E-61</v>
      </c>
      <c r="BY3918" s="1">
        <f t="shared" si="862"/>
        <v>387.60000000001963</v>
      </c>
      <c r="BZ3918" s="1">
        <f t="shared" si="853"/>
        <v>2.6739991073224691E-64</v>
      </c>
      <c r="CA3918" s="1">
        <f t="shared" si="860"/>
        <v>26</v>
      </c>
      <c r="CE3918" s="1">
        <f t="shared" si="854"/>
        <v>26.305</v>
      </c>
      <c r="CF3918" s="1">
        <f t="shared" si="855"/>
        <v>99</v>
      </c>
      <c r="CG3918" s="1">
        <f t="shared" si="856"/>
        <v>0</v>
      </c>
      <c r="CH3918" s="1">
        <f t="shared" si="863"/>
        <v>0</v>
      </c>
      <c r="CJ3918" s="1" t="e">
        <f t="shared" si="857"/>
        <v>#N/A</v>
      </c>
      <c r="CK3918" s="1" t="str">
        <f t="shared" si="858"/>
        <v/>
      </c>
    </row>
    <row r="3919" spans="73:89" ht="12" customHeight="1" x14ac:dyDescent="0.15">
      <c r="BU3919" s="1">
        <f t="shared" si="859"/>
        <v>0</v>
      </c>
      <c r="BV3919" s="1">
        <f>IF($BY$12=1,NORMDIST(BY3919,$Y$6,$Y$8,TRUE),IF($BY$12=2,IF(BY3919&lt;=$BX$31,0,IF(BY3919&gt;=$BX$32,1,(BY3919-$BX$31)*$BX$33)),SUM($BU$42:BU3919)/$BV$40))</f>
        <v>1</v>
      </c>
      <c r="BW3919" s="1">
        <f t="shared" si="861"/>
        <v>9.5278996847850434E-62</v>
      </c>
      <c r="BY3919" s="1">
        <f t="shared" si="862"/>
        <v>387.70000000001966</v>
      </c>
      <c r="BZ3919" s="1">
        <f t="shared" si="853"/>
        <v>2.4575444118608615E-64</v>
      </c>
      <c r="CA3919" s="1">
        <f t="shared" si="860"/>
        <v>26</v>
      </c>
      <c r="CE3919" s="1">
        <f t="shared" si="854"/>
        <v>26.305</v>
      </c>
      <c r="CF3919" s="1">
        <f t="shared" si="855"/>
        <v>99</v>
      </c>
      <c r="CG3919" s="1">
        <f t="shared" si="856"/>
        <v>0</v>
      </c>
      <c r="CH3919" s="1">
        <f t="shared" si="863"/>
        <v>0</v>
      </c>
      <c r="CJ3919" s="1" t="e">
        <f t="shared" si="857"/>
        <v>#N/A</v>
      </c>
      <c r="CK3919" s="1" t="str">
        <f t="shared" si="858"/>
        <v/>
      </c>
    </row>
    <row r="3920" spans="73:89" ht="12" customHeight="1" x14ac:dyDescent="0.15">
      <c r="BU3920" s="1">
        <f t="shared" si="859"/>
        <v>0</v>
      </c>
      <c r="BV3920" s="1">
        <f>IF($BY$12=1,NORMDIST(BY3920,$Y$6,$Y$8,TRUE),IF($BY$12=2,IF(BY3920&lt;=$BX$31,0,IF(BY3920&gt;=$BX$32,1,(BY3920-$BX$31)*$BX$33)),SUM($BU$42:BU3920)/$BV$40))</f>
        <v>1</v>
      </c>
      <c r="BW3920" s="1">
        <f t="shared" si="861"/>
        <v>8.7586755593631033E-62</v>
      </c>
      <c r="BY3920" s="1">
        <f t="shared" si="862"/>
        <v>387.80000000001968</v>
      </c>
      <c r="BZ3920" s="1">
        <f t="shared" si="853"/>
        <v>2.2585548115942907E-64</v>
      </c>
      <c r="CA3920" s="1">
        <f t="shared" si="860"/>
        <v>26</v>
      </c>
      <c r="CE3920" s="1">
        <f t="shared" si="854"/>
        <v>26.305</v>
      </c>
      <c r="CF3920" s="1">
        <f t="shared" si="855"/>
        <v>99</v>
      </c>
      <c r="CG3920" s="1">
        <f t="shared" si="856"/>
        <v>0</v>
      </c>
      <c r="CH3920" s="1">
        <f t="shared" si="863"/>
        <v>0</v>
      </c>
      <c r="CJ3920" s="1" t="e">
        <f t="shared" si="857"/>
        <v>#N/A</v>
      </c>
      <c r="CK3920" s="1" t="str">
        <f t="shared" si="858"/>
        <v/>
      </c>
    </row>
    <row r="3921" spans="73:89" ht="12" customHeight="1" x14ac:dyDescent="0.15">
      <c r="BU3921" s="1">
        <f t="shared" si="859"/>
        <v>0</v>
      </c>
      <c r="BV3921" s="1">
        <f>IF($BY$12=1,NORMDIST(BY3921,$Y$6,$Y$8,TRUE),IF($BY$12=2,IF(BY3921&lt;=$BX$31,0,IF(BY3921&gt;=$BX$32,1,(BY3921-$BX$31)*$BX$33)),SUM($BU$42:BU3921)/$BV$40))</f>
        <v>1</v>
      </c>
      <c r="BW3921" s="1">
        <f t="shared" si="861"/>
        <v>8.0513520455913751E-62</v>
      </c>
      <c r="BY3921" s="1">
        <f t="shared" si="862"/>
        <v>387.9000000000197</v>
      </c>
      <c r="BZ3921" s="1">
        <f t="shared" si="853"/>
        <v>2.0756256884740826E-64</v>
      </c>
      <c r="CA3921" s="1">
        <f t="shared" si="860"/>
        <v>26</v>
      </c>
      <c r="CE3921" s="1">
        <f t="shared" si="854"/>
        <v>26.305</v>
      </c>
      <c r="CF3921" s="1">
        <f t="shared" si="855"/>
        <v>99</v>
      </c>
      <c r="CG3921" s="1">
        <f t="shared" si="856"/>
        <v>0</v>
      </c>
      <c r="CH3921" s="1">
        <f t="shared" si="863"/>
        <v>0</v>
      </c>
      <c r="CJ3921" s="1" t="e">
        <f t="shared" si="857"/>
        <v>#N/A</v>
      </c>
      <c r="CK3921" s="1" t="str">
        <f t="shared" si="858"/>
        <v/>
      </c>
    </row>
    <row r="3922" spans="73:89" ht="12" customHeight="1" x14ac:dyDescent="0.15">
      <c r="BU3922" s="1">
        <f t="shared" si="859"/>
        <v>0</v>
      </c>
      <c r="BV3922" s="1">
        <f>IF($BY$12=1,NORMDIST(BY3922,$Y$6,$Y$8,TRUE),IF($BY$12=2,IF(BY3922&lt;=$BX$31,0,IF(BY3922&gt;=$BX$32,1,(BY3922-$BX$31)*$BX$33)),SUM($BU$42:BU3922)/$BV$40))</f>
        <v>1</v>
      </c>
      <c r="BW3922" s="1">
        <f t="shared" si="861"/>
        <v>7.4009642700084236E-62</v>
      </c>
      <c r="BY3922" s="1">
        <f t="shared" si="862"/>
        <v>388.00000000001972</v>
      </c>
      <c r="BZ3922" s="1">
        <f t="shared" si="853"/>
        <v>1.9074650180433112E-64</v>
      </c>
      <c r="CA3922" s="1">
        <f t="shared" si="860"/>
        <v>26</v>
      </c>
      <c r="CE3922" s="1">
        <f t="shared" si="854"/>
        <v>26.305</v>
      </c>
      <c r="CF3922" s="1">
        <f t="shared" si="855"/>
        <v>99</v>
      </c>
      <c r="CG3922" s="1">
        <f t="shared" si="856"/>
        <v>0</v>
      </c>
      <c r="CH3922" s="1">
        <f t="shared" si="863"/>
        <v>0</v>
      </c>
      <c r="CJ3922" s="1" t="e">
        <f t="shared" si="857"/>
        <v>#N/A</v>
      </c>
      <c r="CK3922" s="1" t="str">
        <f t="shared" si="858"/>
        <v/>
      </c>
    </row>
    <row r="3923" spans="73:89" ht="12" customHeight="1" x14ac:dyDescent="0.15">
      <c r="BU3923" s="1">
        <f t="shared" si="859"/>
        <v>0</v>
      </c>
      <c r="BV3923" s="1">
        <f>IF($BY$12=1,NORMDIST(BY3923,$Y$6,$Y$8,TRUE),IF($BY$12=2,IF(BY3923&lt;=$BX$31,0,IF(BY3923&gt;=$BX$32,1,(BY3923-$BX$31)*$BX$33)),SUM($BU$42:BU3923)/$BV$40))</f>
        <v>1</v>
      </c>
      <c r="BW3923" s="1">
        <f t="shared" si="861"/>
        <v>6.8029442555446482E-62</v>
      </c>
      <c r="BY3923" s="1">
        <f t="shared" si="862"/>
        <v>388.10000000001975</v>
      </c>
      <c r="BZ3923" s="1">
        <f t="shared" si="853"/>
        <v>1.7528843740129612E-64</v>
      </c>
      <c r="CA3923" s="1">
        <f t="shared" si="860"/>
        <v>26</v>
      </c>
      <c r="CE3923" s="1">
        <f t="shared" si="854"/>
        <v>26.305</v>
      </c>
      <c r="CF3923" s="1">
        <f t="shared" si="855"/>
        <v>99</v>
      </c>
      <c r="CG3923" s="1">
        <f t="shared" si="856"/>
        <v>0</v>
      </c>
      <c r="CH3923" s="1">
        <f t="shared" si="863"/>
        <v>0</v>
      </c>
      <c r="CJ3923" s="1" t="e">
        <f t="shared" si="857"/>
        <v>#N/A</v>
      </c>
      <c r="CK3923" s="1" t="str">
        <f t="shared" si="858"/>
        <v/>
      </c>
    </row>
    <row r="3924" spans="73:89" ht="12" customHeight="1" x14ac:dyDescent="0.15">
      <c r="BU3924" s="1">
        <f t="shared" si="859"/>
        <v>0</v>
      </c>
      <c r="BV3924" s="1">
        <f>IF($BY$12=1,NORMDIST(BY3924,$Y$6,$Y$8,TRUE),IF($BY$12=2,IF(BY3924&lt;=$BX$31,0,IF(BY3924&gt;=$BX$32,1,(BY3924-$BX$31)*$BX$33)),SUM($BU$42:BU3924)/$BV$40))</f>
        <v>1</v>
      </c>
      <c r="BW3924" s="1">
        <f t="shared" si="861"/>
        <v>6.2530892997634798E-62</v>
      </c>
      <c r="BY3924" s="1">
        <f t="shared" si="862"/>
        <v>388.20000000001977</v>
      </c>
      <c r="BZ3924" s="1">
        <f t="shared" si="853"/>
        <v>1.6107906490889133E-64</v>
      </c>
      <c r="CA3924" s="1">
        <f t="shared" si="860"/>
        <v>26</v>
      </c>
      <c r="CE3924" s="1">
        <f t="shared" si="854"/>
        <v>26.305</v>
      </c>
      <c r="CF3924" s="1">
        <f t="shared" si="855"/>
        <v>99</v>
      </c>
      <c r="CG3924" s="1">
        <f t="shared" si="856"/>
        <v>0</v>
      </c>
      <c r="CH3924" s="1">
        <f t="shared" si="863"/>
        <v>0</v>
      </c>
      <c r="CJ3924" s="1" t="e">
        <f t="shared" si="857"/>
        <v>#N/A</v>
      </c>
      <c r="CK3924" s="1" t="str">
        <f t="shared" si="858"/>
        <v/>
      </c>
    </row>
    <row r="3925" spans="73:89" ht="12" customHeight="1" x14ac:dyDescent="0.15">
      <c r="BU3925" s="1">
        <f t="shared" si="859"/>
        <v>0</v>
      </c>
      <c r="BV3925" s="1">
        <f>IF($BY$12=1,NORMDIST(BY3925,$Y$6,$Y$8,TRUE),IF($BY$12=2,IF(BY3925&lt;=$BX$31,0,IF(BY3925&gt;=$BX$32,1,(BY3925-$BX$31)*$BX$33)),SUM($BU$42:BU3925)/$BV$40))</f>
        <v>1</v>
      </c>
      <c r="BW3925" s="1">
        <f t="shared" si="861"/>
        <v>5.7475328639419906E-62</v>
      </c>
      <c r="BY3925" s="1">
        <f t="shared" si="862"/>
        <v>388.30000000001979</v>
      </c>
      <c r="BZ3925" s="1">
        <f t="shared" si="853"/>
        <v>1.480178435215477E-64</v>
      </c>
      <c r="CA3925" s="1">
        <f t="shared" si="860"/>
        <v>26</v>
      </c>
      <c r="CE3925" s="1">
        <f t="shared" si="854"/>
        <v>26.305</v>
      </c>
      <c r="CF3925" s="1">
        <f t="shared" si="855"/>
        <v>99</v>
      </c>
      <c r="CG3925" s="1">
        <f t="shared" si="856"/>
        <v>0</v>
      </c>
      <c r="CH3925" s="1">
        <f t="shared" si="863"/>
        <v>0</v>
      </c>
      <c r="CJ3925" s="1" t="e">
        <f t="shared" si="857"/>
        <v>#N/A</v>
      </c>
      <c r="CK3925" s="1" t="str">
        <f t="shared" si="858"/>
        <v/>
      </c>
    </row>
    <row r="3926" spans="73:89" ht="12" customHeight="1" x14ac:dyDescent="0.15">
      <c r="BU3926" s="1">
        <f t="shared" si="859"/>
        <v>0</v>
      </c>
      <c r="BV3926" s="1">
        <f>IF($BY$12=1,NORMDIST(BY3926,$Y$6,$Y$8,TRUE),IF($BY$12=2,IF(BY3926&lt;=$BX$31,0,IF(BY3926&gt;=$BX$32,1,(BY3926-$BX$31)*$BX$33)),SUM($BU$42:BU3926)/$BV$40))</f>
        <v>1</v>
      </c>
      <c r="BW3926" s="1">
        <f t="shared" si="861"/>
        <v>5.282717774307643E-62</v>
      </c>
      <c r="BY3926" s="1">
        <f t="shared" si="862"/>
        <v>388.40000000001982</v>
      </c>
      <c r="BZ3926" s="1">
        <f t="shared" si="853"/>
        <v>1.3601230108927326E-64</v>
      </c>
      <c r="CA3926" s="1">
        <f t="shared" si="860"/>
        <v>26</v>
      </c>
      <c r="CE3926" s="1">
        <f t="shared" si="854"/>
        <v>26.305</v>
      </c>
      <c r="CF3926" s="1">
        <f t="shared" si="855"/>
        <v>99</v>
      </c>
      <c r="CG3926" s="1">
        <f t="shared" si="856"/>
        <v>0</v>
      </c>
      <c r="CH3926" s="1">
        <f t="shared" si="863"/>
        <v>0</v>
      </c>
      <c r="CJ3926" s="1" t="e">
        <f t="shared" si="857"/>
        <v>#N/A</v>
      </c>
      <c r="CK3926" s="1" t="str">
        <f t="shared" si="858"/>
        <v/>
      </c>
    </row>
    <row r="3927" spans="73:89" ht="12" customHeight="1" x14ac:dyDescent="0.15">
      <c r="BU3927" s="1">
        <f t="shared" si="859"/>
        <v>0</v>
      </c>
      <c r="BV3927" s="1">
        <f>IF($BY$12=1,NORMDIST(BY3927,$Y$6,$Y$8,TRUE),IF($BY$12=2,IF(BY3927&lt;=$BX$31,0,IF(BY3927&gt;=$BX$32,1,(BY3927-$BX$31)*$BX$33)),SUM($BU$42:BU3927)/$BV$40))</f>
        <v>1</v>
      </c>
      <c r="BW3927" s="1">
        <f t="shared" si="861"/>
        <v>4.8553715524125115E-62</v>
      </c>
      <c r="BY3927" s="1">
        <f t="shared" si="862"/>
        <v>388.50000000001984</v>
      </c>
      <c r="BZ3927" s="1">
        <f t="shared" si="853"/>
        <v>1.249773887364804E-64</v>
      </c>
      <c r="CA3927" s="1">
        <f t="shared" si="860"/>
        <v>26</v>
      </c>
      <c r="CE3927" s="1">
        <f t="shared" si="854"/>
        <v>26.305</v>
      </c>
      <c r="CF3927" s="1">
        <f t="shared" si="855"/>
        <v>99</v>
      </c>
      <c r="CG3927" s="1">
        <f t="shared" si="856"/>
        <v>0</v>
      </c>
      <c r="CH3927" s="1">
        <f t="shared" si="863"/>
        <v>0</v>
      </c>
      <c r="CJ3927" s="1" t="e">
        <f t="shared" si="857"/>
        <v>#N/A</v>
      </c>
      <c r="CK3927" s="1" t="str">
        <f t="shared" si="858"/>
        <v/>
      </c>
    </row>
    <row r="3928" spans="73:89" ht="12" customHeight="1" x14ac:dyDescent="0.15">
      <c r="BU3928" s="1">
        <f t="shared" si="859"/>
        <v>0</v>
      </c>
      <c r="BV3928" s="1">
        <f>IF($BY$12=1,NORMDIST(BY3928,$Y$6,$Y$8,TRUE),IF($BY$12=2,IF(BY3928&lt;=$BX$31,0,IF(BY3928&gt;=$BX$32,1,(BY3928-$BX$31)*$BX$33)),SUM($BU$42:BU3928)/$BV$40))</f>
        <v>1</v>
      </c>
      <c r="BW3928" s="1">
        <f t="shared" si="861"/>
        <v>4.4624837060720983E-62</v>
      </c>
      <c r="BY3928" s="1">
        <f t="shared" si="862"/>
        <v>388.60000000001986</v>
      </c>
      <c r="BZ3928" s="1">
        <f t="shared" si="853"/>
        <v>1.1483488692928128E-64</v>
      </c>
      <c r="CA3928" s="1">
        <f t="shared" si="860"/>
        <v>26</v>
      </c>
      <c r="CE3928" s="1">
        <f t="shared" si="854"/>
        <v>26.305</v>
      </c>
      <c r="CF3928" s="1">
        <f t="shared" si="855"/>
        <v>99</v>
      </c>
      <c r="CG3928" s="1">
        <f t="shared" si="856"/>
        <v>0</v>
      </c>
      <c r="CH3928" s="1">
        <f t="shared" si="863"/>
        <v>0</v>
      </c>
      <c r="CJ3928" s="1" t="e">
        <f t="shared" si="857"/>
        <v>#N/A</v>
      </c>
      <c r="CK3928" s="1" t="str">
        <f t="shared" si="858"/>
        <v/>
      </c>
    </row>
    <row r="3929" spans="73:89" ht="12" customHeight="1" x14ac:dyDescent="0.15">
      <c r="BU3929" s="1">
        <f t="shared" si="859"/>
        <v>0</v>
      </c>
      <c r="BV3929" s="1">
        <f>IF($BY$12=1,NORMDIST(BY3929,$Y$6,$Y$8,TRUE),IF($BY$12=2,IF(BY3929&lt;=$BX$31,0,IF(BY3929&gt;=$BX$32,1,(BY3929-$BX$31)*$BX$33)),SUM($BU$42:BU3929)/$BV$40))</f>
        <v>1</v>
      </c>
      <c r="BW3929" s="1">
        <f t="shared" si="861"/>
        <v>4.1012848255857988E-62</v>
      </c>
      <c r="BY3929" s="1">
        <f t="shared" si="862"/>
        <v>388.70000000001988</v>
      </c>
      <c r="BZ3929" s="1">
        <f t="shared" si="853"/>
        <v>1.0551285890366835E-64</v>
      </c>
      <c r="CA3929" s="1">
        <f t="shared" si="860"/>
        <v>26</v>
      </c>
      <c r="CE3929" s="1">
        <f t="shared" si="854"/>
        <v>26.305</v>
      </c>
      <c r="CF3929" s="1">
        <f t="shared" si="855"/>
        <v>99</v>
      </c>
      <c r="CG3929" s="1">
        <f t="shared" si="856"/>
        <v>0</v>
      </c>
      <c r="CH3929" s="1">
        <f t="shared" si="863"/>
        <v>0</v>
      </c>
      <c r="CJ3929" s="1" t="e">
        <f t="shared" si="857"/>
        <v>#N/A</v>
      </c>
      <c r="CK3929" s="1" t="str">
        <f t="shared" si="858"/>
        <v/>
      </c>
    </row>
    <row r="3930" spans="73:89" ht="12" customHeight="1" x14ac:dyDescent="0.15">
      <c r="BU3930" s="1">
        <f t="shared" si="859"/>
        <v>0</v>
      </c>
      <c r="BV3930" s="1">
        <f>IF($BY$12=1,NORMDIST(BY3930,$Y$6,$Y$8,TRUE),IF($BY$12=2,IF(BY3930&lt;=$BX$31,0,IF(BY3930&gt;=$BX$32,1,(BY3930-$BX$31)*$BX$33)),SUM($BU$42:BU3930)/$BV$40))</f>
        <v>1</v>
      </c>
      <c r="BW3930" s="1">
        <f t="shared" si="861"/>
        <v>3.769227342219589E-62</v>
      </c>
      <c r="BY3930" s="1">
        <f t="shared" si="862"/>
        <v>388.80000000001991</v>
      </c>
      <c r="BZ3930" s="1">
        <f t="shared" si="853"/>
        <v>9.6945147690828088E-65</v>
      </c>
      <c r="CA3930" s="1">
        <f t="shared" si="860"/>
        <v>26</v>
      </c>
      <c r="CE3930" s="1">
        <f t="shared" si="854"/>
        <v>26.305</v>
      </c>
      <c r="CF3930" s="1">
        <f t="shared" si="855"/>
        <v>99</v>
      </c>
      <c r="CG3930" s="1">
        <f t="shared" si="856"/>
        <v>0</v>
      </c>
      <c r="CH3930" s="1">
        <f t="shared" si="863"/>
        <v>0</v>
      </c>
      <c r="CJ3930" s="1" t="e">
        <f t="shared" si="857"/>
        <v>#N/A</v>
      </c>
      <c r="CK3930" s="1" t="str">
        <f t="shared" si="858"/>
        <v/>
      </c>
    </row>
    <row r="3931" spans="73:89" ht="12" customHeight="1" x14ac:dyDescent="0.15">
      <c r="BU3931" s="1">
        <f t="shared" si="859"/>
        <v>0</v>
      </c>
      <c r="BV3931" s="1">
        <f>IF($BY$12=1,NORMDIST(BY3931,$Y$6,$Y$8,TRUE),IF($BY$12=2,IF(BY3931&lt;=$BX$31,0,IF(BY3931&gt;=$BX$32,1,(BY3931-$BX$31)*$BX$33)),SUM($BU$42:BU3931)/$BV$40))</f>
        <v>1</v>
      </c>
      <c r="BW3931" s="1">
        <f t="shared" si="861"/>
        <v>3.463967817223113E-62</v>
      </c>
      <c r="BY3931" s="1">
        <f t="shared" si="862"/>
        <v>388.90000000001993</v>
      </c>
      <c r="BZ3931" s="1">
        <f t="shared" si="853"/>
        <v>8.9070913273924806E-65</v>
      </c>
      <c r="CA3931" s="1">
        <f t="shared" si="860"/>
        <v>26</v>
      </c>
      <c r="CE3931" s="1">
        <f t="shared" si="854"/>
        <v>26.305</v>
      </c>
      <c r="CF3931" s="1">
        <f t="shared" si="855"/>
        <v>99</v>
      </c>
      <c r="CG3931" s="1">
        <f t="shared" si="856"/>
        <v>0</v>
      </c>
      <c r="CH3931" s="1">
        <f t="shared" si="863"/>
        <v>0</v>
      </c>
      <c r="CJ3931" s="1" t="e">
        <f t="shared" si="857"/>
        <v>#N/A</v>
      </c>
      <c r="CK3931" s="1" t="str">
        <f t="shared" si="858"/>
        <v/>
      </c>
    </row>
    <row r="3932" spans="73:89" ht="12" customHeight="1" x14ac:dyDescent="0.15">
      <c r="BU3932" s="1">
        <f t="shared" si="859"/>
        <v>0</v>
      </c>
      <c r="BV3932" s="1">
        <f>IF($BY$12=1,NORMDIST(BY3932,$Y$6,$Y$8,TRUE),IF($BY$12=2,IF(BY3932&lt;=$BX$31,0,IF(BY3932&gt;=$BX$32,1,(BY3932-$BX$31)*$BX$33)),SUM($BU$42:BU3932)/$BV$40))</f>
        <v>1</v>
      </c>
      <c r="BW3932" s="1">
        <f t="shared" si="861"/>
        <v>3.1833506400470678E-62</v>
      </c>
      <c r="BY3932" s="1">
        <f t="shared" si="862"/>
        <v>389.00000000001995</v>
      </c>
      <c r="BZ3932" s="1">
        <f t="shared" si="853"/>
        <v>8.1834206685010395E-65</v>
      </c>
      <c r="CA3932" s="1">
        <f t="shared" si="860"/>
        <v>26</v>
      </c>
      <c r="CE3932" s="1">
        <f t="shared" si="854"/>
        <v>26.305</v>
      </c>
      <c r="CF3932" s="1">
        <f t="shared" si="855"/>
        <v>99</v>
      </c>
      <c r="CG3932" s="1">
        <f t="shared" si="856"/>
        <v>0</v>
      </c>
      <c r="CH3932" s="1">
        <f t="shared" si="863"/>
        <v>0</v>
      </c>
      <c r="CJ3932" s="1" t="e">
        <f t="shared" si="857"/>
        <v>#N/A</v>
      </c>
      <c r="CK3932" s="1" t="str">
        <f t="shared" si="858"/>
        <v/>
      </c>
    </row>
    <row r="3933" spans="73:89" ht="12" customHeight="1" x14ac:dyDescent="0.15">
      <c r="BU3933" s="1">
        <f t="shared" si="859"/>
        <v>0</v>
      </c>
      <c r="BV3933" s="1">
        <f>IF($BY$12=1,NORMDIST(BY3933,$Y$6,$Y$8,TRUE),IF($BY$12=2,IF(BY3933&lt;=$BX$31,0,IF(BY3933&gt;=$BX$32,1,(BY3933-$BX$31)*$BX$33)),SUM($BU$42:BU3933)/$BV$40))</f>
        <v>1</v>
      </c>
      <c r="BW3933" s="1">
        <f t="shared" si="861"/>
        <v>2.9253930240261155E-62</v>
      </c>
      <c r="BY3933" s="1">
        <f t="shared" si="862"/>
        <v>389.10000000001997</v>
      </c>
      <c r="BZ3933" s="1">
        <f t="shared" si="853"/>
        <v>7.5183578103982666E-65</v>
      </c>
      <c r="CA3933" s="1">
        <f t="shared" si="860"/>
        <v>26</v>
      </c>
      <c r="CE3933" s="1">
        <f t="shared" si="854"/>
        <v>26.305</v>
      </c>
      <c r="CF3933" s="1">
        <f t="shared" si="855"/>
        <v>99</v>
      </c>
      <c r="CG3933" s="1">
        <f t="shared" si="856"/>
        <v>0</v>
      </c>
      <c r="CH3933" s="1">
        <f t="shared" si="863"/>
        <v>0</v>
      </c>
      <c r="CJ3933" s="1" t="e">
        <f t="shared" si="857"/>
        <v>#N/A</v>
      </c>
      <c r="CK3933" s="1" t="str">
        <f t="shared" si="858"/>
        <v/>
      </c>
    </row>
    <row r="3934" spans="73:89" ht="12" customHeight="1" x14ac:dyDescent="0.15">
      <c r="BU3934" s="1">
        <f t="shared" si="859"/>
        <v>0</v>
      </c>
      <c r="BV3934" s="1">
        <f>IF($BY$12=1,NORMDIST(BY3934,$Y$6,$Y$8,TRUE),IF($BY$12=2,IF(BY3934&lt;=$BX$31,0,IF(BY3934&gt;=$BX$32,1,(BY3934-$BX$31)*$BX$33)),SUM($BU$42:BU3934)/$BV$40))</f>
        <v>1</v>
      </c>
      <c r="BW3934" s="1">
        <f t="shared" si="861"/>
        <v>2.6882711966084959E-62</v>
      </c>
      <c r="BY3934" s="1">
        <f t="shared" si="862"/>
        <v>389.20000000002</v>
      </c>
      <c r="BZ3934" s="1">
        <f t="shared" si="853"/>
        <v>6.9071716254068806E-65</v>
      </c>
      <c r="CA3934" s="1">
        <f t="shared" si="860"/>
        <v>26</v>
      </c>
      <c r="CE3934" s="1">
        <f t="shared" si="854"/>
        <v>26.305</v>
      </c>
      <c r="CF3934" s="1">
        <f t="shared" si="855"/>
        <v>99</v>
      </c>
      <c r="CG3934" s="1">
        <f t="shared" si="856"/>
        <v>0</v>
      </c>
      <c r="CH3934" s="1">
        <f t="shared" si="863"/>
        <v>0</v>
      </c>
      <c r="CJ3934" s="1" t="e">
        <f t="shared" si="857"/>
        <v>#N/A</v>
      </c>
      <c r="CK3934" s="1" t="str">
        <f t="shared" si="858"/>
        <v/>
      </c>
    </row>
    <row r="3935" spans="73:89" ht="12" customHeight="1" x14ac:dyDescent="0.15">
      <c r="BU3935" s="1">
        <f t="shared" si="859"/>
        <v>0</v>
      </c>
      <c r="BV3935" s="1">
        <f>IF($BY$12=1,NORMDIST(BY3935,$Y$6,$Y$8,TRUE),IF($BY$12=2,IF(BY3935&lt;=$BX$31,0,IF(BY3935&gt;=$BX$32,1,(BY3935-$BX$31)*$BX$33)),SUM($BU$42:BU3935)/$BV$40))</f>
        <v>1</v>
      </c>
      <c r="BW3935" s="1">
        <f t="shared" si="861"/>
        <v>2.4703076893573746E-62</v>
      </c>
      <c r="BY3935" s="1">
        <f t="shared" si="862"/>
        <v>389.30000000002002</v>
      </c>
      <c r="BZ3935" s="1">
        <f t="shared" si="853"/>
        <v>6.345511660306313E-65</v>
      </c>
      <c r="CA3935" s="1">
        <f t="shared" si="860"/>
        <v>26</v>
      </c>
      <c r="CE3935" s="1">
        <f t="shared" si="854"/>
        <v>26.305</v>
      </c>
      <c r="CF3935" s="1">
        <f t="shared" si="855"/>
        <v>99</v>
      </c>
      <c r="CG3935" s="1">
        <f t="shared" si="856"/>
        <v>0</v>
      </c>
      <c r="CH3935" s="1">
        <f t="shared" si="863"/>
        <v>0</v>
      </c>
      <c r="CJ3935" s="1" t="e">
        <f t="shared" si="857"/>
        <v>#N/A</v>
      </c>
      <c r="CK3935" s="1" t="str">
        <f t="shared" si="858"/>
        <v/>
      </c>
    </row>
    <row r="3936" spans="73:89" ht="12" customHeight="1" x14ac:dyDescent="0.15">
      <c r="BU3936" s="1">
        <f t="shared" si="859"/>
        <v>0</v>
      </c>
      <c r="BV3936" s="1">
        <f>IF($BY$12=1,NORMDIST(BY3936,$Y$6,$Y$8,TRUE),IF($BY$12=2,IF(BY3936&lt;=$BX$31,0,IF(BY3936&gt;=$BX$32,1,(BY3936-$BX$31)*$BX$33)),SUM($BU$42:BU3936)/$BV$40))</f>
        <v>1</v>
      </c>
      <c r="BW3936" s="1">
        <f t="shared" si="861"/>
        <v>2.2699596404398608E-62</v>
      </c>
      <c r="BY3936" s="1">
        <f t="shared" si="862"/>
        <v>389.40000000002004</v>
      </c>
      <c r="BZ3936" s="1">
        <f t="shared" si="853"/>
        <v>5.8293776077035028E-65</v>
      </c>
      <c r="CA3936" s="1">
        <f t="shared" si="860"/>
        <v>26</v>
      </c>
      <c r="CE3936" s="1">
        <f t="shared" si="854"/>
        <v>26.305</v>
      </c>
      <c r="CF3936" s="1">
        <f t="shared" si="855"/>
        <v>99</v>
      </c>
      <c r="CG3936" s="1">
        <f t="shared" si="856"/>
        <v>0</v>
      </c>
      <c r="CH3936" s="1">
        <f t="shared" si="863"/>
        <v>0</v>
      </c>
      <c r="CJ3936" s="1" t="e">
        <f t="shared" si="857"/>
        <v>#N/A</v>
      </c>
      <c r="CK3936" s="1" t="str">
        <f t="shared" si="858"/>
        <v/>
      </c>
    </row>
    <row r="3937" spans="73:89" ht="12" customHeight="1" x14ac:dyDescent="0.15">
      <c r="BU3937" s="1">
        <f t="shared" si="859"/>
        <v>0</v>
      </c>
      <c r="BV3937" s="1">
        <f>IF($BY$12=1,NORMDIST(BY3937,$Y$6,$Y$8,TRUE),IF($BY$12=2,IF(BY3937&lt;=$BX$31,0,IF(BY3937&gt;=$BX$32,1,(BY3937-$BX$31)*$BX$33)),SUM($BU$42:BU3937)/$BV$40))</f>
        <v>1</v>
      </c>
      <c r="BW3937" s="1">
        <f t="shared" si="861"/>
        <v>2.0858080292212655E-62</v>
      </c>
      <c r="BY3937" s="1">
        <f t="shared" si="862"/>
        <v>389.50000000002007</v>
      </c>
      <c r="BZ3937" s="1">
        <f t="shared" si="853"/>
        <v>5.3550912175126008E-65</v>
      </c>
      <c r="CA3937" s="1">
        <f t="shared" si="860"/>
        <v>26</v>
      </c>
      <c r="CE3937" s="1">
        <f t="shared" si="854"/>
        <v>26.305</v>
      </c>
      <c r="CF3937" s="1">
        <f t="shared" si="855"/>
        <v>99</v>
      </c>
      <c r="CG3937" s="1">
        <f t="shared" si="856"/>
        <v>0</v>
      </c>
      <c r="CH3937" s="1">
        <f t="shared" si="863"/>
        <v>0</v>
      </c>
      <c r="CJ3937" s="1" t="e">
        <f t="shared" si="857"/>
        <v>#N/A</v>
      </c>
      <c r="CK3937" s="1" t="str">
        <f t="shared" si="858"/>
        <v/>
      </c>
    </row>
    <row r="3938" spans="73:89" ht="12" customHeight="1" x14ac:dyDescent="0.15">
      <c r="BU3938" s="1">
        <f t="shared" si="859"/>
        <v>0</v>
      </c>
      <c r="BV3938" s="1">
        <f>IF($BY$12=1,NORMDIST(BY3938,$Y$6,$Y$8,TRUE),IF($BY$12=2,IF(BY3938&lt;=$BX$31,0,IF(BY3938&gt;=$BX$32,1,(BY3938-$BX$31)*$BX$33)),SUM($BU$42:BU3938)/$BV$40))</f>
        <v>1</v>
      </c>
      <c r="BW3938" s="1">
        <f t="shared" si="861"/>
        <v>1.9165477689458476E-62</v>
      </c>
      <c r="BY3938" s="1">
        <f t="shared" si="862"/>
        <v>389.60000000002009</v>
      </c>
      <c r="BZ3938" s="1">
        <f t="shared" si="853"/>
        <v>4.9192704541728666E-65</v>
      </c>
      <c r="CA3938" s="1">
        <f t="shared" si="860"/>
        <v>26</v>
      </c>
      <c r="CE3938" s="1">
        <f t="shared" si="854"/>
        <v>26.305</v>
      </c>
      <c r="CF3938" s="1">
        <f t="shared" si="855"/>
        <v>99</v>
      </c>
      <c r="CG3938" s="1">
        <f t="shared" si="856"/>
        <v>0</v>
      </c>
      <c r="CH3938" s="1">
        <f t="shared" si="863"/>
        <v>0</v>
      </c>
      <c r="CJ3938" s="1" t="e">
        <f t="shared" si="857"/>
        <v>#N/A</v>
      </c>
      <c r="CK3938" s="1" t="str">
        <f t="shared" si="858"/>
        <v/>
      </c>
    </row>
    <row r="3939" spans="73:89" ht="12" customHeight="1" x14ac:dyDescent="0.15">
      <c r="BU3939" s="1">
        <f t="shared" si="859"/>
        <v>0</v>
      </c>
      <c r="BV3939" s="1">
        <f>IF($BY$12=1,NORMDIST(BY3939,$Y$6,$Y$8,TRUE),IF($BY$12=2,IF(BY3939&lt;=$BX$31,0,IF(BY3939&gt;=$BX$32,1,(BY3939-$BX$31)*$BX$33)),SUM($BU$42:BU3939)/$BV$40))</f>
        <v>1</v>
      </c>
      <c r="BW3939" s="1">
        <f t="shared" si="861"/>
        <v>1.7609785893387772E-62</v>
      </c>
      <c r="BY3939" s="1">
        <f t="shared" si="862"/>
        <v>389.70000000002011</v>
      </c>
      <c r="BZ3939" s="1">
        <f t="shared" si="853"/>
        <v>4.5188057206535446E-65</v>
      </c>
      <c r="CA3939" s="1">
        <f t="shared" si="860"/>
        <v>26</v>
      </c>
      <c r="CE3939" s="1">
        <f t="shared" si="854"/>
        <v>26.305</v>
      </c>
      <c r="CF3939" s="1">
        <f t="shared" si="855"/>
        <v>99</v>
      </c>
      <c r="CG3939" s="1">
        <f t="shared" si="856"/>
        <v>0</v>
      </c>
      <c r="CH3939" s="1">
        <f t="shared" si="863"/>
        <v>0</v>
      </c>
      <c r="CJ3939" s="1" t="e">
        <f t="shared" si="857"/>
        <v>#N/A</v>
      </c>
      <c r="CK3939" s="1" t="str">
        <f t="shared" si="858"/>
        <v/>
      </c>
    </row>
    <row r="3940" spans="73:89" ht="12" customHeight="1" x14ac:dyDescent="0.15">
      <c r="BU3940" s="1">
        <f t="shared" si="859"/>
        <v>0</v>
      </c>
      <c r="BV3940" s="1">
        <f>IF($BY$12=1,NORMDIST(BY3940,$Y$6,$Y$8,TRUE),IF($BY$12=2,IF(BY3940&lt;=$BX$31,0,IF(BY3940&gt;=$BX$32,1,(BY3940-$BX$31)*$BX$33)),SUM($BU$42:BU3940)/$BV$40))</f>
        <v>1</v>
      </c>
      <c r="BW3940" s="1">
        <f t="shared" si="861"/>
        <v>1.6179966463623702E-62</v>
      </c>
      <c r="BY3940" s="1">
        <f t="shared" si="862"/>
        <v>389.80000000002013</v>
      </c>
      <c r="BZ3940" s="1">
        <f t="shared" si="853"/>
        <v>4.1508379845107406E-65</v>
      </c>
      <c r="CA3940" s="1">
        <f t="shared" si="860"/>
        <v>26</v>
      </c>
      <c r="CE3940" s="1">
        <f t="shared" si="854"/>
        <v>26.305</v>
      </c>
      <c r="CF3940" s="1">
        <f t="shared" si="855"/>
        <v>99</v>
      </c>
      <c r="CG3940" s="1">
        <f t="shared" si="856"/>
        <v>0</v>
      </c>
      <c r="CH3940" s="1">
        <f t="shared" si="863"/>
        <v>0</v>
      </c>
      <c r="CJ3940" s="1" t="e">
        <f t="shared" si="857"/>
        <v>#N/A</v>
      </c>
      <c r="CK3940" s="1" t="str">
        <f t="shared" si="858"/>
        <v/>
      </c>
    </row>
    <row r="3941" spans="73:89" ht="12" customHeight="1" x14ac:dyDescent="0.15">
      <c r="BU3941" s="1">
        <f t="shared" si="859"/>
        <v>0</v>
      </c>
      <c r="BV3941" s="1">
        <f>IF($BY$12=1,NORMDIST(BY3941,$Y$6,$Y$8,TRUE),IF($BY$12=2,IF(BY3941&lt;=$BX$31,0,IF(BY3941&gt;=$BX$32,1,(BY3941-$BX$31)*$BX$33)),SUM($BU$42:BU3941)/$BV$40))</f>
        <v>1</v>
      </c>
      <c r="BW3941" s="1">
        <f t="shared" si="861"/>
        <v>1.4865868013319541E-62</v>
      </c>
      <c r="BY3941" s="1">
        <f t="shared" si="862"/>
        <v>389.90000000002016</v>
      </c>
      <c r="BZ3941" s="1">
        <f t="shared" si="853"/>
        <v>3.8127386543520831E-65</v>
      </c>
      <c r="CA3941" s="1">
        <f t="shared" si="860"/>
        <v>26</v>
      </c>
      <c r="CE3941" s="1">
        <f t="shared" si="854"/>
        <v>26.305</v>
      </c>
      <c r="CF3941" s="1">
        <f t="shared" si="855"/>
        <v>99</v>
      </c>
      <c r="CG3941" s="1">
        <f t="shared" si="856"/>
        <v>0</v>
      </c>
      <c r="CH3941" s="1">
        <f t="shared" si="863"/>
        <v>0</v>
      </c>
      <c r="CJ3941" s="1" t="e">
        <f t="shared" si="857"/>
        <v>#N/A</v>
      </c>
      <c r="CK3941" s="1" t="str">
        <f t="shared" si="858"/>
        <v/>
      </c>
    </row>
    <row r="3942" spans="73:89" ht="12" customHeight="1" x14ac:dyDescent="0.15">
      <c r="BU3942" s="1">
        <f t="shared" si="859"/>
        <v>0</v>
      </c>
      <c r="BV3942" s="1">
        <f>IF($BY$12=1,NORMDIST(BY3942,$Y$6,$Y$8,TRUE),IF($BY$12=2,IF(BY3942&lt;=$BX$31,0,IF(BY3942&gt;=$BX$32,1,(BY3942-$BX$31)*$BX$33)),SUM($BU$42:BU3942)/$BV$40))</f>
        <v>1</v>
      </c>
      <c r="BW3942" s="1">
        <f t="shared" si="861"/>
        <v>1.3658155161687474E-62</v>
      </c>
      <c r="BY3942" s="1">
        <f t="shared" si="862"/>
        <v>390.00000000002018</v>
      </c>
      <c r="BZ3942" s="1">
        <f t="shared" si="853"/>
        <v>3.5020910670991712E-65</v>
      </c>
      <c r="CA3942" s="1">
        <f t="shared" si="860"/>
        <v>26</v>
      </c>
      <c r="CE3942" s="1">
        <f t="shared" si="854"/>
        <v>26.305</v>
      </c>
      <c r="CF3942" s="1">
        <f t="shared" si="855"/>
        <v>99</v>
      </c>
      <c r="CG3942" s="1">
        <f t="shared" si="856"/>
        <v>0</v>
      </c>
      <c r="CH3942" s="1">
        <f t="shared" si="863"/>
        <v>0</v>
      </c>
      <c r="CJ3942" s="1" t="e">
        <f t="shared" si="857"/>
        <v>#N/A</v>
      </c>
      <c r="CK3942" s="1" t="str">
        <f t="shared" si="858"/>
        <v/>
      </c>
    </row>
    <row r="3943" spans="73:89" ht="12" customHeight="1" x14ac:dyDescent="0.15">
      <c r="BU3943" s="1">
        <f t="shared" si="859"/>
        <v>0</v>
      </c>
      <c r="BV3943" s="1">
        <f>IF($BY$12=1,NORMDIST(BY3943,$Y$6,$Y$8,TRUE),IF($BY$12=2,IF(BY3943&lt;=$BX$31,0,IF(BY3943&gt;=$BX$32,1,(BY3943-$BX$31)*$BX$33)),SUM($BU$42:BU3943)/$BV$40))</f>
        <v>1</v>
      </c>
      <c r="BW3943" s="1">
        <f t="shared" si="861"/>
        <v>1.2548243157917118E-62</v>
      </c>
      <c r="BY3943" s="1">
        <f t="shared" si="862"/>
        <v>390.1000000000202</v>
      </c>
      <c r="BZ3943" s="1">
        <f t="shared" si="853"/>
        <v>3.2166734575535675E-65</v>
      </c>
      <c r="CA3943" s="1">
        <f t="shared" si="860"/>
        <v>26</v>
      </c>
      <c r="CE3943" s="1">
        <f t="shared" si="854"/>
        <v>26.305</v>
      </c>
      <c r="CF3943" s="1">
        <f t="shared" si="855"/>
        <v>99</v>
      </c>
      <c r="CG3943" s="1">
        <f t="shared" si="856"/>
        <v>0</v>
      </c>
      <c r="CH3943" s="1">
        <f t="shared" si="863"/>
        <v>0</v>
      </c>
      <c r="CJ3943" s="1" t="e">
        <f t="shared" si="857"/>
        <v>#N/A</v>
      </c>
      <c r="CK3943" s="1" t="str">
        <f t="shared" si="858"/>
        <v/>
      </c>
    </row>
    <row r="3944" spans="73:89" ht="12" customHeight="1" x14ac:dyDescent="0.15">
      <c r="BU3944" s="1">
        <f t="shared" si="859"/>
        <v>0</v>
      </c>
      <c r="BV3944" s="1">
        <f>IF($BY$12=1,NORMDIST(BY3944,$Y$6,$Y$8,TRUE),IF($BY$12=2,IF(BY3944&lt;=$BX$31,0,IF(BY3944&gt;=$BX$32,1,(BY3944-$BX$31)*$BX$33)),SUM($BU$42:BU3944)/$BV$40))</f>
        <v>1</v>
      </c>
      <c r="BW3944" s="1">
        <f t="shared" si="861"/>
        <v>1.1528237725268505E-62</v>
      </c>
      <c r="BY3944" s="1">
        <f t="shared" si="862"/>
        <v>390.20000000002022</v>
      </c>
      <c r="BZ3944" s="1">
        <f t="shared" si="853"/>
        <v>2.954443291970248E-65</v>
      </c>
      <c r="CA3944" s="1">
        <f t="shared" si="860"/>
        <v>26</v>
      </c>
      <c r="CE3944" s="1">
        <f t="shared" si="854"/>
        <v>26.305</v>
      </c>
      <c r="CF3944" s="1">
        <f t="shared" si="855"/>
        <v>99</v>
      </c>
      <c r="CG3944" s="1">
        <f t="shared" si="856"/>
        <v>0</v>
      </c>
      <c r="CH3944" s="1">
        <f t="shared" si="863"/>
        <v>0</v>
      </c>
      <c r="CJ3944" s="1" t="e">
        <f t="shared" si="857"/>
        <v>#N/A</v>
      </c>
      <c r="CK3944" s="1" t="str">
        <f t="shared" si="858"/>
        <v/>
      </c>
    </row>
    <row r="3945" spans="73:89" ht="12" customHeight="1" x14ac:dyDescent="0.15">
      <c r="BU3945" s="1">
        <f t="shared" si="859"/>
        <v>0</v>
      </c>
      <c r="BV3945" s="1">
        <f>IF($BY$12=1,NORMDIST(BY3945,$Y$6,$Y$8,TRUE),IF($BY$12=2,IF(BY3945&lt;=$BX$31,0,IF(BY3945&gt;=$BX$32,1,(BY3945-$BX$31)*$BX$33)),SUM($BU$42:BU3945)/$BV$40))</f>
        <v>1</v>
      </c>
      <c r="BW3945" s="1">
        <f t="shared" si="861"/>
        <v>1.0590879709948544E-62</v>
      </c>
      <c r="BY3945" s="1">
        <f t="shared" si="862"/>
        <v>390.30000000002025</v>
      </c>
      <c r="BZ3945" s="1">
        <f t="shared" si="853"/>
        <v>2.7135228567635138E-65</v>
      </c>
      <c r="CA3945" s="1">
        <f t="shared" si="860"/>
        <v>26</v>
      </c>
      <c r="CE3945" s="1">
        <f t="shared" si="854"/>
        <v>26.305</v>
      </c>
      <c r="CF3945" s="1">
        <f t="shared" si="855"/>
        <v>99</v>
      </c>
      <c r="CG3945" s="1">
        <f t="shared" si="856"/>
        <v>0</v>
      </c>
      <c r="CH3945" s="1">
        <f t="shared" si="863"/>
        <v>0</v>
      </c>
      <c r="CJ3945" s="1" t="e">
        <f t="shared" si="857"/>
        <v>#N/A</v>
      </c>
      <c r="CK3945" s="1" t="str">
        <f t="shared" si="858"/>
        <v/>
      </c>
    </row>
    <row r="3946" spans="73:89" ht="12" customHeight="1" x14ac:dyDescent="0.15">
      <c r="BU3946" s="1">
        <f t="shared" si="859"/>
        <v>0</v>
      </c>
      <c r="BV3946" s="1">
        <f>IF($BY$12=1,NORMDIST(BY3946,$Y$6,$Y$8,TRUE),IF($BY$12=2,IF(BY3946&lt;=$BX$31,0,IF(BY3946&gt;=$BX$32,1,(BY3946-$BX$31)*$BX$33)),SUM($BU$42:BU3946)/$BV$40))</f>
        <v>1</v>
      </c>
      <c r="BW3946" s="1">
        <f t="shared" si="861"/>
        <v>9.7294941522988282E-63</v>
      </c>
      <c r="BY3946" s="1">
        <f t="shared" si="862"/>
        <v>390.40000000002027</v>
      </c>
      <c r="BZ3946" s="1">
        <f t="shared" ref="BZ3946:BZ4009" si="864">IF($BZ$5,IF($BY$12=1,NORMDIST(BY3946,$Y$6,$Y$8,FALSE),IF($BY$12=2,IF(AND(BY3946&gt;=$BX$31,BY3946&lt;=$BX$32),$BX$33,0),IF(BY3946&lt;=$BX$13,0,NORMDIST(LN((BY3946-$BX$13)/$BX$12),0,$BW$8,FALSE)/((BY3946-$BX$13)/$BX$12)))),-999)</f>
        <v>2.492186002125595E-65</v>
      </c>
      <c r="CA3946" s="1">
        <f t="shared" si="860"/>
        <v>26</v>
      </c>
      <c r="CE3946" s="1">
        <f t="shared" ref="CE3946:CE4009" si="865">IF(AND($CB$7,$CD$2,$CD$1),26+$P$23/2-CC3946*$P$23,NA())</f>
        <v>26.305</v>
      </c>
      <c r="CF3946" s="1">
        <f t="shared" ref="CF3946:CF4009" si="866">IF(ISNA(CJ3946),99,CJ3946)</f>
        <v>99</v>
      </c>
      <c r="CG3946" s="1">
        <f t="shared" ref="CG3946:CG4009" si="867">IF(ISNA(CJ3946),0,CJ3946)</f>
        <v>0</v>
      </c>
      <c r="CH3946" s="1">
        <f t="shared" si="863"/>
        <v>0</v>
      </c>
      <c r="CJ3946" s="1" t="e">
        <f t="shared" ref="CJ3946:CJ4009" si="868">IF(CH3946=1,CE3946,NA())</f>
        <v>#N/A</v>
      </c>
      <c r="CK3946" s="1" t="str">
        <f t="shared" ref="CK3946:CK4009" si="869">IF(CH3946=1,M3845,"")</f>
        <v/>
      </c>
    </row>
    <row r="3947" spans="73:89" ht="12" customHeight="1" x14ac:dyDescent="0.15">
      <c r="BU3947" s="1">
        <f t="shared" ref="BU3947:BU4010" si="870">IF($BY$12&lt;3,0,IF(BY3947&lt;=$BX$13,0,NORMDIST(LN((BY3947-$BX$13)/$BX$12),0,$BW$8,FALSE)/((BY3947-$BX$13)/$BX$12)))</f>
        <v>0</v>
      </c>
      <c r="BV3947" s="1">
        <f>IF($BY$12=1,NORMDIST(BY3947,$Y$6,$Y$8,TRUE),IF($BY$12=2,IF(BY3947&lt;=$BX$31,0,IF(BY3947&gt;=$BX$32,1,(BY3947-$BX$31)*$BX$33)),SUM($BU$42:BU3947)/$BV$40))</f>
        <v>1</v>
      </c>
      <c r="BW3947" s="1">
        <f t="shared" si="861"/>
        <v>8.9379434281580434E-63</v>
      </c>
      <c r="BY3947" s="1">
        <f t="shared" si="862"/>
        <v>390.50000000002029</v>
      </c>
      <c r="BZ3947" s="1">
        <f t="shared" si="864"/>
        <v>2.2888459483117999E-65</v>
      </c>
      <c r="CA3947" s="1">
        <f t="shared" ref="CA3947:CA4010" si="871">IF(AND($CD$1,$CD$3),26-$CD$40*NORMDIST(BY3947,$Y$6,$Y$8/SQRT($T$18),FALSE),-999)</f>
        <v>26</v>
      </c>
      <c r="CE3947" s="1">
        <f t="shared" si="865"/>
        <v>26.305</v>
      </c>
      <c r="CF3947" s="1">
        <f t="shared" si="866"/>
        <v>99</v>
      </c>
      <c r="CG3947" s="1">
        <f t="shared" si="867"/>
        <v>0</v>
      </c>
      <c r="CH3947" s="1">
        <f t="shared" si="863"/>
        <v>0</v>
      </c>
      <c r="CJ3947" s="1" t="e">
        <f t="shared" si="868"/>
        <v>#N/A</v>
      </c>
      <c r="CK3947" s="1" t="str">
        <f t="shared" si="869"/>
        <v/>
      </c>
    </row>
    <row r="3948" spans="73:89" ht="12" customHeight="1" x14ac:dyDescent="0.15">
      <c r="BU3948" s="1">
        <f t="shared" si="870"/>
        <v>0</v>
      </c>
      <c r="BV3948" s="1">
        <f>IF($BY$12=1,NORMDIST(BY3948,$Y$6,$Y$8,TRUE),IF($BY$12=2,IF(BY3948&lt;=$BX$31,0,IF(BY3948&gt;=$BX$32,1,(BY3948-$BX$31)*$BX$33)),SUM($BU$42:BU3948)/$BV$40))</f>
        <v>1</v>
      </c>
      <c r="BW3948" s="1">
        <f t="shared" si="861"/>
        <v>8.2105841362306153E-63</v>
      </c>
      <c r="BY3948" s="1">
        <f t="shared" si="862"/>
        <v>390.60000000002032</v>
      </c>
      <c r="BZ3948" s="1">
        <f t="shared" si="864"/>
        <v>2.1020440696953886E-65</v>
      </c>
      <c r="CA3948" s="1">
        <f t="shared" si="871"/>
        <v>26</v>
      </c>
      <c r="CE3948" s="1">
        <f t="shared" si="865"/>
        <v>26.305</v>
      </c>
      <c r="CF3948" s="1">
        <f t="shared" si="866"/>
        <v>99</v>
      </c>
      <c r="CG3948" s="1">
        <f t="shared" si="867"/>
        <v>0</v>
      </c>
      <c r="CH3948" s="1">
        <f t="shared" si="863"/>
        <v>0</v>
      </c>
      <c r="CJ3948" s="1" t="e">
        <f t="shared" si="868"/>
        <v>#N/A</v>
      </c>
      <c r="CK3948" s="1" t="str">
        <f t="shared" si="869"/>
        <v/>
      </c>
    </row>
    <row r="3949" spans="73:89" ht="12" customHeight="1" x14ac:dyDescent="0.15">
      <c r="BU3949" s="1">
        <f t="shared" si="870"/>
        <v>0</v>
      </c>
      <c r="BV3949" s="1">
        <f>IF($BY$12=1,NORMDIST(BY3949,$Y$6,$Y$8,TRUE),IF($BY$12=2,IF(BY3949&lt;=$BX$31,0,IF(BY3949&gt;=$BX$32,1,(BY3949-$BX$31)*$BX$33)),SUM($BU$42:BU3949)/$BV$40))</f>
        <v>1</v>
      </c>
      <c r="BW3949" s="1">
        <f t="shared" si="861"/>
        <v>7.542227432995725E-63</v>
      </c>
      <c r="BY3949" s="1">
        <f t="shared" si="862"/>
        <v>390.70000000002034</v>
      </c>
      <c r="BZ3949" s="1">
        <f t="shared" si="864"/>
        <v>1.930439578447743E-65</v>
      </c>
      <c r="CA3949" s="1">
        <f t="shared" si="871"/>
        <v>26</v>
      </c>
      <c r="CE3949" s="1">
        <f t="shared" si="865"/>
        <v>26.305</v>
      </c>
      <c r="CF3949" s="1">
        <f t="shared" si="866"/>
        <v>99</v>
      </c>
      <c r="CG3949" s="1">
        <f t="shared" si="867"/>
        <v>0</v>
      </c>
      <c r="CH3949" s="1">
        <f t="shared" si="863"/>
        <v>0</v>
      </c>
      <c r="CJ3949" s="1" t="e">
        <f t="shared" si="868"/>
        <v>#N/A</v>
      </c>
      <c r="CK3949" s="1" t="str">
        <f t="shared" si="869"/>
        <v/>
      </c>
    </row>
    <row r="3950" spans="73:89" ht="12" customHeight="1" x14ac:dyDescent="0.15">
      <c r="BU3950" s="1">
        <f t="shared" si="870"/>
        <v>0</v>
      </c>
      <c r="BV3950" s="1">
        <f>IF($BY$12=1,NORMDIST(BY3950,$Y$6,$Y$8,TRUE),IF($BY$12=2,IF(BY3950&lt;=$BX$31,0,IF(BY3950&gt;=$BX$32,1,(BY3950-$BX$31)*$BX$33)),SUM($BU$42:BU3950)/$BV$40))</f>
        <v>1</v>
      </c>
      <c r="BW3950" s="1">
        <f t="shared" si="861"/>
        <v>6.9281025404060295E-63</v>
      </c>
      <c r="BY3950" s="1">
        <f t="shared" si="862"/>
        <v>390.80000000002036</v>
      </c>
      <c r="BZ3950" s="1">
        <f t="shared" si="864"/>
        <v>1.7728000359277556E-65</v>
      </c>
      <c r="CA3950" s="1">
        <f t="shared" si="871"/>
        <v>26</v>
      </c>
      <c r="CE3950" s="1">
        <f t="shared" si="865"/>
        <v>26.305</v>
      </c>
      <c r="CF3950" s="1">
        <f t="shared" si="866"/>
        <v>99</v>
      </c>
      <c r="CG3950" s="1">
        <f t="shared" si="867"/>
        <v>0</v>
      </c>
      <c r="CH3950" s="1">
        <f t="shared" si="863"/>
        <v>0</v>
      </c>
      <c r="CJ3950" s="1" t="e">
        <f t="shared" si="868"/>
        <v>#N/A</v>
      </c>
      <c r="CK3950" s="1" t="str">
        <f t="shared" si="869"/>
        <v/>
      </c>
    </row>
    <row r="3951" spans="73:89" ht="12" customHeight="1" x14ac:dyDescent="0.15">
      <c r="BU3951" s="1">
        <f t="shared" si="870"/>
        <v>0</v>
      </c>
      <c r="BV3951" s="1">
        <f>IF($BY$12=1,NORMDIST(BY3951,$Y$6,$Y$8,TRUE),IF($BY$12=2,IF(BY3951&lt;=$BX$31,0,IF(BY3951&gt;=$BX$32,1,(BY3951-$BX$31)*$BX$33)),SUM($BU$42:BU3951)/$BV$40))</f>
        <v>1</v>
      </c>
      <c r="BW3951" s="1">
        <f t="shared" si="861"/>
        <v>6.3638231734490477E-63</v>
      </c>
      <c r="BY3951" s="1">
        <f t="shared" si="862"/>
        <v>390.90000000002038</v>
      </c>
      <c r="BZ3951" s="1">
        <f t="shared" si="864"/>
        <v>1.6279926255944527E-65</v>
      </c>
      <c r="CA3951" s="1">
        <f t="shared" si="871"/>
        <v>26</v>
      </c>
      <c r="CE3951" s="1">
        <f t="shared" si="865"/>
        <v>26.305</v>
      </c>
      <c r="CF3951" s="1">
        <f t="shared" si="866"/>
        <v>99</v>
      </c>
      <c r="CG3951" s="1">
        <f t="shared" si="867"/>
        <v>0</v>
      </c>
      <c r="CH3951" s="1">
        <f t="shared" si="863"/>
        <v>0</v>
      </c>
      <c r="CJ3951" s="1" t="e">
        <f t="shared" si="868"/>
        <v>#N/A</v>
      </c>
      <c r="CK3951" s="1" t="str">
        <f t="shared" si="869"/>
        <v/>
      </c>
    </row>
    <row r="3952" spans="73:89" ht="12" customHeight="1" x14ac:dyDescent="0.15">
      <c r="BU3952" s="1">
        <f t="shared" si="870"/>
        <v>0</v>
      </c>
      <c r="BV3952" s="1">
        <f>IF($BY$12=1,NORMDIST(BY3952,$Y$6,$Y$8,TRUE),IF($BY$12=2,IF(BY3952&lt;=$BX$31,0,IF(BY3952&gt;=$BX$32,1,(BY3952-$BX$31)*$BX$33)),SUM($BU$42:BU3952)/$BV$40))</f>
        <v>1</v>
      </c>
      <c r="BW3952" s="1">
        <f t="shared" si="861"/>
        <v>5.8453566547210703E-63</v>
      </c>
      <c r="BY3952" s="1">
        <f t="shared" si="862"/>
        <v>391.00000000002041</v>
      </c>
      <c r="BZ3952" s="1">
        <f t="shared" si="864"/>
        <v>1.4949761265270501E-65</v>
      </c>
      <c r="CA3952" s="1">
        <f t="shared" si="871"/>
        <v>26</v>
      </c>
      <c r="CE3952" s="1">
        <f t="shared" si="865"/>
        <v>26.305</v>
      </c>
      <c r="CF3952" s="1">
        <f t="shared" si="866"/>
        <v>99</v>
      </c>
      <c r="CG3952" s="1">
        <f t="shared" si="867"/>
        <v>0</v>
      </c>
      <c r="CH3952" s="1">
        <f t="shared" si="863"/>
        <v>0</v>
      </c>
      <c r="CJ3952" s="1" t="e">
        <f t="shared" si="868"/>
        <v>#N/A</v>
      </c>
      <c r="CK3952" s="1" t="str">
        <f t="shared" si="869"/>
        <v/>
      </c>
    </row>
    <row r="3953" spans="73:89" ht="12" customHeight="1" x14ac:dyDescent="0.15">
      <c r="BU3953" s="1">
        <f t="shared" si="870"/>
        <v>0</v>
      </c>
      <c r="BV3953" s="1">
        <f>IF($BY$12=1,NORMDIST(BY3953,$Y$6,$Y$8,TRUE),IF($BY$12=2,IF(BY3953&lt;=$BX$31,0,IF(BY3953&gt;=$BX$32,1,(BY3953-$BX$31)*$BX$33)),SUM($BU$42:BU3953)/$BV$40))</f>
        <v>1</v>
      </c>
      <c r="BW3953" s="1">
        <f t="shared" si="861"/>
        <v>5.3689955016918603E-63</v>
      </c>
      <c r="BY3953" s="1">
        <f t="shared" si="862"/>
        <v>391.10000000002043</v>
      </c>
      <c r="BZ3953" s="1">
        <f t="shared" si="864"/>
        <v>1.3727935314987419E-65</v>
      </c>
      <c r="CA3953" s="1">
        <f t="shared" si="871"/>
        <v>26</v>
      </c>
      <c r="CE3953" s="1">
        <f t="shared" si="865"/>
        <v>26.305</v>
      </c>
      <c r="CF3953" s="1">
        <f t="shared" si="866"/>
        <v>99</v>
      </c>
      <c r="CG3953" s="1">
        <f t="shared" si="867"/>
        <v>0</v>
      </c>
      <c r="CH3953" s="1">
        <f t="shared" si="863"/>
        <v>0</v>
      </c>
      <c r="CJ3953" s="1" t="e">
        <f t="shared" si="868"/>
        <v>#N/A</v>
      </c>
      <c r="CK3953" s="1" t="str">
        <f t="shared" si="869"/>
        <v/>
      </c>
    </row>
    <row r="3954" spans="73:89" ht="12" customHeight="1" x14ac:dyDescent="0.15">
      <c r="BU3954" s="1">
        <f t="shared" si="870"/>
        <v>0</v>
      </c>
      <c r="BV3954" s="1">
        <f>IF($BY$12=1,NORMDIST(BY3954,$Y$6,$Y$8,TRUE),IF($BY$12=2,IF(BY3954&lt;=$BX$31,0,IF(BY3954&gt;=$BX$32,1,(BY3954-$BX$31)*$BX$33)),SUM($BU$42:BU3954)/$BV$40))</f>
        <v>1</v>
      </c>
      <c r="BW3954" s="1">
        <f t="shared" si="861"/>
        <v>4.9313312893549077E-63</v>
      </c>
      <c r="BY3954" s="1">
        <f t="shared" si="862"/>
        <v>391.20000000002045</v>
      </c>
      <c r="BZ3954" s="1">
        <f t="shared" si="864"/>
        <v>1.2605652580149922E-65</v>
      </c>
      <c r="CA3954" s="1">
        <f t="shared" si="871"/>
        <v>26</v>
      </c>
      <c r="CE3954" s="1">
        <f t="shared" si="865"/>
        <v>26.305</v>
      </c>
      <c r="CF3954" s="1">
        <f t="shared" si="866"/>
        <v>99</v>
      </c>
      <c r="CG3954" s="1">
        <f t="shared" si="867"/>
        <v>0</v>
      </c>
      <c r="CH3954" s="1">
        <f t="shared" si="863"/>
        <v>0</v>
      </c>
      <c r="CJ3954" s="1" t="e">
        <f t="shared" si="868"/>
        <v>#N/A</v>
      </c>
      <c r="CK3954" s="1" t="str">
        <f t="shared" si="869"/>
        <v/>
      </c>
    </row>
    <row r="3955" spans="73:89" ht="12" customHeight="1" x14ac:dyDescent="0.15">
      <c r="BU3955" s="1">
        <f t="shared" si="870"/>
        <v>0</v>
      </c>
      <c r="BV3955" s="1">
        <f>IF($BY$12=1,NORMDIST(BY3955,$Y$6,$Y$8,TRUE),IF($BY$12=2,IF(BY3955&lt;=$BX$31,0,IF(BY3955&gt;=$BX$32,1,(BY3955-$BX$31)*$BX$33)),SUM($BU$42:BU3955)/$BV$40))</f>
        <v>1</v>
      </c>
      <c r="BW3955" s="1">
        <f t="shared" si="861"/>
        <v>4.5292306066588828E-63</v>
      </c>
      <c r="BY3955" s="1">
        <f t="shared" si="862"/>
        <v>391.30000000002047</v>
      </c>
      <c r="BZ3955" s="1">
        <f t="shared" si="864"/>
        <v>1.157482904845041E-65</v>
      </c>
      <c r="CA3955" s="1">
        <f t="shared" si="871"/>
        <v>26</v>
      </c>
      <c r="CE3955" s="1">
        <f t="shared" si="865"/>
        <v>26.305</v>
      </c>
      <c r="CF3955" s="1">
        <f t="shared" si="866"/>
        <v>99</v>
      </c>
      <c r="CG3955" s="1">
        <f t="shared" si="867"/>
        <v>0</v>
      </c>
      <c r="CH3955" s="1">
        <f t="shared" si="863"/>
        <v>0</v>
      </c>
      <c r="CJ3955" s="1" t="e">
        <f t="shared" si="868"/>
        <v>#N/A</v>
      </c>
      <c r="CK3955" s="1" t="str">
        <f t="shared" si="869"/>
        <v/>
      </c>
    </row>
    <row r="3956" spans="73:89" ht="12" customHeight="1" x14ac:dyDescent="0.15">
      <c r="BU3956" s="1">
        <f t="shared" si="870"/>
        <v>0</v>
      </c>
      <c r="BV3956" s="1">
        <f>IF($BY$12=1,NORMDIST(BY3956,$Y$6,$Y$8,TRUE),IF($BY$12=2,IF(BY3956&lt;=$BX$31,0,IF(BY3956&gt;=$BX$32,1,(BY3956-$BX$31)*$BX$33)),SUM($BU$42:BU3956)/$BV$40))</f>
        <v>1</v>
      </c>
      <c r="BW3956" s="1">
        <f t="shared" si="861"/>
        <v>4.1598129395623129E-63</v>
      </c>
      <c r="BY3956" s="1">
        <f t="shared" si="862"/>
        <v>391.4000000000205</v>
      </c>
      <c r="BZ3956" s="1">
        <f t="shared" si="864"/>
        <v>1.0628035103633354E-65</v>
      </c>
      <c r="CA3956" s="1">
        <f t="shared" si="871"/>
        <v>26</v>
      </c>
      <c r="CE3956" s="1">
        <f t="shared" si="865"/>
        <v>26.305</v>
      </c>
      <c r="CF3956" s="1">
        <f t="shared" si="866"/>
        <v>99</v>
      </c>
      <c r="CG3956" s="1">
        <f t="shared" si="867"/>
        <v>0</v>
      </c>
      <c r="CH3956" s="1">
        <f t="shared" si="863"/>
        <v>0</v>
      </c>
      <c r="CJ3956" s="1" t="e">
        <f t="shared" si="868"/>
        <v>#N/A</v>
      </c>
      <c r="CK3956" s="1" t="str">
        <f t="shared" si="869"/>
        <v/>
      </c>
    </row>
    <row r="3957" spans="73:89" ht="12" customHeight="1" x14ac:dyDescent="0.15">
      <c r="BU3957" s="1">
        <f t="shared" si="870"/>
        <v>0</v>
      </c>
      <c r="BV3957" s="1">
        <f>IF($BY$12=1,NORMDIST(BY3957,$Y$6,$Y$8,TRUE),IF($BY$12=2,IF(BY3957&lt;=$BX$31,0,IF(BY3957&gt;=$BX$32,1,(BY3957-$BX$31)*$BX$33)),SUM($BU$42:BU3957)/$BV$40))</f>
        <v>1</v>
      </c>
      <c r="BW3957" s="1">
        <f t="shared" si="861"/>
        <v>3.8204303268420442E-63</v>
      </c>
      <c r="BY3957" s="1">
        <f t="shared" si="862"/>
        <v>391.50000000002052</v>
      </c>
      <c r="BZ3957" s="1">
        <f t="shared" si="864"/>
        <v>9.7584427250110962E-66</v>
      </c>
      <c r="CA3957" s="1">
        <f t="shared" si="871"/>
        <v>26</v>
      </c>
      <c r="CE3957" s="1">
        <f t="shared" si="865"/>
        <v>26.305</v>
      </c>
      <c r="CF3957" s="1">
        <f t="shared" si="866"/>
        <v>99</v>
      </c>
      <c r="CG3957" s="1">
        <f t="shared" si="867"/>
        <v>0</v>
      </c>
      <c r="CH3957" s="1">
        <f t="shared" si="863"/>
        <v>0</v>
      </c>
      <c r="CJ3957" s="1" t="e">
        <f t="shared" si="868"/>
        <v>#N/A</v>
      </c>
      <c r="CK3957" s="1" t="str">
        <f t="shared" si="869"/>
        <v/>
      </c>
    </row>
    <row r="3958" spans="73:89" ht="12" customHeight="1" x14ac:dyDescent="0.15">
      <c r="BU3958" s="1">
        <f t="shared" si="870"/>
        <v>0</v>
      </c>
      <c r="BV3958" s="1">
        <f>IF($BY$12=1,NORMDIST(BY3958,$Y$6,$Y$8,TRUE),IF($BY$12=2,IF(BY3958&lt;=$BX$31,0,IF(BY3958&gt;=$BX$32,1,(BY3958-$BX$31)*$BX$33)),SUM($BU$42:BU3958)/$BV$40))</f>
        <v>1</v>
      </c>
      <c r="BW3958" s="1">
        <f t="shared" si="861"/>
        <v>3.5086486470485414E-63</v>
      </c>
      <c r="BY3958" s="1">
        <f t="shared" si="862"/>
        <v>391.60000000002054</v>
      </c>
      <c r="BZ3958" s="1">
        <f t="shared" si="864"/>
        <v>8.9597769332184815E-66</v>
      </c>
      <c r="CA3958" s="1">
        <f t="shared" si="871"/>
        <v>26</v>
      </c>
      <c r="CE3958" s="1">
        <f t="shared" si="865"/>
        <v>26.305</v>
      </c>
      <c r="CF3958" s="1">
        <f t="shared" si="866"/>
        <v>99</v>
      </c>
      <c r="CG3958" s="1">
        <f t="shared" si="867"/>
        <v>0</v>
      </c>
      <c r="CH3958" s="1">
        <f t="shared" si="863"/>
        <v>0</v>
      </c>
      <c r="CJ3958" s="1" t="e">
        <f t="shared" si="868"/>
        <v>#N/A</v>
      </c>
      <c r="CK3958" s="1" t="str">
        <f t="shared" si="869"/>
        <v/>
      </c>
    </row>
    <row r="3959" spans="73:89" ht="12" customHeight="1" x14ac:dyDescent="0.15">
      <c r="BU3959" s="1">
        <f t="shared" si="870"/>
        <v>0</v>
      </c>
      <c r="BV3959" s="1">
        <f>IF($BY$12=1,NORMDIST(BY3959,$Y$6,$Y$8,TRUE),IF($BY$12=2,IF(BY3959&lt;=$BX$31,0,IF(BY3959&gt;=$BX$32,1,(BY3959-$BX$31)*$BX$33)),SUM($BU$42:BU3959)/$BV$40))</f>
        <v>1</v>
      </c>
      <c r="BW3959" s="1">
        <f t="shared" si="861"/>
        <v>3.2222304062589358E-63</v>
      </c>
      <c r="BY3959" s="1">
        <f t="shared" si="862"/>
        <v>391.70000000002057</v>
      </c>
      <c r="BZ3959" s="1">
        <f t="shared" si="864"/>
        <v>8.226271141840098E-66</v>
      </c>
      <c r="CA3959" s="1">
        <f t="shared" si="871"/>
        <v>26</v>
      </c>
      <c r="CE3959" s="1">
        <f t="shared" si="865"/>
        <v>26.305</v>
      </c>
      <c r="CF3959" s="1">
        <f t="shared" si="866"/>
        <v>99</v>
      </c>
      <c r="CG3959" s="1">
        <f t="shared" si="867"/>
        <v>0</v>
      </c>
      <c r="CH3959" s="1">
        <f t="shared" si="863"/>
        <v>0</v>
      </c>
      <c r="CJ3959" s="1" t="e">
        <f t="shared" si="868"/>
        <v>#N/A</v>
      </c>
      <c r="CK3959" s="1" t="str">
        <f t="shared" si="869"/>
        <v/>
      </c>
    </row>
    <row r="3960" spans="73:89" ht="12" customHeight="1" x14ac:dyDescent="0.15">
      <c r="BU3960" s="1">
        <f t="shared" si="870"/>
        <v>0</v>
      </c>
      <c r="BV3960" s="1">
        <f>IF($BY$12=1,NORMDIST(BY3960,$Y$6,$Y$8,TRUE),IF($BY$12=2,IF(BY3960&lt;=$BX$31,0,IF(BY3960&gt;=$BX$32,1,(BY3960-$BX$31)*$BX$33)),SUM($BU$42:BU3960)/$BV$40))</f>
        <v>1</v>
      </c>
      <c r="BW3960" s="1">
        <f t="shared" si="861"/>
        <v>2.9591189066705733E-63</v>
      </c>
      <c r="BY3960" s="1">
        <f t="shared" si="862"/>
        <v>391.80000000002059</v>
      </c>
      <c r="BZ3960" s="1">
        <f t="shared" si="864"/>
        <v>7.5526261017621689E-66</v>
      </c>
      <c r="CA3960" s="1">
        <f t="shared" si="871"/>
        <v>26</v>
      </c>
      <c r="CE3960" s="1">
        <f t="shared" si="865"/>
        <v>26.305</v>
      </c>
      <c r="CF3960" s="1">
        <f t="shared" si="866"/>
        <v>99</v>
      </c>
      <c r="CG3960" s="1">
        <f t="shared" si="867"/>
        <v>0</v>
      </c>
      <c r="CH3960" s="1">
        <f t="shared" si="863"/>
        <v>0</v>
      </c>
      <c r="CJ3960" s="1" t="e">
        <f t="shared" si="868"/>
        <v>#N/A</v>
      </c>
      <c r="CK3960" s="1" t="str">
        <f t="shared" si="869"/>
        <v/>
      </c>
    </row>
    <row r="3961" spans="73:89" ht="12" customHeight="1" x14ac:dyDescent="0.15">
      <c r="BU3961" s="1">
        <f t="shared" si="870"/>
        <v>0</v>
      </c>
      <c r="BV3961" s="1">
        <f>IF($BY$12=1,NORMDIST(BY3961,$Y$6,$Y$8,TRUE),IF($BY$12=2,IF(BY3961&lt;=$BX$31,0,IF(BY3961&gt;=$BX$32,1,(BY3961-$BX$31)*$BX$33)),SUM($BU$42:BU3961)/$BV$40))</f>
        <v>1</v>
      </c>
      <c r="BW3961" s="1">
        <f t="shared" si="861"/>
        <v>2.7174236856305408E-63</v>
      </c>
      <c r="BY3961" s="1">
        <f t="shared" si="862"/>
        <v>391.90000000002061</v>
      </c>
      <c r="BZ3961" s="1">
        <f t="shared" si="864"/>
        <v>6.9339721501158408E-66</v>
      </c>
      <c r="CA3961" s="1">
        <f t="shared" si="871"/>
        <v>26</v>
      </c>
      <c r="CE3961" s="1">
        <f t="shared" si="865"/>
        <v>26.305</v>
      </c>
      <c r="CF3961" s="1">
        <f t="shared" si="866"/>
        <v>99</v>
      </c>
      <c r="CG3961" s="1">
        <f t="shared" si="867"/>
        <v>0</v>
      </c>
      <c r="CH3961" s="1">
        <f t="shared" si="863"/>
        <v>0</v>
      </c>
      <c r="CJ3961" s="1" t="e">
        <f t="shared" si="868"/>
        <v>#N/A</v>
      </c>
      <c r="CK3961" s="1" t="str">
        <f t="shared" si="869"/>
        <v/>
      </c>
    </row>
    <row r="3962" spans="73:89" ht="12" customHeight="1" x14ac:dyDescent="0.15">
      <c r="BU3962" s="1">
        <f t="shared" si="870"/>
        <v>0</v>
      </c>
      <c r="BV3962" s="1">
        <f>IF($BY$12=1,NORMDIST(BY3962,$Y$6,$Y$8,TRUE),IF($BY$12=2,IF(BY3962&lt;=$BX$31,0,IF(BY3962&gt;=$BX$32,1,(BY3962-$BX$31)*$BX$33)),SUM($BU$42:BU3962)/$BV$40))</f>
        <v>1</v>
      </c>
      <c r="BW3962" s="1">
        <f t="shared" si="861"/>
        <v>2.495407123489583E-63</v>
      </c>
      <c r="BY3962" s="1">
        <f t="shared" si="862"/>
        <v>392.00000000002063</v>
      </c>
      <c r="BZ3962" s="1">
        <f t="shared" si="864"/>
        <v>6.3658344986975807E-66</v>
      </c>
      <c r="CA3962" s="1">
        <f t="shared" si="871"/>
        <v>26</v>
      </c>
      <c r="CE3962" s="1">
        <f t="shared" si="865"/>
        <v>26.305</v>
      </c>
      <c r="CF3962" s="1">
        <f t="shared" si="866"/>
        <v>99</v>
      </c>
      <c r="CG3962" s="1">
        <f t="shared" si="867"/>
        <v>0</v>
      </c>
      <c r="CH3962" s="1">
        <f t="shared" si="863"/>
        <v>0</v>
      </c>
      <c r="CJ3962" s="1" t="e">
        <f t="shared" si="868"/>
        <v>#N/A</v>
      </c>
      <c r="CK3962" s="1" t="str">
        <f t="shared" si="869"/>
        <v/>
      </c>
    </row>
    <row r="3963" spans="73:89" ht="12" customHeight="1" x14ac:dyDescent="0.15">
      <c r="BU3963" s="1">
        <f t="shared" si="870"/>
        <v>0</v>
      </c>
      <c r="BV3963" s="1">
        <f>IF($BY$12=1,NORMDIST(BY3963,$Y$6,$Y$8,TRUE),IF($BY$12=2,IF(BY3963&lt;=$BX$31,0,IF(BY3963&gt;=$BX$32,1,(BY3963-$BX$31)*$BX$33)),SUM($BU$42:BU3963)/$BV$40))</f>
        <v>1</v>
      </c>
      <c r="BW3963" s="1">
        <f t="shared" ref="BW3963:BW4026" si="872">BY3963*BZ3963</f>
        <v>2.2914721267755975E-63</v>
      </c>
      <c r="BY3963" s="1">
        <f t="shared" ref="BY3963:BY4026" si="873">BY3962+$BZ$1</f>
        <v>392.10000000002066</v>
      </c>
      <c r="BZ3963" s="1">
        <f t="shared" si="864"/>
        <v>5.8441013179685716E-66</v>
      </c>
      <c r="CA3963" s="1">
        <f t="shared" si="871"/>
        <v>26</v>
      </c>
      <c r="CE3963" s="1">
        <f t="shared" si="865"/>
        <v>26.305</v>
      </c>
      <c r="CF3963" s="1">
        <f t="shared" si="866"/>
        <v>99</v>
      </c>
      <c r="CG3963" s="1">
        <f t="shared" si="867"/>
        <v>0</v>
      </c>
      <c r="CH3963" s="1">
        <f t="shared" si="863"/>
        <v>0</v>
      </c>
      <c r="CJ3963" s="1" t="e">
        <f t="shared" si="868"/>
        <v>#N/A</v>
      </c>
      <c r="CK3963" s="1" t="str">
        <f t="shared" si="869"/>
        <v/>
      </c>
    </row>
    <row r="3964" spans="73:89" ht="12" customHeight="1" x14ac:dyDescent="0.15">
      <c r="BU3964" s="1">
        <f t="shared" si="870"/>
        <v>0</v>
      </c>
      <c r="BV3964" s="1">
        <f>IF($BY$12=1,NORMDIST(BY3964,$Y$6,$Y$8,TRUE),IF($BY$12=2,IF(BY3964&lt;=$BX$31,0,IF(BY3964&gt;=$BX$32,1,(BY3964-$BX$31)*$BX$33)),SUM($BU$42:BU3964)/$BV$40))</f>
        <v>1</v>
      </c>
      <c r="BW3964" s="1">
        <f t="shared" si="872"/>
        <v>2.1041508006311689E-63</v>
      </c>
      <c r="BY3964" s="1">
        <f t="shared" si="873"/>
        <v>392.20000000002068</v>
      </c>
      <c r="BZ3964" s="1">
        <f t="shared" si="864"/>
        <v>5.3649943922260529E-66</v>
      </c>
      <c r="CA3964" s="1">
        <f t="shared" si="871"/>
        <v>26</v>
      </c>
      <c r="CE3964" s="1">
        <f t="shared" si="865"/>
        <v>26.305</v>
      </c>
      <c r="CF3964" s="1">
        <f t="shared" si="866"/>
        <v>99</v>
      </c>
      <c r="CG3964" s="1">
        <f t="shared" si="867"/>
        <v>0</v>
      </c>
      <c r="CH3964" s="1">
        <f t="shared" si="863"/>
        <v>0</v>
      </c>
      <c r="CJ3964" s="1" t="e">
        <f t="shared" si="868"/>
        <v>#N/A</v>
      </c>
      <c r="CK3964" s="1" t="str">
        <f t="shared" si="869"/>
        <v/>
      </c>
    </row>
    <row r="3965" spans="73:89" ht="12" customHeight="1" x14ac:dyDescent="0.15">
      <c r="BU3965" s="1">
        <f t="shared" si="870"/>
        <v>0</v>
      </c>
      <c r="BV3965" s="1">
        <f>IF($BY$12=1,NORMDIST(BY3965,$Y$6,$Y$8,TRUE),IF($BY$12=2,IF(BY3965&lt;=$BX$31,0,IF(BY3965&gt;=$BX$32,1,(BY3965-$BX$31)*$BX$33)),SUM($BU$42:BU3965)/$BV$40))</f>
        <v>1</v>
      </c>
      <c r="BW3965" s="1">
        <f t="shared" si="872"/>
        <v>1.9320940313250101E-63</v>
      </c>
      <c r="BY3965" s="1">
        <f t="shared" si="873"/>
        <v>392.3000000000207</v>
      </c>
      <c r="BZ3965" s="1">
        <f t="shared" si="864"/>
        <v>4.925042139497599E-66</v>
      </c>
      <c r="CA3965" s="1">
        <f t="shared" si="871"/>
        <v>26</v>
      </c>
      <c r="CE3965" s="1">
        <f t="shared" si="865"/>
        <v>26.305</v>
      </c>
      <c r="CF3965" s="1">
        <f t="shared" si="866"/>
        <v>99</v>
      </c>
      <c r="CG3965" s="1">
        <f t="shared" si="867"/>
        <v>0</v>
      </c>
      <c r="CH3965" s="1">
        <f t="shared" si="863"/>
        <v>0</v>
      </c>
      <c r="CJ3965" s="1" t="e">
        <f t="shared" si="868"/>
        <v>#N/A</v>
      </c>
      <c r="CK3965" s="1" t="str">
        <f t="shared" si="869"/>
        <v/>
      </c>
    </row>
    <row r="3966" spans="73:89" ht="12" customHeight="1" x14ac:dyDescent="0.15">
      <c r="BU3966" s="1">
        <f t="shared" si="870"/>
        <v>0</v>
      </c>
      <c r="BV3966" s="1">
        <f>IF($BY$12=1,NORMDIST(BY3966,$Y$6,$Y$8,TRUE),IF($BY$12=2,IF(BY3966&lt;=$BX$31,0,IF(BY3966&gt;=$BX$32,1,(BY3966-$BX$31)*$BX$33)),SUM($BU$42:BU3966)/$BV$40))</f>
        <v>1</v>
      </c>
      <c r="BW3966" s="1">
        <f t="shared" si="872"/>
        <v>1.7740619059674351E-63</v>
      </c>
      <c r="BY3966" s="1">
        <f t="shared" si="873"/>
        <v>392.40000000002073</v>
      </c>
      <c r="BZ3966" s="1">
        <f t="shared" si="864"/>
        <v>4.5210548062368539E-66</v>
      </c>
      <c r="CA3966" s="1">
        <f t="shared" si="871"/>
        <v>26</v>
      </c>
      <c r="CE3966" s="1">
        <f t="shared" si="865"/>
        <v>26.305</v>
      </c>
      <c r="CF3966" s="1">
        <f t="shared" si="866"/>
        <v>99</v>
      </c>
      <c r="CG3966" s="1">
        <f t="shared" si="867"/>
        <v>0</v>
      </c>
      <c r="CH3966" s="1">
        <f t="shared" si="863"/>
        <v>0</v>
      </c>
      <c r="CJ3966" s="1" t="e">
        <f t="shared" si="868"/>
        <v>#N/A</v>
      </c>
      <c r="CK3966" s="1" t="str">
        <f t="shared" si="869"/>
        <v/>
      </c>
    </row>
    <row r="3967" spans="73:89" ht="12" customHeight="1" x14ac:dyDescent="0.15">
      <c r="BU3967" s="1">
        <f t="shared" si="870"/>
        <v>0</v>
      </c>
      <c r="BV3967" s="1">
        <f>IF($BY$12=1,NORMDIST(BY3967,$Y$6,$Y$8,TRUE),IF($BY$12=2,IF(BY3967&lt;=$BX$31,0,IF(BY3967&gt;=$BX$32,1,(BY3967-$BX$31)*$BX$33)),SUM($BU$42:BU3967)/$BV$40))</f>
        <v>1</v>
      </c>
      <c r="BW3967" s="1">
        <f t="shared" si="872"/>
        <v>1.6289149023685673E-63</v>
      </c>
      <c r="BY3967" s="1">
        <f t="shared" si="873"/>
        <v>392.50000000002075</v>
      </c>
      <c r="BZ3967" s="1">
        <f t="shared" si="864"/>
        <v>4.1501016620853024E-66</v>
      </c>
      <c r="CA3967" s="1">
        <f t="shared" si="871"/>
        <v>26</v>
      </c>
      <c r="CE3967" s="1">
        <f t="shared" si="865"/>
        <v>26.305</v>
      </c>
      <c r="CF3967" s="1">
        <f t="shared" si="866"/>
        <v>99</v>
      </c>
      <c r="CG3967" s="1">
        <f t="shared" si="867"/>
        <v>0</v>
      </c>
      <c r="CH3967" s="1">
        <f t="shared" si="863"/>
        <v>0</v>
      </c>
      <c r="CJ3967" s="1" t="e">
        <f t="shared" si="868"/>
        <v>#N/A</v>
      </c>
      <c r="CK3967" s="1" t="str">
        <f t="shared" si="869"/>
        <v/>
      </c>
    </row>
    <row r="3968" spans="73:89" ht="12" customHeight="1" x14ac:dyDescent="0.15">
      <c r="BU3968" s="1">
        <f t="shared" si="870"/>
        <v>0</v>
      </c>
      <c r="BV3968" s="1">
        <f>IF($BY$12=1,NORMDIST(BY3968,$Y$6,$Y$8,TRUE),IF($BY$12=2,IF(BY3968&lt;=$BX$31,0,IF(BY3968&gt;=$BX$32,1,(BY3968-$BX$31)*$BX$33)),SUM($BU$42:BU3968)/$BV$40))</f>
        <v>1</v>
      </c>
      <c r="BW3968" s="1">
        <f t="shared" si="872"/>
        <v>1.495605787340083E-63</v>
      </c>
      <c r="BY3968" s="1">
        <f t="shared" si="873"/>
        <v>392.60000000002077</v>
      </c>
      <c r="BZ3968" s="1">
        <f t="shared" si="864"/>
        <v>3.8094900339786143E-66</v>
      </c>
      <c r="CA3968" s="1">
        <f t="shared" si="871"/>
        <v>26</v>
      </c>
      <c r="CE3968" s="1">
        <f t="shared" si="865"/>
        <v>26.305</v>
      </c>
      <c r="CF3968" s="1">
        <f t="shared" si="866"/>
        <v>99</v>
      </c>
      <c r="CG3968" s="1">
        <f t="shared" si="867"/>
        <v>0</v>
      </c>
      <c r="CH3968" s="1">
        <f t="shared" si="863"/>
        <v>0</v>
      </c>
      <c r="CJ3968" s="1" t="e">
        <f t="shared" si="868"/>
        <v>#N/A</v>
      </c>
      <c r="CK3968" s="1" t="str">
        <f t="shared" si="869"/>
        <v/>
      </c>
    </row>
    <row r="3969" spans="73:89" ht="12" customHeight="1" x14ac:dyDescent="0.15">
      <c r="BU3969" s="1">
        <f t="shared" si="870"/>
        <v>0</v>
      </c>
      <c r="BV3969" s="1">
        <f>IF($BY$12=1,NORMDIST(BY3969,$Y$6,$Y$8,TRUE),IF($BY$12=2,IF(BY3969&lt;=$BX$31,0,IF(BY3969&gt;=$BX$32,1,(BY3969-$BX$31)*$BX$33)),SUM($BU$42:BU3969)/$BV$40))</f>
        <v>1</v>
      </c>
      <c r="BW3969" s="1">
        <f t="shared" si="872"/>
        <v>1.3731721666592604E-63</v>
      </c>
      <c r="BY3969" s="1">
        <f t="shared" si="873"/>
        <v>392.70000000002079</v>
      </c>
      <c r="BZ3969" s="1">
        <f t="shared" si="864"/>
        <v>3.4967460317269866E-66</v>
      </c>
      <c r="CA3969" s="1">
        <f t="shared" si="871"/>
        <v>26</v>
      </c>
      <c r="CE3969" s="1">
        <f t="shared" si="865"/>
        <v>26.305</v>
      </c>
      <c r="CF3969" s="1">
        <f t="shared" si="866"/>
        <v>99</v>
      </c>
      <c r="CG3969" s="1">
        <f t="shared" si="867"/>
        <v>0</v>
      </c>
      <c r="CH3969" s="1">
        <f t="shared" si="863"/>
        <v>0</v>
      </c>
      <c r="CJ3969" s="1" t="e">
        <f t="shared" si="868"/>
        <v>#N/A</v>
      </c>
      <c r="CK3969" s="1" t="str">
        <f t="shared" si="869"/>
        <v/>
      </c>
    </row>
    <row r="3970" spans="73:89" ht="12" customHeight="1" x14ac:dyDescent="0.15">
      <c r="BU3970" s="1">
        <f t="shared" si="870"/>
        <v>0</v>
      </c>
      <c r="BV3970" s="1">
        <f>IF($BY$12=1,NORMDIST(BY3970,$Y$6,$Y$8,TRUE),IF($BY$12=2,IF(BY3970&lt;=$BX$31,0,IF(BY3970&gt;=$BX$32,1,(BY3970-$BX$31)*$BX$33)),SUM($BU$42:BU3970)/$BV$40))</f>
        <v>1</v>
      </c>
      <c r="BW3970" s="1">
        <f t="shared" si="872"/>
        <v>1.2607296344553246E-63</v>
      </c>
      <c r="BY3970" s="1">
        <f t="shared" si="873"/>
        <v>392.80000000002082</v>
      </c>
      <c r="BZ3970" s="1">
        <f t="shared" si="864"/>
        <v>3.2095968290612468E-66</v>
      </c>
      <c r="CA3970" s="1">
        <f t="shared" si="871"/>
        <v>26</v>
      </c>
      <c r="CE3970" s="1">
        <f t="shared" si="865"/>
        <v>26.305</v>
      </c>
      <c r="CF3970" s="1">
        <f t="shared" si="866"/>
        <v>99</v>
      </c>
      <c r="CG3970" s="1">
        <f t="shared" si="867"/>
        <v>0</v>
      </c>
      <c r="CH3970" s="1">
        <f t="shared" si="863"/>
        <v>0</v>
      </c>
      <c r="CJ3970" s="1" t="e">
        <f t="shared" si="868"/>
        <v>#N/A</v>
      </c>
      <c r="CK3970" s="1" t="str">
        <f t="shared" si="869"/>
        <v/>
      </c>
    </row>
    <row r="3971" spans="73:89" ht="12" customHeight="1" x14ac:dyDescent="0.15">
      <c r="BU3971" s="1">
        <f t="shared" si="870"/>
        <v>0</v>
      </c>
      <c r="BV3971" s="1">
        <f>IF($BY$12=1,NORMDIST(BY3971,$Y$6,$Y$8,TRUE),IF($BY$12=2,IF(BY3971&lt;=$BX$31,0,IF(BY3971&gt;=$BX$32,1,(BY3971-$BX$31)*$BX$33)),SUM($BU$42:BU3971)/$BV$40))</f>
        <v>1</v>
      </c>
      <c r="BW3971" s="1">
        <f t="shared" si="872"/>
        <v>1.1574654739504848E-63</v>
      </c>
      <c r="BY3971" s="1">
        <f t="shared" si="873"/>
        <v>392.90000000002084</v>
      </c>
      <c r="BZ3971" s="1">
        <f t="shared" si="864"/>
        <v>2.9459543750328923E-66</v>
      </c>
      <c r="CA3971" s="1">
        <f t="shared" si="871"/>
        <v>26</v>
      </c>
      <c r="CE3971" s="1">
        <f t="shared" si="865"/>
        <v>26.305</v>
      </c>
      <c r="CF3971" s="1">
        <f t="shared" si="866"/>
        <v>99</v>
      </c>
      <c r="CG3971" s="1">
        <f t="shared" si="867"/>
        <v>0</v>
      </c>
      <c r="CH3971" s="1">
        <f t="shared" ref="CH3971:CH4034" si="874">IF(CB3971="",0,1)</f>
        <v>0</v>
      </c>
      <c r="CJ3971" s="1" t="e">
        <f t="shared" si="868"/>
        <v>#N/A</v>
      </c>
      <c r="CK3971" s="1" t="str">
        <f t="shared" si="869"/>
        <v/>
      </c>
    </row>
    <row r="3972" spans="73:89" ht="12" customHeight="1" x14ac:dyDescent="0.15">
      <c r="BU3972" s="1">
        <f t="shared" si="870"/>
        <v>0</v>
      </c>
      <c r="BV3972" s="1">
        <f>IF($BY$12=1,NORMDIST(BY3972,$Y$6,$Y$8,TRUE),IF($BY$12=2,IF(BY3972&lt;=$BX$31,0,IF(BY3972&gt;=$BX$32,1,(BY3972-$BX$31)*$BX$33)),SUM($BU$42:BU3972)/$BV$40))</f>
        <v>1</v>
      </c>
      <c r="BW3972" s="1">
        <f t="shared" si="872"/>
        <v>1.0626328653267348E-63</v>
      </c>
      <c r="BY3972" s="1">
        <f t="shared" si="873"/>
        <v>393.00000000002086</v>
      </c>
      <c r="BZ3972" s="1">
        <f t="shared" si="864"/>
        <v>2.7039004206785711E-66</v>
      </c>
      <c r="CA3972" s="1">
        <f t="shared" si="871"/>
        <v>26</v>
      </c>
      <c r="CE3972" s="1">
        <f t="shared" si="865"/>
        <v>26.305</v>
      </c>
      <c r="CF3972" s="1">
        <f t="shared" si="866"/>
        <v>99</v>
      </c>
      <c r="CG3972" s="1">
        <f t="shared" si="867"/>
        <v>0</v>
      </c>
      <c r="CH3972" s="1">
        <f t="shared" si="874"/>
        <v>0</v>
      </c>
      <c r="CJ3972" s="1" t="e">
        <f t="shared" si="868"/>
        <v>#N/A</v>
      </c>
      <c r="CK3972" s="1" t="str">
        <f t="shared" si="869"/>
        <v/>
      </c>
    </row>
    <row r="3973" spans="73:89" ht="12" customHeight="1" x14ac:dyDescent="0.15">
      <c r="BU3973" s="1">
        <f t="shared" si="870"/>
        <v>0</v>
      </c>
      <c r="BV3973" s="1">
        <f>IF($BY$12=1,NORMDIST(BY3973,$Y$6,$Y$8,TRUE),IF($BY$12=2,IF(BY3973&lt;=$BX$31,0,IF(BY3973&gt;=$BX$32,1,(BY3973-$BX$31)*$BX$33)),SUM($BU$42:BU3973)/$BV$40))</f>
        <v>1</v>
      </c>
      <c r="BW3973" s="1">
        <f t="shared" si="872"/>
        <v>9.7554556003071366E-64</v>
      </c>
      <c r="BY3973" s="1">
        <f t="shared" si="873"/>
        <v>393.10000000002088</v>
      </c>
      <c r="BZ3973" s="1">
        <f t="shared" si="864"/>
        <v>2.4816727551021669E-66</v>
      </c>
      <c r="CA3973" s="1">
        <f t="shared" si="871"/>
        <v>26</v>
      </c>
      <c r="CE3973" s="1">
        <f t="shared" si="865"/>
        <v>26.305</v>
      </c>
      <c r="CF3973" s="1">
        <f t="shared" si="866"/>
        <v>99</v>
      </c>
      <c r="CG3973" s="1">
        <f t="shared" si="867"/>
        <v>0</v>
      </c>
      <c r="CH3973" s="1">
        <f t="shared" si="874"/>
        <v>0</v>
      </c>
      <c r="CJ3973" s="1" t="e">
        <f t="shared" si="868"/>
        <v>#N/A</v>
      </c>
      <c r="CK3973" s="1" t="str">
        <f t="shared" si="869"/>
        <v/>
      </c>
    </row>
    <row r="3974" spans="73:89" ht="12" customHeight="1" x14ac:dyDescent="0.15">
      <c r="BU3974" s="1">
        <f t="shared" si="870"/>
        <v>0</v>
      </c>
      <c r="BV3974" s="1">
        <f>IF($BY$12=1,NORMDIST(BY3974,$Y$6,$Y$8,TRUE),IF($BY$12=2,IF(BY3974&lt;=$BX$31,0,IF(BY3974&gt;=$BX$32,1,(BY3974-$BX$31)*$BX$33)),SUM($BU$42:BU3974)/$BV$40))</f>
        <v>1</v>
      </c>
      <c r="BW3974" s="1">
        <f t="shared" si="872"/>
        <v>8.9557298407720733E-64</v>
      </c>
      <c r="BY3974" s="1">
        <f t="shared" si="873"/>
        <v>393.20000000002091</v>
      </c>
      <c r="BZ3974" s="1">
        <f t="shared" si="864"/>
        <v>2.2776525536041702E-66</v>
      </c>
      <c r="CA3974" s="1">
        <f t="shared" si="871"/>
        <v>26</v>
      </c>
      <c r="CE3974" s="1">
        <f t="shared" si="865"/>
        <v>26.305</v>
      </c>
      <c r="CF3974" s="1">
        <f t="shared" si="866"/>
        <v>99</v>
      </c>
      <c r="CG3974" s="1">
        <f t="shared" si="867"/>
        <v>0</v>
      </c>
      <c r="CH3974" s="1">
        <f t="shared" si="874"/>
        <v>0</v>
      </c>
      <c r="CJ3974" s="1" t="e">
        <f t="shared" si="868"/>
        <v>#N/A</v>
      </c>
      <c r="CK3974" s="1" t="str">
        <f t="shared" si="869"/>
        <v/>
      </c>
    </row>
    <row r="3975" spans="73:89" ht="12" customHeight="1" x14ac:dyDescent="0.15">
      <c r="BU3975" s="1">
        <f t="shared" si="870"/>
        <v>0</v>
      </c>
      <c r="BV3975" s="1">
        <f>IF($BY$12=1,NORMDIST(BY3975,$Y$6,$Y$8,TRUE),IF($BY$12=2,IF(BY3975&lt;=$BX$31,0,IF(BY3975&gt;=$BX$32,1,(BY3975-$BX$31)*$BX$33)),SUM($BU$42:BU3975)/$BV$40))</f>
        <v>1</v>
      </c>
      <c r="BW3975" s="1">
        <f t="shared" si="872"/>
        <v>8.2213573591000853E-64</v>
      </c>
      <c r="BY3975" s="1">
        <f t="shared" si="873"/>
        <v>393.30000000002093</v>
      </c>
      <c r="BZ3975" s="1">
        <f t="shared" si="864"/>
        <v>2.0903527483090893E-66</v>
      </c>
      <c r="CA3975" s="1">
        <f t="shared" si="871"/>
        <v>26</v>
      </c>
      <c r="CE3975" s="1">
        <f t="shared" si="865"/>
        <v>26.305</v>
      </c>
      <c r="CF3975" s="1">
        <f t="shared" si="866"/>
        <v>99</v>
      </c>
      <c r="CG3975" s="1">
        <f t="shared" si="867"/>
        <v>0</v>
      </c>
      <c r="CH3975" s="1">
        <f t="shared" si="874"/>
        <v>0</v>
      </c>
      <c r="CJ3975" s="1" t="e">
        <f t="shared" si="868"/>
        <v>#N/A</v>
      </c>
      <c r="CK3975" s="1" t="str">
        <f t="shared" si="869"/>
        <v/>
      </c>
    </row>
    <row r="3976" spans="73:89" ht="12" customHeight="1" x14ac:dyDescent="0.15">
      <c r="BU3976" s="1">
        <f t="shared" si="870"/>
        <v>0</v>
      </c>
      <c r="BV3976" s="1">
        <f>IF($BY$12=1,NORMDIST(BY3976,$Y$6,$Y$8,TRUE),IF($BY$12=2,IF(BY3976&lt;=$BX$31,0,IF(BY3976&gt;=$BX$32,1,(BY3976-$BX$31)*$BX$33)),SUM($BU$42:BU3976)/$BV$40))</f>
        <v>1</v>
      </c>
      <c r="BW3976" s="1">
        <f t="shared" si="872"/>
        <v>7.5470144713454784E-64</v>
      </c>
      <c r="BY3976" s="1">
        <f t="shared" si="873"/>
        <v>393.40000000002095</v>
      </c>
      <c r="BZ3976" s="1">
        <f t="shared" si="864"/>
        <v>1.9184073389285907E-66</v>
      </c>
      <c r="CA3976" s="1">
        <f t="shared" si="871"/>
        <v>26</v>
      </c>
      <c r="CE3976" s="1">
        <f t="shared" si="865"/>
        <v>26.305</v>
      </c>
      <c r="CF3976" s="1">
        <f t="shared" si="866"/>
        <v>99</v>
      </c>
      <c r="CG3976" s="1">
        <f t="shared" si="867"/>
        <v>0</v>
      </c>
      <c r="CH3976" s="1">
        <f t="shared" si="874"/>
        <v>0</v>
      </c>
      <c r="CJ3976" s="1" t="e">
        <f t="shared" si="868"/>
        <v>#N/A</v>
      </c>
      <c r="CK3976" s="1" t="str">
        <f t="shared" si="869"/>
        <v/>
      </c>
    </row>
    <row r="3977" spans="73:89" ht="12" customHeight="1" x14ac:dyDescent="0.15">
      <c r="BU3977" s="1">
        <f t="shared" si="870"/>
        <v>0</v>
      </c>
      <c r="BV3977" s="1">
        <f>IF($BY$12=1,NORMDIST(BY3977,$Y$6,$Y$8,TRUE),IF($BY$12=2,IF(BY3977&lt;=$BX$31,0,IF(BY3977&gt;=$BX$32,1,(BY3977-$BX$31)*$BX$33)),SUM($BU$42:BU3977)/$BV$40))</f>
        <v>1</v>
      </c>
      <c r="BW3977" s="1">
        <f t="shared" si="872"/>
        <v>6.9278097697054954E-64</v>
      </c>
      <c r="BY3977" s="1">
        <f t="shared" si="873"/>
        <v>393.50000000002098</v>
      </c>
      <c r="BZ3977" s="1">
        <f t="shared" si="864"/>
        <v>1.7605615679047336E-66</v>
      </c>
      <c r="CA3977" s="1">
        <f t="shared" si="871"/>
        <v>26</v>
      </c>
      <c r="CE3977" s="1">
        <f t="shared" si="865"/>
        <v>26.305</v>
      </c>
      <c r="CF3977" s="1">
        <f t="shared" si="866"/>
        <v>99</v>
      </c>
      <c r="CG3977" s="1">
        <f t="shared" si="867"/>
        <v>0</v>
      </c>
      <c r="CH3977" s="1">
        <f t="shared" si="874"/>
        <v>0</v>
      </c>
      <c r="CJ3977" s="1" t="e">
        <f t="shared" si="868"/>
        <v>#N/A</v>
      </c>
      <c r="CK3977" s="1" t="str">
        <f t="shared" si="869"/>
        <v/>
      </c>
    </row>
    <row r="3978" spans="73:89" ht="12" customHeight="1" x14ac:dyDescent="0.15">
      <c r="BU3978" s="1">
        <f t="shared" si="870"/>
        <v>0</v>
      </c>
      <c r="BV3978" s="1">
        <f>IF($BY$12=1,NORMDIST(BY3978,$Y$6,$Y$8,TRUE),IF($BY$12=2,IF(BY3978&lt;=$BX$31,0,IF(BY3978&gt;=$BX$32,1,(BY3978-$BX$31)*$BX$33)),SUM($BU$42:BU3978)/$BV$40))</f>
        <v>1</v>
      </c>
      <c r="BW3978" s="1">
        <f t="shared" si="872"/>
        <v>6.3592491360977201E-64</v>
      </c>
      <c r="BY3978" s="1">
        <f t="shared" si="873"/>
        <v>393.600000000021</v>
      </c>
      <c r="BZ3978" s="1">
        <f t="shared" si="864"/>
        <v>1.6156628902686436E-66</v>
      </c>
      <c r="CA3978" s="1">
        <f t="shared" si="871"/>
        <v>26</v>
      </c>
      <c r="CE3978" s="1">
        <f t="shared" si="865"/>
        <v>26.305</v>
      </c>
      <c r="CF3978" s="1">
        <f t="shared" si="866"/>
        <v>99</v>
      </c>
      <c r="CG3978" s="1">
        <f t="shared" si="867"/>
        <v>0</v>
      </c>
      <c r="CH3978" s="1">
        <f t="shared" si="874"/>
        <v>0</v>
      </c>
      <c r="CJ3978" s="1" t="e">
        <f t="shared" si="868"/>
        <v>#N/A</v>
      </c>
      <c r="CK3978" s="1" t="str">
        <f t="shared" si="869"/>
        <v/>
      </c>
    </row>
    <row r="3979" spans="73:89" ht="12" customHeight="1" x14ac:dyDescent="0.15">
      <c r="BU3979" s="1">
        <f t="shared" si="870"/>
        <v>0</v>
      </c>
      <c r="BV3979" s="1">
        <f>IF($BY$12=1,NORMDIST(BY3979,$Y$6,$Y$8,TRUE),IF($BY$12=2,IF(BY3979&lt;=$BX$31,0,IF(BY3979&gt;=$BX$32,1,(BY3979-$BX$31)*$BX$33)),SUM($BU$42:BU3979)/$BV$40))</f>
        <v>1</v>
      </c>
      <c r="BW3979" s="1">
        <f t="shared" si="872"/>
        <v>5.8372035780908568E-64</v>
      </c>
      <c r="BY3979" s="1">
        <f t="shared" si="873"/>
        <v>393.70000000002102</v>
      </c>
      <c r="BZ3979" s="1">
        <f t="shared" si="864"/>
        <v>1.4826526741403467E-66</v>
      </c>
      <c r="CA3979" s="1">
        <f t="shared" si="871"/>
        <v>26</v>
      </c>
      <c r="CE3979" s="1">
        <f t="shared" si="865"/>
        <v>26.305</v>
      </c>
      <c r="CF3979" s="1">
        <f t="shared" si="866"/>
        <v>99</v>
      </c>
      <c r="CG3979" s="1">
        <f t="shared" si="867"/>
        <v>0</v>
      </c>
      <c r="CH3979" s="1">
        <f t="shared" si="874"/>
        <v>0</v>
      </c>
      <c r="CJ3979" s="1" t="e">
        <f t="shared" si="868"/>
        <v>#N/A</v>
      </c>
      <c r="CK3979" s="1" t="str">
        <f t="shared" si="869"/>
        <v/>
      </c>
    </row>
    <row r="3980" spans="73:89" ht="12" customHeight="1" x14ac:dyDescent="0.15">
      <c r="BU3980" s="1">
        <f t="shared" si="870"/>
        <v>0</v>
      </c>
      <c r="BV3980" s="1">
        <f>IF($BY$12=1,NORMDIST(BY3980,$Y$6,$Y$8,TRUE),IF($BY$12=2,IF(BY3980&lt;=$BX$31,0,IF(BY3980&gt;=$BX$32,1,(BY3980-$BX$31)*$BX$33)),SUM($BU$42:BU3980)/$BV$40))</f>
        <v>1</v>
      </c>
      <c r="BW3980" s="1">
        <f t="shared" si="872"/>
        <v>5.3578796602685603E-64</v>
      </c>
      <c r="BY3980" s="1">
        <f t="shared" si="873"/>
        <v>393.80000000002104</v>
      </c>
      <c r="BZ3980" s="1">
        <f t="shared" si="864"/>
        <v>1.3605585729477587E-66</v>
      </c>
      <c r="CA3980" s="1">
        <f t="shared" si="871"/>
        <v>26</v>
      </c>
      <c r="CE3980" s="1">
        <f t="shared" si="865"/>
        <v>26.305</v>
      </c>
      <c r="CF3980" s="1">
        <f t="shared" si="866"/>
        <v>99</v>
      </c>
      <c r="CG3980" s="1">
        <f t="shared" si="867"/>
        <v>0</v>
      </c>
      <c r="CH3980" s="1">
        <f t="shared" si="874"/>
        <v>0</v>
      </c>
      <c r="CJ3980" s="1" t="e">
        <f t="shared" si="868"/>
        <v>#N/A</v>
      </c>
      <c r="CK3980" s="1" t="str">
        <f t="shared" si="869"/>
        <v/>
      </c>
    </row>
    <row r="3981" spans="73:89" ht="12" customHeight="1" x14ac:dyDescent="0.15">
      <c r="BU3981" s="1">
        <f t="shared" si="870"/>
        <v>0</v>
      </c>
      <c r="BV3981" s="1">
        <f>IF($BY$12=1,NORMDIST(BY3981,$Y$6,$Y$8,TRUE),IF($BY$12=2,IF(BY3981&lt;=$BX$31,0,IF(BY3981&gt;=$BX$32,1,(BY3981-$BX$31)*$BX$33)),SUM($BU$42:BU3981)/$BV$40))</f>
        <v>1</v>
      </c>
      <c r="BW3981" s="1">
        <f t="shared" si="872"/>
        <v>4.9177923222864651E-64</v>
      </c>
      <c r="BY3981" s="1">
        <f t="shared" si="873"/>
        <v>393.90000000002107</v>
      </c>
      <c r="BZ3981" s="1">
        <f t="shared" si="864"/>
        <v>1.2484875151780153E-66</v>
      </c>
      <c r="CA3981" s="1">
        <f t="shared" si="871"/>
        <v>26</v>
      </c>
      <c r="CE3981" s="1">
        <f t="shared" si="865"/>
        <v>26.305</v>
      </c>
      <c r="CF3981" s="1">
        <f t="shared" si="866"/>
        <v>99</v>
      </c>
      <c r="CG3981" s="1">
        <f t="shared" si="867"/>
        <v>0</v>
      </c>
      <c r="CH3981" s="1">
        <f t="shared" si="874"/>
        <v>0</v>
      </c>
      <c r="CJ3981" s="1" t="e">
        <f t="shared" si="868"/>
        <v>#N/A</v>
      </c>
      <c r="CK3981" s="1" t="str">
        <f t="shared" si="869"/>
        <v/>
      </c>
    </row>
    <row r="3982" spans="73:89" ht="12" customHeight="1" x14ac:dyDescent="0.15">
      <c r="BU3982" s="1">
        <f t="shared" si="870"/>
        <v>0</v>
      </c>
      <c r="BV3982" s="1">
        <f>IF($BY$12=1,NORMDIST(BY3982,$Y$6,$Y$8,TRUE),IF($BY$12=2,IF(BY3982&lt;=$BX$31,0,IF(BY3982&gt;=$BX$32,1,(BY3982-$BX$31)*$BX$33)),SUM($BU$42:BU3982)/$BV$40))</f>
        <v>1</v>
      </c>
      <c r="BW3982" s="1">
        <f t="shared" si="872"/>
        <v>4.5137398916061698E-64</v>
      </c>
      <c r="BY3982" s="1">
        <f t="shared" si="873"/>
        <v>394.00000000002109</v>
      </c>
      <c r="BZ3982" s="1">
        <f t="shared" si="864"/>
        <v>1.1456192618289158E-66</v>
      </c>
      <c r="CA3982" s="1">
        <f t="shared" si="871"/>
        <v>26</v>
      </c>
      <c r="CE3982" s="1">
        <f t="shared" si="865"/>
        <v>26.305</v>
      </c>
      <c r="CF3982" s="1">
        <f t="shared" si="866"/>
        <v>99</v>
      </c>
      <c r="CG3982" s="1">
        <f t="shared" si="867"/>
        <v>0</v>
      </c>
      <c r="CH3982" s="1">
        <f t="shared" si="874"/>
        <v>0</v>
      </c>
      <c r="CJ3982" s="1" t="e">
        <f t="shared" si="868"/>
        <v>#N/A</v>
      </c>
      <c r="CK3982" s="1" t="str">
        <f t="shared" si="869"/>
        <v/>
      </c>
    </row>
    <row r="3983" spans="73:89" ht="12" customHeight="1" x14ac:dyDescent="0.15">
      <c r="BU3983" s="1">
        <f t="shared" si="870"/>
        <v>0</v>
      </c>
      <c r="BV3983" s="1">
        <f>IF($BY$12=1,NORMDIST(BY3983,$Y$6,$Y$8,TRUE),IF($BY$12=2,IF(BY3983&lt;=$BX$31,0,IF(BY3983&gt;=$BX$32,1,(BY3983-$BX$31)*$BX$33)),SUM($BU$42:BU3983)/$BV$40))</f>
        <v>1</v>
      </c>
      <c r="BW3983" s="1">
        <f t="shared" si="872"/>
        <v>4.1427811143041784E-64</v>
      </c>
      <c r="BY3983" s="1">
        <f t="shared" si="873"/>
        <v>394.10000000002111</v>
      </c>
      <c r="BZ3983" s="1">
        <f t="shared" si="864"/>
        <v>1.0512004857406639E-66</v>
      </c>
      <c r="CA3983" s="1">
        <f t="shared" si="871"/>
        <v>26</v>
      </c>
      <c r="CE3983" s="1">
        <f t="shared" si="865"/>
        <v>26.305</v>
      </c>
      <c r="CF3983" s="1">
        <f t="shared" si="866"/>
        <v>99</v>
      </c>
      <c r="CG3983" s="1">
        <f t="shared" si="867"/>
        <v>0</v>
      </c>
      <c r="CH3983" s="1">
        <f t="shared" si="874"/>
        <v>0</v>
      </c>
      <c r="CJ3983" s="1" t="e">
        <f t="shared" si="868"/>
        <v>#N/A</v>
      </c>
      <c r="CK3983" s="1" t="str">
        <f t="shared" si="869"/>
        <v/>
      </c>
    </row>
    <row r="3984" spans="73:89" ht="12" customHeight="1" x14ac:dyDescent="0.15">
      <c r="BU3984" s="1">
        <f t="shared" si="870"/>
        <v>0</v>
      </c>
      <c r="BV3984" s="1">
        <f>IF($BY$12=1,NORMDIST(BY3984,$Y$6,$Y$8,TRUE),IF($BY$12=2,IF(BY3984&lt;=$BX$31,0,IF(BY3984&gt;=$BX$32,1,(BY3984-$BX$31)*$BX$33)),SUM($BU$42:BU3984)/$BV$40))</f>
        <v>1</v>
      </c>
      <c r="BW3984" s="1">
        <f t="shared" si="872"/>
        <v>3.802214041494948E-64</v>
      </c>
      <c r="BY3984" s="1">
        <f t="shared" si="873"/>
        <v>394.20000000002113</v>
      </c>
      <c r="BZ3984" s="1">
        <f t="shared" si="864"/>
        <v>9.6453933066837755E-67</v>
      </c>
      <c r="CA3984" s="1">
        <f t="shared" si="871"/>
        <v>26</v>
      </c>
      <c r="CE3984" s="1">
        <f t="shared" si="865"/>
        <v>26.305</v>
      </c>
      <c r="CF3984" s="1">
        <f t="shared" si="866"/>
        <v>99</v>
      </c>
      <c r="CG3984" s="1">
        <f t="shared" si="867"/>
        <v>0</v>
      </c>
      <c r="CH3984" s="1">
        <f t="shared" si="874"/>
        <v>0</v>
      </c>
      <c r="CJ3984" s="1" t="e">
        <f t="shared" si="868"/>
        <v>#N/A</v>
      </c>
      <c r="CK3984" s="1" t="str">
        <f t="shared" si="869"/>
        <v/>
      </c>
    </row>
    <row r="3985" spans="73:89" ht="12" customHeight="1" x14ac:dyDescent="0.15">
      <c r="BU3985" s="1">
        <f t="shared" si="870"/>
        <v>0</v>
      </c>
      <c r="BV3985" s="1">
        <f>IF($BY$12=1,NORMDIST(BY3985,$Y$6,$Y$8,TRUE),IF($BY$12=2,IF(BY3985&lt;=$BX$31,0,IF(BY3985&gt;=$BX$32,1,(BY3985-$BX$31)*$BX$33)),SUM($BU$42:BU3985)/$BV$40))</f>
        <v>1</v>
      </c>
      <c r="BW3985" s="1">
        <f t="shared" si="872"/>
        <v>3.4895566219608841E-64</v>
      </c>
      <c r="BY3985" s="1">
        <f t="shared" si="873"/>
        <v>394.30000000002116</v>
      </c>
      <c r="BZ3985" s="1">
        <f t="shared" si="864"/>
        <v>8.8500041135193935E-67</v>
      </c>
      <c r="CA3985" s="1">
        <f t="shared" si="871"/>
        <v>26</v>
      </c>
      <c r="CE3985" s="1">
        <f t="shared" si="865"/>
        <v>26.305</v>
      </c>
      <c r="CF3985" s="1">
        <f t="shared" si="866"/>
        <v>99</v>
      </c>
      <c r="CG3985" s="1">
        <f t="shared" si="867"/>
        <v>0</v>
      </c>
      <c r="CH3985" s="1">
        <f t="shared" si="874"/>
        <v>0</v>
      </c>
      <c r="CJ3985" s="1" t="e">
        <f t="shared" si="868"/>
        <v>#N/A</v>
      </c>
      <c r="CK3985" s="1" t="str">
        <f t="shared" si="869"/>
        <v/>
      </c>
    </row>
    <row r="3986" spans="73:89" ht="12" customHeight="1" x14ac:dyDescent="0.15">
      <c r="BU3986" s="1">
        <f t="shared" si="870"/>
        <v>0</v>
      </c>
      <c r="BV3986" s="1">
        <f>IF($BY$12=1,NORMDIST(BY3986,$Y$6,$Y$8,TRUE),IF($BY$12=2,IF(BY3986&lt;=$BX$31,0,IF(BY3986&gt;=$BX$32,1,(BY3986-$BX$31)*$BX$33)),SUM($BU$42:BU3986)/$BV$40))</f>
        <v>1</v>
      </c>
      <c r="BW3986" s="1">
        <f t="shared" si="872"/>
        <v>3.2025288635638982E-64</v>
      </c>
      <c r="BY3986" s="1">
        <f t="shared" si="873"/>
        <v>394.40000000002118</v>
      </c>
      <c r="BZ3986" s="1">
        <f t="shared" si="864"/>
        <v>8.1200021895631995E-67</v>
      </c>
      <c r="CA3986" s="1">
        <f t="shared" si="871"/>
        <v>26</v>
      </c>
      <c r="CE3986" s="1">
        <f t="shared" si="865"/>
        <v>26.305</v>
      </c>
      <c r="CF3986" s="1">
        <f t="shared" si="866"/>
        <v>99</v>
      </c>
      <c r="CG3986" s="1">
        <f t="shared" si="867"/>
        <v>0</v>
      </c>
      <c r="CH3986" s="1">
        <f t="shared" si="874"/>
        <v>0</v>
      </c>
      <c r="CJ3986" s="1" t="e">
        <f t="shared" si="868"/>
        <v>#N/A</v>
      </c>
      <c r="CK3986" s="1" t="str">
        <f t="shared" si="869"/>
        <v/>
      </c>
    </row>
    <row r="3987" spans="73:89" ht="12" customHeight="1" x14ac:dyDescent="0.15">
      <c r="BU3987" s="1">
        <f t="shared" si="870"/>
        <v>0</v>
      </c>
      <c r="BV3987" s="1">
        <f>IF($BY$12=1,NORMDIST(BY3987,$Y$6,$Y$8,TRUE),IF($BY$12=2,IF(BY3987&lt;=$BX$31,0,IF(BY3987&gt;=$BX$32,1,(BY3987-$BX$31)*$BX$33)),SUM($BU$42:BU3987)/$BV$40))</f>
        <v>1</v>
      </c>
      <c r="BW3987" s="1">
        <f t="shared" si="872"/>
        <v>2.9390364370403469E-64</v>
      </c>
      <c r="BY3987" s="1">
        <f t="shared" si="873"/>
        <v>394.5000000000212</v>
      </c>
      <c r="BZ3987" s="1">
        <f t="shared" si="864"/>
        <v>7.4500289912298828E-67</v>
      </c>
      <c r="CA3987" s="1">
        <f t="shared" si="871"/>
        <v>26</v>
      </c>
      <c r="CE3987" s="1">
        <f t="shared" si="865"/>
        <v>26.305</v>
      </c>
      <c r="CF3987" s="1">
        <f t="shared" si="866"/>
        <v>99</v>
      </c>
      <c r="CG3987" s="1">
        <f t="shared" si="867"/>
        <v>0</v>
      </c>
      <c r="CH3987" s="1">
        <f t="shared" si="874"/>
        <v>0</v>
      </c>
      <c r="CJ3987" s="1" t="e">
        <f t="shared" si="868"/>
        <v>#N/A</v>
      </c>
      <c r="CK3987" s="1" t="str">
        <f t="shared" si="869"/>
        <v/>
      </c>
    </row>
    <row r="3988" spans="73:89" ht="12" customHeight="1" x14ac:dyDescent="0.15">
      <c r="BU3988" s="1">
        <f t="shared" si="870"/>
        <v>0</v>
      </c>
      <c r="BV3988" s="1">
        <f>IF($BY$12=1,NORMDIST(BY3988,$Y$6,$Y$8,TRUE),IF($BY$12=2,IF(BY3988&lt;=$BX$31,0,IF(BY3988&gt;=$BX$32,1,(BY3988-$BX$31)*$BX$33)),SUM($BU$42:BU3988)/$BV$40))</f>
        <v>1</v>
      </c>
      <c r="BW3988" s="1">
        <f t="shared" si="872"/>
        <v>2.6971556059428209E-64</v>
      </c>
      <c r="BY3988" s="1">
        <f t="shared" si="873"/>
        <v>394.60000000002123</v>
      </c>
      <c r="BZ3988" s="1">
        <f t="shared" si="864"/>
        <v>6.8351637251461626E-67</v>
      </c>
      <c r="CA3988" s="1">
        <f t="shared" si="871"/>
        <v>26</v>
      </c>
      <c r="CE3988" s="1">
        <f t="shared" si="865"/>
        <v>26.305</v>
      </c>
      <c r="CF3988" s="1">
        <f t="shared" si="866"/>
        <v>99</v>
      </c>
      <c r="CG3988" s="1">
        <f t="shared" si="867"/>
        <v>0</v>
      </c>
      <c r="CH3988" s="1">
        <f t="shared" si="874"/>
        <v>0</v>
      </c>
      <c r="CJ3988" s="1" t="e">
        <f t="shared" si="868"/>
        <v>#N/A</v>
      </c>
      <c r="CK3988" s="1" t="str">
        <f t="shared" si="869"/>
        <v/>
      </c>
    </row>
    <row r="3989" spans="73:89" ht="12" customHeight="1" x14ac:dyDescent="0.15">
      <c r="BU3989" s="1">
        <f t="shared" si="870"/>
        <v>0</v>
      </c>
      <c r="BV3989" s="1">
        <f>IF($BY$12=1,NORMDIST(BY3989,$Y$6,$Y$8,TRUE),IF($BY$12=2,IF(BY3989&lt;=$BX$31,0,IF(BY3989&gt;=$BX$32,1,(BY3989-$BX$31)*$BX$33)),SUM($BU$42:BU3989)/$BV$40))</f>
        <v>1</v>
      </c>
      <c r="BW3989" s="1">
        <f t="shared" si="872"/>
        <v>2.4751193758169352E-64</v>
      </c>
      <c r="BY3989" s="1">
        <f t="shared" si="873"/>
        <v>394.70000000002125</v>
      </c>
      <c r="BZ3989" s="1">
        <f t="shared" si="864"/>
        <v>6.2708877015880466E-67</v>
      </c>
      <c r="CA3989" s="1">
        <f t="shared" si="871"/>
        <v>26</v>
      </c>
      <c r="CE3989" s="1">
        <f t="shared" si="865"/>
        <v>26.305</v>
      </c>
      <c r="CF3989" s="1">
        <f t="shared" si="866"/>
        <v>99</v>
      </c>
      <c r="CG3989" s="1">
        <f t="shared" si="867"/>
        <v>0</v>
      </c>
      <c r="CH3989" s="1">
        <f t="shared" si="874"/>
        <v>0</v>
      </c>
      <c r="CJ3989" s="1" t="e">
        <f t="shared" si="868"/>
        <v>#N/A</v>
      </c>
      <c r="CK3989" s="1" t="str">
        <f t="shared" si="869"/>
        <v/>
      </c>
    </row>
    <row r="3990" spans="73:89" ht="12" customHeight="1" x14ac:dyDescent="0.15">
      <c r="BU3990" s="1">
        <f t="shared" si="870"/>
        <v>0</v>
      </c>
      <c r="BV3990" s="1">
        <f>IF($BY$12=1,NORMDIST(BY3990,$Y$6,$Y$8,TRUE),IF($BY$12=2,IF(BY3990&lt;=$BX$31,0,IF(BY3990&gt;=$BX$32,1,(BY3990-$BX$31)*$BX$33)),SUM($BU$42:BU3990)/$BV$40))</f>
        <v>1</v>
      </c>
      <c r="BW3990" s="1">
        <f t="shared" si="872"/>
        <v>2.2713047642976696E-64</v>
      </c>
      <c r="BY3990" s="1">
        <f t="shared" si="873"/>
        <v>394.80000000002127</v>
      </c>
      <c r="BZ3990" s="1">
        <f t="shared" si="864"/>
        <v>5.7530515813007782E-67</v>
      </c>
      <c r="CA3990" s="1">
        <f t="shared" si="871"/>
        <v>26</v>
      </c>
      <c r="CE3990" s="1">
        <f t="shared" si="865"/>
        <v>26.305</v>
      </c>
      <c r="CF3990" s="1">
        <f t="shared" si="866"/>
        <v>99</v>
      </c>
      <c r="CG3990" s="1">
        <f t="shared" si="867"/>
        <v>0</v>
      </c>
      <c r="CH3990" s="1">
        <f t="shared" si="874"/>
        <v>0</v>
      </c>
      <c r="CJ3990" s="1" t="e">
        <f t="shared" si="868"/>
        <v>#N/A</v>
      </c>
      <c r="CK3990" s="1" t="str">
        <f t="shared" si="869"/>
        <v/>
      </c>
    </row>
    <row r="3991" spans="73:89" ht="12" customHeight="1" x14ac:dyDescent="0.15">
      <c r="BU3991" s="1">
        <f t="shared" si="870"/>
        <v>0</v>
      </c>
      <c r="BV3991" s="1">
        <f>IF($BY$12=1,NORMDIST(BY3991,$Y$6,$Y$8,TRUE),IF($BY$12=2,IF(BY3991&lt;=$BX$31,0,IF(BY3991&gt;=$BX$32,1,(BY3991-$BX$31)*$BX$33)),SUM($BU$42:BU3991)/$BV$40))</f>
        <v>1</v>
      </c>
      <c r="BW3991" s="1">
        <f t="shared" si="872"/>
        <v>2.0842211017114516E-64</v>
      </c>
      <c r="BY3991" s="1">
        <f t="shared" si="873"/>
        <v>394.90000000002129</v>
      </c>
      <c r="BZ3991" s="1">
        <f t="shared" si="864"/>
        <v>5.2778452816189904E-67</v>
      </c>
      <c r="CA3991" s="1">
        <f t="shared" si="871"/>
        <v>26</v>
      </c>
      <c r="CE3991" s="1">
        <f t="shared" si="865"/>
        <v>26.305</v>
      </c>
      <c r="CF3991" s="1">
        <f t="shared" si="866"/>
        <v>99</v>
      </c>
      <c r="CG3991" s="1">
        <f t="shared" si="867"/>
        <v>0</v>
      </c>
      <c r="CH3991" s="1">
        <f t="shared" si="874"/>
        <v>0</v>
      </c>
      <c r="CJ3991" s="1" t="e">
        <f t="shared" si="868"/>
        <v>#N/A</v>
      </c>
      <c r="CK3991" s="1" t="str">
        <f t="shared" si="869"/>
        <v/>
      </c>
    </row>
    <row r="3992" spans="73:89" ht="12" customHeight="1" x14ac:dyDescent="0.15">
      <c r="BU3992" s="1">
        <f t="shared" si="870"/>
        <v>0</v>
      </c>
      <c r="BV3992" s="1">
        <f>IF($BY$12=1,NORMDIST(BY3992,$Y$6,$Y$8,TRUE),IF($BY$12=2,IF(BY3992&lt;=$BX$31,0,IF(BY3992&gt;=$BX$32,1,(BY3992-$BX$31)*$BX$33)),SUM($BU$42:BU3992)/$BV$40))</f>
        <v>1</v>
      </c>
      <c r="BW3992" s="1">
        <f t="shared" si="872"/>
        <v>1.912499279034479E-64</v>
      </c>
      <c r="BY3992" s="1">
        <f t="shared" si="873"/>
        <v>395.00000000002132</v>
      </c>
      <c r="BZ3992" s="1">
        <f t="shared" si="864"/>
        <v>4.8417703266693061E-67</v>
      </c>
      <c r="CA3992" s="1">
        <f t="shared" si="871"/>
        <v>26</v>
      </c>
      <c r="CE3992" s="1">
        <f t="shared" si="865"/>
        <v>26.305</v>
      </c>
      <c r="CF3992" s="1">
        <f t="shared" si="866"/>
        <v>99</v>
      </c>
      <c r="CG3992" s="1">
        <f t="shared" si="867"/>
        <v>0</v>
      </c>
      <c r="CH3992" s="1">
        <f t="shared" si="874"/>
        <v>0</v>
      </c>
      <c r="CJ3992" s="1" t="e">
        <f t="shared" si="868"/>
        <v>#N/A</v>
      </c>
      <c r="CK3992" s="1" t="str">
        <f t="shared" si="869"/>
        <v/>
      </c>
    </row>
    <row r="3993" spans="73:89" ht="12" customHeight="1" x14ac:dyDescent="0.15">
      <c r="BU3993" s="1">
        <f t="shared" si="870"/>
        <v>0</v>
      </c>
      <c r="BV3993" s="1">
        <f>IF($BY$12=1,NORMDIST(BY3993,$Y$6,$Y$8,TRUE),IF($BY$12=2,IF(BY3993&lt;=$BX$31,0,IF(BY3993&gt;=$BX$32,1,(BY3993-$BX$31)*$BX$33)),SUM($BU$42:BU3993)/$BV$40))</f>
        <v>1</v>
      </c>
      <c r="BW3993" s="1">
        <f t="shared" si="872"/>
        <v>1.7548818667502671E-64</v>
      </c>
      <c r="BY3993" s="1">
        <f t="shared" si="873"/>
        <v>395.10000000002134</v>
      </c>
      <c r="BZ3993" s="1">
        <f t="shared" si="864"/>
        <v>4.4416144438121297E-67</v>
      </c>
      <c r="CA3993" s="1">
        <f t="shared" si="871"/>
        <v>26</v>
      </c>
      <c r="CE3993" s="1">
        <f t="shared" si="865"/>
        <v>26.305</v>
      </c>
      <c r="CF3993" s="1">
        <f t="shared" si="866"/>
        <v>99</v>
      </c>
      <c r="CG3993" s="1">
        <f t="shared" si="867"/>
        <v>0</v>
      </c>
      <c r="CH3993" s="1">
        <f t="shared" si="874"/>
        <v>0</v>
      </c>
      <c r="CJ3993" s="1" t="e">
        <f t="shared" si="868"/>
        <v>#N/A</v>
      </c>
      <c r="CK3993" s="1" t="str">
        <f t="shared" si="869"/>
        <v/>
      </c>
    </row>
    <row r="3994" spans="73:89" ht="12" customHeight="1" x14ac:dyDescent="0.15">
      <c r="BU3994" s="1">
        <f t="shared" si="870"/>
        <v>0</v>
      </c>
      <c r="BV3994" s="1">
        <f>IF($BY$12=1,NORMDIST(BY3994,$Y$6,$Y$8,TRUE),IF($BY$12=2,IF(BY3994&lt;=$BX$31,0,IF(BY3994&gt;=$BX$32,1,(BY3994-$BX$31)*$BX$33)),SUM($BU$42:BU3994)/$BV$40))</f>
        <v>1</v>
      </c>
      <c r="BW3994" s="1">
        <f t="shared" si="872"/>
        <v>1.6102140342936296E-64</v>
      </c>
      <c r="BY3994" s="1">
        <f t="shared" si="873"/>
        <v>395.20000000002136</v>
      </c>
      <c r="BZ3994" s="1">
        <f t="shared" si="864"/>
        <v>4.0744282244269805E-67</v>
      </c>
      <c r="CA3994" s="1">
        <f t="shared" si="871"/>
        <v>26</v>
      </c>
      <c r="CE3994" s="1">
        <f t="shared" si="865"/>
        <v>26.305</v>
      </c>
      <c r="CF3994" s="1">
        <f t="shared" si="866"/>
        <v>99</v>
      </c>
      <c r="CG3994" s="1">
        <f t="shared" si="867"/>
        <v>0</v>
      </c>
      <c r="CH3994" s="1">
        <f t="shared" si="874"/>
        <v>0</v>
      </c>
      <c r="CJ3994" s="1" t="e">
        <f t="shared" si="868"/>
        <v>#N/A</v>
      </c>
      <c r="CK3994" s="1" t="str">
        <f t="shared" si="869"/>
        <v/>
      </c>
    </row>
    <row r="3995" spans="73:89" ht="12" customHeight="1" x14ac:dyDescent="0.15">
      <c r="BU3995" s="1">
        <f t="shared" si="870"/>
        <v>0</v>
      </c>
      <c r="BV3995" s="1">
        <f>IF($BY$12=1,NORMDIST(BY3995,$Y$6,$Y$8,TRUE),IF($BY$12=2,IF(BY3995&lt;=$BX$31,0,IF(BY3995&gt;=$BX$32,1,(BY3995-$BX$31)*$BX$33)),SUM($BU$42:BU3995)/$BV$40))</f>
        <v>1</v>
      </c>
      <c r="BW3995" s="1">
        <f t="shared" si="872"/>
        <v>1.4774352054313119E-64</v>
      </c>
      <c r="BY3995" s="1">
        <f t="shared" si="873"/>
        <v>395.30000000002138</v>
      </c>
      <c r="BZ3995" s="1">
        <f t="shared" si="864"/>
        <v>3.7375036818396966E-67</v>
      </c>
      <c r="CA3995" s="1">
        <f t="shared" si="871"/>
        <v>26</v>
      </c>
      <c r="CE3995" s="1">
        <f t="shared" si="865"/>
        <v>26.305</v>
      </c>
      <c r="CF3995" s="1">
        <f t="shared" si="866"/>
        <v>99</v>
      </c>
      <c r="CG3995" s="1">
        <f t="shared" si="867"/>
        <v>0</v>
      </c>
      <c r="CH3995" s="1">
        <f t="shared" si="874"/>
        <v>0</v>
      </c>
      <c r="CJ3995" s="1" t="e">
        <f t="shared" si="868"/>
        <v>#N/A</v>
      </c>
      <c r="CK3995" s="1" t="str">
        <f t="shared" si="869"/>
        <v/>
      </c>
    </row>
    <row r="3996" spans="73:89" ht="12" customHeight="1" x14ac:dyDescent="0.15">
      <c r="BU3996" s="1">
        <f t="shared" si="870"/>
        <v>0</v>
      </c>
      <c r="BV3996" s="1">
        <f>IF($BY$12=1,NORMDIST(BY3996,$Y$6,$Y$8,TRUE),IF($BY$12=2,IF(BY3996&lt;=$BX$31,0,IF(BY3996&gt;=$BX$32,1,(BY3996-$BX$31)*$BX$33)),SUM($BU$42:BU3996)/$BV$40))</f>
        <v>1</v>
      </c>
      <c r="BW3996" s="1">
        <f t="shared" si="872"/>
        <v>1.3555713901302312E-64</v>
      </c>
      <c r="BY3996" s="1">
        <f t="shared" si="873"/>
        <v>395.40000000002141</v>
      </c>
      <c r="BZ3996" s="1">
        <f t="shared" si="864"/>
        <v>3.4283545526812285E-67</v>
      </c>
      <c r="CA3996" s="1">
        <f t="shared" si="871"/>
        <v>26</v>
      </c>
      <c r="CE3996" s="1">
        <f t="shared" si="865"/>
        <v>26.305</v>
      </c>
      <c r="CF3996" s="1">
        <f t="shared" si="866"/>
        <v>99</v>
      </c>
      <c r="CG3996" s="1">
        <f t="shared" si="867"/>
        <v>0</v>
      </c>
      <c r="CH3996" s="1">
        <f t="shared" si="874"/>
        <v>0</v>
      </c>
      <c r="CJ3996" s="1" t="e">
        <f t="shared" si="868"/>
        <v>#N/A</v>
      </c>
      <c r="CK3996" s="1" t="str">
        <f t="shared" si="869"/>
        <v/>
      </c>
    </row>
    <row r="3997" spans="73:89" ht="12" customHeight="1" x14ac:dyDescent="0.15">
      <c r="BU3997" s="1">
        <f t="shared" si="870"/>
        <v>0</v>
      </c>
      <c r="BV3997" s="1">
        <f>IF($BY$12=1,NORMDIST(BY3997,$Y$6,$Y$8,TRUE),IF($BY$12=2,IF(BY3997&lt;=$BX$31,0,IF(BY3997&gt;=$BX$32,1,(BY3997-$BX$31)*$BX$33)),SUM($BU$42:BU3997)/$BV$40))</f>
        <v>1</v>
      </c>
      <c r="BW3997" s="1">
        <f t="shared" si="872"/>
        <v>1.2437281382496976E-64</v>
      </c>
      <c r="BY3997" s="1">
        <f t="shared" si="873"/>
        <v>395.50000000002143</v>
      </c>
      <c r="BZ3997" s="1">
        <f t="shared" si="864"/>
        <v>3.1446982003783316E-67</v>
      </c>
      <c r="CA3997" s="1">
        <f t="shared" si="871"/>
        <v>26</v>
      </c>
      <c r="CE3997" s="1">
        <f t="shared" si="865"/>
        <v>26.305</v>
      </c>
      <c r="CF3997" s="1">
        <f t="shared" si="866"/>
        <v>99</v>
      </c>
      <c r="CG3997" s="1">
        <f t="shared" si="867"/>
        <v>0</v>
      </c>
      <c r="CH3997" s="1">
        <f t="shared" si="874"/>
        <v>0</v>
      </c>
      <c r="CJ3997" s="1" t="e">
        <f t="shared" si="868"/>
        <v>#N/A</v>
      </c>
      <c r="CK3997" s="1" t="str">
        <f t="shared" si="869"/>
        <v/>
      </c>
    </row>
    <row r="3998" spans="73:89" ht="12" customHeight="1" x14ac:dyDescent="0.15">
      <c r="BU3998" s="1">
        <f t="shared" si="870"/>
        <v>0</v>
      </c>
      <c r="BV3998" s="1">
        <f>IF($BY$12=1,NORMDIST(BY3998,$Y$6,$Y$8,TRUE),IF($BY$12=2,IF(BY3998&lt;=$BX$31,0,IF(BY3998&gt;=$BX$32,1,(BY3998-$BX$31)*$BX$33)),SUM($BU$42:BU3998)/$BV$40))</f>
        <v>1</v>
      </c>
      <c r="BW3998" s="1">
        <f t="shared" si="872"/>
        <v>1.1410840648001658E-64</v>
      </c>
      <c r="BY3998" s="1">
        <f t="shared" si="873"/>
        <v>395.60000000002145</v>
      </c>
      <c r="BZ3998" s="1">
        <f t="shared" si="864"/>
        <v>2.8844389909001616E-67</v>
      </c>
      <c r="CA3998" s="1">
        <f t="shared" si="871"/>
        <v>26</v>
      </c>
      <c r="CE3998" s="1">
        <f t="shared" si="865"/>
        <v>26.305</v>
      </c>
      <c r="CF3998" s="1">
        <f t="shared" si="866"/>
        <v>99</v>
      </c>
      <c r="CG3998" s="1">
        <f t="shared" si="867"/>
        <v>0</v>
      </c>
      <c r="CH3998" s="1">
        <f t="shared" si="874"/>
        <v>0</v>
      </c>
      <c r="CJ3998" s="1" t="e">
        <f t="shared" si="868"/>
        <v>#N/A</v>
      </c>
      <c r="CK3998" s="1" t="str">
        <f t="shared" si="869"/>
        <v/>
      </c>
    </row>
    <row r="3999" spans="73:89" ht="12" customHeight="1" x14ac:dyDescent="0.15">
      <c r="BU3999" s="1">
        <f t="shared" si="870"/>
        <v>0</v>
      </c>
      <c r="BV3999" s="1">
        <f>IF($BY$12=1,NORMDIST(BY3999,$Y$6,$Y$8,TRUE),IF($BY$12=2,IF(BY3999&lt;=$BX$31,0,IF(BY3999&gt;=$BX$32,1,(BY3999-$BX$31)*$BX$33)),SUM($BU$42:BU3999)/$BV$40))</f>
        <v>1</v>
      </c>
      <c r="BW3999" s="1">
        <f t="shared" si="872"/>
        <v>1.046884900555013E-64</v>
      </c>
      <c r="BY3999" s="1">
        <f t="shared" si="873"/>
        <v>395.70000000002148</v>
      </c>
      <c r="BZ3999" s="1">
        <f t="shared" si="864"/>
        <v>2.6456530213670866E-67</v>
      </c>
      <c r="CA3999" s="1">
        <f t="shared" si="871"/>
        <v>26</v>
      </c>
      <c r="CE3999" s="1">
        <f t="shared" si="865"/>
        <v>26.305</v>
      </c>
      <c r="CF3999" s="1">
        <f t="shared" si="866"/>
        <v>99</v>
      </c>
      <c r="CG3999" s="1">
        <f t="shared" si="867"/>
        <v>0</v>
      </c>
      <c r="CH3999" s="1">
        <f t="shared" si="874"/>
        <v>0</v>
      </c>
      <c r="CJ3999" s="1" t="e">
        <f t="shared" si="868"/>
        <v>#N/A</v>
      </c>
      <c r="CK3999" s="1" t="str">
        <f t="shared" si="869"/>
        <v/>
      </c>
    </row>
    <row r="4000" spans="73:89" ht="12" customHeight="1" x14ac:dyDescent="0.15">
      <c r="BU4000" s="1">
        <f t="shared" si="870"/>
        <v>0</v>
      </c>
      <c r="BV4000" s="1">
        <f>IF($BY$12=1,NORMDIST(BY4000,$Y$6,$Y$8,TRUE),IF($BY$12=2,IF(BY4000&lt;=$BX$31,0,IF(BY4000&gt;=$BX$32,1,(BY4000-$BX$31)*$BX$33)),SUM($BU$42:BU4000)/$BV$40))</f>
        <v>1</v>
      </c>
      <c r="BW4000" s="1">
        <f t="shared" si="872"/>
        <v>9.6043802552924444E-65</v>
      </c>
      <c r="BY4000" s="1">
        <f t="shared" si="873"/>
        <v>395.8000000000215</v>
      </c>
      <c r="BZ4000" s="1">
        <f t="shared" si="864"/>
        <v>2.4265740917867414E-67</v>
      </c>
      <c r="CA4000" s="1">
        <f t="shared" si="871"/>
        <v>26</v>
      </c>
      <c r="CE4000" s="1">
        <f t="shared" si="865"/>
        <v>26.305</v>
      </c>
      <c r="CF4000" s="1">
        <f t="shared" si="866"/>
        <v>99</v>
      </c>
      <c r="CG4000" s="1">
        <f t="shared" si="867"/>
        <v>0</v>
      </c>
      <c r="CH4000" s="1">
        <f t="shared" si="874"/>
        <v>0</v>
      </c>
      <c r="CJ4000" s="1" t="e">
        <f t="shared" si="868"/>
        <v>#N/A</v>
      </c>
      <c r="CK4000" s="1" t="str">
        <f t="shared" si="869"/>
        <v/>
      </c>
    </row>
    <row r="4001" spans="73:89" ht="12" customHeight="1" x14ac:dyDescent="0.15">
      <c r="BU4001" s="1">
        <f t="shared" si="870"/>
        <v>0</v>
      </c>
      <c r="BV4001" s="1">
        <f>IF($BY$12=1,NORMDIST(BY4001,$Y$6,$Y$8,TRUE),IF($BY$12=2,IF(BY4001&lt;=$BX$31,0,IF(BY4001&gt;=$BX$32,1,(BY4001-$BX$31)*$BX$33)),SUM($BU$42:BU4001)/$BV$40))</f>
        <v>1</v>
      </c>
      <c r="BW4001" s="1">
        <f t="shared" si="872"/>
        <v>8.8110744626330127E-65</v>
      </c>
      <c r="BY4001" s="1">
        <f t="shared" si="873"/>
        <v>395.90000000002152</v>
      </c>
      <c r="BZ4001" s="1">
        <f t="shared" si="864"/>
        <v>2.2255808190534312E-67</v>
      </c>
      <c r="CA4001" s="1">
        <f t="shared" si="871"/>
        <v>26</v>
      </c>
      <c r="CE4001" s="1">
        <f t="shared" si="865"/>
        <v>26.305</v>
      </c>
      <c r="CF4001" s="1">
        <f t="shared" si="866"/>
        <v>99</v>
      </c>
      <c r="CG4001" s="1">
        <f t="shared" si="867"/>
        <v>0</v>
      </c>
      <c r="CH4001" s="1">
        <f t="shared" si="874"/>
        <v>0</v>
      </c>
      <c r="CJ4001" s="1" t="e">
        <f t="shared" si="868"/>
        <v>#N/A</v>
      </c>
      <c r="CK4001" s="1" t="str">
        <f t="shared" si="869"/>
        <v/>
      </c>
    </row>
    <row r="4002" spans="73:89" ht="12" customHeight="1" x14ac:dyDescent="0.15">
      <c r="BU4002" s="1">
        <f t="shared" si="870"/>
        <v>0</v>
      </c>
      <c r="BV4002" s="1">
        <f>IF($BY$12=1,NORMDIST(BY4002,$Y$6,$Y$8,TRUE),IF($BY$12=2,IF(BY4002&lt;=$BX$31,0,IF(BY4002&gt;=$BX$32,1,(BY4002-$BX$31)*$BX$33)),SUM($BU$42:BU4002)/$BV$40))</f>
        <v>1</v>
      </c>
      <c r="BW4002" s="1">
        <f t="shared" si="872"/>
        <v>8.0830918099715543E-65</v>
      </c>
      <c r="BY4002" s="1">
        <f t="shared" si="873"/>
        <v>396.00000000002154</v>
      </c>
      <c r="BZ4002" s="1">
        <f t="shared" si="864"/>
        <v>2.0411848004977564E-67</v>
      </c>
      <c r="CA4002" s="1">
        <f t="shared" si="871"/>
        <v>26</v>
      </c>
      <c r="CE4002" s="1">
        <f t="shared" si="865"/>
        <v>26.305</v>
      </c>
      <c r="CF4002" s="1">
        <f t="shared" si="866"/>
        <v>99</v>
      </c>
      <c r="CG4002" s="1">
        <f t="shared" si="867"/>
        <v>0</v>
      </c>
      <c r="CH4002" s="1">
        <f t="shared" si="874"/>
        <v>0</v>
      </c>
      <c r="CJ4002" s="1" t="e">
        <f t="shared" si="868"/>
        <v>#N/A</v>
      </c>
      <c r="CK4002" s="1" t="str">
        <f t="shared" si="869"/>
        <v/>
      </c>
    </row>
    <row r="4003" spans="73:89" ht="12" customHeight="1" x14ac:dyDescent="0.15">
      <c r="BU4003" s="1">
        <f t="shared" si="870"/>
        <v>0</v>
      </c>
      <c r="BV4003" s="1">
        <f>IF($BY$12=1,NORMDIST(BY4003,$Y$6,$Y$8,TRUE),IF($BY$12=2,IF(BY4003&lt;=$BX$31,0,IF(BY4003&gt;=$BX$32,1,(BY4003-$BX$31)*$BX$33)),SUM($BU$42:BU4003)/$BV$40))</f>
        <v>1</v>
      </c>
      <c r="BW4003" s="1">
        <f t="shared" si="872"/>
        <v>7.4150701972004233E-65</v>
      </c>
      <c r="BY4003" s="1">
        <f t="shared" si="873"/>
        <v>396.10000000002157</v>
      </c>
      <c r="BZ4003" s="1">
        <f t="shared" si="864"/>
        <v>1.8720197417823832E-67</v>
      </c>
      <c r="CA4003" s="1">
        <f t="shared" si="871"/>
        <v>26</v>
      </c>
      <c r="CE4003" s="1">
        <f t="shared" si="865"/>
        <v>26.305</v>
      </c>
      <c r="CF4003" s="1">
        <f t="shared" si="866"/>
        <v>99</v>
      </c>
      <c r="CG4003" s="1">
        <f t="shared" si="867"/>
        <v>0</v>
      </c>
      <c r="CH4003" s="1">
        <f t="shared" si="874"/>
        <v>0</v>
      </c>
      <c r="CJ4003" s="1" t="e">
        <f t="shared" si="868"/>
        <v>#N/A</v>
      </c>
      <c r="CK4003" s="1" t="str">
        <f t="shared" si="869"/>
        <v/>
      </c>
    </row>
    <row r="4004" spans="73:89" ht="12" customHeight="1" x14ac:dyDescent="0.15">
      <c r="BU4004" s="1">
        <f t="shared" si="870"/>
        <v>0</v>
      </c>
      <c r="BV4004" s="1">
        <f>IF($BY$12=1,NORMDIST(BY4004,$Y$6,$Y$8,TRUE),IF($BY$12=2,IF(BY4004&lt;=$BX$31,0,IF(BY4004&gt;=$BX$32,1,(BY4004-$BX$31)*$BX$33)),SUM($BU$42:BU4004)/$BV$40))</f>
        <v>1</v>
      </c>
      <c r="BW4004" s="1">
        <f t="shared" si="872"/>
        <v>6.8020862874212437E-65</v>
      </c>
      <c r="BY4004" s="1">
        <f t="shared" si="873"/>
        <v>396.20000000002159</v>
      </c>
      <c r="BZ4004" s="1">
        <f t="shared" si="864"/>
        <v>1.716831470828085E-67</v>
      </c>
      <c r="CA4004" s="1">
        <f t="shared" si="871"/>
        <v>26</v>
      </c>
      <c r="CE4004" s="1">
        <f t="shared" si="865"/>
        <v>26.305</v>
      </c>
      <c r="CF4004" s="1">
        <f t="shared" si="866"/>
        <v>99</v>
      </c>
      <c r="CG4004" s="1">
        <f t="shared" si="867"/>
        <v>0</v>
      </c>
      <c r="CH4004" s="1">
        <f t="shared" si="874"/>
        <v>0</v>
      </c>
      <c r="CJ4004" s="1" t="e">
        <f t="shared" si="868"/>
        <v>#N/A</v>
      </c>
      <c r="CK4004" s="1" t="str">
        <f t="shared" si="869"/>
        <v/>
      </c>
    </row>
    <row r="4005" spans="73:89" ht="12" customHeight="1" x14ac:dyDescent="0.15">
      <c r="BU4005" s="1">
        <f t="shared" si="870"/>
        <v>0</v>
      </c>
      <c r="BV4005" s="1">
        <f>IF($BY$12=1,NORMDIST(BY4005,$Y$6,$Y$8,TRUE),IF($BY$12=2,IF(BY4005&lt;=$BX$31,0,IF(BY4005&gt;=$BX$32,1,(BY4005-$BX$31)*$BX$33)),SUM($BU$42:BU4005)/$BV$40))</f>
        <v>1</v>
      </c>
      <c r="BW4005" s="1">
        <f t="shared" si="872"/>
        <v>6.2396197188484717E-65</v>
      </c>
      <c r="BY4005" s="1">
        <f t="shared" si="873"/>
        <v>396.30000000002161</v>
      </c>
      <c r="BZ4005" s="1">
        <f t="shared" si="864"/>
        <v>1.5744687657956425E-67</v>
      </c>
      <c r="CA4005" s="1">
        <f t="shared" si="871"/>
        <v>26</v>
      </c>
      <c r="CE4005" s="1">
        <f t="shared" si="865"/>
        <v>26.305</v>
      </c>
      <c r="CF4005" s="1">
        <f t="shared" si="866"/>
        <v>99</v>
      </c>
      <c r="CG4005" s="1">
        <f t="shared" si="867"/>
        <v>0</v>
      </c>
      <c r="CH4005" s="1">
        <f t="shared" si="874"/>
        <v>0</v>
      </c>
      <c r="CJ4005" s="1" t="e">
        <f t="shared" si="868"/>
        <v>#N/A</v>
      </c>
      <c r="CK4005" s="1" t="str">
        <f t="shared" si="869"/>
        <v/>
      </c>
    </row>
    <row r="4006" spans="73:89" ht="12" customHeight="1" x14ac:dyDescent="0.15">
      <c r="BU4006" s="1">
        <f t="shared" si="870"/>
        <v>0</v>
      </c>
      <c r="BV4006" s="1">
        <f>IF($BY$12=1,NORMDIST(BY4006,$Y$6,$Y$8,TRUE),IF($BY$12=2,IF(BY4006&lt;=$BX$31,0,IF(BY4006&gt;=$BX$32,1,(BY4006-$BX$31)*$BX$33)),SUM($BU$42:BU4006)/$BV$40))</f>
        <v>1</v>
      </c>
      <c r="BW4006" s="1">
        <f t="shared" si="872"/>
        <v>5.7235202263986841E-65</v>
      </c>
      <c r="BY4006" s="1">
        <f t="shared" si="873"/>
        <v>396.40000000002163</v>
      </c>
      <c r="BZ4006" s="1">
        <f t="shared" si="864"/>
        <v>1.4438749309783986E-67</v>
      </c>
      <c r="CA4006" s="1">
        <f t="shared" si="871"/>
        <v>26</v>
      </c>
      <c r="CE4006" s="1">
        <f t="shared" si="865"/>
        <v>26.305</v>
      </c>
      <c r="CF4006" s="1">
        <f t="shared" si="866"/>
        <v>99</v>
      </c>
      <c r="CG4006" s="1">
        <f t="shared" si="867"/>
        <v>0</v>
      </c>
      <c r="CH4006" s="1">
        <f t="shared" si="874"/>
        <v>0</v>
      </c>
      <c r="CJ4006" s="1" t="e">
        <f t="shared" si="868"/>
        <v>#N/A</v>
      </c>
      <c r="CK4006" s="1" t="str">
        <f t="shared" si="869"/>
        <v/>
      </c>
    </row>
    <row r="4007" spans="73:89" ht="12" customHeight="1" x14ac:dyDescent="0.15">
      <c r="BU4007" s="1">
        <f t="shared" si="870"/>
        <v>0</v>
      </c>
      <c r="BV4007" s="1">
        <f>IF($BY$12=1,NORMDIST(BY4007,$Y$6,$Y$8,TRUE),IF($BY$12=2,IF(BY4007&lt;=$BX$31,0,IF(BY4007&gt;=$BX$32,1,(BY4007-$BX$31)*$BX$33)),SUM($BU$42:BU4007)/$BV$40))</f>
        <v>1</v>
      </c>
      <c r="BW4007" s="1">
        <f t="shared" si="872"/>
        <v>5.2499774371601252E-65</v>
      </c>
      <c r="BY4007" s="1">
        <f t="shared" si="873"/>
        <v>396.50000000002166</v>
      </c>
      <c r="BZ4007" s="1">
        <f t="shared" si="864"/>
        <v>1.3240800598133262E-67</v>
      </c>
      <c r="CA4007" s="1">
        <f t="shared" si="871"/>
        <v>26</v>
      </c>
      <c r="CE4007" s="1">
        <f t="shared" si="865"/>
        <v>26.305</v>
      </c>
      <c r="CF4007" s="1">
        <f t="shared" si="866"/>
        <v>99</v>
      </c>
      <c r="CG4007" s="1">
        <f t="shared" si="867"/>
        <v>0</v>
      </c>
      <c r="CH4007" s="1">
        <f t="shared" si="874"/>
        <v>0</v>
      </c>
      <c r="CJ4007" s="1" t="e">
        <f t="shared" si="868"/>
        <v>#N/A</v>
      </c>
      <c r="CK4007" s="1" t="str">
        <f t="shared" si="869"/>
        <v/>
      </c>
    </row>
    <row r="4008" spans="73:89" ht="12" customHeight="1" x14ac:dyDescent="0.15">
      <c r="BU4008" s="1">
        <f t="shared" si="870"/>
        <v>0</v>
      </c>
      <c r="BV4008" s="1">
        <f>IF($BY$12=1,NORMDIST(BY4008,$Y$6,$Y$8,TRUE),IF($BY$12=2,IF(BY4008&lt;=$BX$31,0,IF(BY4008&gt;=$BX$32,1,(BY4008-$BX$31)*$BX$33)),SUM($BU$42:BU4008)/$BV$40))</f>
        <v>1</v>
      </c>
      <c r="BW4008" s="1">
        <f t="shared" si="872"/>
        <v>4.8154931230012599E-65</v>
      </c>
      <c r="BY4008" s="1">
        <f t="shared" si="873"/>
        <v>396.60000000002168</v>
      </c>
      <c r="BZ4008" s="1">
        <f t="shared" si="864"/>
        <v>1.2141939291480072E-67</v>
      </c>
      <c r="CA4008" s="1">
        <f t="shared" si="871"/>
        <v>26</v>
      </c>
      <c r="CE4008" s="1">
        <f t="shared" si="865"/>
        <v>26.305</v>
      </c>
      <c r="CF4008" s="1">
        <f t="shared" si="866"/>
        <v>99</v>
      </c>
      <c r="CG4008" s="1">
        <f t="shared" si="867"/>
        <v>0</v>
      </c>
      <c r="CH4008" s="1">
        <f t="shared" si="874"/>
        <v>0</v>
      </c>
      <c r="CJ4008" s="1" t="e">
        <f t="shared" si="868"/>
        <v>#N/A</v>
      </c>
      <c r="CK4008" s="1" t="str">
        <f t="shared" si="869"/>
        <v/>
      </c>
    </row>
    <row r="4009" spans="73:89" ht="12" customHeight="1" x14ac:dyDescent="0.15">
      <c r="BU4009" s="1">
        <f t="shared" si="870"/>
        <v>0</v>
      </c>
      <c r="BV4009" s="1">
        <f>IF($BY$12=1,NORMDIST(BY4009,$Y$6,$Y$8,TRUE),IF($BY$12=2,IF(BY4009&lt;=$BX$31,0,IF(BY4009&gt;=$BX$32,1,(BY4009-$BX$31)*$BX$33)),SUM($BU$42:BU4009)/$BV$40))</f>
        <v>1</v>
      </c>
      <c r="BW4009" s="1">
        <f t="shared" si="872"/>
        <v>4.4168557110758199E-65</v>
      </c>
      <c r="BY4009" s="1">
        <f t="shared" si="873"/>
        <v>396.7000000000217</v>
      </c>
      <c r="BZ4009" s="1">
        <f t="shared" si="864"/>
        <v>1.1133994734246479E-67</v>
      </c>
      <c r="CA4009" s="1">
        <f t="shared" si="871"/>
        <v>26</v>
      </c>
      <c r="CE4009" s="1">
        <f t="shared" si="865"/>
        <v>26.305</v>
      </c>
      <c r="CF4009" s="1">
        <f t="shared" si="866"/>
        <v>99</v>
      </c>
      <c r="CG4009" s="1">
        <f t="shared" si="867"/>
        <v>0</v>
      </c>
      <c r="CH4009" s="1">
        <f t="shared" si="874"/>
        <v>0</v>
      </c>
      <c r="CJ4009" s="1" t="e">
        <f t="shared" si="868"/>
        <v>#N/A</v>
      </c>
      <c r="CK4009" s="1" t="str">
        <f t="shared" si="869"/>
        <v/>
      </c>
    </row>
    <row r="4010" spans="73:89" ht="12" customHeight="1" x14ac:dyDescent="0.15">
      <c r="BU4010" s="1">
        <f t="shared" si="870"/>
        <v>0</v>
      </c>
      <c r="BV4010" s="1">
        <f>IF($BY$12=1,NORMDIST(BY4010,$Y$6,$Y$8,TRUE),IF($BY$12=2,IF(BY4010&lt;=$BX$31,0,IF(BY4010&gt;=$BX$32,1,(BY4010-$BX$31)*$BX$33)),SUM($BU$42:BU4010)/$BV$40))</f>
        <v>1</v>
      </c>
      <c r="BW4010" s="1">
        <f t="shared" si="872"/>
        <v>4.051116869088742E-65</v>
      </c>
      <c r="BY4010" s="1">
        <f t="shared" si="873"/>
        <v>396.80000000002173</v>
      </c>
      <c r="BZ4010" s="1">
        <f t="shared" ref="BZ4010:BZ4042" si="875">IF($BZ$5,IF($BY$12=1,NORMDIST(BY4010,$Y$6,$Y$8,FALSE),IF($BY$12=2,IF(AND(BY4010&gt;=$BX$31,BY4010&lt;=$BX$32),$BX$33,0),IF(BY4010&lt;=$BX$13,0,NORMDIST(LN((BY4010-$BX$13)/$BX$12),0,$BW$8,FALSE)/((BY4010-$BX$13)/$BX$12)))),-999)</f>
        <v>1.0209467916049698E-67</v>
      </c>
      <c r="CA4010" s="1">
        <f t="shared" si="871"/>
        <v>26</v>
      </c>
      <c r="CE4010" s="1">
        <f t="shared" ref="CE4010:CE4042" si="876">IF(AND($CB$7,$CD$2,$CD$1),26+$P$23/2-CC4010*$P$23,NA())</f>
        <v>26.305</v>
      </c>
      <c r="CF4010" s="1">
        <f t="shared" ref="CF4010:CF4042" si="877">IF(ISNA(CJ4010),99,CJ4010)</f>
        <v>99</v>
      </c>
      <c r="CG4010" s="1">
        <f t="shared" ref="CG4010:CG4042" si="878">IF(ISNA(CJ4010),0,CJ4010)</f>
        <v>0</v>
      </c>
      <c r="CH4010" s="1">
        <f t="shared" si="874"/>
        <v>0</v>
      </c>
      <c r="CJ4010" s="1" t="e">
        <f t="shared" ref="CJ4010:CJ4042" si="879">IF(CH4010=1,CE4010,NA())</f>
        <v>#N/A</v>
      </c>
      <c r="CK4010" s="1" t="str">
        <f t="shared" ref="CK4010:CK4042" si="880">IF(CH4010=1,M3909,"")</f>
        <v/>
      </c>
    </row>
    <row r="4011" spans="73:89" ht="12" customHeight="1" x14ac:dyDescent="0.15">
      <c r="BU4011" s="1">
        <f t="shared" ref="BU4011:BU4042" si="881">IF($BY$12&lt;3,0,IF(BY4011&lt;=$BX$13,0,NORMDIST(LN((BY4011-$BX$13)/$BX$12),0,$BW$8,FALSE)/((BY4011-$BX$13)/$BX$12)))</f>
        <v>0</v>
      </c>
      <c r="BV4011" s="1">
        <f>IF($BY$12=1,NORMDIST(BY4011,$Y$6,$Y$8,TRUE),IF($BY$12=2,IF(BY4011&lt;=$BX$31,0,IF(BY4011&gt;=$BX$32,1,(BY4011-$BX$31)*$BX$33)),SUM($BU$42:BU4011)/$BV$40))</f>
        <v>1</v>
      </c>
      <c r="BW4011" s="1">
        <f t="shared" si="872"/>
        <v>3.7155699969978619E-65</v>
      </c>
      <c r="BY4011" s="1">
        <f t="shared" si="873"/>
        <v>396.90000000002175</v>
      </c>
      <c r="BZ4011" s="1">
        <f t="shared" si="875"/>
        <v>9.3614764348643447E-68</v>
      </c>
      <c r="CA4011" s="1">
        <f t="shared" ref="CA4011:CA4042" si="882">IF(AND($CD$1,$CD$3),26-$CD$40*NORMDIST(BY4011,$Y$6,$Y$8/SQRT($T$18),FALSE),-999)</f>
        <v>26</v>
      </c>
      <c r="CE4011" s="1">
        <f t="shared" si="876"/>
        <v>26.305</v>
      </c>
      <c r="CF4011" s="1">
        <f t="shared" si="877"/>
        <v>99</v>
      </c>
      <c r="CG4011" s="1">
        <f t="shared" si="878"/>
        <v>0</v>
      </c>
      <c r="CH4011" s="1">
        <f t="shared" si="874"/>
        <v>0</v>
      </c>
      <c r="CJ4011" s="1" t="e">
        <f t="shared" si="879"/>
        <v>#N/A</v>
      </c>
      <c r="CK4011" s="1" t="str">
        <f t="shared" si="880"/>
        <v/>
      </c>
    </row>
    <row r="4012" spans="73:89" ht="12" customHeight="1" x14ac:dyDescent="0.15">
      <c r="BU4012" s="1">
        <f t="shared" si="881"/>
        <v>0</v>
      </c>
      <c r="BV4012" s="1">
        <f>IF($BY$12=1,NORMDIST(BY4012,$Y$6,$Y$8,TRUE),IF($BY$12=2,IF(BY4012&lt;=$BX$31,0,IF(BY4012&gt;=$BX$32,1,(BY4012-$BX$31)*$BX$33)),SUM($BU$42:BU4012)/$BV$40))</f>
        <v>1</v>
      </c>
      <c r="BW4012" s="1">
        <f t="shared" si="872"/>
        <v>3.4077304704242034E-65</v>
      </c>
      <c r="BY4012" s="1">
        <f t="shared" si="873"/>
        <v>397.00000000002177</v>
      </c>
      <c r="BZ4012" s="1">
        <f t="shared" si="875"/>
        <v>8.5837039557280013E-68</v>
      </c>
      <c r="CA4012" s="1">
        <f t="shared" si="882"/>
        <v>26</v>
      </c>
      <c r="CE4012" s="1">
        <f t="shared" si="876"/>
        <v>26.305</v>
      </c>
      <c r="CF4012" s="1">
        <f t="shared" si="877"/>
        <v>99</v>
      </c>
      <c r="CG4012" s="1">
        <f t="shared" si="878"/>
        <v>0</v>
      </c>
      <c r="CH4012" s="1">
        <f t="shared" si="874"/>
        <v>0</v>
      </c>
      <c r="CJ4012" s="1" t="e">
        <f t="shared" si="879"/>
        <v>#N/A</v>
      </c>
      <c r="CK4012" s="1" t="str">
        <f t="shared" si="880"/>
        <v/>
      </c>
    </row>
    <row r="4013" spans="73:89" ht="12" customHeight="1" x14ac:dyDescent="0.15">
      <c r="BU4013" s="1">
        <f t="shared" si="881"/>
        <v>0</v>
      </c>
      <c r="BV4013" s="1">
        <f>IF($BY$12=1,NORMDIST(BY4013,$Y$6,$Y$8,TRUE),IF($BY$12=2,IF(BY4013&lt;=$BX$31,0,IF(BY4013&gt;=$BX$32,1,(BY4013-$BX$31)*$BX$33)),SUM($BU$42:BU4013)/$BV$40))</f>
        <v>1</v>
      </c>
      <c r="BW4013" s="1">
        <f t="shared" si="872"/>
        <v>3.1253174935780758E-65</v>
      </c>
      <c r="BY4013" s="1">
        <f t="shared" si="873"/>
        <v>397.10000000002179</v>
      </c>
      <c r="BZ4013" s="1">
        <f t="shared" si="875"/>
        <v>7.87035379898742E-68</v>
      </c>
      <c r="CA4013" s="1">
        <f t="shared" si="882"/>
        <v>26</v>
      </c>
      <c r="CE4013" s="1">
        <f t="shared" si="876"/>
        <v>26.305</v>
      </c>
      <c r="CF4013" s="1">
        <f t="shared" si="877"/>
        <v>99</v>
      </c>
      <c r="CG4013" s="1">
        <f t="shared" si="878"/>
        <v>0</v>
      </c>
      <c r="CH4013" s="1">
        <f t="shared" si="874"/>
        <v>0</v>
      </c>
      <c r="CJ4013" s="1" t="e">
        <f t="shared" si="879"/>
        <v>#N/A</v>
      </c>
      <c r="CK4013" s="1" t="str">
        <f t="shared" si="880"/>
        <v/>
      </c>
    </row>
    <row r="4014" spans="73:89" ht="12" customHeight="1" x14ac:dyDescent="0.15">
      <c r="BU4014" s="1">
        <f t="shared" si="881"/>
        <v>0</v>
      </c>
      <c r="BV4014" s="1">
        <f>IF($BY$12=1,NORMDIST(BY4014,$Y$6,$Y$8,TRUE),IF($BY$12=2,IF(BY4014&lt;=$BX$31,0,IF(BY4014&gt;=$BX$32,1,(BY4014-$BX$31)*$BX$33)),SUM($BU$42:BU4014)/$BV$40))</f>
        <v>1</v>
      </c>
      <c r="BW4014" s="1">
        <f t="shared" si="872"/>
        <v>2.8662374309952848E-65</v>
      </c>
      <c r="BY4014" s="1">
        <f t="shared" si="873"/>
        <v>397.20000000002182</v>
      </c>
      <c r="BZ4014" s="1">
        <f t="shared" si="875"/>
        <v>7.2161063217399984E-68</v>
      </c>
      <c r="CA4014" s="1">
        <f t="shared" si="882"/>
        <v>26</v>
      </c>
      <c r="CE4014" s="1">
        <f t="shared" si="876"/>
        <v>26.305</v>
      </c>
      <c r="CF4014" s="1">
        <f t="shared" si="877"/>
        <v>99</v>
      </c>
      <c r="CG4014" s="1">
        <f t="shared" si="878"/>
        <v>0</v>
      </c>
      <c r="CH4014" s="1">
        <f t="shared" si="874"/>
        <v>0</v>
      </c>
      <c r="CJ4014" s="1" t="e">
        <f t="shared" si="879"/>
        <v>#N/A</v>
      </c>
      <c r="CK4014" s="1" t="str">
        <f t="shared" si="880"/>
        <v/>
      </c>
    </row>
    <row r="4015" spans="73:89" ht="12" customHeight="1" x14ac:dyDescent="0.15">
      <c r="BU4015" s="1">
        <f t="shared" si="881"/>
        <v>0</v>
      </c>
      <c r="BV4015" s="1">
        <f>IF($BY$12=1,NORMDIST(BY4015,$Y$6,$Y$8,TRUE),IF($BY$12=2,IF(BY4015&lt;=$BX$31,0,IF(BY4015&gt;=$BX$32,1,(BY4015-$BX$31)*$BX$33)),SUM($BU$42:BU4015)/$BV$40))</f>
        <v>1</v>
      </c>
      <c r="BW4015" s="1">
        <f t="shared" si="872"/>
        <v>2.6285684979691207E-65</v>
      </c>
      <c r="BY4015" s="1">
        <f t="shared" si="873"/>
        <v>397.30000000002184</v>
      </c>
      <c r="BZ4015" s="1">
        <f t="shared" si="875"/>
        <v>6.6160797834608015E-68</v>
      </c>
      <c r="CA4015" s="1">
        <f t="shared" si="882"/>
        <v>26</v>
      </c>
      <c r="CE4015" s="1">
        <f t="shared" si="876"/>
        <v>26.305</v>
      </c>
      <c r="CF4015" s="1">
        <f t="shared" si="877"/>
        <v>99</v>
      </c>
      <c r="CG4015" s="1">
        <f t="shared" si="878"/>
        <v>0</v>
      </c>
      <c r="CH4015" s="1">
        <f t="shared" si="874"/>
        <v>0</v>
      </c>
      <c r="CJ4015" s="1" t="e">
        <f t="shared" si="879"/>
        <v>#N/A</v>
      </c>
      <c r="CK4015" s="1" t="str">
        <f t="shared" si="880"/>
        <v/>
      </c>
    </row>
    <row r="4016" spans="73:89" ht="12" customHeight="1" x14ac:dyDescent="0.15">
      <c r="BU4016" s="1">
        <f t="shared" si="881"/>
        <v>0</v>
      </c>
      <c r="BV4016" s="1">
        <f>IF($BY$12=1,NORMDIST(BY4016,$Y$6,$Y$8,TRUE),IF($BY$12=2,IF(BY4016&lt;=$BX$31,0,IF(BY4016&gt;=$BX$32,1,(BY4016-$BX$31)*$BX$33)),SUM($BU$42:BU4016)/$BV$40))</f>
        <v>1</v>
      </c>
      <c r="BW4016" s="1">
        <f t="shared" si="872"/>
        <v>2.4105466992847747E-65</v>
      </c>
      <c r="BY4016" s="1">
        <f t="shared" si="873"/>
        <v>397.40000000002186</v>
      </c>
      <c r="BZ4016" s="1">
        <f t="shared" si="875"/>
        <v>6.0657944118888827E-68</v>
      </c>
      <c r="CA4016" s="1">
        <f t="shared" si="882"/>
        <v>26</v>
      </c>
      <c r="CE4016" s="1">
        <f t="shared" si="876"/>
        <v>26.305</v>
      </c>
      <c r="CF4016" s="1">
        <f t="shared" si="877"/>
        <v>99</v>
      </c>
      <c r="CG4016" s="1">
        <f t="shared" si="878"/>
        <v>0</v>
      </c>
      <c r="CH4016" s="1">
        <f t="shared" si="874"/>
        <v>0</v>
      </c>
      <c r="CJ4016" s="1" t="e">
        <f t="shared" si="879"/>
        <v>#N/A</v>
      </c>
      <c r="CK4016" s="1" t="str">
        <f t="shared" si="880"/>
        <v/>
      </c>
    </row>
    <row r="4017" spans="73:89" ht="12" customHeight="1" x14ac:dyDescent="0.15">
      <c r="BU4017" s="1">
        <f t="shared" si="881"/>
        <v>0</v>
      </c>
      <c r="BV4017" s="1">
        <f>IF($BY$12=1,NORMDIST(BY4017,$Y$6,$Y$8,TRUE),IF($BY$12=2,IF(BY4017&lt;=$BX$31,0,IF(BY4017&gt;=$BX$32,1,(BY4017-$BX$31)*$BX$33)),SUM($BU$42:BU4017)/$BV$40))</f>
        <v>1</v>
      </c>
      <c r="BW4017" s="1">
        <f t="shared" si="872"/>
        <v>2.2105529147988634E-65</v>
      </c>
      <c r="BY4017" s="1">
        <f t="shared" si="873"/>
        <v>397.50000000002188</v>
      </c>
      <c r="BZ4017" s="1">
        <f t="shared" si="875"/>
        <v>5.5611394082987212E-68</v>
      </c>
      <c r="CA4017" s="1">
        <f t="shared" si="882"/>
        <v>26</v>
      </c>
      <c r="CE4017" s="1">
        <f t="shared" si="876"/>
        <v>26.305</v>
      </c>
      <c r="CF4017" s="1">
        <f t="shared" si="877"/>
        <v>99</v>
      </c>
      <c r="CG4017" s="1">
        <f t="shared" si="878"/>
        <v>0</v>
      </c>
      <c r="CH4017" s="1">
        <f t="shared" si="874"/>
        <v>0</v>
      </c>
      <c r="CJ4017" s="1" t="e">
        <f t="shared" si="879"/>
        <v>#N/A</v>
      </c>
      <c r="CK4017" s="1" t="str">
        <f t="shared" si="880"/>
        <v/>
      </c>
    </row>
    <row r="4018" spans="73:89" ht="12" customHeight="1" x14ac:dyDescent="0.15">
      <c r="BU4018" s="1">
        <f t="shared" si="881"/>
        <v>0</v>
      </c>
      <c r="BV4018" s="1">
        <f>IF($BY$12=1,NORMDIST(BY4018,$Y$6,$Y$8,TRUE),IF($BY$12=2,IF(BY4018&lt;=$BX$31,0,IF(BY4018&gt;=$BX$32,1,(BY4018-$BX$31)*$BX$33)),SUM($BU$42:BU4018)/$BV$40))</f>
        <v>1</v>
      </c>
      <c r="BW4018" s="1">
        <f t="shared" si="872"/>
        <v>2.027101038632828E-65</v>
      </c>
      <c r="BY4018" s="1">
        <f t="shared" si="873"/>
        <v>397.60000000002191</v>
      </c>
      <c r="BZ4018" s="1">
        <f t="shared" si="875"/>
        <v>5.0983426524967714E-68</v>
      </c>
      <c r="CA4018" s="1">
        <f t="shared" si="882"/>
        <v>26</v>
      </c>
      <c r="CE4018" s="1">
        <f t="shared" si="876"/>
        <v>26.305</v>
      </c>
      <c r="CF4018" s="1">
        <f t="shared" si="877"/>
        <v>99</v>
      </c>
      <c r="CG4018" s="1">
        <f t="shared" si="878"/>
        <v>0</v>
      </c>
      <c r="CH4018" s="1">
        <f t="shared" si="874"/>
        <v>0</v>
      </c>
      <c r="CJ4018" s="1" t="e">
        <f t="shared" si="879"/>
        <v>#N/A</v>
      </c>
      <c r="CK4018" s="1" t="str">
        <f t="shared" si="880"/>
        <v/>
      </c>
    </row>
    <row r="4019" spans="73:89" ht="12" customHeight="1" x14ac:dyDescent="0.15">
      <c r="BU4019" s="1">
        <f t="shared" si="881"/>
        <v>0</v>
      </c>
      <c r="BV4019" s="1">
        <f>IF($BY$12=1,NORMDIST(BY4019,$Y$6,$Y$8,TRUE),IF($BY$12=2,IF(BY4019&lt;=$BX$31,0,IF(BY4019&gt;=$BX$32,1,(BY4019-$BX$31)*$BX$33)),SUM($BU$42:BU4019)/$BV$40))</f>
        <v>1</v>
      </c>
      <c r="BW4019" s="1">
        <f t="shared" si="872"/>
        <v>1.8588270862968792E-65</v>
      </c>
      <c r="BY4019" s="1">
        <f t="shared" si="873"/>
        <v>397.70000000002193</v>
      </c>
      <c r="BZ4019" s="1">
        <f t="shared" si="875"/>
        <v>4.6739428873441706E-68</v>
      </c>
      <c r="CA4019" s="1">
        <f t="shared" si="882"/>
        <v>26</v>
      </c>
      <c r="CE4019" s="1">
        <f t="shared" si="876"/>
        <v>26.305</v>
      </c>
      <c r="CF4019" s="1">
        <f t="shared" si="877"/>
        <v>99</v>
      </c>
      <c r="CG4019" s="1">
        <f t="shared" si="878"/>
        <v>0</v>
      </c>
      <c r="CH4019" s="1">
        <f t="shared" si="874"/>
        <v>0</v>
      </c>
      <c r="CJ4019" s="1" t="e">
        <f t="shared" si="879"/>
        <v>#N/A</v>
      </c>
      <c r="CK4019" s="1" t="str">
        <f t="shared" si="880"/>
        <v/>
      </c>
    </row>
    <row r="4020" spans="73:89" ht="12" customHeight="1" x14ac:dyDescent="0.15">
      <c r="BU4020" s="1">
        <f t="shared" si="881"/>
        <v>0</v>
      </c>
      <c r="BV4020" s="1">
        <f>IF($BY$12=1,NORMDIST(BY4020,$Y$6,$Y$8,TRUE),IF($BY$12=2,IF(BY4020&lt;=$BX$31,0,IF(BY4020&gt;=$BX$32,1,(BY4020-$BX$31)*$BX$33)),SUM($BU$42:BU4020)/$BV$40))</f>
        <v>1</v>
      </c>
      <c r="BW4020" s="1">
        <f t="shared" si="872"/>
        <v>1.7044791910103121E-65</v>
      </c>
      <c r="BY4020" s="1">
        <f t="shared" si="873"/>
        <v>397.80000000002195</v>
      </c>
      <c r="BZ4020" s="1">
        <f t="shared" si="875"/>
        <v>4.2847641805183963E-68</v>
      </c>
      <c r="CA4020" s="1">
        <f t="shared" si="882"/>
        <v>26</v>
      </c>
      <c r="CE4020" s="1">
        <f t="shared" si="876"/>
        <v>26.305</v>
      </c>
      <c r="CF4020" s="1">
        <f t="shared" si="877"/>
        <v>99</v>
      </c>
      <c r="CG4020" s="1">
        <f t="shared" si="878"/>
        <v>0</v>
      </c>
      <c r="CH4020" s="1">
        <f t="shared" si="874"/>
        <v>0</v>
      </c>
      <c r="CJ4020" s="1" t="e">
        <f t="shared" si="879"/>
        <v>#N/A</v>
      </c>
      <c r="CK4020" s="1" t="str">
        <f t="shared" si="880"/>
        <v/>
      </c>
    </row>
    <row r="4021" spans="73:89" ht="12" customHeight="1" x14ac:dyDescent="0.15">
      <c r="BU4021" s="1">
        <f t="shared" si="881"/>
        <v>0</v>
      </c>
      <c r="BV4021" s="1">
        <f>IF($BY$12=1,NORMDIST(BY4021,$Y$6,$Y$8,TRUE),IF($BY$12=2,IF(BY4021&lt;=$BX$31,0,IF(BY4021&gt;=$BX$32,1,(BY4021-$BX$31)*$BX$33)),SUM($BU$42:BU4021)/$BV$40))</f>
        <v>1</v>
      </c>
      <c r="BW4021" s="1">
        <f t="shared" si="872"/>
        <v>1.562908416867654E-65</v>
      </c>
      <c r="BY4021" s="1">
        <f t="shared" si="873"/>
        <v>397.90000000002198</v>
      </c>
      <c r="BZ4021" s="1">
        <f t="shared" si="875"/>
        <v>3.9278924776767217E-68</v>
      </c>
      <c r="CA4021" s="1">
        <f t="shared" si="882"/>
        <v>26</v>
      </c>
      <c r="CE4021" s="1">
        <f t="shared" si="876"/>
        <v>26.305</v>
      </c>
      <c r="CF4021" s="1">
        <f t="shared" si="877"/>
        <v>99</v>
      </c>
      <c r="CG4021" s="1">
        <f t="shared" si="878"/>
        <v>0</v>
      </c>
      <c r="CH4021" s="1">
        <f t="shared" si="874"/>
        <v>0</v>
      </c>
      <c r="CJ4021" s="1" t="e">
        <f t="shared" si="879"/>
        <v>#N/A</v>
      </c>
      <c r="CK4021" s="1" t="str">
        <f t="shared" si="880"/>
        <v/>
      </c>
    </row>
    <row r="4022" spans="73:89" ht="12" customHeight="1" x14ac:dyDescent="0.15">
      <c r="BU4022" s="1">
        <f t="shared" si="881"/>
        <v>0</v>
      </c>
      <c r="BV4022" s="1">
        <f>IF($BY$12=1,NORMDIST(BY4022,$Y$6,$Y$8,TRUE),IF($BY$12=2,IF(BY4022&lt;=$BX$31,0,IF(BY4022&gt;=$BX$32,1,(BY4022-$BX$31)*$BX$33)),SUM($BU$42:BU4022)/$BV$40))</f>
        <v>1</v>
      </c>
      <c r="BW4022" s="1">
        <f t="shared" si="872"/>
        <v>1.4330603223636906E-65</v>
      </c>
      <c r="BY4022" s="1">
        <f t="shared" si="873"/>
        <v>398.000000000022</v>
      </c>
      <c r="BZ4022" s="1">
        <f t="shared" si="875"/>
        <v>3.6006540762904807E-68</v>
      </c>
      <c r="CA4022" s="1">
        <f t="shared" si="882"/>
        <v>26</v>
      </c>
      <c r="CE4022" s="1">
        <f t="shared" si="876"/>
        <v>26.305</v>
      </c>
      <c r="CF4022" s="1">
        <f t="shared" si="877"/>
        <v>99</v>
      </c>
      <c r="CG4022" s="1">
        <f t="shared" si="878"/>
        <v>0</v>
      </c>
      <c r="CH4022" s="1">
        <f t="shared" si="874"/>
        <v>0</v>
      </c>
      <c r="CJ4022" s="1" t="e">
        <f t="shared" si="879"/>
        <v>#N/A</v>
      </c>
      <c r="CK4022" s="1" t="str">
        <f t="shared" si="880"/>
        <v/>
      </c>
    </row>
    <row r="4023" spans="73:89" ht="12" customHeight="1" x14ac:dyDescent="0.15">
      <c r="BU4023" s="1">
        <f t="shared" si="881"/>
        <v>0</v>
      </c>
      <c r="BV4023" s="1">
        <f>IF($BY$12=1,NORMDIST(BY4023,$Y$6,$Y$8,TRUE),IF($BY$12=2,IF(BY4023&lt;=$BX$31,0,IF(BY4023&gt;=$BX$32,1,(BY4023-$BX$31)*$BX$33)),SUM($BU$42:BU4023)/$BV$40))</f>
        <v>1</v>
      </c>
      <c r="BW4023" s="1">
        <f t="shared" si="872"/>
        <v>1.313967213190685E-65</v>
      </c>
      <c r="BY4023" s="1">
        <f t="shared" si="873"/>
        <v>398.10000000002202</v>
      </c>
      <c r="BZ4023" s="1">
        <f t="shared" si="875"/>
        <v>3.3005958633273357E-68</v>
      </c>
      <c r="CA4023" s="1">
        <f t="shared" si="882"/>
        <v>26</v>
      </c>
      <c r="CE4023" s="1">
        <f t="shared" si="876"/>
        <v>26.305</v>
      </c>
      <c r="CF4023" s="1">
        <f t="shared" si="877"/>
        <v>99</v>
      </c>
      <c r="CG4023" s="1">
        <f t="shared" si="878"/>
        <v>0</v>
      </c>
      <c r="CH4023" s="1">
        <f t="shared" si="874"/>
        <v>0</v>
      </c>
      <c r="CJ4023" s="1" t="e">
        <f t="shared" si="879"/>
        <v>#N/A</v>
      </c>
      <c r="CK4023" s="1" t="str">
        <f t="shared" si="880"/>
        <v/>
      </c>
    </row>
    <row r="4024" spans="73:89" ht="12" customHeight="1" x14ac:dyDescent="0.15">
      <c r="BU4024" s="1">
        <f t="shared" si="881"/>
        <v>0</v>
      </c>
      <c r="BV4024" s="1">
        <f>IF($BY$12=1,NORMDIST(BY4024,$Y$6,$Y$8,TRUE),IF($BY$12=2,IF(BY4024&lt;=$BX$31,0,IF(BY4024&gt;=$BX$32,1,(BY4024-$BX$31)*$BX$33)),SUM($BU$42:BU4024)/$BV$40))</f>
        <v>1</v>
      </c>
      <c r="BW4024" s="1">
        <f t="shared" si="872"/>
        <v>1.2047410281721835E-65</v>
      </c>
      <c r="BY4024" s="1">
        <f t="shared" si="873"/>
        <v>398.20000000002204</v>
      </c>
      <c r="BZ4024" s="1">
        <f t="shared" si="875"/>
        <v>3.0254671727074755E-68</v>
      </c>
      <c r="CA4024" s="1">
        <f t="shared" si="882"/>
        <v>26</v>
      </c>
      <c r="CE4024" s="1">
        <f t="shared" si="876"/>
        <v>26.305</v>
      </c>
      <c r="CF4024" s="1">
        <f t="shared" si="877"/>
        <v>99</v>
      </c>
      <c r="CG4024" s="1">
        <f t="shared" si="878"/>
        <v>0</v>
      </c>
      <c r="CH4024" s="1">
        <f t="shared" si="874"/>
        <v>0</v>
      </c>
      <c r="CJ4024" s="1" t="e">
        <f t="shared" si="879"/>
        <v>#N/A</v>
      </c>
      <c r="CK4024" s="1" t="str">
        <f t="shared" si="880"/>
        <v/>
      </c>
    </row>
    <row r="4025" spans="73:89" ht="12" customHeight="1" x14ac:dyDescent="0.15">
      <c r="BU4025" s="1">
        <f t="shared" si="881"/>
        <v>0</v>
      </c>
      <c r="BV4025" s="1">
        <f>IF($BY$12=1,NORMDIST(BY4025,$Y$6,$Y$8,TRUE),IF($BY$12=2,IF(BY4025&lt;=$BX$31,0,IF(BY4025&gt;=$BX$32,1,(BY4025-$BX$31)*$BX$33)),SUM($BU$42:BU4025)/$BV$40))</f>
        <v>1</v>
      </c>
      <c r="BW4025" s="1">
        <f t="shared" si="872"/>
        <v>1.1045668067581668E-65</v>
      </c>
      <c r="BY4025" s="1">
        <f t="shared" si="873"/>
        <v>398.30000000002207</v>
      </c>
      <c r="BZ4025" s="1">
        <f t="shared" si="875"/>
        <v>2.7732031301986081E-68</v>
      </c>
      <c r="CA4025" s="1">
        <f t="shared" si="882"/>
        <v>26</v>
      </c>
      <c r="CE4025" s="1">
        <f t="shared" si="876"/>
        <v>26.305</v>
      </c>
      <c r="CF4025" s="1">
        <f t="shared" si="877"/>
        <v>99</v>
      </c>
      <c r="CG4025" s="1">
        <f t="shared" si="878"/>
        <v>0</v>
      </c>
      <c r="CH4025" s="1">
        <f t="shared" si="874"/>
        <v>0</v>
      </c>
      <c r="CJ4025" s="1" t="e">
        <f t="shared" si="879"/>
        <v>#N/A</v>
      </c>
      <c r="CK4025" s="1" t="str">
        <f t="shared" si="880"/>
        <v/>
      </c>
    </row>
    <row r="4026" spans="73:89" ht="12" customHeight="1" x14ac:dyDescent="0.15">
      <c r="BU4026" s="1">
        <f t="shared" si="881"/>
        <v>0</v>
      </c>
      <c r="BV4026" s="1">
        <f>IF($BY$12=1,NORMDIST(BY4026,$Y$6,$Y$8,TRUE),IF($BY$12=2,IF(BY4026&lt;=$BX$31,0,IF(BY4026&gt;=$BX$32,1,(BY4026-$BX$31)*$BX$33)),SUM($BU$42:BU4026)/$BV$40))</f>
        <v>1</v>
      </c>
      <c r="BW4026" s="1">
        <f t="shared" si="872"/>
        <v>1.012696690693687E-65</v>
      </c>
      <c r="BY4026" s="1">
        <f t="shared" si="873"/>
        <v>398.40000000002209</v>
      </c>
      <c r="BZ4026" s="1">
        <f t="shared" si="875"/>
        <v>2.5419093641908408E-68</v>
      </c>
      <c r="CA4026" s="1">
        <f t="shared" si="882"/>
        <v>26</v>
      </c>
      <c r="CE4026" s="1">
        <f t="shared" si="876"/>
        <v>26.305</v>
      </c>
      <c r="CF4026" s="1">
        <f t="shared" si="877"/>
        <v>99</v>
      </c>
      <c r="CG4026" s="1">
        <f t="shared" si="878"/>
        <v>0</v>
      </c>
      <c r="CH4026" s="1">
        <f t="shared" si="874"/>
        <v>0</v>
      </c>
      <c r="CJ4026" s="1" t="e">
        <f t="shared" si="879"/>
        <v>#N/A</v>
      </c>
      <c r="CK4026" s="1" t="str">
        <f t="shared" si="880"/>
        <v/>
      </c>
    </row>
    <row r="4027" spans="73:89" ht="12" customHeight="1" x14ac:dyDescent="0.15">
      <c r="BU4027" s="1">
        <f t="shared" si="881"/>
        <v>0</v>
      </c>
      <c r="BV4027" s="1">
        <f>IF($BY$12=1,NORMDIST(BY4027,$Y$6,$Y$8,TRUE),IF($BY$12=2,IF(BY4027&lt;=$BX$31,0,IF(BY4027&gt;=$BX$32,1,(BY4027-$BX$31)*$BX$33)),SUM($BU$42:BU4027)/$BV$40))</f>
        <v>1</v>
      </c>
      <c r="BW4027" s="1">
        <f t="shared" ref="BW4027:BW4042" si="883">BY4027*BZ4027</f>
        <v>9.2844441631931551E-66</v>
      </c>
      <c r="BY4027" s="1">
        <f t="shared" ref="BY4027:BY4042" si="884">BY4026+$BZ$1</f>
        <v>398.50000000002211</v>
      </c>
      <c r="BZ4027" s="1">
        <f t="shared" si="875"/>
        <v>2.329847970688241E-68</v>
      </c>
      <c r="CA4027" s="1">
        <f t="shared" si="882"/>
        <v>26</v>
      </c>
      <c r="CE4027" s="1">
        <f t="shared" si="876"/>
        <v>26.305</v>
      </c>
      <c r="CF4027" s="1">
        <f t="shared" si="877"/>
        <v>99</v>
      </c>
      <c r="CG4027" s="1">
        <f t="shared" si="878"/>
        <v>0</v>
      </c>
      <c r="CH4027" s="1">
        <f t="shared" si="874"/>
        <v>0</v>
      </c>
      <c r="CJ4027" s="1" t="e">
        <f t="shared" si="879"/>
        <v>#N/A</v>
      </c>
      <c r="CK4027" s="1" t="str">
        <f t="shared" si="880"/>
        <v/>
      </c>
    </row>
    <row r="4028" spans="73:89" ht="12" customHeight="1" x14ac:dyDescent="0.15">
      <c r="BU4028" s="1">
        <f t="shared" si="881"/>
        <v>0</v>
      </c>
      <c r="BV4028" s="1">
        <f>IF($BY$12=1,NORMDIST(BY4028,$Y$6,$Y$8,TRUE),IF($BY$12=2,IF(BY4028&lt;=$BX$31,0,IF(BY4028&gt;=$BX$32,1,(BY4028-$BX$31)*$BX$33)),SUM($BU$42:BU4028)/$BV$40))</f>
        <v>1</v>
      </c>
      <c r="BW4028" s="1">
        <f t="shared" si="883"/>
        <v>8.5118025750338845E-66</v>
      </c>
      <c r="BY4028" s="1">
        <f t="shared" si="884"/>
        <v>398.60000000002213</v>
      </c>
      <c r="BZ4028" s="1">
        <f t="shared" si="875"/>
        <v>2.1354246299632243E-68</v>
      </c>
      <c r="CA4028" s="1">
        <f t="shared" si="882"/>
        <v>26</v>
      </c>
      <c r="CE4028" s="1">
        <f t="shared" si="876"/>
        <v>26.305</v>
      </c>
      <c r="CF4028" s="1">
        <f t="shared" si="877"/>
        <v>99</v>
      </c>
      <c r="CG4028" s="1">
        <f t="shared" si="878"/>
        <v>0</v>
      </c>
      <c r="CH4028" s="1">
        <f t="shared" si="874"/>
        <v>0</v>
      </c>
      <c r="CJ4028" s="1" t="e">
        <f t="shared" si="879"/>
        <v>#N/A</v>
      </c>
      <c r="CK4028" s="1" t="str">
        <f t="shared" si="880"/>
        <v/>
      </c>
    </row>
    <row r="4029" spans="73:89" ht="12" customHeight="1" x14ac:dyDescent="0.15">
      <c r="BU4029" s="1">
        <f t="shared" si="881"/>
        <v>0</v>
      </c>
      <c r="BV4029" s="1">
        <f>IF($BY$12=1,NORMDIST(BY4029,$Y$6,$Y$8,TRUE),IF($BY$12=2,IF(BY4029&lt;=$BX$31,0,IF(BY4029&gt;=$BX$32,1,(BY4029-$BX$31)*$BX$33)),SUM($BU$42:BU4029)/$BV$40))</f>
        <v>1</v>
      </c>
      <c r="BW4029" s="1">
        <f t="shared" si="883"/>
        <v>7.8032638245282335E-66</v>
      </c>
      <c r="BY4029" s="1">
        <f t="shared" si="884"/>
        <v>398.70000000002216</v>
      </c>
      <c r="BZ4029" s="1">
        <f t="shared" si="875"/>
        <v>1.9571767806691247E-68</v>
      </c>
      <c r="CA4029" s="1">
        <f t="shared" si="882"/>
        <v>26</v>
      </c>
      <c r="CE4029" s="1">
        <f t="shared" si="876"/>
        <v>26.305</v>
      </c>
      <c r="CF4029" s="1">
        <f t="shared" si="877"/>
        <v>99</v>
      </c>
      <c r="CG4029" s="1">
        <f t="shared" si="878"/>
        <v>0</v>
      </c>
      <c r="CH4029" s="1">
        <f t="shared" si="874"/>
        <v>0</v>
      </c>
      <c r="CJ4029" s="1" t="e">
        <f t="shared" si="879"/>
        <v>#N/A</v>
      </c>
      <c r="CK4029" s="1" t="str">
        <f t="shared" si="880"/>
        <v/>
      </c>
    </row>
    <row r="4030" spans="73:89" ht="12" customHeight="1" x14ac:dyDescent="0.15">
      <c r="BU4030" s="1">
        <f t="shared" si="881"/>
        <v>0</v>
      </c>
      <c r="BV4030" s="1">
        <f>IF($BY$12=1,NORMDIST(BY4030,$Y$6,$Y$8,TRUE),IF($BY$12=2,IF(BY4030&lt;=$BX$31,0,IF(BY4030&gt;=$BX$32,1,(BY4030-$BX$31)*$BX$33)),SUM($BU$42:BU4030)/$BV$40))</f>
        <v>1</v>
      </c>
      <c r="BW4030" s="1">
        <f t="shared" si="883"/>
        <v>7.1535259063934501E-66</v>
      </c>
      <c r="BY4030" s="1">
        <f t="shared" si="884"/>
        <v>398.80000000002218</v>
      </c>
      <c r="BZ4030" s="1">
        <f t="shared" si="875"/>
        <v>1.7937627648929419E-68</v>
      </c>
      <c r="CA4030" s="1">
        <f t="shared" si="882"/>
        <v>26</v>
      </c>
      <c r="CE4030" s="1">
        <f t="shared" si="876"/>
        <v>26.305</v>
      </c>
      <c r="CF4030" s="1">
        <f t="shared" si="877"/>
        <v>99</v>
      </c>
      <c r="CG4030" s="1">
        <f t="shared" si="878"/>
        <v>0</v>
      </c>
      <c r="CH4030" s="1">
        <f t="shared" si="874"/>
        <v>0</v>
      </c>
      <c r="CJ4030" s="1" t="e">
        <f t="shared" si="879"/>
        <v>#N/A</v>
      </c>
      <c r="CK4030" s="1" t="str">
        <f t="shared" si="880"/>
        <v/>
      </c>
    </row>
    <row r="4031" spans="73:89" ht="12" customHeight="1" x14ac:dyDescent="0.15">
      <c r="BU4031" s="1">
        <f t="shared" si="881"/>
        <v>0</v>
      </c>
      <c r="BV4031" s="1">
        <f>IF($BY$12=1,NORMDIST(BY4031,$Y$6,$Y$8,TRUE),IF($BY$12=2,IF(BY4031&lt;=$BX$31,0,IF(BY4031&gt;=$BX$32,1,(BY4031-$BX$31)*$BX$33)),SUM($BU$42:BU4031)/$BV$40))</f>
        <v>1</v>
      </c>
      <c r="BW4031" s="1">
        <f t="shared" si="883"/>
        <v>6.5577239882317883E-66</v>
      </c>
      <c r="BY4031" s="1">
        <f t="shared" si="884"/>
        <v>398.9000000000222</v>
      </c>
      <c r="BZ4031" s="1">
        <f t="shared" si="875"/>
        <v>1.6439518646857416E-68</v>
      </c>
      <c r="CA4031" s="1">
        <f t="shared" si="882"/>
        <v>26</v>
      </c>
      <c r="CE4031" s="1">
        <f t="shared" si="876"/>
        <v>26.305</v>
      </c>
      <c r="CF4031" s="1">
        <f t="shared" si="877"/>
        <v>99</v>
      </c>
      <c r="CG4031" s="1">
        <f t="shared" si="878"/>
        <v>0</v>
      </c>
      <c r="CH4031" s="1">
        <f t="shared" si="874"/>
        <v>0</v>
      </c>
      <c r="CJ4031" s="1" t="e">
        <f t="shared" si="879"/>
        <v>#N/A</v>
      </c>
      <c r="CK4031" s="1" t="str">
        <f t="shared" si="880"/>
        <v/>
      </c>
    </row>
    <row r="4032" spans="73:89" ht="12" customHeight="1" x14ac:dyDescent="0.15">
      <c r="BU4032" s="1">
        <f t="shared" si="881"/>
        <v>0</v>
      </c>
      <c r="BV4032" s="1">
        <f>IF($BY$12=1,NORMDIST(BY4032,$Y$6,$Y$8,TRUE),IF($BY$12=2,IF(BY4032&lt;=$BX$31,0,IF(BY4032&gt;=$BX$32,1,(BY4032-$BX$31)*$BX$33)),SUM($BU$42:BU4032)/$BV$40))</f>
        <v>1</v>
      </c>
      <c r="BW4032" s="1">
        <f t="shared" si="883"/>
        <v>6.0113944767748233E-66</v>
      </c>
      <c r="BY4032" s="1">
        <f t="shared" si="884"/>
        <v>399.00000000002223</v>
      </c>
      <c r="BZ4032" s="1">
        <f t="shared" si="875"/>
        <v>1.5066151570863379E-68</v>
      </c>
      <c r="CA4032" s="1">
        <f t="shared" si="882"/>
        <v>26</v>
      </c>
      <c r="CE4032" s="1">
        <f t="shared" si="876"/>
        <v>26.305</v>
      </c>
      <c r="CF4032" s="1">
        <f t="shared" si="877"/>
        <v>99</v>
      </c>
      <c r="CG4032" s="1">
        <f t="shared" si="878"/>
        <v>0</v>
      </c>
      <c r="CH4032" s="1">
        <f t="shared" si="874"/>
        <v>0</v>
      </c>
      <c r="CJ4032" s="1" t="e">
        <f t="shared" si="879"/>
        <v>#N/A</v>
      </c>
      <c r="CK4032" s="1" t="str">
        <f t="shared" si="880"/>
        <v/>
      </c>
    </row>
    <row r="4033" spans="73:89" ht="12" customHeight="1" x14ac:dyDescent="0.15">
      <c r="BU4033" s="1">
        <f t="shared" si="881"/>
        <v>0</v>
      </c>
      <c r="BV4033" s="1">
        <f>IF($BY$12=1,NORMDIST(BY4033,$Y$6,$Y$8,TRUE),IF($BY$12=2,IF(BY4033&lt;=$BX$31,0,IF(BY4033&gt;=$BX$32,1,(BY4033-$BX$31)*$BX$33)),SUM($BU$42:BU4033)/$BV$40))</f>
        <v>1</v>
      </c>
      <c r="BW4033" s="1">
        <f t="shared" si="883"/>
        <v>5.5104420283801813E-66</v>
      </c>
      <c r="BY4033" s="1">
        <f t="shared" si="884"/>
        <v>399.10000000002225</v>
      </c>
      <c r="BZ4033" s="1">
        <f t="shared" si="875"/>
        <v>1.3807171206163555E-68</v>
      </c>
      <c r="CA4033" s="1">
        <f t="shared" si="882"/>
        <v>26</v>
      </c>
      <c r="CE4033" s="1">
        <f t="shared" si="876"/>
        <v>26.305</v>
      </c>
      <c r="CF4033" s="1">
        <f t="shared" si="877"/>
        <v>99</v>
      </c>
      <c r="CG4033" s="1">
        <f t="shared" si="878"/>
        <v>0</v>
      </c>
      <c r="CH4033" s="1">
        <f t="shared" si="874"/>
        <v>0</v>
      </c>
      <c r="CJ4033" s="1" t="e">
        <f t="shared" si="879"/>
        <v>#N/A</v>
      </c>
      <c r="CK4033" s="1" t="str">
        <f t="shared" si="880"/>
        <v/>
      </c>
    </row>
    <row r="4034" spans="73:89" ht="12" customHeight="1" x14ac:dyDescent="0.15">
      <c r="BU4034" s="1">
        <f t="shared" si="881"/>
        <v>0</v>
      </c>
      <c r="BV4034" s="1">
        <f>IF($BY$12=1,NORMDIST(BY4034,$Y$6,$Y$8,TRUE),IF($BY$12=2,IF(BY4034&lt;=$BX$31,0,IF(BY4034&gt;=$BX$32,1,(BY4034-$BX$31)*$BX$33)),SUM($BU$42:BU4034)/$BV$40))</f>
        <v>1</v>
      </c>
      <c r="BW4034" s="1">
        <f t="shared" si="883"/>
        <v>5.0511092633044716E-66</v>
      </c>
      <c r="BY4034" s="1">
        <f t="shared" si="884"/>
        <v>399.20000000002227</v>
      </c>
      <c r="BZ4034" s="1">
        <f t="shared" si="875"/>
        <v>1.2653079316894262E-68</v>
      </c>
      <c r="CA4034" s="1">
        <f t="shared" si="882"/>
        <v>26</v>
      </c>
      <c r="CE4034" s="1">
        <f t="shared" si="876"/>
        <v>26.305</v>
      </c>
      <c r="CF4034" s="1">
        <f t="shared" si="877"/>
        <v>99</v>
      </c>
      <c r="CG4034" s="1">
        <f t="shared" si="878"/>
        <v>0</v>
      </c>
      <c r="CH4034" s="1">
        <f t="shared" si="874"/>
        <v>0</v>
      </c>
      <c r="CJ4034" s="1" t="e">
        <f t="shared" si="879"/>
        <v>#N/A</v>
      </c>
      <c r="CK4034" s="1" t="str">
        <f t="shared" si="880"/>
        <v/>
      </c>
    </row>
    <row r="4035" spans="73:89" ht="12" customHeight="1" x14ac:dyDescent="0.15">
      <c r="BU4035" s="1">
        <f t="shared" si="881"/>
        <v>0</v>
      </c>
      <c r="BV4035" s="1">
        <f>IF($BY$12=1,NORMDIST(BY4035,$Y$6,$Y$8,TRUE),IF($BY$12=2,IF(BY4035&lt;=$BX$31,0,IF(BY4035&gt;=$BX$32,1,(BY4035-$BX$31)*$BX$33)),SUM($BU$42:BU4035)/$BV$40))</f>
        <v>1</v>
      </c>
      <c r="BW4035" s="1">
        <f t="shared" si="883"/>
        <v>4.629948962865139E-66</v>
      </c>
      <c r="BY4035" s="1">
        <f t="shared" si="884"/>
        <v>399.30000000002229</v>
      </c>
      <c r="BZ4035" s="1">
        <f t="shared" si="875"/>
        <v>1.1595163944064314E-68</v>
      </c>
      <c r="CA4035" s="1">
        <f t="shared" si="882"/>
        <v>26</v>
      </c>
      <c r="CE4035" s="1">
        <f t="shared" si="876"/>
        <v>26.305</v>
      </c>
      <c r="CF4035" s="1">
        <f t="shared" si="877"/>
        <v>99</v>
      </c>
      <c r="CG4035" s="1">
        <f t="shared" si="878"/>
        <v>0</v>
      </c>
      <c r="CH4035" s="1">
        <f t="shared" ref="CH4035:CH4042" si="885">IF(CB4035="",0,1)</f>
        <v>0</v>
      </c>
      <c r="CJ4035" s="1" t="e">
        <f t="shared" si="879"/>
        <v>#N/A</v>
      </c>
      <c r="CK4035" s="1" t="str">
        <f t="shared" si="880"/>
        <v/>
      </c>
    </row>
    <row r="4036" spans="73:89" ht="12" customHeight="1" x14ac:dyDescent="0.15">
      <c r="BU4036" s="1">
        <f t="shared" si="881"/>
        <v>0</v>
      </c>
      <c r="BV4036" s="1">
        <f>IF($BY$12=1,NORMDIST(BY4036,$Y$6,$Y$8,TRUE),IF($BY$12=2,IF(BY4036&lt;=$BX$31,0,IF(BY4036&gt;=$BX$32,1,(BY4036-$BX$31)*$BX$33)),SUM($BU$42:BU4036)/$BV$40))</f>
        <v>1</v>
      </c>
      <c r="BW4036" s="1">
        <f t="shared" si="883"/>
        <v>4.2437985465954906E-66</v>
      </c>
      <c r="BY4036" s="1">
        <f t="shared" si="884"/>
        <v>399.40000000002232</v>
      </c>
      <c r="BZ4036" s="1">
        <f t="shared" si="875"/>
        <v>1.0625434518265532E-68</v>
      </c>
      <c r="CA4036" s="1">
        <f t="shared" si="882"/>
        <v>26</v>
      </c>
      <c r="CE4036" s="1">
        <f t="shared" si="876"/>
        <v>26.305</v>
      </c>
      <c r="CF4036" s="1">
        <f t="shared" si="877"/>
        <v>99</v>
      </c>
      <c r="CG4036" s="1">
        <f t="shared" si="878"/>
        <v>0</v>
      </c>
      <c r="CH4036" s="1">
        <f t="shared" si="885"/>
        <v>0</v>
      </c>
      <c r="CJ4036" s="1" t="e">
        <f t="shared" si="879"/>
        <v>#N/A</v>
      </c>
      <c r="CK4036" s="1" t="str">
        <f t="shared" si="880"/>
        <v/>
      </c>
    </row>
    <row r="4037" spans="73:89" ht="12" customHeight="1" x14ac:dyDescent="0.15">
      <c r="BU4037" s="1">
        <f t="shared" si="881"/>
        <v>0</v>
      </c>
      <c r="BV4037" s="1">
        <f>IF($BY$12=1,NORMDIST(BY4037,$Y$6,$Y$8,TRUE),IF($BY$12=2,IF(BY4037&lt;=$BX$31,0,IF(BY4037&gt;=$BX$32,1,(BY4037-$BX$31)*$BX$33)),SUM($BU$42:BU4037)/$BV$40))</f>
        <v>1</v>
      </c>
      <c r="BW4037" s="1">
        <f t="shared" si="883"/>
        <v>3.8897566430073436E-66</v>
      </c>
      <c r="BY4037" s="1">
        <f t="shared" si="884"/>
        <v>399.50000000002234</v>
      </c>
      <c r="BZ4037" s="1">
        <f t="shared" si="875"/>
        <v>9.7365623104058223E-69</v>
      </c>
      <c r="CA4037" s="1">
        <f t="shared" si="882"/>
        <v>26</v>
      </c>
      <c r="CE4037" s="1">
        <f t="shared" si="876"/>
        <v>26.305</v>
      </c>
      <c r="CF4037" s="1">
        <f t="shared" si="877"/>
        <v>99</v>
      </c>
      <c r="CG4037" s="1">
        <f t="shared" si="878"/>
        <v>0</v>
      </c>
      <c r="CH4037" s="1">
        <f t="shared" si="885"/>
        <v>0</v>
      </c>
      <c r="CJ4037" s="1" t="e">
        <f t="shared" si="879"/>
        <v>#N/A</v>
      </c>
      <c r="CK4037" s="1" t="str">
        <f t="shared" si="880"/>
        <v/>
      </c>
    </row>
    <row r="4038" spans="73:89" ht="12" customHeight="1" x14ac:dyDescent="0.15">
      <c r="BU4038" s="1">
        <f t="shared" si="881"/>
        <v>0</v>
      </c>
      <c r="BV4038" s="1">
        <f>IF($BY$12=1,NORMDIST(BY4038,$Y$6,$Y$8,TRUE),IF($BY$12=2,IF(BY4038&lt;=$BX$31,0,IF(BY4038&gt;=$BX$32,1,(BY4038-$BX$31)*$BX$33)),SUM($BU$42:BU4038)/$BV$40))</f>
        <v>1</v>
      </c>
      <c r="BW4038" s="1">
        <f t="shared" si="883"/>
        <v>3.5651615827840739E-66</v>
      </c>
      <c r="BY4038" s="1">
        <f t="shared" si="884"/>
        <v>399.60000000002236</v>
      </c>
      <c r="BZ4038" s="1">
        <f t="shared" si="875"/>
        <v>8.9218257827424286E-69</v>
      </c>
      <c r="CA4038" s="1">
        <f t="shared" si="882"/>
        <v>26</v>
      </c>
      <c r="CE4038" s="1">
        <f t="shared" si="876"/>
        <v>26.305</v>
      </c>
      <c r="CF4038" s="1">
        <f t="shared" si="877"/>
        <v>99</v>
      </c>
      <c r="CG4038" s="1">
        <f t="shared" si="878"/>
        <v>0</v>
      </c>
      <c r="CH4038" s="1">
        <f t="shared" si="885"/>
        <v>0</v>
      </c>
      <c r="CJ4038" s="1" t="e">
        <f t="shared" si="879"/>
        <v>#N/A</v>
      </c>
      <c r="CK4038" s="1" t="str">
        <f t="shared" si="880"/>
        <v/>
      </c>
    </row>
    <row r="4039" spans="73:89" ht="12" customHeight="1" x14ac:dyDescent="0.15">
      <c r="BU4039" s="1">
        <f t="shared" si="881"/>
        <v>0</v>
      </c>
      <c r="BV4039" s="1">
        <f>IF($BY$12=1,NORMDIST(BY4039,$Y$6,$Y$8,TRUE),IF($BY$12=2,IF(BY4039&lt;=$BX$31,0,IF(BY4039&gt;=$BX$32,1,(BY4039-$BX$31)*$BX$33)),SUM($BU$42:BU4039)/$BV$40))</f>
        <v>1</v>
      </c>
      <c r="BW4039" s="1">
        <f t="shared" si="883"/>
        <v>3.267571657158351E-66</v>
      </c>
      <c r="BY4039" s="1">
        <f t="shared" si="884"/>
        <v>399.70000000002238</v>
      </c>
      <c r="BZ4039" s="1">
        <f t="shared" si="875"/>
        <v>8.1750604382240879E-69</v>
      </c>
      <c r="CA4039" s="1">
        <f t="shared" si="882"/>
        <v>26</v>
      </c>
      <c r="CE4039" s="1">
        <f t="shared" si="876"/>
        <v>26.305</v>
      </c>
      <c r="CF4039" s="1">
        <f t="shared" si="877"/>
        <v>99</v>
      </c>
      <c r="CG4039" s="1">
        <f t="shared" si="878"/>
        <v>0</v>
      </c>
      <c r="CH4039" s="1">
        <f t="shared" si="885"/>
        <v>0</v>
      </c>
      <c r="CJ4039" s="1" t="e">
        <f t="shared" si="879"/>
        <v>#N/A</v>
      </c>
      <c r="CK4039" s="1" t="str">
        <f t="shared" si="880"/>
        <v/>
      </c>
    </row>
    <row r="4040" spans="73:89" ht="12" customHeight="1" x14ac:dyDescent="0.15">
      <c r="BU4040" s="1">
        <f t="shared" si="881"/>
        <v>0</v>
      </c>
      <c r="BV4040" s="1">
        <f>IF($BY$12=1,NORMDIST(BY4040,$Y$6,$Y$8,TRUE),IF($BY$12=2,IF(BY4040&lt;=$BX$31,0,IF(BY4040&gt;=$BX$32,1,(BY4040-$BX$31)*$BX$33)),SUM($BU$42:BU4040)/$BV$40))</f>
        <v>1</v>
      </c>
      <c r="BW4040" s="1">
        <f t="shared" si="883"/>
        <v>2.9947469970632254E-66</v>
      </c>
      <c r="BY4040" s="1">
        <f t="shared" si="884"/>
        <v>399.80000000002241</v>
      </c>
      <c r="BZ4040" s="1">
        <f t="shared" si="875"/>
        <v>7.490612799057173E-69</v>
      </c>
      <c r="CA4040" s="1">
        <f t="shared" si="882"/>
        <v>26</v>
      </c>
      <c r="CE4040" s="1">
        <f t="shared" si="876"/>
        <v>26.305</v>
      </c>
      <c r="CF4040" s="1">
        <f t="shared" si="877"/>
        <v>99</v>
      </c>
      <c r="CG4040" s="1">
        <f t="shared" si="878"/>
        <v>0</v>
      </c>
      <c r="CH4040" s="1">
        <f t="shared" si="885"/>
        <v>0</v>
      </c>
      <c r="CJ4040" s="1" t="e">
        <f t="shared" si="879"/>
        <v>#N/A</v>
      </c>
      <c r="CK4040" s="1" t="str">
        <f t="shared" si="880"/>
        <v/>
      </c>
    </row>
    <row r="4041" spans="73:89" ht="12" customHeight="1" x14ac:dyDescent="0.15">
      <c r="BU4041" s="1">
        <f t="shared" si="881"/>
        <v>0</v>
      </c>
      <c r="BV4041" s="1">
        <f>IF($BY$12=1,NORMDIST(BY4041,$Y$6,$Y$8,TRUE),IF($BY$12=2,IF(BY4041&lt;=$BX$31,0,IF(BY4041&gt;=$BX$32,1,(BY4041-$BX$31)*$BX$33)),SUM($BU$42:BU4041)/$BV$40))</f>
        <v>1</v>
      </c>
      <c r="BW4041" s="1">
        <f t="shared" si="883"/>
        <v>2.7446329404153017E-66</v>
      </c>
      <c r="BY4041" s="1">
        <f t="shared" si="884"/>
        <v>399.90000000002243</v>
      </c>
      <c r="BZ4041" s="1">
        <f t="shared" si="875"/>
        <v>6.8632981755817646E-69</v>
      </c>
      <c r="CA4041" s="1">
        <f t="shared" si="882"/>
        <v>26</v>
      </c>
      <c r="CE4041" s="1">
        <f t="shared" si="876"/>
        <v>26.305</v>
      </c>
      <c r="CF4041" s="1">
        <f t="shared" si="877"/>
        <v>99</v>
      </c>
      <c r="CG4041" s="1">
        <f t="shared" si="878"/>
        <v>0</v>
      </c>
      <c r="CH4041" s="1">
        <f t="shared" si="885"/>
        <v>0</v>
      </c>
      <c r="CJ4041" s="1" t="e">
        <f t="shared" si="879"/>
        <v>#N/A</v>
      </c>
      <c r="CK4041" s="1" t="str">
        <f t="shared" si="880"/>
        <v/>
      </c>
    </row>
    <row r="4042" spans="73:89" ht="12" customHeight="1" x14ac:dyDescent="0.15">
      <c r="BU4042" s="1">
        <f t="shared" si="881"/>
        <v>0</v>
      </c>
      <c r="BV4042" s="1">
        <f>IF($BY$12=1,NORMDIST(BY4042,$Y$6,$Y$8,TRUE),IF($BY$12=2,IF(BY4042&lt;=$BX$31,0,IF(BY4042&gt;=$BX$32,1,(BY4042-$BX$31)*$BX$33)),SUM($BU$42:BU4042)/$BV$40))</f>
        <v>1</v>
      </c>
      <c r="BW4042" s="1">
        <f t="shared" si="883"/>
        <v>2.5153447657071281E-66</v>
      </c>
      <c r="BY4042" s="1">
        <f t="shared" si="884"/>
        <v>400.00000000002245</v>
      </c>
      <c r="BZ4042" s="1">
        <f t="shared" si="875"/>
        <v>6.2883619142674674E-69</v>
      </c>
      <c r="CA4042" s="1">
        <f t="shared" si="882"/>
        <v>26</v>
      </c>
      <c r="CE4042" s="1">
        <f t="shared" si="876"/>
        <v>26.305</v>
      </c>
      <c r="CF4042" s="1">
        <f t="shared" si="877"/>
        <v>99</v>
      </c>
      <c r="CG4042" s="1">
        <f t="shared" si="878"/>
        <v>0</v>
      </c>
      <c r="CH4042" s="1">
        <f t="shared" si="885"/>
        <v>0</v>
      </c>
      <c r="CJ4042" s="1" t="e">
        <f t="shared" si="879"/>
        <v>#N/A</v>
      </c>
      <c r="CK4042" s="1" t="str">
        <f t="shared" si="880"/>
        <v/>
      </c>
    </row>
  </sheetData>
  <sheetProtection sheet="1" scenarios="1" selectLockedCells="1"/>
  <phoneticPr fontId="1" type="noConversion"/>
  <dataValidations count="5">
    <dataValidation type="decimal" allowBlank="1" showErrorMessage="1" errorTitle="Comparison value for mean" error="Number, min 0, max 100" sqref="CB2" xr:uid="{00000000-0002-0000-0000-000000000000}">
      <formula1>0</formula1>
      <formula2>100</formula2>
    </dataValidation>
    <dataValidation type="decimal" allowBlank="1" showErrorMessage="1" errorTitle="Confidence level" error="Number, min 0, max 99.9" sqref="Y28" xr:uid="{00000000-0002-0000-0000-000001000000}">
      <formula1>0</formula1>
      <formula2>99.9</formula2>
    </dataValidation>
    <dataValidation type="whole" allowBlank="1" showErrorMessage="1" errorTitle="Sample size" error="Integer, min 1, max 100" sqref="T18" xr:uid="{00000000-0002-0000-0000-000002000000}">
      <formula1>1</formula1>
      <formula2>100</formula2>
    </dataValidation>
    <dataValidation type="decimal" allowBlank="1" showErrorMessage="1" errorTitle="Population standard deviation" error="Number, min 1, max 50" sqref="Y8" xr:uid="{00000000-0002-0000-0000-000003000000}">
      <formula1>1</formula1>
      <formula2>50</formula2>
    </dataValidation>
    <dataValidation type="decimal" allowBlank="1" showErrorMessage="1" errorTitle="Population mean" error="Number, min 0, max 100" sqref="Y6" xr:uid="{00000000-0002-0000-0000-000004000000}">
      <formula1>0</formula1>
      <formula2>100</formula2>
    </dataValidation>
  </dataValidations>
  <pageMargins left="0.55118110236220474" right="0.55118110236220474" top="0.59055118110236227" bottom="0.59055118110236227" header="0.51181102362204722" footer="0.51181102362204722"/>
  <pageSetup paperSize="9" orientation="landscape" r:id="rId1"/>
  <headerFooter alignWithMargins="0">
    <oddHeader>&amp;A</oddHeader>
    <oddFooter>Page &amp;P</oddFooter>
  </headerFooter>
  <drawing r:id="rId2"/>
  <legacyDrawing r:id="rId3"/>
  <oleObjects>
    <mc:AlternateContent xmlns:mc="http://schemas.openxmlformats.org/markup-compatibility/2006">
      <mc:Choice Requires="x14">
        <oleObject progId="PBrush" shapeId="26696" r:id="rId4">
          <objectPr defaultSize="0" autoPict="0" r:id="rId5">
            <anchor moveWithCells="1" sizeWithCells="1">
              <from>
                <xdr:col>0</xdr:col>
                <xdr:colOff>0</xdr:colOff>
                <xdr:row>0</xdr:row>
                <xdr:rowOff>0</xdr:rowOff>
              </from>
              <to>
                <xdr:col>18</xdr:col>
                <xdr:colOff>12700</xdr:colOff>
                <xdr:row>60</xdr:row>
                <xdr:rowOff>127000</xdr:rowOff>
              </to>
            </anchor>
          </objectPr>
        </oleObject>
      </mc:Choice>
      <mc:Fallback>
        <oleObject progId="PBrush" shapeId="26696" r:id="rId4"/>
      </mc:Fallback>
    </mc:AlternateContent>
  </oleObjects>
  <mc:AlternateContent xmlns:mc="http://schemas.openxmlformats.org/markup-compatibility/2006">
    <mc:Choice Requires="x14">
      <controls>
        <mc:AlternateContent xmlns:mc="http://schemas.openxmlformats.org/markup-compatibility/2006">
          <mc:Choice Requires="x14">
            <control shapeId="26631" r:id="rId6" name="Spinner 7">
              <controlPr defaultSize="0" autoPict="0">
                <anchor moveWithCells="1" sizeWithCells="1">
                  <from>
                    <xdr:col>20</xdr:col>
                    <xdr:colOff>12700</xdr:colOff>
                    <xdr:row>16</xdr:row>
                    <xdr:rowOff>101600</xdr:rowOff>
                  </from>
                  <to>
                    <xdr:col>20</xdr:col>
                    <xdr:colOff>152400</xdr:colOff>
                    <xdr:row>18</xdr:row>
                    <xdr:rowOff>63500</xdr:rowOff>
                  </to>
                </anchor>
              </controlPr>
            </control>
          </mc:Choice>
        </mc:AlternateContent>
        <mc:AlternateContent xmlns:mc="http://schemas.openxmlformats.org/markup-compatibility/2006">
          <mc:Choice Requires="x14">
            <control shapeId="26632" r:id="rId7" name="Check Box 8">
              <controlPr defaultSize="0" autoFill="0" autoLine="0" autoPict="0">
                <anchor moveWithCells="1">
                  <from>
                    <xdr:col>26</xdr:col>
                    <xdr:colOff>292100</xdr:colOff>
                    <xdr:row>7</xdr:row>
                    <xdr:rowOff>127000</xdr:rowOff>
                  </from>
                  <to>
                    <xdr:col>28</xdr:col>
                    <xdr:colOff>63500</xdr:colOff>
                    <xdr:row>9</xdr:row>
                    <xdr:rowOff>25400</xdr:rowOff>
                  </to>
                </anchor>
              </controlPr>
            </control>
          </mc:Choice>
        </mc:AlternateContent>
        <mc:AlternateContent xmlns:mc="http://schemas.openxmlformats.org/markup-compatibility/2006">
          <mc:Choice Requires="x14">
            <control shapeId="26633" r:id="rId8" name="Check Box 9">
              <controlPr defaultSize="0" autoFill="0" autoLine="0" autoPict="0">
                <anchor moveWithCells="1">
                  <from>
                    <xdr:col>26</xdr:col>
                    <xdr:colOff>127000</xdr:colOff>
                    <xdr:row>29</xdr:row>
                    <xdr:rowOff>127000</xdr:rowOff>
                  </from>
                  <to>
                    <xdr:col>27</xdr:col>
                    <xdr:colOff>63500</xdr:colOff>
                    <xdr:row>31</xdr:row>
                    <xdr:rowOff>25400</xdr:rowOff>
                  </to>
                </anchor>
              </controlPr>
            </control>
          </mc:Choice>
        </mc:AlternateContent>
        <mc:AlternateContent xmlns:mc="http://schemas.openxmlformats.org/markup-compatibility/2006">
          <mc:Choice Requires="x14">
            <control shapeId="26634" r:id="rId9" name="Scroll Bar 10">
              <controlPr defaultSize="0" autoPict="0">
                <anchor moveWithCells="1">
                  <from>
                    <xdr:col>19</xdr:col>
                    <xdr:colOff>63500</xdr:colOff>
                    <xdr:row>5</xdr:row>
                    <xdr:rowOff>12700</xdr:rowOff>
                  </from>
                  <to>
                    <xdr:col>23</xdr:col>
                    <xdr:colOff>241300</xdr:colOff>
                    <xdr:row>6</xdr:row>
                    <xdr:rowOff>12700</xdr:rowOff>
                  </to>
                </anchor>
              </controlPr>
            </control>
          </mc:Choice>
        </mc:AlternateContent>
        <mc:AlternateContent xmlns:mc="http://schemas.openxmlformats.org/markup-compatibility/2006">
          <mc:Choice Requires="x14">
            <control shapeId="26635" r:id="rId10" name="Check Box 11">
              <controlPr defaultSize="0" autoFill="0" autoLine="0" autoPict="0">
                <anchor moveWithCells="1">
                  <from>
                    <xdr:col>26</xdr:col>
                    <xdr:colOff>292100</xdr:colOff>
                    <xdr:row>14</xdr:row>
                    <xdr:rowOff>127000</xdr:rowOff>
                  </from>
                  <to>
                    <xdr:col>28</xdr:col>
                    <xdr:colOff>63500</xdr:colOff>
                    <xdr:row>16</xdr:row>
                    <xdr:rowOff>25400</xdr:rowOff>
                  </to>
                </anchor>
              </controlPr>
            </control>
          </mc:Choice>
        </mc:AlternateContent>
        <mc:AlternateContent xmlns:mc="http://schemas.openxmlformats.org/markup-compatibility/2006">
          <mc:Choice Requires="x14">
            <control shapeId="26636" r:id="rId11" name="Check Box 12">
              <controlPr defaultSize="0" autoFill="0" autoLine="0" autoPict="0">
                <anchor moveWithCells="1">
                  <from>
                    <xdr:col>26</xdr:col>
                    <xdr:colOff>139700</xdr:colOff>
                    <xdr:row>5</xdr:row>
                    <xdr:rowOff>139700</xdr:rowOff>
                  </from>
                  <to>
                    <xdr:col>27</xdr:col>
                    <xdr:colOff>63500</xdr:colOff>
                    <xdr:row>7</xdr:row>
                    <xdr:rowOff>25400</xdr:rowOff>
                  </to>
                </anchor>
              </controlPr>
            </control>
          </mc:Choice>
        </mc:AlternateContent>
        <mc:AlternateContent xmlns:mc="http://schemas.openxmlformats.org/markup-compatibility/2006">
          <mc:Choice Requires="x14">
            <control shapeId="26637" r:id="rId12" name="Scroll Bar 13">
              <controlPr defaultSize="0" autoPict="0">
                <anchor moveWithCells="1">
                  <from>
                    <xdr:col>19</xdr:col>
                    <xdr:colOff>63500</xdr:colOff>
                    <xdr:row>7</xdr:row>
                    <xdr:rowOff>12700</xdr:rowOff>
                  </from>
                  <to>
                    <xdr:col>23</xdr:col>
                    <xdr:colOff>241300</xdr:colOff>
                    <xdr:row>8</xdr:row>
                    <xdr:rowOff>12700</xdr:rowOff>
                  </to>
                </anchor>
              </controlPr>
            </control>
          </mc:Choice>
        </mc:AlternateContent>
        <mc:AlternateContent xmlns:mc="http://schemas.openxmlformats.org/markup-compatibility/2006">
          <mc:Choice Requires="x14">
            <control shapeId="26638" r:id="rId13" name="Button 14">
              <controlPr defaultSize="0" print="0" autoFill="0" autoPict="0" macro="[0]!ClearSampData">
                <anchor moveWithCells="1">
                  <from>
                    <xdr:col>19</xdr:col>
                    <xdr:colOff>152400</xdr:colOff>
                    <xdr:row>12</xdr:row>
                    <xdr:rowOff>63500</xdr:rowOff>
                  </from>
                  <to>
                    <xdr:col>20</xdr:col>
                    <xdr:colOff>266700</xdr:colOff>
                    <xdr:row>14</xdr:row>
                    <xdr:rowOff>101600</xdr:rowOff>
                  </to>
                </anchor>
              </controlPr>
            </control>
          </mc:Choice>
        </mc:AlternateContent>
        <mc:AlternateContent xmlns:mc="http://schemas.openxmlformats.org/markup-compatibility/2006">
          <mc:Choice Requires="x14">
            <control shapeId="26639" r:id="rId14" name="Button 15">
              <controlPr defaultSize="0" print="0" autoFill="0" autoPict="0" macro="[0]!Samp2">
                <anchor moveWithCells="1">
                  <from>
                    <xdr:col>22</xdr:col>
                    <xdr:colOff>114300</xdr:colOff>
                    <xdr:row>12</xdr:row>
                    <xdr:rowOff>63500</xdr:rowOff>
                  </from>
                  <to>
                    <xdr:col>24</xdr:col>
                    <xdr:colOff>139700</xdr:colOff>
                    <xdr:row>14</xdr:row>
                    <xdr:rowOff>101600</xdr:rowOff>
                  </to>
                </anchor>
              </controlPr>
            </control>
          </mc:Choice>
        </mc:AlternateContent>
        <mc:AlternateContent xmlns:mc="http://schemas.openxmlformats.org/markup-compatibility/2006">
          <mc:Choice Requires="x14">
            <control shapeId="26640" r:id="rId15" name="Button 16">
              <controlPr defaultSize="0" print="0" autoFill="0" autoPict="0" macro="[0]!Reset">
                <anchor moveWithCells="1">
                  <from>
                    <xdr:col>26</xdr:col>
                    <xdr:colOff>139700</xdr:colOff>
                    <xdr:row>12</xdr:row>
                    <xdr:rowOff>63500</xdr:rowOff>
                  </from>
                  <to>
                    <xdr:col>31</xdr:col>
                    <xdr:colOff>152400</xdr:colOff>
                    <xdr:row>14</xdr:row>
                    <xdr:rowOff>101600</xdr:rowOff>
                  </to>
                </anchor>
              </controlPr>
            </control>
          </mc:Choice>
        </mc:AlternateContent>
        <mc:AlternateContent xmlns:mc="http://schemas.openxmlformats.org/markup-compatibility/2006">
          <mc:Choice Requires="x14">
            <control shapeId="26643" r:id="rId16" name="Spinner 19">
              <controlPr defaultSize="0" autoPict="0">
                <anchor moveWithCells="1" sizeWithCells="1">
                  <from>
                    <xdr:col>25</xdr:col>
                    <xdr:colOff>12700</xdr:colOff>
                    <xdr:row>26</xdr:row>
                    <xdr:rowOff>63500</xdr:rowOff>
                  </from>
                  <to>
                    <xdr:col>25</xdr:col>
                    <xdr:colOff>152400</xdr:colOff>
                    <xdr:row>28</xdr:row>
                    <xdr:rowOff>25400</xdr:rowOff>
                  </to>
                </anchor>
              </controlPr>
            </control>
          </mc:Choice>
        </mc:AlternateContent>
        <mc:AlternateContent xmlns:mc="http://schemas.openxmlformats.org/markup-compatibility/2006">
          <mc:Choice Requires="x14">
            <control shapeId="26645" r:id="rId17" name="Check Box 21">
              <controlPr defaultSize="0" autoFill="0" autoLine="0" autoPict="0">
                <anchor moveWithCells="1">
                  <from>
                    <xdr:col>26</xdr:col>
                    <xdr:colOff>292100</xdr:colOff>
                    <xdr:row>31</xdr:row>
                    <xdr:rowOff>114300</xdr:rowOff>
                  </from>
                  <to>
                    <xdr:col>28</xdr:col>
                    <xdr:colOff>139700</xdr:colOff>
                    <xdr:row>33</xdr:row>
                    <xdr:rowOff>25400</xdr:rowOff>
                  </to>
                </anchor>
              </controlPr>
            </control>
          </mc:Choice>
        </mc:AlternateContent>
        <mc:AlternateContent xmlns:mc="http://schemas.openxmlformats.org/markup-compatibility/2006">
          <mc:Choice Requires="x14">
            <control shapeId="26650" r:id="rId18" name="Check Box 26">
              <controlPr defaultSize="0" autoFill="0" autoLine="0" autoPict="0">
                <anchor moveWithCells="1">
                  <from>
                    <xdr:col>26</xdr:col>
                    <xdr:colOff>292100</xdr:colOff>
                    <xdr:row>26</xdr:row>
                    <xdr:rowOff>139700</xdr:rowOff>
                  </from>
                  <to>
                    <xdr:col>28</xdr:col>
                    <xdr:colOff>63500</xdr:colOff>
                    <xdr:row>28</xdr:row>
                    <xdr:rowOff>25400</xdr:rowOff>
                  </to>
                </anchor>
              </controlPr>
            </control>
          </mc:Choice>
        </mc:AlternateContent>
        <mc:AlternateContent xmlns:mc="http://schemas.openxmlformats.org/markup-compatibility/2006">
          <mc:Choice Requires="x14">
            <control shapeId="26653" r:id="rId19" name="Check Box 29">
              <controlPr defaultSize="0" autoFill="0" autoLine="0" autoPict="0" macro="[0]!CijRand_Click">
                <anchor moveWithCells="1">
                  <from>
                    <xdr:col>26</xdr:col>
                    <xdr:colOff>292100</xdr:colOff>
                    <xdr:row>9</xdr:row>
                    <xdr:rowOff>127000</xdr:rowOff>
                  </from>
                  <to>
                    <xdr:col>28</xdr:col>
                    <xdr:colOff>63500</xdr:colOff>
                    <xdr:row>11</xdr:row>
                    <xdr:rowOff>25400</xdr:rowOff>
                  </to>
                </anchor>
              </controlPr>
            </control>
          </mc:Choice>
        </mc:AlternateContent>
        <mc:AlternateContent xmlns:mc="http://schemas.openxmlformats.org/markup-compatibility/2006">
          <mc:Choice Requires="x14">
            <control shapeId="26659" r:id="rId20" name="Spinner 35">
              <controlPr defaultSize="0" autoPict="0">
                <anchor moveWithCells="1" sizeWithCells="1">
                  <from>
                    <xdr:col>61</xdr:col>
                    <xdr:colOff>12700</xdr:colOff>
                    <xdr:row>20</xdr:row>
                    <xdr:rowOff>25400</xdr:rowOff>
                  </from>
                  <to>
                    <xdr:col>61</xdr:col>
                    <xdr:colOff>152400</xdr:colOff>
                    <xdr:row>21</xdr:row>
                    <xdr:rowOff>114300</xdr:rowOff>
                  </to>
                </anchor>
              </controlPr>
            </control>
          </mc:Choice>
        </mc:AlternateContent>
        <mc:AlternateContent xmlns:mc="http://schemas.openxmlformats.org/markup-compatibility/2006">
          <mc:Choice Requires="x14">
            <control shapeId="26660" r:id="rId21" name="Spinner 36">
              <controlPr defaultSize="0" autoPict="0">
                <anchor moveWithCells="1" sizeWithCells="1">
                  <from>
                    <xdr:col>61</xdr:col>
                    <xdr:colOff>12700</xdr:colOff>
                    <xdr:row>17</xdr:row>
                    <xdr:rowOff>25400</xdr:rowOff>
                  </from>
                  <to>
                    <xdr:col>61</xdr:col>
                    <xdr:colOff>152400</xdr:colOff>
                    <xdr:row>18</xdr:row>
                    <xdr:rowOff>127000</xdr:rowOff>
                  </to>
                </anchor>
              </controlPr>
            </control>
          </mc:Choice>
        </mc:AlternateContent>
        <mc:AlternateContent xmlns:mc="http://schemas.openxmlformats.org/markup-compatibility/2006">
          <mc:Choice Requires="x14">
            <control shapeId="26663" r:id="rId22" name="Check Box 39">
              <controlPr defaultSize="0" autoFill="0" autoLine="0" autoPict="0">
                <anchor moveWithCells="1">
                  <from>
                    <xdr:col>26</xdr:col>
                    <xdr:colOff>292100</xdr:colOff>
                    <xdr:row>21</xdr:row>
                    <xdr:rowOff>25400</xdr:rowOff>
                  </from>
                  <to>
                    <xdr:col>28</xdr:col>
                    <xdr:colOff>50800</xdr:colOff>
                    <xdr:row>22</xdr:row>
                    <xdr:rowOff>88900</xdr:rowOff>
                  </to>
                </anchor>
              </controlPr>
            </control>
          </mc:Choice>
        </mc:AlternateContent>
        <mc:AlternateContent xmlns:mc="http://schemas.openxmlformats.org/markup-compatibility/2006">
          <mc:Choice Requires="x14">
            <control shapeId="26664" r:id="rId23" name="Check Box 40">
              <controlPr defaultSize="0" autoFill="0" autoLine="0" autoPict="0">
                <anchor moveWithCells="1">
                  <from>
                    <xdr:col>26</xdr:col>
                    <xdr:colOff>292100</xdr:colOff>
                    <xdr:row>24</xdr:row>
                    <xdr:rowOff>101600</xdr:rowOff>
                  </from>
                  <to>
                    <xdr:col>28</xdr:col>
                    <xdr:colOff>63500</xdr:colOff>
                    <xdr:row>26</xdr:row>
                    <xdr:rowOff>0</xdr:rowOff>
                  </to>
                </anchor>
              </controlPr>
            </control>
          </mc:Choice>
        </mc:AlternateContent>
        <mc:AlternateContent xmlns:mc="http://schemas.openxmlformats.org/markup-compatibility/2006">
          <mc:Choice Requires="x14">
            <control shapeId="26665" r:id="rId24" name="Check Box 41">
              <controlPr defaultSize="0" autoFill="0" autoLine="0" autoPict="0">
                <anchor moveWithCells="1">
                  <from>
                    <xdr:col>26</xdr:col>
                    <xdr:colOff>292100</xdr:colOff>
                    <xdr:row>22</xdr:row>
                    <xdr:rowOff>139700</xdr:rowOff>
                  </from>
                  <to>
                    <xdr:col>28</xdr:col>
                    <xdr:colOff>63500</xdr:colOff>
                    <xdr:row>24</xdr:row>
                    <xdr:rowOff>25400</xdr:rowOff>
                  </to>
                </anchor>
              </controlPr>
            </control>
          </mc:Choice>
        </mc:AlternateContent>
        <mc:AlternateContent xmlns:mc="http://schemas.openxmlformats.org/markup-compatibility/2006">
          <mc:Choice Requires="x14">
            <control shapeId="26684" r:id="rId25" name="Check Box 60">
              <controlPr defaultSize="0" autoFill="0" autoLine="0" autoPict="0" macro="[0]!dropm">
                <anchor moveWithCells="1">
                  <from>
                    <xdr:col>26</xdr:col>
                    <xdr:colOff>292100</xdr:colOff>
                    <xdr:row>16</xdr:row>
                    <xdr:rowOff>127000</xdr:rowOff>
                  </from>
                  <to>
                    <xdr:col>28</xdr:col>
                    <xdr:colOff>63500</xdr:colOff>
                    <xdr:row>18</xdr:row>
                    <xdr:rowOff>25400</xdr:rowOff>
                  </to>
                </anchor>
              </controlPr>
            </control>
          </mc:Choice>
        </mc:AlternateContent>
        <mc:AlternateContent xmlns:mc="http://schemas.openxmlformats.org/markup-compatibility/2006">
          <mc:Choice Requires="x14">
            <control shapeId="26685" r:id="rId26" name="Check Box 61">
              <controlPr defaultSize="0" autoFill="0" autoLine="0" autoPict="0">
                <anchor moveWithCells="1">
                  <from>
                    <xdr:col>26</xdr:col>
                    <xdr:colOff>127000</xdr:colOff>
                    <xdr:row>19</xdr:row>
                    <xdr:rowOff>127000</xdr:rowOff>
                  </from>
                  <to>
                    <xdr:col>27</xdr:col>
                    <xdr:colOff>38100</xdr:colOff>
                    <xdr:row>21</xdr:row>
                    <xdr:rowOff>25400</xdr:rowOff>
                  </to>
                </anchor>
              </controlPr>
            </control>
          </mc:Choice>
        </mc:AlternateContent>
        <mc:AlternateContent xmlns:mc="http://schemas.openxmlformats.org/markup-compatibility/2006">
          <mc:Choice Requires="x14">
            <control shapeId="26698" r:id="rId27" name="Option Button 74">
              <controlPr defaultSize="0" autoFill="0" autoLine="0" autoPict="0">
                <anchor moveWithCells="1">
                  <from>
                    <xdr:col>20</xdr:col>
                    <xdr:colOff>317500</xdr:colOff>
                    <xdr:row>8</xdr:row>
                    <xdr:rowOff>114300</xdr:rowOff>
                  </from>
                  <to>
                    <xdr:col>23</xdr:col>
                    <xdr:colOff>114300</xdr:colOff>
                    <xdr:row>10</xdr:row>
                    <xdr:rowOff>25400</xdr:rowOff>
                  </to>
                </anchor>
              </controlPr>
            </control>
          </mc:Choice>
        </mc:AlternateContent>
        <mc:AlternateContent xmlns:mc="http://schemas.openxmlformats.org/markup-compatibility/2006">
          <mc:Choice Requires="x14">
            <control shapeId="26699" r:id="rId28" name="Option Button 75">
              <controlPr defaultSize="0" autoFill="0" autoLine="0" autoPict="0">
                <anchor moveWithCells="1">
                  <from>
                    <xdr:col>19</xdr:col>
                    <xdr:colOff>25400</xdr:colOff>
                    <xdr:row>9</xdr:row>
                    <xdr:rowOff>139700</xdr:rowOff>
                  </from>
                  <to>
                    <xdr:col>21</xdr:col>
                    <xdr:colOff>88900</xdr:colOff>
                    <xdr:row>11</xdr:row>
                    <xdr:rowOff>50800</xdr:rowOff>
                  </to>
                </anchor>
              </controlPr>
            </control>
          </mc:Choice>
        </mc:AlternateContent>
        <mc:AlternateContent xmlns:mc="http://schemas.openxmlformats.org/markup-compatibility/2006">
          <mc:Choice Requires="x14">
            <control shapeId="47888" r:id="rId29" name="Option Button 4880">
              <controlPr defaultSize="0" autoFill="0" autoLine="0" autoPict="0">
                <anchor moveWithCells="1">
                  <from>
                    <xdr:col>22</xdr:col>
                    <xdr:colOff>114300</xdr:colOff>
                    <xdr:row>9</xdr:row>
                    <xdr:rowOff>139700</xdr:rowOff>
                  </from>
                  <to>
                    <xdr:col>23</xdr:col>
                    <xdr:colOff>355600</xdr:colOff>
                    <xdr:row>11</xdr:row>
                    <xdr:rowOff>63500</xdr:rowOff>
                  </to>
                </anchor>
              </controlPr>
            </control>
          </mc:Choice>
        </mc:AlternateContent>
        <mc:AlternateContent xmlns:mc="http://schemas.openxmlformats.org/markup-compatibility/2006">
          <mc:Choice Requires="x14">
            <control shapeId="47889" r:id="rId30" name="Spinner 4881">
              <controlPr defaultSize="0" autoPict="0">
                <anchor moveWithCells="1" sizeWithCells="1">
                  <from>
                    <xdr:col>24</xdr:col>
                    <xdr:colOff>228600</xdr:colOff>
                    <xdr:row>9</xdr:row>
                    <xdr:rowOff>101600</xdr:rowOff>
                  </from>
                  <to>
                    <xdr:col>25</xdr:col>
                    <xdr:colOff>25400</xdr:colOff>
                    <xdr:row>11</xdr:row>
                    <xdr:rowOff>63500</xdr:rowOff>
                  </to>
                </anchor>
              </controlPr>
            </control>
          </mc:Choice>
        </mc:AlternateContent>
        <mc:AlternateContent xmlns:mc="http://schemas.openxmlformats.org/markup-compatibility/2006">
          <mc:Choice Requires="x14">
            <control shapeId="106834" r:id="rId31" name="Check Box 63826">
              <controlPr defaultSize="0" autoFill="0" autoLine="0" autoPict="0">
                <anchor moveWithCells="1">
                  <from>
                    <xdr:col>26</xdr:col>
                    <xdr:colOff>292100</xdr:colOff>
                    <xdr:row>34</xdr:row>
                    <xdr:rowOff>114300</xdr:rowOff>
                  </from>
                  <to>
                    <xdr:col>28</xdr:col>
                    <xdr:colOff>63500</xdr:colOff>
                    <xdr:row>36</xdr:row>
                    <xdr:rowOff>25400</xdr:rowOff>
                  </to>
                </anchor>
              </controlPr>
            </control>
          </mc:Choice>
        </mc:AlternateContent>
        <mc:AlternateContent xmlns:mc="http://schemas.openxmlformats.org/markup-compatibility/2006">
          <mc:Choice Requires="x14">
            <control shapeId="124117" r:id="rId32" name="Group Box 78037">
              <controlPr defaultSize="0" autoFill="0" autoPict="0">
                <anchor moveWithCells="1">
                  <from>
                    <xdr:col>18</xdr:col>
                    <xdr:colOff>12700</xdr:colOff>
                    <xdr:row>26</xdr:row>
                    <xdr:rowOff>0</xdr:rowOff>
                  </from>
                  <to>
                    <xdr:col>35</xdr:col>
                    <xdr:colOff>0</xdr:colOff>
                    <xdr:row>30</xdr:row>
                    <xdr:rowOff>0</xdr:rowOff>
                  </to>
                </anchor>
              </controlPr>
            </control>
          </mc:Choice>
        </mc:AlternateContent>
        <mc:AlternateContent xmlns:mc="http://schemas.openxmlformats.org/markup-compatibility/2006">
          <mc:Choice Requires="x14">
            <control shapeId="124118" r:id="rId33" name="Option Button 78038">
              <controlPr defaultSize="0" autoFill="0" autoLine="0" autoPict="0">
                <anchor moveWithCells="1">
                  <from>
                    <xdr:col>18</xdr:col>
                    <xdr:colOff>63500</xdr:colOff>
                    <xdr:row>27</xdr:row>
                    <xdr:rowOff>127000</xdr:rowOff>
                  </from>
                  <to>
                    <xdr:col>20</xdr:col>
                    <xdr:colOff>0</xdr:colOff>
                    <xdr:row>29</xdr:row>
                    <xdr:rowOff>38100</xdr:rowOff>
                  </to>
                </anchor>
              </controlPr>
            </control>
          </mc:Choice>
        </mc:AlternateContent>
        <mc:AlternateContent xmlns:mc="http://schemas.openxmlformats.org/markup-compatibility/2006">
          <mc:Choice Requires="x14">
            <control shapeId="124119" r:id="rId34" name="Option Button 78039">
              <controlPr defaultSize="0" autoFill="0" autoLine="0" autoPict="0">
                <anchor moveWithCells="1">
                  <from>
                    <xdr:col>20</xdr:col>
                    <xdr:colOff>215900</xdr:colOff>
                    <xdr:row>27</xdr:row>
                    <xdr:rowOff>114300</xdr:rowOff>
                  </from>
                  <to>
                    <xdr:col>22</xdr:col>
                    <xdr:colOff>38100</xdr:colOff>
                    <xdr:row>29</xdr:row>
                    <xdr:rowOff>25400</xdr:rowOff>
                  </to>
                </anchor>
              </controlPr>
            </control>
          </mc:Choice>
        </mc:AlternateContent>
        <mc:AlternateContent xmlns:mc="http://schemas.openxmlformats.org/markup-compatibility/2006">
          <mc:Choice Requires="x14">
            <control shapeId="138656" r:id="rId35" name="Check Box 82336">
              <controlPr defaultSize="0" autoFill="0" autoLine="0" autoPict="0">
                <anchor moveWithCells="1">
                  <from>
                    <xdr:col>28</xdr:col>
                    <xdr:colOff>139700</xdr:colOff>
                    <xdr:row>18</xdr:row>
                    <xdr:rowOff>38100</xdr:rowOff>
                  </from>
                  <to>
                    <xdr:col>30</xdr:col>
                    <xdr:colOff>50800</xdr:colOff>
                    <xdr:row>19</xdr:row>
                    <xdr:rowOff>101600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24</vt:i4>
      </vt:variant>
    </vt:vector>
  </HeadingPairs>
  <TitlesOfParts>
    <vt:vector size="25" baseType="lpstr">
      <vt:lpstr>CIjumping</vt:lpstr>
      <vt:lpstr>CIjumping!barsind</vt:lpstr>
      <vt:lpstr>CIjumping!calcswitch</vt:lpstr>
      <vt:lpstr>CIjumping!cijgrab</vt:lpstr>
      <vt:lpstr>CIjumping!cijput</vt:lpstr>
      <vt:lpstr>CIjumping!cleardisp</vt:lpstr>
      <vt:lpstr>CIjumping!countcapt</vt:lpstr>
      <vt:lpstr>countnextcapt</vt:lpstr>
      <vt:lpstr>dispmean</vt:lpstr>
      <vt:lpstr>dropmean</vt:lpstr>
      <vt:lpstr>CIjumping!iscaptg</vt:lpstr>
      <vt:lpstr>CIjumping!MeanHeapSwitch</vt:lpstr>
      <vt:lpstr>CIjumping!ncaptg</vt:lpstr>
      <vt:lpstr>CIjumping!newsamps</vt:lpstr>
      <vt:lpstr>nextcapnext</vt:lpstr>
      <vt:lpstr>CIjumping!nextcaptg</vt:lpstr>
      <vt:lpstr>notcapnext</vt:lpstr>
      <vt:lpstr>CIjumping!nsamples</vt:lpstr>
      <vt:lpstr>CIjumping!oldsamps</vt:lpstr>
      <vt:lpstr>CIjumping!paraminto</vt:lpstr>
      <vt:lpstr>CIjumping!params</vt:lpstr>
      <vt:lpstr>paramsx</vt:lpstr>
      <vt:lpstr>CIjumping!samps</vt:lpstr>
      <vt:lpstr>CIjumping!showcapt</vt:lpstr>
      <vt:lpstr>CIjumping!showmu</vt:lpstr>
    </vt:vector>
  </TitlesOfParts>
  <Company>La Trobe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Geoff Cumming</dc:creator>
  <cp:lastModifiedBy>Sara J Weston</cp:lastModifiedBy>
  <dcterms:created xsi:type="dcterms:W3CDTF">2004-02-28T02:40:21Z</dcterms:created>
  <dcterms:modified xsi:type="dcterms:W3CDTF">2019-04-09T00:45:30Z</dcterms:modified>
</cp:coreProperties>
</file>